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X:\Compliance reports\Half Yearly Reports\March 2022\financials\"/>
    </mc:Choice>
  </mc:AlternateContent>
  <bookViews>
    <workbookView xWindow="-120" yWindow="-120" windowWidth="20730" windowHeight="11160" firstSheet="3" activeTab="3"/>
  </bookViews>
  <sheets>
    <sheet name="NAV Report" sheetId="10" state="hidden" r:id="rId1"/>
    <sheet name="TB mapping" sheetId="9" state="hidden" r:id="rId2"/>
    <sheet name="AMFI" sheetId="5" state="hidden" r:id="rId3"/>
    <sheet name="HY Financials" sheetId="4" r:id="rId4"/>
    <sheet name="Schme Master" sheetId="23" state="hidden" r:id="rId5"/>
    <sheet name="Notes to Accounts" sheetId="6" r:id="rId6"/>
    <sheet name="Risk O Meter" sheetId="22" r:id="rId7"/>
    <sheet name="TB " sheetId="8" state="hidden" r:id="rId8"/>
    <sheet name="NOTES " sheetId="18" state="hidden" r:id="rId9"/>
    <sheet name="Returns" sheetId="16" state="hidden" r:id="rId10"/>
    <sheet name="Exp ratio" sheetId="3" state="hidden" r:id="rId11"/>
    <sheet name="Plan master" sheetId="12" state="hidden" r:id="rId12"/>
    <sheet name="Provision" sheetId="17" state="hidden" r:id="rId13"/>
    <sheet name="HY Dividend" sheetId="7" state="hidden" r:id="rId14"/>
    <sheet name="mapping" sheetId="19" state="hidden" r:id="rId15"/>
    <sheet name="Sheet1" sheetId="20" state="hidden" r:id="rId16"/>
    <sheet name="scheme mapping" sheetId="11" state="hidden" r:id="rId17"/>
  </sheets>
  <definedNames>
    <definedName name="_xlnm._FilterDatabase" localSheetId="2" hidden="1">AMFI!$A$21:$J$21</definedName>
    <definedName name="_xlnm._FilterDatabase" localSheetId="10" hidden="1">'Exp ratio'!$A$4:$K$124</definedName>
    <definedName name="_xlnm._FilterDatabase" localSheetId="13" hidden="1">'HY Dividend'!$A$2:$S$1403</definedName>
    <definedName name="_xlnm._FilterDatabase" localSheetId="3" hidden="1">'HY Financials'!$A$94:$Y$129</definedName>
    <definedName name="_xlnm._FilterDatabase" localSheetId="0" hidden="1">'NAV Report'!$A$2:$AK$179</definedName>
    <definedName name="_xlnm._FilterDatabase" localSheetId="5" hidden="1">'Notes to Accounts'!$B$120:$F$237</definedName>
    <definedName name="_xlnm._FilterDatabase" localSheetId="11" hidden="1">'Plan master'!$A$1:$N$234</definedName>
    <definedName name="_xlnm._FilterDatabase" localSheetId="9" hidden="1">Returns!$G$4:$R$110</definedName>
    <definedName name="_xlnm._FilterDatabase" localSheetId="6" hidden="1">'Risk O Meter'!$A$2:$E$302</definedName>
    <definedName name="_xlnm._FilterDatabase" localSheetId="16" hidden="1">'scheme mapping'!$A$1:$D$35</definedName>
    <definedName name="_xlnm._FilterDatabase" localSheetId="7" hidden="1">'TB '!$A$2:$AB$3471</definedName>
    <definedName name="_xlnm._FilterDatabase" localSheetId="1" hidden="1">'TB mapping'!$A$1:$I$436</definedName>
    <definedName name="_GoBack" localSheetId="5">'Notes to Accounts'!#REF!</definedName>
    <definedName name="_xlnm.Print_Area" localSheetId="3">'HY Financials'!$C$1:$AB$227</definedName>
    <definedName name="_xlnm.Print_Area" localSheetId="5">'Notes to Accounts'!$B$1:$K$287</definedName>
    <definedName name="Z_0F24156F_1058_4E44_9079_A6C464C4E9D5_.wvu.Cols" localSheetId="3" hidden="1">'HY Financials'!#REF!,'HY Financials'!#REF!</definedName>
    <definedName name="Z_0F24156F_1058_4E44_9079_A6C464C4E9D5_.wvu.FilterData" localSheetId="3" hidden="1">'HY Financials'!$A$94:$Y$129</definedName>
    <definedName name="Z_0F24156F_1058_4E44_9079_A6C464C4E9D5_.wvu.PrintArea" localSheetId="3" hidden="1">'HY Financials'!$C$1:$Y$227</definedName>
    <definedName name="Z_0F24156F_1058_4E44_9079_A6C464C4E9D5_.wvu.PrintTitles" localSheetId="3" hidden="1">'HY Financials'!$C:$D,'HY Financials'!$1:$5</definedName>
    <definedName name="Z_101F7404_481C_4D74_BDE7_0A36E18B6A28_.wvu.PrintArea" localSheetId="3" hidden="1">'HY Financials'!$C$1:$U$227</definedName>
    <definedName name="Z_101F7404_481C_4D74_BDE7_0A36E18B6A28_.wvu.PrintTitles" localSheetId="3" hidden="1">'HY Financials'!$C:$D,'HY Financials'!$3:$5</definedName>
    <definedName name="Z_19FE6375_E765_49B7_835F_698684457D92_.wvu.FilterData" localSheetId="5" hidden="1">'Notes to Accounts'!$B$50:$K$87</definedName>
    <definedName name="Z_4623F9F0_98C5_463C_AC94_7E60DB0129E1_.wvu.PrintArea" localSheetId="3" hidden="1">'HY Financials'!$B$1:$Y$227</definedName>
    <definedName name="Z_50436030_83E8_44DD_AF1A_5FFBE3EF388F_.wvu.FilterData" localSheetId="3" hidden="1">'HY Financials'!$A$94:$Y$129</definedName>
    <definedName name="Z_58F56CD9_930B_46F5_8F3B_4EBE182AF66F_.wvu.Cols" localSheetId="3" hidden="1">'HY Financials'!#REF!,'HY Financials'!#REF!</definedName>
    <definedName name="Z_58F56CD9_930B_46F5_8F3B_4EBE182AF66F_.wvu.Rows" localSheetId="3" hidden="1">'HY Financials'!$1:$3</definedName>
    <definedName name="Z_59D3FA99_B2F5_4EAF_83FD_DD2186F3408D_.wvu.Cols" localSheetId="3" hidden="1">'HY Financials'!$A:$B,'HY Financials'!#REF!,'HY Financials'!#REF!</definedName>
    <definedName name="Z_59D3FA99_B2F5_4EAF_83FD_DD2186F3408D_.wvu.Rows" localSheetId="3" hidden="1">'HY Financials'!$1:$3</definedName>
    <definedName name="Z_7159F536_24DC_4ED7_A790_10DCD29F9FE7_.wvu.Rows" localSheetId="3" hidden="1">'HY Financials'!$1:$3</definedName>
    <definedName name="Z_8D3BB11A_71EC_4E02_A41F_742378D75AEF_.wvu.Rows" localSheetId="5" hidden="1">'Notes to Accounts'!#REF!,'Notes to Accounts'!#REF!</definedName>
    <definedName name="Z_A5C310D5_A3AE_4C6D_AF45_562FAFCD1B3E_.wvu.FilterData" localSheetId="3" hidden="1">'HY Financials'!$A$94:$Y$129</definedName>
    <definedName name="Z_A5C310D5_A3AE_4C6D_AF45_562FAFCD1B3E_.wvu.PrintArea" localSheetId="3" hidden="1">'HY Financials'!$C$1:$Y$227</definedName>
    <definedName name="Z_A5C310D5_A3AE_4C6D_AF45_562FAFCD1B3E_.wvu.PrintTitles" localSheetId="3" hidden="1">'HY Financials'!$C:$D,'HY Financials'!$1:$5</definedName>
    <definedName name="Z_ADB689A5_199C_47D5_A330_3295FFA6C434_.wvu.Cols" localSheetId="10" hidden="1">'Exp ratio'!#REF!</definedName>
    <definedName name="Z_ADB689A5_199C_47D5_A330_3295FFA6C434_.wvu.FilterData" localSheetId="2" hidden="1">AMFI!$A$21:$I$166</definedName>
    <definedName name="Z_ADB689A5_199C_47D5_A330_3295FFA6C434_.wvu.FilterData" localSheetId="13" hidden="1">'HY Dividend'!$A$2:$S$942</definedName>
    <definedName name="Z_ADB689A5_199C_47D5_A330_3295FFA6C434_.wvu.FilterData" localSheetId="3" hidden="1">'HY Financials'!$A$94:$Y$129</definedName>
    <definedName name="Z_ADB689A5_199C_47D5_A330_3295FFA6C434_.wvu.FilterData" localSheetId="0" hidden="1">'NAV Report'!$A$2:$AK$143</definedName>
    <definedName name="Z_ADB689A5_199C_47D5_A330_3295FFA6C434_.wvu.FilterData" localSheetId="5" hidden="1">'Notes to Accounts'!$B$16:$J$45</definedName>
    <definedName name="Z_ADB689A5_199C_47D5_A330_3295FFA6C434_.wvu.FilterData" localSheetId="11" hidden="1">'Plan master'!$B$1:$K$194</definedName>
    <definedName name="Z_ADB689A5_199C_47D5_A330_3295FFA6C434_.wvu.FilterData" localSheetId="16" hidden="1">'scheme mapping'!$A$1:$D$35</definedName>
    <definedName name="Z_ADB689A5_199C_47D5_A330_3295FFA6C434_.wvu.FilterData" localSheetId="7" hidden="1">'TB '!$A$2:$Z$3143</definedName>
    <definedName name="Z_ADB689A5_199C_47D5_A330_3295FFA6C434_.wvu.FilterData" localSheetId="1" hidden="1">'TB mapping'!$A$1:$I$206</definedName>
    <definedName name="Z_ADB689A5_199C_47D5_A330_3295FFA6C434_.wvu.PrintArea" localSheetId="5" hidden="1">'Notes to Accounts'!$B$1:$K$107,'Notes to Accounts'!$B$109:$K$287</definedName>
    <definedName name="Z_ADB689A5_199C_47D5_A330_3295FFA6C434_.wvu.Rows" localSheetId="3" hidden="1">'HY Financials'!$3:$4,'HY Financials'!#REF!</definedName>
    <definedName name="Z_ADB689A5_199C_47D5_A330_3295FFA6C434_.wvu.Rows" localSheetId="5" hidden="1">'Notes to Accounts'!$290:$1048576,'Notes to Accounts'!$9:$13,'Notes to Accounts'!#REF!,'Notes to Accounts'!#REF!,'Notes to Accounts'!#REF!,'Notes to Accounts'!#REF!,'Notes to Accounts'!$244:$247,'Notes to Accounts'!$251:$252,'Notes to Accounts'!#REF!</definedName>
    <definedName name="Z_C121921F_4542_485F_858F_6DD0C50E2A13_.wvu.FilterData" localSheetId="3" hidden="1">'HY Financials'!$A$94:$Y$129</definedName>
    <definedName name="Z_C66BCA4C_50EA_4DB0_87EE_B528907ED67D_.wvu.FilterData" localSheetId="3" hidden="1">'HY Financials'!$A$94:$Y$129</definedName>
    <definedName name="Z_D39DF20A_04C5_4C88_B8F2_7A46C6D2E2F4_.wvu.Cols" localSheetId="3" hidden="1">'HY Financials'!$A:$B,'HY Financials'!#REF!,'HY Financials'!#REF!</definedName>
    <definedName name="Z_D39DF20A_04C5_4C88_B8F2_7A46C6D2E2F4_.wvu.PrintArea" localSheetId="3" hidden="1">'HY Financials'!$B$1:$Y$227</definedName>
    <definedName name="Z_D39DF20A_04C5_4C88_B8F2_7A46C6D2E2F4_.wvu.Rows" localSheetId="3" hidden="1">'HY Financials'!$1:$3</definedName>
    <definedName name="Z_EE9F80F0_D120_4EB8_900E_6F37F4D124A6_.wvu.Cols" localSheetId="10" hidden="1">'Exp ratio'!#REF!</definedName>
    <definedName name="Z_EE9F80F0_D120_4EB8_900E_6F37F4D124A6_.wvu.Cols" localSheetId="3" hidden="1">'HY Financials'!$A:$B</definedName>
    <definedName name="Z_EE9F80F0_D120_4EB8_900E_6F37F4D124A6_.wvu.FilterData" localSheetId="2" hidden="1">AMFI!$A$21:$I$176</definedName>
    <definedName name="Z_EE9F80F0_D120_4EB8_900E_6F37F4D124A6_.wvu.FilterData" localSheetId="10" hidden="1">'Exp ratio'!$A$2:$K$124</definedName>
    <definedName name="Z_EE9F80F0_D120_4EB8_900E_6F37F4D124A6_.wvu.FilterData" localSheetId="13" hidden="1">'HY Dividend'!$A$2:$S$942</definedName>
    <definedName name="Z_EE9F80F0_D120_4EB8_900E_6F37F4D124A6_.wvu.FilterData" localSheetId="3" hidden="1">'HY Financials'!$A$94:$Y$129</definedName>
    <definedName name="Z_EE9F80F0_D120_4EB8_900E_6F37F4D124A6_.wvu.FilterData" localSheetId="0" hidden="1">'NAV Report'!$A$2:$AK$143</definedName>
    <definedName name="Z_EE9F80F0_D120_4EB8_900E_6F37F4D124A6_.wvu.FilterData" localSheetId="5" hidden="1">'Notes to Accounts'!$B$16:$I$45</definedName>
    <definedName name="Z_EE9F80F0_D120_4EB8_900E_6F37F4D124A6_.wvu.FilterData" localSheetId="11" hidden="1">'Plan master'!$B$1:$K$224</definedName>
    <definedName name="Z_EE9F80F0_D120_4EB8_900E_6F37F4D124A6_.wvu.FilterData" localSheetId="16" hidden="1">'scheme mapping'!$A$1:$D$35</definedName>
    <definedName name="Z_EE9F80F0_D120_4EB8_900E_6F37F4D124A6_.wvu.FilterData" localSheetId="7" hidden="1">'TB '!$A$2:$Z$3475</definedName>
    <definedName name="Z_EE9F80F0_D120_4EB8_900E_6F37F4D124A6_.wvu.FilterData" localSheetId="1" hidden="1">'TB mapping'!$A$1:$I$206</definedName>
    <definedName name="Z_EE9F80F0_D120_4EB8_900E_6F37F4D124A6_.wvu.PrintArea" localSheetId="3" hidden="1">'HY Financials'!$C$1:$AB$227</definedName>
    <definedName name="Z_EE9F80F0_D120_4EB8_900E_6F37F4D124A6_.wvu.PrintArea" localSheetId="5" hidden="1">'Notes to Accounts'!$B$1:$K$107,'Notes to Accounts'!$B$109:$K$287</definedName>
    <definedName name="Z_EE9F80F0_D120_4EB8_900E_6F37F4D124A6_.wvu.Rows" localSheetId="3" hidden="1">'HY Financials'!#REF!,'HY Financials'!#REF!,'HY Financials'!#REF!</definedName>
    <definedName name="Z_EE9F80F0_D120_4EB8_900E_6F37F4D124A6_.wvu.Rows" localSheetId="5" hidden="1">'Notes to Accounts'!$290:$1048576,'Notes to Accounts'!#REF!,'Notes to Accounts'!#REF!,'Notes to Accounts'!#REF!,'Notes to Accounts'!$244:$247,'Notes to Accounts'!$251:$252,'Notes to Accounts'!#REF!,'Notes to Accounts'!#REF!</definedName>
    <definedName name="Z_F162676A_AE5D_46B4_8993_976F8401F776_.wvu.Rows" localSheetId="5" hidden="1">'Notes to Accounts'!#REF!,'Notes to Accounts'!#REF!</definedName>
  </definedNames>
  <calcPr calcId="162913"/>
  <customWorkbookViews>
    <customWorkbookView name="1602067 - Personal View" guid="{EE9F80F0-D120-4EB8-900E-6F37F4D124A6}" mergeInterval="0" personalView="1" maximized="1" xWindow="1" yWindow="1" windowWidth="1276" windowHeight="752" activeSheetId="4" showComments="commIndAndComment"/>
    <customWorkbookView name="g.FAauditors.001 - Personal View" guid="{ADB689A5-199C-47D5-A330-3295FFA6C434}" mergeInterval="0" personalView="1" maximized="1" xWindow="1" yWindow="1" windowWidth="1276" windowHeight="752" activeSheetId="6"/>
  </customWorkbookViews>
</workbook>
</file>

<file path=xl/calcChain.xml><?xml version="1.0" encoding="utf-8"?>
<calcChain xmlns="http://schemas.openxmlformats.org/spreadsheetml/2006/main">
  <c r="W3474" i="8" l="1"/>
  <c r="V3474" i="8"/>
  <c r="W3475" i="8" s="1"/>
  <c r="AK214" i="10" l="1"/>
  <c r="AK213" i="10"/>
  <c r="AK212" i="10"/>
  <c r="AK211" i="10"/>
  <c r="AK210" i="10"/>
  <c r="AK209" i="10"/>
  <c r="AK208" i="10"/>
  <c r="AK207" i="10"/>
  <c r="AK206" i="10"/>
  <c r="AK205" i="10"/>
  <c r="AK204" i="10"/>
  <c r="AK203" i="10"/>
  <c r="AK202" i="10"/>
  <c r="AK201" i="10"/>
  <c r="AK200" i="10"/>
  <c r="AK199" i="10"/>
  <c r="AK198" i="10"/>
  <c r="AK197" i="10"/>
  <c r="AK196" i="10"/>
  <c r="AK195" i="10"/>
  <c r="AK194" i="10"/>
  <c r="AK193" i="10"/>
  <c r="AK192" i="10"/>
  <c r="AK191" i="10"/>
  <c r="AK190" i="10"/>
  <c r="AK189" i="10"/>
  <c r="AK188" i="10"/>
  <c r="AK187" i="10"/>
  <c r="AK186" i="10"/>
  <c r="AK185" i="10"/>
  <c r="AK184" i="10"/>
  <c r="AK183" i="10"/>
  <c r="AK182" i="10"/>
  <c r="AK181" i="10"/>
  <c r="AK180" i="10"/>
  <c r="AK179" i="10"/>
  <c r="AK178" i="10"/>
  <c r="AK177" i="10"/>
  <c r="AK176" i="10"/>
  <c r="AK175" i="10"/>
  <c r="AK174" i="10"/>
  <c r="AK173" i="10"/>
  <c r="AK172" i="10"/>
  <c r="AK171" i="10"/>
  <c r="AK170" i="10"/>
  <c r="AK169" i="10"/>
  <c r="AK168" i="10"/>
  <c r="AK167" i="10"/>
  <c r="AK166" i="10"/>
  <c r="AK165" i="10"/>
  <c r="AK164" i="10"/>
  <c r="AK163" i="10"/>
  <c r="AK162" i="10"/>
  <c r="AK161" i="10"/>
  <c r="AK160" i="10"/>
  <c r="AK159" i="10"/>
  <c r="AK158" i="10"/>
  <c r="AK157" i="10"/>
  <c r="AK156" i="10"/>
  <c r="AK155" i="10"/>
  <c r="AK154" i="10"/>
  <c r="AK153" i="10"/>
  <c r="AK152" i="10"/>
  <c r="AK151" i="10"/>
  <c r="AK150" i="10"/>
  <c r="AK149" i="10"/>
  <c r="AK148" i="10"/>
  <c r="AK147" i="10"/>
  <c r="AK146" i="10"/>
  <c r="AK145" i="10"/>
  <c r="AK144" i="10"/>
  <c r="AK143" i="10"/>
  <c r="AK142" i="10"/>
  <c r="AK141" i="10"/>
  <c r="AK140" i="10"/>
  <c r="AK139" i="10"/>
  <c r="AK138" i="10"/>
  <c r="AK137" i="10"/>
  <c r="AK136" i="10"/>
  <c r="AK135" i="10"/>
  <c r="AK134" i="10"/>
  <c r="AK133" i="10"/>
  <c r="AK132" i="10"/>
  <c r="AK131" i="10"/>
  <c r="AK130" i="10"/>
  <c r="AK129" i="10"/>
  <c r="AK128" i="10"/>
  <c r="AK127" i="10"/>
  <c r="AK126" i="10"/>
  <c r="AK125" i="10"/>
  <c r="AK124" i="10"/>
  <c r="AK123" i="10"/>
  <c r="AK122" i="10"/>
  <c r="AK121" i="10"/>
  <c r="AK120" i="10"/>
  <c r="AK119" i="10"/>
  <c r="AK118" i="10"/>
  <c r="AK117" i="10"/>
  <c r="AK116" i="10"/>
  <c r="AK115" i="10"/>
  <c r="AK114" i="10"/>
  <c r="AK113" i="10"/>
  <c r="AK112" i="10"/>
  <c r="AK111" i="10"/>
  <c r="AK110" i="10"/>
  <c r="AK109" i="10"/>
  <c r="AK108" i="10"/>
  <c r="AK107" i="10"/>
  <c r="AK106" i="10"/>
  <c r="AK105" i="10"/>
  <c r="AK104"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71" i="10"/>
  <c r="AK70" i="10"/>
  <c r="AK69" i="10"/>
  <c r="AK68" i="10"/>
  <c r="AK67" i="10"/>
  <c r="AK66" i="10"/>
  <c r="AK65" i="10"/>
  <c r="AK64" i="10"/>
  <c r="AK63" i="10"/>
  <c r="AK62" i="10"/>
  <c r="AK61" i="10"/>
  <c r="AK60" i="10"/>
  <c r="AK59" i="10"/>
  <c r="AK58" i="10"/>
  <c r="AK57" i="10"/>
  <c r="AK56" i="10"/>
  <c r="AK55" i="10"/>
  <c r="AK54" i="10"/>
  <c r="AK53" i="10"/>
  <c r="AK52" i="10"/>
  <c r="AK51" i="10"/>
  <c r="AK50" i="10"/>
  <c r="AK49" i="10"/>
  <c r="AK48" i="10"/>
  <c r="AK47" i="10"/>
  <c r="AK46" i="10"/>
  <c r="AK45" i="10"/>
  <c r="AK44" i="10"/>
  <c r="AK43" i="10"/>
  <c r="AK42" i="10"/>
  <c r="AK41" i="10"/>
  <c r="AK40" i="10"/>
  <c r="AK39" i="10"/>
  <c r="AK38" i="10"/>
  <c r="AK37" i="10"/>
  <c r="AK36" i="10"/>
  <c r="AK35" i="10"/>
  <c r="AK34" i="10"/>
  <c r="AK33" i="10"/>
  <c r="AK32" i="10"/>
  <c r="AK31" i="10"/>
  <c r="AK30" i="10"/>
  <c r="AK29" i="10"/>
  <c r="AK28" i="10"/>
  <c r="AK27" i="10"/>
  <c r="AK26" i="10"/>
  <c r="AK25" i="10"/>
  <c r="AK24" i="10"/>
  <c r="AK23" i="10"/>
  <c r="AK22" i="10"/>
  <c r="AK21" i="10"/>
  <c r="AK20" i="10"/>
  <c r="AK19" i="10"/>
  <c r="AK18" i="10"/>
  <c r="AK17" i="10"/>
  <c r="AK16" i="10"/>
  <c r="AK15" i="10"/>
  <c r="AK14" i="10"/>
  <c r="AK13" i="10"/>
  <c r="AK12" i="10"/>
  <c r="AK11" i="10"/>
  <c r="AK10" i="10"/>
  <c r="AK9" i="10"/>
  <c r="AK8" i="10"/>
  <c r="AK7" i="10"/>
  <c r="AK6" i="10"/>
  <c r="AK5" i="10"/>
  <c r="AK4" i="10"/>
  <c r="AA3470" i="8"/>
  <c r="AA3469" i="8"/>
  <c r="AA3468" i="8"/>
  <c r="AA3467" i="8"/>
  <c r="AA3466" i="8"/>
  <c r="AA3465" i="8"/>
  <c r="AA3464" i="8"/>
  <c r="AA3463" i="8"/>
  <c r="AA3462" i="8"/>
  <c r="AA3461" i="8"/>
  <c r="AA3460" i="8"/>
  <c r="AA3459" i="8"/>
  <c r="AA3458" i="8"/>
  <c r="AA3457" i="8"/>
  <c r="AA3456" i="8"/>
  <c r="AA3455" i="8"/>
  <c r="AA3454" i="8"/>
  <c r="AA3453" i="8"/>
  <c r="AA3452" i="8"/>
  <c r="AA3451" i="8"/>
  <c r="AA3450" i="8"/>
  <c r="AA3449" i="8"/>
  <c r="AA3448" i="8"/>
  <c r="AA3447" i="8"/>
  <c r="AA3446" i="8"/>
  <c r="AA3445" i="8"/>
  <c r="AA3444" i="8"/>
  <c r="AA3443" i="8"/>
  <c r="AA3442" i="8"/>
  <c r="AA3441" i="8"/>
  <c r="AA3440" i="8"/>
  <c r="AA3439" i="8"/>
  <c r="AA3438" i="8"/>
  <c r="AA3437" i="8"/>
  <c r="AA3436" i="8"/>
  <c r="AA3435" i="8"/>
  <c r="AA3434" i="8"/>
  <c r="AA3433" i="8"/>
  <c r="AA3432" i="8"/>
  <c r="AA3431" i="8"/>
  <c r="AA3430" i="8"/>
  <c r="AA3429" i="8"/>
  <c r="AA3428" i="8"/>
  <c r="AA3427" i="8"/>
  <c r="AA3426" i="8"/>
  <c r="AA3425" i="8"/>
  <c r="AA3424" i="8"/>
  <c r="AA3423" i="8"/>
  <c r="AA3422" i="8"/>
  <c r="AA3421" i="8"/>
  <c r="AA3420" i="8"/>
  <c r="AA3419" i="8"/>
  <c r="AA3418" i="8"/>
  <c r="AA3417" i="8"/>
  <c r="AA3416" i="8"/>
  <c r="AA3415" i="8"/>
  <c r="AA3414" i="8"/>
  <c r="AA3413" i="8"/>
  <c r="AA3412" i="8"/>
  <c r="AA3411" i="8"/>
  <c r="AA3410" i="8"/>
  <c r="AA3409" i="8"/>
  <c r="AA3408" i="8"/>
  <c r="AA3407" i="8"/>
  <c r="AA3406" i="8"/>
  <c r="AA3405" i="8"/>
  <c r="AA3404" i="8"/>
  <c r="AA3403" i="8"/>
  <c r="AA3402" i="8"/>
  <c r="AA3401" i="8"/>
  <c r="AA3400" i="8"/>
  <c r="AA3399" i="8"/>
  <c r="AA3398" i="8"/>
  <c r="AA3397" i="8"/>
  <c r="AA3396" i="8"/>
  <c r="AA3395" i="8"/>
  <c r="AA3394" i="8"/>
  <c r="AA3393" i="8"/>
  <c r="AA3392" i="8"/>
  <c r="AA3391" i="8"/>
  <c r="AA3390" i="8"/>
  <c r="AA3389" i="8"/>
  <c r="AA3388" i="8"/>
  <c r="AA3387" i="8"/>
  <c r="AA3386" i="8"/>
  <c r="AA3385" i="8"/>
  <c r="AA3384" i="8"/>
  <c r="AA3383" i="8"/>
  <c r="AA3382" i="8"/>
  <c r="AA3381" i="8"/>
  <c r="AA3380" i="8"/>
  <c r="AA3379" i="8"/>
  <c r="AA3378" i="8"/>
  <c r="AA3377" i="8"/>
  <c r="AA3376" i="8"/>
  <c r="AA3375" i="8"/>
  <c r="AA3374" i="8"/>
  <c r="AA3373" i="8"/>
  <c r="AA3372" i="8"/>
  <c r="AA3371" i="8"/>
  <c r="AA3370" i="8"/>
  <c r="AA3369" i="8"/>
  <c r="AA3368" i="8"/>
  <c r="AA3367" i="8"/>
  <c r="AA3366" i="8"/>
  <c r="AA3365" i="8"/>
  <c r="AA3364" i="8"/>
  <c r="AA3363" i="8"/>
  <c r="AA3362" i="8"/>
  <c r="AA3361" i="8"/>
  <c r="AA3360" i="8"/>
  <c r="AA3359" i="8"/>
  <c r="AA3358" i="8"/>
  <c r="AA3357" i="8"/>
  <c r="AA3356" i="8"/>
  <c r="AA3355" i="8"/>
  <c r="AA3354" i="8"/>
  <c r="AA3353" i="8"/>
  <c r="AA3352" i="8"/>
  <c r="AA3351" i="8"/>
  <c r="AA3350" i="8"/>
  <c r="AA3349" i="8"/>
  <c r="AA3348" i="8"/>
  <c r="AA3347" i="8"/>
  <c r="AA3346" i="8"/>
  <c r="AA3345" i="8"/>
  <c r="AA3344" i="8"/>
  <c r="AA3343" i="8"/>
  <c r="AA3342" i="8"/>
  <c r="AA3341" i="8"/>
  <c r="AA3340" i="8"/>
  <c r="AA3339" i="8"/>
  <c r="AA3338" i="8"/>
  <c r="AA3337" i="8"/>
  <c r="AA3336" i="8"/>
  <c r="AA3335" i="8"/>
  <c r="AA3334" i="8"/>
  <c r="AA3333" i="8"/>
  <c r="AA3332" i="8"/>
  <c r="AA3331" i="8"/>
  <c r="AA3330" i="8"/>
  <c r="AA3329" i="8"/>
  <c r="AA3328" i="8"/>
  <c r="AA3327" i="8"/>
  <c r="AA3326" i="8"/>
  <c r="AA3325" i="8"/>
  <c r="AA3324" i="8"/>
  <c r="AA3323" i="8"/>
  <c r="AA3322" i="8"/>
  <c r="AA3321" i="8"/>
  <c r="AA3320" i="8"/>
  <c r="AA3319" i="8"/>
  <c r="AA3318" i="8"/>
  <c r="AA3317" i="8"/>
  <c r="AA3316" i="8"/>
  <c r="AA3315" i="8"/>
  <c r="AA3314" i="8"/>
  <c r="AA3313" i="8"/>
  <c r="AA3312" i="8"/>
  <c r="AA3311" i="8"/>
  <c r="AA3310" i="8"/>
  <c r="AA3309" i="8"/>
  <c r="AA3308" i="8"/>
  <c r="AA3307" i="8"/>
  <c r="AA3306" i="8"/>
  <c r="AA3305" i="8"/>
  <c r="AA3304" i="8"/>
  <c r="AA3303" i="8"/>
  <c r="AA3302" i="8"/>
  <c r="AA3301" i="8"/>
  <c r="AA3300" i="8"/>
  <c r="AA3299" i="8"/>
  <c r="AA3298" i="8"/>
  <c r="AA3297" i="8"/>
  <c r="AA3296" i="8"/>
  <c r="AA3295" i="8"/>
  <c r="AA3294" i="8"/>
  <c r="AA3293" i="8"/>
  <c r="AA3292" i="8"/>
  <c r="AA3291" i="8"/>
  <c r="AA3290" i="8"/>
  <c r="AA3289" i="8"/>
  <c r="AA3288" i="8"/>
  <c r="AA3287" i="8"/>
  <c r="AA3286" i="8"/>
  <c r="AA3285" i="8"/>
  <c r="AA3284" i="8"/>
  <c r="AA3283" i="8"/>
  <c r="AA3282" i="8"/>
  <c r="AA3281" i="8"/>
  <c r="AA3280" i="8"/>
  <c r="AA3279" i="8"/>
  <c r="AA3278" i="8"/>
  <c r="AA3277" i="8"/>
  <c r="AA3276" i="8"/>
  <c r="AA3275" i="8"/>
  <c r="AA3274" i="8"/>
  <c r="AA3273" i="8"/>
  <c r="AA3272" i="8"/>
  <c r="AA3271" i="8"/>
  <c r="AA3270" i="8"/>
  <c r="AA3269" i="8"/>
  <c r="AA3268" i="8"/>
  <c r="AA3267" i="8"/>
  <c r="AA3266" i="8"/>
  <c r="AA3265" i="8"/>
  <c r="AA3264" i="8"/>
  <c r="AA3263" i="8"/>
  <c r="AA3262" i="8"/>
  <c r="AA3261" i="8"/>
  <c r="AA3260" i="8"/>
  <c r="AA3259" i="8"/>
  <c r="AA3258" i="8"/>
  <c r="AA3257" i="8"/>
  <c r="AA3256" i="8"/>
  <c r="AA3255" i="8"/>
  <c r="AA3254" i="8"/>
  <c r="AA3253" i="8"/>
  <c r="AA3252" i="8"/>
  <c r="AA3251" i="8"/>
  <c r="AA3250" i="8"/>
  <c r="AA3249" i="8"/>
  <c r="AA3248" i="8"/>
  <c r="AA3247" i="8"/>
  <c r="AA3246" i="8"/>
  <c r="AA3245" i="8"/>
  <c r="AA3244" i="8"/>
  <c r="AA3243" i="8"/>
  <c r="AA3242" i="8"/>
  <c r="AA3241" i="8"/>
  <c r="AA3240" i="8"/>
  <c r="AA3239" i="8"/>
  <c r="AA3238" i="8"/>
  <c r="AA3237" i="8"/>
  <c r="AA3236" i="8"/>
  <c r="AA3235" i="8"/>
  <c r="AA3234" i="8"/>
  <c r="AA3233" i="8"/>
  <c r="AA3232" i="8"/>
  <c r="AA3231" i="8"/>
  <c r="AA3230" i="8"/>
  <c r="AA3229" i="8"/>
  <c r="AA3228" i="8"/>
  <c r="AA3227" i="8"/>
  <c r="AA3226" i="8"/>
  <c r="AA3225" i="8"/>
  <c r="AA3224" i="8"/>
  <c r="AA3223" i="8"/>
  <c r="AA3222" i="8"/>
  <c r="AA3221" i="8"/>
  <c r="AA3220" i="8"/>
  <c r="AA3219" i="8"/>
  <c r="AA3218" i="8"/>
  <c r="AA3217" i="8"/>
  <c r="AA3216" i="8"/>
  <c r="AA3215" i="8"/>
  <c r="AA3214" i="8"/>
  <c r="AA3213" i="8"/>
  <c r="AA3212" i="8"/>
  <c r="AA3211" i="8"/>
  <c r="AA3210" i="8"/>
  <c r="AA3209" i="8"/>
  <c r="AA3208" i="8"/>
  <c r="AA3207" i="8"/>
  <c r="AA3206" i="8"/>
  <c r="AA3205" i="8"/>
  <c r="AA3204" i="8"/>
  <c r="AA3203" i="8"/>
  <c r="AA3202" i="8"/>
  <c r="AA3201" i="8"/>
  <c r="AA3200" i="8"/>
  <c r="AA3199" i="8"/>
  <c r="AA3198" i="8"/>
  <c r="AA3197" i="8"/>
  <c r="AA3196" i="8"/>
  <c r="AA3195" i="8"/>
  <c r="AA3194" i="8"/>
  <c r="AA3193" i="8"/>
  <c r="AA3192" i="8"/>
  <c r="AA3191" i="8"/>
  <c r="AA3190" i="8"/>
  <c r="AA3189" i="8"/>
  <c r="AA3188" i="8"/>
  <c r="AA3187" i="8"/>
  <c r="AA3186" i="8"/>
  <c r="AA3185" i="8"/>
  <c r="AA3184" i="8"/>
  <c r="AA3183" i="8"/>
  <c r="AA3182" i="8"/>
  <c r="AA3181" i="8"/>
  <c r="AA3180" i="8"/>
  <c r="AA3179" i="8"/>
  <c r="AA3178" i="8"/>
  <c r="AA3177" i="8"/>
  <c r="AA3176" i="8"/>
  <c r="AA3175" i="8"/>
  <c r="AA3174" i="8"/>
  <c r="AA3173" i="8"/>
  <c r="AA3172" i="8"/>
  <c r="AA3171" i="8"/>
  <c r="AA3170" i="8"/>
  <c r="AA3169" i="8"/>
  <c r="AA3168" i="8"/>
  <c r="AA3167" i="8"/>
  <c r="AA3166" i="8"/>
  <c r="AA3165" i="8"/>
  <c r="AA3164" i="8"/>
  <c r="AA3163" i="8"/>
  <c r="AA3162" i="8"/>
  <c r="AA3161" i="8"/>
  <c r="AA3160" i="8"/>
  <c r="AA3159" i="8"/>
  <c r="AA3158" i="8"/>
  <c r="AA3157" i="8"/>
  <c r="AA3156" i="8"/>
  <c r="AA3155" i="8"/>
  <c r="AA3154" i="8"/>
  <c r="AA3153" i="8"/>
  <c r="AA3152" i="8"/>
  <c r="AA3151" i="8"/>
  <c r="AA3150" i="8"/>
  <c r="AA3149" i="8"/>
  <c r="AA3148" i="8"/>
  <c r="AA3147" i="8"/>
  <c r="AA3146" i="8"/>
  <c r="AA3145" i="8"/>
  <c r="AA3144" i="8"/>
  <c r="AA3143" i="8"/>
  <c r="AA3142" i="8"/>
  <c r="AA3141" i="8"/>
  <c r="AA3140" i="8"/>
  <c r="AA3139" i="8"/>
  <c r="AA3138" i="8"/>
  <c r="AA3137" i="8"/>
  <c r="AA3136" i="8"/>
  <c r="AA3135" i="8"/>
  <c r="AA3134" i="8"/>
  <c r="AA3133" i="8"/>
  <c r="AA3132" i="8"/>
  <c r="AA3131" i="8"/>
  <c r="AA3130" i="8"/>
  <c r="AA3129" i="8"/>
  <c r="AA3128" i="8"/>
  <c r="AA3127" i="8"/>
  <c r="AA3126" i="8"/>
  <c r="AA3125" i="8"/>
  <c r="AA3124" i="8"/>
  <c r="AA3123" i="8"/>
  <c r="AA3122" i="8"/>
  <c r="AA3121" i="8"/>
  <c r="AA3120" i="8"/>
  <c r="AA3119" i="8"/>
  <c r="AA3118" i="8"/>
  <c r="AA3117" i="8"/>
  <c r="AA3116" i="8"/>
  <c r="AA3115" i="8"/>
  <c r="AA3114" i="8"/>
  <c r="AA3113" i="8"/>
  <c r="AA3112" i="8"/>
  <c r="AA3111" i="8"/>
  <c r="AA3110" i="8"/>
  <c r="AA3109" i="8"/>
  <c r="AA3108" i="8"/>
  <c r="AA3107" i="8"/>
  <c r="AA3106" i="8"/>
  <c r="AA3105" i="8"/>
  <c r="AA3104" i="8"/>
  <c r="AA3103" i="8"/>
  <c r="AA3102" i="8"/>
  <c r="AA3101" i="8"/>
  <c r="AA3100" i="8"/>
  <c r="AA3099" i="8"/>
  <c r="AA3098" i="8"/>
  <c r="AA3097" i="8"/>
  <c r="AA3096" i="8"/>
  <c r="AA3095" i="8"/>
  <c r="AA3094" i="8"/>
  <c r="AA3093" i="8"/>
  <c r="AA3092" i="8"/>
  <c r="AA3091" i="8"/>
  <c r="AA3090" i="8"/>
  <c r="AA3089" i="8"/>
  <c r="AA3088" i="8"/>
  <c r="AA3087" i="8"/>
  <c r="AA3086" i="8"/>
  <c r="AA3085" i="8"/>
  <c r="AA3084" i="8"/>
  <c r="AA3083" i="8"/>
  <c r="AA3082" i="8"/>
  <c r="AA3081" i="8"/>
  <c r="AA3080" i="8"/>
  <c r="AA3079" i="8"/>
  <c r="AA3078" i="8"/>
  <c r="AA3077" i="8"/>
  <c r="AA3076" i="8"/>
  <c r="AA3075" i="8"/>
  <c r="AA3074" i="8"/>
  <c r="AA3073" i="8"/>
  <c r="AA3072" i="8"/>
  <c r="AA3071" i="8"/>
  <c r="AA3070" i="8"/>
  <c r="AA3069" i="8"/>
  <c r="AA3068" i="8"/>
  <c r="AA3067" i="8"/>
  <c r="AA3066" i="8"/>
  <c r="AA3065" i="8"/>
  <c r="AA3064" i="8"/>
  <c r="AA3063" i="8"/>
  <c r="AA3062" i="8"/>
  <c r="AA3061" i="8"/>
  <c r="AA3060" i="8"/>
  <c r="AA3059" i="8"/>
  <c r="AA3058" i="8"/>
  <c r="AA3057" i="8"/>
  <c r="AA3056" i="8"/>
  <c r="AA3055" i="8"/>
  <c r="AA3054" i="8"/>
  <c r="AA3053" i="8"/>
  <c r="AA3052" i="8"/>
  <c r="AA3051" i="8"/>
  <c r="AA3050" i="8"/>
  <c r="AA3049" i="8"/>
  <c r="AA3048" i="8"/>
  <c r="AA3047" i="8"/>
  <c r="AA3046" i="8"/>
  <c r="AA3045" i="8"/>
  <c r="AA3044" i="8"/>
  <c r="AA3043" i="8"/>
  <c r="AA3042" i="8"/>
  <c r="AA3041" i="8"/>
  <c r="AA3040" i="8"/>
  <c r="AA3039" i="8"/>
  <c r="AA3038" i="8"/>
  <c r="AA3037" i="8"/>
  <c r="AA3036" i="8"/>
  <c r="AA3035" i="8"/>
  <c r="AA3034" i="8"/>
  <c r="AA3033" i="8"/>
  <c r="AA3032" i="8"/>
  <c r="AA3031" i="8"/>
  <c r="AA3030" i="8"/>
  <c r="AA3029" i="8"/>
  <c r="AA3028" i="8"/>
  <c r="AA3027" i="8"/>
  <c r="AA3026" i="8"/>
  <c r="AA3025" i="8"/>
  <c r="AA3024" i="8"/>
  <c r="AA3023" i="8"/>
  <c r="AA3022" i="8"/>
  <c r="AA3021" i="8"/>
  <c r="AA3020" i="8"/>
  <c r="AA3019" i="8"/>
  <c r="AA3018" i="8"/>
  <c r="AA3017" i="8"/>
  <c r="AA3016" i="8"/>
  <c r="AA3015" i="8"/>
  <c r="AA3014" i="8"/>
  <c r="AA3013" i="8"/>
  <c r="AA3012" i="8"/>
  <c r="AA3011" i="8"/>
  <c r="AA3010" i="8"/>
  <c r="AA3009" i="8"/>
  <c r="AA3008" i="8"/>
  <c r="AA3007" i="8"/>
  <c r="AA3006" i="8"/>
  <c r="AA3005" i="8"/>
  <c r="AA3004" i="8"/>
  <c r="AA3003" i="8"/>
  <c r="AA3002" i="8"/>
  <c r="AA3001" i="8"/>
  <c r="AA3000" i="8"/>
  <c r="AA2999" i="8"/>
  <c r="AA2998" i="8"/>
  <c r="AA2997" i="8"/>
  <c r="AA2996" i="8"/>
  <c r="AA2995" i="8"/>
  <c r="AA2994" i="8"/>
  <c r="AA2993" i="8"/>
  <c r="AA2992" i="8"/>
  <c r="AA2991" i="8"/>
  <c r="AA2990" i="8"/>
  <c r="AA2989" i="8"/>
  <c r="AA2988" i="8"/>
  <c r="AA2987" i="8"/>
  <c r="AA2986" i="8"/>
  <c r="AA2985" i="8"/>
  <c r="AA2984" i="8"/>
  <c r="AA2983" i="8"/>
  <c r="AA2982" i="8"/>
  <c r="AA2981" i="8"/>
  <c r="AA2980" i="8"/>
  <c r="AA2979" i="8"/>
  <c r="AA2978" i="8"/>
  <c r="AA2977" i="8"/>
  <c r="AA2976" i="8"/>
  <c r="AA2975" i="8"/>
  <c r="AA2974" i="8"/>
  <c r="AA2973" i="8"/>
  <c r="AA2972" i="8"/>
  <c r="AA2971" i="8"/>
  <c r="AA2970" i="8"/>
  <c r="AA2969" i="8"/>
  <c r="AA2968" i="8"/>
  <c r="AA2967" i="8"/>
  <c r="AA2966" i="8"/>
  <c r="AA2965" i="8"/>
  <c r="AA2964" i="8"/>
  <c r="AA2963" i="8"/>
  <c r="AA2962" i="8"/>
  <c r="AA2961" i="8"/>
  <c r="AA2960" i="8"/>
  <c r="AA2959" i="8"/>
  <c r="AA2958" i="8"/>
  <c r="AA2957" i="8"/>
  <c r="AA2956" i="8"/>
  <c r="AA2955" i="8"/>
  <c r="AA2954" i="8"/>
  <c r="AA2953" i="8"/>
  <c r="AA2952" i="8"/>
  <c r="AA2951" i="8"/>
  <c r="AA2950" i="8"/>
  <c r="AA2949" i="8"/>
  <c r="AA2948" i="8"/>
  <c r="AA2947" i="8"/>
  <c r="AA2946" i="8"/>
  <c r="AA2945" i="8"/>
  <c r="AA2944" i="8"/>
  <c r="AA2943" i="8"/>
  <c r="AA2942" i="8"/>
  <c r="AA2941" i="8"/>
  <c r="AA2940" i="8"/>
  <c r="AA2939" i="8"/>
  <c r="AA2938" i="8"/>
  <c r="AA2937" i="8"/>
  <c r="AA2936" i="8"/>
  <c r="AA2935" i="8"/>
  <c r="AA2934" i="8"/>
  <c r="AA2933" i="8"/>
  <c r="AA2932" i="8"/>
  <c r="AA2931" i="8"/>
  <c r="AA2930" i="8"/>
  <c r="AA2929" i="8"/>
  <c r="AA2928" i="8"/>
  <c r="AA2927" i="8"/>
  <c r="AA2926" i="8"/>
  <c r="AA2925" i="8"/>
  <c r="AA2924" i="8"/>
  <c r="AA2923" i="8"/>
  <c r="AA2922" i="8"/>
  <c r="AA2921" i="8"/>
  <c r="AA2920" i="8"/>
  <c r="AA2919" i="8"/>
  <c r="AA2918" i="8"/>
  <c r="AA2917" i="8"/>
  <c r="AA2916" i="8"/>
  <c r="AA2915" i="8"/>
  <c r="AA2914" i="8"/>
  <c r="AA2913" i="8"/>
  <c r="AA2912" i="8"/>
  <c r="AA2911" i="8"/>
  <c r="AA2910" i="8"/>
  <c r="AA2909" i="8"/>
  <c r="AA2908" i="8"/>
  <c r="AA2907" i="8"/>
  <c r="AA2906" i="8"/>
  <c r="AA2905" i="8"/>
  <c r="AA2904" i="8"/>
  <c r="AA2903" i="8"/>
  <c r="AA2902" i="8"/>
  <c r="AA2901" i="8"/>
  <c r="AA2900" i="8"/>
  <c r="AA2899" i="8"/>
  <c r="AA2898" i="8"/>
  <c r="AA2897" i="8"/>
  <c r="AA2896" i="8"/>
  <c r="AA2895" i="8"/>
  <c r="AA2894" i="8"/>
  <c r="AA2893" i="8"/>
  <c r="AA2892" i="8"/>
  <c r="AA2891" i="8"/>
  <c r="AA2890" i="8"/>
  <c r="AA2889" i="8"/>
  <c r="AA2888" i="8"/>
  <c r="AA2887" i="8"/>
  <c r="AA2886" i="8"/>
  <c r="AA2885" i="8"/>
  <c r="AA2884" i="8"/>
  <c r="AA2883" i="8"/>
  <c r="AA2882" i="8"/>
  <c r="AA2881" i="8"/>
  <c r="AA2880" i="8"/>
  <c r="AA2879" i="8"/>
  <c r="AA2878" i="8"/>
  <c r="AA2877" i="8"/>
  <c r="AA2876" i="8"/>
  <c r="AA2875" i="8"/>
  <c r="AA2874" i="8"/>
  <c r="AA2873" i="8"/>
  <c r="AA2872" i="8"/>
  <c r="AA2871" i="8"/>
  <c r="AA2870" i="8"/>
  <c r="AA2869" i="8"/>
  <c r="AA2868" i="8"/>
  <c r="AA2867" i="8"/>
  <c r="AA2866" i="8"/>
  <c r="AA2865" i="8"/>
  <c r="AA2864" i="8"/>
  <c r="AA2863" i="8"/>
  <c r="AA2862" i="8"/>
  <c r="AA2861" i="8"/>
  <c r="AA2860" i="8"/>
  <c r="AA2859" i="8"/>
  <c r="AA2858" i="8"/>
  <c r="AA2857" i="8"/>
  <c r="AA2856" i="8"/>
  <c r="AA2855" i="8"/>
  <c r="AA2854" i="8"/>
  <c r="AA2853" i="8"/>
  <c r="AA2852" i="8"/>
  <c r="AA2851" i="8"/>
  <c r="AA2850" i="8"/>
  <c r="AA2849" i="8"/>
  <c r="AA2848" i="8"/>
  <c r="AA2847" i="8"/>
  <c r="AA2846" i="8"/>
  <c r="AA2845" i="8"/>
  <c r="AA2844" i="8"/>
  <c r="AA2843" i="8"/>
  <c r="AA2842" i="8"/>
  <c r="AA2841" i="8"/>
  <c r="AA2840" i="8"/>
  <c r="AA2839" i="8"/>
  <c r="AA2838" i="8"/>
  <c r="AA2837" i="8"/>
  <c r="AA2836" i="8"/>
  <c r="AA2835" i="8"/>
  <c r="AA2834" i="8"/>
  <c r="AA2833" i="8"/>
  <c r="AA2832" i="8"/>
  <c r="AA2831" i="8"/>
  <c r="AA2830" i="8"/>
  <c r="AA2829" i="8"/>
  <c r="AA2828" i="8"/>
  <c r="AA2827" i="8"/>
  <c r="AA2826" i="8"/>
  <c r="AA2825" i="8"/>
  <c r="AA2824" i="8"/>
  <c r="AA2823" i="8"/>
  <c r="AA2822" i="8"/>
  <c r="AA2821" i="8"/>
  <c r="AA2820" i="8"/>
  <c r="AA2819" i="8"/>
  <c r="AA2818" i="8"/>
  <c r="AA2817" i="8"/>
  <c r="AA2816" i="8"/>
  <c r="AA2815" i="8"/>
  <c r="AA2814" i="8"/>
  <c r="AA2813" i="8"/>
  <c r="AA2812" i="8"/>
  <c r="AA2811" i="8"/>
  <c r="AA2810" i="8"/>
  <c r="AA2809" i="8"/>
  <c r="AA2808" i="8"/>
  <c r="AA2807" i="8"/>
  <c r="AA2806" i="8"/>
  <c r="AA2805" i="8"/>
  <c r="AA2804" i="8"/>
  <c r="AA2803" i="8"/>
  <c r="AA2802" i="8"/>
  <c r="AA2801" i="8"/>
  <c r="AA2800" i="8"/>
  <c r="AA2799" i="8"/>
  <c r="AA2798" i="8"/>
  <c r="AA2797" i="8"/>
  <c r="AA2796" i="8"/>
  <c r="AA2795" i="8"/>
  <c r="AA2794" i="8"/>
  <c r="AA2793" i="8"/>
  <c r="AA2792" i="8"/>
  <c r="AA2791" i="8"/>
  <c r="AA2790" i="8"/>
  <c r="AA2789" i="8"/>
  <c r="AA2788" i="8"/>
  <c r="AA2787" i="8"/>
  <c r="AA2786" i="8"/>
  <c r="AA2785" i="8"/>
  <c r="AA2784" i="8"/>
  <c r="AA2783" i="8"/>
  <c r="AA2782" i="8"/>
  <c r="AA2781" i="8"/>
  <c r="AA2780" i="8"/>
  <c r="AA2779" i="8"/>
  <c r="AA2778" i="8"/>
  <c r="AA2777" i="8"/>
  <c r="AA2776" i="8"/>
  <c r="AA2775" i="8"/>
  <c r="AA2774" i="8"/>
  <c r="AA2773" i="8"/>
  <c r="AA2772" i="8"/>
  <c r="AA2771" i="8"/>
  <c r="AA2770" i="8"/>
  <c r="AA2769" i="8"/>
  <c r="AA2768" i="8"/>
  <c r="AA2767" i="8"/>
  <c r="AA2766" i="8"/>
  <c r="AA2765" i="8"/>
  <c r="AA2764" i="8"/>
  <c r="AA2763" i="8"/>
  <c r="AA2762" i="8"/>
  <c r="AA2761" i="8"/>
  <c r="AA2760" i="8"/>
  <c r="AA2759" i="8"/>
  <c r="AA2758" i="8"/>
  <c r="AA2757" i="8"/>
  <c r="AA2756" i="8"/>
  <c r="AA2755" i="8"/>
  <c r="AA2754" i="8"/>
  <c r="AA2753" i="8"/>
  <c r="AA2752" i="8"/>
  <c r="AA2751" i="8"/>
  <c r="AA2750" i="8"/>
  <c r="AA2749" i="8"/>
  <c r="AA2748" i="8"/>
  <c r="AA2747" i="8"/>
  <c r="AA2746" i="8"/>
  <c r="AA2745" i="8"/>
  <c r="AA2744" i="8"/>
  <c r="AA2743" i="8"/>
  <c r="AA2742" i="8"/>
  <c r="AA2741" i="8"/>
  <c r="AA2740" i="8"/>
  <c r="AA2739" i="8"/>
  <c r="AA2738" i="8"/>
  <c r="AA2737" i="8"/>
  <c r="AA2736" i="8"/>
  <c r="AA2735" i="8"/>
  <c r="AA2734" i="8"/>
  <c r="AA2733" i="8"/>
  <c r="AA2732" i="8"/>
  <c r="AA2731" i="8"/>
  <c r="AA2730" i="8"/>
  <c r="AA2729" i="8"/>
  <c r="AA2728" i="8"/>
  <c r="AA2727" i="8"/>
  <c r="AA2726" i="8"/>
  <c r="AA2725" i="8"/>
  <c r="AA2724" i="8"/>
  <c r="AA2723" i="8"/>
  <c r="AA2722" i="8"/>
  <c r="AA2721" i="8"/>
  <c r="AA2720" i="8"/>
  <c r="AA2719" i="8"/>
  <c r="AA2718" i="8"/>
  <c r="AA2717" i="8"/>
  <c r="AA2716" i="8"/>
  <c r="AA2715" i="8"/>
  <c r="AA2714" i="8"/>
  <c r="AA2713" i="8"/>
  <c r="AA2712" i="8"/>
  <c r="AA2711" i="8"/>
  <c r="AA2710" i="8"/>
  <c r="AA2709" i="8"/>
  <c r="AA2708" i="8"/>
  <c r="AA2707" i="8"/>
  <c r="AA2706" i="8"/>
  <c r="AA2705" i="8"/>
  <c r="AA2704" i="8"/>
  <c r="AA2703" i="8"/>
  <c r="AA2702" i="8"/>
  <c r="AA2701" i="8"/>
  <c r="AA2700" i="8"/>
  <c r="AA2699" i="8"/>
  <c r="AA2698" i="8"/>
  <c r="AA2697" i="8"/>
  <c r="AA2696" i="8"/>
  <c r="AA2695" i="8"/>
  <c r="AA2694" i="8"/>
  <c r="AA2693" i="8"/>
  <c r="AA2692" i="8"/>
  <c r="AA2691" i="8"/>
  <c r="AA2690" i="8"/>
  <c r="AA2689" i="8"/>
  <c r="AA2688" i="8"/>
  <c r="AA2687" i="8"/>
  <c r="AA2686" i="8"/>
  <c r="AA2685" i="8"/>
  <c r="AA2684" i="8"/>
  <c r="AA2683" i="8"/>
  <c r="AA2682" i="8"/>
  <c r="AA2681" i="8"/>
  <c r="AA2680" i="8"/>
  <c r="AA2679" i="8"/>
  <c r="AA2678" i="8"/>
  <c r="AA2677" i="8"/>
  <c r="AA2676" i="8"/>
  <c r="AA2675" i="8"/>
  <c r="AA2674" i="8"/>
  <c r="AA2673" i="8"/>
  <c r="AA2672" i="8"/>
  <c r="AA2671" i="8"/>
  <c r="AA2670" i="8"/>
  <c r="AA2669" i="8"/>
  <c r="AA2668" i="8"/>
  <c r="AA2667" i="8"/>
  <c r="AA2666" i="8"/>
  <c r="AA2665" i="8"/>
  <c r="AA2664" i="8"/>
  <c r="AA2663" i="8"/>
  <c r="AA2662" i="8"/>
  <c r="AA2661" i="8"/>
  <c r="AA2660" i="8"/>
  <c r="AA2659" i="8"/>
  <c r="AA2658" i="8"/>
  <c r="AA2657" i="8"/>
  <c r="AA2656" i="8"/>
  <c r="AA2655" i="8"/>
  <c r="AA2654" i="8"/>
  <c r="AA2653" i="8"/>
  <c r="AA2652" i="8"/>
  <c r="AA2651" i="8"/>
  <c r="AA2650" i="8"/>
  <c r="AA2649" i="8"/>
  <c r="AA2648" i="8"/>
  <c r="AA2647" i="8"/>
  <c r="AA2646" i="8"/>
  <c r="AA2645" i="8"/>
  <c r="AA2644" i="8"/>
  <c r="AA2643" i="8"/>
  <c r="AA2642" i="8"/>
  <c r="AA2641" i="8"/>
  <c r="AA2640" i="8"/>
  <c r="AA2639" i="8"/>
  <c r="AA2638" i="8"/>
  <c r="AA2637" i="8"/>
  <c r="AA2636" i="8"/>
  <c r="AA2635" i="8"/>
  <c r="AA2634" i="8"/>
  <c r="AA2633" i="8"/>
  <c r="AA2632" i="8"/>
  <c r="AA2631" i="8"/>
  <c r="AA2630" i="8"/>
  <c r="AA2629" i="8"/>
  <c r="AA2628" i="8"/>
  <c r="AA2627" i="8"/>
  <c r="AA2626" i="8"/>
  <c r="AA2625" i="8"/>
  <c r="AA2624" i="8"/>
  <c r="AA2623" i="8"/>
  <c r="AA2622" i="8"/>
  <c r="AA2621" i="8"/>
  <c r="AA2620" i="8"/>
  <c r="AA2619" i="8"/>
  <c r="AA2618" i="8"/>
  <c r="AA2617" i="8"/>
  <c r="AA2616" i="8"/>
  <c r="AA2615" i="8"/>
  <c r="AA2614" i="8"/>
  <c r="AA2613" i="8"/>
  <c r="AA2612" i="8"/>
  <c r="AA2611" i="8"/>
  <c r="AA2610" i="8"/>
  <c r="AA2609" i="8"/>
  <c r="AA2608" i="8"/>
  <c r="AA2607" i="8"/>
  <c r="AA2606" i="8"/>
  <c r="AA2605" i="8"/>
  <c r="AA2604" i="8"/>
  <c r="AA2603" i="8"/>
  <c r="AA2602" i="8"/>
  <c r="AA2601" i="8"/>
  <c r="AA2600" i="8"/>
  <c r="AA2599" i="8"/>
  <c r="AA2598" i="8"/>
  <c r="AA2597" i="8"/>
  <c r="AA2596" i="8"/>
  <c r="AA2595" i="8"/>
  <c r="AA2594" i="8"/>
  <c r="AA2593" i="8"/>
  <c r="AA2592" i="8"/>
  <c r="AA2591" i="8"/>
  <c r="AA2590" i="8"/>
  <c r="AA2589" i="8"/>
  <c r="AA2588" i="8"/>
  <c r="AA2587" i="8"/>
  <c r="AA2586" i="8"/>
  <c r="AA2585" i="8"/>
  <c r="AA2584" i="8"/>
  <c r="AA2583" i="8"/>
  <c r="AA2582" i="8"/>
  <c r="AA2581" i="8"/>
  <c r="AA2580" i="8"/>
  <c r="AA2579" i="8"/>
  <c r="AA2578" i="8"/>
  <c r="AA2577" i="8"/>
  <c r="AA2576" i="8"/>
  <c r="AA2575" i="8"/>
  <c r="AA2574" i="8"/>
  <c r="AA2573" i="8"/>
  <c r="AA2572" i="8"/>
  <c r="AA2571" i="8"/>
  <c r="AA2570" i="8"/>
  <c r="AA2569" i="8"/>
  <c r="AA2568" i="8"/>
  <c r="AA2567" i="8"/>
  <c r="AA2566" i="8"/>
  <c r="AA2565" i="8"/>
  <c r="AA2564" i="8"/>
  <c r="AA2563" i="8"/>
  <c r="AA2562" i="8"/>
  <c r="AA2561" i="8"/>
  <c r="AA2560" i="8"/>
  <c r="AA2559" i="8"/>
  <c r="AA2558" i="8"/>
  <c r="AA2557" i="8"/>
  <c r="AA2556" i="8"/>
  <c r="AA2555" i="8"/>
  <c r="AA2554" i="8"/>
  <c r="AA2553" i="8"/>
  <c r="AA2552" i="8"/>
  <c r="AA2551" i="8"/>
  <c r="AA2550" i="8"/>
  <c r="AA2549" i="8"/>
  <c r="AA2548" i="8"/>
  <c r="AA2547" i="8"/>
  <c r="AA2546" i="8"/>
  <c r="AA2545" i="8"/>
  <c r="AA2544" i="8"/>
  <c r="AA2543" i="8"/>
  <c r="AA2542" i="8"/>
  <c r="AA2541" i="8"/>
  <c r="AA2540" i="8"/>
  <c r="AA2539" i="8"/>
  <c r="AA2538" i="8"/>
  <c r="AA2537" i="8"/>
  <c r="AA2536" i="8"/>
  <c r="AA2535" i="8"/>
  <c r="AA2534" i="8"/>
  <c r="AA2533" i="8"/>
  <c r="AA2532" i="8"/>
  <c r="AA2531" i="8"/>
  <c r="AA2530" i="8"/>
  <c r="AA2529" i="8"/>
  <c r="AA2528" i="8"/>
  <c r="AA2527" i="8"/>
  <c r="AA2526" i="8"/>
  <c r="AA2525" i="8"/>
  <c r="AA2524" i="8"/>
  <c r="AA2523" i="8"/>
  <c r="AA2522" i="8"/>
  <c r="AA2521" i="8"/>
  <c r="AA2520" i="8"/>
  <c r="AA2519" i="8"/>
  <c r="AA2518" i="8"/>
  <c r="AA2517" i="8"/>
  <c r="AA2516" i="8"/>
  <c r="AA2515" i="8"/>
  <c r="AA2514" i="8"/>
  <c r="AA2513" i="8"/>
  <c r="AA2512" i="8"/>
  <c r="AA2511" i="8"/>
  <c r="AA2510" i="8"/>
  <c r="AA2509" i="8"/>
  <c r="AA2508" i="8"/>
  <c r="AA2507" i="8"/>
  <c r="AA2506" i="8"/>
  <c r="AA2505" i="8"/>
  <c r="AA2504" i="8"/>
  <c r="AA2503" i="8"/>
  <c r="AA2502" i="8"/>
  <c r="AA2501" i="8"/>
  <c r="AA2500" i="8"/>
  <c r="AA2499" i="8"/>
  <c r="AA2498" i="8"/>
  <c r="AA2497" i="8"/>
  <c r="AA2496" i="8"/>
  <c r="AA2495" i="8"/>
  <c r="AA2494" i="8"/>
  <c r="AA2493" i="8"/>
  <c r="AA2492" i="8"/>
  <c r="AA2491" i="8"/>
  <c r="AA2490" i="8"/>
  <c r="AA2489" i="8"/>
  <c r="AA2488" i="8"/>
  <c r="AA2487" i="8"/>
  <c r="AA2486" i="8"/>
  <c r="AA2485" i="8"/>
  <c r="AA2484" i="8"/>
  <c r="AA2483" i="8"/>
  <c r="AA2482" i="8"/>
  <c r="AA2481" i="8"/>
  <c r="AA2480" i="8"/>
  <c r="AA2479" i="8"/>
  <c r="AA2478" i="8"/>
  <c r="AA2477" i="8"/>
  <c r="AA2476" i="8"/>
  <c r="AA2475" i="8"/>
  <c r="AA2474" i="8"/>
  <c r="AA2473" i="8"/>
  <c r="AA2472" i="8"/>
  <c r="AA2471" i="8"/>
  <c r="AA2470" i="8"/>
  <c r="AA2469" i="8"/>
  <c r="AA2468" i="8"/>
  <c r="AA2467" i="8"/>
  <c r="AA2466" i="8"/>
  <c r="AA2465" i="8"/>
  <c r="AA2464" i="8"/>
  <c r="AA2463" i="8"/>
  <c r="AA2462" i="8"/>
  <c r="AA2461" i="8"/>
  <c r="AA2460" i="8"/>
  <c r="AA2459" i="8"/>
  <c r="AA2458" i="8"/>
  <c r="AA2457" i="8"/>
  <c r="AA2456" i="8"/>
  <c r="AA2455" i="8"/>
  <c r="AA2454" i="8"/>
  <c r="AA2453" i="8"/>
  <c r="AA2452" i="8"/>
  <c r="AA2451" i="8"/>
  <c r="AA2450" i="8"/>
  <c r="AA2449" i="8"/>
  <c r="AA2448" i="8"/>
  <c r="AA2447" i="8"/>
  <c r="AA2446" i="8"/>
  <c r="AA2445" i="8"/>
  <c r="AA2444" i="8"/>
  <c r="AA2443" i="8"/>
  <c r="AA2442" i="8"/>
  <c r="AA2441" i="8"/>
  <c r="AA2440" i="8"/>
  <c r="AA2439" i="8"/>
  <c r="AA2438" i="8"/>
  <c r="AA2437" i="8"/>
  <c r="AA2436" i="8"/>
  <c r="AA2435" i="8"/>
  <c r="AA2434" i="8"/>
  <c r="AA2433" i="8"/>
  <c r="AA2432" i="8"/>
  <c r="AA2431" i="8"/>
  <c r="AA2430" i="8"/>
  <c r="AA2429" i="8"/>
  <c r="AA2428" i="8"/>
  <c r="AA2427" i="8"/>
  <c r="AA2426" i="8"/>
  <c r="AA2425" i="8"/>
  <c r="AA2424" i="8"/>
  <c r="AA2423" i="8"/>
  <c r="AA2422" i="8"/>
  <c r="AA2421" i="8"/>
  <c r="AA2420" i="8"/>
  <c r="AA2419" i="8"/>
  <c r="AA2418" i="8"/>
  <c r="AA2417" i="8"/>
  <c r="AA2416" i="8"/>
  <c r="AA2415" i="8"/>
  <c r="AA2414" i="8"/>
  <c r="AA2413" i="8"/>
  <c r="AA2412" i="8"/>
  <c r="AA2411" i="8"/>
  <c r="AA2410" i="8"/>
  <c r="AA2409" i="8"/>
  <c r="AA2408" i="8"/>
  <c r="AA2407" i="8"/>
  <c r="AA2406" i="8"/>
  <c r="AA2405" i="8"/>
  <c r="AA2404" i="8"/>
  <c r="AA2403" i="8"/>
  <c r="AA2402" i="8"/>
  <c r="AA2401" i="8"/>
  <c r="AA2400" i="8"/>
  <c r="AA2399" i="8"/>
  <c r="AA2398" i="8"/>
  <c r="AA2397" i="8"/>
  <c r="AA2396" i="8"/>
  <c r="AA2395" i="8"/>
  <c r="AA2394" i="8"/>
  <c r="AA2393" i="8"/>
  <c r="AA2392" i="8"/>
  <c r="AA2391" i="8"/>
  <c r="AA2390" i="8"/>
  <c r="AA2389" i="8"/>
  <c r="AA2388" i="8"/>
  <c r="AA2387" i="8"/>
  <c r="AA2386" i="8"/>
  <c r="AA2385" i="8"/>
  <c r="AA2384" i="8"/>
  <c r="AA2383" i="8"/>
  <c r="AA2382" i="8"/>
  <c r="AA2381" i="8"/>
  <c r="AA2380" i="8"/>
  <c r="AA2379" i="8"/>
  <c r="AA2378" i="8"/>
  <c r="AA2377" i="8"/>
  <c r="AA2376" i="8"/>
  <c r="AA2375" i="8"/>
  <c r="AA2374" i="8"/>
  <c r="AA2373" i="8"/>
  <c r="AA2372" i="8"/>
  <c r="AA2371" i="8"/>
  <c r="AA2370" i="8"/>
  <c r="AA2369" i="8"/>
  <c r="AA2368" i="8"/>
  <c r="AA2367" i="8"/>
  <c r="AA2366" i="8"/>
  <c r="AA2365" i="8"/>
  <c r="AA2364" i="8"/>
  <c r="AA2363" i="8"/>
  <c r="AA2362" i="8"/>
  <c r="AA2361" i="8"/>
  <c r="AA2360" i="8"/>
  <c r="AA2359" i="8"/>
  <c r="AA2358" i="8"/>
  <c r="AA2357" i="8"/>
  <c r="AA2356" i="8"/>
  <c r="AA2355" i="8"/>
  <c r="AA2354" i="8"/>
  <c r="AA2353" i="8"/>
  <c r="AA2352" i="8"/>
  <c r="AA2351" i="8"/>
  <c r="AA2350" i="8"/>
  <c r="AA2349" i="8"/>
  <c r="AA2348" i="8"/>
  <c r="AA2347" i="8"/>
  <c r="AA2346" i="8"/>
  <c r="AA2345" i="8"/>
  <c r="AA2344" i="8"/>
  <c r="AA2343" i="8"/>
  <c r="AA2342" i="8"/>
  <c r="AA2341" i="8"/>
  <c r="AA2340" i="8"/>
  <c r="AA2339" i="8"/>
  <c r="AA2338" i="8"/>
  <c r="AA2337" i="8"/>
  <c r="AA2336" i="8"/>
  <c r="AA2335" i="8"/>
  <c r="AA2334" i="8"/>
  <c r="AA2333" i="8"/>
  <c r="AA2332" i="8"/>
  <c r="AA2331" i="8"/>
  <c r="AA2330" i="8"/>
  <c r="AA2329" i="8"/>
  <c r="AA2328" i="8"/>
  <c r="AA2327" i="8"/>
  <c r="AA2326" i="8"/>
  <c r="AA2325" i="8"/>
  <c r="AA2324" i="8"/>
  <c r="AA2323" i="8"/>
  <c r="AA2322" i="8"/>
  <c r="AA2321" i="8"/>
  <c r="AA2320" i="8"/>
  <c r="AA2319" i="8"/>
  <c r="AA2318" i="8"/>
  <c r="AA2317" i="8"/>
  <c r="AA2316" i="8"/>
  <c r="AA2315" i="8"/>
  <c r="AA2314" i="8"/>
  <c r="AA2313" i="8"/>
  <c r="AA2312" i="8"/>
  <c r="AA2311" i="8"/>
  <c r="AA2310" i="8"/>
  <c r="AA2309" i="8"/>
  <c r="AA2308" i="8"/>
  <c r="AA2307" i="8"/>
  <c r="AA2306" i="8"/>
  <c r="AA2305" i="8"/>
  <c r="AA2304" i="8"/>
  <c r="AA2303" i="8"/>
  <c r="AA2302" i="8"/>
  <c r="AA2301" i="8"/>
  <c r="AA2300" i="8"/>
  <c r="AA2299" i="8"/>
  <c r="AA2298" i="8"/>
  <c r="AA2297" i="8"/>
  <c r="AA2296" i="8"/>
  <c r="AA2295" i="8"/>
  <c r="AA2294" i="8"/>
  <c r="AA2293" i="8"/>
  <c r="AA2292" i="8"/>
  <c r="AA2291" i="8"/>
  <c r="AA2290" i="8"/>
  <c r="AA2289" i="8"/>
  <c r="AA2288" i="8"/>
  <c r="AA2287" i="8"/>
  <c r="AA2286" i="8"/>
  <c r="AA2285" i="8"/>
  <c r="AA2284" i="8"/>
  <c r="AA2283" i="8"/>
  <c r="AA2282" i="8"/>
  <c r="AA2281" i="8"/>
  <c r="AA2280" i="8"/>
  <c r="AA2279" i="8"/>
  <c r="AA2278" i="8"/>
  <c r="AA2277" i="8"/>
  <c r="AA2276" i="8"/>
  <c r="AA2275" i="8"/>
  <c r="AA2274" i="8"/>
  <c r="AA2273" i="8"/>
  <c r="AA2272" i="8"/>
  <c r="AA2271" i="8"/>
  <c r="AA2270" i="8"/>
  <c r="AA2269" i="8"/>
  <c r="AA2268" i="8"/>
  <c r="AA2267" i="8"/>
  <c r="AA2266" i="8"/>
  <c r="AA2265" i="8"/>
  <c r="AA2264" i="8"/>
  <c r="AA2263" i="8"/>
  <c r="AA2262" i="8"/>
  <c r="AA2261" i="8"/>
  <c r="AA2260" i="8"/>
  <c r="AA2259" i="8"/>
  <c r="AA2258" i="8"/>
  <c r="AA2257" i="8"/>
  <c r="AA2256" i="8"/>
  <c r="AA2255" i="8"/>
  <c r="AA2254" i="8"/>
  <c r="AA2253" i="8"/>
  <c r="AA2252" i="8"/>
  <c r="AA2251" i="8"/>
  <c r="AA2250" i="8"/>
  <c r="AA2249" i="8"/>
  <c r="AA2248" i="8"/>
  <c r="AA2247" i="8"/>
  <c r="AA2246" i="8"/>
  <c r="AA2245" i="8"/>
  <c r="AA2244" i="8"/>
  <c r="AA2243" i="8"/>
  <c r="AA2242" i="8"/>
  <c r="AA2241" i="8"/>
  <c r="AA2240" i="8"/>
  <c r="AA2239" i="8"/>
  <c r="AA2238" i="8"/>
  <c r="AA2237" i="8"/>
  <c r="AA2236" i="8"/>
  <c r="AA2235" i="8"/>
  <c r="AA2234" i="8"/>
  <c r="AA2233" i="8"/>
  <c r="AA2232" i="8"/>
  <c r="AA2231" i="8"/>
  <c r="AA2230" i="8"/>
  <c r="AA2229" i="8"/>
  <c r="AA2228" i="8"/>
  <c r="AA2227" i="8"/>
  <c r="AA2226" i="8"/>
  <c r="AA2225" i="8"/>
  <c r="AA2224" i="8"/>
  <c r="AA2223" i="8"/>
  <c r="AA2222" i="8"/>
  <c r="AA2221" i="8"/>
  <c r="AA2220" i="8"/>
  <c r="AA2219" i="8"/>
  <c r="AA2218" i="8"/>
  <c r="AA2217" i="8"/>
  <c r="AA2216" i="8"/>
  <c r="AA2215" i="8"/>
  <c r="AA2214" i="8"/>
  <c r="AA2213" i="8"/>
  <c r="AA2212" i="8"/>
  <c r="AA2211" i="8"/>
  <c r="AA2210" i="8"/>
  <c r="AA2209" i="8"/>
  <c r="AA2208" i="8"/>
  <c r="AA2207" i="8"/>
  <c r="AA2206" i="8"/>
  <c r="AA2205" i="8"/>
  <c r="AA2204" i="8"/>
  <c r="AA2203" i="8"/>
  <c r="AA2202" i="8"/>
  <c r="AA2201" i="8"/>
  <c r="AA2200" i="8"/>
  <c r="AA2199" i="8"/>
  <c r="AA2198" i="8"/>
  <c r="AA2197" i="8"/>
  <c r="AA2196" i="8"/>
  <c r="AA2195" i="8"/>
  <c r="AA2194" i="8"/>
  <c r="AA2193" i="8"/>
  <c r="AA2192" i="8"/>
  <c r="AA2191" i="8"/>
  <c r="AA2190" i="8"/>
  <c r="AA2189" i="8"/>
  <c r="AA2188" i="8"/>
  <c r="AA2187" i="8"/>
  <c r="AA2186" i="8"/>
  <c r="AA2185" i="8"/>
  <c r="AA2184" i="8"/>
  <c r="AA2183" i="8"/>
  <c r="AA2182" i="8"/>
  <c r="AA2181" i="8"/>
  <c r="AA2180" i="8"/>
  <c r="AA2179" i="8"/>
  <c r="AA2178" i="8"/>
  <c r="AA2177" i="8"/>
  <c r="AA2176" i="8"/>
  <c r="AA2175" i="8"/>
  <c r="AA2174" i="8"/>
  <c r="AA2173" i="8"/>
  <c r="AA2172" i="8"/>
  <c r="AA2171" i="8"/>
  <c r="AA2170" i="8"/>
  <c r="AA2169" i="8"/>
  <c r="AA2168" i="8"/>
  <c r="AA2167" i="8"/>
  <c r="AA2166" i="8"/>
  <c r="AA2165" i="8"/>
  <c r="AA2164" i="8"/>
  <c r="AA2163" i="8"/>
  <c r="AA2162" i="8"/>
  <c r="AA2161" i="8"/>
  <c r="AA2160" i="8"/>
  <c r="AA2159" i="8"/>
  <c r="AA2158" i="8"/>
  <c r="AA2157" i="8"/>
  <c r="AA2156" i="8"/>
  <c r="AA2155" i="8"/>
  <c r="AA2154" i="8"/>
  <c r="AA2153" i="8"/>
  <c r="AA2152" i="8"/>
  <c r="AA2151" i="8"/>
  <c r="AA2150" i="8"/>
  <c r="AA2149" i="8"/>
  <c r="AA2148" i="8"/>
  <c r="AA2147" i="8"/>
  <c r="AA2146" i="8"/>
  <c r="AA2145" i="8"/>
  <c r="AA2144" i="8"/>
  <c r="AA2143" i="8"/>
  <c r="AA2142" i="8"/>
  <c r="AA2141" i="8"/>
  <c r="AA2140" i="8"/>
  <c r="AA2139" i="8"/>
  <c r="AA2138" i="8"/>
  <c r="AA2137" i="8"/>
  <c r="AA2136" i="8"/>
  <c r="AA2135" i="8"/>
  <c r="AA2134" i="8"/>
  <c r="AA2133" i="8"/>
  <c r="AA2132" i="8"/>
  <c r="AA2131" i="8"/>
  <c r="AA2130" i="8"/>
  <c r="AA2129" i="8"/>
  <c r="AA2128" i="8"/>
  <c r="AA2127" i="8"/>
  <c r="AA2126" i="8"/>
  <c r="AA2125" i="8"/>
  <c r="AA2124" i="8"/>
  <c r="AA2123" i="8"/>
  <c r="AA2122" i="8"/>
  <c r="AA2121" i="8"/>
  <c r="AA2120" i="8"/>
  <c r="AA2119" i="8"/>
  <c r="AA2118" i="8"/>
  <c r="AA2117" i="8"/>
  <c r="AA2116" i="8"/>
  <c r="AA2115" i="8"/>
  <c r="AA2114" i="8"/>
  <c r="AA2113" i="8"/>
  <c r="AA2112" i="8"/>
  <c r="AA2111" i="8"/>
  <c r="AA2110" i="8"/>
  <c r="AA2109" i="8"/>
  <c r="AA2108" i="8"/>
  <c r="AA2107" i="8"/>
  <c r="AA2106" i="8"/>
  <c r="AA2105" i="8"/>
  <c r="AA2104" i="8"/>
  <c r="AA2103" i="8"/>
  <c r="AA2102" i="8"/>
  <c r="AA2101" i="8"/>
  <c r="AA2100" i="8"/>
  <c r="AA2099" i="8"/>
  <c r="AA2098" i="8"/>
  <c r="AA2097" i="8"/>
  <c r="AA2096" i="8"/>
  <c r="AA2095" i="8"/>
  <c r="AA2094" i="8"/>
  <c r="AA2093" i="8"/>
  <c r="AA2092" i="8"/>
  <c r="AA2091" i="8"/>
  <c r="AA2090" i="8"/>
  <c r="AA2089" i="8"/>
  <c r="AA2088" i="8"/>
  <c r="AA2087" i="8"/>
  <c r="AA2086" i="8"/>
  <c r="AA2085" i="8"/>
  <c r="AA2084" i="8"/>
  <c r="AA2083" i="8"/>
  <c r="AA2082" i="8"/>
  <c r="AA2081" i="8"/>
  <c r="AA2080" i="8"/>
  <c r="AA2079" i="8"/>
  <c r="AA2078" i="8"/>
  <c r="AA2077" i="8"/>
  <c r="AA2076" i="8"/>
  <c r="AA2075" i="8"/>
  <c r="AA2074" i="8"/>
  <c r="AA2073" i="8"/>
  <c r="AA2072" i="8"/>
  <c r="AA2071" i="8"/>
  <c r="AA2070" i="8"/>
  <c r="AA2069" i="8"/>
  <c r="AA2068" i="8"/>
  <c r="AA2067" i="8"/>
  <c r="AA2066" i="8"/>
  <c r="AA2065" i="8"/>
  <c r="AA2064" i="8"/>
  <c r="AA2063" i="8"/>
  <c r="AA2062" i="8"/>
  <c r="AA2061" i="8"/>
  <c r="AA2060" i="8"/>
  <c r="AA2059" i="8"/>
  <c r="AA2058" i="8"/>
  <c r="AA2057" i="8"/>
  <c r="AA2056" i="8"/>
  <c r="AA2055" i="8"/>
  <c r="AA2054" i="8"/>
  <c r="AA2053" i="8"/>
  <c r="AA2052" i="8"/>
  <c r="AA2051" i="8"/>
  <c r="AA2050" i="8"/>
  <c r="AA2049" i="8"/>
  <c r="AA2048" i="8"/>
  <c r="AA2047" i="8"/>
  <c r="AA2046" i="8"/>
  <c r="AA2045" i="8"/>
  <c r="AA2044" i="8"/>
  <c r="AA2043" i="8"/>
  <c r="AA2042" i="8"/>
  <c r="AA2041" i="8"/>
  <c r="AA2040" i="8"/>
  <c r="AA2039" i="8"/>
  <c r="AA2038" i="8"/>
  <c r="AA2037" i="8"/>
  <c r="AA2036" i="8"/>
  <c r="AA2035" i="8"/>
  <c r="AA2034" i="8"/>
  <c r="AA2033" i="8"/>
  <c r="AA2032" i="8"/>
  <c r="AA2031" i="8"/>
  <c r="AA2030" i="8"/>
  <c r="AA2029" i="8"/>
  <c r="AA2028" i="8"/>
  <c r="AA2027" i="8"/>
  <c r="AA2026" i="8"/>
  <c r="AA2025" i="8"/>
  <c r="AA2024" i="8"/>
  <c r="AA2023" i="8"/>
  <c r="AA2022" i="8"/>
  <c r="AA2021" i="8"/>
  <c r="AA2020" i="8"/>
  <c r="AA2019" i="8"/>
  <c r="AA2018" i="8"/>
  <c r="AA2017" i="8"/>
  <c r="AA2016" i="8"/>
  <c r="AA2015" i="8"/>
  <c r="AA2014" i="8"/>
  <c r="AA2013" i="8"/>
  <c r="AA2012" i="8"/>
  <c r="AA2011" i="8"/>
  <c r="AA2010" i="8"/>
  <c r="AA2009" i="8"/>
  <c r="AA2008" i="8"/>
  <c r="AA2007" i="8"/>
  <c r="AA2006" i="8"/>
  <c r="AA2005" i="8"/>
  <c r="AA2004" i="8"/>
  <c r="AA2003" i="8"/>
  <c r="AA2002" i="8"/>
  <c r="AA2001" i="8"/>
  <c r="AA2000" i="8"/>
  <c r="AA1999" i="8"/>
  <c r="AA1998" i="8"/>
  <c r="AA1997" i="8"/>
  <c r="AA1996" i="8"/>
  <c r="AA1995" i="8"/>
  <c r="AA1994" i="8"/>
  <c r="AA1993" i="8"/>
  <c r="AA1992" i="8"/>
  <c r="AA1991" i="8"/>
  <c r="AA1990" i="8"/>
  <c r="AA1989" i="8"/>
  <c r="AA1988" i="8"/>
  <c r="AA1987" i="8"/>
  <c r="AA1986" i="8"/>
  <c r="AA1985" i="8"/>
  <c r="AA1984" i="8"/>
  <c r="AA1983" i="8"/>
  <c r="AA1982" i="8"/>
  <c r="AA1981" i="8"/>
  <c r="AA1980" i="8"/>
  <c r="AA1979" i="8"/>
  <c r="AA1978" i="8"/>
  <c r="AA1977" i="8"/>
  <c r="AA1976" i="8"/>
  <c r="AA1975" i="8"/>
  <c r="AA1974" i="8"/>
  <c r="AA1973" i="8"/>
  <c r="AA1972" i="8"/>
  <c r="AA1971" i="8"/>
  <c r="AA1970" i="8"/>
  <c r="AA1969" i="8"/>
  <c r="AA1968" i="8"/>
  <c r="AA1967" i="8"/>
  <c r="AA1966" i="8"/>
  <c r="AA1965" i="8"/>
  <c r="AA1964" i="8"/>
  <c r="AA1963" i="8"/>
  <c r="AA1962" i="8"/>
  <c r="AA1961" i="8"/>
  <c r="AA1960" i="8"/>
  <c r="AA1959" i="8"/>
  <c r="AA1958" i="8"/>
  <c r="AA1957" i="8"/>
  <c r="AA1956" i="8"/>
  <c r="AA1955" i="8"/>
  <c r="AA1954" i="8"/>
  <c r="AA1953" i="8"/>
  <c r="AA1952" i="8"/>
  <c r="AA1951" i="8"/>
  <c r="AA1950" i="8"/>
  <c r="AA1949" i="8"/>
  <c r="AA1948" i="8"/>
  <c r="AA1947" i="8"/>
  <c r="AA1946" i="8"/>
  <c r="AA1945" i="8"/>
  <c r="AA1944" i="8"/>
  <c r="AA1943" i="8"/>
  <c r="AA1942" i="8"/>
  <c r="AA1941" i="8"/>
  <c r="AA1940" i="8"/>
  <c r="AA1939" i="8"/>
  <c r="AA1938" i="8"/>
  <c r="AA1937" i="8"/>
  <c r="AA1936" i="8"/>
  <c r="AA1935" i="8"/>
  <c r="AA1934" i="8"/>
  <c r="AA1933" i="8"/>
  <c r="AA1932" i="8"/>
  <c r="AA1931" i="8"/>
  <c r="AA1930" i="8"/>
  <c r="AA1929" i="8"/>
  <c r="AA1928" i="8"/>
  <c r="AA1927" i="8"/>
  <c r="AA1926" i="8"/>
  <c r="AA1925" i="8"/>
  <c r="AA1924" i="8"/>
  <c r="AA1923" i="8"/>
  <c r="AA1922" i="8"/>
  <c r="AA1921" i="8"/>
  <c r="AA1920" i="8"/>
  <c r="AA1919" i="8"/>
  <c r="AA1918" i="8"/>
  <c r="AA1917" i="8"/>
  <c r="AA1916" i="8"/>
  <c r="AA1915" i="8"/>
  <c r="AA1914" i="8"/>
  <c r="AA1913" i="8"/>
  <c r="AA1912" i="8"/>
  <c r="AA1911" i="8"/>
  <c r="AA1910" i="8"/>
  <c r="AA1909" i="8"/>
  <c r="AA1908" i="8"/>
  <c r="AA1907" i="8"/>
  <c r="AA1906" i="8"/>
  <c r="AA1905" i="8"/>
  <c r="AA1904" i="8"/>
  <c r="AA1903" i="8"/>
  <c r="AA1902" i="8"/>
  <c r="AA1901" i="8"/>
  <c r="AA1900" i="8"/>
  <c r="AA1899" i="8"/>
  <c r="AA1898" i="8"/>
  <c r="AA1897" i="8"/>
  <c r="AA1896" i="8"/>
  <c r="AA1895" i="8"/>
  <c r="AA1894" i="8"/>
  <c r="AA1893" i="8"/>
  <c r="AA1892" i="8"/>
  <c r="AA1891" i="8"/>
  <c r="AA1890" i="8"/>
  <c r="AA1889" i="8"/>
  <c r="AA1888" i="8"/>
  <c r="AA1887" i="8"/>
  <c r="AA1886" i="8"/>
  <c r="AA1885" i="8"/>
  <c r="AA1884" i="8"/>
  <c r="AA1883" i="8"/>
  <c r="AA1882" i="8"/>
  <c r="AA1881" i="8"/>
  <c r="AA1880" i="8"/>
  <c r="AA1879" i="8"/>
  <c r="AA1878" i="8"/>
  <c r="AA1877" i="8"/>
  <c r="AA1876" i="8"/>
  <c r="AA1875" i="8"/>
  <c r="AA1874" i="8"/>
  <c r="AA1873" i="8"/>
  <c r="AA1872" i="8"/>
  <c r="AA1871" i="8"/>
  <c r="AA1870" i="8"/>
  <c r="AA1869" i="8"/>
  <c r="AA1868" i="8"/>
  <c r="AA1867" i="8"/>
  <c r="AA1866" i="8"/>
  <c r="AA1865" i="8"/>
  <c r="AA1864" i="8"/>
  <c r="AA1863" i="8"/>
  <c r="AA1862" i="8"/>
  <c r="AA1861" i="8"/>
  <c r="AA1860" i="8"/>
  <c r="AA1859" i="8"/>
  <c r="AA1858" i="8"/>
  <c r="AA1857" i="8"/>
  <c r="AA1856" i="8"/>
  <c r="AA1855" i="8"/>
  <c r="AA1854" i="8"/>
  <c r="AA1853" i="8"/>
  <c r="AA1852" i="8"/>
  <c r="AA1851" i="8"/>
  <c r="AA1850" i="8"/>
  <c r="AA1849" i="8"/>
  <c r="AA1848" i="8"/>
  <c r="AA1847" i="8"/>
  <c r="AA1846" i="8"/>
  <c r="AA1845" i="8"/>
  <c r="AA1844" i="8"/>
  <c r="AA1843" i="8"/>
  <c r="AA1842" i="8"/>
  <c r="AA1841" i="8"/>
  <c r="AA1840" i="8"/>
  <c r="AA1839" i="8"/>
  <c r="AA1838" i="8"/>
  <c r="AA1837" i="8"/>
  <c r="AA1836" i="8"/>
  <c r="AA1835" i="8"/>
  <c r="AA1834" i="8"/>
  <c r="AA1833" i="8"/>
  <c r="AA1832" i="8"/>
  <c r="AA1831" i="8"/>
  <c r="AA1830" i="8"/>
  <c r="AA1829" i="8"/>
  <c r="AA1828" i="8"/>
  <c r="AA1827" i="8"/>
  <c r="AA1826" i="8"/>
  <c r="AA1825" i="8"/>
  <c r="AA1824" i="8"/>
  <c r="AA1823" i="8"/>
  <c r="AA1822" i="8"/>
  <c r="AA1821" i="8"/>
  <c r="AA1820" i="8"/>
  <c r="AA1819" i="8"/>
  <c r="AA1818" i="8"/>
  <c r="AA1817" i="8"/>
  <c r="AA1816" i="8"/>
  <c r="AA1815" i="8"/>
  <c r="AA1814" i="8"/>
  <c r="AA1813" i="8"/>
  <c r="AA1812" i="8"/>
  <c r="AA1811" i="8"/>
  <c r="AA1810" i="8"/>
  <c r="AA1809" i="8"/>
  <c r="AA1808" i="8"/>
  <c r="AA1807" i="8"/>
  <c r="AA1806" i="8"/>
  <c r="AA1805" i="8"/>
  <c r="AA1804" i="8"/>
  <c r="AA1803" i="8"/>
  <c r="AA1802" i="8"/>
  <c r="AA1801" i="8"/>
  <c r="AA1800" i="8"/>
  <c r="AA1799" i="8"/>
  <c r="AA1798" i="8"/>
  <c r="AA1797" i="8"/>
  <c r="AA1796" i="8"/>
  <c r="AA1795" i="8"/>
  <c r="AA1794" i="8"/>
  <c r="AA1793" i="8"/>
  <c r="AA1792" i="8"/>
  <c r="AA1791" i="8"/>
  <c r="AA1790" i="8"/>
  <c r="AA1789" i="8"/>
  <c r="AA1788" i="8"/>
  <c r="AA1787" i="8"/>
  <c r="AA1786" i="8"/>
  <c r="AA1785" i="8"/>
  <c r="AA1784" i="8"/>
  <c r="AA1783" i="8"/>
  <c r="AA1782" i="8"/>
  <c r="AA1781" i="8"/>
  <c r="AA1780" i="8"/>
  <c r="AA1779" i="8"/>
  <c r="AA1778" i="8"/>
  <c r="AA1777" i="8"/>
  <c r="AA1776" i="8"/>
  <c r="AA1775" i="8"/>
  <c r="AA1774" i="8"/>
  <c r="AA1773" i="8"/>
  <c r="AA1772" i="8"/>
  <c r="AA1771" i="8"/>
  <c r="AA1770" i="8"/>
  <c r="AA1769" i="8"/>
  <c r="AA1768" i="8"/>
  <c r="AA1767" i="8"/>
  <c r="AA1766" i="8"/>
  <c r="AA1765" i="8"/>
  <c r="AA1764" i="8"/>
  <c r="AA1763" i="8"/>
  <c r="AA1762" i="8"/>
  <c r="AA1761" i="8"/>
  <c r="AA1760" i="8"/>
  <c r="AA1759" i="8"/>
  <c r="AA1758" i="8"/>
  <c r="AA1757" i="8"/>
  <c r="AA1756" i="8"/>
  <c r="AA1755" i="8"/>
  <c r="AA1754" i="8"/>
  <c r="AA1753" i="8"/>
  <c r="AA1752" i="8"/>
  <c r="AA1751" i="8"/>
  <c r="AA1750" i="8"/>
  <c r="AA1749" i="8"/>
  <c r="AA1748" i="8"/>
  <c r="AA1747" i="8"/>
  <c r="AA1746" i="8"/>
  <c r="AA1745" i="8"/>
  <c r="AA1744" i="8"/>
  <c r="AA1743" i="8"/>
  <c r="AA1742" i="8"/>
  <c r="AA1741" i="8"/>
  <c r="AA1740" i="8"/>
  <c r="AA1739" i="8"/>
  <c r="AA1738" i="8"/>
  <c r="AA1737" i="8"/>
  <c r="AA1736" i="8"/>
  <c r="AA1735" i="8"/>
  <c r="AA1734" i="8"/>
  <c r="AA1733" i="8"/>
  <c r="AA1732" i="8"/>
  <c r="AA1731" i="8"/>
  <c r="AA1730" i="8"/>
  <c r="AA1729" i="8"/>
  <c r="AA1728" i="8"/>
  <c r="AA1727" i="8"/>
  <c r="AA1726" i="8"/>
  <c r="AA1725" i="8"/>
  <c r="AA1724" i="8"/>
  <c r="AA1723" i="8"/>
  <c r="AA1722" i="8"/>
  <c r="AA1721" i="8"/>
  <c r="AA1720" i="8"/>
  <c r="AA1719" i="8"/>
  <c r="AA1718" i="8"/>
  <c r="AA1717" i="8"/>
  <c r="AA1716" i="8"/>
  <c r="AA1715" i="8"/>
  <c r="AA1714" i="8"/>
  <c r="AA1713" i="8"/>
  <c r="AA1712" i="8"/>
  <c r="AA1711" i="8"/>
  <c r="AA1710" i="8"/>
  <c r="AA1709" i="8"/>
  <c r="AA1708" i="8"/>
  <c r="AA1707" i="8"/>
  <c r="AA1706" i="8"/>
  <c r="AA1705" i="8"/>
  <c r="AA1704" i="8"/>
  <c r="AA1703" i="8"/>
  <c r="AA1702" i="8"/>
  <c r="AA1701" i="8"/>
  <c r="AA1700" i="8"/>
  <c r="AA1699" i="8"/>
  <c r="AA1698" i="8"/>
  <c r="AA1697" i="8"/>
  <c r="AA1696" i="8"/>
  <c r="AA1695" i="8"/>
  <c r="AA1694" i="8"/>
  <c r="AA1693" i="8"/>
  <c r="AA1692" i="8"/>
  <c r="AA1691" i="8"/>
  <c r="AA1690" i="8"/>
  <c r="AA1689" i="8"/>
  <c r="AA1688" i="8"/>
  <c r="AA1687" i="8"/>
  <c r="AA1686" i="8"/>
  <c r="AA1685" i="8"/>
  <c r="AA1684" i="8"/>
  <c r="AA1683" i="8"/>
  <c r="AA1682" i="8"/>
  <c r="AA1681" i="8"/>
  <c r="AA1680" i="8"/>
  <c r="AA1679" i="8"/>
  <c r="AA1678" i="8"/>
  <c r="AA1677" i="8"/>
  <c r="AA1676" i="8"/>
  <c r="AA1675" i="8"/>
  <c r="AA1674" i="8"/>
  <c r="AA1673" i="8"/>
  <c r="AA1672" i="8"/>
  <c r="AA1671" i="8"/>
  <c r="AA1670" i="8"/>
  <c r="AA1669" i="8"/>
  <c r="AA1668" i="8"/>
  <c r="AA1667" i="8"/>
  <c r="AA1666" i="8"/>
  <c r="AA1665" i="8"/>
  <c r="AA1664" i="8"/>
  <c r="AA1663" i="8"/>
  <c r="AA1662" i="8"/>
  <c r="AA1661" i="8"/>
  <c r="AA1660" i="8"/>
  <c r="AA1659" i="8"/>
  <c r="AA1658" i="8"/>
  <c r="AA1657" i="8"/>
  <c r="AA1656" i="8"/>
  <c r="AA1655" i="8"/>
  <c r="AA1654" i="8"/>
  <c r="AA1653" i="8"/>
  <c r="AA1652" i="8"/>
  <c r="AA1651" i="8"/>
  <c r="AA1650" i="8"/>
  <c r="AA1649" i="8"/>
  <c r="AA1648" i="8"/>
  <c r="AA1647" i="8"/>
  <c r="AA1646" i="8"/>
  <c r="AA1645" i="8"/>
  <c r="AA1644" i="8"/>
  <c r="AA1643" i="8"/>
  <c r="AA1642" i="8"/>
  <c r="AA1641" i="8"/>
  <c r="AA1640" i="8"/>
  <c r="AA1639" i="8"/>
  <c r="AA1638" i="8"/>
  <c r="AA1637" i="8"/>
  <c r="AA1636" i="8"/>
  <c r="AA1635" i="8"/>
  <c r="AA1634" i="8"/>
  <c r="AA1633" i="8"/>
  <c r="AA1632" i="8"/>
  <c r="AA1631" i="8"/>
  <c r="AA1630" i="8"/>
  <c r="AA1629" i="8"/>
  <c r="AA1628" i="8"/>
  <c r="AA1627" i="8"/>
  <c r="AA1626" i="8"/>
  <c r="AA1625" i="8"/>
  <c r="AA1624" i="8"/>
  <c r="AA1623" i="8"/>
  <c r="AA1622" i="8"/>
  <c r="AA1621" i="8"/>
  <c r="AA1620" i="8"/>
  <c r="AA1619" i="8"/>
  <c r="AA1618" i="8"/>
  <c r="AA1617" i="8"/>
  <c r="AA1616" i="8"/>
  <c r="AA1615" i="8"/>
  <c r="AA1614" i="8"/>
  <c r="AA1613" i="8"/>
  <c r="AA1612" i="8"/>
  <c r="AA1611" i="8"/>
  <c r="AA1610" i="8"/>
  <c r="AA1609" i="8"/>
  <c r="AA1608" i="8"/>
  <c r="AA1607" i="8"/>
  <c r="AA1606" i="8"/>
  <c r="AA1605" i="8"/>
  <c r="AA1604" i="8"/>
  <c r="AA1603" i="8"/>
  <c r="AA1602" i="8"/>
  <c r="AA1601" i="8"/>
  <c r="AA1600" i="8"/>
  <c r="AA1599" i="8"/>
  <c r="AA1598" i="8"/>
  <c r="AA1597" i="8"/>
  <c r="AA1596" i="8"/>
  <c r="AA1595" i="8"/>
  <c r="AA1594" i="8"/>
  <c r="AA1593" i="8"/>
  <c r="AA1592" i="8"/>
  <c r="AA1591" i="8"/>
  <c r="AA1590" i="8"/>
  <c r="AA1589" i="8"/>
  <c r="AA1588" i="8"/>
  <c r="AA1587" i="8"/>
  <c r="AA1586" i="8"/>
  <c r="AA1585" i="8"/>
  <c r="AA1584" i="8"/>
  <c r="AA1583" i="8"/>
  <c r="AA1582" i="8"/>
  <c r="AA1581" i="8"/>
  <c r="AA1580" i="8"/>
  <c r="AA1579" i="8"/>
  <c r="AA1578" i="8"/>
  <c r="AA1577" i="8"/>
  <c r="AA1576" i="8"/>
  <c r="AA1575" i="8"/>
  <c r="AA1574" i="8"/>
  <c r="AA1573" i="8"/>
  <c r="AA1572" i="8"/>
  <c r="AA1571" i="8"/>
  <c r="AA1570" i="8"/>
  <c r="AA1569" i="8"/>
  <c r="AA1568" i="8"/>
  <c r="AA1567" i="8"/>
  <c r="AA1566" i="8"/>
  <c r="AA1565" i="8"/>
  <c r="AA1564" i="8"/>
  <c r="AA1563" i="8"/>
  <c r="AA1562" i="8"/>
  <c r="AA1561" i="8"/>
  <c r="AA1560" i="8"/>
  <c r="AA1559" i="8"/>
  <c r="AA1558" i="8"/>
  <c r="AA1557" i="8"/>
  <c r="AA1556" i="8"/>
  <c r="AA1555" i="8"/>
  <c r="AA1554" i="8"/>
  <c r="AA1553" i="8"/>
  <c r="AA1552" i="8"/>
  <c r="AA1551" i="8"/>
  <c r="AA1550" i="8"/>
  <c r="AA1549" i="8"/>
  <c r="AA1548" i="8"/>
  <c r="AA1547" i="8"/>
  <c r="AA1546" i="8"/>
  <c r="AA1545" i="8"/>
  <c r="AA1544" i="8"/>
  <c r="AA1543" i="8"/>
  <c r="AA1542" i="8"/>
  <c r="AA1541" i="8"/>
  <c r="AA1540" i="8"/>
  <c r="AA1539" i="8"/>
  <c r="AA1538" i="8"/>
  <c r="AA1537" i="8"/>
  <c r="AA1536" i="8"/>
  <c r="AA1535" i="8"/>
  <c r="AA1534" i="8"/>
  <c r="AA1533" i="8"/>
  <c r="AA1532" i="8"/>
  <c r="AA1531" i="8"/>
  <c r="AA1530" i="8"/>
  <c r="AA1529" i="8"/>
  <c r="AA1528" i="8"/>
  <c r="AA1527" i="8"/>
  <c r="AA1526" i="8"/>
  <c r="AA1525" i="8"/>
  <c r="AA1524" i="8"/>
  <c r="AA1523" i="8"/>
  <c r="AA1522" i="8"/>
  <c r="AA1521" i="8"/>
  <c r="AA1520" i="8"/>
  <c r="AA1519" i="8"/>
  <c r="AA1518" i="8"/>
  <c r="AA1517" i="8"/>
  <c r="AA1516" i="8"/>
  <c r="AA1515" i="8"/>
  <c r="AA1514" i="8"/>
  <c r="AA1513" i="8"/>
  <c r="AA1512" i="8"/>
  <c r="AA1511" i="8"/>
  <c r="AA1510" i="8"/>
  <c r="AA1509" i="8"/>
  <c r="AA1508" i="8"/>
  <c r="AA1507" i="8"/>
  <c r="AA1506" i="8"/>
  <c r="AA1505" i="8"/>
  <c r="AA1504" i="8"/>
  <c r="AA1503" i="8"/>
  <c r="AA1502" i="8"/>
  <c r="AA1501" i="8"/>
  <c r="AA1500" i="8"/>
  <c r="AA1499" i="8"/>
  <c r="AA1498" i="8"/>
  <c r="AA1497" i="8"/>
  <c r="AA1496" i="8"/>
  <c r="AA1495" i="8"/>
  <c r="AA1494" i="8"/>
  <c r="AA1493" i="8"/>
  <c r="AA1492" i="8"/>
  <c r="AA1491" i="8"/>
  <c r="AA1490" i="8"/>
  <c r="AA1489" i="8"/>
  <c r="AA1488" i="8"/>
  <c r="AA1487" i="8"/>
  <c r="AA1486" i="8"/>
  <c r="AA1485" i="8"/>
  <c r="AA1484" i="8"/>
  <c r="AA1483" i="8"/>
  <c r="AA1482" i="8"/>
  <c r="AA1481" i="8"/>
  <c r="AA1480" i="8"/>
  <c r="AA1479" i="8"/>
  <c r="AA1478" i="8"/>
  <c r="AA1477" i="8"/>
  <c r="AA1476" i="8"/>
  <c r="AA1475" i="8"/>
  <c r="AA1474" i="8"/>
  <c r="AA1473" i="8"/>
  <c r="AA1472" i="8"/>
  <c r="AA1471" i="8"/>
  <c r="AA1470" i="8"/>
  <c r="AA1469" i="8"/>
  <c r="AA1468" i="8"/>
  <c r="AA1467" i="8"/>
  <c r="AA1466" i="8"/>
  <c r="AA1465" i="8"/>
  <c r="AA1464" i="8"/>
  <c r="AA1463" i="8"/>
  <c r="AA1462" i="8"/>
  <c r="AA1461" i="8"/>
  <c r="AA1460" i="8"/>
  <c r="AA1459" i="8"/>
  <c r="AA1458" i="8"/>
  <c r="AA1457" i="8"/>
  <c r="AA1456" i="8"/>
  <c r="AA1455" i="8"/>
  <c r="AA1454" i="8"/>
  <c r="AA1453" i="8"/>
  <c r="AA1452" i="8"/>
  <c r="AA1451" i="8"/>
  <c r="AA1450" i="8"/>
  <c r="AA1449" i="8"/>
  <c r="AA1448" i="8"/>
  <c r="AA1447" i="8"/>
  <c r="AA1446" i="8"/>
  <c r="AA1445" i="8"/>
  <c r="AA1444" i="8"/>
  <c r="AA1443" i="8"/>
  <c r="AA1442" i="8"/>
  <c r="AA1441" i="8"/>
  <c r="AA1440" i="8"/>
  <c r="AA1439" i="8"/>
  <c r="AA1438" i="8"/>
  <c r="AA1437" i="8"/>
  <c r="AA1436" i="8"/>
  <c r="AA1435" i="8"/>
  <c r="AA1434" i="8"/>
  <c r="AA1433" i="8"/>
  <c r="AA1432" i="8"/>
  <c r="AA1431" i="8"/>
  <c r="AA1430" i="8"/>
  <c r="AA1429" i="8"/>
  <c r="AA1428" i="8"/>
  <c r="AA1427" i="8"/>
  <c r="AA1426" i="8"/>
  <c r="AA1425" i="8"/>
  <c r="AA1424" i="8"/>
  <c r="AA1423" i="8"/>
  <c r="AA1422" i="8"/>
  <c r="AA1421" i="8"/>
  <c r="AA1420" i="8"/>
  <c r="AA1419" i="8"/>
  <c r="AA1418" i="8"/>
  <c r="AA1417" i="8"/>
  <c r="AA1416" i="8"/>
  <c r="AA1415" i="8"/>
  <c r="AA1414" i="8"/>
  <c r="AA1413" i="8"/>
  <c r="AA1412" i="8"/>
  <c r="AA1411" i="8"/>
  <c r="AA1410" i="8"/>
  <c r="AA1409" i="8"/>
  <c r="AA1408" i="8"/>
  <c r="AA1407" i="8"/>
  <c r="AA1406" i="8"/>
  <c r="AA1405" i="8"/>
  <c r="AA1404" i="8"/>
  <c r="AA1403" i="8"/>
  <c r="AA1402" i="8"/>
  <c r="AA1401" i="8"/>
  <c r="AA1400" i="8"/>
  <c r="AA1399" i="8"/>
  <c r="AA1398" i="8"/>
  <c r="AA1397" i="8"/>
  <c r="AA1396" i="8"/>
  <c r="AA1395" i="8"/>
  <c r="AA1394" i="8"/>
  <c r="AA1393" i="8"/>
  <c r="AA1392" i="8"/>
  <c r="AA1391" i="8"/>
  <c r="AA1390" i="8"/>
  <c r="AA1389" i="8"/>
  <c r="AA1388" i="8"/>
  <c r="AA1387" i="8"/>
  <c r="AA1386" i="8"/>
  <c r="AA1385" i="8"/>
  <c r="AA1384" i="8"/>
  <c r="AA1383" i="8"/>
  <c r="AA1382" i="8"/>
  <c r="AA1381" i="8"/>
  <c r="AA1380" i="8"/>
  <c r="AA1379" i="8"/>
  <c r="AA1378" i="8"/>
  <c r="AA1377" i="8"/>
  <c r="AA1376" i="8"/>
  <c r="AA1375" i="8"/>
  <c r="AA1374" i="8"/>
  <c r="AA1373" i="8"/>
  <c r="AA1372" i="8"/>
  <c r="AA1371" i="8"/>
  <c r="AA1370" i="8"/>
  <c r="AA1369" i="8"/>
  <c r="AA1368" i="8"/>
  <c r="AA1367" i="8"/>
  <c r="AA1366" i="8"/>
  <c r="AA1365" i="8"/>
  <c r="AA1364" i="8"/>
  <c r="AA1363" i="8"/>
  <c r="AA1362" i="8"/>
  <c r="AA1361" i="8"/>
  <c r="AA1360" i="8"/>
  <c r="AA1359" i="8"/>
  <c r="AA1358" i="8"/>
  <c r="AA1357" i="8"/>
  <c r="AA1356" i="8"/>
  <c r="AA1355" i="8"/>
  <c r="AA1354" i="8"/>
  <c r="AA1353" i="8"/>
  <c r="AA1352" i="8"/>
  <c r="AA1351" i="8"/>
  <c r="AA1350" i="8"/>
  <c r="AA1349" i="8"/>
  <c r="AA1348" i="8"/>
  <c r="AA1347" i="8"/>
  <c r="AA1346" i="8"/>
  <c r="AA1345" i="8"/>
  <c r="AA1344" i="8"/>
  <c r="AA1343" i="8"/>
  <c r="AA1342" i="8"/>
  <c r="AA1341" i="8"/>
  <c r="AA1340" i="8"/>
  <c r="AA1339" i="8"/>
  <c r="AA1338" i="8"/>
  <c r="AA1337" i="8"/>
  <c r="AA1336" i="8"/>
  <c r="AA1335" i="8"/>
  <c r="AA1334" i="8"/>
  <c r="AA1333" i="8"/>
  <c r="AA1332" i="8"/>
  <c r="AA1331" i="8"/>
  <c r="AA1330" i="8"/>
  <c r="AA1329" i="8"/>
  <c r="AA1328" i="8"/>
  <c r="AA1327" i="8"/>
  <c r="AA1326" i="8"/>
  <c r="AA1325" i="8"/>
  <c r="AA1324" i="8"/>
  <c r="AA1323" i="8"/>
  <c r="AA1322" i="8"/>
  <c r="AA1321" i="8"/>
  <c r="AA1320" i="8"/>
  <c r="AA1319" i="8"/>
  <c r="AA1318" i="8"/>
  <c r="AA1317" i="8"/>
  <c r="AA1316" i="8"/>
  <c r="AA1315" i="8"/>
  <c r="AA1314" i="8"/>
  <c r="AA1313" i="8"/>
  <c r="AA1312" i="8"/>
  <c r="AA1311" i="8"/>
  <c r="AA1310" i="8"/>
  <c r="AA1309" i="8"/>
  <c r="AA1308" i="8"/>
  <c r="AA1307" i="8"/>
  <c r="AA1306" i="8"/>
  <c r="AA1305" i="8"/>
  <c r="AA1304" i="8"/>
  <c r="AA1303" i="8"/>
  <c r="AA1302" i="8"/>
  <c r="AA1301" i="8"/>
  <c r="AA1300" i="8"/>
  <c r="AA1299" i="8"/>
  <c r="AA1298" i="8"/>
  <c r="AA1297" i="8"/>
  <c r="AA1296" i="8"/>
  <c r="AA1295" i="8"/>
  <c r="AA1294" i="8"/>
  <c r="AA1293" i="8"/>
  <c r="AA1292" i="8"/>
  <c r="AA1291" i="8"/>
  <c r="AA1290" i="8"/>
  <c r="AA1289" i="8"/>
  <c r="AA1288" i="8"/>
  <c r="AA1287" i="8"/>
  <c r="AA1286" i="8"/>
  <c r="AA1285" i="8"/>
  <c r="AA1284" i="8"/>
  <c r="AA1283" i="8"/>
  <c r="AA1282" i="8"/>
  <c r="AA1281" i="8"/>
  <c r="AA1280" i="8"/>
  <c r="AA1279" i="8"/>
  <c r="AA1278" i="8"/>
  <c r="AA1277" i="8"/>
  <c r="AA1276" i="8"/>
  <c r="AA1275" i="8"/>
  <c r="AA1274" i="8"/>
  <c r="AA1273" i="8"/>
  <c r="AA1272" i="8"/>
  <c r="AA1271" i="8"/>
  <c r="AA1270" i="8"/>
  <c r="AA1269" i="8"/>
  <c r="AA1268" i="8"/>
  <c r="AA1267" i="8"/>
  <c r="AA1266" i="8"/>
  <c r="AA1265" i="8"/>
  <c r="AA1264" i="8"/>
  <c r="AA1263" i="8"/>
  <c r="AA1262" i="8"/>
  <c r="AA1261" i="8"/>
  <c r="AA1260" i="8"/>
  <c r="AA1259" i="8"/>
  <c r="AA1258" i="8"/>
  <c r="AA1257" i="8"/>
  <c r="AA1256" i="8"/>
  <c r="AA1255" i="8"/>
  <c r="AA1254" i="8"/>
  <c r="AA1253" i="8"/>
  <c r="AA1252" i="8"/>
  <c r="AA1251" i="8"/>
  <c r="AA1250" i="8"/>
  <c r="AA1249" i="8"/>
  <c r="AA1248" i="8"/>
  <c r="AA1247" i="8"/>
  <c r="AA1246" i="8"/>
  <c r="AA1245" i="8"/>
  <c r="AA1244" i="8"/>
  <c r="AA1243" i="8"/>
  <c r="AA1242" i="8"/>
  <c r="AA1241" i="8"/>
  <c r="AA1240" i="8"/>
  <c r="AA1239" i="8"/>
  <c r="AA1238" i="8"/>
  <c r="AA1237" i="8"/>
  <c r="AA1236" i="8"/>
  <c r="AA1235" i="8"/>
  <c r="AA1234" i="8"/>
  <c r="AA1233" i="8"/>
  <c r="AA1232" i="8"/>
  <c r="AA1231" i="8"/>
  <c r="AA1230" i="8"/>
  <c r="AA1229" i="8"/>
  <c r="AA1228" i="8"/>
  <c r="AA1227" i="8"/>
  <c r="AA1226" i="8"/>
  <c r="AA1225" i="8"/>
  <c r="AA1224" i="8"/>
  <c r="AA1223" i="8"/>
  <c r="AA1222" i="8"/>
  <c r="AA1221" i="8"/>
  <c r="AA1220" i="8"/>
  <c r="AA1219" i="8"/>
  <c r="AA1218" i="8"/>
  <c r="AA1217" i="8"/>
  <c r="AA1216" i="8"/>
  <c r="AA1215" i="8"/>
  <c r="AA1214" i="8"/>
  <c r="AA1213" i="8"/>
  <c r="AA1212" i="8"/>
  <c r="AA1211" i="8"/>
  <c r="AA1210" i="8"/>
  <c r="AA1209" i="8"/>
  <c r="AA1208" i="8"/>
  <c r="AA1207" i="8"/>
  <c r="AA1206" i="8"/>
  <c r="AA1205" i="8"/>
  <c r="AA1204" i="8"/>
  <c r="AA1203" i="8"/>
  <c r="AA1202" i="8"/>
  <c r="AA1201" i="8"/>
  <c r="AA1200" i="8"/>
  <c r="AA1199" i="8"/>
  <c r="AA1198" i="8"/>
  <c r="AA1197" i="8"/>
  <c r="AA1196" i="8"/>
  <c r="AA1195" i="8"/>
  <c r="AA1194" i="8"/>
  <c r="AA1193" i="8"/>
  <c r="AA1192" i="8"/>
  <c r="AA1191" i="8"/>
  <c r="AA1190" i="8"/>
  <c r="AA1189" i="8"/>
  <c r="AA1188" i="8"/>
  <c r="AA1187" i="8"/>
  <c r="AA1186" i="8"/>
  <c r="AA1185" i="8"/>
  <c r="AA1184" i="8"/>
  <c r="AA1183" i="8"/>
  <c r="AA1182" i="8"/>
  <c r="AA1181" i="8"/>
  <c r="AA1180" i="8"/>
  <c r="AA1179" i="8"/>
  <c r="AA1178" i="8"/>
  <c r="AA1177" i="8"/>
  <c r="AA1176" i="8"/>
  <c r="AA1175" i="8"/>
  <c r="AA1174" i="8"/>
  <c r="AA1173" i="8"/>
  <c r="AA1172" i="8"/>
  <c r="AA1171" i="8"/>
  <c r="AA1170" i="8"/>
  <c r="AA1169" i="8"/>
  <c r="AA1168" i="8"/>
  <c r="AA1167" i="8"/>
  <c r="AA1166" i="8"/>
  <c r="AA1165" i="8"/>
  <c r="AA1164" i="8"/>
  <c r="AA1163" i="8"/>
  <c r="AA1162" i="8"/>
  <c r="AA1161" i="8"/>
  <c r="AA1160" i="8"/>
  <c r="AA1159" i="8"/>
  <c r="AA1158" i="8"/>
  <c r="AA1157" i="8"/>
  <c r="AA1156" i="8"/>
  <c r="AA1155" i="8"/>
  <c r="AA1154" i="8"/>
  <c r="AA1153" i="8"/>
  <c r="AA1152" i="8"/>
  <c r="AA1151" i="8"/>
  <c r="AA1150" i="8"/>
  <c r="AA1149" i="8"/>
  <c r="AA1148" i="8"/>
  <c r="AA1147" i="8"/>
  <c r="AA1146" i="8"/>
  <c r="AA1145" i="8"/>
  <c r="AA1144" i="8"/>
  <c r="AA1143" i="8"/>
  <c r="AA1142" i="8"/>
  <c r="AA1141" i="8"/>
  <c r="AA1140" i="8"/>
  <c r="AA1139" i="8"/>
  <c r="AA1138" i="8"/>
  <c r="AA1137" i="8"/>
  <c r="AA1136" i="8"/>
  <c r="AA1135" i="8"/>
  <c r="AA1134" i="8"/>
  <c r="AA1133" i="8"/>
  <c r="AA1132" i="8"/>
  <c r="AA1131" i="8"/>
  <c r="AA1130" i="8"/>
  <c r="AA1129" i="8"/>
  <c r="AA1128" i="8"/>
  <c r="AA1127" i="8"/>
  <c r="AA1126" i="8"/>
  <c r="AA1125" i="8"/>
  <c r="AA1124" i="8"/>
  <c r="AA1123" i="8"/>
  <c r="AA1122" i="8"/>
  <c r="AA1121" i="8"/>
  <c r="AA1120" i="8"/>
  <c r="AA1119" i="8"/>
  <c r="AA1118" i="8"/>
  <c r="AA1117" i="8"/>
  <c r="AA1116" i="8"/>
  <c r="AA1115" i="8"/>
  <c r="AA1114" i="8"/>
  <c r="AA1113" i="8"/>
  <c r="AA1112" i="8"/>
  <c r="AA1111" i="8"/>
  <c r="AA1110" i="8"/>
  <c r="AA1109" i="8"/>
  <c r="AA1108" i="8"/>
  <c r="AA1107" i="8"/>
  <c r="AA1106" i="8"/>
  <c r="AA1105" i="8"/>
  <c r="AA1104" i="8"/>
  <c r="AA1103" i="8"/>
  <c r="AA1102" i="8"/>
  <c r="AA1101" i="8"/>
  <c r="AA1100" i="8"/>
  <c r="AA1099" i="8"/>
  <c r="AA1098" i="8"/>
  <c r="AA1097" i="8"/>
  <c r="AA1096" i="8"/>
  <c r="AA1095" i="8"/>
  <c r="AA1094" i="8"/>
  <c r="AA1093" i="8"/>
  <c r="AA1092" i="8"/>
  <c r="AA1091" i="8"/>
  <c r="AA1090" i="8"/>
  <c r="AA1089" i="8"/>
  <c r="AA1088" i="8"/>
  <c r="AA1087" i="8"/>
  <c r="AA1086" i="8"/>
  <c r="AA1085" i="8"/>
  <c r="AA1084" i="8"/>
  <c r="AA1083" i="8"/>
  <c r="AA1082" i="8"/>
  <c r="AA1081" i="8"/>
  <c r="AA1080" i="8"/>
  <c r="AA1079" i="8"/>
  <c r="AA1078" i="8"/>
  <c r="AA1077" i="8"/>
  <c r="AA1076" i="8"/>
  <c r="AA1075" i="8"/>
  <c r="AA1074" i="8"/>
  <c r="AA1073" i="8"/>
  <c r="AA1072" i="8"/>
  <c r="AA1071" i="8"/>
  <c r="AA1070" i="8"/>
  <c r="AA1069" i="8"/>
  <c r="AA1068" i="8"/>
  <c r="AA1067" i="8"/>
  <c r="AA1066" i="8"/>
  <c r="AA1065" i="8"/>
  <c r="AA1064" i="8"/>
  <c r="AA1063" i="8"/>
  <c r="AA1062" i="8"/>
  <c r="AA1061" i="8"/>
  <c r="AA1060" i="8"/>
  <c r="AA1059" i="8"/>
  <c r="AA1058" i="8"/>
  <c r="AA1057" i="8"/>
  <c r="AA1056" i="8"/>
  <c r="AA1055" i="8"/>
  <c r="AA1054" i="8"/>
  <c r="AA1053" i="8"/>
  <c r="AA1052" i="8"/>
  <c r="AA1051" i="8"/>
  <c r="AA1050" i="8"/>
  <c r="AA1049" i="8"/>
  <c r="AA1048" i="8"/>
  <c r="AA1047" i="8"/>
  <c r="AA1046" i="8"/>
  <c r="AA1045" i="8"/>
  <c r="AA1044" i="8"/>
  <c r="AA1043" i="8"/>
  <c r="AA1042" i="8"/>
  <c r="AA1041" i="8"/>
  <c r="AA1040" i="8"/>
  <c r="AA1039" i="8"/>
  <c r="AA1038" i="8"/>
  <c r="AA1037" i="8"/>
  <c r="AA1036" i="8"/>
  <c r="AA1035" i="8"/>
  <c r="AA1034" i="8"/>
  <c r="AA1033" i="8"/>
  <c r="AA1032" i="8"/>
  <c r="AA1031" i="8"/>
  <c r="AA1030" i="8"/>
  <c r="AA1029" i="8"/>
  <c r="AA1028" i="8"/>
  <c r="AA1027" i="8"/>
  <c r="AA1026" i="8"/>
  <c r="AA1025" i="8"/>
  <c r="AA1024" i="8"/>
  <c r="AA1023" i="8"/>
  <c r="AA1022" i="8"/>
  <c r="AA1021" i="8"/>
  <c r="AA1020" i="8"/>
  <c r="AA1019" i="8"/>
  <c r="AA1018" i="8"/>
  <c r="AA1017" i="8"/>
  <c r="AA1016" i="8"/>
  <c r="AA1015" i="8"/>
  <c r="AA1014" i="8"/>
  <c r="AA1013" i="8"/>
  <c r="AA1012" i="8"/>
  <c r="AA1011" i="8"/>
  <c r="AA1010" i="8"/>
  <c r="AA1009" i="8"/>
  <c r="AA1008" i="8"/>
  <c r="AA1007" i="8"/>
  <c r="AA1006" i="8"/>
  <c r="AA1005" i="8"/>
  <c r="AA1004" i="8"/>
  <c r="AA1003" i="8"/>
  <c r="AA1002" i="8"/>
  <c r="AA1001" i="8"/>
  <c r="AA1000" i="8"/>
  <c r="AA999" i="8"/>
  <c r="AA998" i="8"/>
  <c r="AA997" i="8"/>
  <c r="AA996" i="8"/>
  <c r="AA995" i="8"/>
  <c r="AA994" i="8"/>
  <c r="AA993" i="8"/>
  <c r="AA992" i="8"/>
  <c r="AA991" i="8"/>
  <c r="AA990" i="8"/>
  <c r="AA989" i="8"/>
  <c r="AA988" i="8"/>
  <c r="AA987" i="8"/>
  <c r="AA986" i="8"/>
  <c r="AA985" i="8"/>
  <c r="AA984" i="8"/>
  <c r="AA983" i="8"/>
  <c r="AA982" i="8"/>
  <c r="AA981" i="8"/>
  <c r="AA980" i="8"/>
  <c r="AA979" i="8"/>
  <c r="AA978" i="8"/>
  <c r="AA977" i="8"/>
  <c r="AA976" i="8"/>
  <c r="AA975" i="8"/>
  <c r="AA974" i="8"/>
  <c r="AA973" i="8"/>
  <c r="AA972" i="8"/>
  <c r="AA971" i="8"/>
  <c r="AA970" i="8"/>
  <c r="AA969" i="8"/>
  <c r="AA968" i="8"/>
  <c r="AA967" i="8"/>
  <c r="AA966" i="8"/>
  <c r="AA965" i="8"/>
  <c r="AA964" i="8"/>
  <c r="AA963" i="8"/>
  <c r="AA962" i="8"/>
  <c r="AA961" i="8"/>
  <c r="AA960" i="8"/>
  <c r="AA959" i="8"/>
  <c r="AA958" i="8"/>
  <c r="AA957" i="8"/>
  <c r="AA956" i="8"/>
  <c r="AA955" i="8"/>
  <c r="AA954" i="8"/>
  <c r="AA953" i="8"/>
  <c r="AA952" i="8"/>
  <c r="AA951" i="8"/>
  <c r="AA950" i="8"/>
  <c r="AA949" i="8"/>
  <c r="AA948" i="8"/>
  <c r="AA947" i="8"/>
  <c r="AA946" i="8"/>
  <c r="AA945" i="8"/>
  <c r="AA944" i="8"/>
  <c r="AA943" i="8"/>
  <c r="AA942" i="8"/>
  <c r="AA941" i="8"/>
  <c r="AA940" i="8"/>
  <c r="AA939" i="8"/>
  <c r="AA938" i="8"/>
  <c r="AA937" i="8"/>
  <c r="AA936" i="8"/>
  <c r="AA935" i="8"/>
  <c r="AA934" i="8"/>
  <c r="AA933" i="8"/>
  <c r="AA932" i="8"/>
  <c r="AA931" i="8"/>
  <c r="AA930" i="8"/>
  <c r="AA929" i="8"/>
  <c r="AA928" i="8"/>
  <c r="AA927" i="8"/>
  <c r="AA926" i="8"/>
  <c r="AA925" i="8"/>
  <c r="AA924" i="8"/>
  <c r="AA923" i="8"/>
  <c r="AA922" i="8"/>
  <c r="AA921" i="8"/>
  <c r="AA920" i="8"/>
  <c r="AA919" i="8"/>
  <c r="AA918" i="8"/>
  <c r="AA917" i="8"/>
  <c r="AA916" i="8"/>
  <c r="AA915" i="8"/>
  <c r="AA914" i="8"/>
  <c r="AA913" i="8"/>
  <c r="AA912" i="8"/>
  <c r="AA911" i="8"/>
  <c r="AA910" i="8"/>
  <c r="AA909" i="8"/>
  <c r="AA908" i="8"/>
  <c r="AA907" i="8"/>
  <c r="AA906" i="8"/>
  <c r="AA905" i="8"/>
  <c r="AA904" i="8"/>
  <c r="AA903" i="8"/>
  <c r="AA902" i="8"/>
  <c r="AA901" i="8"/>
  <c r="AA900" i="8"/>
  <c r="AA899" i="8"/>
  <c r="AA898" i="8"/>
  <c r="AA897" i="8"/>
  <c r="AA896" i="8"/>
  <c r="AA895" i="8"/>
  <c r="AA894" i="8"/>
  <c r="AA893" i="8"/>
  <c r="AA892" i="8"/>
  <c r="AA891" i="8"/>
  <c r="AA890" i="8"/>
  <c r="AA889" i="8"/>
  <c r="AA888" i="8"/>
  <c r="AA887" i="8"/>
  <c r="AA886" i="8"/>
  <c r="AA885" i="8"/>
  <c r="AA884" i="8"/>
  <c r="AA883" i="8"/>
  <c r="AA882" i="8"/>
  <c r="AA881" i="8"/>
  <c r="AA880" i="8"/>
  <c r="AA879" i="8"/>
  <c r="AA878" i="8"/>
  <c r="AA877" i="8"/>
  <c r="AA876" i="8"/>
  <c r="AA875" i="8"/>
  <c r="AA874" i="8"/>
  <c r="AA873" i="8"/>
  <c r="AA872" i="8"/>
  <c r="AA871" i="8"/>
  <c r="AA870" i="8"/>
  <c r="AA869" i="8"/>
  <c r="AA868" i="8"/>
  <c r="AA867" i="8"/>
  <c r="AA866" i="8"/>
  <c r="AA865" i="8"/>
  <c r="AA864" i="8"/>
  <c r="AA863" i="8"/>
  <c r="AA862" i="8"/>
  <c r="AA861" i="8"/>
  <c r="AA860" i="8"/>
  <c r="AA859" i="8"/>
  <c r="AA858" i="8"/>
  <c r="AA857" i="8"/>
  <c r="AA856" i="8"/>
  <c r="AA855" i="8"/>
  <c r="AA854" i="8"/>
  <c r="AA853" i="8"/>
  <c r="AA852" i="8"/>
  <c r="AA851" i="8"/>
  <c r="AA850" i="8"/>
  <c r="AA849" i="8"/>
  <c r="AA848" i="8"/>
  <c r="AA847" i="8"/>
  <c r="AA846" i="8"/>
  <c r="AA845" i="8"/>
  <c r="AA844" i="8"/>
  <c r="AA843" i="8"/>
  <c r="AA842" i="8"/>
  <c r="AA841" i="8"/>
  <c r="AA840" i="8"/>
  <c r="AA839" i="8"/>
  <c r="AA838" i="8"/>
  <c r="AA837" i="8"/>
  <c r="AA836" i="8"/>
  <c r="AA835" i="8"/>
  <c r="AA834" i="8"/>
  <c r="AA833" i="8"/>
  <c r="AA832" i="8"/>
  <c r="AA831" i="8"/>
  <c r="AA830" i="8"/>
  <c r="AA829" i="8"/>
  <c r="AA828" i="8"/>
  <c r="AA827" i="8"/>
  <c r="AA826" i="8"/>
  <c r="AA825" i="8"/>
  <c r="AA824" i="8"/>
  <c r="AA823" i="8"/>
  <c r="AA822" i="8"/>
  <c r="AA821" i="8"/>
  <c r="AA820" i="8"/>
  <c r="AA819" i="8"/>
  <c r="AA818" i="8"/>
  <c r="AA817" i="8"/>
  <c r="AA816" i="8"/>
  <c r="AA815" i="8"/>
  <c r="AA814" i="8"/>
  <c r="AA813" i="8"/>
  <c r="AA812" i="8"/>
  <c r="AA811" i="8"/>
  <c r="AA810" i="8"/>
  <c r="AA809" i="8"/>
  <c r="AA808" i="8"/>
  <c r="AA807" i="8"/>
  <c r="AA806" i="8"/>
  <c r="AA805" i="8"/>
  <c r="AA804" i="8"/>
  <c r="AA803" i="8"/>
  <c r="AA802" i="8"/>
  <c r="AA801" i="8"/>
  <c r="AA800" i="8"/>
  <c r="AA799" i="8"/>
  <c r="AA798" i="8"/>
  <c r="AA797" i="8"/>
  <c r="AA796" i="8"/>
  <c r="AA795" i="8"/>
  <c r="AA794" i="8"/>
  <c r="AA793" i="8"/>
  <c r="AA792" i="8"/>
  <c r="AA791" i="8"/>
  <c r="AA790" i="8"/>
  <c r="AA789" i="8"/>
  <c r="AA788" i="8"/>
  <c r="AA787" i="8"/>
  <c r="AA786" i="8"/>
  <c r="AA785" i="8"/>
  <c r="AA784" i="8"/>
  <c r="AA783" i="8"/>
  <c r="AA782" i="8"/>
  <c r="AA781" i="8"/>
  <c r="AA780" i="8"/>
  <c r="AA779" i="8"/>
  <c r="AA778" i="8"/>
  <c r="AA777" i="8"/>
  <c r="AA776" i="8"/>
  <c r="AA775" i="8"/>
  <c r="AA774" i="8"/>
  <c r="AA773" i="8"/>
  <c r="AA772" i="8"/>
  <c r="AA771" i="8"/>
  <c r="AA770" i="8"/>
  <c r="AA769" i="8"/>
  <c r="AA768" i="8"/>
  <c r="AA767" i="8"/>
  <c r="AA766" i="8"/>
  <c r="AA765" i="8"/>
  <c r="AA764" i="8"/>
  <c r="AA763" i="8"/>
  <c r="AA762" i="8"/>
  <c r="AA761" i="8"/>
  <c r="AA760" i="8"/>
  <c r="AA759" i="8"/>
  <c r="AA758" i="8"/>
  <c r="AA757" i="8"/>
  <c r="AA756" i="8"/>
  <c r="AA755" i="8"/>
  <c r="AA754" i="8"/>
  <c r="AA753" i="8"/>
  <c r="AA752" i="8"/>
  <c r="AA751" i="8"/>
  <c r="AA750" i="8"/>
  <c r="AA749" i="8"/>
  <c r="AA748" i="8"/>
  <c r="AA747" i="8"/>
  <c r="AA746" i="8"/>
  <c r="AA745" i="8"/>
  <c r="AA744" i="8"/>
  <c r="AA743" i="8"/>
  <c r="AA742" i="8"/>
  <c r="AA741" i="8"/>
  <c r="AA740" i="8"/>
  <c r="AA739" i="8"/>
  <c r="AA738" i="8"/>
  <c r="AA737" i="8"/>
  <c r="AA736" i="8"/>
  <c r="AA735" i="8"/>
  <c r="AA734" i="8"/>
  <c r="AA733" i="8"/>
  <c r="AA732" i="8"/>
  <c r="AA731" i="8"/>
  <c r="AA730" i="8"/>
  <c r="AA729" i="8"/>
  <c r="AA728" i="8"/>
  <c r="AA727" i="8"/>
  <c r="AA726" i="8"/>
  <c r="AA725" i="8"/>
  <c r="AA724" i="8"/>
  <c r="AA723" i="8"/>
  <c r="AA722" i="8"/>
  <c r="AA721" i="8"/>
  <c r="AA720" i="8"/>
  <c r="AA719" i="8"/>
  <c r="AA718" i="8"/>
  <c r="AA717" i="8"/>
  <c r="AA716" i="8"/>
  <c r="AA715" i="8"/>
  <c r="AA714" i="8"/>
  <c r="AA713" i="8"/>
  <c r="AA712" i="8"/>
  <c r="AA711" i="8"/>
  <c r="AA710" i="8"/>
  <c r="AA709" i="8"/>
  <c r="AA708" i="8"/>
  <c r="AA707" i="8"/>
  <c r="AA706" i="8"/>
  <c r="AA705" i="8"/>
  <c r="AA704" i="8"/>
  <c r="AA703" i="8"/>
  <c r="AA702" i="8"/>
  <c r="AA701" i="8"/>
  <c r="AA700" i="8"/>
  <c r="AA699" i="8"/>
  <c r="AA698" i="8"/>
  <c r="AA697" i="8"/>
  <c r="AA696" i="8"/>
  <c r="AA695" i="8"/>
  <c r="AA694" i="8"/>
  <c r="AA693" i="8"/>
  <c r="AA692" i="8"/>
  <c r="AA691" i="8"/>
  <c r="AA690" i="8"/>
  <c r="AA689" i="8"/>
  <c r="AA688" i="8"/>
  <c r="AA687" i="8"/>
  <c r="AA686" i="8"/>
  <c r="AA685" i="8"/>
  <c r="AA684" i="8"/>
  <c r="AA683" i="8"/>
  <c r="AA682" i="8"/>
  <c r="AA681" i="8"/>
  <c r="AA680" i="8"/>
  <c r="AA679" i="8"/>
  <c r="AA678" i="8"/>
  <c r="AA677" i="8"/>
  <c r="AA676" i="8"/>
  <c r="AA675" i="8"/>
  <c r="AA674" i="8"/>
  <c r="AA673" i="8"/>
  <c r="AA672" i="8"/>
  <c r="AA671" i="8"/>
  <c r="AA670" i="8"/>
  <c r="AA669" i="8"/>
  <c r="AA668" i="8"/>
  <c r="AA667" i="8"/>
  <c r="AA666" i="8"/>
  <c r="AA665" i="8"/>
  <c r="AA664" i="8"/>
  <c r="AA663" i="8"/>
  <c r="AA662" i="8"/>
  <c r="AA661" i="8"/>
  <c r="AA660" i="8"/>
  <c r="AA659" i="8"/>
  <c r="AA658" i="8"/>
  <c r="AA657" i="8"/>
  <c r="AA656" i="8"/>
  <c r="AA655" i="8"/>
  <c r="AA654" i="8"/>
  <c r="AA653" i="8"/>
  <c r="AA652" i="8"/>
  <c r="AA651" i="8"/>
  <c r="AA650" i="8"/>
  <c r="AA649" i="8"/>
  <c r="AA648" i="8"/>
  <c r="AA647" i="8"/>
  <c r="AA646" i="8"/>
  <c r="AA645" i="8"/>
  <c r="AA644" i="8"/>
  <c r="AA643" i="8"/>
  <c r="AA642" i="8"/>
  <c r="AA641" i="8"/>
  <c r="AA640" i="8"/>
  <c r="AA639" i="8"/>
  <c r="AA638" i="8"/>
  <c r="AA637" i="8"/>
  <c r="AA636" i="8"/>
  <c r="AA635" i="8"/>
  <c r="AA634" i="8"/>
  <c r="AA633" i="8"/>
  <c r="AA632" i="8"/>
  <c r="AA631" i="8"/>
  <c r="AA630" i="8"/>
  <c r="AA629" i="8"/>
  <c r="AA628" i="8"/>
  <c r="AA627" i="8"/>
  <c r="AA626" i="8"/>
  <c r="AA625" i="8"/>
  <c r="AA624" i="8"/>
  <c r="AA623" i="8"/>
  <c r="AA622" i="8"/>
  <c r="AA621" i="8"/>
  <c r="AA620" i="8"/>
  <c r="AA619" i="8"/>
  <c r="AA618" i="8"/>
  <c r="AA617" i="8"/>
  <c r="AA616" i="8"/>
  <c r="AA615" i="8"/>
  <c r="AA614" i="8"/>
  <c r="AA613" i="8"/>
  <c r="AA612" i="8"/>
  <c r="AA611" i="8"/>
  <c r="AA610" i="8"/>
  <c r="AA609" i="8"/>
  <c r="AA608" i="8"/>
  <c r="AA607" i="8"/>
  <c r="AA606" i="8"/>
  <c r="AA605" i="8"/>
  <c r="AA604" i="8"/>
  <c r="AA603" i="8"/>
  <c r="AA602" i="8"/>
  <c r="AA601" i="8"/>
  <c r="AA600" i="8"/>
  <c r="AA599" i="8"/>
  <c r="AA598" i="8"/>
  <c r="AA597" i="8"/>
  <c r="AA596" i="8"/>
  <c r="AA595" i="8"/>
  <c r="AA594" i="8"/>
  <c r="AA593" i="8"/>
  <c r="AA592" i="8"/>
  <c r="AA591" i="8"/>
  <c r="AA590" i="8"/>
  <c r="AA589" i="8"/>
  <c r="AA588" i="8"/>
  <c r="AA587" i="8"/>
  <c r="AA586" i="8"/>
  <c r="AA585" i="8"/>
  <c r="AA584" i="8"/>
  <c r="AA583" i="8"/>
  <c r="AA582" i="8"/>
  <c r="AA581" i="8"/>
  <c r="AA580" i="8"/>
  <c r="AA579" i="8"/>
  <c r="AA578" i="8"/>
  <c r="AA577" i="8"/>
  <c r="AA576" i="8"/>
  <c r="AA575" i="8"/>
  <c r="AA574" i="8"/>
  <c r="AA573" i="8"/>
  <c r="AA572" i="8"/>
  <c r="AA571" i="8"/>
  <c r="AA570" i="8"/>
  <c r="AA569" i="8"/>
  <c r="AA568" i="8"/>
  <c r="AA567" i="8"/>
  <c r="AA566" i="8"/>
  <c r="AA565" i="8"/>
  <c r="AA564" i="8"/>
  <c r="AA563" i="8"/>
  <c r="AA562" i="8"/>
  <c r="AA561" i="8"/>
  <c r="AA560" i="8"/>
  <c r="AA559" i="8"/>
  <c r="AA558" i="8"/>
  <c r="AA557" i="8"/>
  <c r="AA556" i="8"/>
  <c r="AA555" i="8"/>
  <c r="AA554" i="8"/>
  <c r="AA553" i="8"/>
  <c r="AA552" i="8"/>
  <c r="AA551" i="8"/>
  <c r="AA550" i="8"/>
  <c r="AA549" i="8"/>
  <c r="AA548" i="8"/>
  <c r="AA547" i="8"/>
  <c r="AA546" i="8"/>
  <c r="AA545" i="8"/>
  <c r="AA544" i="8"/>
  <c r="AA543" i="8"/>
  <c r="AA542" i="8"/>
  <c r="AA541" i="8"/>
  <c r="AA540" i="8"/>
  <c r="AA539" i="8"/>
  <c r="AA538" i="8"/>
  <c r="AA537" i="8"/>
  <c r="AA536" i="8"/>
  <c r="AA535" i="8"/>
  <c r="AA534" i="8"/>
  <c r="AA533" i="8"/>
  <c r="AA532" i="8"/>
  <c r="AA531" i="8"/>
  <c r="AA530" i="8"/>
  <c r="AA529" i="8"/>
  <c r="AA528" i="8"/>
  <c r="AA527" i="8"/>
  <c r="AA526" i="8"/>
  <c r="AA525" i="8"/>
  <c r="AA524" i="8"/>
  <c r="AA523" i="8"/>
  <c r="AA522" i="8"/>
  <c r="AA521" i="8"/>
  <c r="AA520" i="8"/>
  <c r="AA519" i="8"/>
  <c r="AA518" i="8"/>
  <c r="AA517" i="8"/>
  <c r="AA516" i="8"/>
  <c r="AA515" i="8"/>
  <c r="AA514" i="8"/>
  <c r="AA513" i="8"/>
  <c r="AA512" i="8"/>
  <c r="AA511" i="8"/>
  <c r="AA510" i="8"/>
  <c r="AA509" i="8"/>
  <c r="AA508" i="8"/>
  <c r="AA507" i="8"/>
  <c r="AA506" i="8"/>
  <c r="AA505" i="8"/>
  <c r="AA504" i="8"/>
  <c r="AA503" i="8"/>
  <c r="AA502" i="8"/>
  <c r="AA501" i="8"/>
  <c r="AA500" i="8"/>
  <c r="AA499" i="8"/>
  <c r="AA498" i="8"/>
  <c r="AA497" i="8"/>
  <c r="AA496" i="8"/>
  <c r="AA495" i="8"/>
  <c r="AA494" i="8"/>
  <c r="AA493" i="8"/>
  <c r="AA492" i="8"/>
  <c r="AA491" i="8"/>
  <c r="AA490" i="8"/>
  <c r="AA489" i="8"/>
  <c r="AA488" i="8"/>
  <c r="AA487" i="8"/>
  <c r="AA486" i="8"/>
  <c r="AA485" i="8"/>
  <c r="AA484" i="8"/>
  <c r="AA483" i="8"/>
  <c r="AA482" i="8"/>
  <c r="AA481" i="8"/>
  <c r="AA480" i="8"/>
  <c r="AA479" i="8"/>
  <c r="AA478" i="8"/>
  <c r="AA477" i="8"/>
  <c r="AA476" i="8"/>
  <c r="AA475" i="8"/>
  <c r="AA474" i="8"/>
  <c r="AA473" i="8"/>
  <c r="AA472" i="8"/>
  <c r="AA471" i="8"/>
  <c r="AA470" i="8"/>
  <c r="AA469" i="8"/>
  <c r="AA468" i="8"/>
  <c r="AA467" i="8"/>
  <c r="AA466" i="8"/>
  <c r="AA465" i="8"/>
  <c r="AA464" i="8"/>
  <c r="AA463" i="8"/>
  <c r="AA462" i="8"/>
  <c r="AA461" i="8"/>
  <c r="AA460" i="8"/>
  <c r="AA459" i="8"/>
  <c r="AA458" i="8"/>
  <c r="AA457" i="8"/>
  <c r="AA456" i="8"/>
  <c r="AA455" i="8"/>
  <c r="AA454" i="8"/>
  <c r="AA453" i="8"/>
  <c r="AA452" i="8"/>
  <c r="AA451" i="8"/>
  <c r="AA450" i="8"/>
  <c r="AA449" i="8"/>
  <c r="AA448" i="8"/>
  <c r="AA447" i="8"/>
  <c r="AA446" i="8"/>
  <c r="AA445" i="8"/>
  <c r="AA444" i="8"/>
  <c r="AA443" i="8"/>
  <c r="AA442" i="8"/>
  <c r="AA441" i="8"/>
  <c r="AA440" i="8"/>
  <c r="AA439" i="8"/>
  <c r="AA438" i="8"/>
  <c r="AA437" i="8"/>
  <c r="AA436" i="8"/>
  <c r="AA435" i="8"/>
  <c r="AA434" i="8"/>
  <c r="AA433" i="8"/>
  <c r="AA432" i="8"/>
  <c r="AA431" i="8"/>
  <c r="AA430" i="8"/>
  <c r="AA429" i="8"/>
  <c r="AA428" i="8"/>
  <c r="AA427" i="8"/>
  <c r="AA426" i="8"/>
  <c r="AA425" i="8"/>
  <c r="AA424" i="8"/>
  <c r="AA423" i="8"/>
  <c r="AA422" i="8"/>
  <c r="AA421" i="8"/>
  <c r="AA420" i="8"/>
  <c r="AA419" i="8"/>
  <c r="AA418" i="8"/>
  <c r="AA417" i="8"/>
  <c r="AA416" i="8"/>
  <c r="AA415" i="8"/>
  <c r="AA414" i="8"/>
  <c r="AA413" i="8"/>
  <c r="AA412" i="8"/>
  <c r="AA411" i="8"/>
  <c r="AA410" i="8"/>
  <c r="AA409" i="8"/>
  <c r="AA408" i="8"/>
  <c r="AA407" i="8"/>
  <c r="AA406" i="8"/>
  <c r="AA405" i="8"/>
  <c r="AA404" i="8"/>
  <c r="AA403" i="8"/>
  <c r="AA402" i="8"/>
  <c r="AA401" i="8"/>
  <c r="AA400" i="8"/>
  <c r="AA399" i="8"/>
  <c r="AA398" i="8"/>
  <c r="AA397" i="8"/>
  <c r="AA396" i="8"/>
  <c r="AA395" i="8"/>
  <c r="AA394" i="8"/>
  <c r="AA393" i="8"/>
  <c r="AA392" i="8"/>
  <c r="AA391" i="8"/>
  <c r="AA390" i="8"/>
  <c r="AA389" i="8"/>
  <c r="AA388" i="8"/>
  <c r="AA387" i="8"/>
  <c r="AA386" i="8"/>
  <c r="AA385" i="8"/>
  <c r="AA384" i="8"/>
  <c r="AA383" i="8"/>
  <c r="AA382" i="8"/>
  <c r="AA381" i="8"/>
  <c r="AA380" i="8"/>
  <c r="AA379" i="8"/>
  <c r="AA378" i="8"/>
  <c r="AA377" i="8"/>
  <c r="AA376" i="8"/>
  <c r="AA375" i="8"/>
  <c r="AA374" i="8"/>
  <c r="AA373" i="8"/>
  <c r="AA372" i="8"/>
  <c r="AA371" i="8"/>
  <c r="AA370" i="8"/>
  <c r="AA369" i="8"/>
  <c r="AA368" i="8"/>
  <c r="AA367" i="8"/>
  <c r="AA366" i="8"/>
  <c r="AA365" i="8"/>
  <c r="AA364" i="8"/>
  <c r="AA363" i="8"/>
  <c r="AA362" i="8"/>
  <c r="AA361" i="8"/>
  <c r="AA360" i="8"/>
  <c r="AA359" i="8"/>
  <c r="AA358" i="8"/>
  <c r="AA357" i="8"/>
  <c r="AA356" i="8"/>
  <c r="AA355" i="8"/>
  <c r="AA354" i="8"/>
  <c r="AA353" i="8"/>
  <c r="AA352" i="8"/>
  <c r="AA351" i="8"/>
  <c r="AA350" i="8"/>
  <c r="AA349" i="8"/>
  <c r="AA348" i="8"/>
  <c r="AA347" i="8"/>
  <c r="AA346" i="8"/>
  <c r="AA345" i="8"/>
  <c r="AA344" i="8"/>
  <c r="AA343" i="8"/>
  <c r="AA342" i="8"/>
  <c r="AA341" i="8"/>
  <c r="AA340" i="8"/>
  <c r="AA339" i="8"/>
  <c r="AA338" i="8"/>
  <c r="AA337" i="8"/>
  <c r="AA336" i="8"/>
  <c r="AA335" i="8"/>
  <c r="AA334" i="8"/>
  <c r="AA333" i="8"/>
  <c r="AA332" i="8"/>
  <c r="AA331" i="8"/>
  <c r="AA330" i="8"/>
  <c r="AA329" i="8"/>
  <c r="AA328" i="8"/>
  <c r="AA327" i="8"/>
  <c r="AA326" i="8"/>
  <c r="AA325" i="8"/>
  <c r="AA324" i="8"/>
  <c r="AA323" i="8"/>
  <c r="AA322" i="8"/>
  <c r="AA321" i="8"/>
  <c r="AA320" i="8"/>
  <c r="AA319" i="8"/>
  <c r="AA318" i="8"/>
  <c r="AA317" i="8"/>
  <c r="AA316" i="8"/>
  <c r="AA315" i="8"/>
  <c r="AA314" i="8"/>
  <c r="AA313" i="8"/>
  <c r="AA312" i="8"/>
  <c r="AA311" i="8"/>
  <c r="AA310" i="8"/>
  <c r="AA309" i="8"/>
  <c r="AA308" i="8"/>
  <c r="AA307" i="8"/>
  <c r="AA306" i="8"/>
  <c r="AA305" i="8"/>
  <c r="AA304" i="8"/>
  <c r="AA303" i="8"/>
  <c r="AA302" i="8"/>
  <c r="AA301" i="8"/>
  <c r="AA300" i="8"/>
  <c r="AA299" i="8"/>
  <c r="AA298" i="8"/>
  <c r="AA297" i="8"/>
  <c r="AA296" i="8"/>
  <c r="AA295" i="8"/>
  <c r="AA294" i="8"/>
  <c r="AA293" i="8"/>
  <c r="AA292" i="8"/>
  <c r="AA291" i="8"/>
  <c r="AA290" i="8"/>
  <c r="AA289" i="8"/>
  <c r="AA288" i="8"/>
  <c r="AA287" i="8"/>
  <c r="AA286" i="8"/>
  <c r="AA285" i="8"/>
  <c r="AA284" i="8"/>
  <c r="AA283" i="8"/>
  <c r="AA282" i="8"/>
  <c r="AA281" i="8"/>
  <c r="AA280" i="8"/>
  <c r="AA279" i="8"/>
  <c r="AA278" i="8"/>
  <c r="AA277" i="8"/>
  <c r="AA276" i="8"/>
  <c r="AA275" i="8"/>
  <c r="AA274" i="8"/>
  <c r="AA273" i="8"/>
  <c r="AA272" i="8"/>
  <c r="AA271" i="8"/>
  <c r="AA270" i="8"/>
  <c r="AA269" i="8"/>
  <c r="AA268" i="8"/>
  <c r="AA267" i="8"/>
  <c r="AA266" i="8"/>
  <c r="AA265" i="8"/>
  <c r="AA264" i="8"/>
  <c r="AA263" i="8"/>
  <c r="AA262" i="8"/>
  <c r="AA261" i="8"/>
  <c r="AA260" i="8"/>
  <c r="AA259" i="8"/>
  <c r="AA258" i="8"/>
  <c r="AA257" i="8"/>
  <c r="AA256" i="8"/>
  <c r="AA255" i="8"/>
  <c r="AA254" i="8"/>
  <c r="AA253" i="8"/>
  <c r="AA252" i="8"/>
  <c r="AA251" i="8"/>
  <c r="AA250" i="8"/>
  <c r="AA249" i="8"/>
  <c r="AA248" i="8"/>
  <c r="AA247" i="8"/>
  <c r="AA246" i="8"/>
  <c r="AA245" i="8"/>
  <c r="AA244" i="8"/>
  <c r="AA243" i="8"/>
  <c r="AA242" i="8"/>
  <c r="AA241" i="8"/>
  <c r="AA240" i="8"/>
  <c r="AA239" i="8"/>
  <c r="AA238" i="8"/>
  <c r="AA237" i="8"/>
  <c r="AA236" i="8"/>
  <c r="AA235" i="8"/>
  <c r="AA234" i="8"/>
  <c r="AA233" i="8"/>
  <c r="AA232" i="8"/>
  <c r="AA231" i="8"/>
  <c r="AA230" i="8"/>
  <c r="AA229" i="8"/>
  <c r="AA228" i="8"/>
  <c r="AA227" i="8"/>
  <c r="AA226" i="8"/>
  <c r="AA225" i="8"/>
  <c r="AA224" i="8"/>
  <c r="AA223" i="8"/>
  <c r="AA222" i="8"/>
  <c r="AA221" i="8"/>
  <c r="AA220" i="8"/>
  <c r="AA219" i="8"/>
  <c r="AA218" i="8"/>
  <c r="AA217" i="8"/>
  <c r="AA216" i="8"/>
  <c r="AA215" i="8"/>
  <c r="AA214" i="8"/>
  <c r="AA213" i="8"/>
  <c r="AA212" i="8"/>
  <c r="AA211" i="8"/>
  <c r="AA210" i="8"/>
  <c r="AA209" i="8"/>
  <c r="AA208" i="8"/>
  <c r="AA207" i="8"/>
  <c r="AA206" i="8"/>
  <c r="AA205" i="8"/>
  <c r="AA204" i="8"/>
  <c r="AA203" i="8"/>
  <c r="AA202" i="8"/>
  <c r="AA201" i="8"/>
  <c r="AA200" i="8"/>
  <c r="AA199" i="8"/>
  <c r="AA198" i="8"/>
  <c r="AA197" i="8"/>
  <c r="AA196" i="8"/>
  <c r="AA195" i="8"/>
  <c r="AA194" i="8"/>
  <c r="AA193" i="8"/>
  <c r="AA192" i="8"/>
  <c r="AA191" i="8"/>
  <c r="AA190" i="8"/>
  <c r="AA189" i="8"/>
  <c r="AA188" i="8"/>
  <c r="AA187" i="8"/>
  <c r="AA186" i="8"/>
  <c r="AA185" i="8"/>
  <c r="AA184" i="8"/>
  <c r="AA183" i="8"/>
  <c r="AA182" i="8"/>
  <c r="AA181" i="8"/>
  <c r="AA180" i="8"/>
  <c r="AA179" i="8"/>
  <c r="AA178" i="8"/>
  <c r="AA177" i="8"/>
  <c r="AA176" i="8"/>
  <c r="AA175" i="8"/>
  <c r="AA174" i="8"/>
  <c r="AA173" i="8"/>
  <c r="AA172" i="8"/>
  <c r="AA171" i="8"/>
  <c r="AA170" i="8"/>
  <c r="AA169" i="8"/>
  <c r="AA168" i="8"/>
  <c r="AA167" i="8"/>
  <c r="AA166" i="8"/>
  <c r="AA165" i="8"/>
  <c r="AA164" i="8"/>
  <c r="AA163" i="8"/>
  <c r="AA162" i="8"/>
  <c r="AA161" i="8"/>
  <c r="AA160" i="8"/>
  <c r="AA159" i="8"/>
  <c r="AA158" i="8"/>
  <c r="AA157" i="8"/>
  <c r="AA156" i="8"/>
  <c r="AA155" i="8"/>
  <c r="AA154" i="8"/>
  <c r="AA153" i="8"/>
  <c r="AA152" i="8"/>
  <c r="AA151" i="8"/>
  <c r="AA150" i="8"/>
  <c r="AA149" i="8"/>
  <c r="AA148" i="8"/>
  <c r="AA147" i="8"/>
  <c r="AA146" i="8"/>
  <c r="AA145" i="8"/>
  <c r="AA144" i="8"/>
  <c r="AA143" i="8"/>
  <c r="AA142" i="8"/>
  <c r="AA141" i="8"/>
  <c r="AA140" i="8"/>
  <c r="AA139" i="8"/>
  <c r="AA138" i="8"/>
  <c r="AA137" i="8"/>
  <c r="AA136" i="8"/>
  <c r="AA135" i="8"/>
  <c r="AA134" i="8"/>
  <c r="AA133" i="8"/>
  <c r="AA132" i="8"/>
  <c r="AA131" i="8"/>
  <c r="AA130" i="8"/>
  <c r="AA129" i="8"/>
  <c r="AA128" i="8"/>
  <c r="AA127" i="8"/>
  <c r="AA126" i="8"/>
  <c r="AA125" i="8"/>
  <c r="AA124" i="8"/>
  <c r="AA123" i="8"/>
  <c r="AA122" i="8"/>
  <c r="AA121" i="8"/>
  <c r="AA120" i="8"/>
  <c r="AA119" i="8"/>
  <c r="AA118" i="8"/>
  <c r="AA117" i="8"/>
  <c r="AA116" i="8"/>
  <c r="AA115" i="8"/>
  <c r="AA114" i="8"/>
  <c r="AA113" i="8"/>
  <c r="AA112" i="8"/>
  <c r="AA111" i="8"/>
  <c r="AA110" i="8"/>
  <c r="AA109" i="8"/>
  <c r="AA108" i="8"/>
  <c r="AA107" i="8"/>
  <c r="AA106" i="8"/>
  <c r="AA105" i="8"/>
  <c r="AA104" i="8"/>
  <c r="AA103" i="8"/>
  <c r="AA102" i="8"/>
  <c r="AA101" i="8"/>
  <c r="AA100" i="8"/>
  <c r="AA99" i="8"/>
  <c r="AA98" i="8"/>
  <c r="AA97" i="8"/>
  <c r="AA96" i="8"/>
  <c r="AA95" i="8"/>
  <c r="AA94" i="8"/>
  <c r="AA93" i="8"/>
  <c r="AA92" i="8"/>
  <c r="AA91" i="8"/>
  <c r="AA90" i="8"/>
  <c r="AA89" i="8"/>
  <c r="AA88" i="8"/>
  <c r="AA87" i="8"/>
  <c r="AA86" i="8"/>
  <c r="AA85" i="8"/>
  <c r="AA84" i="8"/>
  <c r="AA83" i="8"/>
  <c r="AA82" i="8"/>
  <c r="AA81" i="8"/>
  <c r="AA80" i="8"/>
  <c r="AA79" i="8"/>
  <c r="AA78" i="8"/>
  <c r="AA77" i="8"/>
  <c r="AA76" i="8"/>
  <c r="AA75" i="8"/>
  <c r="AA74" i="8"/>
  <c r="AA73" i="8"/>
  <c r="AA72" i="8"/>
  <c r="AA71" i="8"/>
  <c r="AA70" i="8"/>
  <c r="AA69" i="8"/>
  <c r="AA68" i="8"/>
  <c r="AA67" i="8"/>
  <c r="AA66" i="8"/>
  <c r="AA65" i="8"/>
  <c r="AA64" i="8"/>
  <c r="AA63" i="8"/>
  <c r="AA62" i="8"/>
  <c r="AA61" i="8"/>
  <c r="AA60" i="8"/>
  <c r="AA59" i="8"/>
  <c r="AA58" i="8"/>
  <c r="AA57" i="8"/>
  <c r="AA56" i="8"/>
  <c r="AA55" i="8"/>
  <c r="AA54" i="8"/>
  <c r="AA53" i="8"/>
  <c r="AA52" i="8"/>
  <c r="AA51" i="8"/>
  <c r="AA50" i="8"/>
  <c r="AA49" i="8"/>
  <c r="AA48" i="8"/>
  <c r="AA47" i="8"/>
  <c r="AA46" i="8"/>
  <c r="AA45" i="8"/>
  <c r="AA44" i="8"/>
  <c r="AA43" i="8"/>
  <c r="AA42" i="8"/>
  <c r="AA41" i="8"/>
  <c r="AA40" i="8"/>
  <c r="AA39" i="8"/>
  <c r="AA38" i="8"/>
  <c r="AA37" i="8"/>
  <c r="AA36" i="8"/>
  <c r="AA35" i="8"/>
  <c r="AA34" i="8"/>
  <c r="AA33" i="8"/>
  <c r="AA32" i="8"/>
  <c r="AA31" i="8"/>
  <c r="AA30" i="8"/>
  <c r="AA29" i="8"/>
  <c r="AA28" i="8"/>
  <c r="AA27" i="8"/>
  <c r="AA26" i="8"/>
  <c r="AA25" i="8"/>
  <c r="AA24" i="8"/>
  <c r="AA23" i="8"/>
  <c r="AA22" i="8"/>
  <c r="AA21" i="8"/>
  <c r="AA20" i="8"/>
  <c r="AA19" i="8"/>
  <c r="AA18" i="8"/>
  <c r="AA17" i="8"/>
  <c r="AA16" i="8"/>
  <c r="AA15" i="8"/>
  <c r="AA14" i="8"/>
  <c r="AA13" i="8"/>
  <c r="AA12" i="8"/>
  <c r="AA11" i="8"/>
  <c r="AA10" i="8"/>
  <c r="AA9" i="8"/>
  <c r="AA8" i="8"/>
  <c r="AA7" i="8"/>
  <c r="AA6" i="8"/>
  <c r="AA5" i="8"/>
  <c r="AA4" i="8"/>
  <c r="D1403" i="7" l="1"/>
  <c r="C1403" i="7"/>
  <c r="B1403" i="7"/>
  <c r="D1402" i="7"/>
  <c r="C1402" i="7"/>
  <c r="B1402" i="7"/>
  <c r="D1401" i="7"/>
  <c r="C1401" i="7"/>
  <c r="B1401" i="7"/>
  <c r="D1400" i="7"/>
  <c r="C1400" i="7"/>
  <c r="B1400" i="7"/>
  <c r="A1400" i="7" s="1"/>
  <c r="D1399" i="7"/>
  <c r="C1399" i="7"/>
  <c r="B1399" i="7"/>
  <c r="D1398" i="7"/>
  <c r="C1398" i="7"/>
  <c r="B1398" i="7"/>
  <c r="D1397" i="7"/>
  <c r="C1397" i="7"/>
  <c r="B1397" i="7"/>
  <c r="D1396" i="7"/>
  <c r="C1396" i="7"/>
  <c r="B1396" i="7"/>
  <c r="A1396" i="7" s="1"/>
  <c r="D1395" i="7"/>
  <c r="C1395" i="7"/>
  <c r="B1395" i="7"/>
  <c r="D1394" i="7"/>
  <c r="C1394" i="7"/>
  <c r="B1394" i="7"/>
  <c r="D1393" i="7"/>
  <c r="C1393" i="7"/>
  <c r="B1393" i="7"/>
  <c r="D1392" i="7"/>
  <c r="C1392" i="7"/>
  <c r="B1392" i="7"/>
  <c r="A1392" i="7" s="1"/>
  <c r="D1391" i="7"/>
  <c r="C1391" i="7"/>
  <c r="B1391" i="7"/>
  <c r="D1390" i="7"/>
  <c r="C1390" i="7"/>
  <c r="B1390" i="7"/>
  <c r="D1389" i="7"/>
  <c r="C1389" i="7"/>
  <c r="B1389" i="7"/>
  <c r="D1388" i="7"/>
  <c r="C1388" i="7"/>
  <c r="B1388" i="7"/>
  <c r="D1387" i="7"/>
  <c r="C1387" i="7"/>
  <c r="B1387" i="7"/>
  <c r="D1386" i="7"/>
  <c r="C1386" i="7"/>
  <c r="B1386" i="7"/>
  <c r="D1385" i="7"/>
  <c r="C1385" i="7"/>
  <c r="B1385" i="7"/>
  <c r="D1384" i="7"/>
  <c r="C1384" i="7"/>
  <c r="B1384" i="7"/>
  <c r="A1384" i="7" s="1"/>
  <c r="D1383" i="7"/>
  <c r="C1383" i="7"/>
  <c r="B1383" i="7"/>
  <c r="D1382" i="7"/>
  <c r="C1382" i="7"/>
  <c r="B1382" i="7"/>
  <c r="D1381" i="7"/>
  <c r="C1381" i="7"/>
  <c r="B1381" i="7"/>
  <c r="D1380" i="7"/>
  <c r="C1380" i="7"/>
  <c r="B1380" i="7"/>
  <c r="A1380" i="7" s="1"/>
  <c r="D1379" i="7"/>
  <c r="C1379" i="7"/>
  <c r="B1379" i="7"/>
  <c r="D1378" i="7"/>
  <c r="C1378" i="7"/>
  <c r="B1378" i="7"/>
  <c r="D1377" i="7"/>
  <c r="C1377" i="7"/>
  <c r="B1377" i="7"/>
  <c r="D1376" i="7"/>
  <c r="C1376" i="7"/>
  <c r="B1376" i="7"/>
  <c r="D1375" i="7"/>
  <c r="C1375" i="7"/>
  <c r="B1375" i="7"/>
  <c r="D1374" i="7"/>
  <c r="C1374" i="7"/>
  <c r="B1374" i="7"/>
  <c r="D1373" i="7"/>
  <c r="C1373" i="7"/>
  <c r="B1373" i="7"/>
  <c r="D1372" i="7"/>
  <c r="C1372" i="7"/>
  <c r="B1372" i="7"/>
  <c r="A1372" i="7" s="1"/>
  <c r="D1371" i="7"/>
  <c r="C1371" i="7"/>
  <c r="B1371" i="7"/>
  <c r="D1370" i="7"/>
  <c r="C1370" i="7"/>
  <c r="B1370" i="7"/>
  <c r="D1369" i="7"/>
  <c r="C1369" i="7"/>
  <c r="B1369" i="7"/>
  <c r="D1368" i="7"/>
  <c r="C1368" i="7"/>
  <c r="B1368" i="7"/>
  <c r="A1368" i="7" s="1"/>
  <c r="D1367" i="7"/>
  <c r="C1367" i="7"/>
  <c r="B1367" i="7"/>
  <c r="D1366" i="7"/>
  <c r="C1366" i="7"/>
  <c r="B1366" i="7"/>
  <c r="D1365" i="7"/>
  <c r="C1365" i="7"/>
  <c r="B1365" i="7"/>
  <c r="D1364" i="7"/>
  <c r="C1364" i="7"/>
  <c r="B1364" i="7"/>
  <c r="A1364" i="7" s="1"/>
  <c r="D1363" i="7"/>
  <c r="C1363" i="7"/>
  <c r="B1363" i="7"/>
  <c r="D1362" i="7"/>
  <c r="C1362" i="7"/>
  <c r="B1362" i="7"/>
  <c r="D1361" i="7"/>
  <c r="C1361" i="7"/>
  <c r="B1361" i="7"/>
  <c r="D1360" i="7"/>
  <c r="C1360" i="7"/>
  <c r="B1360" i="7"/>
  <c r="A1360" i="7" s="1"/>
  <c r="D1359" i="7"/>
  <c r="C1359" i="7"/>
  <c r="B1359" i="7"/>
  <c r="D1358" i="7"/>
  <c r="C1358" i="7"/>
  <c r="B1358" i="7"/>
  <c r="D1357" i="7"/>
  <c r="C1357" i="7"/>
  <c r="B1357" i="7"/>
  <c r="D1356" i="7"/>
  <c r="C1356" i="7"/>
  <c r="B1356" i="7"/>
  <c r="A1356" i="7" s="1"/>
  <c r="D1355" i="7"/>
  <c r="C1355" i="7"/>
  <c r="B1355" i="7"/>
  <c r="D1354" i="7"/>
  <c r="C1354" i="7"/>
  <c r="B1354" i="7"/>
  <c r="D1353" i="7"/>
  <c r="C1353" i="7"/>
  <c r="B1353" i="7"/>
  <c r="D1352" i="7"/>
  <c r="C1352" i="7"/>
  <c r="B1352" i="7"/>
  <c r="A1352" i="7" s="1"/>
  <c r="D1351" i="7"/>
  <c r="C1351" i="7"/>
  <c r="B1351" i="7"/>
  <c r="D1350" i="7"/>
  <c r="C1350" i="7"/>
  <c r="B1350" i="7"/>
  <c r="D1349" i="7"/>
  <c r="C1349" i="7"/>
  <c r="B1349" i="7"/>
  <c r="D1348" i="7"/>
  <c r="C1348" i="7"/>
  <c r="B1348" i="7"/>
  <c r="A1348" i="7" s="1"/>
  <c r="D1347" i="7"/>
  <c r="C1347" i="7"/>
  <c r="B1347" i="7"/>
  <c r="D1346" i="7"/>
  <c r="C1346" i="7"/>
  <c r="B1346" i="7"/>
  <c r="D1345" i="7"/>
  <c r="C1345" i="7"/>
  <c r="B1345" i="7"/>
  <c r="D1344" i="7"/>
  <c r="C1344" i="7"/>
  <c r="B1344" i="7"/>
  <c r="A1344" i="7" s="1"/>
  <c r="A1403" i="7" l="1"/>
  <c r="A1402" i="7"/>
  <c r="A1391" i="7"/>
  <c r="A1395" i="7"/>
  <c r="A1399" i="7"/>
  <c r="A1390" i="7"/>
  <c r="A1394" i="7"/>
  <c r="A1398" i="7"/>
  <c r="A1393" i="7"/>
  <c r="A1397" i="7"/>
  <c r="A1401" i="7"/>
  <c r="A1376" i="7"/>
  <c r="A1347" i="7"/>
  <c r="A1351" i="7"/>
  <c r="A1355" i="7"/>
  <c r="A1359" i="7"/>
  <c r="A1363" i="7"/>
  <c r="A1367" i="7"/>
  <c r="A1371" i="7"/>
  <c r="A1375" i="7"/>
  <c r="A1379" i="7"/>
  <c r="A1383" i="7"/>
  <c r="A1387" i="7"/>
  <c r="A1345" i="7"/>
  <c r="A1349" i="7"/>
  <c r="A1353" i="7"/>
  <c r="A1357" i="7"/>
  <c r="A1361" i="7"/>
  <c r="A1365" i="7"/>
  <c r="A1369" i="7"/>
  <c r="A1373" i="7"/>
  <c r="A1377" i="7"/>
  <c r="A1381" i="7"/>
  <c r="A1385" i="7"/>
  <c r="A1388" i="7"/>
  <c r="A1346" i="7"/>
  <c r="A1350" i="7"/>
  <c r="A1354" i="7"/>
  <c r="A1358" i="7"/>
  <c r="A1362" i="7"/>
  <c r="A1366" i="7"/>
  <c r="A1370" i="7"/>
  <c r="A1374" i="7"/>
  <c r="A1378" i="7"/>
  <c r="A1382" i="7"/>
  <c r="A1386" i="7"/>
  <c r="A1389" i="7"/>
  <c r="A15" i="5" l="1"/>
  <c r="C16" i="5"/>
  <c r="A16" i="5" s="1"/>
  <c r="C2" i="5"/>
  <c r="C3" i="5"/>
  <c r="A3" i="5" s="1"/>
  <c r="C4" i="5"/>
  <c r="A4" i="5" s="1"/>
  <c r="C5" i="5"/>
  <c r="A5" i="5" s="1"/>
  <c r="C6" i="5"/>
  <c r="A6" i="5" s="1"/>
  <c r="C7" i="5"/>
  <c r="A7" i="5" s="1"/>
  <c r="C8" i="5"/>
  <c r="A8" i="5" s="1"/>
  <c r="C9" i="5"/>
  <c r="A9" i="5" s="1"/>
  <c r="C10" i="5"/>
  <c r="A10" i="5" s="1"/>
  <c r="C11" i="5"/>
  <c r="A11" i="5" s="1"/>
  <c r="C12" i="5"/>
  <c r="A12" i="5" s="1"/>
  <c r="C13" i="5"/>
  <c r="A13" i="5" s="1"/>
  <c r="C14" i="5"/>
  <c r="A14" i="5" s="1"/>
  <c r="AK3" i="10" l="1"/>
  <c r="D1343" i="7" l="1"/>
  <c r="C1343" i="7"/>
  <c r="B1343" i="7"/>
  <c r="D1342" i="7"/>
  <c r="C1342" i="7"/>
  <c r="B1342" i="7"/>
  <c r="D1341" i="7"/>
  <c r="C1341" i="7"/>
  <c r="B1341" i="7"/>
  <c r="D1340" i="7"/>
  <c r="C1340" i="7"/>
  <c r="B1340" i="7"/>
  <c r="D1339" i="7"/>
  <c r="C1339" i="7"/>
  <c r="B1339" i="7"/>
  <c r="D1338" i="7"/>
  <c r="C1338" i="7"/>
  <c r="B1338" i="7"/>
  <c r="D1337" i="7"/>
  <c r="C1337" i="7"/>
  <c r="B1337" i="7"/>
  <c r="D1336" i="7"/>
  <c r="C1336" i="7"/>
  <c r="B1336" i="7"/>
  <c r="D1335" i="7"/>
  <c r="C1335" i="7"/>
  <c r="B1335" i="7"/>
  <c r="D1334" i="7"/>
  <c r="C1334" i="7"/>
  <c r="B1334" i="7"/>
  <c r="D1333" i="7"/>
  <c r="C1333" i="7"/>
  <c r="B1333" i="7"/>
  <c r="D1332" i="7"/>
  <c r="C1332" i="7"/>
  <c r="B1332" i="7"/>
  <c r="D1331" i="7"/>
  <c r="C1331" i="7"/>
  <c r="B1331" i="7"/>
  <c r="D1330" i="7"/>
  <c r="C1330" i="7"/>
  <c r="B1330" i="7"/>
  <c r="D1329" i="7"/>
  <c r="C1329" i="7"/>
  <c r="B1329" i="7"/>
  <c r="D1328" i="7"/>
  <c r="C1328" i="7"/>
  <c r="B1328" i="7"/>
  <c r="D1327" i="7"/>
  <c r="C1327" i="7"/>
  <c r="B1327" i="7"/>
  <c r="D1326" i="7"/>
  <c r="C1326" i="7"/>
  <c r="B1326" i="7"/>
  <c r="D1325" i="7"/>
  <c r="C1325" i="7"/>
  <c r="B1325" i="7"/>
  <c r="D1324" i="7"/>
  <c r="C1324" i="7"/>
  <c r="B1324" i="7"/>
  <c r="D1323" i="7"/>
  <c r="C1323" i="7"/>
  <c r="B1323" i="7"/>
  <c r="D1322" i="7"/>
  <c r="C1322" i="7"/>
  <c r="B1322" i="7"/>
  <c r="D1321" i="7"/>
  <c r="C1321" i="7"/>
  <c r="B1321" i="7"/>
  <c r="D1320" i="7"/>
  <c r="C1320" i="7"/>
  <c r="B1320" i="7"/>
  <c r="D1319" i="7"/>
  <c r="C1319" i="7"/>
  <c r="B1319" i="7"/>
  <c r="D1318" i="7"/>
  <c r="C1318" i="7"/>
  <c r="B1318" i="7"/>
  <c r="D1317" i="7"/>
  <c r="C1317" i="7"/>
  <c r="B1317" i="7"/>
  <c r="D1316" i="7"/>
  <c r="C1316" i="7"/>
  <c r="B1316" i="7"/>
  <c r="D1315" i="7"/>
  <c r="C1315" i="7"/>
  <c r="B1315" i="7"/>
  <c r="D1314" i="7"/>
  <c r="C1314" i="7"/>
  <c r="B1314" i="7"/>
  <c r="D1313" i="7"/>
  <c r="C1313" i="7"/>
  <c r="B1313" i="7"/>
  <c r="D1312" i="7"/>
  <c r="C1312" i="7"/>
  <c r="B1312" i="7"/>
  <c r="D1311" i="7"/>
  <c r="C1311" i="7"/>
  <c r="B1311" i="7"/>
  <c r="D1310" i="7"/>
  <c r="C1310" i="7"/>
  <c r="B1310" i="7"/>
  <c r="D1309" i="7"/>
  <c r="C1309" i="7"/>
  <c r="B1309" i="7"/>
  <c r="D1308" i="7"/>
  <c r="C1308" i="7"/>
  <c r="B1308" i="7"/>
  <c r="D1307" i="7"/>
  <c r="C1307" i="7"/>
  <c r="B1307" i="7"/>
  <c r="D1306" i="7"/>
  <c r="C1306" i="7"/>
  <c r="B1306" i="7"/>
  <c r="D1305" i="7"/>
  <c r="C1305" i="7"/>
  <c r="B1305" i="7"/>
  <c r="D1304" i="7"/>
  <c r="C1304" i="7"/>
  <c r="B1304" i="7"/>
  <c r="D1303" i="7"/>
  <c r="C1303" i="7"/>
  <c r="B1303" i="7"/>
  <c r="D1302" i="7"/>
  <c r="C1302" i="7"/>
  <c r="B1302" i="7"/>
  <c r="D1301" i="7"/>
  <c r="C1301" i="7"/>
  <c r="B1301" i="7"/>
  <c r="D1300" i="7"/>
  <c r="C1300" i="7"/>
  <c r="B1300" i="7"/>
  <c r="D1299" i="7"/>
  <c r="C1299" i="7"/>
  <c r="B1299" i="7"/>
  <c r="D1298" i="7"/>
  <c r="C1298" i="7"/>
  <c r="B1298" i="7"/>
  <c r="D1297" i="7"/>
  <c r="C1297" i="7"/>
  <c r="B1297" i="7"/>
  <c r="D1296" i="7"/>
  <c r="C1296" i="7"/>
  <c r="B1296" i="7"/>
  <c r="D1295" i="7"/>
  <c r="C1295" i="7"/>
  <c r="B1295" i="7"/>
  <c r="D1294" i="7"/>
  <c r="C1294" i="7"/>
  <c r="B1294" i="7"/>
  <c r="D1293" i="7"/>
  <c r="C1293" i="7"/>
  <c r="B1293" i="7"/>
  <c r="D1292" i="7"/>
  <c r="C1292" i="7"/>
  <c r="B1292" i="7"/>
  <c r="D1291" i="7"/>
  <c r="C1291" i="7"/>
  <c r="B1291" i="7"/>
  <c r="D1290" i="7"/>
  <c r="C1290" i="7"/>
  <c r="B1290" i="7"/>
  <c r="D1289" i="7"/>
  <c r="C1289" i="7"/>
  <c r="B1289" i="7"/>
  <c r="D1288" i="7"/>
  <c r="C1288" i="7"/>
  <c r="B1288" i="7"/>
  <c r="D1287" i="7"/>
  <c r="C1287" i="7"/>
  <c r="B1287" i="7"/>
  <c r="D1286" i="7"/>
  <c r="C1286" i="7"/>
  <c r="B1286" i="7"/>
  <c r="D1285" i="7"/>
  <c r="C1285" i="7"/>
  <c r="B1285" i="7"/>
  <c r="D1284" i="7"/>
  <c r="C1284" i="7"/>
  <c r="B1284" i="7"/>
  <c r="D1283" i="7"/>
  <c r="C1283" i="7"/>
  <c r="B1283" i="7"/>
  <c r="D1282" i="7"/>
  <c r="C1282" i="7"/>
  <c r="B1282" i="7"/>
  <c r="D1281" i="7"/>
  <c r="C1281" i="7"/>
  <c r="B1281" i="7"/>
  <c r="D1280" i="7"/>
  <c r="C1280" i="7"/>
  <c r="B1280" i="7"/>
  <c r="D1279" i="7"/>
  <c r="C1279" i="7"/>
  <c r="B1279" i="7"/>
  <c r="D1278" i="7"/>
  <c r="C1278" i="7"/>
  <c r="B1278" i="7"/>
  <c r="D1277" i="7"/>
  <c r="C1277" i="7"/>
  <c r="B1277" i="7"/>
  <c r="D1276" i="7"/>
  <c r="C1276" i="7"/>
  <c r="B1276" i="7"/>
  <c r="D1275" i="7"/>
  <c r="C1275" i="7"/>
  <c r="B1275" i="7"/>
  <c r="D1274" i="7"/>
  <c r="C1274" i="7"/>
  <c r="B1274" i="7"/>
  <c r="D1273" i="7"/>
  <c r="C1273" i="7"/>
  <c r="B1273" i="7"/>
  <c r="D1272" i="7"/>
  <c r="C1272" i="7"/>
  <c r="B1272" i="7"/>
  <c r="D1271" i="7"/>
  <c r="C1271" i="7"/>
  <c r="B1271" i="7"/>
  <c r="D1270" i="7"/>
  <c r="C1270" i="7"/>
  <c r="B1270" i="7"/>
  <c r="D1269" i="7"/>
  <c r="C1269" i="7"/>
  <c r="B1269" i="7"/>
  <c r="D1268" i="7"/>
  <c r="C1268" i="7"/>
  <c r="B1268" i="7"/>
  <c r="D1267" i="7"/>
  <c r="C1267" i="7"/>
  <c r="B1267" i="7"/>
  <c r="D1266" i="7"/>
  <c r="C1266" i="7"/>
  <c r="B1266" i="7"/>
  <c r="D1265" i="7"/>
  <c r="C1265" i="7"/>
  <c r="B1265" i="7"/>
  <c r="D1264" i="7"/>
  <c r="C1264" i="7"/>
  <c r="B1264" i="7"/>
  <c r="D1263" i="7"/>
  <c r="C1263" i="7"/>
  <c r="B1263" i="7"/>
  <c r="D1262" i="7"/>
  <c r="C1262" i="7"/>
  <c r="B1262" i="7"/>
  <c r="D1261" i="7"/>
  <c r="C1261" i="7"/>
  <c r="B1261" i="7"/>
  <c r="D1260" i="7"/>
  <c r="C1260" i="7"/>
  <c r="B1260" i="7"/>
  <c r="D1259" i="7"/>
  <c r="C1259" i="7"/>
  <c r="B1259" i="7"/>
  <c r="D1258" i="7"/>
  <c r="C1258" i="7"/>
  <c r="B1258" i="7"/>
  <c r="D1257" i="7"/>
  <c r="C1257" i="7"/>
  <c r="B1257" i="7"/>
  <c r="D1256" i="7"/>
  <c r="C1256" i="7"/>
  <c r="B1256" i="7"/>
  <c r="D1255" i="7"/>
  <c r="C1255" i="7"/>
  <c r="B1255" i="7"/>
  <c r="D1254" i="7"/>
  <c r="C1254" i="7"/>
  <c r="B1254" i="7"/>
  <c r="D1253" i="7"/>
  <c r="C1253" i="7"/>
  <c r="B1253" i="7"/>
  <c r="D1252" i="7"/>
  <c r="C1252" i="7"/>
  <c r="B1252" i="7"/>
  <c r="D1251" i="7"/>
  <c r="C1251" i="7"/>
  <c r="B1251" i="7"/>
  <c r="D1250" i="7"/>
  <c r="C1250" i="7"/>
  <c r="B1250" i="7"/>
  <c r="D1249" i="7"/>
  <c r="C1249" i="7"/>
  <c r="B1249" i="7"/>
  <c r="D1248" i="7"/>
  <c r="C1248" i="7"/>
  <c r="B1248" i="7"/>
  <c r="D1247" i="7"/>
  <c r="C1247" i="7"/>
  <c r="B1247" i="7"/>
  <c r="D1246" i="7"/>
  <c r="C1246" i="7"/>
  <c r="B1246" i="7"/>
  <c r="D1245" i="7"/>
  <c r="C1245" i="7"/>
  <c r="B1245" i="7"/>
  <c r="D1244" i="7"/>
  <c r="C1244" i="7"/>
  <c r="B1244" i="7"/>
  <c r="D1243" i="7"/>
  <c r="C1243" i="7"/>
  <c r="B1243" i="7"/>
  <c r="D1242" i="7"/>
  <c r="C1242" i="7"/>
  <c r="B1242" i="7"/>
  <c r="D1241" i="7"/>
  <c r="C1241" i="7"/>
  <c r="B1241" i="7"/>
  <c r="D1240" i="7"/>
  <c r="C1240" i="7"/>
  <c r="B1240" i="7"/>
  <c r="D1239" i="7"/>
  <c r="C1239" i="7"/>
  <c r="B1239" i="7"/>
  <c r="D1238" i="7"/>
  <c r="C1238" i="7"/>
  <c r="B1238" i="7"/>
  <c r="D1237" i="7"/>
  <c r="C1237" i="7"/>
  <c r="B1237" i="7"/>
  <c r="D1236" i="7"/>
  <c r="C1236" i="7"/>
  <c r="B1236" i="7"/>
  <c r="D1235" i="7"/>
  <c r="C1235" i="7"/>
  <c r="B1235" i="7"/>
  <c r="D1234" i="7"/>
  <c r="C1234" i="7"/>
  <c r="B1234" i="7"/>
  <c r="D1233" i="7"/>
  <c r="C1233" i="7"/>
  <c r="B1233" i="7"/>
  <c r="D1232" i="7"/>
  <c r="C1232" i="7"/>
  <c r="B1232" i="7"/>
  <c r="D1231" i="7"/>
  <c r="C1231" i="7"/>
  <c r="B1231" i="7"/>
  <c r="D1230" i="7"/>
  <c r="C1230" i="7"/>
  <c r="B1230" i="7"/>
  <c r="D1229" i="7"/>
  <c r="C1229" i="7"/>
  <c r="B1229" i="7"/>
  <c r="D1228" i="7"/>
  <c r="C1228" i="7"/>
  <c r="B1228" i="7"/>
  <c r="D1227" i="7"/>
  <c r="C1227" i="7"/>
  <c r="B1227" i="7"/>
  <c r="D1226" i="7"/>
  <c r="C1226" i="7"/>
  <c r="B1226" i="7"/>
  <c r="D1225" i="7"/>
  <c r="C1225" i="7"/>
  <c r="B1225" i="7"/>
  <c r="D1224" i="7"/>
  <c r="C1224" i="7"/>
  <c r="B1224" i="7"/>
  <c r="D1223" i="7"/>
  <c r="C1223" i="7"/>
  <c r="B1223" i="7"/>
  <c r="D1222" i="7"/>
  <c r="C1222" i="7"/>
  <c r="B1222" i="7"/>
  <c r="D1221" i="7"/>
  <c r="C1221" i="7"/>
  <c r="B1221" i="7"/>
  <c r="D1220" i="7"/>
  <c r="C1220" i="7"/>
  <c r="B1220" i="7"/>
  <c r="D1219" i="7"/>
  <c r="C1219" i="7"/>
  <c r="B1219" i="7"/>
  <c r="D1218" i="7"/>
  <c r="C1218" i="7"/>
  <c r="B1218" i="7"/>
  <c r="D1217" i="7"/>
  <c r="C1217" i="7"/>
  <c r="B1217" i="7"/>
  <c r="D1216" i="7"/>
  <c r="C1216" i="7"/>
  <c r="B1216" i="7"/>
  <c r="D1215" i="7"/>
  <c r="C1215" i="7"/>
  <c r="B1215" i="7"/>
  <c r="D1214" i="7"/>
  <c r="C1214" i="7"/>
  <c r="B1214" i="7"/>
  <c r="D1213" i="7"/>
  <c r="C1213" i="7"/>
  <c r="B1213" i="7"/>
  <c r="D1212" i="7"/>
  <c r="C1212" i="7"/>
  <c r="B1212" i="7"/>
  <c r="D1211" i="7"/>
  <c r="C1211" i="7"/>
  <c r="B1211" i="7"/>
  <c r="D1210" i="7"/>
  <c r="C1210" i="7"/>
  <c r="B1210" i="7"/>
  <c r="D1209" i="7"/>
  <c r="C1209" i="7"/>
  <c r="B1209" i="7"/>
  <c r="D1208" i="7"/>
  <c r="C1208" i="7"/>
  <c r="B1208" i="7"/>
  <c r="D1207" i="7"/>
  <c r="C1207" i="7"/>
  <c r="B1207" i="7"/>
  <c r="D1206" i="7"/>
  <c r="C1206" i="7"/>
  <c r="B1206" i="7"/>
  <c r="D1205" i="7"/>
  <c r="C1205" i="7"/>
  <c r="B1205" i="7"/>
  <c r="D1204" i="7"/>
  <c r="C1204" i="7"/>
  <c r="B1204" i="7"/>
  <c r="D1203" i="7"/>
  <c r="C1203" i="7"/>
  <c r="B1203" i="7"/>
  <c r="D1202" i="7"/>
  <c r="C1202" i="7"/>
  <c r="B1202" i="7"/>
  <c r="D1201" i="7"/>
  <c r="C1201" i="7"/>
  <c r="B1201" i="7"/>
  <c r="D1200" i="7"/>
  <c r="C1200" i="7"/>
  <c r="B1200" i="7"/>
  <c r="D1199" i="7"/>
  <c r="C1199" i="7"/>
  <c r="B1199" i="7"/>
  <c r="D1198" i="7"/>
  <c r="C1198" i="7"/>
  <c r="B1198" i="7"/>
  <c r="D1197" i="7"/>
  <c r="C1197" i="7"/>
  <c r="B1197" i="7"/>
  <c r="D1196" i="7"/>
  <c r="C1196" i="7"/>
  <c r="B1196" i="7"/>
  <c r="D1195" i="7"/>
  <c r="C1195" i="7"/>
  <c r="B1195" i="7"/>
  <c r="D1194" i="7"/>
  <c r="C1194" i="7"/>
  <c r="B1194" i="7"/>
  <c r="D1193" i="7"/>
  <c r="C1193" i="7"/>
  <c r="B1193" i="7"/>
  <c r="D1192" i="7"/>
  <c r="C1192" i="7"/>
  <c r="B1192" i="7"/>
  <c r="D1191" i="7"/>
  <c r="C1191" i="7"/>
  <c r="B1191" i="7"/>
  <c r="D1190" i="7"/>
  <c r="C1190" i="7"/>
  <c r="B1190" i="7"/>
  <c r="D1189" i="7"/>
  <c r="C1189" i="7"/>
  <c r="B1189" i="7"/>
  <c r="D1188" i="7"/>
  <c r="C1188" i="7"/>
  <c r="B1188" i="7"/>
  <c r="D1187" i="7"/>
  <c r="C1187" i="7"/>
  <c r="B1187" i="7"/>
  <c r="D1186" i="7"/>
  <c r="C1186" i="7"/>
  <c r="B1186" i="7"/>
  <c r="D1185" i="7"/>
  <c r="C1185" i="7"/>
  <c r="B1185" i="7"/>
  <c r="D1184" i="7"/>
  <c r="C1184" i="7"/>
  <c r="B1184" i="7"/>
  <c r="D1183" i="7"/>
  <c r="C1183" i="7"/>
  <c r="B1183" i="7"/>
  <c r="D1182" i="7"/>
  <c r="C1182" i="7"/>
  <c r="B1182" i="7"/>
  <c r="D1181" i="7"/>
  <c r="C1181" i="7"/>
  <c r="B1181" i="7"/>
  <c r="D1180" i="7"/>
  <c r="C1180" i="7"/>
  <c r="B1180" i="7"/>
  <c r="D1179" i="7"/>
  <c r="C1179" i="7"/>
  <c r="B1179" i="7"/>
  <c r="D1178" i="7"/>
  <c r="C1178" i="7"/>
  <c r="B1178" i="7"/>
  <c r="D1177" i="7"/>
  <c r="C1177" i="7"/>
  <c r="B1177" i="7"/>
  <c r="D1176" i="7"/>
  <c r="C1176" i="7"/>
  <c r="B1176" i="7"/>
  <c r="D1175" i="7"/>
  <c r="C1175" i="7"/>
  <c r="B1175" i="7"/>
  <c r="D1174" i="7"/>
  <c r="C1174" i="7"/>
  <c r="B1174" i="7"/>
  <c r="D1173" i="7"/>
  <c r="C1173" i="7"/>
  <c r="B1173" i="7"/>
  <c r="D1172" i="7"/>
  <c r="C1172" i="7"/>
  <c r="B1172" i="7"/>
  <c r="D1171" i="7"/>
  <c r="C1171" i="7"/>
  <c r="B1171" i="7"/>
  <c r="D1170" i="7"/>
  <c r="C1170" i="7"/>
  <c r="B1170" i="7"/>
  <c r="D1169" i="7"/>
  <c r="C1169" i="7"/>
  <c r="B1169" i="7"/>
  <c r="D1168" i="7"/>
  <c r="C1168" i="7"/>
  <c r="B1168" i="7"/>
  <c r="D1167" i="7"/>
  <c r="C1167" i="7"/>
  <c r="B1167" i="7"/>
  <c r="D1166" i="7"/>
  <c r="C1166" i="7"/>
  <c r="B1166" i="7"/>
  <c r="D1165" i="7"/>
  <c r="C1165" i="7"/>
  <c r="B1165" i="7"/>
  <c r="D1164" i="7"/>
  <c r="C1164" i="7"/>
  <c r="B1164" i="7"/>
  <c r="D1163" i="7"/>
  <c r="C1163" i="7"/>
  <c r="B1163" i="7"/>
  <c r="D1162" i="7"/>
  <c r="C1162" i="7"/>
  <c r="B1162" i="7"/>
  <c r="D1161" i="7"/>
  <c r="C1161" i="7"/>
  <c r="B1161" i="7"/>
  <c r="D1160" i="7"/>
  <c r="C1160" i="7"/>
  <c r="B1160" i="7"/>
  <c r="D1159" i="7"/>
  <c r="C1159" i="7"/>
  <c r="B1159" i="7"/>
  <c r="D1158" i="7"/>
  <c r="C1158" i="7"/>
  <c r="B1158" i="7"/>
  <c r="D1157" i="7"/>
  <c r="C1157" i="7"/>
  <c r="B1157" i="7"/>
  <c r="D1156" i="7"/>
  <c r="C1156" i="7"/>
  <c r="B1156" i="7"/>
  <c r="D1155" i="7"/>
  <c r="C1155" i="7"/>
  <c r="B1155" i="7"/>
  <c r="D1154" i="7"/>
  <c r="C1154" i="7"/>
  <c r="B1154" i="7"/>
  <c r="D1153" i="7"/>
  <c r="C1153" i="7"/>
  <c r="B1153" i="7"/>
  <c r="D1152" i="7"/>
  <c r="C1152" i="7"/>
  <c r="B1152" i="7"/>
  <c r="D1151" i="7"/>
  <c r="C1151" i="7"/>
  <c r="B1151" i="7"/>
  <c r="D1150" i="7"/>
  <c r="C1150" i="7"/>
  <c r="B1150" i="7"/>
  <c r="D1149" i="7"/>
  <c r="C1149" i="7"/>
  <c r="B1149" i="7"/>
  <c r="D1148" i="7"/>
  <c r="C1148" i="7"/>
  <c r="B1148" i="7"/>
  <c r="D1147" i="7"/>
  <c r="C1147" i="7"/>
  <c r="B1147" i="7"/>
  <c r="D1146" i="7"/>
  <c r="C1146" i="7"/>
  <c r="B1146" i="7"/>
  <c r="D1145" i="7"/>
  <c r="C1145" i="7"/>
  <c r="B1145" i="7"/>
  <c r="D1144" i="7"/>
  <c r="C1144" i="7"/>
  <c r="B1144" i="7"/>
  <c r="D1143" i="7"/>
  <c r="C1143" i="7"/>
  <c r="B1143" i="7"/>
  <c r="D1142" i="7"/>
  <c r="C1142" i="7"/>
  <c r="B1142" i="7"/>
  <c r="D1141" i="7"/>
  <c r="C1141" i="7"/>
  <c r="B1141" i="7"/>
  <c r="D1140" i="7"/>
  <c r="C1140" i="7"/>
  <c r="B1140" i="7"/>
  <c r="D1139" i="7"/>
  <c r="C1139" i="7"/>
  <c r="B1139" i="7"/>
  <c r="D1138" i="7"/>
  <c r="C1138" i="7"/>
  <c r="B1138" i="7"/>
  <c r="D1137" i="7"/>
  <c r="C1137" i="7"/>
  <c r="B1137" i="7"/>
  <c r="D1136" i="7"/>
  <c r="C1136" i="7"/>
  <c r="B1136" i="7"/>
  <c r="D1135" i="7"/>
  <c r="C1135" i="7"/>
  <c r="B1135" i="7"/>
  <c r="D1134" i="7"/>
  <c r="C1134" i="7"/>
  <c r="B1134" i="7"/>
  <c r="D1133" i="7"/>
  <c r="C1133" i="7"/>
  <c r="B1133" i="7"/>
  <c r="D1132" i="7"/>
  <c r="C1132" i="7"/>
  <c r="B1132" i="7"/>
  <c r="D1131" i="7"/>
  <c r="C1131" i="7"/>
  <c r="B1131" i="7"/>
  <c r="D1130" i="7"/>
  <c r="C1130" i="7"/>
  <c r="B1130" i="7"/>
  <c r="D1129" i="7"/>
  <c r="C1129" i="7"/>
  <c r="B1129" i="7"/>
  <c r="D1128" i="7"/>
  <c r="C1128" i="7"/>
  <c r="B1128" i="7"/>
  <c r="D1127" i="7"/>
  <c r="C1127" i="7"/>
  <c r="B1127" i="7"/>
  <c r="D1126" i="7"/>
  <c r="C1126" i="7"/>
  <c r="B1126" i="7"/>
  <c r="D1125" i="7"/>
  <c r="C1125" i="7"/>
  <c r="B1125" i="7"/>
  <c r="D1124" i="7"/>
  <c r="C1124" i="7"/>
  <c r="B1124" i="7"/>
  <c r="D1123" i="7"/>
  <c r="C1123" i="7"/>
  <c r="B1123" i="7"/>
  <c r="D1122" i="7"/>
  <c r="C1122" i="7"/>
  <c r="B1122" i="7"/>
  <c r="D1121" i="7"/>
  <c r="C1121" i="7"/>
  <c r="B1121" i="7"/>
  <c r="D1120" i="7"/>
  <c r="C1120" i="7"/>
  <c r="B1120" i="7"/>
  <c r="D1119" i="7"/>
  <c r="C1119" i="7"/>
  <c r="B1119" i="7"/>
  <c r="D1118" i="7"/>
  <c r="C1118" i="7"/>
  <c r="B1118" i="7"/>
  <c r="D1117" i="7"/>
  <c r="C1117" i="7"/>
  <c r="B1117" i="7"/>
  <c r="D1116" i="7"/>
  <c r="C1116" i="7"/>
  <c r="B1116" i="7"/>
  <c r="D1115" i="7"/>
  <c r="C1115" i="7"/>
  <c r="B1115" i="7"/>
  <c r="D1114" i="7"/>
  <c r="C1114" i="7"/>
  <c r="B1114" i="7"/>
  <c r="D1113" i="7"/>
  <c r="C1113" i="7"/>
  <c r="B1113" i="7"/>
  <c r="D1112" i="7"/>
  <c r="C1112" i="7"/>
  <c r="B1112" i="7"/>
  <c r="D1111" i="7"/>
  <c r="C1111" i="7"/>
  <c r="B1111" i="7"/>
  <c r="D1110" i="7"/>
  <c r="C1110" i="7"/>
  <c r="B1110" i="7"/>
  <c r="D1109" i="7"/>
  <c r="C1109" i="7"/>
  <c r="B1109" i="7"/>
  <c r="D1108" i="7"/>
  <c r="C1108" i="7"/>
  <c r="B1108" i="7"/>
  <c r="D1107" i="7"/>
  <c r="C1107" i="7"/>
  <c r="B1107" i="7"/>
  <c r="D1106" i="7"/>
  <c r="C1106" i="7"/>
  <c r="B1106" i="7"/>
  <c r="D1105" i="7"/>
  <c r="C1105" i="7"/>
  <c r="B1105" i="7"/>
  <c r="D1104" i="7"/>
  <c r="C1104" i="7"/>
  <c r="B1104" i="7"/>
  <c r="D1103" i="7"/>
  <c r="C1103" i="7"/>
  <c r="B1103" i="7"/>
  <c r="D1102" i="7"/>
  <c r="C1102" i="7"/>
  <c r="B1102" i="7"/>
  <c r="D1101" i="7"/>
  <c r="C1101" i="7"/>
  <c r="B1101" i="7"/>
  <c r="D1100" i="7"/>
  <c r="C1100" i="7"/>
  <c r="B1100" i="7"/>
  <c r="D1099" i="7"/>
  <c r="C1099" i="7"/>
  <c r="B1099" i="7"/>
  <c r="D1098" i="7"/>
  <c r="C1098" i="7"/>
  <c r="B1098" i="7"/>
  <c r="D1097" i="7"/>
  <c r="C1097" i="7"/>
  <c r="B1097" i="7"/>
  <c r="D1096" i="7"/>
  <c r="C1096" i="7"/>
  <c r="B1096" i="7"/>
  <c r="D1095" i="7"/>
  <c r="C1095" i="7"/>
  <c r="B1095" i="7"/>
  <c r="D1094" i="7"/>
  <c r="C1094" i="7"/>
  <c r="B1094" i="7"/>
  <c r="D1093" i="7"/>
  <c r="C1093" i="7"/>
  <c r="B1093" i="7"/>
  <c r="D1092" i="7"/>
  <c r="C1092" i="7"/>
  <c r="B1092" i="7"/>
  <c r="D1091" i="7"/>
  <c r="C1091" i="7"/>
  <c r="B1091" i="7"/>
  <c r="D1090" i="7"/>
  <c r="C1090" i="7"/>
  <c r="B1090" i="7"/>
  <c r="D1089" i="7"/>
  <c r="C1089" i="7"/>
  <c r="B1089" i="7"/>
  <c r="D1088" i="7"/>
  <c r="C1088" i="7"/>
  <c r="B1088" i="7"/>
  <c r="D1087" i="7"/>
  <c r="C1087" i="7"/>
  <c r="B1087" i="7"/>
  <c r="D1086" i="7"/>
  <c r="C1086" i="7"/>
  <c r="B1086" i="7"/>
  <c r="D1085" i="7"/>
  <c r="C1085" i="7"/>
  <c r="B1085" i="7"/>
  <c r="D1084" i="7"/>
  <c r="C1084" i="7"/>
  <c r="B1084" i="7"/>
  <c r="D1083" i="7"/>
  <c r="C1083" i="7"/>
  <c r="B1083" i="7"/>
  <c r="D1082" i="7"/>
  <c r="C1082" i="7"/>
  <c r="B1082" i="7"/>
  <c r="D1081" i="7"/>
  <c r="C1081" i="7"/>
  <c r="B1081" i="7"/>
  <c r="D1080" i="7"/>
  <c r="C1080" i="7"/>
  <c r="B1080" i="7"/>
  <c r="D1079" i="7"/>
  <c r="C1079" i="7"/>
  <c r="B1079" i="7"/>
  <c r="D1078" i="7"/>
  <c r="C1078" i="7"/>
  <c r="B1078" i="7"/>
  <c r="D1077" i="7"/>
  <c r="C1077" i="7"/>
  <c r="B1077" i="7"/>
  <c r="D1076" i="7"/>
  <c r="C1076" i="7"/>
  <c r="B1076" i="7"/>
  <c r="D1075" i="7"/>
  <c r="C1075" i="7"/>
  <c r="B1075" i="7"/>
  <c r="D1074" i="7"/>
  <c r="C1074" i="7"/>
  <c r="B1074" i="7"/>
  <c r="D1073" i="7"/>
  <c r="C1073" i="7"/>
  <c r="B1073" i="7"/>
  <c r="D1072" i="7"/>
  <c r="C1072" i="7"/>
  <c r="B1072" i="7"/>
  <c r="D1071" i="7"/>
  <c r="C1071" i="7"/>
  <c r="B1071" i="7"/>
  <c r="D1070" i="7"/>
  <c r="C1070" i="7"/>
  <c r="B1070" i="7"/>
  <c r="D1069" i="7"/>
  <c r="C1069" i="7"/>
  <c r="B1069" i="7"/>
  <c r="D1068" i="7"/>
  <c r="C1068" i="7"/>
  <c r="B1068" i="7"/>
  <c r="D1067" i="7"/>
  <c r="C1067" i="7"/>
  <c r="B1067" i="7"/>
  <c r="D1066" i="7"/>
  <c r="C1066" i="7"/>
  <c r="B1066" i="7"/>
  <c r="D1065" i="7"/>
  <c r="C1065" i="7"/>
  <c r="B1065" i="7"/>
  <c r="D1064" i="7"/>
  <c r="C1064" i="7"/>
  <c r="B1064" i="7"/>
  <c r="D1063" i="7"/>
  <c r="C1063" i="7"/>
  <c r="B1063" i="7"/>
  <c r="D1062" i="7"/>
  <c r="C1062" i="7"/>
  <c r="B1062" i="7"/>
  <c r="D1061" i="7"/>
  <c r="C1061" i="7"/>
  <c r="B1061" i="7"/>
  <c r="D1060" i="7"/>
  <c r="C1060" i="7"/>
  <c r="B1060" i="7"/>
  <c r="D1059" i="7"/>
  <c r="C1059" i="7"/>
  <c r="B1059" i="7"/>
  <c r="D1058" i="7"/>
  <c r="C1058" i="7"/>
  <c r="B1058" i="7"/>
  <c r="D1057" i="7"/>
  <c r="C1057" i="7"/>
  <c r="B1057" i="7"/>
  <c r="D1056" i="7"/>
  <c r="C1056" i="7"/>
  <c r="B1056" i="7"/>
  <c r="D1055" i="7"/>
  <c r="C1055" i="7"/>
  <c r="B1055" i="7"/>
  <c r="D1054" i="7"/>
  <c r="C1054" i="7"/>
  <c r="B1054" i="7"/>
  <c r="D1053" i="7"/>
  <c r="C1053" i="7"/>
  <c r="B1053" i="7"/>
  <c r="D1052" i="7"/>
  <c r="C1052" i="7"/>
  <c r="B1052" i="7"/>
  <c r="D1051" i="7"/>
  <c r="C1051" i="7"/>
  <c r="B1051" i="7"/>
  <c r="D1050" i="7"/>
  <c r="C1050" i="7"/>
  <c r="B1050" i="7"/>
  <c r="D1049" i="7"/>
  <c r="C1049" i="7"/>
  <c r="B1049" i="7"/>
  <c r="D1048" i="7"/>
  <c r="C1048" i="7"/>
  <c r="B1048" i="7"/>
  <c r="D1047" i="7"/>
  <c r="C1047" i="7"/>
  <c r="B1047" i="7"/>
  <c r="D1046" i="7"/>
  <c r="C1046" i="7"/>
  <c r="B1046" i="7"/>
  <c r="D1045" i="7"/>
  <c r="C1045" i="7"/>
  <c r="B1045" i="7"/>
  <c r="D1044" i="7"/>
  <c r="C1044" i="7"/>
  <c r="B1044" i="7"/>
  <c r="D1043" i="7"/>
  <c r="C1043" i="7"/>
  <c r="B1043" i="7"/>
  <c r="D1042" i="7"/>
  <c r="C1042" i="7"/>
  <c r="B1042" i="7"/>
  <c r="D1041" i="7"/>
  <c r="C1041" i="7"/>
  <c r="B1041" i="7"/>
  <c r="D1040" i="7"/>
  <c r="C1040" i="7"/>
  <c r="B1040" i="7"/>
  <c r="D1039" i="7"/>
  <c r="C1039" i="7"/>
  <c r="B1039" i="7"/>
  <c r="D1038" i="7"/>
  <c r="C1038" i="7"/>
  <c r="B1038" i="7"/>
  <c r="D1037" i="7"/>
  <c r="C1037" i="7"/>
  <c r="B1037" i="7"/>
  <c r="D1036" i="7"/>
  <c r="C1036" i="7"/>
  <c r="B1036" i="7"/>
  <c r="D1035" i="7"/>
  <c r="C1035" i="7"/>
  <c r="B1035" i="7"/>
  <c r="D1034" i="7"/>
  <c r="C1034" i="7"/>
  <c r="B1034" i="7"/>
  <c r="D1033" i="7"/>
  <c r="C1033" i="7"/>
  <c r="B1033" i="7"/>
  <c r="D1032" i="7"/>
  <c r="C1032" i="7"/>
  <c r="B1032" i="7"/>
  <c r="D1031" i="7"/>
  <c r="C1031" i="7"/>
  <c r="B1031" i="7"/>
  <c r="D1030" i="7"/>
  <c r="C1030" i="7"/>
  <c r="B1030" i="7"/>
  <c r="D1029" i="7"/>
  <c r="C1029" i="7"/>
  <c r="B1029" i="7"/>
  <c r="D1028" i="7"/>
  <c r="C1028" i="7"/>
  <c r="B1028" i="7"/>
  <c r="D1027" i="7"/>
  <c r="C1027" i="7"/>
  <c r="B1027" i="7"/>
  <c r="D1026" i="7"/>
  <c r="C1026" i="7"/>
  <c r="B1026" i="7"/>
  <c r="D1025" i="7"/>
  <c r="C1025" i="7"/>
  <c r="B1025" i="7"/>
  <c r="D1024" i="7"/>
  <c r="C1024" i="7"/>
  <c r="B1024" i="7"/>
  <c r="D1023" i="7"/>
  <c r="C1023" i="7"/>
  <c r="B1023" i="7"/>
  <c r="D1022" i="7"/>
  <c r="C1022" i="7"/>
  <c r="B1022" i="7"/>
  <c r="D1021" i="7"/>
  <c r="C1021" i="7"/>
  <c r="B1021" i="7"/>
  <c r="D1020" i="7"/>
  <c r="C1020" i="7"/>
  <c r="B1020" i="7"/>
  <c r="D1019" i="7"/>
  <c r="C1019" i="7"/>
  <c r="B1019" i="7"/>
  <c r="D1018" i="7"/>
  <c r="C1018" i="7"/>
  <c r="B1018" i="7"/>
  <c r="D1017" i="7"/>
  <c r="C1017" i="7"/>
  <c r="B1017" i="7"/>
  <c r="D1016" i="7"/>
  <c r="C1016" i="7"/>
  <c r="B1016" i="7"/>
  <c r="D1015" i="7"/>
  <c r="C1015" i="7"/>
  <c r="B1015" i="7"/>
  <c r="D1014" i="7"/>
  <c r="C1014" i="7"/>
  <c r="B1014" i="7"/>
  <c r="D1013" i="7"/>
  <c r="C1013" i="7"/>
  <c r="B1013" i="7"/>
  <c r="D1012" i="7"/>
  <c r="C1012" i="7"/>
  <c r="B1012" i="7"/>
  <c r="D1011" i="7"/>
  <c r="C1011" i="7"/>
  <c r="B1011" i="7"/>
  <c r="D1010" i="7"/>
  <c r="C1010" i="7"/>
  <c r="B1010" i="7"/>
  <c r="D1009" i="7"/>
  <c r="C1009" i="7"/>
  <c r="B1009" i="7"/>
  <c r="D1008" i="7"/>
  <c r="C1008" i="7"/>
  <c r="B1008" i="7"/>
  <c r="D1007" i="7"/>
  <c r="C1007" i="7"/>
  <c r="B1007" i="7"/>
  <c r="D1006" i="7"/>
  <c r="C1006" i="7"/>
  <c r="B1006" i="7"/>
  <c r="D1005" i="7"/>
  <c r="C1005" i="7"/>
  <c r="B1005" i="7"/>
  <c r="D1004" i="7"/>
  <c r="C1004" i="7"/>
  <c r="B1004" i="7"/>
  <c r="D1003" i="7"/>
  <c r="C1003" i="7"/>
  <c r="B1003" i="7"/>
  <c r="D1002" i="7"/>
  <c r="C1002" i="7"/>
  <c r="B1002" i="7"/>
  <c r="D1001" i="7"/>
  <c r="C1001" i="7"/>
  <c r="B1001" i="7"/>
  <c r="D1000" i="7"/>
  <c r="C1000" i="7"/>
  <c r="B1000" i="7"/>
  <c r="D999" i="7"/>
  <c r="C999" i="7"/>
  <c r="B999" i="7"/>
  <c r="D998" i="7"/>
  <c r="C998" i="7"/>
  <c r="B998" i="7"/>
  <c r="D997" i="7"/>
  <c r="C997" i="7"/>
  <c r="B997" i="7"/>
  <c r="D996" i="7"/>
  <c r="C996" i="7"/>
  <c r="B996" i="7"/>
  <c r="D995" i="7"/>
  <c r="C995" i="7"/>
  <c r="B995" i="7"/>
  <c r="D994" i="7"/>
  <c r="C994" i="7"/>
  <c r="B994" i="7"/>
  <c r="D993" i="7"/>
  <c r="C993" i="7"/>
  <c r="B993" i="7"/>
  <c r="D992" i="7"/>
  <c r="C992" i="7"/>
  <c r="B992" i="7"/>
  <c r="D991" i="7"/>
  <c r="C991" i="7"/>
  <c r="B991" i="7"/>
  <c r="D990" i="7"/>
  <c r="C990" i="7"/>
  <c r="B990" i="7"/>
  <c r="D989" i="7"/>
  <c r="C989" i="7"/>
  <c r="B989" i="7"/>
  <c r="D988" i="7"/>
  <c r="C988" i="7"/>
  <c r="B988" i="7"/>
  <c r="D987" i="7"/>
  <c r="C987" i="7"/>
  <c r="B987" i="7"/>
  <c r="D986" i="7"/>
  <c r="C986" i="7"/>
  <c r="B986" i="7"/>
  <c r="D985" i="7"/>
  <c r="C985" i="7"/>
  <c r="B985" i="7"/>
  <c r="D984" i="7"/>
  <c r="C984" i="7"/>
  <c r="B984" i="7"/>
  <c r="D983" i="7"/>
  <c r="C983" i="7"/>
  <c r="B983" i="7"/>
  <c r="D982" i="7"/>
  <c r="C982" i="7"/>
  <c r="B982" i="7"/>
  <c r="D981" i="7"/>
  <c r="C981" i="7"/>
  <c r="B981" i="7"/>
  <c r="D980" i="7"/>
  <c r="C980" i="7"/>
  <c r="B980" i="7"/>
  <c r="D979" i="7"/>
  <c r="C979" i="7"/>
  <c r="B979" i="7"/>
  <c r="D978" i="7"/>
  <c r="C978" i="7"/>
  <c r="B978" i="7"/>
  <c r="D977" i="7"/>
  <c r="C977" i="7"/>
  <c r="B977" i="7"/>
  <c r="D976" i="7"/>
  <c r="C976" i="7"/>
  <c r="B976" i="7"/>
  <c r="D975" i="7"/>
  <c r="C975" i="7"/>
  <c r="B975" i="7"/>
  <c r="D974" i="7"/>
  <c r="C974" i="7"/>
  <c r="B974" i="7"/>
  <c r="D973" i="7"/>
  <c r="C973" i="7"/>
  <c r="B973" i="7"/>
  <c r="D972" i="7"/>
  <c r="C972" i="7"/>
  <c r="B972" i="7"/>
  <c r="D971" i="7"/>
  <c r="C971" i="7"/>
  <c r="B971" i="7"/>
  <c r="D970" i="7"/>
  <c r="C970" i="7"/>
  <c r="B970" i="7"/>
  <c r="D969" i="7"/>
  <c r="C969" i="7"/>
  <c r="B969" i="7"/>
  <c r="D968" i="7"/>
  <c r="C968" i="7"/>
  <c r="B968" i="7"/>
  <c r="D967" i="7"/>
  <c r="C967" i="7"/>
  <c r="B967" i="7"/>
  <c r="D966" i="7"/>
  <c r="C966" i="7"/>
  <c r="B966" i="7"/>
  <c r="D965" i="7"/>
  <c r="C965" i="7"/>
  <c r="B965" i="7"/>
  <c r="D964" i="7"/>
  <c r="C964" i="7"/>
  <c r="B964" i="7"/>
  <c r="D963" i="7"/>
  <c r="C963" i="7"/>
  <c r="B963" i="7"/>
  <c r="D962" i="7"/>
  <c r="C962" i="7"/>
  <c r="B962" i="7"/>
  <c r="D961" i="7"/>
  <c r="C961" i="7"/>
  <c r="B961" i="7"/>
  <c r="D960" i="7"/>
  <c r="C960" i="7"/>
  <c r="B960" i="7"/>
  <c r="D959" i="7"/>
  <c r="C959" i="7"/>
  <c r="B959" i="7"/>
  <c r="D958" i="7"/>
  <c r="C958" i="7"/>
  <c r="B958" i="7"/>
  <c r="D957" i="7"/>
  <c r="C957" i="7"/>
  <c r="B957" i="7"/>
  <c r="D956" i="7"/>
  <c r="C956" i="7"/>
  <c r="B956" i="7"/>
  <c r="D955" i="7"/>
  <c r="C955" i="7"/>
  <c r="B955" i="7"/>
  <c r="D954" i="7"/>
  <c r="C954" i="7"/>
  <c r="B954" i="7"/>
  <c r="D953" i="7"/>
  <c r="C953" i="7"/>
  <c r="B953" i="7"/>
  <c r="D952" i="7"/>
  <c r="C952" i="7"/>
  <c r="B952" i="7"/>
  <c r="D951" i="7"/>
  <c r="C951" i="7"/>
  <c r="B951" i="7"/>
  <c r="D950" i="7"/>
  <c r="C950" i="7"/>
  <c r="B950" i="7"/>
  <c r="D949" i="7"/>
  <c r="C949" i="7"/>
  <c r="B949" i="7"/>
  <c r="D948" i="7"/>
  <c r="C948" i="7"/>
  <c r="B948" i="7"/>
  <c r="D947" i="7"/>
  <c r="C947" i="7"/>
  <c r="B947" i="7"/>
  <c r="D946" i="7"/>
  <c r="C946" i="7"/>
  <c r="B946" i="7"/>
  <c r="D945" i="7"/>
  <c r="C945" i="7"/>
  <c r="B945" i="7"/>
  <c r="D944" i="7"/>
  <c r="C944" i="7"/>
  <c r="B944" i="7"/>
  <c r="D943" i="7"/>
  <c r="C943" i="7"/>
  <c r="B943" i="7"/>
  <c r="D942" i="7"/>
  <c r="C942" i="7"/>
  <c r="B942" i="7"/>
  <c r="D941" i="7"/>
  <c r="C941" i="7"/>
  <c r="B941" i="7"/>
  <c r="D940" i="7"/>
  <c r="C940" i="7"/>
  <c r="B940" i="7"/>
  <c r="D939" i="7"/>
  <c r="C939" i="7"/>
  <c r="B939" i="7"/>
  <c r="D938" i="7"/>
  <c r="C938" i="7"/>
  <c r="B938" i="7"/>
  <c r="D937" i="7"/>
  <c r="C937" i="7"/>
  <c r="B937" i="7"/>
  <c r="D936" i="7"/>
  <c r="C936" i="7"/>
  <c r="B936" i="7"/>
  <c r="D935" i="7"/>
  <c r="C935" i="7"/>
  <c r="B935" i="7"/>
  <c r="D934" i="7"/>
  <c r="C934" i="7"/>
  <c r="B934" i="7"/>
  <c r="D933" i="7"/>
  <c r="C933" i="7"/>
  <c r="B933" i="7"/>
  <c r="D932" i="7"/>
  <c r="C932" i="7"/>
  <c r="B932" i="7"/>
  <c r="D931" i="7"/>
  <c r="C931" i="7"/>
  <c r="B931" i="7"/>
  <c r="D930" i="7"/>
  <c r="C930" i="7"/>
  <c r="B930" i="7"/>
  <c r="D929" i="7"/>
  <c r="C929" i="7"/>
  <c r="B929" i="7"/>
  <c r="D928" i="7"/>
  <c r="C928" i="7"/>
  <c r="B928" i="7"/>
  <c r="D927" i="7"/>
  <c r="C927" i="7"/>
  <c r="B927" i="7"/>
  <c r="D926" i="7"/>
  <c r="C926" i="7"/>
  <c r="B926" i="7"/>
  <c r="D925" i="7"/>
  <c r="C925" i="7"/>
  <c r="B925" i="7"/>
  <c r="D924" i="7"/>
  <c r="C924" i="7"/>
  <c r="B924" i="7"/>
  <c r="D923" i="7"/>
  <c r="C923" i="7"/>
  <c r="B923" i="7"/>
  <c r="D922" i="7"/>
  <c r="C922" i="7"/>
  <c r="B922" i="7"/>
  <c r="D921" i="7"/>
  <c r="C921" i="7"/>
  <c r="B921" i="7"/>
  <c r="D920" i="7"/>
  <c r="C920" i="7"/>
  <c r="B920" i="7"/>
  <c r="D919" i="7"/>
  <c r="C919" i="7"/>
  <c r="B919" i="7"/>
  <c r="D918" i="7"/>
  <c r="C918" i="7"/>
  <c r="B918" i="7"/>
  <c r="D917" i="7"/>
  <c r="C917" i="7"/>
  <c r="B917" i="7"/>
  <c r="D916" i="7"/>
  <c r="C916" i="7"/>
  <c r="B916" i="7"/>
  <c r="D915" i="7"/>
  <c r="C915" i="7"/>
  <c r="B915" i="7"/>
  <c r="D914" i="7"/>
  <c r="C914" i="7"/>
  <c r="B914" i="7"/>
  <c r="D913" i="7"/>
  <c r="C913" i="7"/>
  <c r="B913" i="7"/>
  <c r="D912" i="7"/>
  <c r="C912" i="7"/>
  <c r="B912" i="7"/>
  <c r="D911" i="7"/>
  <c r="C911" i="7"/>
  <c r="B911" i="7"/>
  <c r="D910" i="7"/>
  <c r="C910" i="7"/>
  <c r="B910" i="7"/>
  <c r="D909" i="7"/>
  <c r="C909" i="7"/>
  <c r="B909" i="7"/>
  <c r="D908" i="7"/>
  <c r="C908" i="7"/>
  <c r="B908" i="7"/>
  <c r="D907" i="7"/>
  <c r="C907" i="7"/>
  <c r="B907" i="7"/>
  <c r="D906" i="7"/>
  <c r="C906" i="7"/>
  <c r="B906" i="7"/>
  <c r="D905" i="7"/>
  <c r="C905" i="7"/>
  <c r="B905" i="7"/>
  <c r="D904" i="7"/>
  <c r="C904" i="7"/>
  <c r="B904" i="7"/>
  <c r="D903" i="7"/>
  <c r="C903" i="7"/>
  <c r="B903" i="7"/>
  <c r="D902" i="7"/>
  <c r="C902" i="7"/>
  <c r="B902" i="7"/>
  <c r="D901" i="7"/>
  <c r="C901" i="7"/>
  <c r="B901" i="7"/>
  <c r="D900" i="7"/>
  <c r="C900" i="7"/>
  <c r="B900" i="7"/>
  <c r="D899" i="7"/>
  <c r="C899" i="7"/>
  <c r="B899" i="7"/>
  <c r="D898" i="7"/>
  <c r="C898" i="7"/>
  <c r="B898" i="7"/>
  <c r="D897" i="7"/>
  <c r="C897" i="7"/>
  <c r="B897" i="7"/>
  <c r="D896" i="7"/>
  <c r="C896" i="7"/>
  <c r="B896" i="7"/>
  <c r="D895" i="7"/>
  <c r="C895" i="7"/>
  <c r="B895" i="7"/>
  <c r="D894" i="7"/>
  <c r="C894" i="7"/>
  <c r="B894" i="7"/>
  <c r="D893" i="7"/>
  <c r="C893" i="7"/>
  <c r="B893" i="7"/>
  <c r="D892" i="7"/>
  <c r="C892" i="7"/>
  <c r="B892" i="7"/>
  <c r="D891" i="7"/>
  <c r="C891" i="7"/>
  <c r="B891" i="7"/>
  <c r="D890" i="7"/>
  <c r="C890" i="7"/>
  <c r="B890" i="7"/>
  <c r="D889" i="7"/>
  <c r="C889" i="7"/>
  <c r="B889" i="7"/>
  <c r="D888" i="7"/>
  <c r="C888" i="7"/>
  <c r="B888" i="7"/>
  <c r="D887" i="7"/>
  <c r="C887" i="7"/>
  <c r="B887" i="7"/>
  <c r="D886" i="7"/>
  <c r="C886" i="7"/>
  <c r="B886" i="7"/>
  <c r="D885" i="7"/>
  <c r="C885" i="7"/>
  <c r="B885" i="7"/>
  <c r="D884" i="7"/>
  <c r="C884" i="7"/>
  <c r="B884" i="7"/>
  <c r="D883" i="7"/>
  <c r="C883" i="7"/>
  <c r="B883" i="7"/>
  <c r="D882" i="7"/>
  <c r="C882" i="7"/>
  <c r="B882" i="7"/>
  <c r="D881" i="7"/>
  <c r="C881" i="7"/>
  <c r="B881" i="7"/>
  <c r="D880" i="7"/>
  <c r="C880" i="7"/>
  <c r="B880" i="7"/>
  <c r="D879" i="7"/>
  <c r="C879" i="7"/>
  <c r="B879" i="7"/>
  <c r="D878" i="7"/>
  <c r="C878" i="7"/>
  <c r="B878" i="7"/>
  <c r="D877" i="7"/>
  <c r="C877" i="7"/>
  <c r="B877" i="7"/>
  <c r="D876" i="7"/>
  <c r="C876" i="7"/>
  <c r="B876" i="7"/>
  <c r="D875" i="7"/>
  <c r="C875" i="7"/>
  <c r="B875" i="7"/>
  <c r="D874" i="7"/>
  <c r="C874" i="7"/>
  <c r="B874" i="7"/>
  <c r="D873" i="7"/>
  <c r="C873" i="7"/>
  <c r="B873" i="7"/>
  <c r="D872" i="7"/>
  <c r="C872" i="7"/>
  <c r="B872" i="7"/>
  <c r="D871" i="7"/>
  <c r="C871" i="7"/>
  <c r="B871" i="7"/>
  <c r="D870" i="7"/>
  <c r="C870" i="7"/>
  <c r="B870" i="7"/>
  <c r="D869" i="7"/>
  <c r="C869" i="7"/>
  <c r="B869" i="7"/>
  <c r="D868" i="7"/>
  <c r="C868" i="7"/>
  <c r="B868" i="7"/>
  <c r="D867" i="7"/>
  <c r="C867" i="7"/>
  <c r="B867" i="7"/>
  <c r="D866" i="7"/>
  <c r="C866" i="7"/>
  <c r="B866" i="7"/>
  <c r="D865" i="7"/>
  <c r="C865" i="7"/>
  <c r="B865" i="7"/>
  <c r="D864" i="7"/>
  <c r="C864" i="7"/>
  <c r="B864" i="7"/>
  <c r="D863" i="7"/>
  <c r="C863" i="7"/>
  <c r="B863" i="7"/>
  <c r="D862" i="7"/>
  <c r="C862" i="7"/>
  <c r="B862" i="7"/>
  <c r="D861" i="7"/>
  <c r="C861" i="7"/>
  <c r="B861" i="7"/>
  <c r="D860" i="7"/>
  <c r="C860" i="7"/>
  <c r="B860" i="7"/>
  <c r="D859" i="7"/>
  <c r="C859" i="7"/>
  <c r="B859" i="7"/>
  <c r="D858" i="7"/>
  <c r="C858" i="7"/>
  <c r="B858" i="7"/>
  <c r="D857" i="7"/>
  <c r="C857" i="7"/>
  <c r="B857" i="7"/>
  <c r="D856" i="7"/>
  <c r="C856" i="7"/>
  <c r="B856" i="7"/>
  <c r="D855" i="7"/>
  <c r="C855" i="7"/>
  <c r="B855" i="7"/>
  <c r="D854" i="7"/>
  <c r="C854" i="7"/>
  <c r="B854" i="7"/>
  <c r="D853" i="7"/>
  <c r="C853" i="7"/>
  <c r="B853" i="7"/>
  <c r="D852" i="7"/>
  <c r="C852" i="7"/>
  <c r="B852" i="7"/>
  <c r="D851" i="7"/>
  <c r="C851" i="7"/>
  <c r="B851" i="7"/>
  <c r="D850" i="7"/>
  <c r="C850" i="7"/>
  <c r="B850" i="7"/>
  <c r="D849" i="7"/>
  <c r="C849" i="7"/>
  <c r="B849" i="7"/>
  <c r="D848" i="7"/>
  <c r="C848" i="7"/>
  <c r="B848" i="7"/>
  <c r="D847" i="7"/>
  <c r="C847" i="7"/>
  <c r="B847" i="7"/>
  <c r="D846" i="7"/>
  <c r="C846" i="7"/>
  <c r="B846" i="7"/>
  <c r="D845" i="7"/>
  <c r="C845" i="7"/>
  <c r="B845" i="7"/>
  <c r="D844" i="7"/>
  <c r="C844" i="7"/>
  <c r="B844" i="7"/>
  <c r="D843" i="7"/>
  <c r="C843" i="7"/>
  <c r="B843" i="7"/>
  <c r="D842" i="7"/>
  <c r="C842" i="7"/>
  <c r="B842" i="7"/>
  <c r="D841" i="7"/>
  <c r="C841" i="7"/>
  <c r="B841" i="7"/>
  <c r="D840" i="7"/>
  <c r="C840" i="7"/>
  <c r="B840" i="7"/>
  <c r="D839" i="7"/>
  <c r="C839" i="7"/>
  <c r="B839" i="7"/>
  <c r="D838" i="7"/>
  <c r="C838" i="7"/>
  <c r="B838" i="7"/>
  <c r="D837" i="7"/>
  <c r="C837" i="7"/>
  <c r="B837" i="7"/>
  <c r="D836" i="7"/>
  <c r="C836" i="7"/>
  <c r="B836" i="7"/>
  <c r="D835" i="7"/>
  <c r="C835" i="7"/>
  <c r="B835" i="7"/>
  <c r="D834" i="7"/>
  <c r="C834" i="7"/>
  <c r="B834" i="7"/>
  <c r="D833" i="7"/>
  <c r="C833" i="7"/>
  <c r="B833" i="7"/>
  <c r="D832" i="7"/>
  <c r="C832" i="7"/>
  <c r="B832" i="7"/>
  <c r="D831" i="7"/>
  <c r="C831" i="7"/>
  <c r="B831" i="7"/>
  <c r="D830" i="7"/>
  <c r="C830" i="7"/>
  <c r="B830" i="7"/>
  <c r="D829" i="7"/>
  <c r="C829" i="7"/>
  <c r="B829" i="7"/>
  <c r="D828" i="7"/>
  <c r="C828" i="7"/>
  <c r="B828" i="7"/>
  <c r="D827" i="7"/>
  <c r="C827" i="7"/>
  <c r="B827" i="7"/>
  <c r="D826" i="7"/>
  <c r="C826" i="7"/>
  <c r="B826" i="7"/>
  <c r="D825" i="7"/>
  <c r="C825" i="7"/>
  <c r="B825" i="7"/>
  <c r="D824" i="7"/>
  <c r="C824" i="7"/>
  <c r="B824" i="7"/>
  <c r="D823" i="7"/>
  <c r="C823" i="7"/>
  <c r="B823" i="7"/>
  <c r="D822" i="7"/>
  <c r="C822" i="7"/>
  <c r="B822" i="7"/>
  <c r="D821" i="7"/>
  <c r="C821" i="7"/>
  <c r="B821" i="7"/>
  <c r="D820" i="7"/>
  <c r="C820" i="7"/>
  <c r="B820" i="7"/>
  <c r="D819" i="7"/>
  <c r="C819" i="7"/>
  <c r="B819" i="7"/>
  <c r="D818" i="7"/>
  <c r="C818" i="7"/>
  <c r="B818" i="7"/>
  <c r="D817" i="7"/>
  <c r="C817" i="7"/>
  <c r="B817" i="7"/>
  <c r="D816" i="7"/>
  <c r="C816" i="7"/>
  <c r="B816" i="7"/>
  <c r="D815" i="7"/>
  <c r="C815" i="7"/>
  <c r="B815" i="7"/>
  <c r="D814" i="7"/>
  <c r="C814" i="7"/>
  <c r="B814" i="7"/>
  <c r="D813" i="7"/>
  <c r="C813" i="7"/>
  <c r="B813" i="7"/>
  <c r="D812" i="7"/>
  <c r="C812" i="7"/>
  <c r="B812" i="7"/>
  <c r="D811" i="7"/>
  <c r="C811" i="7"/>
  <c r="B811" i="7"/>
  <c r="D810" i="7"/>
  <c r="C810" i="7"/>
  <c r="B810" i="7"/>
  <c r="D809" i="7"/>
  <c r="C809" i="7"/>
  <c r="B809" i="7"/>
  <c r="D808" i="7"/>
  <c r="C808" i="7"/>
  <c r="B808" i="7"/>
  <c r="D807" i="7"/>
  <c r="C807" i="7"/>
  <c r="B807" i="7"/>
  <c r="D806" i="7"/>
  <c r="C806" i="7"/>
  <c r="B806" i="7"/>
  <c r="D805" i="7"/>
  <c r="C805" i="7"/>
  <c r="B805" i="7"/>
  <c r="D804" i="7"/>
  <c r="C804" i="7"/>
  <c r="B804" i="7"/>
  <c r="D803" i="7"/>
  <c r="C803" i="7"/>
  <c r="B803" i="7"/>
  <c r="D802" i="7"/>
  <c r="C802" i="7"/>
  <c r="B802" i="7"/>
  <c r="D801" i="7"/>
  <c r="C801" i="7"/>
  <c r="B801" i="7"/>
  <c r="D800" i="7"/>
  <c r="C800" i="7"/>
  <c r="B800" i="7"/>
  <c r="D799" i="7"/>
  <c r="C799" i="7"/>
  <c r="B799" i="7"/>
  <c r="D798" i="7"/>
  <c r="C798" i="7"/>
  <c r="B798" i="7"/>
  <c r="D797" i="7"/>
  <c r="C797" i="7"/>
  <c r="B797" i="7"/>
  <c r="D796" i="7"/>
  <c r="C796" i="7"/>
  <c r="B796" i="7"/>
  <c r="D795" i="7"/>
  <c r="C795" i="7"/>
  <c r="B795" i="7"/>
  <c r="D794" i="7"/>
  <c r="C794" i="7"/>
  <c r="B794" i="7"/>
  <c r="D793" i="7"/>
  <c r="C793" i="7"/>
  <c r="B793" i="7"/>
  <c r="D792" i="7"/>
  <c r="C792" i="7"/>
  <c r="B792" i="7"/>
  <c r="D791" i="7"/>
  <c r="C791" i="7"/>
  <c r="B791" i="7"/>
  <c r="D790" i="7"/>
  <c r="C790" i="7"/>
  <c r="B790" i="7"/>
  <c r="D789" i="7"/>
  <c r="C789" i="7"/>
  <c r="B789" i="7"/>
  <c r="D788" i="7"/>
  <c r="C788" i="7"/>
  <c r="B788" i="7"/>
  <c r="D787" i="7"/>
  <c r="C787" i="7"/>
  <c r="B787" i="7"/>
  <c r="D786" i="7"/>
  <c r="C786" i="7"/>
  <c r="B786" i="7"/>
  <c r="D785" i="7"/>
  <c r="C785" i="7"/>
  <c r="B785" i="7"/>
  <c r="D784" i="7"/>
  <c r="C784" i="7"/>
  <c r="B784" i="7"/>
  <c r="D783" i="7"/>
  <c r="C783" i="7"/>
  <c r="B783" i="7"/>
  <c r="D782" i="7"/>
  <c r="C782" i="7"/>
  <c r="B782" i="7"/>
  <c r="D781" i="7"/>
  <c r="C781" i="7"/>
  <c r="B781" i="7"/>
  <c r="D780" i="7"/>
  <c r="C780" i="7"/>
  <c r="B780" i="7"/>
  <c r="D779" i="7"/>
  <c r="C779" i="7"/>
  <c r="B779" i="7"/>
  <c r="D778" i="7"/>
  <c r="C778" i="7"/>
  <c r="B778" i="7"/>
  <c r="D777" i="7"/>
  <c r="C777" i="7"/>
  <c r="B777" i="7"/>
  <c r="D776" i="7"/>
  <c r="C776" i="7"/>
  <c r="B776" i="7"/>
  <c r="D775" i="7"/>
  <c r="C775" i="7"/>
  <c r="B775" i="7"/>
  <c r="D774" i="7"/>
  <c r="C774" i="7"/>
  <c r="B774" i="7"/>
  <c r="D773" i="7"/>
  <c r="C773" i="7"/>
  <c r="B773" i="7"/>
  <c r="D772" i="7"/>
  <c r="C772" i="7"/>
  <c r="B772" i="7"/>
  <c r="D771" i="7"/>
  <c r="C771" i="7"/>
  <c r="B771" i="7"/>
  <c r="D770" i="7"/>
  <c r="C770" i="7"/>
  <c r="B770" i="7"/>
  <c r="D769" i="7"/>
  <c r="C769" i="7"/>
  <c r="B769" i="7"/>
  <c r="D768" i="7"/>
  <c r="C768" i="7"/>
  <c r="B768" i="7"/>
  <c r="D767" i="7"/>
  <c r="C767" i="7"/>
  <c r="B767" i="7"/>
  <c r="D766" i="7"/>
  <c r="C766" i="7"/>
  <c r="B766" i="7"/>
  <c r="D765" i="7"/>
  <c r="C765" i="7"/>
  <c r="B765" i="7"/>
  <c r="D764" i="7"/>
  <c r="C764" i="7"/>
  <c r="B764" i="7"/>
  <c r="D763" i="7"/>
  <c r="C763" i="7"/>
  <c r="B763" i="7"/>
  <c r="D762" i="7"/>
  <c r="C762" i="7"/>
  <c r="B762" i="7"/>
  <c r="D761" i="7"/>
  <c r="C761" i="7"/>
  <c r="B761" i="7"/>
  <c r="D760" i="7"/>
  <c r="C760" i="7"/>
  <c r="B760" i="7"/>
  <c r="D759" i="7"/>
  <c r="C759" i="7"/>
  <c r="B759" i="7"/>
  <c r="D758" i="7"/>
  <c r="C758" i="7"/>
  <c r="B758" i="7"/>
  <c r="D757" i="7"/>
  <c r="C757" i="7"/>
  <c r="B757" i="7"/>
  <c r="D756" i="7"/>
  <c r="C756" i="7"/>
  <c r="B756" i="7"/>
  <c r="D755" i="7"/>
  <c r="C755" i="7"/>
  <c r="B755" i="7"/>
  <c r="D754" i="7"/>
  <c r="C754" i="7"/>
  <c r="B754" i="7"/>
  <c r="D753" i="7"/>
  <c r="C753" i="7"/>
  <c r="B753" i="7"/>
  <c r="D752" i="7"/>
  <c r="C752" i="7"/>
  <c r="B752" i="7"/>
  <c r="D751" i="7"/>
  <c r="C751" i="7"/>
  <c r="B751" i="7"/>
  <c r="D750" i="7"/>
  <c r="C750" i="7"/>
  <c r="B750" i="7"/>
  <c r="D749" i="7"/>
  <c r="C749" i="7"/>
  <c r="B749" i="7"/>
  <c r="D748" i="7"/>
  <c r="C748" i="7"/>
  <c r="B748" i="7"/>
  <c r="D747" i="7"/>
  <c r="C747" i="7"/>
  <c r="B747" i="7"/>
  <c r="D746" i="7"/>
  <c r="C746" i="7"/>
  <c r="B746" i="7"/>
  <c r="D745" i="7"/>
  <c r="C745" i="7"/>
  <c r="B745" i="7"/>
  <c r="D744" i="7"/>
  <c r="C744" i="7"/>
  <c r="B744" i="7"/>
  <c r="D743" i="7"/>
  <c r="C743" i="7"/>
  <c r="B743" i="7"/>
  <c r="D742" i="7"/>
  <c r="C742" i="7"/>
  <c r="B742" i="7"/>
  <c r="D741" i="7"/>
  <c r="C741" i="7"/>
  <c r="B741" i="7"/>
  <c r="D740" i="7"/>
  <c r="C740" i="7"/>
  <c r="B740" i="7"/>
  <c r="D739" i="7"/>
  <c r="C739" i="7"/>
  <c r="B739" i="7"/>
  <c r="D738" i="7"/>
  <c r="C738" i="7"/>
  <c r="B738" i="7"/>
  <c r="D737" i="7"/>
  <c r="C737" i="7"/>
  <c r="B737" i="7"/>
  <c r="D736" i="7"/>
  <c r="C736" i="7"/>
  <c r="B736" i="7"/>
  <c r="D735" i="7"/>
  <c r="C735" i="7"/>
  <c r="B735" i="7"/>
  <c r="D734" i="7"/>
  <c r="C734" i="7"/>
  <c r="B734" i="7"/>
  <c r="D733" i="7"/>
  <c r="C733" i="7"/>
  <c r="B733" i="7"/>
  <c r="D732" i="7"/>
  <c r="C732" i="7"/>
  <c r="B732" i="7"/>
  <c r="D731" i="7"/>
  <c r="C731" i="7"/>
  <c r="B731" i="7"/>
  <c r="D730" i="7"/>
  <c r="C730" i="7"/>
  <c r="B730" i="7"/>
  <c r="D729" i="7"/>
  <c r="C729" i="7"/>
  <c r="B729" i="7"/>
  <c r="D728" i="7"/>
  <c r="C728" i="7"/>
  <c r="B728" i="7"/>
  <c r="D727" i="7"/>
  <c r="C727" i="7"/>
  <c r="B727" i="7"/>
  <c r="D726" i="7"/>
  <c r="C726" i="7"/>
  <c r="B726" i="7"/>
  <c r="D725" i="7"/>
  <c r="C725" i="7"/>
  <c r="B725" i="7"/>
  <c r="D724" i="7"/>
  <c r="C724" i="7"/>
  <c r="B724" i="7"/>
  <c r="D723" i="7"/>
  <c r="C723" i="7"/>
  <c r="B723" i="7"/>
  <c r="D722" i="7"/>
  <c r="C722" i="7"/>
  <c r="B722" i="7"/>
  <c r="D721" i="7"/>
  <c r="C721" i="7"/>
  <c r="B721" i="7"/>
  <c r="D720" i="7"/>
  <c r="C720" i="7"/>
  <c r="B720" i="7"/>
  <c r="D719" i="7"/>
  <c r="C719" i="7"/>
  <c r="B719" i="7"/>
  <c r="D718" i="7"/>
  <c r="C718" i="7"/>
  <c r="B718" i="7"/>
  <c r="D717" i="7"/>
  <c r="C717" i="7"/>
  <c r="B717" i="7"/>
  <c r="D716" i="7"/>
  <c r="C716" i="7"/>
  <c r="B716" i="7"/>
  <c r="D715" i="7"/>
  <c r="C715" i="7"/>
  <c r="B715" i="7"/>
  <c r="D714" i="7"/>
  <c r="C714" i="7"/>
  <c r="B714" i="7"/>
  <c r="D713" i="7"/>
  <c r="C713" i="7"/>
  <c r="B713" i="7"/>
  <c r="D712" i="7"/>
  <c r="C712" i="7"/>
  <c r="B712" i="7"/>
  <c r="D711" i="7"/>
  <c r="C711" i="7"/>
  <c r="B711" i="7"/>
  <c r="D710" i="7"/>
  <c r="C710" i="7"/>
  <c r="B710" i="7"/>
  <c r="D709" i="7"/>
  <c r="C709" i="7"/>
  <c r="B709" i="7"/>
  <c r="D708" i="7"/>
  <c r="C708" i="7"/>
  <c r="B708" i="7"/>
  <c r="D707" i="7"/>
  <c r="C707" i="7"/>
  <c r="B707" i="7"/>
  <c r="D706" i="7"/>
  <c r="C706" i="7"/>
  <c r="B706" i="7"/>
  <c r="D705" i="7"/>
  <c r="C705" i="7"/>
  <c r="B705" i="7"/>
  <c r="D704" i="7"/>
  <c r="C704" i="7"/>
  <c r="B704" i="7"/>
  <c r="D703" i="7"/>
  <c r="C703" i="7"/>
  <c r="B703" i="7"/>
  <c r="D702" i="7"/>
  <c r="C702" i="7"/>
  <c r="B702" i="7"/>
  <c r="D701" i="7"/>
  <c r="C701" i="7"/>
  <c r="B701" i="7"/>
  <c r="D700" i="7"/>
  <c r="C700" i="7"/>
  <c r="B700" i="7"/>
  <c r="D699" i="7"/>
  <c r="C699" i="7"/>
  <c r="B699" i="7"/>
  <c r="D698" i="7"/>
  <c r="C698" i="7"/>
  <c r="B698" i="7"/>
  <c r="D697" i="7"/>
  <c r="C697" i="7"/>
  <c r="B697" i="7"/>
  <c r="D696" i="7"/>
  <c r="C696" i="7"/>
  <c r="B696" i="7"/>
  <c r="D695" i="7"/>
  <c r="C695" i="7"/>
  <c r="B695" i="7"/>
  <c r="D694" i="7"/>
  <c r="C694" i="7"/>
  <c r="B694" i="7"/>
  <c r="D693" i="7"/>
  <c r="C693" i="7"/>
  <c r="B693" i="7"/>
  <c r="D692" i="7"/>
  <c r="C692" i="7"/>
  <c r="B692" i="7"/>
  <c r="D691" i="7"/>
  <c r="C691" i="7"/>
  <c r="B691" i="7"/>
  <c r="D690" i="7"/>
  <c r="C690" i="7"/>
  <c r="B690" i="7"/>
  <c r="D689" i="7"/>
  <c r="C689" i="7"/>
  <c r="B689" i="7"/>
  <c r="D688" i="7"/>
  <c r="C688" i="7"/>
  <c r="B688" i="7"/>
  <c r="D687" i="7"/>
  <c r="C687" i="7"/>
  <c r="B687" i="7"/>
  <c r="D686" i="7"/>
  <c r="C686" i="7"/>
  <c r="B686" i="7"/>
  <c r="D685" i="7"/>
  <c r="C685" i="7"/>
  <c r="B685" i="7"/>
  <c r="D684" i="7"/>
  <c r="C684" i="7"/>
  <c r="B684" i="7"/>
  <c r="D683" i="7"/>
  <c r="C683" i="7"/>
  <c r="B683" i="7"/>
  <c r="D682" i="7"/>
  <c r="C682" i="7"/>
  <c r="B682" i="7"/>
  <c r="D681" i="7"/>
  <c r="C681" i="7"/>
  <c r="B681" i="7"/>
  <c r="D680" i="7"/>
  <c r="C680" i="7"/>
  <c r="B680" i="7"/>
  <c r="D679" i="7"/>
  <c r="C679" i="7"/>
  <c r="B679" i="7"/>
  <c r="D678" i="7"/>
  <c r="C678" i="7"/>
  <c r="B678" i="7"/>
  <c r="D677" i="7"/>
  <c r="C677" i="7"/>
  <c r="B677" i="7"/>
  <c r="D676" i="7"/>
  <c r="C676" i="7"/>
  <c r="B676" i="7"/>
  <c r="D675" i="7"/>
  <c r="C675" i="7"/>
  <c r="B675" i="7"/>
  <c r="D674" i="7"/>
  <c r="C674" i="7"/>
  <c r="B674" i="7"/>
  <c r="D673" i="7"/>
  <c r="C673" i="7"/>
  <c r="B673" i="7"/>
  <c r="D672" i="7"/>
  <c r="C672" i="7"/>
  <c r="B672" i="7"/>
  <c r="D671" i="7"/>
  <c r="C671" i="7"/>
  <c r="B671" i="7"/>
  <c r="D670" i="7"/>
  <c r="C670" i="7"/>
  <c r="B670" i="7"/>
  <c r="D669" i="7"/>
  <c r="C669" i="7"/>
  <c r="B669" i="7"/>
  <c r="D668" i="7"/>
  <c r="C668" i="7"/>
  <c r="B668" i="7"/>
  <c r="D667" i="7"/>
  <c r="C667" i="7"/>
  <c r="B667" i="7"/>
  <c r="D666" i="7"/>
  <c r="C666" i="7"/>
  <c r="B666" i="7"/>
  <c r="D665" i="7"/>
  <c r="C665" i="7"/>
  <c r="B665" i="7"/>
  <c r="D664" i="7"/>
  <c r="C664" i="7"/>
  <c r="B664" i="7"/>
  <c r="D663" i="7"/>
  <c r="C663" i="7"/>
  <c r="B663" i="7"/>
  <c r="D662" i="7"/>
  <c r="C662" i="7"/>
  <c r="B662" i="7"/>
  <c r="D661" i="7"/>
  <c r="C661" i="7"/>
  <c r="B661" i="7"/>
  <c r="D660" i="7"/>
  <c r="C660" i="7"/>
  <c r="B660" i="7"/>
  <c r="D659" i="7"/>
  <c r="C659" i="7"/>
  <c r="B659" i="7"/>
  <c r="D658" i="7"/>
  <c r="C658" i="7"/>
  <c r="B658" i="7"/>
  <c r="D657" i="7"/>
  <c r="C657" i="7"/>
  <c r="B657" i="7"/>
  <c r="D656" i="7"/>
  <c r="C656" i="7"/>
  <c r="B656" i="7"/>
  <c r="D655" i="7"/>
  <c r="C655" i="7"/>
  <c r="B655" i="7"/>
  <c r="D654" i="7"/>
  <c r="C654" i="7"/>
  <c r="B654" i="7"/>
  <c r="D653" i="7"/>
  <c r="C653" i="7"/>
  <c r="B653" i="7"/>
  <c r="D652" i="7"/>
  <c r="C652" i="7"/>
  <c r="B652" i="7"/>
  <c r="D651" i="7"/>
  <c r="C651" i="7"/>
  <c r="B651" i="7"/>
  <c r="D650" i="7"/>
  <c r="C650" i="7"/>
  <c r="B650" i="7"/>
  <c r="D649" i="7"/>
  <c r="C649" i="7"/>
  <c r="B649" i="7"/>
  <c r="D648" i="7"/>
  <c r="C648" i="7"/>
  <c r="B648" i="7"/>
  <c r="D647" i="7"/>
  <c r="C647" i="7"/>
  <c r="B647" i="7"/>
  <c r="D646" i="7"/>
  <c r="C646" i="7"/>
  <c r="B646" i="7"/>
  <c r="D645" i="7"/>
  <c r="C645" i="7"/>
  <c r="B645" i="7"/>
  <c r="D644" i="7"/>
  <c r="C644" i="7"/>
  <c r="B644" i="7"/>
  <c r="D643" i="7"/>
  <c r="C643" i="7"/>
  <c r="B643" i="7"/>
  <c r="D642" i="7"/>
  <c r="C642" i="7"/>
  <c r="B642" i="7"/>
  <c r="D641" i="7"/>
  <c r="C641" i="7"/>
  <c r="B641" i="7"/>
  <c r="D640" i="7"/>
  <c r="C640" i="7"/>
  <c r="B640" i="7"/>
  <c r="D639" i="7"/>
  <c r="C639" i="7"/>
  <c r="B639" i="7"/>
  <c r="D638" i="7"/>
  <c r="C638" i="7"/>
  <c r="B638" i="7"/>
  <c r="D637" i="7"/>
  <c r="C637" i="7"/>
  <c r="B637" i="7"/>
  <c r="D636" i="7"/>
  <c r="C636" i="7"/>
  <c r="B636" i="7"/>
  <c r="D635" i="7"/>
  <c r="C635" i="7"/>
  <c r="B635" i="7"/>
  <c r="D634" i="7"/>
  <c r="C634" i="7"/>
  <c r="B634" i="7"/>
  <c r="D633" i="7"/>
  <c r="C633" i="7"/>
  <c r="B633" i="7"/>
  <c r="D632" i="7"/>
  <c r="C632" i="7"/>
  <c r="B632" i="7"/>
  <c r="D631" i="7"/>
  <c r="C631" i="7"/>
  <c r="B631" i="7"/>
  <c r="D630" i="7"/>
  <c r="C630" i="7"/>
  <c r="B630" i="7"/>
  <c r="D629" i="7"/>
  <c r="C629" i="7"/>
  <c r="B629" i="7"/>
  <c r="D628" i="7"/>
  <c r="C628" i="7"/>
  <c r="B628" i="7"/>
  <c r="D627" i="7"/>
  <c r="C627" i="7"/>
  <c r="B627" i="7"/>
  <c r="D626" i="7"/>
  <c r="C626" i="7"/>
  <c r="B626" i="7"/>
  <c r="D625" i="7"/>
  <c r="C625" i="7"/>
  <c r="B625" i="7"/>
  <c r="D624" i="7"/>
  <c r="C624" i="7"/>
  <c r="B624" i="7"/>
  <c r="D623" i="7"/>
  <c r="C623" i="7"/>
  <c r="B623" i="7"/>
  <c r="D622" i="7"/>
  <c r="C622" i="7"/>
  <c r="B622" i="7"/>
  <c r="D621" i="7"/>
  <c r="C621" i="7"/>
  <c r="B621" i="7"/>
  <c r="D620" i="7"/>
  <c r="C620" i="7"/>
  <c r="B620" i="7"/>
  <c r="D619" i="7"/>
  <c r="C619" i="7"/>
  <c r="B619" i="7"/>
  <c r="D618" i="7"/>
  <c r="C618" i="7"/>
  <c r="B618" i="7"/>
  <c r="D617" i="7"/>
  <c r="C617" i="7"/>
  <c r="B617" i="7"/>
  <c r="D616" i="7"/>
  <c r="C616" i="7"/>
  <c r="B616" i="7"/>
  <c r="D615" i="7"/>
  <c r="C615" i="7"/>
  <c r="B615" i="7"/>
  <c r="D614" i="7"/>
  <c r="C614" i="7"/>
  <c r="B614" i="7"/>
  <c r="D613" i="7"/>
  <c r="C613" i="7"/>
  <c r="B613" i="7"/>
  <c r="D612" i="7"/>
  <c r="C612" i="7"/>
  <c r="B612" i="7"/>
  <c r="D611" i="7"/>
  <c r="C611" i="7"/>
  <c r="B611" i="7"/>
  <c r="D610" i="7"/>
  <c r="C610" i="7"/>
  <c r="B610" i="7"/>
  <c r="D609" i="7"/>
  <c r="C609" i="7"/>
  <c r="B609" i="7"/>
  <c r="D608" i="7"/>
  <c r="C608" i="7"/>
  <c r="B608" i="7"/>
  <c r="D607" i="7"/>
  <c r="C607" i="7"/>
  <c r="B607" i="7"/>
  <c r="D606" i="7"/>
  <c r="C606" i="7"/>
  <c r="B606" i="7"/>
  <c r="D605" i="7"/>
  <c r="C605" i="7"/>
  <c r="B605" i="7"/>
  <c r="D604" i="7"/>
  <c r="C604" i="7"/>
  <c r="B604" i="7"/>
  <c r="D603" i="7"/>
  <c r="C603" i="7"/>
  <c r="B603" i="7"/>
  <c r="D602" i="7"/>
  <c r="C602" i="7"/>
  <c r="B602" i="7"/>
  <c r="D601" i="7"/>
  <c r="C601" i="7"/>
  <c r="B601" i="7"/>
  <c r="D600" i="7"/>
  <c r="C600" i="7"/>
  <c r="B600" i="7"/>
  <c r="D599" i="7"/>
  <c r="C599" i="7"/>
  <c r="B599" i="7"/>
  <c r="D598" i="7"/>
  <c r="C598" i="7"/>
  <c r="B598" i="7"/>
  <c r="D597" i="7"/>
  <c r="C597" i="7"/>
  <c r="B597" i="7"/>
  <c r="D596" i="7"/>
  <c r="C596" i="7"/>
  <c r="B596" i="7"/>
  <c r="D595" i="7"/>
  <c r="C595" i="7"/>
  <c r="B595" i="7"/>
  <c r="D594" i="7"/>
  <c r="C594" i="7"/>
  <c r="B594" i="7"/>
  <c r="D593" i="7"/>
  <c r="C593" i="7"/>
  <c r="B593" i="7"/>
  <c r="D592" i="7"/>
  <c r="C592" i="7"/>
  <c r="B592" i="7"/>
  <c r="D591" i="7"/>
  <c r="C591" i="7"/>
  <c r="B591" i="7"/>
  <c r="D590" i="7"/>
  <c r="C590" i="7"/>
  <c r="B590" i="7"/>
  <c r="D589" i="7"/>
  <c r="C589" i="7"/>
  <c r="B589" i="7"/>
  <c r="D588" i="7"/>
  <c r="C588" i="7"/>
  <c r="B588" i="7"/>
  <c r="D587" i="7"/>
  <c r="C587" i="7"/>
  <c r="B587" i="7"/>
  <c r="D586" i="7"/>
  <c r="C586" i="7"/>
  <c r="B586" i="7"/>
  <c r="D585" i="7"/>
  <c r="C585" i="7"/>
  <c r="B585" i="7"/>
  <c r="D584" i="7"/>
  <c r="C584" i="7"/>
  <c r="B584" i="7"/>
  <c r="D583" i="7"/>
  <c r="C583" i="7"/>
  <c r="B583" i="7"/>
  <c r="D582" i="7"/>
  <c r="C582" i="7"/>
  <c r="B582" i="7"/>
  <c r="D581" i="7"/>
  <c r="C581" i="7"/>
  <c r="B581" i="7"/>
  <c r="D580" i="7"/>
  <c r="C580" i="7"/>
  <c r="B580" i="7"/>
  <c r="D579" i="7"/>
  <c r="C579" i="7"/>
  <c r="B579" i="7"/>
  <c r="D578" i="7"/>
  <c r="C578" i="7"/>
  <c r="B578" i="7"/>
  <c r="D577" i="7"/>
  <c r="C577" i="7"/>
  <c r="B577" i="7"/>
  <c r="D576" i="7"/>
  <c r="C576" i="7"/>
  <c r="B576" i="7"/>
  <c r="D575" i="7"/>
  <c r="C575" i="7"/>
  <c r="B575" i="7"/>
  <c r="D574" i="7"/>
  <c r="C574" i="7"/>
  <c r="B574" i="7"/>
  <c r="D573" i="7"/>
  <c r="C573" i="7"/>
  <c r="B573" i="7"/>
  <c r="D572" i="7"/>
  <c r="C572" i="7"/>
  <c r="B572" i="7"/>
  <c r="D571" i="7"/>
  <c r="C571" i="7"/>
  <c r="B571" i="7"/>
  <c r="D570" i="7"/>
  <c r="C570" i="7"/>
  <c r="B570" i="7"/>
  <c r="D569" i="7"/>
  <c r="C569" i="7"/>
  <c r="B569" i="7"/>
  <c r="D568" i="7"/>
  <c r="C568" i="7"/>
  <c r="B568" i="7"/>
  <c r="D567" i="7"/>
  <c r="C567" i="7"/>
  <c r="B567" i="7"/>
  <c r="D566" i="7"/>
  <c r="C566" i="7"/>
  <c r="B566" i="7"/>
  <c r="D565" i="7"/>
  <c r="C565" i="7"/>
  <c r="B565" i="7"/>
  <c r="D564" i="7"/>
  <c r="C564" i="7"/>
  <c r="B564" i="7"/>
  <c r="D563" i="7"/>
  <c r="C563" i="7"/>
  <c r="B563" i="7"/>
  <c r="D562" i="7"/>
  <c r="C562" i="7"/>
  <c r="B562" i="7"/>
  <c r="D561" i="7"/>
  <c r="C561" i="7"/>
  <c r="B561" i="7"/>
  <c r="D560" i="7"/>
  <c r="C560" i="7"/>
  <c r="B560" i="7"/>
  <c r="D559" i="7"/>
  <c r="C559" i="7"/>
  <c r="B559" i="7"/>
  <c r="D558" i="7"/>
  <c r="C558" i="7"/>
  <c r="B558" i="7"/>
  <c r="D557" i="7"/>
  <c r="C557" i="7"/>
  <c r="B557" i="7"/>
  <c r="D556" i="7"/>
  <c r="C556" i="7"/>
  <c r="B556" i="7"/>
  <c r="D555" i="7"/>
  <c r="C555" i="7"/>
  <c r="B555" i="7"/>
  <c r="D554" i="7"/>
  <c r="C554" i="7"/>
  <c r="B554" i="7"/>
  <c r="D553" i="7"/>
  <c r="C553" i="7"/>
  <c r="B553" i="7"/>
  <c r="D552" i="7"/>
  <c r="C552" i="7"/>
  <c r="B552" i="7"/>
  <c r="D551" i="7"/>
  <c r="C551" i="7"/>
  <c r="B551" i="7"/>
  <c r="D550" i="7"/>
  <c r="C550" i="7"/>
  <c r="B550" i="7"/>
  <c r="D549" i="7"/>
  <c r="C549" i="7"/>
  <c r="B549" i="7"/>
  <c r="D548" i="7"/>
  <c r="C548" i="7"/>
  <c r="B548" i="7"/>
  <c r="D547" i="7"/>
  <c r="C547" i="7"/>
  <c r="B547" i="7"/>
  <c r="D546" i="7"/>
  <c r="C546" i="7"/>
  <c r="B546" i="7"/>
  <c r="D545" i="7"/>
  <c r="C545" i="7"/>
  <c r="B545" i="7"/>
  <c r="D544" i="7"/>
  <c r="C544" i="7"/>
  <c r="B544" i="7"/>
  <c r="D543" i="7"/>
  <c r="C543" i="7"/>
  <c r="B543" i="7"/>
  <c r="D542" i="7"/>
  <c r="C542" i="7"/>
  <c r="B542" i="7"/>
  <c r="D541" i="7"/>
  <c r="C541" i="7"/>
  <c r="B541" i="7"/>
  <c r="D540" i="7"/>
  <c r="C540" i="7"/>
  <c r="B540" i="7"/>
  <c r="D539" i="7"/>
  <c r="C539" i="7"/>
  <c r="B539" i="7"/>
  <c r="D538" i="7"/>
  <c r="C538" i="7"/>
  <c r="B538" i="7"/>
  <c r="D537" i="7"/>
  <c r="C537" i="7"/>
  <c r="B537" i="7"/>
  <c r="D536" i="7"/>
  <c r="C536" i="7"/>
  <c r="B536" i="7"/>
  <c r="D535" i="7"/>
  <c r="C535" i="7"/>
  <c r="B535" i="7"/>
  <c r="D534" i="7"/>
  <c r="C534" i="7"/>
  <c r="B534" i="7"/>
  <c r="D533" i="7"/>
  <c r="C533" i="7"/>
  <c r="B533" i="7"/>
  <c r="D532" i="7"/>
  <c r="C532" i="7"/>
  <c r="B532" i="7"/>
  <c r="D531" i="7"/>
  <c r="C531" i="7"/>
  <c r="B531" i="7"/>
  <c r="D530" i="7"/>
  <c r="C530" i="7"/>
  <c r="B530" i="7"/>
  <c r="D529" i="7"/>
  <c r="C529" i="7"/>
  <c r="B529" i="7"/>
  <c r="D528" i="7"/>
  <c r="C528" i="7"/>
  <c r="B528" i="7"/>
  <c r="D527" i="7"/>
  <c r="C527" i="7"/>
  <c r="B527" i="7"/>
  <c r="D526" i="7"/>
  <c r="C526" i="7"/>
  <c r="B526" i="7"/>
  <c r="D525" i="7"/>
  <c r="C525" i="7"/>
  <c r="B525" i="7"/>
  <c r="D524" i="7"/>
  <c r="C524" i="7"/>
  <c r="B524" i="7"/>
  <c r="D523" i="7"/>
  <c r="C523" i="7"/>
  <c r="B523" i="7"/>
  <c r="D522" i="7"/>
  <c r="C522" i="7"/>
  <c r="B522" i="7"/>
  <c r="D521" i="7"/>
  <c r="C521" i="7"/>
  <c r="B521" i="7"/>
  <c r="D520" i="7"/>
  <c r="C520" i="7"/>
  <c r="B520" i="7"/>
  <c r="D519" i="7"/>
  <c r="C519" i="7"/>
  <c r="B519" i="7"/>
  <c r="D518" i="7"/>
  <c r="C518" i="7"/>
  <c r="B518" i="7"/>
  <c r="D517" i="7"/>
  <c r="C517" i="7"/>
  <c r="B517" i="7"/>
  <c r="D516" i="7"/>
  <c r="C516" i="7"/>
  <c r="B516" i="7"/>
  <c r="D515" i="7"/>
  <c r="C515" i="7"/>
  <c r="B515" i="7"/>
  <c r="D514" i="7"/>
  <c r="C514" i="7"/>
  <c r="B514" i="7"/>
  <c r="D513" i="7"/>
  <c r="C513" i="7"/>
  <c r="B513" i="7"/>
  <c r="D512" i="7"/>
  <c r="C512" i="7"/>
  <c r="B512" i="7"/>
  <c r="D511" i="7"/>
  <c r="C511" i="7"/>
  <c r="B511" i="7"/>
  <c r="D510" i="7"/>
  <c r="C510" i="7"/>
  <c r="B510" i="7"/>
  <c r="D509" i="7"/>
  <c r="C509" i="7"/>
  <c r="B509" i="7"/>
  <c r="D508" i="7"/>
  <c r="C508" i="7"/>
  <c r="B508" i="7"/>
  <c r="D507" i="7"/>
  <c r="C507" i="7"/>
  <c r="B507" i="7"/>
  <c r="D506" i="7"/>
  <c r="C506" i="7"/>
  <c r="B506" i="7"/>
  <c r="D505" i="7"/>
  <c r="C505" i="7"/>
  <c r="B505" i="7"/>
  <c r="D504" i="7"/>
  <c r="C504" i="7"/>
  <c r="B504" i="7"/>
  <c r="D503" i="7"/>
  <c r="C503" i="7"/>
  <c r="B503" i="7"/>
  <c r="D502" i="7"/>
  <c r="C502" i="7"/>
  <c r="B502" i="7"/>
  <c r="D501" i="7"/>
  <c r="C501" i="7"/>
  <c r="B501" i="7"/>
  <c r="D500" i="7"/>
  <c r="C500" i="7"/>
  <c r="B500" i="7"/>
  <c r="D499" i="7"/>
  <c r="C499" i="7"/>
  <c r="B499" i="7"/>
  <c r="D498" i="7"/>
  <c r="C498" i="7"/>
  <c r="B498" i="7"/>
  <c r="D497" i="7"/>
  <c r="C497" i="7"/>
  <c r="B497" i="7"/>
  <c r="D496" i="7"/>
  <c r="C496" i="7"/>
  <c r="B496" i="7"/>
  <c r="D495" i="7"/>
  <c r="C495" i="7"/>
  <c r="B495" i="7"/>
  <c r="D494" i="7"/>
  <c r="C494" i="7"/>
  <c r="B494" i="7"/>
  <c r="D493" i="7"/>
  <c r="C493" i="7"/>
  <c r="B493" i="7"/>
  <c r="D492" i="7"/>
  <c r="C492" i="7"/>
  <c r="B492" i="7"/>
  <c r="D491" i="7"/>
  <c r="C491" i="7"/>
  <c r="B491" i="7"/>
  <c r="D490" i="7"/>
  <c r="C490" i="7"/>
  <c r="B490" i="7"/>
  <c r="D489" i="7"/>
  <c r="C489" i="7"/>
  <c r="B489" i="7"/>
  <c r="D488" i="7"/>
  <c r="C488" i="7"/>
  <c r="B488" i="7"/>
  <c r="D487" i="7"/>
  <c r="C487" i="7"/>
  <c r="B487" i="7"/>
  <c r="D486" i="7"/>
  <c r="C486" i="7"/>
  <c r="B486" i="7"/>
  <c r="D485" i="7"/>
  <c r="C485" i="7"/>
  <c r="B485" i="7"/>
  <c r="D484" i="7"/>
  <c r="C484" i="7"/>
  <c r="B484" i="7"/>
  <c r="D483" i="7"/>
  <c r="C483" i="7"/>
  <c r="B483" i="7"/>
  <c r="D482" i="7"/>
  <c r="C482" i="7"/>
  <c r="B482" i="7"/>
  <c r="D481" i="7"/>
  <c r="C481" i="7"/>
  <c r="B481" i="7"/>
  <c r="D480" i="7"/>
  <c r="C480" i="7"/>
  <c r="B480" i="7"/>
  <c r="D479" i="7"/>
  <c r="C479" i="7"/>
  <c r="B479" i="7"/>
  <c r="D478" i="7"/>
  <c r="C478" i="7"/>
  <c r="B478" i="7"/>
  <c r="D477" i="7"/>
  <c r="C477" i="7"/>
  <c r="B477" i="7"/>
  <c r="D476" i="7"/>
  <c r="C476" i="7"/>
  <c r="B476" i="7"/>
  <c r="D475" i="7"/>
  <c r="C475" i="7"/>
  <c r="B475" i="7"/>
  <c r="D474" i="7"/>
  <c r="C474" i="7"/>
  <c r="B474" i="7"/>
  <c r="D473" i="7"/>
  <c r="C473" i="7"/>
  <c r="B473" i="7"/>
  <c r="D472" i="7"/>
  <c r="C472" i="7"/>
  <c r="B472" i="7"/>
  <c r="D471" i="7"/>
  <c r="C471" i="7"/>
  <c r="B471" i="7"/>
  <c r="D470" i="7"/>
  <c r="C470" i="7"/>
  <c r="B470" i="7"/>
  <c r="D469" i="7"/>
  <c r="C469" i="7"/>
  <c r="B469" i="7"/>
  <c r="D468" i="7"/>
  <c r="C468" i="7"/>
  <c r="B468" i="7"/>
  <c r="D467" i="7"/>
  <c r="C467" i="7"/>
  <c r="B467" i="7"/>
  <c r="D466" i="7"/>
  <c r="C466" i="7"/>
  <c r="B466" i="7"/>
  <c r="D465" i="7"/>
  <c r="C465" i="7"/>
  <c r="B465" i="7"/>
  <c r="D464" i="7"/>
  <c r="C464" i="7"/>
  <c r="B464" i="7"/>
  <c r="D463" i="7"/>
  <c r="C463" i="7"/>
  <c r="B463" i="7"/>
  <c r="D462" i="7"/>
  <c r="C462" i="7"/>
  <c r="B462" i="7"/>
  <c r="D461" i="7"/>
  <c r="C461" i="7"/>
  <c r="B461" i="7"/>
  <c r="D460" i="7"/>
  <c r="C460" i="7"/>
  <c r="B460" i="7"/>
  <c r="D459" i="7"/>
  <c r="C459" i="7"/>
  <c r="B459" i="7"/>
  <c r="D458" i="7"/>
  <c r="C458" i="7"/>
  <c r="B458" i="7"/>
  <c r="D457" i="7"/>
  <c r="C457" i="7"/>
  <c r="B457" i="7"/>
  <c r="D456" i="7"/>
  <c r="C456" i="7"/>
  <c r="B456" i="7"/>
  <c r="D455" i="7"/>
  <c r="C455" i="7"/>
  <c r="B455" i="7"/>
  <c r="D454" i="7"/>
  <c r="C454" i="7"/>
  <c r="B454" i="7"/>
  <c r="D453" i="7"/>
  <c r="C453" i="7"/>
  <c r="B453" i="7"/>
  <c r="D452" i="7"/>
  <c r="C452" i="7"/>
  <c r="B452" i="7"/>
  <c r="D451" i="7"/>
  <c r="C451" i="7"/>
  <c r="B451" i="7"/>
  <c r="D450" i="7"/>
  <c r="C450" i="7"/>
  <c r="B450" i="7"/>
  <c r="D449" i="7"/>
  <c r="C449" i="7"/>
  <c r="B449" i="7"/>
  <c r="D448" i="7"/>
  <c r="C448" i="7"/>
  <c r="B448" i="7"/>
  <c r="D447" i="7"/>
  <c r="C447" i="7"/>
  <c r="B447" i="7"/>
  <c r="D446" i="7"/>
  <c r="C446" i="7"/>
  <c r="B446" i="7"/>
  <c r="D445" i="7"/>
  <c r="C445" i="7"/>
  <c r="B445" i="7"/>
  <c r="D444" i="7"/>
  <c r="C444" i="7"/>
  <c r="B444" i="7"/>
  <c r="D443" i="7"/>
  <c r="C443" i="7"/>
  <c r="B443" i="7"/>
  <c r="D442" i="7"/>
  <c r="C442" i="7"/>
  <c r="B442" i="7"/>
  <c r="D441" i="7"/>
  <c r="C441" i="7"/>
  <c r="B441" i="7"/>
  <c r="D440" i="7"/>
  <c r="C440" i="7"/>
  <c r="B440" i="7"/>
  <c r="D439" i="7"/>
  <c r="C439" i="7"/>
  <c r="B439" i="7"/>
  <c r="D438" i="7"/>
  <c r="C438" i="7"/>
  <c r="B438" i="7"/>
  <c r="D437" i="7"/>
  <c r="C437" i="7"/>
  <c r="B437" i="7"/>
  <c r="D436" i="7"/>
  <c r="C436" i="7"/>
  <c r="B436" i="7"/>
  <c r="D435" i="7"/>
  <c r="C435" i="7"/>
  <c r="B435" i="7"/>
  <c r="D434" i="7"/>
  <c r="C434" i="7"/>
  <c r="B434" i="7"/>
  <c r="D433" i="7"/>
  <c r="C433" i="7"/>
  <c r="B433" i="7"/>
  <c r="D432" i="7"/>
  <c r="C432" i="7"/>
  <c r="B432" i="7"/>
  <c r="D431" i="7"/>
  <c r="C431" i="7"/>
  <c r="B431" i="7"/>
  <c r="D430" i="7"/>
  <c r="C430" i="7"/>
  <c r="B430" i="7"/>
  <c r="D429" i="7"/>
  <c r="C429" i="7"/>
  <c r="B429" i="7"/>
  <c r="D428" i="7"/>
  <c r="C428" i="7"/>
  <c r="B428" i="7"/>
  <c r="D427" i="7"/>
  <c r="C427" i="7"/>
  <c r="B427" i="7"/>
  <c r="D426" i="7"/>
  <c r="C426" i="7"/>
  <c r="B426" i="7"/>
  <c r="D425" i="7"/>
  <c r="C425" i="7"/>
  <c r="B425" i="7"/>
  <c r="D424" i="7"/>
  <c r="C424" i="7"/>
  <c r="B424" i="7"/>
  <c r="D423" i="7"/>
  <c r="C423" i="7"/>
  <c r="B423" i="7"/>
  <c r="D422" i="7"/>
  <c r="C422" i="7"/>
  <c r="B422" i="7"/>
  <c r="D421" i="7"/>
  <c r="C421" i="7"/>
  <c r="B421" i="7"/>
  <c r="D420" i="7"/>
  <c r="C420" i="7"/>
  <c r="B420" i="7"/>
  <c r="D419" i="7"/>
  <c r="C419" i="7"/>
  <c r="B419" i="7"/>
  <c r="D418" i="7"/>
  <c r="C418" i="7"/>
  <c r="B418" i="7"/>
  <c r="D417" i="7"/>
  <c r="C417" i="7"/>
  <c r="B417" i="7"/>
  <c r="D416" i="7"/>
  <c r="C416" i="7"/>
  <c r="B416" i="7"/>
  <c r="D415" i="7"/>
  <c r="C415" i="7"/>
  <c r="B415" i="7"/>
  <c r="D414" i="7"/>
  <c r="C414" i="7"/>
  <c r="B414" i="7"/>
  <c r="D413" i="7"/>
  <c r="C413" i="7"/>
  <c r="B413" i="7"/>
  <c r="D412" i="7"/>
  <c r="C412" i="7"/>
  <c r="B412" i="7"/>
  <c r="D411" i="7"/>
  <c r="C411" i="7"/>
  <c r="B411" i="7"/>
  <c r="D410" i="7"/>
  <c r="C410" i="7"/>
  <c r="B410" i="7"/>
  <c r="D409" i="7"/>
  <c r="C409" i="7"/>
  <c r="B409" i="7"/>
  <c r="D408" i="7"/>
  <c r="C408" i="7"/>
  <c r="B408" i="7"/>
  <c r="D407" i="7"/>
  <c r="C407" i="7"/>
  <c r="B407" i="7"/>
  <c r="D406" i="7"/>
  <c r="C406" i="7"/>
  <c r="B406" i="7"/>
  <c r="D405" i="7"/>
  <c r="C405" i="7"/>
  <c r="B405" i="7"/>
  <c r="D404" i="7"/>
  <c r="C404" i="7"/>
  <c r="B404" i="7"/>
  <c r="D403" i="7"/>
  <c r="C403" i="7"/>
  <c r="B403" i="7"/>
  <c r="D402" i="7"/>
  <c r="C402" i="7"/>
  <c r="B402" i="7"/>
  <c r="D401" i="7"/>
  <c r="C401" i="7"/>
  <c r="B401" i="7"/>
  <c r="D400" i="7"/>
  <c r="C400" i="7"/>
  <c r="B400" i="7"/>
  <c r="D399" i="7"/>
  <c r="C399" i="7"/>
  <c r="B399" i="7"/>
  <c r="D398" i="7"/>
  <c r="C398" i="7"/>
  <c r="B398" i="7"/>
  <c r="D397" i="7"/>
  <c r="C397" i="7"/>
  <c r="B397" i="7"/>
  <c r="D396" i="7"/>
  <c r="C396" i="7"/>
  <c r="B396" i="7"/>
  <c r="D395" i="7"/>
  <c r="C395" i="7"/>
  <c r="B395" i="7"/>
  <c r="D394" i="7"/>
  <c r="C394" i="7"/>
  <c r="B394" i="7"/>
  <c r="D393" i="7"/>
  <c r="C393" i="7"/>
  <c r="B393" i="7"/>
  <c r="D392" i="7"/>
  <c r="C392" i="7"/>
  <c r="B392" i="7"/>
  <c r="D391" i="7"/>
  <c r="C391" i="7"/>
  <c r="B391" i="7"/>
  <c r="D390" i="7"/>
  <c r="C390" i="7"/>
  <c r="B390" i="7"/>
  <c r="D389" i="7"/>
  <c r="C389" i="7"/>
  <c r="B389" i="7"/>
  <c r="D388" i="7"/>
  <c r="C388" i="7"/>
  <c r="B388" i="7"/>
  <c r="D387" i="7"/>
  <c r="C387" i="7"/>
  <c r="B387" i="7"/>
  <c r="D386" i="7"/>
  <c r="C386" i="7"/>
  <c r="B386" i="7"/>
  <c r="D385" i="7"/>
  <c r="C385" i="7"/>
  <c r="B385" i="7"/>
  <c r="D384" i="7"/>
  <c r="C384" i="7"/>
  <c r="B384" i="7"/>
  <c r="D383" i="7"/>
  <c r="C383" i="7"/>
  <c r="B383" i="7"/>
  <c r="D382" i="7"/>
  <c r="C382" i="7"/>
  <c r="B382" i="7"/>
  <c r="D381" i="7"/>
  <c r="C381" i="7"/>
  <c r="B381" i="7"/>
  <c r="D380" i="7"/>
  <c r="C380" i="7"/>
  <c r="B380" i="7"/>
  <c r="D379" i="7"/>
  <c r="C379" i="7"/>
  <c r="B379" i="7"/>
  <c r="D378" i="7"/>
  <c r="C378" i="7"/>
  <c r="B378" i="7"/>
  <c r="D377" i="7"/>
  <c r="C377" i="7"/>
  <c r="B377" i="7"/>
  <c r="D376" i="7"/>
  <c r="C376" i="7"/>
  <c r="B376" i="7"/>
  <c r="D375" i="7"/>
  <c r="C375" i="7"/>
  <c r="B375" i="7"/>
  <c r="D374" i="7"/>
  <c r="C374" i="7"/>
  <c r="B374" i="7"/>
  <c r="D373" i="7"/>
  <c r="C373" i="7"/>
  <c r="B373" i="7"/>
  <c r="D372" i="7"/>
  <c r="C372" i="7"/>
  <c r="B372" i="7"/>
  <c r="D371" i="7"/>
  <c r="C371" i="7"/>
  <c r="B371" i="7"/>
  <c r="D370" i="7"/>
  <c r="C370" i="7"/>
  <c r="B370" i="7"/>
  <c r="D369" i="7"/>
  <c r="C369" i="7"/>
  <c r="B369" i="7"/>
  <c r="D368" i="7"/>
  <c r="C368" i="7"/>
  <c r="B368" i="7"/>
  <c r="D367" i="7"/>
  <c r="C367" i="7"/>
  <c r="B367" i="7"/>
  <c r="D366" i="7"/>
  <c r="C366" i="7"/>
  <c r="B366" i="7"/>
  <c r="D365" i="7"/>
  <c r="C365" i="7"/>
  <c r="B365" i="7"/>
  <c r="D364" i="7"/>
  <c r="C364" i="7"/>
  <c r="B364" i="7"/>
  <c r="D363" i="7"/>
  <c r="C363" i="7"/>
  <c r="B363" i="7"/>
  <c r="D362" i="7"/>
  <c r="C362" i="7"/>
  <c r="B362" i="7"/>
  <c r="D361" i="7"/>
  <c r="C361" i="7"/>
  <c r="B361" i="7"/>
  <c r="D360" i="7"/>
  <c r="C360" i="7"/>
  <c r="B360" i="7"/>
  <c r="D359" i="7"/>
  <c r="C359" i="7"/>
  <c r="B359" i="7"/>
  <c r="D358" i="7"/>
  <c r="C358" i="7"/>
  <c r="B358" i="7"/>
  <c r="D357" i="7"/>
  <c r="C357" i="7"/>
  <c r="B357" i="7"/>
  <c r="D356" i="7"/>
  <c r="C356" i="7"/>
  <c r="B356" i="7"/>
  <c r="D355" i="7"/>
  <c r="C355" i="7"/>
  <c r="B355" i="7"/>
  <c r="D354" i="7"/>
  <c r="C354" i="7"/>
  <c r="B354" i="7"/>
  <c r="D353" i="7"/>
  <c r="C353" i="7"/>
  <c r="B353" i="7"/>
  <c r="D352" i="7"/>
  <c r="C352" i="7"/>
  <c r="B352" i="7"/>
  <c r="D351" i="7"/>
  <c r="C351" i="7"/>
  <c r="B351" i="7"/>
  <c r="D350" i="7"/>
  <c r="C350" i="7"/>
  <c r="B350" i="7"/>
  <c r="D349" i="7"/>
  <c r="C349" i="7"/>
  <c r="B349" i="7"/>
  <c r="D348" i="7"/>
  <c r="C348" i="7"/>
  <c r="B348" i="7"/>
  <c r="D347" i="7"/>
  <c r="C347" i="7"/>
  <c r="B347" i="7"/>
  <c r="D346" i="7"/>
  <c r="C346" i="7"/>
  <c r="B346" i="7"/>
  <c r="D345" i="7"/>
  <c r="C345" i="7"/>
  <c r="B345" i="7"/>
  <c r="D344" i="7"/>
  <c r="C344" i="7"/>
  <c r="B344" i="7"/>
  <c r="D343" i="7"/>
  <c r="C343" i="7"/>
  <c r="B343" i="7"/>
  <c r="D342" i="7"/>
  <c r="C342" i="7"/>
  <c r="B342" i="7"/>
  <c r="D341" i="7"/>
  <c r="C341" i="7"/>
  <c r="B341" i="7"/>
  <c r="D340" i="7"/>
  <c r="C340" i="7"/>
  <c r="B340" i="7"/>
  <c r="D339" i="7"/>
  <c r="C339" i="7"/>
  <c r="B339" i="7"/>
  <c r="D338" i="7"/>
  <c r="C338" i="7"/>
  <c r="B338" i="7"/>
  <c r="D337" i="7"/>
  <c r="C337" i="7"/>
  <c r="B337" i="7"/>
  <c r="D336" i="7"/>
  <c r="C336" i="7"/>
  <c r="B336" i="7"/>
  <c r="D335" i="7"/>
  <c r="C335" i="7"/>
  <c r="B335" i="7"/>
  <c r="D334" i="7"/>
  <c r="C334" i="7"/>
  <c r="B334" i="7"/>
  <c r="D333" i="7"/>
  <c r="C333" i="7"/>
  <c r="B333" i="7"/>
  <c r="D332" i="7"/>
  <c r="C332" i="7"/>
  <c r="B332" i="7"/>
  <c r="D331" i="7"/>
  <c r="C331" i="7"/>
  <c r="B331" i="7"/>
  <c r="D330" i="7"/>
  <c r="C330" i="7"/>
  <c r="B330" i="7"/>
  <c r="D329" i="7"/>
  <c r="C329" i="7"/>
  <c r="B329" i="7"/>
  <c r="D328" i="7"/>
  <c r="C328" i="7"/>
  <c r="B328" i="7"/>
  <c r="D327" i="7"/>
  <c r="C327" i="7"/>
  <c r="B327" i="7"/>
  <c r="D326" i="7"/>
  <c r="C326" i="7"/>
  <c r="B326" i="7"/>
  <c r="D325" i="7"/>
  <c r="C325" i="7"/>
  <c r="B325" i="7"/>
  <c r="D324" i="7"/>
  <c r="C324" i="7"/>
  <c r="B324" i="7"/>
  <c r="D323" i="7"/>
  <c r="C323" i="7"/>
  <c r="B323" i="7"/>
  <c r="D322" i="7"/>
  <c r="C322" i="7"/>
  <c r="B322" i="7"/>
  <c r="D321" i="7"/>
  <c r="C321" i="7"/>
  <c r="B321" i="7"/>
  <c r="D320" i="7"/>
  <c r="C320" i="7"/>
  <c r="B320" i="7"/>
  <c r="D319" i="7"/>
  <c r="C319" i="7"/>
  <c r="B319" i="7"/>
  <c r="D318" i="7"/>
  <c r="C318" i="7"/>
  <c r="B318" i="7"/>
  <c r="D317" i="7"/>
  <c r="C317" i="7"/>
  <c r="B317" i="7"/>
  <c r="D316" i="7"/>
  <c r="C316" i="7"/>
  <c r="B316" i="7"/>
  <c r="D315" i="7"/>
  <c r="C315" i="7"/>
  <c r="B315" i="7"/>
  <c r="D314" i="7"/>
  <c r="C314" i="7"/>
  <c r="B314" i="7"/>
  <c r="D313" i="7"/>
  <c r="C313" i="7"/>
  <c r="B313" i="7"/>
  <c r="D312" i="7"/>
  <c r="C312" i="7"/>
  <c r="B312" i="7"/>
  <c r="D311" i="7"/>
  <c r="C311" i="7"/>
  <c r="B311" i="7"/>
  <c r="D310" i="7"/>
  <c r="C310" i="7"/>
  <c r="B310" i="7"/>
  <c r="D309" i="7"/>
  <c r="C309" i="7"/>
  <c r="B309" i="7"/>
  <c r="D308" i="7"/>
  <c r="C308" i="7"/>
  <c r="B308" i="7"/>
  <c r="D307" i="7"/>
  <c r="C307" i="7"/>
  <c r="B307" i="7"/>
  <c r="D306" i="7"/>
  <c r="C306" i="7"/>
  <c r="B306" i="7"/>
  <c r="D305" i="7"/>
  <c r="C305" i="7"/>
  <c r="B305" i="7"/>
  <c r="D304" i="7"/>
  <c r="C304" i="7"/>
  <c r="B304" i="7"/>
  <c r="D303" i="7"/>
  <c r="C303" i="7"/>
  <c r="B303" i="7"/>
  <c r="D302" i="7"/>
  <c r="C302" i="7"/>
  <c r="B302" i="7"/>
  <c r="D301" i="7"/>
  <c r="C301" i="7"/>
  <c r="B301" i="7"/>
  <c r="D300" i="7"/>
  <c r="C300" i="7"/>
  <c r="B300" i="7"/>
  <c r="D299" i="7"/>
  <c r="C299" i="7"/>
  <c r="B299" i="7"/>
  <c r="D298" i="7"/>
  <c r="C298" i="7"/>
  <c r="B298" i="7"/>
  <c r="D297" i="7"/>
  <c r="C297" i="7"/>
  <c r="B297" i="7"/>
  <c r="D296" i="7"/>
  <c r="C296" i="7"/>
  <c r="B296" i="7"/>
  <c r="D295" i="7"/>
  <c r="C295" i="7"/>
  <c r="B295" i="7"/>
  <c r="D294" i="7"/>
  <c r="C294" i="7"/>
  <c r="B294" i="7"/>
  <c r="D293" i="7"/>
  <c r="C293" i="7"/>
  <c r="B293" i="7"/>
  <c r="D292" i="7"/>
  <c r="C292" i="7"/>
  <c r="B292" i="7"/>
  <c r="D291" i="7"/>
  <c r="C291" i="7"/>
  <c r="B291" i="7"/>
  <c r="D290" i="7"/>
  <c r="C290" i="7"/>
  <c r="B290" i="7"/>
  <c r="D289" i="7"/>
  <c r="C289" i="7"/>
  <c r="B289" i="7"/>
  <c r="D288" i="7"/>
  <c r="C288" i="7"/>
  <c r="B288" i="7"/>
  <c r="D287" i="7"/>
  <c r="C287" i="7"/>
  <c r="B287" i="7"/>
  <c r="D286" i="7"/>
  <c r="C286" i="7"/>
  <c r="B286" i="7"/>
  <c r="D285" i="7"/>
  <c r="C285" i="7"/>
  <c r="B285" i="7"/>
  <c r="D284" i="7"/>
  <c r="C284" i="7"/>
  <c r="B284" i="7"/>
  <c r="D283" i="7"/>
  <c r="C283" i="7"/>
  <c r="B283" i="7"/>
  <c r="D282" i="7"/>
  <c r="C282" i="7"/>
  <c r="B282" i="7"/>
  <c r="D281" i="7"/>
  <c r="C281" i="7"/>
  <c r="B281" i="7"/>
  <c r="D280" i="7"/>
  <c r="C280" i="7"/>
  <c r="B280" i="7"/>
  <c r="D279" i="7"/>
  <c r="C279" i="7"/>
  <c r="B279" i="7"/>
  <c r="D278" i="7"/>
  <c r="C278" i="7"/>
  <c r="B278" i="7"/>
  <c r="D277" i="7"/>
  <c r="C277" i="7"/>
  <c r="B277" i="7"/>
  <c r="D276" i="7"/>
  <c r="C276" i="7"/>
  <c r="B276" i="7"/>
  <c r="D275" i="7"/>
  <c r="C275" i="7"/>
  <c r="B275" i="7"/>
  <c r="D274" i="7"/>
  <c r="C274" i="7"/>
  <c r="B274" i="7"/>
  <c r="D273" i="7"/>
  <c r="C273" i="7"/>
  <c r="B273" i="7"/>
  <c r="D272" i="7"/>
  <c r="C272" i="7"/>
  <c r="B272" i="7"/>
  <c r="D271" i="7"/>
  <c r="C271" i="7"/>
  <c r="B271" i="7"/>
  <c r="D270" i="7"/>
  <c r="C270" i="7"/>
  <c r="B270" i="7"/>
  <c r="D269" i="7"/>
  <c r="C269" i="7"/>
  <c r="B269" i="7"/>
  <c r="D268" i="7"/>
  <c r="C268" i="7"/>
  <c r="B268" i="7"/>
  <c r="D267" i="7"/>
  <c r="C267" i="7"/>
  <c r="B267" i="7"/>
  <c r="D266" i="7"/>
  <c r="C266" i="7"/>
  <c r="B266" i="7"/>
  <c r="D265" i="7"/>
  <c r="C265" i="7"/>
  <c r="B265" i="7"/>
  <c r="D264" i="7"/>
  <c r="C264" i="7"/>
  <c r="B264" i="7"/>
  <c r="D263" i="7"/>
  <c r="C263" i="7"/>
  <c r="B263" i="7"/>
  <c r="D262" i="7"/>
  <c r="C262" i="7"/>
  <c r="B262" i="7"/>
  <c r="D261" i="7"/>
  <c r="C261" i="7"/>
  <c r="B261" i="7"/>
  <c r="D260" i="7"/>
  <c r="C260" i="7"/>
  <c r="B260" i="7"/>
  <c r="D259" i="7"/>
  <c r="C259" i="7"/>
  <c r="B259" i="7"/>
  <c r="D258" i="7"/>
  <c r="C258" i="7"/>
  <c r="B258" i="7"/>
  <c r="D257" i="7"/>
  <c r="C257" i="7"/>
  <c r="B257" i="7"/>
  <c r="D256" i="7"/>
  <c r="C256" i="7"/>
  <c r="B256" i="7"/>
  <c r="D255" i="7"/>
  <c r="C255" i="7"/>
  <c r="B255" i="7"/>
  <c r="D254" i="7"/>
  <c r="C254" i="7"/>
  <c r="B254" i="7"/>
  <c r="D253" i="7"/>
  <c r="C253" i="7"/>
  <c r="B253" i="7"/>
  <c r="D252" i="7"/>
  <c r="C252" i="7"/>
  <c r="B252" i="7"/>
  <c r="D251" i="7"/>
  <c r="C251" i="7"/>
  <c r="B251" i="7"/>
  <c r="D250" i="7"/>
  <c r="C250" i="7"/>
  <c r="B250" i="7"/>
  <c r="D249" i="7"/>
  <c r="C249" i="7"/>
  <c r="B249" i="7"/>
  <c r="D248" i="7"/>
  <c r="C248" i="7"/>
  <c r="B248" i="7"/>
  <c r="D247" i="7"/>
  <c r="C247" i="7"/>
  <c r="B247" i="7"/>
  <c r="D246" i="7"/>
  <c r="C246" i="7"/>
  <c r="B246" i="7"/>
  <c r="D245" i="7"/>
  <c r="C245" i="7"/>
  <c r="B245" i="7"/>
  <c r="D244" i="7"/>
  <c r="C244" i="7"/>
  <c r="B244" i="7"/>
  <c r="D243" i="7"/>
  <c r="C243" i="7"/>
  <c r="B243" i="7"/>
  <c r="D242" i="7"/>
  <c r="C242" i="7"/>
  <c r="B242" i="7"/>
  <c r="D241" i="7"/>
  <c r="C241" i="7"/>
  <c r="B241" i="7"/>
  <c r="D240" i="7"/>
  <c r="C240" i="7"/>
  <c r="B240" i="7"/>
  <c r="D239" i="7"/>
  <c r="C239" i="7"/>
  <c r="B239" i="7"/>
  <c r="D238" i="7"/>
  <c r="C238" i="7"/>
  <c r="B238" i="7"/>
  <c r="D237" i="7"/>
  <c r="C237" i="7"/>
  <c r="B237" i="7"/>
  <c r="D236" i="7"/>
  <c r="C236" i="7"/>
  <c r="B236" i="7"/>
  <c r="D235" i="7"/>
  <c r="C235" i="7"/>
  <c r="B235" i="7"/>
  <c r="D234" i="7"/>
  <c r="C234" i="7"/>
  <c r="B234" i="7"/>
  <c r="D233" i="7"/>
  <c r="C233" i="7"/>
  <c r="B233" i="7"/>
  <c r="D232" i="7"/>
  <c r="C232" i="7"/>
  <c r="B232" i="7"/>
  <c r="D231" i="7"/>
  <c r="C231" i="7"/>
  <c r="B231" i="7"/>
  <c r="D230" i="7"/>
  <c r="C230" i="7"/>
  <c r="B230" i="7"/>
  <c r="D229" i="7"/>
  <c r="C229" i="7"/>
  <c r="B229" i="7"/>
  <c r="D228" i="7"/>
  <c r="C228" i="7"/>
  <c r="B228" i="7"/>
  <c r="D227" i="7"/>
  <c r="C227" i="7"/>
  <c r="B227" i="7"/>
  <c r="D226" i="7"/>
  <c r="C226" i="7"/>
  <c r="B226" i="7"/>
  <c r="D225" i="7"/>
  <c r="C225" i="7"/>
  <c r="B225" i="7"/>
  <c r="D224" i="7"/>
  <c r="C224" i="7"/>
  <c r="B224" i="7"/>
  <c r="D223" i="7"/>
  <c r="C223" i="7"/>
  <c r="B223" i="7"/>
  <c r="D222" i="7"/>
  <c r="C222" i="7"/>
  <c r="B222" i="7"/>
  <c r="D221" i="7"/>
  <c r="C221" i="7"/>
  <c r="B221" i="7"/>
  <c r="D220" i="7"/>
  <c r="C220" i="7"/>
  <c r="B220" i="7"/>
  <c r="D219" i="7"/>
  <c r="C219" i="7"/>
  <c r="B219" i="7"/>
  <c r="D218" i="7"/>
  <c r="C218" i="7"/>
  <c r="B218" i="7"/>
  <c r="D217" i="7"/>
  <c r="C217" i="7"/>
  <c r="B217" i="7"/>
  <c r="D216" i="7"/>
  <c r="C216" i="7"/>
  <c r="B216" i="7"/>
  <c r="D215" i="7"/>
  <c r="C215" i="7"/>
  <c r="B215" i="7"/>
  <c r="D214" i="7"/>
  <c r="C214" i="7"/>
  <c r="B214" i="7"/>
  <c r="D213" i="7"/>
  <c r="C213" i="7"/>
  <c r="B213" i="7"/>
  <c r="D212" i="7"/>
  <c r="C212" i="7"/>
  <c r="B212" i="7"/>
  <c r="D211" i="7"/>
  <c r="C211" i="7"/>
  <c r="B211" i="7"/>
  <c r="D210" i="7"/>
  <c r="C210" i="7"/>
  <c r="B210" i="7"/>
  <c r="D209" i="7"/>
  <c r="C209" i="7"/>
  <c r="B209" i="7"/>
  <c r="D208" i="7"/>
  <c r="C208" i="7"/>
  <c r="B208" i="7"/>
  <c r="D207" i="7"/>
  <c r="C207" i="7"/>
  <c r="B207" i="7"/>
  <c r="D206" i="7"/>
  <c r="C206" i="7"/>
  <c r="B206" i="7"/>
  <c r="D205" i="7"/>
  <c r="C205" i="7"/>
  <c r="B205" i="7"/>
  <c r="D204" i="7"/>
  <c r="C204" i="7"/>
  <c r="B204" i="7"/>
  <c r="D203" i="7"/>
  <c r="C203" i="7"/>
  <c r="B203" i="7"/>
  <c r="D202" i="7"/>
  <c r="C202" i="7"/>
  <c r="B202" i="7"/>
  <c r="D201" i="7"/>
  <c r="C201" i="7"/>
  <c r="B201" i="7"/>
  <c r="D200" i="7"/>
  <c r="C200" i="7"/>
  <c r="B200" i="7"/>
  <c r="D199" i="7"/>
  <c r="C199" i="7"/>
  <c r="B199" i="7"/>
  <c r="D198" i="7"/>
  <c r="C198" i="7"/>
  <c r="B198" i="7"/>
  <c r="D197" i="7"/>
  <c r="C197" i="7"/>
  <c r="B197" i="7"/>
  <c r="D196" i="7"/>
  <c r="C196" i="7"/>
  <c r="B196" i="7"/>
  <c r="D195" i="7"/>
  <c r="C195" i="7"/>
  <c r="B195" i="7"/>
  <c r="D194" i="7"/>
  <c r="C194" i="7"/>
  <c r="B194" i="7"/>
  <c r="D193" i="7"/>
  <c r="C193" i="7"/>
  <c r="B193" i="7"/>
  <c r="D192" i="7"/>
  <c r="C192" i="7"/>
  <c r="B192" i="7"/>
  <c r="D191" i="7"/>
  <c r="C191" i="7"/>
  <c r="B191" i="7"/>
  <c r="D190" i="7"/>
  <c r="C190" i="7"/>
  <c r="B190" i="7"/>
  <c r="D189" i="7"/>
  <c r="C189" i="7"/>
  <c r="B189" i="7"/>
  <c r="D188" i="7"/>
  <c r="C188" i="7"/>
  <c r="B188" i="7"/>
  <c r="D187" i="7"/>
  <c r="C187" i="7"/>
  <c r="B187" i="7"/>
  <c r="D186" i="7"/>
  <c r="C186" i="7"/>
  <c r="B186" i="7"/>
  <c r="D185" i="7"/>
  <c r="C185" i="7"/>
  <c r="B185" i="7"/>
  <c r="D184" i="7"/>
  <c r="C184" i="7"/>
  <c r="B184" i="7"/>
  <c r="D183" i="7"/>
  <c r="C183" i="7"/>
  <c r="B183" i="7"/>
  <c r="D182" i="7"/>
  <c r="C182" i="7"/>
  <c r="B182" i="7"/>
  <c r="D181" i="7"/>
  <c r="C181" i="7"/>
  <c r="B181" i="7"/>
  <c r="D180" i="7"/>
  <c r="C180" i="7"/>
  <c r="B180" i="7"/>
  <c r="D179" i="7"/>
  <c r="C179" i="7"/>
  <c r="B179" i="7"/>
  <c r="D178" i="7"/>
  <c r="C178" i="7"/>
  <c r="B178" i="7"/>
  <c r="D177" i="7"/>
  <c r="C177" i="7"/>
  <c r="B177" i="7"/>
  <c r="D176" i="7"/>
  <c r="C176" i="7"/>
  <c r="B176" i="7"/>
  <c r="D175" i="7"/>
  <c r="C175" i="7"/>
  <c r="B175" i="7"/>
  <c r="D174" i="7"/>
  <c r="C174" i="7"/>
  <c r="B174" i="7"/>
  <c r="D173" i="7"/>
  <c r="C173" i="7"/>
  <c r="B173" i="7"/>
  <c r="D172" i="7"/>
  <c r="C172" i="7"/>
  <c r="B172" i="7"/>
  <c r="D171" i="7"/>
  <c r="C171" i="7"/>
  <c r="B171" i="7"/>
  <c r="D170" i="7"/>
  <c r="C170" i="7"/>
  <c r="B170" i="7"/>
  <c r="D169" i="7"/>
  <c r="C169" i="7"/>
  <c r="B169" i="7"/>
  <c r="D168" i="7"/>
  <c r="C168" i="7"/>
  <c r="B168" i="7"/>
  <c r="D167" i="7"/>
  <c r="C167" i="7"/>
  <c r="B167" i="7"/>
  <c r="D166" i="7"/>
  <c r="C166" i="7"/>
  <c r="B166" i="7"/>
  <c r="D165" i="7"/>
  <c r="C165" i="7"/>
  <c r="B165" i="7"/>
  <c r="D164" i="7"/>
  <c r="C164" i="7"/>
  <c r="B164" i="7"/>
  <c r="D163" i="7"/>
  <c r="C163" i="7"/>
  <c r="B163" i="7"/>
  <c r="D162" i="7"/>
  <c r="C162" i="7"/>
  <c r="B162" i="7"/>
  <c r="D161" i="7"/>
  <c r="C161" i="7"/>
  <c r="B161" i="7"/>
  <c r="D160" i="7"/>
  <c r="C160" i="7"/>
  <c r="B160" i="7"/>
  <c r="D159" i="7"/>
  <c r="C159" i="7"/>
  <c r="B159" i="7"/>
  <c r="D158" i="7"/>
  <c r="C158" i="7"/>
  <c r="B158" i="7"/>
  <c r="D157" i="7"/>
  <c r="C157" i="7"/>
  <c r="B157" i="7"/>
  <c r="D156" i="7"/>
  <c r="C156" i="7"/>
  <c r="B156" i="7"/>
  <c r="D155" i="7"/>
  <c r="C155" i="7"/>
  <c r="B155" i="7"/>
  <c r="D154" i="7"/>
  <c r="C154" i="7"/>
  <c r="B154" i="7"/>
  <c r="D153" i="7"/>
  <c r="C153" i="7"/>
  <c r="B153" i="7"/>
  <c r="D152" i="7"/>
  <c r="C152" i="7"/>
  <c r="B152" i="7"/>
  <c r="D151" i="7"/>
  <c r="C151" i="7"/>
  <c r="B151" i="7"/>
  <c r="D150" i="7"/>
  <c r="C150" i="7"/>
  <c r="B150" i="7"/>
  <c r="D149" i="7"/>
  <c r="C149" i="7"/>
  <c r="B149" i="7"/>
  <c r="D148" i="7"/>
  <c r="C148" i="7"/>
  <c r="B148" i="7"/>
  <c r="D147" i="7"/>
  <c r="C147" i="7"/>
  <c r="B147" i="7"/>
  <c r="D146" i="7"/>
  <c r="C146" i="7"/>
  <c r="B146" i="7"/>
  <c r="D145" i="7"/>
  <c r="C145" i="7"/>
  <c r="B145" i="7"/>
  <c r="D144" i="7"/>
  <c r="C144" i="7"/>
  <c r="B144" i="7"/>
  <c r="D143" i="7"/>
  <c r="C143" i="7"/>
  <c r="B143" i="7"/>
  <c r="D142" i="7"/>
  <c r="C142" i="7"/>
  <c r="B142" i="7"/>
  <c r="D141" i="7"/>
  <c r="C141" i="7"/>
  <c r="B141" i="7"/>
  <c r="D140" i="7"/>
  <c r="C140" i="7"/>
  <c r="B140" i="7"/>
  <c r="D139" i="7"/>
  <c r="C139" i="7"/>
  <c r="B139" i="7"/>
  <c r="D138" i="7"/>
  <c r="C138" i="7"/>
  <c r="B138" i="7"/>
  <c r="D137" i="7"/>
  <c r="C137" i="7"/>
  <c r="B137" i="7"/>
  <c r="D136" i="7"/>
  <c r="C136" i="7"/>
  <c r="B136" i="7"/>
  <c r="D135" i="7"/>
  <c r="C135" i="7"/>
  <c r="B135" i="7"/>
  <c r="D134" i="7"/>
  <c r="C134" i="7"/>
  <c r="B134" i="7"/>
  <c r="D133" i="7"/>
  <c r="C133" i="7"/>
  <c r="B133" i="7"/>
  <c r="D132" i="7"/>
  <c r="C132" i="7"/>
  <c r="B132" i="7"/>
  <c r="D131" i="7"/>
  <c r="C131" i="7"/>
  <c r="B131" i="7"/>
  <c r="D130" i="7"/>
  <c r="C130" i="7"/>
  <c r="B130" i="7"/>
  <c r="D129" i="7"/>
  <c r="C129" i="7"/>
  <c r="B129" i="7"/>
  <c r="D128" i="7"/>
  <c r="C128" i="7"/>
  <c r="B128" i="7"/>
  <c r="D127" i="7"/>
  <c r="C127" i="7"/>
  <c r="B127" i="7"/>
  <c r="D126" i="7"/>
  <c r="C126" i="7"/>
  <c r="B126" i="7"/>
  <c r="D125" i="7"/>
  <c r="C125" i="7"/>
  <c r="B125" i="7"/>
  <c r="D124" i="7"/>
  <c r="C124" i="7"/>
  <c r="B124" i="7"/>
  <c r="D123" i="7"/>
  <c r="C123" i="7"/>
  <c r="B123" i="7"/>
  <c r="D122" i="7"/>
  <c r="C122" i="7"/>
  <c r="B122" i="7"/>
  <c r="D121" i="7"/>
  <c r="C121" i="7"/>
  <c r="B121" i="7"/>
  <c r="D120" i="7"/>
  <c r="C120" i="7"/>
  <c r="B120" i="7"/>
  <c r="D119" i="7"/>
  <c r="C119" i="7"/>
  <c r="B119" i="7"/>
  <c r="D118" i="7"/>
  <c r="C118" i="7"/>
  <c r="B118" i="7"/>
  <c r="D117" i="7"/>
  <c r="C117" i="7"/>
  <c r="B117" i="7"/>
  <c r="D116" i="7"/>
  <c r="C116" i="7"/>
  <c r="B116" i="7"/>
  <c r="D115" i="7"/>
  <c r="C115" i="7"/>
  <c r="B115" i="7"/>
  <c r="D114" i="7"/>
  <c r="C114" i="7"/>
  <c r="B114" i="7"/>
  <c r="D113" i="7"/>
  <c r="C113" i="7"/>
  <c r="B113" i="7"/>
  <c r="D112" i="7"/>
  <c r="C112" i="7"/>
  <c r="B112" i="7"/>
  <c r="D111" i="7"/>
  <c r="C111" i="7"/>
  <c r="B111" i="7"/>
  <c r="D110" i="7"/>
  <c r="C110" i="7"/>
  <c r="B110" i="7"/>
  <c r="D109" i="7"/>
  <c r="C109" i="7"/>
  <c r="B109" i="7"/>
  <c r="D108" i="7"/>
  <c r="C108" i="7"/>
  <c r="B108" i="7"/>
  <c r="D107" i="7"/>
  <c r="C107" i="7"/>
  <c r="B107" i="7"/>
  <c r="D106" i="7"/>
  <c r="C106" i="7"/>
  <c r="B106" i="7"/>
  <c r="D105" i="7"/>
  <c r="C105" i="7"/>
  <c r="B105" i="7"/>
  <c r="D104" i="7"/>
  <c r="C104" i="7"/>
  <c r="B104" i="7"/>
  <c r="D103" i="7"/>
  <c r="C103" i="7"/>
  <c r="B103" i="7"/>
  <c r="D102" i="7"/>
  <c r="C102" i="7"/>
  <c r="B102" i="7"/>
  <c r="D101" i="7"/>
  <c r="C101" i="7"/>
  <c r="B101" i="7"/>
  <c r="D100" i="7"/>
  <c r="C100" i="7"/>
  <c r="B100" i="7"/>
  <c r="D99" i="7"/>
  <c r="C99" i="7"/>
  <c r="B99" i="7"/>
  <c r="D98" i="7"/>
  <c r="C98" i="7"/>
  <c r="B98" i="7"/>
  <c r="D97" i="7"/>
  <c r="C97" i="7"/>
  <c r="B97" i="7"/>
  <c r="D96" i="7"/>
  <c r="C96" i="7"/>
  <c r="B96" i="7"/>
  <c r="D95" i="7"/>
  <c r="C95" i="7"/>
  <c r="B95" i="7"/>
  <c r="D94" i="7"/>
  <c r="C94" i="7"/>
  <c r="B94" i="7"/>
  <c r="D93" i="7"/>
  <c r="C93" i="7"/>
  <c r="B93" i="7"/>
  <c r="D92" i="7"/>
  <c r="C92" i="7"/>
  <c r="B92" i="7"/>
  <c r="D91" i="7"/>
  <c r="C91" i="7"/>
  <c r="B91" i="7"/>
  <c r="D90" i="7"/>
  <c r="C90" i="7"/>
  <c r="B90" i="7"/>
  <c r="D89" i="7"/>
  <c r="C89" i="7"/>
  <c r="B89" i="7"/>
  <c r="D88" i="7"/>
  <c r="C88" i="7"/>
  <c r="B88" i="7"/>
  <c r="D87" i="7"/>
  <c r="C87" i="7"/>
  <c r="B87" i="7"/>
  <c r="D86" i="7"/>
  <c r="C86" i="7"/>
  <c r="B86" i="7"/>
  <c r="D85" i="7"/>
  <c r="C85" i="7"/>
  <c r="B85" i="7"/>
  <c r="D84" i="7"/>
  <c r="C84" i="7"/>
  <c r="B84" i="7"/>
  <c r="D83" i="7"/>
  <c r="C83" i="7"/>
  <c r="B83" i="7"/>
  <c r="D82" i="7"/>
  <c r="C82" i="7"/>
  <c r="B82" i="7"/>
  <c r="D81" i="7"/>
  <c r="C81" i="7"/>
  <c r="B81" i="7"/>
  <c r="D80" i="7"/>
  <c r="C80" i="7"/>
  <c r="B80" i="7"/>
  <c r="D79" i="7"/>
  <c r="C79" i="7"/>
  <c r="B79" i="7"/>
  <c r="D78" i="7"/>
  <c r="C78" i="7"/>
  <c r="B78" i="7"/>
  <c r="D77" i="7"/>
  <c r="C77" i="7"/>
  <c r="B77" i="7"/>
  <c r="D76" i="7"/>
  <c r="C76" i="7"/>
  <c r="B76" i="7"/>
  <c r="D75" i="7"/>
  <c r="C75" i="7"/>
  <c r="B75" i="7"/>
  <c r="D74" i="7"/>
  <c r="C74" i="7"/>
  <c r="B74" i="7"/>
  <c r="D73" i="7"/>
  <c r="C73" i="7"/>
  <c r="B73" i="7"/>
  <c r="D72" i="7"/>
  <c r="C72" i="7"/>
  <c r="B72" i="7"/>
  <c r="D71" i="7"/>
  <c r="C71" i="7"/>
  <c r="B71" i="7"/>
  <c r="D70" i="7"/>
  <c r="C70" i="7"/>
  <c r="B70" i="7"/>
  <c r="D69" i="7"/>
  <c r="C69" i="7"/>
  <c r="B69" i="7"/>
  <c r="D68" i="7"/>
  <c r="C68" i="7"/>
  <c r="B68" i="7"/>
  <c r="D67" i="7"/>
  <c r="C67" i="7"/>
  <c r="B67" i="7"/>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7" i="7"/>
  <c r="C37" i="7"/>
  <c r="B37"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D8" i="7"/>
  <c r="C8" i="7"/>
  <c r="B8" i="7"/>
  <c r="D7" i="7"/>
  <c r="C7" i="7"/>
  <c r="B7" i="7"/>
  <c r="D6" i="7"/>
  <c r="C6" i="7"/>
  <c r="B6" i="7"/>
  <c r="D5" i="7"/>
  <c r="C5" i="7"/>
  <c r="B5" i="7"/>
  <c r="D4" i="7"/>
  <c r="C4" i="7"/>
  <c r="B4" i="7"/>
  <c r="A261" i="12"/>
  <c r="A260" i="12"/>
  <c r="A259" i="12"/>
  <c r="A258" i="12"/>
  <c r="A1164" i="7" l="1"/>
  <c r="A1172" i="7"/>
  <c r="A1180" i="7"/>
  <c r="A1188" i="7"/>
  <c r="A1228" i="7"/>
  <c r="A1160" i="7"/>
  <c r="A1168" i="7"/>
  <c r="A1176" i="7"/>
  <c r="A1184" i="7"/>
  <c r="A1192" i="7"/>
  <c r="A1232" i="7"/>
  <c r="A1196" i="7"/>
  <c r="A1326" i="7"/>
  <c r="A1322" i="7"/>
  <c r="A1330" i="7"/>
  <c r="A1334" i="7"/>
  <c r="A1314" i="7"/>
  <c r="A1318" i="7"/>
  <c r="A693" i="7"/>
  <c r="A697" i="7"/>
  <c r="A701" i="7"/>
  <c r="A705" i="7"/>
  <c r="A709" i="7"/>
  <c r="A713" i="7"/>
  <c r="A717" i="7"/>
  <c r="A721" i="7"/>
  <c r="A725" i="7"/>
  <c r="A729" i="7"/>
  <c r="A733" i="7"/>
  <c r="A737" i="7"/>
  <c r="A741" i="7"/>
  <c r="A745" i="7"/>
  <c r="A749" i="7"/>
  <c r="A753" i="7"/>
  <c r="A757" i="7"/>
  <c r="A761" i="7"/>
  <c r="A765" i="7"/>
  <c r="A769" i="7"/>
  <c r="A773" i="7"/>
  <c r="A777" i="7"/>
  <c r="A781" i="7"/>
  <c r="A784" i="7"/>
  <c r="A792" i="7"/>
  <c r="A1200" i="7"/>
  <c r="A1204" i="7"/>
  <c r="A1208" i="7"/>
  <c r="A1212" i="7"/>
  <c r="A1220" i="7"/>
  <c r="A1224" i="7"/>
  <c r="A1236" i="7"/>
  <c r="A1216" i="7"/>
  <c r="A695" i="7"/>
  <c r="A1240" i="7"/>
  <c r="A1244" i="7"/>
  <c r="A1248" i="7"/>
  <c r="A1252" i="7"/>
  <c r="A1256" i="7"/>
  <c r="A1260" i="7"/>
  <c r="A1264" i="7"/>
  <c r="A1268" i="7"/>
  <c r="A1272" i="7"/>
  <c r="A1276" i="7"/>
  <c r="A1280" i="7"/>
  <c r="A1284" i="7"/>
  <c r="A1288" i="7"/>
  <c r="A1313" i="7"/>
  <c r="A1317" i="7"/>
  <c r="A1321" i="7"/>
  <c r="A1325" i="7"/>
  <c r="A1329" i="7"/>
  <c r="A1333" i="7"/>
  <c r="A1337" i="7"/>
  <c r="A1341" i="7"/>
  <c r="A191" i="7"/>
  <c r="A195" i="7"/>
  <c r="A199" i="7"/>
  <c r="A203" i="7"/>
  <c r="A696" i="7"/>
  <c r="A700" i="7"/>
  <c r="A704" i="7"/>
  <c r="A708" i="7"/>
  <c r="A712" i="7"/>
  <c r="A716" i="7"/>
  <c r="A720" i="7"/>
  <c r="A724" i="7"/>
  <c r="A728" i="7"/>
  <c r="A732" i="7"/>
  <c r="A736" i="7"/>
  <c r="A740" i="7"/>
  <c r="A744" i="7"/>
  <c r="A748" i="7"/>
  <c r="A752" i="7"/>
  <c r="A756" i="7"/>
  <c r="A760" i="7"/>
  <c r="A764" i="7"/>
  <c r="A768" i="7"/>
  <c r="A772" i="7"/>
  <c r="A776" i="7"/>
  <c r="A780" i="7"/>
  <c r="A1312" i="7"/>
  <c r="A1316" i="7"/>
  <c r="A1320" i="7"/>
  <c r="A1324" i="7"/>
  <c r="A1328" i="7"/>
  <c r="A1332" i="7"/>
  <c r="A1336" i="7"/>
  <c r="A1340" i="7"/>
  <c r="A699" i="7"/>
  <c r="A703" i="7"/>
  <c r="A707" i="7"/>
  <c r="A711" i="7"/>
  <c r="A715" i="7"/>
  <c r="A719" i="7"/>
  <c r="A723" i="7"/>
  <c r="A727" i="7"/>
  <c r="A731" i="7"/>
  <c r="A735" i="7"/>
  <c r="A739" i="7"/>
  <c r="A743" i="7"/>
  <c r="A747" i="7"/>
  <c r="A751" i="7"/>
  <c r="A755" i="7"/>
  <c r="A759" i="7"/>
  <c r="A763" i="7"/>
  <c r="A767" i="7"/>
  <c r="A771" i="7"/>
  <c r="A775" i="7"/>
  <c r="A779" i="7"/>
  <c r="A783" i="7"/>
  <c r="A1315" i="7"/>
  <c r="A1319" i="7"/>
  <c r="A1323" i="7"/>
  <c r="A1327" i="7"/>
  <c r="A1331" i="7"/>
  <c r="A1335" i="7"/>
  <c r="A1339" i="7"/>
  <c r="A1343" i="7"/>
  <c r="A694" i="7"/>
  <c r="A698" i="7"/>
  <c r="A702" i="7"/>
  <c r="A706" i="7"/>
  <c r="A710" i="7"/>
  <c r="A714" i="7"/>
  <c r="A718" i="7"/>
  <c r="A722" i="7"/>
  <c r="A726" i="7"/>
  <c r="A730" i="7"/>
  <c r="A734" i="7"/>
  <c r="A738" i="7"/>
  <c r="A742" i="7"/>
  <c r="A746" i="7"/>
  <c r="A750" i="7"/>
  <c r="A754" i="7"/>
  <c r="A758" i="7"/>
  <c r="A762" i="7"/>
  <c r="A766" i="7"/>
  <c r="A770" i="7"/>
  <c r="A774" i="7"/>
  <c r="A778" i="7"/>
  <c r="A782" i="7"/>
  <c r="A1338" i="7"/>
  <c r="A1342" i="7"/>
  <c r="A788" i="7"/>
  <c r="A5" i="7"/>
  <c r="A9" i="7"/>
  <c r="A13" i="7"/>
  <c r="A17" i="7"/>
  <c r="A21" i="7"/>
  <c r="A25" i="7"/>
  <c r="A29" i="7"/>
  <c r="A33" i="7"/>
  <c r="A37" i="7"/>
  <c r="A41" i="7"/>
  <c r="A45" i="7"/>
  <c r="A49" i="7"/>
  <c r="A53" i="7"/>
  <c r="A57" i="7"/>
  <c r="A61" i="7"/>
  <c r="A65" i="7"/>
  <c r="A69" i="7"/>
  <c r="A73" i="7"/>
  <c r="A77" i="7"/>
  <c r="A81" i="7"/>
  <c r="A85" i="7"/>
  <c r="A89" i="7"/>
  <c r="A93" i="7"/>
  <c r="A97" i="7"/>
  <c r="A101" i="7"/>
  <c r="A105" i="7"/>
  <c r="A109" i="7"/>
  <c r="A113" i="7"/>
  <c r="A117" i="7"/>
  <c r="A121" i="7"/>
  <c r="A125" i="7"/>
  <c r="A129" i="7"/>
  <c r="A133" i="7"/>
  <c r="A137" i="7"/>
  <c r="A141" i="7"/>
  <c r="A145" i="7"/>
  <c r="A149" i="7"/>
  <c r="A153" i="7"/>
  <c r="A157" i="7"/>
  <c r="A161" i="7"/>
  <c r="A165" i="7"/>
  <c r="A169" i="7"/>
  <c r="A173" i="7"/>
  <c r="A177" i="7"/>
  <c r="A181" i="7"/>
  <c r="A185" i="7"/>
  <c r="A209" i="7"/>
  <c r="A213" i="7"/>
  <c r="A217" i="7"/>
  <c r="A221" i="7"/>
  <c r="A225" i="7"/>
  <c r="A229" i="7"/>
  <c r="A233" i="7"/>
  <c r="A237" i="7"/>
  <c r="A241" i="7"/>
  <c r="A245" i="7"/>
  <c r="A249" i="7"/>
  <c r="A253" i="7"/>
  <c r="A257" i="7"/>
  <c r="A261" i="7"/>
  <c r="A265" i="7"/>
  <c r="A269" i="7"/>
  <c r="A273" i="7"/>
  <c r="A277" i="7"/>
  <c r="A281" i="7"/>
  <c r="A285" i="7"/>
  <c r="A289" i="7"/>
  <c r="A293" i="7"/>
  <c r="A297" i="7"/>
  <c r="A301" i="7"/>
  <c r="A305" i="7"/>
  <c r="A309" i="7"/>
  <c r="A313" i="7"/>
  <c r="A317" i="7"/>
  <c r="A321" i="7"/>
  <c r="A325" i="7"/>
  <c r="A329" i="7"/>
  <c r="A333" i="7"/>
  <c r="A337" i="7"/>
  <c r="A341" i="7"/>
  <c r="A345" i="7"/>
  <c r="A349" i="7"/>
  <c r="A353" i="7"/>
  <c r="A357" i="7"/>
  <c r="A361" i="7"/>
  <c r="A365" i="7"/>
  <c r="A369" i="7"/>
  <c r="A373" i="7"/>
  <c r="A377" i="7"/>
  <c r="A381" i="7"/>
  <c r="A385" i="7"/>
  <c r="A389" i="7"/>
  <c r="A393" i="7"/>
  <c r="A397" i="7"/>
  <c r="A401" i="7"/>
  <c r="A405" i="7"/>
  <c r="A409" i="7"/>
  <c r="A413" i="7"/>
  <c r="A417" i="7"/>
  <c r="A421" i="7"/>
  <c r="A425" i="7"/>
  <c r="A429" i="7"/>
  <c r="A433" i="7"/>
  <c r="A437" i="7"/>
  <c r="A441" i="7"/>
  <c r="A445" i="7"/>
  <c r="A449" i="7"/>
  <c r="A453" i="7"/>
  <c r="A457" i="7"/>
  <c r="A461" i="7"/>
  <c r="A465" i="7"/>
  <c r="A469" i="7"/>
  <c r="A473" i="7"/>
  <c r="A477" i="7"/>
  <c r="A481" i="7"/>
  <c r="A485" i="7"/>
  <c r="A489" i="7"/>
  <c r="A493" i="7"/>
  <c r="A497" i="7"/>
  <c r="A501" i="7"/>
  <c r="A505" i="7"/>
  <c r="A509" i="7"/>
  <c r="A513" i="7"/>
  <c r="A517" i="7"/>
  <c r="A521" i="7"/>
  <c r="A525" i="7"/>
  <c r="A529" i="7"/>
  <c r="A533" i="7"/>
  <c r="A537" i="7"/>
  <c r="A541" i="7"/>
  <c r="A545" i="7"/>
  <c r="A549" i="7"/>
  <c r="A553" i="7"/>
  <c r="A557" i="7"/>
  <c r="A561" i="7"/>
  <c r="A565" i="7"/>
  <c r="A569" i="7"/>
  <c r="A573" i="7"/>
  <c r="A577" i="7"/>
  <c r="A581" i="7"/>
  <c r="A585" i="7"/>
  <c r="A589" i="7"/>
  <c r="A593" i="7"/>
  <c r="A597" i="7"/>
  <c r="A601" i="7"/>
  <c r="A605" i="7"/>
  <c r="A609" i="7"/>
  <c r="A613" i="7"/>
  <c r="A617" i="7"/>
  <c r="A621" i="7"/>
  <c r="A657" i="7"/>
  <c r="A661" i="7"/>
  <c r="A665" i="7"/>
  <c r="A669" i="7"/>
  <c r="A673" i="7"/>
  <c r="A677" i="7"/>
  <c r="A681" i="7"/>
  <c r="A685" i="7"/>
  <c r="A689" i="7"/>
  <c r="A4" i="7"/>
  <c r="A20" i="7"/>
  <c r="A24" i="7"/>
  <c r="A28" i="7"/>
  <c r="A32" i="7"/>
  <c r="A36" i="7"/>
  <c r="A40" i="7"/>
  <c r="A44" i="7"/>
  <c r="A48" i="7"/>
  <c r="A52" i="7"/>
  <c r="A56" i="7"/>
  <c r="A60" i="7"/>
  <c r="A64" i="7"/>
  <c r="A68" i="7"/>
  <c r="A72" i="7"/>
  <c r="A76" i="7"/>
  <c r="A80" i="7"/>
  <c r="A84" i="7"/>
  <c r="A88" i="7"/>
  <c r="A92" i="7"/>
  <c r="A96" i="7"/>
  <c r="A100" i="7"/>
  <c r="A104" i="7"/>
  <c r="A108" i="7"/>
  <c r="A112" i="7"/>
  <c r="A116" i="7"/>
  <c r="A120" i="7"/>
  <c r="A124" i="7"/>
  <c r="A128" i="7"/>
  <c r="A132" i="7"/>
  <c r="A136" i="7"/>
  <c r="A140" i="7"/>
  <c r="A144" i="7"/>
  <c r="A148" i="7"/>
  <c r="A152" i="7"/>
  <c r="A156" i="7"/>
  <c r="A160" i="7"/>
  <c r="A164" i="7"/>
  <c r="A168" i="7"/>
  <c r="A172" i="7"/>
  <c r="A176" i="7"/>
  <c r="A180" i="7"/>
  <c r="A184" i="7"/>
  <c r="A188" i="7"/>
  <c r="A208" i="7"/>
  <c r="A212" i="7"/>
  <c r="A216" i="7"/>
  <c r="A220" i="7"/>
  <c r="A224" i="7"/>
  <c r="A228" i="7"/>
  <c r="A232" i="7"/>
  <c r="A236" i="7"/>
  <c r="A240" i="7"/>
  <c r="A244" i="7"/>
  <c r="A248" i="7"/>
  <c r="A264" i="7"/>
  <c r="A268" i="7"/>
  <c r="A272" i="7"/>
  <c r="A276" i="7"/>
  <c r="A280" i="7"/>
  <c r="A284" i="7"/>
  <c r="A288" i="7"/>
  <c r="A292" i="7"/>
  <c r="A296" i="7"/>
  <c r="A300" i="7"/>
  <c r="A308" i="7"/>
  <c r="A312" i="7"/>
  <c r="A316" i="7"/>
  <c r="A320" i="7"/>
  <c r="A324" i="7"/>
  <c r="A328" i="7"/>
  <c r="A332" i="7"/>
  <c r="A336" i="7"/>
  <c r="A340" i="7"/>
  <c r="A344" i="7"/>
  <c r="A348" i="7"/>
  <c r="A352" i="7"/>
  <c r="A190" i="7"/>
  <c r="A198" i="7"/>
  <c r="A8" i="7"/>
  <c r="A12" i="7"/>
  <c r="A16" i="7"/>
  <c r="A252" i="7"/>
  <c r="A256" i="7"/>
  <c r="A260" i="7"/>
  <c r="A304" i="7"/>
  <c r="A194" i="7"/>
  <c r="A202" i="7"/>
  <c r="A206" i="7"/>
  <c r="A193" i="7"/>
  <c r="A205" i="7"/>
  <c r="A189" i="7"/>
  <c r="A197" i="7"/>
  <c r="A201" i="7"/>
  <c r="A7" i="7"/>
  <c r="A11" i="7"/>
  <c r="A15" i="7"/>
  <c r="A19" i="7"/>
  <c r="A23" i="7"/>
  <c r="A27" i="7"/>
  <c r="A31" i="7"/>
  <c r="A35" i="7"/>
  <c r="A147" i="7"/>
  <c r="A151" i="7"/>
  <c r="A155" i="7"/>
  <c r="A159" i="7"/>
  <c r="A163" i="7"/>
  <c r="A167" i="7"/>
  <c r="A171" i="7"/>
  <c r="A175" i="7"/>
  <c r="A179" i="7"/>
  <c r="A183" i="7"/>
  <c r="A187" i="7"/>
  <c r="A192" i="7"/>
  <c r="A196" i="7"/>
  <c r="A200" i="7"/>
  <c r="A204" i="7"/>
  <c r="A207" i="7"/>
  <c r="A211" i="7"/>
  <c r="A215" i="7"/>
  <c r="A219" i="7"/>
  <c r="A223" i="7"/>
  <c r="A227" i="7"/>
  <c r="A231" i="7"/>
  <c r="A235" i="7"/>
  <c r="A239" i="7"/>
  <c r="A243" i="7"/>
  <c r="A247" i="7"/>
  <c r="A251" i="7"/>
  <c r="A255" i="7"/>
  <c r="A259" i="7"/>
  <c r="A263" i="7"/>
  <c r="A267" i="7"/>
  <c r="A271" i="7"/>
  <c r="A331" i="7"/>
  <c r="A335" i="7"/>
  <c r="A339" i="7"/>
  <c r="A343" i="7"/>
  <c r="A347" i="7"/>
  <c r="A351" i="7"/>
  <c r="A1162" i="7"/>
  <c r="A6" i="7"/>
  <c r="A10" i="7"/>
  <c r="A14" i="7"/>
  <c r="A18" i="7"/>
  <c r="A22" i="7"/>
  <c r="A26" i="7"/>
  <c r="A30" i="7"/>
  <c r="A34" i="7"/>
  <c r="A39" i="7"/>
  <c r="A43" i="7"/>
  <c r="A47" i="7"/>
  <c r="A51" i="7"/>
  <c r="A55" i="7"/>
  <c r="A59" i="7"/>
  <c r="A63" i="7"/>
  <c r="A67" i="7"/>
  <c r="A71" i="7"/>
  <c r="A75" i="7"/>
  <c r="A79" i="7"/>
  <c r="A83" i="7"/>
  <c r="A87" i="7"/>
  <c r="A91" i="7"/>
  <c r="A95" i="7"/>
  <c r="A99" i="7"/>
  <c r="A103" i="7"/>
  <c r="A107" i="7"/>
  <c r="A111" i="7"/>
  <c r="A115" i="7"/>
  <c r="A119" i="7"/>
  <c r="A123" i="7"/>
  <c r="A127" i="7"/>
  <c r="A131" i="7"/>
  <c r="A135" i="7"/>
  <c r="A139" i="7"/>
  <c r="A143" i="7"/>
  <c r="A38" i="7"/>
  <c r="A42" i="7"/>
  <c r="A46" i="7"/>
  <c r="A50" i="7"/>
  <c r="A54" i="7"/>
  <c r="A58" i="7"/>
  <c r="A62" i="7"/>
  <c r="A66" i="7"/>
  <c r="A70" i="7"/>
  <c r="A74" i="7"/>
  <c r="A78" i="7"/>
  <c r="A82" i="7"/>
  <c r="A86" i="7"/>
  <c r="A90" i="7"/>
  <c r="A94" i="7"/>
  <c r="A98" i="7"/>
  <c r="A102" i="7"/>
  <c r="A106" i="7"/>
  <c r="A110" i="7"/>
  <c r="A114" i="7"/>
  <c r="A118" i="7"/>
  <c r="A122" i="7"/>
  <c r="A126" i="7"/>
  <c r="A130" i="7"/>
  <c r="A134" i="7"/>
  <c r="A138" i="7"/>
  <c r="A142" i="7"/>
  <c r="A146" i="7"/>
  <c r="A150" i="7"/>
  <c r="A154" i="7"/>
  <c r="A158" i="7"/>
  <c r="A162" i="7"/>
  <c r="A166" i="7"/>
  <c r="A170" i="7"/>
  <c r="A174" i="7"/>
  <c r="A178" i="7"/>
  <c r="A182" i="7"/>
  <c r="A186" i="7"/>
  <c r="A275" i="7"/>
  <c r="A210" i="7"/>
  <c r="A214" i="7"/>
  <c r="A218" i="7"/>
  <c r="A222" i="7"/>
  <c r="A226" i="7"/>
  <c r="A230" i="7"/>
  <c r="A234" i="7"/>
  <c r="A238" i="7"/>
  <c r="A242" i="7"/>
  <c r="A246" i="7"/>
  <c r="A250" i="7"/>
  <c r="A254" i="7"/>
  <c r="A258" i="7"/>
  <c r="A262" i="7"/>
  <c r="A266" i="7"/>
  <c r="A270" i="7"/>
  <c r="A274" i="7"/>
  <c r="A278" i="7"/>
  <c r="A282" i="7"/>
  <c r="A286" i="7"/>
  <c r="A290" i="7"/>
  <c r="A279" i="7"/>
  <c r="A283" i="7"/>
  <c r="A287" i="7"/>
  <c r="A291" i="7"/>
  <c r="A295" i="7"/>
  <c r="A299" i="7"/>
  <c r="A303" i="7"/>
  <c r="A307" i="7"/>
  <c r="A311" i="7"/>
  <c r="A315" i="7"/>
  <c r="A319" i="7"/>
  <c r="A323" i="7"/>
  <c r="A327" i="7"/>
  <c r="A294" i="7"/>
  <c r="A298" i="7"/>
  <c r="A302" i="7"/>
  <c r="A306" i="7"/>
  <c r="A310" i="7"/>
  <c r="A314" i="7"/>
  <c r="A318" i="7"/>
  <c r="A322" i="7"/>
  <c r="A326" i="7"/>
  <c r="A330" i="7"/>
  <c r="A334" i="7"/>
  <c r="A338" i="7"/>
  <c r="A342" i="7"/>
  <c r="A346" i="7"/>
  <c r="A350" i="7"/>
  <c r="A354" i="7"/>
  <c r="A358" i="7"/>
  <c r="A362" i="7"/>
  <c r="A366" i="7"/>
  <c r="A370" i="7"/>
  <c r="A374" i="7"/>
  <c r="A378" i="7"/>
  <c r="A382" i="7"/>
  <c r="A386" i="7"/>
  <c r="A390" i="7"/>
  <c r="A394" i="7"/>
  <c r="A398" i="7"/>
  <c r="A402" i="7"/>
  <c r="A406" i="7"/>
  <c r="A410" i="7"/>
  <c r="A414" i="7"/>
  <c r="A418" i="7"/>
  <c r="A422" i="7"/>
  <c r="A426" i="7"/>
  <c r="A430" i="7"/>
  <c r="A434" i="7"/>
  <c r="A438" i="7"/>
  <c r="A442" i="7"/>
  <c r="A446" i="7"/>
  <c r="A450" i="7"/>
  <c r="A454" i="7"/>
  <c r="A458" i="7"/>
  <c r="A462" i="7"/>
  <c r="A466" i="7"/>
  <c r="A470" i="7"/>
  <c r="A474" i="7"/>
  <c r="A478" i="7"/>
  <c r="A482" i="7"/>
  <c r="A486" i="7"/>
  <c r="A490" i="7"/>
  <c r="A494" i="7"/>
  <c r="A498" i="7"/>
  <c r="A502" i="7"/>
  <c r="A506" i="7"/>
  <c r="A510" i="7"/>
  <c r="A514" i="7"/>
  <c r="A518" i="7"/>
  <c r="A522" i="7"/>
  <c r="A526" i="7"/>
  <c r="A530" i="7"/>
  <c r="A534" i="7"/>
  <c r="A538" i="7"/>
  <c r="A542" i="7"/>
  <c r="A546" i="7"/>
  <c r="A550" i="7"/>
  <c r="A554" i="7"/>
  <c r="A558" i="7"/>
  <c r="A562" i="7"/>
  <c r="A566" i="7"/>
  <c r="A570" i="7"/>
  <c r="A574" i="7"/>
  <c r="A578" i="7"/>
  <c r="A582" i="7"/>
  <c r="A586" i="7"/>
  <c r="A590" i="7"/>
  <c r="A594" i="7"/>
  <c r="A598" i="7"/>
  <c r="A602" i="7"/>
  <c r="A606" i="7"/>
  <c r="A610" i="7"/>
  <c r="A614" i="7"/>
  <c r="A618" i="7"/>
  <c r="A622" i="7"/>
  <c r="A626" i="7"/>
  <c r="A630" i="7"/>
  <c r="A634" i="7"/>
  <c r="A638" i="7"/>
  <c r="A642" i="7"/>
  <c r="A646" i="7"/>
  <c r="A650" i="7"/>
  <c r="A654" i="7"/>
  <c r="A658" i="7"/>
  <c r="A662" i="7"/>
  <c r="A666" i="7"/>
  <c r="A670" i="7"/>
  <c r="A674" i="7"/>
  <c r="A678" i="7"/>
  <c r="A682" i="7"/>
  <c r="A686" i="7"/>
  <c r="A690" i="7"/>
  <c r="A785" i="7"/>
  <c r="A789" i="7"/>
  <c r="A793" i="7"/>
  <c r="A797" i="7"/>
  <c r="A801" i="7"/>
  <c r="A805" i="7"/>
  <c r="A809" i="7"/>
  <c r="A813" i="7"/>
  <c r="A817" i="7"/>
  <c r="A821" i="7"/>
  <c r="A825" i="7"/>
  <c r="A829" i="7"/>
  <c r="A833" i="7"/>
  <c r="A837" i="7"/>
  <c r="A841" i="7"/>
  <c r="A845" i="7"/>
  <c r="A849" i="7"/>
  <c r="A853" i="7"/>
  <c r="A857" i="7"/>
  <c r="A861" i="7"/>
  <c r="A865" i="7"/>
  <c r="A869" i="7"/>
  <c r="A873" i="7"/>
  <c r="A877" i="7"/>
  <c r="A881" i="7"/>
  <c r="A885" i="7"/>
  <c r="A889" i="7"/>
  <c r="A893" i="7"/>
  <c r="A897" i="7"/>
  <c r="A901" i="7"/>
  <c r="A905" i="7"/>
  <c r="A909" i="7"/>
  <c r="A913" i="7"/>
  <c r="A917" i="7"/>
  <c r="A921" i="7"/>
  <c r="A925" i="7"/>
  <c r="A929" i="7"/>
  <c r="A933" i="7"/>
  <c r="A937" i="7"/>
  <c r="A941" i="7"/>
  <c r="A945" i="7"/>
  <c r="A949" i="7"/>
  <c r="A953" i="7"/>
  <c r="A957" i="7"/>
  <c r="A961" i="7"/>
  <c r="A965" i="7"/>
  <c r="A969" i="7"/>
  <c r="A973" i="7"/>
  <c r="A977" i="7"/>
  <c r="A981" i="7"/>
  <c r="A985" i="7"/>
  <c r="A989" i="7"/>
  <c r="A993" i="7"/>
  <c r="A997" i="7"/>
  <c r="A1001" i="7"/>
  <c r="A1005" i="7"/>
  <c r="A1009" i="7"/>
  <c r="A1013" i="7"/>
  <c r="A1017" i="7"/>
  <c r="A1021" i="7"/>
  <c r="A1025" i="7"/>
  <c r="A1029" i="7"/>
  <c r="A1033" i="7"/>
  <c r="A1037" i="7"/>
  <c r="A1041" i="7"/>
  <c r="A1045" i="7"/>
  <c r="A1049" i="7"/>
  <c r="A1053" i="7"/>
  <c r="A1057" i="7"/>
  <c r="A1061" i="7"/>
  <c r="A1065" i="7"/>
  <c r="A1069" i="7"/>
  <c r="A1073" i="7"/>
  <c r="A1077" i="7"/>
  <c r="A1081" i="7"/>
  <c r="A1085" i="7"/>
  <c r="A1089" i="7"/>
  <c r="A1093" i="7"/>
  <c r="A1097" i="7"/>
  <c r="A1101" i="7"/>
  <c r="A1105" i="7"/>
  <c r="A1109" i="7"/>
  <c r="A1113" i="7"/>
  <c r="A1117" i="7"/>
  <c r="A1121" i="7"/>
  <c r="A1125" i="7"/>
  <c r="A1129" i="7"/>
  <c r="A1133" i="7"/>
  <c r="A1137" i="7"/>
  <c r="A1141" i="7"/>
  <c r="A1146" i="7"/>
  <c r="A1150" i="7"/>
  <c r="A1154" i="7"/>
  <c r="A1158" i="7"/>
  <c r="A1161" i="7"/>
  <c r="A796" i="7"/>
  <c r="A800" i="7"/>
  <c r="A804" i="7"/>
  <c r="A808" i="7"/>
  <c r="A812" i="7"/>
  <c r="A816" i="7"/>
  <c r="A820" i="7"/>
  <c r="A824" i="7"/>
  <c r="A828" i="7"/>
  <c r="A832" i="7"/>
  <c r="A836" i="7"/>
  <c r="A840" i="7"/>
  <c r="A844" i="7"/>
  <c r="A848" i="7"/>
  <c r="A852" i="7"/>
  <c r="A856" i="7"/>
  <c r="A860" i="7"/>
  <c r="A864" i="7"/>
  <c r="A868" i="7"/>
  <c r="A872" i="7"/>
  <c r="A876" i="7"/>
  <c r="A880" i="7"/>
  <c r="A884" i="7"/>
  <c r="A888" i="7"/>
  <c r="A892" i="7"/>
  <c r="A896" i="7"/>
  <c r="A900" i="7"/>
  <c r="A904" i="7"/>
  <c r="A908" i="7"/>
  <c r="A920" i="7"/>
  <c r="A924" i="7"/>
  <c r="A928" i="7"/>
  <c r="A932" i="7"/>
  <c r="A936" i="7"/>
  <c r="A940" i="7"/>
  <c r="A992" i="7"/>
  <c r="A996" i="7"/>
  <c r="A1000" i="7"/>
  <c r="A1004" i="7"/>
  <c r="A1008" i="7"/>
  <c r="A1012" i="7"/>
  <c r="A1016" i="7"/>
  <c r="A1020" i="7"/>
  <c r="A1024" i="7"/>
  <c r="A1028" i="7"/>
  <c r="A1032" i="7"/>
  <c r="A1036" i="7"/>
  <c r="A1040" i="7"/>
  <c r="A1044" i="7"/>
  <c r="A1048" i="7"/>
  <c r="A1052" i="7"/>
  <c r="A1056" i="7"/>
  <c r="A1060" i="7"/>
  <c r="A1140" i="7"/>
  <c r="A1163" i="7"/>
  <c r="A1167" i="7"/>
  <c r="A1171" i="7"/>
  <c r="A1175" i="7"/>
  <c r="A1179" i="7"/>
  <c r="A1183" i="7"/>
  <c r="A1187" i="7"/>
  <c r="A1191" i="7"/>
  <c r="A1195" i="7"/>
  <c r="A1199" i="7"/>
  <c r="A1203" i="7"/>
  <c r="A1207" i="7"/>
  <c r="A1211" i="7"/>
  <c r="A1215" i="7"/>
  <c r="A1219" i="7"/>
  <c r="A1223" i="7"/>
  <c r="A1311" i="7"/>
  <c r="A1143" i="7"/>
  <c r="A1147" i="7"/>
  <c r="A1151" i="7"/>
  <c r="A1155" i="7"/>
  <c r="A1159" i="7"/>
  <c r="A1145" i="7"/>
  <c r="A1149" i="7"/>
  <c r="A1153" i="7"/>
  <c r="A1157" i="7"/>
  <c r="A356" i="7"/>
  <c r="A360" i="7"/>
  <c r="A364" i="7"/>
  <c r="A368" i="7"/>
  <c r="A372" i="7"/>
  <c r="A376" i="7"/>
  <c r="A380" i="7"/>
  <c r="A384" i="7"/>
  <c r="A388" i="7"/>
  <c r="A392" i="7"/>
  <c r="A396" i="7"/>
  <c r="A400" i="7"/>
  <c r="A404" i="7"/>
  <c r="A408" i="7"/>
  <c r="A412" i="7"/>
  <c r="A416" i="7"/>
  <c r="A420" i="7"/>
  <c r="A424" i="7"/>
  <c r="A428" i="7"/>
  <c r="A432" i="7"/>
  <c r="A436" i="7"/>
  <c r="A440" i="7"/>
  <c r="A444" i="7"/>
  <c r="A448" i="7"/>
  <c r="A452" i="7"/>
  <c r="A456" i="7"/>
  <c r="A460" i="7"/>
  <c r="A464" i="7"/>
  <c r="A468" i="7"/>
  <c r="A472" i="7"/>
  <c r="A476" i="7"/>
  <c r="A480" i="7"/>
  <c r="A484" i="7"/>
  <c r="A488" i="7"/>
  <c r="A492" i="7"/>
  <c r="A496" i="7"/>
  <c r="A500" i="7"/>
  <c r="A504" i="7"/>
  <c r="A508" i="7"/>
  <c r="A512" i="7"/>
  <c r="A516" i="7"/>
  <c r="A520" i="7"/>
  <c r="A524" i="7"/>
  <c r="A528" i="7"/>
  <c r="A532" i="7"/>
  <c r="A536" i="7"/>
  <c r="A540" i="7"/>
  <c r="A544" i="7"/>
  <c r="A548" i="7"/>
  <c r="A552" i="7"/>
  <c r="A556" i="7"/>
  <c r="A560" i="7"/>
  <c r="A564" i="7"/>
  <c r="A568" i="7"/>
  <c r="A572" i="7"/>
  <c r="A576" i="7"/>
  <c r="A580" i="7"/>
  <c r="A584" i="7"/>
  <c r="A588" i="7"/>
  <c r="A592" i="7"/>
  <c r="A596" i="7"/>
  <c r="A600" i="7"/>
  <c r="A604" i="7"/>
  <c r="A608" i="7"/>
  <c r="A612" i="7"/>
  <c r="A616" i="7"/>
  <c r="A620" i="7"/>
  <c r="A624" i="7"/>
  <c r="A628" i="7"/>
  <c r="A632" i="7"/>
  <c r="A636" i="7"/>
  <c r="A640" i="7"/>
  <c r="A644" i="7"/>
  <c r="A648" i="7"/>
  <c r="A652" i="7"/>
  <c r="A656" i="7"/>
  <c r="A660" i="7"/>
  <c r="A664" i="7"/>
  <c r="A668" i="7"/>
  <c r="A672" i="7"/>
  <c r="A676" i="7"/>
  <c r="A680" i="7"/>
  <c r="A684" i="7"/>
  <c r="A688" i="7"/>
  <c r="A692" i="7"/>
  <c r="A787" i="7"/>
  <c r="A791" i="7"/>
  <c r="A795" i="7"/>
  <c r="A799" i="7"/>
  <c r="A803" i="7"/>
  <c r="A807" i="7"/>
  <c r="A811" i="7"/>
  <c r="A815" i="7"/>
  <c r="A819" i="7"/>
  <c r="A823" i="7"/>
  <c r="A827" i="7"/>
  <c r="A831" i="7"/>
  <c r="A835" i="7"/>
  <c r="A839" i="7"/>
  <c r="A843" i="7"/>
  <c r="A847" i="7"/>
  <c r="A851" i="7"/>
  <c r="A855" i="7"/>
  <c r="A859" i="7"/>
  <c r="A863" i="7"/>
  <c r="A867" i="7"/>
  <c r="A871" i="7"/>
  <c r="A875" i="7"/>
  <c r="A879" i="7"/>
  <c r="A883" i="7"/>
  <c r="A887" i="7"/>
  <c r="A891" i="7"/>
  <c r="A895" i="7"/>
  <c r="A899" i="7"/>
  <c r="A655" i="7"/>
  <c r="A659" i="7"/>
  <c r="A663" i="7"/>
  <c r="A667" i="7"/>
  <c r="A671" i="7"/>
  <c r="A675" i="7"/>
  <c r="A679" i="7"/>
  <c r="A683" i="7"/>
  <c r="A687" i="7"/>
  <c r="A691" i="7"/>
  <c r="A922" i="7"/>
  <c r="A926" i="7"/>
  <c r="A930" i="7"/>
  <c r="A934" i="7"/>
  <c r="A938" i="7"/>
  <c r="A1292" i="7"/>
  <c r="A1296" i="7"/>
  <c r="A1300" i="7"/>
  <c r="A1304" i="7"/>
  <c r="A1308" i="7"/>
  <c r="A903" i="7"/>
  <c r="A907" i="7"/>
  <c r="A911" i="7"/>
  <c r="A915" i="7"/>
  <c r="A919" i="7"/>
  <c r="A923" i="7"/>
  <c r="A927" i="7"/>
  <c r="A931" i="7"/>
  <c r="A935" i="7"/>
  <c r="A939" i="7"/>
  <c r="A943" i="7"/>
  <c r="A947" i="7"/>
  <c r="A951" i="7"/>
  <c r="A955" i="7"/>
  <c r="A959" i="7"/>
  <c r="A963" i="7"/>
  <c r="A967" i="7"/>
  <c r="A971" i="7"/>
  <c r="A975" i="7"/>
  <c r="A987" i="7"/>
  <c r="A991" i="7"/>
  <c r="A995" i="7"/>
  <c r="A999" i="7"/>
  <c r="A1003" i="7"/>
  <c r="A1007" i="7"/>
  <c r="A1011" i="7"/>
  <c r="A1015" i="7"/>
  <c r="A1019" i="7"/>
  <c r="A1023" i="7"/>
  <c r="A1027" i="7"/>
  <c r="A1031" i="7"/>
  <c r="A1035" i="7"/>
  <c r="A1039" i="7"/>
  <c r="A1043" i="7"/>
  <c r="A1047" i="7"/>
  <c r="A1051" i="7"/>
  <c r="A1055" i="7"/>
  <c r="A1059" i="7"/>
  <c r="A1063" i="7"/>
  <c r="A1067" i="7"/>
  <c r="A1071" i="7"/>
  <c r="A1075" i="7"/>
  <c r="A1079" i="7"/>
  <c r="A1083" i="7"/>
  <c r="A1087" i="7"/>
  <c r="A1091" i="7"/>
  <c r="A1095" i="7"/>
  <c r="A1099" i="7"/>
  <c r="A1103" i="7"/>
  <c r="A1107" i="7"/>
  <c r="A1111" i="7"/>
  <c r="A1115" i="7"/>
  <c r="A1119" i="7"/>
  <c r="A1123" i="7"/>
  <c r="A1127" i="7"/>
  <c r="A1131" i="7"/>
  <c r="A1135" i="7"/>
  <c r="A1139" i="7"/>
  <c r="A1144" i="7"/>
  <c r="A1148" i="7"/>
  <c r="A1152" i="7"/>
  <c r="A1156" i="7"/>
  <c r="A1222" i="7"/>
  <c r="A1226" i="7"/>
  <c r="A1230" i="7"/>
  <c r="A1234" i="7"/>
  <c r="A1238" i="7"/>
  <c r="A1242" i="7"/>
  <c r="A1246" i="7"/>
  <c r="A1250" i="7"/>
  <c r="A1254" i="7"/>
  <c r="A1258" i="7"/>
  <c r="A1262" i="7"/>
  <c r="A1266" i="7"/>
  <c r="A1270" i="7"/>
  <c r="A1274" i="7"/>
  <c r="A1278" i="7"/>
  <c r="A1282" i="7"/>
  <c r="A1286" i="7"/>
  <c r="A1290" i="7"/>
  <c r="A1294" i="7"/>
  <c r="A1298" i="7"/>
  <c r="A1302" i="7"/>
  <c r="A1306" i="7"/>
  <c r="A1310" i="7"/>
  <c r="A1138" i="7"/>
  <c r="A1142" i="7"/>
  <c r="A1221" i="7"/>
  <c r="A1225" i="7"/>
  <c r="A625" i="7"/>
  <c r="A629" i="7"/>
  <c r="A633" i="7"/>
  <c r="A637" i="7"/>
  <c r="A641" i="7"/>
  <c r="A645" i="7"/>
  <c r="A649" i="7"/>
  <c r="A653" i="7"/>
  <c r="A355" i="7"/>
  <c r="A359" i="7"/>
  <c r="A363" i="7"/>
  <c r="A367" i="7"/>
  <c r="A371" i="7"/>
  <c r="A375" i="7"/>
  <c r="A379" i="7"/>
  <c r="A383" i="7"/>
  <c r="A387" i="7"/>
  <c r="A391" i="7"/>
  <c r="A395" i="7"/>
  <c r="A399" i="7"/>
  <c r="A403" i="7"/>
  <c r="A407" i="7"/>
  <c r="A411" i="7"/>
  <c r="A415" i="7"/>
  <c r="A419" i="7"/>
  <c r="A423" i="7"/>
  <c r="A427" i="7"/>
  <c r="A431" i="7"/>
  <c r="A435" i="7"/>
  <c r="A439" i="7"/>
  <c r="A443" i="7"/>
  <c r="A447" i="7"/>
  <c r="A451" i="7"/>
  <c r="A455" i="7"/>
  <c r="A459" i="7"/>
  <c r="A463" i="7"/>
  <c r="A467" i="7"/>
  <c r="A471" i="7"/>
  <c r="A475" i="7"/>
  <c r="A479" i="7"/>
  <c r="A483" i="7"/>
  <c r="A487" i="7"/>
  <c r="A491" i="7"/>
  <c r="A495" i="7"/>
  <c r="A499" i="7"/>
  <c r="A503" i="7"/>
  <c r="A507" i="7"/>
  <c r="A511" i="7"/>
  <c r="A515" i="7"/>
  <c r="A519" i="7"/>
  <c r="A523" i="7"/>
  <c r="A527" i="7"/>
  <c r="A531" i="7"/>
  <c r="A535" i="7"/>
  <c r="A539" i="7"/>
  <c r="A543" i="7"/>
  <c r="A547" i="7"/>
  <c r="A551" i="7"/>
  <c r="A555" i="7"/>
  <c r="A559" i="7"/>
  <c r="A563" i="7"/>
  <c r="A567" i="7"/>
  <c r="A571" i="7"/>
  <c r="A575" i="7"/>
  <c r="A579" i="7"/>
  <c r="A583" i="7"/>
  <c r="A587" i="7"/>
  <c r="A591" i="7"/>
  <c r="A595" i="7"/>
  <c r="A599" i="7"/>
  <c r="A603" i="7"/>
  <c r="A607" i="7"/>
  <c r="A611" i="7"/>
  <c r="A615" i="7"/>
  <c r="A619" i="7"/>
  <c r="A623" i="7"/>
  <c r="A627" i="7"/>
  <c r="A631" i="7"/>
  <c r="A635" i="7"/>
  <c r="A639" i="7"/>
  <c r="A643" i="7"/>
  <c r="A647" i="7"/>
  <c r="A651" i="7"/>
  <c r="A912" i="7"/>
  <c r="A916" i="7"/>
  <c r="A786" i="7"/>
  <c r="A790" i="7"/>
  <c r="A794" i="7"/>
  <c r="A798" i="7"/>
  <c r="A802" i="7"/>
  <c r="A806" i="7"/>
  <c r="A810" i="7"/>
  <c r="A814" i="7"/>
  <c r="A818" i="7"/>
  <c r="A822" i="7"/>
  <c r="A826" i="7"/>
  <c r="A830" i="7"/>
  <c r="A834" i="7"/>
  <c r="A838" i="7"/>
  <c r="A842" i="7"/>
  <c r="A846" i="7"/>
  <c r="A850" i="7"/>
  <c r="A854" i="7"/>
  <c r="A858" i="7"/>
  <c r="A862" i="7"/>
  <c r="A866" i="7"/>
  <c r="A870" i="7"/>
  <c r="A874" i="7"/>
  <c r="A878" i="7"/>
  <c r="A882" i="7"/>
  <c r="A886" i="7"/>
  <c r="A890" i="7"/>
  <c r="A894" i="7"/>
  <c r="A898" i="7"/>
  <c r="A902" i="7"/>
  <c r="A906" i="7"/>
  <c r="A910" i="7"/>
  <c r="A914" i="7"/>
  <c r="A918" i="7"/>
  <c r="A944" i="7"/>
  <c r="A948" i="7"/>
  <c r="A952" i="7"/>
  <c r="A956" i="7"/>
  <c r="A960" i="7"/>
  <c r="A964" i="7"/>
  <c r="A968" i="7"/>
  <c r="A972" i="7"/>
  <c r="A976" i="7"/>
  <c r="A980" i="7"/>
  <c r="A984" i="7"/>
  <c r="A988" i="7"/>
  <c r="A979" i="7"/>
  <c r="A983" i="7"/>
  <c r="A942" i="7"/>
  <c r="A946" i="7"/>
  <c r="A950" i="7"/>
  <c r="A954" i="7"/>
  <c r="A958" i="7"/>
  <c r="A962" i="7"/>
  <c r="A966" i="7"/>
  <c r="A970" i="7"/>
  <c r="A974" i="7"/>
  <c r="A978" i="7"/>
  <c r="A982" i="7"/>
  <c r="A986" i="7"/>
  <c r="A1064" i="7"/>
  <c r="A1068" i="7"/>
  <c r="A1072" i="7"/>
  <c r="A1076" i="7"/>
  <c r="A1080" i="7"/>
  <c r="A1084" i="7"/>
  <c r="A1088" i="7"/>
  <c r="A1092" i="7"/>
  <c r="A1096" i="7"/>
  <c r="A1100" i="7"/>
  <c r="A1104" i="7"/>
  <c r="A1108" i="7"/>
  <c r="A1112" i="7"/>
  <c r="A1116" i="7"/>
  <c r="A1120" i="7"/>
  <c r="A1124" i="7"/>
  <c r="A1128" i="7"/>
  <c r="A1132" i="7"/>
  <c r="A1136" i="7"/>
  <c r="A990" i="7"/>
  <c r="A994" i="7"/>
  <c r="A998" i="7"/>
  <c r="A1002" i="7"/>
  <c r="A1006" i="7"/>
  <c r="A1010" i="7"/>
  <c r="A1014" i="7"/>
  <c r="A1018" i="7"/>
  <c r="A1022" i="7"/>
  <c r="A1026" i="7"/>
  <c r="A1030" i="7"/>
  <c r="A1034" i="7"/>
  <c r="A1038" i="7"/>
  <c r="A1042" i="7"/>
  <c r="A1046" i="7"/>
  <c r="A1050" i="7"/>
  <c r="A1054" i="7"/>
  <c r="A1058" i="7"/>
  <c r="A1062" i="7"/>
  <c r="A1066" i="7"/>
  <c r="A1070" i="7"/>
  <c r="A1074" i="7"/>
  <c r="A1078" i="7"/>
  <c r="A1082" i="7"/>
  <c r="A1086" i="7"/>
  <c r="A1090" i="7"/>
  <c r="A1094" i="7"/>
  <c r="A1098" i="7"/>
  <c r="A1102" i="7"/>
  <c r="A1106" i="7"/>
  <c r="A1110" i="7"/>
  <c r="A1114" i="7"/>
  <c r="A1118" i="7"/>
  <c r="A1122" i="7"/>
  <c r="A1126" i="7"/>
  <c r="A1130" i="7"/>
  <c r="A1134" i="7"/>
  <c r="A1166" i="7"/>
  <c r="A1170" i="7"/>
  <c r="A1174" i="7"/>
  <c r="A1178" i="7"/>
  <c r="A1182" i="7"/>
  <c r="A1186" i="7"/>
  <c r="A1190" i="7"/>
  <c r="A1194" i="7"/>
  <c r="A1198" i="7"/>
  <c r="A1202" i="7"/>
  <c r="A1206" i="7"/>
  <c r="A1210" i="7"/>
  <c r="A1214" i="7"/>
  <c r="A1218" i="7"/>
  <c r="A1165" i="7"/>
  <c r="A1169" i="7"/>
  <c r="A1173" i="7"/>
  <c r="A1177" i="7"/>
  <c r="A1181" i="7"/>
  <c r="A1185" i="7"/>
  <c r="A1189" i="7"/>
  <c r="A1193" i="7"/>
  <c r="A1197" i="7"/>
  <c r="A1201" i="7"/>
  <c r="A1205" i="7"/>
  <c r="A1209" i="7"/>
  <c r="A1213" i="7"/>
  <c r="A1217" i="7"/>
  <c r="A1227" i="7"/>
  <c r="A1231" i="7"/>
  <c r="A1235" i="7"/>
  <c r="A1239" i="7"/>
  <c r="A1243" i="7"/>
  <c r="A1247" i="7"/>
  <c r="A1251" i="7"/>
  <c r="A1255" i="7"/>
  <c r="A1259" i="7"/>
  <c r="A1263" i="7"/>
  <c r="A1267" i="7"/>
  <c r="A1271" i="7"/>
  <c r="A1275" i="7"/>
  <c r="A1279" i="7"/>
  <c r="A1283" i="7"/>
  <c r="A1287" i="7"/>
  <c r="A1291" i="7"/>
  <c r="A1295" i="7"/>
  <c r="A1299" i="7"/>
  <c r="A1303" i="7"/>
  <c r="A1307" i="7"/>
  <c r="A1229" i="7"/>
  <c r="A1233" i="7"/>
  <c r="A1237" i="7"/>
  <c r="A1241" i="7"/>
  <c r="A1245" i="7"/>
  <c r="A1249" i="7"/>
  <c r="A1253" i="7"/>
  <c r="A1257" i="7"/>
  <c r="A1261" i="7"/>
  <c r="A1265" i="7"/>
  <c r="A1269" i="7"/>
  <c r="A1273" i="7"/>
  <c r="A1277" i="7"/>
  <c r="A1281" i="7"/>
  <c r="A1285" i="7"/>
  <c r="A1289" i="7"/>
  <c r="A1293" i="7"/>
  <c r="A1297" i="7"/>
  <c r="A1301" i="7"/>
  <c r="A1305" i="7"/>
  <c r="A1309" i="7"/>
  <c r="Z3470" i="8" l="1"/>
  <c r="Z3469" i="8"/>
  <c r="Z3468" i="8"/>
  <c r="Z3467" i="8"/>
  <c r="Z3466" i="8"/>
  <c r="Z3465" i="8"/>
  <c r="Z3464" i="8"/>
  <c r="Z3463" i="8"/>
  <c r="Z3462" i="8"/>
  <c r="Z3461" i="8"/>
  <c r="Z3460" i="8"/>
  <c r="Z3459" i="8"/>
  <c r="Z3458" i="8"/>
  <c r="Z3457" i="8"/>
  <c r="Z3456" i="8"/>
  <c r="Z3455" i="8"/>
  <c r="Z3454" i="8"/>
  <c r="Z3453" i="8"/>
  <c r="Z3452" i="8"/>
  <c r="Z3451" i="8"/>
  <c r="Z3450" i="8"/>
  <c r="Z3449" i="8"/>
  <c r="Z3448" i="8"/>
  <c r="Z3447" i="8"/>
  <c r="Z3446" i="8"/>
  <c r="Z3445" i="8"/>
  <c r="AD3445" i="8" s="1"/>
  <c r="Z3444" i="8"/>
  <c r="AD3444" i="8" s="1"/>
  <c r="Z3443" i="8"/>
  <c r="AD3443" i="8" s="1"/>
  <c r="Z3442" i="8"/>
  <c r="AD3442" i="8" s="1"/>
  <c r="Z3441" i="8"/>
  <c r="AD3441" i="8" s="1"/>
  <c r="Z3440" i="8"/>
  <c r="Z3439" i="8"/>
  <c r="Z3438" i="8"/>
  <c r="Z3437" i="8"/>
  <c r="Z3436" i="8"/>
  <c r="Z3435" i="8"/>
  <c r="Z3434" i="8"/>
  <c r="Z3433" i="8"/>
  <c r="Z3432" i="8"/>
  <c r="Z3431" i="8"/>
  <c r="Z3430" i="8"/>
  <c r="Z3429" i="8"/>
  <c r="Z3428" i="8"/>
  <c r="Z3427" i="8"/>
  <c r="Z3426" i="8"/>
  <c r="Z3425" i="8"/>
  <c r="Z3424" i="8"/>
  <c r="Z3423" i="8"/>
  <c r="Z3422" i="8"/>
  <c r="Z3421" i="8"/>
  <c r="Z3420" i="8"/>
  <c r="Z3419" i="8"/>
  <c r="Z3418" i="8"/>
  <c r="Z3417" i="8"/>
  <c r="Z3416" i="8"/>
  <c r="Z3415" i="8"/>
  <c r="Z3414" i="8"/>
  <c r="Z3413" i="8"/>
  <c r="Z3412" i="8"/>
  <c r="Z3411" i="8"/>
  <c r="Z3410" i="8"/>
  <c r="Z3409" i="8"/>
  <c r="Z3408" i="8"/>
  <c r="Z3407" i="8"/>
  <c r="Z3406" i="8"/>
  <c r="Z3405" i="8"/>
  <c r="Z3404" i="8"/>
  <c r="Z3403" i="8"/>
  <c r="Z3402" i="8"/>
  <c r="Z3401" i="8"/>
  <c r="Z3400" i="8"/>
  <c r="Z3399" i="8"/>
  <c r="Z3398" i="8"/>
  <c r="Z3397" i="8"/>
  <c r="Z3396" i="8"/>
  <c r="Z3395" i="8"/>
  <c r="Z3394" i="8"/>
  <c r="Z3393" i="8"/>
  <c r="Z3392" i="8"/>
  <c r="Z3391" i="8"/>
  <c r="Z3390" i="8"/>
  <c r="Z3389" i="8"/>
  <c r="Z3388" i="8"/>
  <c r="Z3387" i="8"/>
  <c r="Z3386" i="8"/>
  <c r="Z3385" i="8"/>
  <c r="Z3384" i="8"/>
  <c r="Z3383" i="8"/>
  <c r="Z3382" i="8"/>
  <c r="Z3381" i="8"/>
  <c r="Z3380" i="8"/>
  <c r="Z3379" i="8"/>
  <c r="Z3378" i="8"/>
  <c r="Z3377" i="8"/>
  <c r="Z3376" i="8"/>
  <c r="Z3375" i="8"/>
  <c r="Z3374" i="8"/>
  <c r="Z3373" i="8"/>
  <c r="Z3372" i="8"/>
  <c r="Z3371" i="8"/>
  <c r="Z3370" i="8"/>
  <c r="Z3369" i="8"/>
  <c r="Z3368" i="8"/>
  <c r="Z3367" i="8"/>
  <c r="Z3366" i="8"/>
  <c r="Z3365" i="8"/>
  <c r="Z3364" i="8"/>
  <c r="Z3363" i="8"/>
  <c r="Z3362" i="8"/>
  <c r="Z3361" i="8"/>
  <c r="AD3361" i="8" s="1"/>
  <c r="Z3360" i="8"/>
  <c r="AD3360" i="8" s="1"/>
  <c r="Z3359" i="8"/>
  <c r="AD3359" i="8" s="1"/>
  <c r="Z3358" i="8"/>
  <c r="AD3358" i="8" s="1"/>
  <c r="Z3357" i="8"/>
  <c r="AD3357" i="8" s="1"/>
  <c r="Z3356" i="8"/>
  <c r="AD3356" i="8" s="1"/>
  <c r="Z3355" i="8"/>
  <c r="AD3355" i="8" s="1"/>
  <c r="Z3354" i="8"/>
  <c r="Z3353" i="8"/>
  <c r="Z3352" i="8"/>
  <c r="Z3351" i="8"/>
  <c r="Z3350" i="8"/>
  <c r="Z3349" i="8"/>
  <c r="Z3348" i="8"/>
  <c r="Z3347" i="8"/>
  <c r="Z3346" i="8"/>
  <c r="Z3345" i="8"/>
  <c r="Z3344" i="8"/>
  <c r="Z3343" i="8"/>
  <c r="Z3342" i="8"/>
  <c r="Z3341" i="8"/>
  <c r="Z3340" i="8"/>
  <c r="Z3339" i="8"/>
  <c r="Z3338" i="8"/>
  <c r="Z3337" i="8"/>
  <c r="Z3336" i="8"/>
  <c r="Z3335" i="8"/>
  <c r="Z3334" i="8"/>
  <c r="Z3333" i="8"/>
  <c r="Z3332" i="8"/>
  <c r="Z3331" i="8"/>
  <c r="Z3330" i="8"/>
  <c r="Z3329" i="8"/>
  <c r="Z3328" i="8"/>
  <c r="Z3327" i="8"/>
  <c r="Z3326" i="8"/>
  <c r="Z3325" i="8"/>
  <c r="Z3324" i="8"/>
  <c r="Z3323" i="8"/>
  <c r="Z3322" i="8"/>
  <c r="Z3321" i="8"/>
  <c r="Z3320" i="8"/>
  <c r="Z3319" i="8"/>
  <c r="Z3318" i="8"/>
  <c r="Z3317" i="8"/>
  <c r="Z3316" i="8"/>
  <c r="Z3315" i="8"/>
  <c r="Z3314" i="8"/>
  <c r="Z3313" i="8"/>
  <c r="Z3312" i="8"/>
  <c r="Z3311" i="8"/>
  <c r="Z3310" i="8"/>
  <c r="Z3309" i="8"/>
  <c r="Z3308" i="8"/>
  <c r="Z3307" i="8"/>
  <c r="Z3306" i="8"/>
  <c r="Z3305" i="8"/>
  <c r="Z3304" i="8"/>
  <c r="Z3303" i="8"/>
  <c r="Z3302" i="8"/>
  <c r="Z3301" i="8"/>
  <c r="Z3300" i="8"/>
  <c r="Z3299" i="8"/>
  <c r="Z3298" i="8"/>
  <c r="Z3297" i="8"/>
  <c r="Z3296" i="8"/>
  <c r="Z3295" i="8"/>
  <c r="Z3294" i="8"/>
  <c r="Z3293" i="8"/>
  <c r="Z3292" i="8"/>
  <c r="Z3291" i="8"/>
  <c r="Z3290" i="8"/>
  <c r="Z3289" i="8"/>
  <c r="Z3288" i="8"/>
  <c r="Z3287" i="8"/>
  <c r="Z3286" i="8"/>
  <c r="Z3285" i="8"/>
  <c r="Z3284" i="8"/>
  <c r="Z3283" i="8"/>
  <c r="Z3282" i="8"/>
  <c r="Z3281" i="8"/>
  <c r="Z3280" i="8"/>
  <c r="Z3279" i="8"/>
  <c r="Z3278" i="8"/>
  <c r="Z3277" i="8"/>
  <c r="Z3276" i="8"/>
  <c r="Z3275" i="8"/>
  <c r="AD3275" i="8" s="1"/>
  <c r="Z3274" i="8"/>
  <c r="AD3274" i="8" s="1"/>
  <c r="Z3273" i="8"/>
  <c r="AD3273" i="8" s="1"/>
  <c r="Z3272" i="8"/>
  <c r="AD3272" i="8" s="1"/>
  <c r="Z3271" i="8"/>
  <c r="AD3271" i="8" s="1"/>
  <c r="Z3270" i="8"/>
  <c r="Z3269" i="8"/>
  <c r="Z3268" i="8"/>
  <c r="Z3267" i="8"/>
  <c r="Z3266" i="8"/>
  <c r="Z3265" i="8"/>
  <c r="Z3264" i="8"/>
  <c r="Z3263" i="8"/>
  <c r="Z3262" i="8"/>
  <c r="Z3261" i="8"/>
  <c r="Z3260" i="8"/>
  <c r="Z3259" i="8"/>
  <c r="Z3258" i="8"/>
  <c r="Z3257" i="8"/>
  <c r="Z3256" i="8"/>
  <c r="Z3255" i="8"/>
  <c r="Z3254" i="8"/>
  <c r="Z3253" i="8"/>
  <c r="Z3252" i="8"/>
  <c r="Z3251" i="8"/>
  <c r="Z3250" i="8"/>
  <c r="Z3249" i="8"/>
  <c r="Z3248" i="8"/>
  <c r="Z3247" i="8"/>
  <c r="Z3246" i="8"/>
  <c r="Z3245" i="8"/>
  <c r="Z3244" i="8"/>
  <c r="Z3243" i="8"/>
  <c r="Z3242" i="8"/>
  <c r="Z3241" i="8"/>
  <c r="Z3240" i="8"/>
  <c r="Z3239" i="8"/>
  <c r="Z3238" i="8"/>
  <c r="Z3237" i="8"/>
  <c r="Z3236" i="8"/>
  <c r="Z3235" i="8"/>
  <c r="Z3234" i="8"/>
  <c r="Z3233" i="8"/>
  <c r="Z3232" i="8"/>
  <c r="Z3231" i="8"/>
  <c r="Z3230" i="8"/>
  <c r="Z3229" i="8"/>
  <c r="Z3228" i="8"/>
  <c r="Z3227" i="8"/>
  <c r="Z3226" i="8"/>
  <c r="Z3225" i="8"/>
  <c r="Z3224" i="8"/>
  <c r="Z3223" i="8"/>
  <c r="Z3222" i="8"/>
  <c r="Z3221" i="8"/>
  <c r="Z3220" i="8"/>
  <c r="Z3219" i="8"/>
  <c r="Z3218" i="8"/>
  <c r="Z3217" i="8"/>
  <c r="Z3216" i="8"/>
  <c r="Z3215" i="8"/>
  <c r="Z3214" i="8"/>
  <c r="Z3213" i="8"/>
  <c r="Z3212" i="8"/>
  <c r="Z3211" i="8"/>
  <c r="Z3210" i="8"/>
  <c r="Z3209" i="8"/>
  <c r="Z3208" i="8"/>
  <c r="Z3207" i="8"/>
  <c r="Z3206" i="8"/>
  <c r="Z3205" i="8"/>
  <c r="Z3204" i="8"/>
  <c r="Z3203" i="8"/>
  <c r="Z3202" i="8"/>
  <c r="Z3201" i="8"/>
  <c r="Z3200" i="8"/>
  <c r="Z3199" i="8"/>
  <c r="Z3198" i="8"/>
  <c r="Z3197" i="8"/>
  <c r="Z3196" i="8"/>
  <c r="Z3195" i="8"/>
  <c r="Z3194" i="8"/>
  <c r="Z3193" i="8"/>
  <c r="Z3192" i="8"/>
  <c r="Z3191" i="8"/>
  <c r="Z3190" i="8"/>
  <c r="Z3189" i="8"/>
  <c r="Z3188" i="8"/>
  <c r="Z3187" i="8"/>
  <c r="Z3186" i="8"/>
  <c r="Z3185" i="8"/>
  <c r="Z3184" i="8"/>
  <c r="Z3183" i="8"/>
  <c r="Z3182" i="8"/>
  <c r="Z3181" i="8"/>
  <c r="Z3180" i="8"/>
  <c r="Z3179" i="8"/>
  <c r="Z3178" i="8"/>
  <c r="Z3177" i="8"/>
  <c r="Z3176" i="8"/>
  <c r="Z3175" i="8"/>
  <c r="Z3174" i="8"/>
  <c r="Z3173" i="8"/>
  <c r="Z3172" i="8"/>
  <c r="Z3171" i="8"/>
  <c r="Z3170" i="8"/>
  <c r="Z3169" i="8"/>
  <c r="Z3168" i="8"/>
  <c r="Z3167" i="8"/>
  <c r="Z3166" i="8"/>
  <c r="Z3165" i="8"/>
  <c r="Z3164" i="8"/>
  <c r="Z3163" i="8"/>
  <c r="Z3162" i="8"/>
  <c r="AD3162" i="8" s="1"/>
  <c r="Z3161" i="8"/>
  <c r="AD3161" i="8" s="1"/>
  <c r="Z3160" i="8"/>
  <c r="AD3160" i="8" s="1"/>
  <c r="Z3159" i="8"/>
  <c r="AD3159" i="8" s="1"/>
  <c r="Z3158" i="8"/>
  <c r="AD3158" i="8" s="1"/>
  <c r="Z3157" i="8"/>
  <c r="AD3157" i="8" s="1"/>
  <c r="Z3156" i="8"/>
  <c r="Z3155" i="8"/>
  <c r="Z3154" i="8"/>
  <c r="Z3153" i="8"/>
  <c r="Z3152" i="8"/>
  <c r="Z3151" i="8"/>
  <c r="Z3150" i="8"/>
  <c r="Z3149" i="8"/>
  <c r="Z3148" i="8"/>
  <c r="Z3147" i="8"/>
  <c r="Z3146" i="8"/>
  <c r="Z3145" i="8"/>
  <c r="Z3144" i="8"/>
  <c r="Z3143" i="8"/>
  <c r="Z3142" i="8"/>
  <c r="Z3141" i="8"/>
  <c r="Z3140" i="8"/>
  <c r="Z3139" i="8"/>
  <c r="Z3138" i="8"/>
  <c r="Z3137" i="8"/>
  <c r="Z3136" i="8"/>
  <c r="Z3135" i="8"/>
  <c r="Z3134" i="8"/>
  <c r="Z3133" i="8"/>
  <c r="Z3132" i="8"/>
  <c r="Z3131" i="8"/>
  <c r="Z3130" i="8"/>
  <c r="Z3129" i="8"/>
  <c r="Z3128" i="8"/>
  <c r="Z3127" i="8"/>
  <c r="Z3126" i="8"/>
  <c r="Z3125" i="8"/>
  <c r="Z3124" i="8"/>
  <c r="Z3123" i="8"/>
  <c r="Z3122" i="8"/>
  <c r="Z3121" i="8"/>
  <c r="Z3120" i="8"/>
  <c r="Z3119" i="8"/>
  <c r="Z3118" i="8"/>
  <c r="Z3117" i="8"/>
  <c r="Z3116" i="8"/>
  <c r="Z3115" i="8"/>
  <c r="Z3114" i="8"/>
  <c r="Z3113" i="8"/>
  <c r="Z3112" i="8"/>
  <c r="Z3111" i="8"/>
  <c r="Z3110" i="8"/>
  <c r="Z3109" i="8"/>
  <c r="Z3108" i="8"/>
  <c r="Z3107" i="8"/>
  <c r="Z3106" i="8"/>
  <c r="Z3105" i="8"/>
  <c r="Z3104" i="8"/>
  <c r="Z3103" i="8"/>
  <c r="Z3102" i="8"/>
  <c r="Z3101" i="8"/>
  <c r="Z3100" i="8"/>
  <c r="Z3099" i="8"/>
  <c r="Z3098" i="8"/>
  <c r="Z3097" i="8"/>
  <c r="Z3096" i="8"/>
  <c r="Z3095" i="8"/>
  <c r="Z3094" i="8"/>
  <c r="Z3093" i="8"/>
  <c r="Z3092" i="8"/>
  <c r="Z3091" i="8"/>
  <c r="Z3090" i="8"/>
  <c r="Z3089" i="8"/>
  <c r="Z3088" i="8"/>
  <c r="Z3087" i="8"/>
  <c r="Z3086" i="8"/>
  <c r="Z3085" i="8"/>
  <c r="Z3084" i="8"/>
  <c r="Z3083" i="8"/>
  <c r="Z3082" i="8"/>
  <c r="Z3081" i="8"/>
  <c r="Z3080" i="8"/>
  <c r="Z3079" i="8"/>
  <c r="Z3078" i="8"/>
  <c r="Z3077" i="8"/>
  <c r="Z3076" i="8"/>
  <c r="Z3075" i="8"/>
  <c r="Z3074" i="8"/>
  <c r="Z3073" i="8"/>
  <c r="Z3072" i="8"/>
  <c r="Z3071" i="8"/>
  <c r="Z3070" i="8"/>
  <c r="Z3069" i="8"/>
  <c r="Z3068" i="8"/>
  <c r="Z3067" i="8"/>
  <c r="Z3066" i="8"/>
  <c r="Z3065" i="8"/>
  <c r="Z3064" i="8"/>
  <c r="Z3063" i="8"/>
  <c r="Z3062" i="8"/>
  <c r="AD3062" i="8" s="1"/>
  <c r="Z3061" i="8"/>
  <c r="AD3061" i="8" s="1"/>
  <c r="Z3060" i="8"/>
  <c r="AD3060" i="8" s="1"/>
  <c r="Z3059" i="8"/>
  <c r="AD3059" i="8" s="1"/>
  <c r="Z3058" i="8"/>
  <c r="AD3058" i="8" s="1"/>
  <c r="Z3057" i="8"/>
  <c r="Z3056" i="8"/>
  <c r="Z3055" i="8"/>
  <c r="Z3054" i="8"/>
  <c r="Z3053" i="8"/>
  <c r="Z3052" i="8"/>
  <c r="Z3051" i="8"/>
  <c r="Z3050" i="8"/>
  <c r="Z3049" i="8"/>
  <c r="Z3048" i="8"/>
  <c r="Z3047" i="8"/>
  <c r="Z3046" i="8"/>
  <c r="Z3045" i="8"/>
  <c r="Z3044" i="8"/>
  <c r="Z3043" i="8"/>
  <c r="Z3042" i="8"/>
  <c r="Z3041" i="8"/>
  <c r="Z3040" i="8"/>
  <c r="Z3039" i="8"/>
  <c r="Z3038" i="8"/>
  <c r="Z3037" i="8"/>
  <c r="Z3036" i="8"/>
  <c r="Z3035" i="8"/>
  <c r="Z3034" i="8"/>
  <c r="Z3033" i="8"/>
  <c r="Z3032" i="8"/>
  <c r="Z3031" i="8"/>
  <c r="Z3030" i="8"/>
  <c r="Z3029" i="8"/>
  <c r="Z3028" i="8"/>
  <c r="Z3027" i="8"/>
  <c r="Z3026" i="8"/>
  <c r="Z3025" i="8"/>
  <c r="Z3024" i="8"/>
  <c r="Z3023" i="8"/>
  <c r="Z3022" i="8"/>
  <c r="Z3021" i="8"/>
  <c r="Z3020" i="8"/>
  <c r="Z3019" i="8"/>
  <c r="Z3018" i="8"/>
  <c r="Z3017" i="8"/>
  <c r="Z3016" i="8"/>
  <c r="Z3015" i="8"/>
  <c r="Z3014" i="8"/>
  <c r="Z3013" i="8"/>
  <c r="Z3012" i="8"/>
  <c r="Z3011" i="8"/>
  <c r="Z3010" i="8"/>
  <c r="Z3009" i="8"/>
  <c r="Z3008" i="8"/>
  <c r="Z3007" i="8"/>
  <c r="Z3006" i="8"/>
  <c r="Z3005" i="8"/>
  <c r="Z3004" i="8"/>
  <c r="Z3003" i="8"/>
  <c r="Z3002" i="8"/>
  <c r="Z3001" i="8"/>
  <c r="Z3000" i="8"/>
  <c r="Z2999" i="8"/>
  <c r="Z2998" i="8"/>
  <c r="Z2997" i="8"/>
  <c r="Z2996" i="8"/>
  <c r="Z2995" i="8"/>
  <c r="Z2994" i="8"/>
  <c r="Z2993" i="8"/>
  <c r="Z2992" i="8"/>
  <c r="Z2991" i="8"/>
  <c r="Z2990" i="8"/>
  <c r="Z2989" i="8"/>
  <c r="Z2988" i="8"/>
  <c r="Z2987" i="8"/>
  <c r="Z2986" i="8"/>
  <c r="Z2985" i="8"/>
  <c r="Z2984" i="8"/>
  <c r="Z2983" i="8"/>
  <c r="Z2982" i="8"/>
  <c r="Z2981" i="8"/>
  <c r="Z2980" i="8"/>
  <c r="Z2979" i="8"/>
  <c r="Z2978" i="8"/>
  <c r="Z2977" i="8"/>
  <c r="Z2976" i="8"/>
  <c r="Z2975" i="8"/>
  <c r="Z2974" i="8"/>
  <c r="Z2973" i="8"/>
  <c r="Z2972" i="8"/>
  <c r="Z2971" i="8"/>
  <c r="Z2970" i="8"/>
  <c r="Z2969" i="8"/>
  <c r="AD2969" i="8" s="1"/>
  <c r="Z2968" i="8"/>
  <c r="AD2968" i="8" s="1"/>
  <c r="Z2967" i="8"/>
  <c r="AD2967" i="8" s="1"/>
  <c r="Z2966" i="8"/>
  <c r="AD2966" i="8" s="1"/>
  <c r="Z2965" i="8"/>
  <c r="AD2965" i="8" s="1"/>
  <c r="Z2964" i="8"/>
  <c r="Z2963" i="8"/>
  <c r="Z2962" i="8"/>
  <c r="Z2961" i="8"/>
  <c r="Z2960" i="8"/>
  <c r="Z2959" i="8"/>
  <c r="Z2958" i="8"/>
  <c r="Z2957" i="8"/>
  <c r="Z2956" i="8"/>
  <c r="Z2955" i="8"/>
  <c r="Z2954" i="8"/>
  <c r="Z2953" i="8"/>
  <c r="Z2952" i="8"/>
  <c r="Z2951" i="8"/>
  <c r="Z2950" i="8"/>
  <c r="Z2949" i="8"/>
  <c r="Z2948" i="8"/>
  <c r="Z2947" i="8"/>
  <c r="Z2946" i="8"/>
  <c r="Z2945" i="8"/>
  <c r="Z2944" i="8"/>
  <c r="Z2943" i="8"/>
  <c r="Z2942" i="8"/>
  <c r="Z2941" i="8"/>
  <c r="Z2940" i="8"/>
  <c r="Z2939" i="8"/>
  <c r="Z2938" i="8"/>
  <c r="Z2937" i="8"/>
  <c r="Z2936" i="8"/>
  <c r="Z2935" i="8"/>
  <c r="Z2934" i="8"/>
  <c r="Z2933" i="8"/>
  <c r="Z2932" i="8"/>
  <c r="Z2931" i="8"/>
  <c r="Z2930" i="8"/>
  <c r="Z2929" i="8"/>
  <c r="Z2928" i="8"/>
  <c r="Z2927" i="8"/>
  <c r="Z2926" i="8"/>
  <c r="Z2925" i="8"/>
  <c r="Z2924" i="8"/>
  <c r="Z2923" i="8"/>
  <c r="Z2922" i="8"/>
  <c r="Z2921" i="8"/>
  <c r="Z2920" i="8"/>
  <c r="Z2919" i="8"/>
  <c r="Z2918" i="8"/>
  <c r="Z2917" i="8"/>
  <c r="Z2916" i="8"/>
  <c r="Z2915" i="8"/>
  <c r="Z2914" i="8"/>
  <c r="Z2913" i="8"/>
  <c r="Z2912" i="8"/>
  <c r="Z2911" i="8"/>
  <c r="Z2910" i="8"/>
  <c r="Z2909" i="8"/>
  <c r="Z2908" i="8"/>
  <c r="Z2907" i="8"/>
  <c r="Z2906" i="8"/>
  <c r="Z2905" i="8"/>
  <c r="Z2904" i="8"/>
  <c r="Z2903" i="8"/>
  <c r="Z2902" i="8"/>
  <c r="Z2901" i="8"/>
  <c r="Z2900" i="8"/>
  <c r="Z2899" i="8"/>
  <c r="Z2898" i="8"/>
  <c r="Z2897" i="8"/>
  <c r="Z2896" i="8"/>
  <c r="Z2895" i="8"/>
  <c r="Z2894" i="8"/>
  <c r="Z2893" i="8"/>
  <c r="Z2892" i="8"/>
  <c r="Z2891" i="8"/>
  <c r="Z2890" i="8"/>
  <c r="Z2889" i="8"/>
  <c r="Z2888" i="8"/>
  <c r="Z2887" i="8"/>
  <c r="Z2886" i="8"/>
  <c r="Z2885" i="8"/>
  <c r="Z2884" i="8"/>
  <c r="Z2883" i="8"/>
  <c r="Z2882" i="8"/>
  <c r="Z2881" i="8"/>
  <c r="Z2880" i="8"/>
  <c r="Z2879" i="8"/>
  <c r="Z2878" i="8"/>
  <c r="Z2877" i="8"/>
  <c r="Z2876" i="8"/>
  <c r="Z2875" i="8"/>
  <c r="Z2874" i="8"/>
  <c r="Z2873" i="8"/>
  <c r="Z2872" i="8"/>
  <c r="Z2871" i="8"/>
  <c r="Z2870" i="8"/>
  <c r="Z2869" i="8"/>
  <c r="AD2869" i="8" s="1"/>
  <c r="Z2868" i="8"/>
  <c r="AD2868" i="8" s="1"/>
  <c r="Z2867" i="8"/>
  <c r="AD2867" i="8" s="1"/>
  <c r="Z2866" i="8"/>
  <c r="AD2866" i="8" s="1"/>
  <c r="Z2865" i="8"/>
  <c r="AD2865" i="8" s="1"/>
  <c r="Z2864" i="8"/>
  <c r="AD2864" i="8" s="1"/>
  <c r="Z2863" i="8"/>
  <c r="Z2862" i="8"/>
  <c r="Z2861" i="8"/>
  <c r="Z2860" i="8"/>
  <c r="Z2859" i="8"/>
  <c r="Z2858" i="8"/>
  <c r="Z2857" i="8"/>
  <c r="Z2856" i="8"/>
  <c r="Z2855" i="8"/>
  <c r="Z2854" i="8"/>
  <c r="Z2853" i="8"/>
  <c r="Z2852" i="8"/>
  <c r="Z2851" i="8"/>
  <c r="Z2850" i="8"/>
  <c r="Z2849" i="8"/>
  <c r="Z2848" i="8"/>
  <c r="Z2847" i="8"/>
  <c r="Z2846" i="8"/>
  <c r="Z2845" i="8"/>
  <c r="Z2844" i="8"/>
  <c r="Z2843" i="8"/>
  <c r="Z2842" i="8"/>
  <c r="Z2841" i="8"/>
  <c r="Z2840" i="8"/>
  <c r="Z2839" i="8"/>
  <c r="Z2838" i="8"/>
  <c r="Z2837" i="8"/>
  <c r="Z2836" i="8"/>
  <c r="Z2835" i="8"/>
  <c r="Z2834" i="8"/>
  <c r="Z2833" i="8"/>
  <c r="Z2832" i="8"/>
  <c r="Z2831" i="8"/>
  <c r="Z2830" i="8"/>
  <c r="Z2829" i="8"/>
  <c r="Z2828" i="8"/>
  <c r="Z2827" i="8"/>
  <c r="Z2826" i="8"/>
  <c r="Z2825" i="8"/>
  <c r="Z2824" i="8"/>
  <c r="Z2823" i="8"/>
  <c r="Z2822" i="8"/>
  <c r="Z2821" i="8"/>
  <c r="Z2820" i="8"/>
  <c r="Z2819" i="8"/>
  <c r="Z2818" i="8"/>
  <c r="Z2817" i="8"/>
  <c r="Z2816" i="8"/>
  <c r="Z2815" i="8"/>
  <c r="Z2814" i="8"/>
  <c r="Z2813" i="8"/>
  <c r="Z2812" i="8"/>
  <c r="Z2811" i="8"/>
  <c r="Z2810" i="8"/>
  <c r="Z2809" i="8"/>
  <c r="Z2808" i="8"/>
  <c r="Z2807" i="8"/>
  <c r="Z2806" i="8"/>
  <c r="Z2805" i="8"/>
  <c r="Z2804" i="8"/>
  <c r="Z2803" i="8"/>
  <c r="Z2802" i="8"/>
  <c r="Z2801" i="8"/>
  <c r="Z2800" i="8"/>
  <c r="Z2799" i="8"/>
  <c r="Z2798" i="8"/>
  <c r="Z2797" i="8"/>
  <c r="Z2796" i="8"/>
  <c r="Z2795" i="8"/>
  <c r="Z2794" i="8"/>
  <c r="Z2793" i="8"/>
  <c r="Z2792" i="8"/>
  <c r="Z2791" i="8"/>
  <c r="Z2790" i="8"/>
  <c r="Z2789" i="8"/>
  <c r="Z2788" i="8"/>
  <c r="Z2787" i="8"/>
  <c r="Z2786" i="8"/>
  <c r="Z2785" i="8"/>
  <c r="Z2784" i="8"/>
  <c r="Z2783" i="8"/>
  <c r="Z2782" i="8"/>
  <c r="Z2781" i="8"/>
  <c r="Z2780" i="8"/>
  <c r="Z2779" i="8"/>
  <c r="Z2778" i="8"/>
  <c r="Z2777" i="8"/>
  <c r="Z2776" i="8"/>
  <c r="Z2775" i="8"/>
  <c r="Z2774" i="8"/>
  <c r="Z2773" i="8"/>
  <c r="Z2772" i="8"/>
  <c r="Z2771" i="8"/>
  <c r="Z2770" i="8"/>
  <c r="Z2769" i="8"/>
  <c r="Z2768" i="8"/>
  <c r="Z2767" i="8"/>
  <c r="Z2766" i="8"/>
  <c r="Z2765" i="8"/>
  <c r="Z2764" i="8"/>
  <c r="Z2763" i="8"/>
  <c r="Z2762" i="8"/>
  <c r="Z2761" i="8"/>
  <c r="Z2760" i="8"/>
  <c r="Z2759" i="8"/>
  <c r="Z2758" i="8"/>
  <c r="Z2757" i="8"/>
  <c r="Z2756" i="8"/>
  <c r="Z2755" i="8"/>
  <c r="Z2754" i="8"/>
  <c r="Z2753" i="8"/>
  <c r="AD2753" i="8" s="1"/>
  <c r="Z2752" i="8"/>
  <c r="AD2752" i="8" s="1"/>
  <c r="Z2751" i="8"/>
  <c r="AD2751" i="8" s="1"/>
  <c r="Z2750" i="8"/>
  <c r="AD2750" i="8" s="1"/>
  <c r="Z2749" i="8"/>
  <c r="AD2749" i="8" s="1"/>
  <c r="Z2748" i="8"/>
  <c r="AD2748" i="8" s="1"/>
  <c r="Z2747" i="8"/>
  <c r="AD2747" i="8" s="1"/>
  <c r="Z2746" i="8"/>
  <c r="AD2746" i="8" s="1"/>
  <c r="Z2745" i="8"/>
  <c r="AD2745" i="8" s="1"/>
  <c r="Z2744" i="8"/>
  <c r="Z2743" i="8"/>
  <c r="Z2742" i="8"/>
  <c r="Z2741" i="8"/>
  <c r="Z2740" i="8"/>
  <c r="Z2739" i="8"/>
  <c r="Z2738" i="8"/>
  <c r="Z2737" i="8"/>
  <c r="Z2736" i="8"/>
  <c r="Z2735" i="8"/>
  <c r="Z2734" i="8"/>
  <c r="Z2733" i="8"/>
  <c r="Z2732" i="8"/>
  <c r="Z2731" i="8"/>
  <c r="Z2730" i="8"/>
  <c r="Z2729" i="8"/>
  <c r="Z2728" i="8"/>
  <c r="Z2727" i="8"/>
  <c r="Z2726" i="8"/>
  <c r="Z2725" i="8"/>
  <c r="Z2724" i="8"/>
  <c r="Z2723" i="8"/>
  <c r="Z2722" i="8"/>
  <c r="Z2721" i="8"/>
  <c r="Z2720" i="8"/>
  <c r="Z2719" i="8"/>
  <c r="Z2718" i="8"/>
  <c r="Z2717" i="8"/>
  <c r="Z2716" i="8"/>
  <c r="Z2715" i="8"/>
  <c r="Z2714" i="8"/>
  <c r="Z2713" i="8"/>
  <c r="Z2712" i="8"/>
  <c r="Z2711" i="8"/>
  <c r="Z2710" i="8"/>
  <c r="Z2709" i="8"/>
  <c r="Z2708" i="8"/>
  <c r="Z2707" i="8"/>
  <c r="Z2706" i="8"/>
  <c r="Z2705" i="8"/>
  <c r="Z2704" i="8"/>
  <c r="Z2703" i="8"/>
  <c r="Z2702" i="8"/>
  <c r="Z2701" i="8"/>
  <c r="Z2700" i="8"/>
  <c r="Z2699" i="8"/>
  <c r="Z2698" i="8"/>
  <c r="Z2697" i="8"/>
  <c r="Z2696" i="8"/>
  <c r="Z2695" i="8"/>
  <c r="Z2694" i="8"/>
  <c r="Z2693" i="8"/>
  <c r="Z2692" i="8"/>
  <c r="Z2691" i="8"/>
  <c r="Z2690" i="8"/>
  <c r="Z2689" i="8"/>
  <c r="Z2688" i="8"/>
  <c r="Z2687" i="8"/>
  <c r="Z2686" i="8"/>
  <c r="Z2685" i="8"/>
  <c r="Z2684" i="8"/>
  <c r="Z2683" i="8"/>
  <c r="Z2682" i="8"/>
  <c r="Z2681" i="8"/>
  <c r="Z2680" i="8"/>
  <c r="Z2679" i="8"/>
  <c r="Z2678" i="8"/>
  <c r="Z2677" i="8"/>
  <c r="Z2676" i="8"/>
  <c r="Z2675" i="8"/>
  <c r="Z2674" i="8"/>
  <c r="Z2673" i="8"/>
  <c r="Z2672" i="8"/>
  <c r="Z2671" i="8"/>
  <c r="Z2670" i="8"/>
  <c r="Z2669" i="8"/>
  <c r="Z2668" i="8"/>
  <c r="Z2667" i="8"/>
  <c r="Z2666" i="8"/>
  <c r="Z2665" i="8"/>
  <c r="Z2664" i="8"/>
  <c r="Z2663" i="8"/>
  <c r="Z2662" i="8"/>
  <c r="Z2661" i="8"/>
  <c r="Z2660" i="8"/>
  <c r="Z2659" i="8"/>
  <c r="Z2658" i="8"/>
  <c r="Z2657" i="8"/>
  <c r="Z2656" i="8"/>
  <c r="Z2655" i="8"/>
  <c r="Z2654" i="8"/>
  <c r="Z2653" i="8"/>
  <c r="Z2652" i="8"/>
  <c r="Z2651" i="8"/>
  <c r="Z2650" i="8"/>
  <c r="Z2649" i="8"/>
  <c r="Z2648" i="8"/>
  <c r="Z2647" i="8"/>
  <c r="Z2646" i="8"/>
  <c r="Z2645" i="8"/>
  <c r="Z2644" i="8"/>
  <c r="Z2643" i="8"/>
  <c r="Z2642" i="8"/>
  <c r="Z2641" i="8"/>
  <c r="Z2640" i="8"/>
  <c r="Z2639" i="8"/>
  <c r="Z2638" i="8"/>
  <c r="Z2637" i="8"/>
  <c r="Z2636" i="8"/>
  <c r="Z2635" i="8"/>
  <c r="Z2634" i="8"/>
  <c r="Z2633" i="8"/>
  <c r="Z2632" i="8"/>
  <c r="Z2631" i="8"/>
  <c r="Z2630" i="8"/>
  <c r="Z2629" i="8"/>
  <c r="Z2628" i="8"/>
  <c r="Z2627" i="8"/>
  <c r="Z2626" i="8"/>
  <c r="Z2625" i="8"/>
  <c r="Z2624" i="8"/>
  <c r="Z2623" i="8"/>
  <c r="Z2622" i="8"/>
  <c r="Z2621" i="8"/>
  <c r="Z2620" i="8"/>
  <c r="Z2619" i="8"/>
  <c r="Z2618" i="8"/>
  <c r="Z2617" i="8"/>
  <c r="Z2616" i="8"/>
  <c r="Z2615" i="8"/>
  <c r="Z2614" i="8"/>
  <c r="Z2613" i="8"/>
  <c r="Z2612" i="8"/>
  <c r="Z2611" i="8"/>
  <c r="Z2610" i="8"/>
  <c r="Z2609" i="8"/>
  <c r="Z2608" i="8"/>
  <c r="Z2607" i="8"/>
  <c r="Z2606" i="8"/>
  <c r="Z2605" i="8"/>
  <c r="Z2604" i="8"/>
  <c r="Z2603" i="8"/>
  <c r="Z2602" i="8"/>
  <c r="Z2601" i="8"/>
  <c r="Z2600" i="8"/>
  <c r="Z2599" i="8"/>
  <c r="Z2598" i="8"/>
  <c r="Z2597" i="8"/>
  <c r="Z2596" i="8"/>
  <c r="Z2595" i="8"/>
  <c r="Z2594" i="8"/>
  <c r="Z2593" i="8"/>
  <c r="Z2592" i="8"/>
  <c r="Z2591" i="8"/>
  <c r="Z2590" i="8"/>
  <c r="Z2589" i="8"/>
  <c r="Z2588" i="8"/>
  <c r="Z2587" i="8"/>
  <c r="Z2586" i="8"/>
  <c r="Z2585" i="8"/>
  <c r="Z2584" i="8"/>
  <c r="Z2583" i="8"/>
  <c r="Z2582" i="8"/>
  <c r="Z2581" i="8"/>
  <c r="Z2580" i="8"/>
  <c r="Z2579" i="8"/>
  <c r="Z2578" i="8"/>
  <c r="Z2577" i="8"/>
  <c r="Z2576" i="8"/>
  <c r="Z2575" i="8"/>
  <c r="Z2574" i="8"/>
  <c r="Z2573" i="8"/>
  <c r="Z2572" i="8"/>
  <c r="Z2571" i="8"/>
  <c r="Z2570" i="8"/>
  <c r="Z2569" i="8"/>
  <c r="Z2568" i="8"/>
  <c r="Z2567" i="8"/>
  <c r="Z2566" i="8"/>
  <c r="Z2565" i="8"/>
  <c r="Z2564" i="8"/>
  <c r="Z2563" i="8"/>
  <c r="Z2562" i="8"/>
  <c r="Z2561" i="8"/>
  <c r="Z2560" i="8"/>
  <c r="Z2559" i="8"/>
  <c r="Z2558" i="8"/>
  <c r="Z2557" i="8"/>
  <c r="Z2556" i="8"/>
  <c r="Z2555" i="8"/>
  <c r="Z2554" i="8"/>
  <c r="Z2553" i="8"/>
  <c r="Z2552" i="8"/>
  <c r="Z2551" i="8"/>
  <c r="Z2550" i="8"/>
  <c r="Z2549" i="8"/>
  <c r="Z2548" i="8"/>
  <c r="Z2547" i="8"/>
  <c r="Z2546" i="8"/>
  <c r="Z2545" i="8"/>
  <c r="Z2544" i="8"/>
  <c r="Z2543" i="8"/>
  <c r="Z2542" i="8"/>
  <c r="Z2541" i="8"/>
  <c r="Z2540" i="8"/>
  <c r="Z2539" i="8"/>
  <c r="Z2538" i="8"/>
  <c r="Z2537" i="8"/>
  <c r="Z2536" i="8"/>
  <c r="Z2535" i="8"/>
  <c r="Z2534" i="8"/>
  <c r="Z2533" i="8"/>
  <c r="Z2532" i="8"/>
  <c r="Z2531" i="8"/>
  <c r="Z2530" i="8"/>
  <c r="Z2529" i="8"/>
  <c r="Z2528" i="8"/>
  <c r="Z2527" i="8"/>
  <c r="Z2526" i="8"/>
  <c r="Z2525" i="8"/>
  <c r="Z2524" i="8"/>
  <c r="Z2523" i="8"/>
  <c r="Z2522" i="8"/>
  <c r="Z2521" i="8"/>
  <c r="Z2520" i="8"/>
  <c r="Z2519" i="8"/>
  <c r="Z2518" i="8"/>
  <c r="Z2517" i="8"/>
  <c r="Z2516" i="8"/>
  <c r="Z2515" i="8"/>
  <c r="Z2514" i="8"/>
  <c r="Z2513" i="8"/>
  <c r="Z2512" i="8"/>
  <c r="Z2511" i="8"/>
  <c r="Z2510" i="8"/>
  <c r="Z2509" i="8"/>
  <c r="Z2508" i="8"/>
  <c r="Z2507" i="8"/>
  <c r="Z2506" i="8"/>
  <c r="AD2506" i="8" s="1"/>
  <c r="Z2505" i="8"/>
  <c r="AD2505" i="8" s="1"/>
  <c r="Z2504" i="8"/>
  <c r="AD2504" i="8" s="1"/>
  <c r="Z2503" i="8"/>
  <c r="AD2503" i="8" s="1"/>
  <c r="Z2502" i="8"/>
  <c r="AD2502" i="8" s="1"/>
  <c r="Z2501" i="8"/>
  <c r="Z2500" i="8"/>
  <c r="Z2499" i="8"/>
  <c r="Z2498" i="8"/>
  <c r="Z2497" i="8"/>
  <c r="Z2496" i="8"/>
  <c r="Z2495" i="8"/>
  <c r="Z2494" i="8"/>
  <c r="Z2493" i="8"/>
  <c r="Z2492" i="8"/>
  <c r="Z2491" i="8"/>
  <c r="Z2490" i="8"/>
  <c r="Z2489" i="8"/>
  <c r="Z2488" i="8"/>
  <c r="Z2487" i="8"/>
  <c r="Z2486" i="8"/>
  <c r="Z2485" i="8"/>
  <c r="Z2484" i="8"/>
  <c r="Z2483" i="8"/>
  <c r="Z2482" i="8"/>
  <c r="Z2481" i="8"/>
  <c r="Z2480" i="8"/>
  <c r="Z2479" i="8"/>
  <c r="Z2478" i="8"/>
  <c r="Z2477" i="8"/>
  <c r="Z2476" i="8"/>
  <c r="Z2475" i="8"/>
  <c r="Z2474" i="8"/>
  <c r="Z2473" i="8"/>
  <c r="Z2472" i="8"/>
  <c r="Z2471" i="8"/>
  <c r="Z2470" i="8"/>
  <c r="Z2469" i="8"/>
  <c r="Z2468" i="8"/>
  <c r="Z2467" i="8"/>
  <c r="Z2466" i="8"/>
  <c r="Z2465" i="8"/>
  <c r="Z2464" i="8"/>
  <c r="Z2463" i="8"/>
  <c r="Z2462" i="8"/>
  <c r="Z2461" i="8"/>
  <c r="Z2460" i="8"/>
  <c r="Z2459" i="8"/>
  <c r="Z2458" i="8"/>
  <c r="Z2457" i="8"/>
  <c r="Z2456" i="8"/>
  <c r="Z2455" i="8"/>
  <c r="Z2454" i="8"/>
  <c r="Z2453" i="8"/>
  <c r="Z2452" i="8"/>
  <c r="Z2451" i="8"/>
  <c r="Z2450" i="8"/>
  <c r="Z2449" i="8"/>
  <c r="Z2448" i="8"/>
  <c r="Z2447" i="8"/>
  <c r="Z2446" i="8"/>
  <c r="Z2445" i="8"/>
  <c r="Z2444" i="8"/>
  <c r="Z2443" i="8"/>
  <c r="Z2442" i="8"/>
  <c r="Z2441" i="8"/>
  <c r="Z2440" i="8"/>
  <c r="Z2439" i="8"/>
  <c r="Z2438" i="8"/>
  <c r="Z2437" i="8"/>
  <c r="Z2436" i="8"/>
  <c r="Z2435" i="8"/>
  <c r="Z2434" i="8"/>
  <c r="Z2433" i="8"/>
  <c r="Z2432" i="8"/>
  <c r="Z2431" i="8"/>
  <c r="AD2431" i="8" s="1"/>
  <c r="Z2430" i="8"/>
  <c r="AD2430" i="8" s="1"/>
  <c r="Z2429" i="8"/>
  <c r="AD2429" i="8" s="1"/>
  <c r="Z2428" i="8"/>
  <c r="AD2428" i="8" s="1"/>
  <c r="Z2427" i="8"/>
  <c r="Z2426" i="8"/>
  <c r="Z2425" i="8"/>
  <c r="Z2424" i="8"/>
  <c r="Z2423" i="8"/>
  <c r="Z2422" i="8"/>
  <c r="Z2421" i="8"/>
  <c r="Z2420" i="8"/>
  <c r="Z2419" i="8"/>
  <c r="Z2418" i="8"/>
  <c r="Z2417" i="8"/>
  <c r="Z2416" i="8"/>
  <c r="Z2415" i="8"/>
  <c r="Z2414" i="8"/>
  <c r="Z2413" i="8"/>
  <c r="Z2412" i="8"/>
  <c r="Z2411" i="8"/>
  <c r="Z2410" i="8"/>
  <c r="Z2409" i="8"/>
  <c r="Z2408" i="8"/>
  <c r="Z2407" i="8"/>
  <c r="Z2406" i="8"/>
  <c r="Z2405" i="8"/>
  <c r="Z2404" i="8"/>
  <c r="Z2403" i="8"/>
  <c r="Z2402" i="8"/>
  <c r="Z2401" i="8"/>
  <c r="Z2400" i="8"/>
  <c r="Z2399" i="8"/>
  <c r="Z2398" i="8"/>
  <c r="Z2397" i="8"/>
  <c r="Z2396" i="8"/>
  <c r="Z2395" i="8"/>
  <c r="Z2394" i="8"/>
  <c r="Z2393" i="8"/>
  <c r="Z2392" i="8"/>
  <c r="Z2391" i="8"/>
  <c r="Z2390" i="8"/>
  <c r="Z2389" i="8"/>
  <c r="Z2388" i="8"/>
  <c r="Z2387" i="8"/>
  <c r="Z2386" i="8"/>
  <c r="Z2385" i="8"/>
  <c r="Z2384" i="8"/>
  <c r="Z2383" i="8"/>
  <c r="Z2382" i="8"/>
  <c r="Z2381" i="8"/>
  <c r="Z2380" i="8"/>
  <c r="Z2379" i="8"/>
  <c r="Z2378" i="8"/>
  <c r="Z2377" i="8"/>
  <c r="Z2376" i="8"/>
  <c r="Z2375" i="8"/>
  <c r="Z2374" i="8"/>
  <c r="Z2373" i="8"/>
  <c r="Z2372" i="8"/>
  <c r="Z2371" i="8"/>
  <c r="Z2370" i="8"/>
  <c r="Z2369" i="8"/>
  <c r="Z2368" i="8"/>
  <c r="Z2367" i="8"/>
  <c r="Z2366" i="8"/>
  <c r="Z2365" i="8"/>
  <c r="Z2364" i="8"/>
  <c r="Z2363" i="8"/>
  <c r="Z2362" i="8"/>
  <c r="Z2361" i="8"/>
  <c r="Z2360" i="8"/>
  <c r="Z2359" i="8"/>
  <c r="Z2358" i="8"/>
  <c r="Z2357" i="8"/>
  <c r="Z2356" i="8"/>
  <c r="Z2355" i="8"/>
  <c r="Z2354" i="8"/>
  <c r="Z2353" i="8"/>
  <c r="Z2352" i="8"/>
  <c r="Z2351" i="8"/>
  <c r="AD2351" i="8" s="1"/>
  <c r="Z2350" i="8"/>
  <c r="AD2350" i="8" s="1"/>
  <c r="Z2349" i="8"/>
  <c r="AD2349" i="8" s="1"/>
  <c r="Z2348" i="8"/>
  <c r="AD2348" i="8" s="1"/>
  <c r="Z2347" i="8"/>
  <c r="Z2346" i="8"/>
  <c r="Z2345" i="8"/>
  <c r="Z2344" i="8"/>
  <c r="Z2343" i="8"/>
  <c r="Z2342" i="8"/>
  <c r="Z2341" i="8"/>
  <c r="Z2340" i="8"/>
  <c r="Z2339" i="8"/>
  <c r="Z2338" i="8"/>
  <c r="Z2337" i="8"/>
  <c r="Z2336" i="8"/>
  <c r="Z2335" i="8"/>
  <c r="Z2334" i="8"/>
  <c r="Z2333" i="8"/>
  <c r="Z2332" i="8"/>
  <c r="Z2331" i="8"/>
  <c r="Z2330" i="8"/>
  <c r="Z2329" i="8"/>
  <c r="Z2328" i="8"/>
  <c r="Z2327" i="8"/>
  <c r="Z2326" i="8"/>
  <c r="Z2325" i="8"/>
  <c r="Z2324" i="8"/>
  <c r="Z2323" i="8"/>
  <c r="Z2322" i="8"/>
  <c r="Z2321" i="8"/>
  <c r="Z2320" i="8"/>
  <c r="Z2319" i="8"/>
  <c r="Z2318" i="8"/>
  <c r="Z2317" i="8"/>
  <c r="Z2316" i="8"/>
  <c r="Z2315" i="8"/>
  <c r="Z2314" i="8"/>
  <c r="Z2313" i="8"/>
  <c r="Z2312" i="8"/>
  <c r="Z2311" i="8"/>
  <c r="Z2310" i="8"/>
  <c r="Z2309" i="8"/>
  <c r="Z2308" i="8"/>
  <c r="Z2307" i="8"/>
  <c r="Z2306" i="8"/>
  <c r="Z2305" i="8"/>
  <c r="Z2304" i="8"/>
  <c r="Z2303" i="8"/>
  <c r="Z2302" i="8"/>
  <c r="Z2301" i="8"/>
  <c r="Z2300" i="8"/>
  <c r="Z2299" i="8"/>
  <c r="Z2298" i="8"/>
  <c r="Z2297" i="8"/>
  <c r="Z2296" i="8"/>
  <c r="Z2295" i="8"/>
  <c r="Z2294" i="8"/>
  <c r="Z2293" i="8"/>
  <c r="Z2292" i="8"/>
  <c r="Z2291" i="8"/>
  <c r="Z2290" i="8"/>
  <c r="Z2289" i="8"/>
  <c r="Z2288" i="8"/>
  <c r="Z2287" i="8"/>
  <c r="Z2286" i="8"/>
  <c r="Z2285" i="8"/>
  <c r="Z2284" i="8"/>
  <c r="Z2283" i="8"/>
  <c r="Z2282" i="8"/>
  <c r="Z2281" i="8"/>
  <c r="Z2280" i="8"/>
  <c r="Z2279" i="8"/>
  <c r="Z2278" i="8"/>
  <c r="Z2277" i="8"/>
  <c r="Z2276" i="8"/>
  <c r="Z2275" i="8"/>
  <c r="Z2274" i="8"/>
  <c r="Z2273" i="8"/>
  <c r="Z2272" i="8"/>
  <c r="Z2271" i="8"/>
  <c r="Z2270" i="8"/>
  <c r="Z2269" i="8"/>
  <c r="Z2268" i="8"/>
  <c r="Z2267" i="8"/>
  <c r="Z2266" i="8"/>
  <c r="Z2265" i="8"/>
  <c r="Z2264" i="8"/>
  <c r="Z2263" i="8"/>
  <c r="Z2262" i="8"/>
  <c r="Z2261" i="8"/>
  <c r="Z2260" i="8"/>
  <c r="Z2259" i="8"/>
  <c r="Z2258" i="8"/>
  <c r="Z2257" i="8"/>
  <c r="Z2256" i="8"/>
  <c r="Z2255" i="8"/>
  <c r="Z2254" i="8"/>
  <c r="Z2253" i="8"/>
  <c r="Z2252" i="8"/>
  <c r="Z2251" i="8"/>
  <c r="Z2250" i="8"/>
  <c r="Z2249" i="8"/>
  <c r="Z2248" i="8"/>
  <c r="Z2247" i="8"/>
  <c r="Z2246" i="8"/>
  <c r="Z2245" i="8"/>
  <c r="Z2244" i="8"/>
  <c r="Z2243" i="8"/>
  <c r="Z2242" i="8"/>
  <c r="Z2241" i="8"/>
  <c r="Z2240" i="8"/>
  <c r="Z2239" i="8"/>
  <c r="Z2238" i="8"/>
  <c r="Z2237" i="8"/>
  <c r="Z2236" i="8"/>
  <c r="Z2235" i="8"/>
  <c r="Z2234" i="8"/>
  <c r="Z2233" i="8"/>
  <c r="Z2232" i="8"/>
  <c r="Z2231" i="8"/>
  <c r="Z2230" i="8"/>
  <c r="Z2229" i="8"/>
  <c r="Z2228" i="8"/>
  <c r="Z2227" i="8"/>
  <c r="Z2226" i="8"/>
  <c r="Z2225" i="8"/>
  <c r="Z2224" i="8"/>
  <c r="Z2223" i="8"/>
  <c r="Z2222" i="8"/>
  <c r="Z2221" i="8"/>
  <c r="Z2220" i="8"/>
  <c r="Z2219" i="8"/>
  <c r="Z2218" i="8"/>
  <c r="Z2217" i="8"/>
  <c r="Z2216" i="8"/>
  <c r="Z2215" i="8"/>
  <c r="Z2214" i="8"/>
  <c r="Z2213" i="8"/>
  <c r="Z2212" i="8"/>
  <c r="Z2211" i="8"/>
  <c r="Z2210" i="8"/>
  <c r="Z2209" i="8"/>
  <c r="Z2208" i="8"/>
  <c r="Z2207" i="8"/>
  <c r="Z2206" i="8"/>
  <c r="Z2205" i="8"/>
  <c r="Z2204" i="8"/>
  <c r="Z2203" i="8"/>
  <c r="Z2202" i="8"/>
  <c r="Z2201" i="8"/>
  <c r="Z2200" i="8"/>
  <c r="Z2199" i="8"/>
  <c r="Z2198" i="8"/>
  <c r="Z2197" i="8"/>
  <c r="Z2196" i="8"/>
  <c r="Z2195" i="8"/>
  <c r="Z2194" i="8"/>
  <c r="Z2193" i="8"/>
  <c r="Z2192" i="8"/>
  <c r="Z2191" i="8"/>
  <c r="Z2190" i="8"/>
  <c r="Z2189" i="8"/>
  <c r="Z2188" i="8"/>
  <c r="Z2187" i="8"/>
  <c r="Z2186" i="8"/>
  <c r="Z2185" i="8"/>
  <c r="Z2184" i="8"/>
  <c r="Z2183" i="8"/>
  <c r="Z2182" i="8"/>
  <c r="Z2181" i="8"/>
  <c r="Z2180" i="8"/>
  <c r="Z2179" i="8"/>
  <c r="Z2178" i="8"/>
  <c r="Z2177" i="8"/>
  <c r="Z2176" i="8"/>
  <c r="Z2175" i="8"/>
  <c r="Z2174" i="8"/>
  <c r="Z2173" i="8"/>
  <c r="Z2172" i="8"/>
  <c r="Z2171" i="8"/>
  <c r="Z2170" i="8"/>
  <c r="Z2169" i="8"/>
  <c r="Z2168" i="8"/>
  <c r="Z2167" i="8"/>
  <c r="Z2166" i="8"/>
  <c r="Z2165" i="8"/>
  <c r="Z2164" i="8"/>
  <c r="Z2163" i="8"/>
  <c r="Z2162" i="8"/>
  <c r="Z2161" i="8"/>
  <c r="Z2160" i="8"/>
  <c r="Z2159" i="8"/>
  <c r="Z2158" i="8"/>
  <c r="Z2157" i="8"/>
  <c r="Z2156" i="8"/>
  <c r="Z2155" i="8"/>
  <c r="Z2154" i="8"/>
  <c r="Z2153" i="8"/>
  <c r="Z2152" i="8"/>
  <c r="Z2151" i="8"/>
  <c r="Z2150" i="8"/>
  <c r="Z2149" i="8"/>
  <c r="Z2148" i="8"/>
  <c r="Z2147" i="8"/>
  <c r="Z2146" i="8"/>
  <c r="Z2145" i="8"/>
  <c r="Z2144" i="8"/>
  <c r="Z2143" i="8"/>
  <c r="Z2142" i="8"/>
  <c r="Z2141" i="8"/>
  <c r="Z2140" i="8"/>
  <c r="Z2139" i="8"/>
  <c r="Z2138" i="8"/>
  <c r="Z2137" i="8"/>
  <c r="Z2136" i="8"/>
  <c r="Z2135" i="8"/>
  <c r="Z2134" i="8"/>
  <c r="Z2133" i="8"/>
  <c r="Z2132" i="8"/>
  <c r="Z2131" i="8"/>
  <c r="Z2130" i="8"/>
  <c r="Z2129" i="8"/>
  <c r="Z2128" i="8"/>
  <c r="Z2127" i="8"/>
  <c r="Z2126" i="8"/>
  <c r="Z2125" i="8"/>
  <c r="Z2124" i="8"/>
  <c r="Z2123" i="8"/>
  <c r="Z2122" i="8"/>
  <c r="Z2121" i="8"/>
  <c r="Z2120" i="8"/>
  <c r="Z2119" i="8"/>
  <c r="Z2118" i="8"/>
  <c r="Z2117" i="8"/>
  <c r="Z2116" i="8"/>
  <c r="Z2115" i="8"/>
  <c r="Z2114" i="8"/>
  <c r="Z2113" i="8"/>
  <c r="Z2112" i="8"/>
  <c r="Z2111" i="8"/>
  <c r="Z2110" i="8"/>
  <c r="Z2109" i="8"/>
  <c r="Z2108" i="8"/>
  <c r="Z2107" i="8"/>
  <c r="Z2106" i="8"/>
  <c r="Z2105" i="8"/>
  <c r="Z2104" i="8"/>
  <c r="Z2103" i="8"/>
  <c r="Z2102" i="8"/>
  <c r="Z2101" i="8"/>
  <c r="Z2100" i="8"/>
  <c r="Z2099" i="8"/>
  <c r="Z2098" i="8"/>
  <c r="Z2097" i="8"/>
  <c r="Z2096" i="8"/>
  <c r="Z2095" i="8"/>
  <c r="Z2094" i="8"/>
  <c r="Z2093" i="8"/>
  <c r="Z2092" i="8"/>
  <c r="Z2091" i="8"/>
  <c r="Z2090" i="8"/>
  <c r="Z2089" i="8"/>
  <c r="Z2088" i="8"/>
  <c r="Z2087" i="8"/>
  <c r="Z2086" i="8"/>
  <c r="Z2085" i="8"/>
  <c r="Z2084" i="8"/>
  <c r="Z2083" i="8"/>
  <c r="Z2082" i="8"/>
  <c r="Z2081" i="8"/>
  <c r="Z2080" i="8"/>
  <c r="Z2079" i="8"/>
  <c r="Z2078" i="8"/>
  <c r="Z2077" i="8"/>
  <c r="Z2076" i="8"/>
  <c r="Z2075" i="8"/>
  <c r="Z2074" i="8"/>
  <c r="Z2073" i="8"/>
  <c r="Z2072" i="8"/>
  <c r="Z2071" i="8"/>
  <c r="Z2070" i="8"/>
  <c r="Z2069" i="8"/>
  <c r="Z2068" i="8"/>
  <c r="Z2067" i="8"/>
  <c r="Z2066" i="8"/>
  <c r="Z2065" i="8"/>
  <c r="Z2064" i="8"/>
  <c r="Z2063" i="8"/>
  <c r="Z2062" i="8"/>
  <c r="Z2061" i="8"/>
  <c r="Z2060" i="8"/>
  <c r="Z2059" i="8"/>
  <c r="Z2058" i="8"/>
  <c r="Z2057" i="8"/>
  <c r="Z2056" i="8"/>
  <c r="Z2055" i="8"/>
  <c r="Z2054" i="8"/>
  <c r="Z2053" i="8"/>
  <c r="Z2052" i="8"/>
  <c r="Z2051" i="8"/>
  <c r="Z2050" i="8"/>
  <c r="Z2049" i="8"/>
  <c r="Z2048" i="8"/>
  <c r="Z2047" i="8"/>
  <c r="Z2046" i="8"/>
  <c r="Z2045" i="8"/>
  <c r="Z2044" i="8"/>
  <c r="Z2043" i="8"/>
  <c r="Z2042" i="8"/>
  <c r="Z2041" i="8"/>
  <c r="Z2040" i="8"/>
  <c r="Z2039" i="8"/>
  <c r="Z2038" i="8"/>
  <c r="Z2037" i="8"/>
  <c r="Z2036" i="8"/>
  <c r="Z2035" i="8"/>
  <c r="Z2034" i="8"/>
  <c r="Z2033" i="8"/>
  <c r="Z2032" i="8"/>
  <c r="Z2031" i="8"/>
  <c r="Z2030" i="8"/>
  <c r="Z2029" i="8"/>
  <c r="Z2028" i="8"/>
  <c r="Z2027" i="8"/>
  <c r="Z2026" i="8"/>
  <c r="Z2025" i="8"/>
  <c r="Z2024" i="8"/>
  <c r="Z2023" i="8"/>
  <c r="Z2022" i="8"/>
  <c r="Z2021" i="8"/>
  <c r="Z2020" i="8"/>
  <c r="Z2019" i="8"/>
  <c r="Z2018" i="8"/>
  <c r="Z2017" i="8"/>
  <c r="Z2016" i="8"/>
  <c r="Z2015" i="8"/>
  <c r="Z2014" i="8"/>
  <c r="Z2013" i="8"/>
  <c r="Z2012" i="8"/>
  <c r="Z2011" i="8"/>
  <c r="Z2010" i="8"/>
  <c r="Z2009" i="8"/>
  <c r="Z2008" i="8"/>
  <c r="Z2007" i="8"/>
  <c r="Z2006" i="8"/>
  <c r="Z2005" i="8"/>
  <c r="Z2004" i="8"/>
  <c r="Z2003" i="8"/>
  <c r="Z2002" i="8"/>
  <c r="Z2001" i="8"/>
  <c r="Z2000" i="8"/>
  <c r="Z1999" i="8"/>
  <c r="Z1998" i="8"/>
  <c r="Z1997" i="8"/>
  <c r="Z1996" i="8"/>
  <c r="Z1995" i="8"/>
  <c r="Z1994" i="8"/>
  <c r="Z1993" i="8"/>
  <c r="Z1992" i="8"/>
  <c r="Z1991" i="8"/>
  <c r="Z1990" i="8"/>
  <c r="Z1989" i="8"/>
  <c r="Z1988" i="8"/>
  <c r="Z1987" i="8"/>
  <c r="Z1986" i="8"/>
  <c r="Z1985" i="8"/>
  <c r="Z1984" i="8"/>
  <c r="Z1983" i="8"/>
  <c r="Z1982" i="8"/>
  <c r="Z1981" i="8"/>
  <c r="Z1980" i="8"/>
  <c r="Z1979" i="8"/>
  <c r="Z1978" i="8"/>
  <c r="Z1977" i="8"/>
  <c r="Z1976" i="8"/>
  <c r="Z1975" i="8"/>
  <c r="Z1974" i="8"/>
  <c r="Z1973" i="8"/>
  <c r="Z1972" i="8"/>
  <c r="Z1971" i="8"/>
  <c r="Z1970" i="8"/>
  <c r="Z1969" i="8"/>
  <c r="Z1968" i="8"/>
  <c r="Z1967" i="8"/>
  <c r="Z1966" i="8"/>
  <c r="Z1965" i="8"/>
  <c r="Z1964" i="8"/>
  <c r="Z1963" i="8"/>
  <c r="Z1962" i="8"/>
  <c r="Z1961" i="8"/>
  <c r="Z1960" i="8"/>
  <c r="Z1959" i="8"/>
  <c r="Z1958" i="8"/>
  <c r="Z1957" i="8"/>
  <c r="Z1956" i="8"/>
  <c r="Z1955" i="8"/>
  <c r="Z1954" i="8"/>
  <c r="Z1953" i="8"/>
  <c r="Z1952" i="8"/>
  <c r="Z1951" i="8"/>
  <c r="Z1950" i="8"/>
  <c r="Z1949" i="8"/>
  <c r="Z1948" i="8"/>
  <c r="Z1947" i="8"/>
  <c r="Z1946" i="8"/>
  <c r="Z1945" i="8"/>
  <c r="Z1944" i="8"/>
  <c r="Z1943" i="8"/>
  <c r="Z1942" i="8"/>
  <c r="Z1941" i="8"/>
  <c r="Z1940" i="8"/>
  <c r="Z1939" i="8"/>
  <c r="Z1938" i="8"/>
  <c r="Z1937" i="8"/>
  <c r="Z1936" i="8"/>
  <c r="Z1935" i="8"/>
  <c r="Z1934" i="8"/>
  <c r="Z1933" i="8"/>
  <c r="Z1932" i="8"/>
  <c r="Z1931" i="8"/>
  <c r="Z1930" i="8"/>
  <c r="Z1929" i="8"/>
  <c r="Z1928" i="8"/>
  <c r="Z1927" i="8"/>
  <c r="Z1926" i="8"/>
  <c r="Z1925" i="8"/>
  <c r="Z1924" i="8"/>
  <c r="Z1923" i="8"/>
  <c r="Z1922" i="8"/>
  <c r="Z1921" i="8"/>
  <c r="Z1920" i="8"/>
  <c r="Z1919" i="8"/>
  <c r="Z1918" i="8"/>
  <c r="Z1917" i="8"/>
  <c r="Z1916" i="8"/>
  <c r="Z1915" i="8"/>
  <c r="Z1914" i="8"/>
  <c r="Z1913" i="8"/>
  <c r="Z1912" i="8"/>
  <c r="Z1911" i="8"/>
  <c r="Z1910" i="8"/>
  <c r="Z1909" i="8"/>
  <c r="Z1908" i="8"/>
  <c r="Z1907" i="8"/>
  <c r="Z1906" i="8"/>
  <c r="Z1905" i="8"/>
  <c r="Z1904" i="8"/>
  <c r="Z1903" i="8"/>
  <c r="Z1902" i="8"/>
  <c r="Z1901" i="8"/>
  <c r="Z1900" i="8"/>
  <c r="Z1899" i="8"/>
  <c r="Z1898" i="8"/>
  <c r="Z1897" i="8"/>
  <c r="Z1896" i="8"/>
  <c r="Z1895" i="8"/>
  <c r="Z1894" i="8"/>
  <c r="Z1893" i="8"/>
  <c r="Z1892" i="8"/>
  <c r="Z1891" i="8"/>
  <c r="Z1890" i="8"/>
  <c r="Z1889" i="8"/>
  <c r="Z1888" i="8"/>
  <c r="AD1888" i="8" s="1"/>
  <c r="Z1887" i="8"/>
  <c r="AD1887" i="8" s="1"/>
  <c r="Z1886" i="8"/>
  <c r="AD1886" i="8" s="1"/>
  <c r="Z1885" i="8"/>
  <c r="AD1885" i="8" s="1"/>
  <c r="Z1884" i="8"/>
  <c r="AD1884" i="8" s="1"/>
  <c r="Z1883" i="8"/>
  <c r="Z1882" i="8"/>
  <c r="Z1881" i="8"/>
  <c r="Z1880" i="8"/>
  <c r="Z1879" i="8"/>
  <c r="Z1878" i="8"/>
  <c r="Z1877" i="8"/>
  <c r="Z1876" i="8"/>
  <c r="Z1875" i="8"/>
  <c r="Z1874" i="8"/>
  <c r="Z1873" i="8"/>
  <c r="Z1872" i="8"/>
  <c r="Z1871" i="8"/>
  <c r="Z1870" i="8"/>
  <c r="Z1869" i="8"/>
  <c r="Z1868" i="8"/>
  <c r="Z1867" i="8"/>
  <c r="Z1866" i="8"/>
  <c r="Z1865" i="8"/>
  <c r="Z1864" i="8"/>
  <c r="Z1863" i="8"/>
  <c r="Z1862" i="8"/>
  <c r="Z1861" i="8"/>
  <c r="Z1860" i="8"/>
  <c r="Z1859" i="8"/>
  <c r="Z1858" i="8"/>
  <c r="Z1857" i="8"/>
  <c r="Z1856" i="8"/>
  <c r="Z1855" i="8"/>
  <c r="Z1854" i="8"/>
  <c r="Z1853" i="8"/>
  <c r="Z1852" i="8"/>
  <c r="Z1851" i="8"/>
  <c r="Z1850" i="8"/>
  <c r="Z1849" i="8"/>
  <c r="Z1848" i="8"/>
  <c r="Z1847" i="8"/>
  <c r="Z1846" i="8"/>
  <c r="Z1845" i="8"/>
  <c r="Z1844" i="8"/>
  <c r="Z1843" i="8"/>
  <c r="Z1842" i="8"/>
  <c r="Z1841" i="8"/>
  <c r="Z1840" i="8"/>
  <c r="Z1839" i="8"/>
  <c r="Z1838" i="8"/>
  <c r="Z1837" i="8"/>
  <c r="Z1836" i="8"/>
  <c r="Z1835" i="8"/>
  <c r="Z1834" i="8"/>
  <c r="Z1833" i="8"/>
  <c r="Z1832" i="8"/>
  <c r="Z1831" i="8"/>
  <c r="Z1830" i="8"/>
  <c r="Z1829" i="8"/>
  <c r="Z1828" i="8"/>
  <c r="Z1827" i="8"/>
  <c r="Z1826" i="8"/>
  <c r="Z1825" i="8"/>
  <c r="Z1824" i="8"/>
  <c r="Z1823" i="8"/>
  <c r="Z1822" i="8"/>
  <c r="Z1821" i="8"/>
  <c r="Z1820" i="8"/>
  <c r="Z1819" i="8"/>
  <c r="Z1818" i="8"/>
  <c r="Z1817" i="8"/>
  <c r="Z1816" i="8"/>
  <c r="Z1815" i="8"/>
  <c r="Z1814" i="8"/>
  <c r="Z1813" i="8"/>
  <c r="Z1812" i="8"/>
  <c r="Z1811" i="8"/>
  <c r="Z1810" i="8"/>
  <c r="Z1809" i="8"/>
  <c r="Z1808" i="8"/>
  <c r="Z1807" i="8"/>
  <c r="Z1806" i="8"/>
  <c r="Z1805" i="8"/>
  <c r="Z1804" i="8"/>
  <c r="Z1803" i="8"/>
  <c r="Z1802" i="8"/>
  <c r="Z1801" i="8"/>
  <c r="Z1800" i="8"/>
  <c r="Z1799" i="8"/>
  <c r="Z1798" i="8"/>
  <c r="Z1797" i="8"/>
  <c r="Z1796" i="8"/>
  <c r="Z1795" i="8"/>
  <c r="Z1794" i="8"/>
  <c r="AD1794" i="8" s="1"/>
  <c r="Z1793" i="8"/>
  <c r="AD1793" i="8" s="1"/>
  <c r="Z1792" i="8"/>
  <c r="AD1792" i="8" s="1"/>
  <c r="Z1791" i="8"/>
  <c r="AD1791" i="8" s="1"/>
  <c r="Z1790" i="8"/>
  <c r="Z1789" i="8"/>
  <c r="Z1788" i="8"/>
  <c r="Z1787" i="8"/>
  <c r="Z1786" i="8"/>
  <c r="Z1785" i="8"/>
  <c r="Z1784" i="8"/>
  <c r="Z1783" i="8"/>
  <c r="Z1782" i="8"/>
  <c r="Z1781" i="8"/>
  <c r="Z1780" i="8"/>
  <c r="Z1779" i="8"/>
  <c r="Z1778" i="8"/>
  <c r="Z1777" i="8"/>
  <c r="Z1776" i="8"/>
  <c r="Z1775" i="8"/>
  <c r="Z1774" i="8"/>
  <c r="Z1773" i="8"/>
  <c r="Z1772" i="8"/>
  <c r="Z1771" i="8"/>
  <c r="Z1770" i="8"/>
  <c r="Z1769" i="8"/>
  <c r="Z1768" i="8"/>
  <c r="Z1767" i="8"/>
  <c r="Z1766" i="8"/>
  <c r="Z1765" i="8"/>
  <c r="Z1764" i="8"/>
  <c r="Z1763" i="8"/>
  <c r="Z1762" i="8"/>
  <c r="Z1761" i="8"/>
  <c r="Z1760" i="8"/>
  <c r="Z1759" i="8"/>
  <c r="Z1758" i="8"/>
  <c r="Z1757" i="8"/>
  <c r="Z1756" i="8"/>
  <c r="Z1755" i="8"/>
  <c r="Z1754" i="8"/>
  <c r="Z1753" i="8"/>
  <c r="Z1752" i="8"/>
  <c r="Z1751" i="8"/>
  <c r="Z1750" i="8"/>
  <c r="Z1749" i="8"/>
  <c r="Z1748" i="8"/>
  <c r="Z1747" i="8"/>
  <c r="Z1746" i="8"/>
  <c r="Z1745" i="8"/>
  <c r="Z1744" i="8"/>
  <c r="Z1743" i="8"/>
  <c r="Z1742" i="8"/>
  <c r="Z1741" i="8"/>
  <c r="Z1740" i="8"/>
  <c r="Z1739" i="8"/>
  <c r="Z1738" i="8"/>
  <c r="Z1737" i="8"/>
  <c r="Z1736" i="8"/>
  <c r="Z1735" i="8"/>
  <c r="Z1734" i="8"/>
  <c r="Z1733" i="8"/>
  <c r="Z1732" i="8"/>
  <c r="Z1731" i="8"/>
  <c r="Z1730" i="8"/>
  <c r="Z1729" i="8"/>
  <c r="Z1728" i="8"/>
  <c r="Z1727" i="8"/>
  <c r="Z1726" i="8"/>
  <c r="Z1725" i="8"/>
  <c r="Z1724" i="8"/>
  <c r="Z1723" i="8"/>
  <c r="Z1722" i="8"/>
  <c r="Z1721" i="8"/>
  <c r="Z1720" i="8"/>
  <c r="Z1719" i="8"/>
  <c r="Z1718" i="8"/>
  <c r="Z1717" i="8"/>
  <c r="Z1716" i="8"/>
  <c r="Z1715" i="8"/>
  <c r="Z1714" i="8"/>
  <c r="Z1713" i="8"/>
  <c r="Z1712" i="8"/>
  <c r="Z1711" i="8"/>
  <c r="Z1710" i="8"/>
  <c r="Z1709" i="8"/>
  <c r="Z1708" i="8"/>
  <c r="Z1707" i="8"/>
  <c r="Z1706" i="8"/>
  <c r="Z1705" i="8"/>
  <c r="Z1704" i="8"/>
  <c r="Z1703" i="8"/>
  <c r="Z1702" i="8"/>
  <c r="Z1701" i="8"/>
  <c r="Z1700" i="8"/>
  <c r="Z1699" i="8"/>
  <c r="Z1698" i="8"/>
  <c r="Z1697" i="8"/>
  <c r="Z1696" i="8"/>
  <c r="Z1695" i="8"/>
  <c r="AD1695" i="8" s="1"/>
  <c r="Z1694" i="8"/>
  <c r="AD1694" i="8" s="1"/>
  <c r="Z1693" i="8"/>
  <c r="AD1693" i="8" s="1"/>
  <c r="Z1692" i="8"/>
  <c r="AD1692" i="8" s="1"/>
  <c r="Z1691" i="8"/>
  <c r="Z1690" i="8"/>
  <c r="Z1689" i="8"/>
  <c r="Z1688" i="8"/>
  <c r="Z1687" i="8"/>
  <c r="Z1686" i="8"/>
  <c r="Z1685" i="8"/>
  <c r="Z1684" i="8"/>
  <c r="Z1683" i="8"/>
  <c r="Z1682" i="8"/>
  <c r="Z1681" i="8"/>
  <c r="Z1680" i="8"/>
  <c r="Z1679" i="8"/>
  <c r="Z1678" i="8"/>
  <c r="Z1677" i="8"/>
  <c r="Z1676" i="8"/>
  <c r="Z1675" i="8"/>
  <c r="Z1674" i="8"/>
  <c r="Z1673" i="8"/>
  <c r="Z1672" i="8"/>
  <c r="Z1671" i="8"/>
  <c r="Z1670" i="8"/>
  <c r="Z1669" i="8"/>
  <c r="Z1668" i="8"/>
  <c r="Z1667" i="8"/>
  <c r="Z1666" i="8"/>
  <c r="Z1665" i="8"/>
  <c r="Z1664" i="8"/>
  <c r="Z1663" i="8"/>
  <c r="Z1662" i="8"/>
  <c r="Z1661" i="8"/>
  <c r="Z1660" i="8"/>
  <c r="Z1659" i="8"/>
  <c r="Z1658" i="8"/>
  <c r="Z1657" i="8"/>
  <c r="Z1656" i="8"/>
  <c r="Z1655" i="8"/>
  <c r="Z1654" i="8"/>
  <c r="Z1653" i="8"/>
  <c r="Z1652" i="8"/>
  <c r="Z1651" i="8"/>
  <c r="Z1650" i="8"/>
  <c r="Z1649" i="8"/>
  <c r="Z1648" i="8"/>
  <c r="Z1647" i="8"/>
  <c r="Z1646" i="8"/>
  <c r="Z1645" i="8"/>
  <c r="Z1644" i="8"/>
  <c r="Z1643" i="8"/>
  <c r="Z1642" i="8"/>
  <c r="Z1641" i="8"/>
  <c r="Z1640" i="8"/>
  <c r="Z1639" i="8"/>
  <c r="Z1638" i="8"/>
  <c r="Z1637" i="8"/>
  <c r="Z1636" i="8"/>
  <c r="Z1635" i="8"/>
  <c r="Z1634" i="8"/>
  <c r="Z1633" i="8"/>
  <c r="Z1632" i="8"/>
  <c r="Z1631" i="8"/>
  <c r="Z1630" i="8"/>
  <c r="Z1629" i="8"/>
  <c r="Z1628" i="8"/>
  <c r="Z1627" i="8"/>
  <c r="Z1626" i="8"/>
  <c r="Z1625" i="8"/>
  <c r="Z1624" i="8"/>
  <c r="Z1623" i="8"/>
  <c r="Z1622" i="8"/>
  <c r="Z1621" i="8"/>
  <c r="Z1620" i="8"/>
  <c r="Z1619" i="8"/>
  <c r="Z1618" i="8"/>
  <c r="Z1617" i="8"/>
  <c r="Z1616" i="8"/>
  <c r="Z1615" i="8"/>
  <c r="Z1614" i="8"/>
  <c r="Z1613" i="8"/>
  <c r="Z1612" i="8"/>
  <c r="Z1611" i="8"/>
  <c r="Z1610" i="8"/>
  <c r="Z1609" i="8"/>
  <c r="Z1608" i="8"/>
  <c r="Z1607" i="8"/>
  <c r="Z1606" i="8"/>
  <c r="Z1605" i="8"/>
  <c r="Z1604" i="8"/>
  <c r="Z1603" i="8"/>
  <c r="Z1602" i="8"/>
  <c r="Z1601" i="8"/>
  <c r="Z1600" i="8"/>
  <c r="Z1599" i="8"/>
  <c r="Z1598" i="8"/>
  <c r="AD1598" i="8" s="1"/>
  <c r="Z1597" i="8"/>
  <c r="AD1597" i="8" s="1"/>
  <c r="Z1596" i="8"/>
  <c r="AD1596" i="8" s="1"/>
  <c r="Z1595" i="8"/>
  <c r="Z1594" i="8"/>
  <c r="Z1593" i="8"/>
  <c r="Z1592" i="8"/>
  <c r="Z1591" i="8"/>
  <c r="Z1590" i="8"/>
  <c r="Z1589" i="8"/>
  <c r="Z1588" i="8"/>
  <c r="Z1587" i="8"/>
  <c r="Z1586" i="8"/>
  <c r="Z1585" i="8"/>
  <c r="Z1584" i="8"/>
  <c r="Z1583" i="8"/>
  <c r="Z1582" i="8"/>
  <c r="Z1581" i="8"/>
  <c r="Z1580" i="8"/>
  <c r="Z1579" i="8"/>
  <c r="Z1578" i="8"/>
  <c r="Z1577" i="8"/>
  <c r="Z1576" i="8"/>
  <c r="Z1575" i="8"/>
  <c r="Z1574" i="8"/>
  <c r="Z1573" i="8"/>
  <c r="Z1572" i="8"/>
  <c r="Z1571" i="8"/>
  <c r="Z1570" i="8"/>
  <c r="Z1569" i="8"/>
  <c r="Z1568" i="8"/>
  <c r="Z1567" i="8"/>
  <c r="Z1566" i="8"/>
  <c r="Z1565" i="8"/>
  <c r="Z1564" i="8"/>
  <c r="Z1563" i="8"/>
  <c r="Z1562" i="8"/>
  <c r="Z1561" i="8"/>
  <c r="Z1560" i="8"/>
  <c r="Z1559" i="8"/>
  <c r="Z1558" i="8"/>
  <c r="Z1557" i="8"/>
  <c r="Z1556" i="8"/>
  <c r="Z1555" i="8"/>
  <c r="Z1554" i="8"/>
  <c r="Z1553" i="8"/>
  <c r="Z1552" i="8"/>
  <c r="Z1551" i="8"/>
  <c r="Z1550" i="8"/>
  <c r="Z1549" i="8"/>
  <c r="Z1548" i="8"/>
  <c r="Z1547" i="8"/>
  <c r="Z1546" i="8"/>
  <c r="Z1545" i="8"/>
  <c r="Z1544" i="8"/>
  <c r="Z1543" i="8"/>
  <c r="Z1542" i="8"/>
  <c r="Z1541" i="8"/>
  <c r="Z1540" i="8"/>
  <c r="Z1539" i="8"/>
  <c r="Z1538" i="8"/>
  <c r="Z1537" i="8"/>
  <c r="Z1536" i="8"/>
  <c r="Z1535" i="8"/>
  <c r="Z1534" i="8"/>
  <c r="Z1533" i="8"/>
  <c r="Z1532" i="8"/>
  <c r="Z1531" i="8"/>
  <c r="Z1530" i="8"/>
  <c r="Z1529" i="8"/>
  <c r="Z1528" i="8"/>
  <c r="Z1527" i="8"/>
  <c r="Z1526" i="8"/>
  <c r="Z1525" i="8"/>
  <c r="Z1524" i="8"/>
  <c r="Z1523" i="8"/>
  <c r="Z1522" i="8"/>
  <c r="Z1521" i="8"/>
  <c r="Z1520" i="8"/>
  <c r="Z1519" i="8"/>
  <c r="AD1519" i="8" s="1"/>
  <c r="Z1518" i="8"/>
  <c r="AD1518" i="8" s="1"/>
  <c r="Z1517" i="8"/>
  <c r="AD1517" i="8" s="1"/>
  <c r="Z1516" i="8"/>
  <c r="AD1516" i="8" s="1"/>
  <c r="Z1515" i="8"/>
  <c r="Z1514" i="8"/>
  <c r="Z1513" i="8"/>
  <c r="Z1512" i="8"/>
  <c r="Z1511" i="8"/>
  <c r="Z1510" i="8"/>
  <c r="Z1509" i="8"/>
  <c r="Z1508" i="8"/>
  <c r="Z1507" i="8"/>
  <c r="Z1506" i="8"/>
  <c r="Z1505" i="8"/>
  <c r="Z1504" i="8"/>
  <c r="Z1503" i="8"/>
  <c r="Z1502" i="8"/>
  <c r="Z1501" i="8"/>
  <c r="Z1500" i="8"/>
  <c r="Z1499" i="8"/>
  <c r="Z1498" i="8"/>
  <c r="Z1497" i="8"/>
  <c r="Z1496" i="8"/>
  <c r="Z1495" i="8"/>
  <c r="Z1494" i="8"/>
  <c r="Z1493" i="8"/>
  <c r="Z1492" i="8"/>
  <c r="Z1491" i="8"/>
  <c r="Z1490" i="8"/>
  <c r="Z1489" i="8"/>
  <c r="Z1488" i="8"/>
  <c r="Z1487" i="8"/>
  <c r="Z1486" i="8"/>
  <c r="Z1485" i="8"/>
  <c r="Z1484" i="8"/>
  <c r="Z1483" i="8"/>
  <c r="Z1482" i="8"/>
  <c r="Z1481" i="8"/>
  <c r="Z1480" i="8"/>
  <c r="Z1479" i="8"/>
  <c r="Z1478" i="8"/>
  <c r="Z1477" i="8"/>
  <c r="Z1476" i="8"/>
  <c r="Z1475" i="8"/>
  <c r="Z1474" i="8"/>
  <c r="Z1473" i="8"/>
  <c r="Z1472" i="8"/>
  <c r="Z1471" i="8"/>
  <c r="Z1470" i="8"/>
  <c r="Z1469" i="8"/>
  <c r="Z1468" i="8"/>
  <c r="Z1467" i="8"/>
  <c r="Z1466" i="8"/>
  <c r="Z1465" i="8"/>
  <c r="Z1464" i="8"/>
  <c r="Z1463" i="8"/>
  <c r="Z1462" i="8"/>
  <c r="Z1461" i="8"/>
  <c r="Z1460" i="8"/>
  <c r="Z1459" i="8"/>
  <c r="Z1458" i="8"/>
  <c r="Z1457" i="8"/>
  <c r="Z1456" i="8"/>
  <c r="Z1455" i="8"/>
  <c r="Z1454" i="8"/>
  <c r="Z1453" i="8"/>
  <c r="Z1452" i="8"/>
  <c r="Z1451" i="8"/>
  <c r="Z1450" i="8"/>
  <c r="Z1449" i="8"/>
  <c r="Z1448" i="8"/>
  <c r="Z1447" i="8"/>
  <c r="Z1446" i="8"/>
  <c r="Z1445" i="8"/>
  <c r="Z1444" i="8"/>
  <c r="Z1443" i="8"/>
  <c r="Z1442" i="8"/>
  <c r="Z1441" i="8"/>
  <c r="Z1440" i="8"/>
  <c r="Z1439" i="8"/>
  <c r="Z1438" i="8"/>
  <c r="Z1437" i="8"/>
  <c r="Z1436" i="8"/>
  <c r="Z1435" i="8"/>
  <c r="Z1434" i="8"/>
  <c r="Z1433" i="8"/>
  <c r="Z1432" i="8"/>
  <c r="Z1431" i="8"/>
  <c r="Z1430" i="8"/>
  <c r="Z1429" i="8"/>
  <c r="Z1428" i="8"/>
  <c r="Z1427" i="8"/>
  <c r="Z1426" i="8"/>
  <c r="Z1425" i="8"/>
  <c r="Z1424" i="8"/>
  <c r="Z1423" i="8"/>
  <c r="Z1422" i="8"/>
  <c r="AD1422" i="8" s="1"/>
  <c r="Z1421" i="8"/>
  <c r="AD1421" i="8" s="1"/>
  <c r="Z1420" i="8"/>
  <c r="AD1420" i="8" s="1"/>
  <c r="Z1419" i="8"/>
  <c r="Z1418" i="8"/>
  <c r="Z1417" i="8"/>
  <c r="Z1416" i="8"/>
  <c r="Z1415" i="8"/>
  <c r="Z1414" i="8"/>
  <c r="Z1413" i="8"/>
  <c r="Z1412" i="8"/>
  <c r="Z1411" i="8"/>
  <c r="Z1410" i="8"/>
  <c r="Z1409" i="8"/>
  <c r="Z1408" i="8"/>
  <c r="Z1407" i="8"/>
  <c r="Z1406" i="8"/>
  <c r="Z1405" i="8"/>
  <c r="Z1404" i="8"/>
  <c r="Z1403" i="8"/>
  <c r="Z1402" i="8"/>
  <c r="Z1401" i="8"/>
  <c r="Z1400" i="8"/>
  <c r="Z1399" i="8"/>
  <c r="Z1398" i="8"/>
  <c r="Z1397" i="8"/>
  <c r="Z1396" i="8"/>
  <c r="Z1395" i="8"/>
  <c r="Z1394" i="8"/>
  <c r="Z1393" i="8"/>
  <c r="Z1392" i="8"/>
  <c r="Z1391" i="8"/>
  <c r="Z1390" i="8"/>
  <c r="Z1389" i="8"/>
  <c r="Z1388" i="8"/>
  <c r="Z1387" i="8"/>
  <c r="Z1386" i="8"/>
  <c r="Z1385" i="8"/>
  <c r="Z1384" i="8"/>
  <c r="Z1383" i="8"/>
  <c r="Z1382" i="8"/>
  <c r="Z1381" i="8"/>
  <c r="Z1380" i="8"/>
  <c r="Z1379" i="8"/>
  <c r="Z1378" i="8"/>
  <c r="Z1377" i="8"/>
  <c r="Z1376" i="8"/>
  <c r="Z1375" i="8"/>
  <c r="Z1374" i="8"/>
  <c r="Z1373" i="8"/>
  <c r="Z1372" i="8"/>
  <c r="Z1371" i="8"/>
  <c r="Z1370" i="8"/>
  <c r="Z1369" i="8"/>
  <c r="Z1368" i="8"/>
  <c r="Z1367" i="8"/>
  <c r="Z1366" i="8"/>
  <c r="Z1365" i="8"/>
  <c r="Z1364" i="8"/>
  <c r="Z1363" i="8"/>
  <c r="Z1362" i="8"/>
  <c r="Z1361" i="8"/>
  <c r="Z1360" i="8"/>
  <c r="Z1359" i="8"/>
  <c r="Z1358" i="8"/>
  <c r="Z1357" i="8"/>
  <c r="Z1356" i="8"/>
  <c r="Z1355" i="8"/>
  <c r="Z1354" i="8"/>
  <c r="Z1353" i="8"/>
  <c r="Z1352" i="8"/>
  <c r="Z1351" i="8"/>
  <c r="Z1350" i="8"/>
  <c r="Z1349" i="8"/>
  <c r="Z1348" i="8"/>
  <c r="Z1347" i="8"/>
  <c r="Z1346" i="8"/>
  <c r="Z1345" i="8"/>
  <c r="Z1344" i="8"/>
  <c r="Z1343" i="8"/>
  <c r="Z1342" i="8"/>
  <c r="Z1341" i="8"/>
  <c r="Z1340" i="8"/>
  <c r="Z1339" i="8"/>
  <c r="Z1338" i="8"/>
  <c r="Z1337" i="8"/>
  <c r="Z1336" i="8"/>
  <c r="Z1335" i="8"/>
  <c r="Z1334" i="8"/>
  <c r="Z1333" i="8"/>
  <c r="Z1332" i="8"/>
  <c r="Z1331" i="8"/>
  <c r="Z1330" i="8"/>
  <c r="Z1329" i="8"/>
  <c r="Z1328" i="8"/>
  <c r="Z1327" i="8"/>
  <c r="Z1326" i="8"/>
  <c r="Z1325" i="8"/>
  <c r="Z1324" i="8"/>
  <c r="Z1323" i="8"/>
  <c r="Z1322" i="8"/>
  <c r="Z1321" i="8"/>
  <c r="Z1320" i="8"/>
  <c r="AD1320" i="8" s="1"/>
  <c r="Z1319" i="8"/>
  <c r="AD1319" i="8" s="1"/>
  <c r="Z1318" i="8"/>
  <c r="AD1318" i="8" s="1"/>
  <c r="Z1317" i="8"/>
  <c r="AD1317" i="8" s="1"/>
  <c r="Z1316" i="8"/>
  <c r="Z1315" i="8"/>
  <c r="Z1314" i="8"/>
  <c r="Z1313" i="8"/>
  <c r="Z1312" i="8"/>
  <c r="Z1311" i="8"/>
  <c r="Z1310" i="8"/>
  <c r="Z1309" i="8"/>
  <c r="Z1308" i="8"/>
  <c r="Z1307" i="8"/>
  <c r="Z1306" i="8"/>
  <c r="Z1305" i="8"/>
  <c r="Z1304" i="8"/>
  <c r="Z1303" i="8"/>
  <c r="Z1302" i="8"/>
  <c r="Z1301" i="8"/>
  <c r="Z1300" i="8"/>
  <c r="Z1299" i="8"/>
  <c r="Z1298" i="8"/>
  <c r="Z1297" i="8"/>
  <c r="Z1296" i="8"/>
  <c r="Z1295" i="8"/>
  <c r="Z1294" i="8"/>
  <c r="Z1293" i="8"/>
  <c r="Z1292" i="8"/>
  <c r="Z1291" i="8"/>
  <c r="Z1290" i="8"/>
  <c r="Z1289" i="8"/>
  <c r="Z1288" i="8"/>
  <c r="Z1287" i="8"/>
  <c r="Z1286" i="8"/>
  <c r="Z1285" i="8"/>
  <c r="Z1284" i="8"/>
  <c r="Z1283" i="8"/>
  <c r="Z1282" i="8"/>
  <c r="Z1281" i="8"/>
  <c r="Z1280" i="8"/>
  <c r="Z1279" i="8"/>
  <c r="Z1278" i="8"/>
  <c r="Z1277" i="8"/>
  <c r="Z1276" i="8"/>
  <c r="Z1275" i="8"/>
  <c r="Z1274" i="8"/>
  <c r="Z1273" i="8"/>
  <c r="Z1272" i="8"/>
  <c r="Z1271" i="8"/>
  <c r="Z1270" i="8"/>
  <c r="Z1269" i="8"/>
  <c r="Z1268" i="8"/>
  <c r="Z1267" i="8"/>
  <c r="Z1266" i="8"/>
  <c r="Z1265" i="8"/>
  <c r="Z1264" i="8"/>
  <c r="Z1263" i="8"/>
  <c r="Z1262" i="8"/>
  <c r="Z1261" i="8"/>
  <c r="Z1260" i="8"/>
  <c r="Z1259" i="8"/>
  <c r="Z1258" i="8"/>
  <c r="Z1257" i="8"/>
  <c r="Z1256" i="8"/>
  <c r="Z1255" i="8"/>
  <c r="Z1254" i="8"/>
  <c r="Z1253" i="8"/>
  <c r="Z1252" i="8"/>
  <c r="Z1251" i="8"/>
  <c r="Z1250" i="8"/>
  <c r="Z1249" i="8"/>
  <c r="Z1248" i="8"/>
  <c r="Z1247" i="8"/>
  <c r="Z1246" i="8"/>
  <c r="Z1245" i="8"/>
  <c r="Z1244" i="8"/>
  <c r="Z1243" i="8"/>
  <c r="Z1242" i="8"/>
  <c r="Z1241" i="8"/>
  <c r="Z1240" i="8"/>
  <c r="Z1239" i="8"/>
  <c r="Z1238" i="8"/>
  <c r="Z1237" i="8"/>
  <c r="Z1236" i="8"/>
  <c r="Z1235" i="8"/>
  <c r="Z1234" i="8"/>
  <c r="Z1233" i="8"/>
  <c r="Z1232" i="8"/>
  <c r="Z1231" i="8"/>
  <c r="Z1230" i="8"/>
  <c r="Z1229" i="8"/>
  <c r="Z1228" i="8"/>
  <c r="Z1227" i="8"/>
  <c r="Z1226" i="8"/>
  <c r="Z1225" i="8"/>
  <c r="Z1224" i="8"/>
  <c r="Z1223" i="8"/>
  <c r="Z1222" i="8"/>
  <c r="Z1221" i="8"/>
  <c r="Z1220" i="8"/>
  <c r="Z1219" i="8"/>
  <c r="Z1218" i="8"/>
  <c r="Z1217" i="8"/>
  <c r="Z1216" i="8"/>
  <c r="Z1215" i="8"/>
  <c r="Z1214" i="8"/>
  <c r="Z1213" i="8"/>
  <c r="Z1212" i="8"/>
  <c r="Z1211" i="8"/>
  <c r="Z1210" i="8"/>
  <c r="Z1209" i="8"/>
  <c r="Z1208" i="8"/>
  <c r="AD1208" i="8" s="1"/>
  <c r="Z1207" i="8"/>
  <c r="AD1207" i="8" s="1"/>
  <c r="Z1206" i="8"/>
  <c r="AD1206" i="8" s="1"/>
  <c r="Z1205" i="8"/>
  <c r="AD1205" i="8" s="1"/>
  <c r="Z1204" i="8"/>
  <c r="AD1204" i="8" s="1"/>
  <c r="Z1203" i="8"/>
  <c r="Z1202" i="8"/>
  <c r="Z1201" i="8"/>
  <c r="Z1200" i="8"/>
  <c r="Z1199" i="8"/>
  <c r="Z1198" i="8"/>
  <c r="Z1197" i="8"/>
  <c r="Z1196" i="8"/>
  <c r="Z1195" i="8"/>
  <c r="Z1194" i="8"/>
  <c r="Z1193" i="8"/>
  <c r="Z1192" i="8"/>
  <c r="Z1191" i="8"/>
  <c r="Z1190" i="8"/>
  <c r="Z1189" i="8"/>
  <c r="Z1188" i="8"/>
  <c r="Z1187" i="8"/>
  <c r="Z1186" i="8"/>
  <c r="Z1185" i="8"/>
  <c r="Z1184" i="8"/>
  <c r="Z1183" i="8"/>
  <c r="Z1182" i="8"/>
  <c r="Z1181" i="8"/>
  <c r="Z1180" i="8"/>
  <c r="Z1179" i="8"/>
  <c r="Z1178" i="8"/>
  <c r="Z1177" i="8"/>
  <c r="Z1176" i="8"/>
  <c r="Z1175" i="8"/>
  <c r="Z1174" i="8"/>
  <c r="Z1173" i="8"/>
  <c r="Z1172" i="8"/>
  <c r="Z1171" i="8"/>
  <c r="Z1170" i="8"/>
  <c r="Z1169" i="8"/>
  <c r="Z1168" i="8"/>
  <c r="Z1167" i="8"/>
  <c r="Z1166" i="8"/>
  <c r="Z1165" i="8"/>
  <c r="Z1164" i="8"/>
  <c r="Z1163" i="8"/>
  <c r="Z1162" i="8"/>
  <c r="Z1161" i="8"/>
  <c r="Z1160" i="8"/>
  <c r="Z1159" i="8"/>
  <c r="Z1158" i="8"/>
  <c r="Z1157" i="8"/>
  <c r="Z1156" i="8"/>
  <c r="Z1155" i="8"/>
  <c r="Z1154" i="8"/>
  <c r="Z1153" i="8"/>
  <c r="Z1152" i="8"/>
  <c r="Z1151" i="8"/>
  <c r="Z1150" i="8"/>
  <c r="Z1149" i="8"/>
  <c r="Z1148" i="8"/>
  <c r="Z1147" i="8"/>
  <c r="Z1146" i="8"/>
  <c r="Z1145" i="8"/>
  <c r="Z1144" i="8"/>
  <c r="Z1143" i="8"/>
  <c r="Z1142" i="8"/>
  <c r="Z1141" i="8"/>
  <c r="Z1140" i="8"/>
  <c r="Z1139" i="8"/>
  <c r="Z1138" i="8"/>
  <c r="Z1137" i="8"/>
  <c r="Z1136" i="8"/>
  <c r="Z1135" i="8"/>
  <c r="Z1134" i="8"/>
  <c r="Z1133" i="8"/>
  <c r="Z1132" i="8"/>
  <c r="Z1131" i="8"/>
  <c r="Z1130" i="8"/>
  <c r="Z1129" i="8"/>
  <c r="Z1128" i="8"/>
  <c r="Z1127" i="8"/>
  <c r="Z1126" i="8"/>
  <c r="Z1125" i="8"/>
  <c r="Z1124" i="8"/>
  <c r="Z1123" i="8"/>
  <c r="Z1122" i="8"/>
  <c r="Z1121" i="8"/>
  <c r="Z1120" i="8"/>
  <c r="Z1119" i="8"/>
  <c r="Z1118" i="8"/>
  <c r="Z1117" i="8"/>
  <c r="Z1116" i="8"/>
  <c r="Z1115" i="8"/>
  <c r="Z1114" i="8"/>
  <c r="AD1114" i="8" s="1"/>
  <c r="Z1113" i="8"/>
  <c r="AD1113" i="8" s="1"/>
  <c r="Z1112" i="8"/>
  <c r="AD1112" i="8" s="1"/>
  <c r="Z1111" i="8"/>
  <c r="AD1111" i="8" s="1"/>
  <c r="Z1110" i="8"/>
  <c r="AD1110" i="8" s="1"/>
  <c r="Z1109" i="8"/>
  <c r="Z1108" i="8"/>
  <c r="Z1107" i="8"/>
  <c r="Z1106" i="8"/>
  <c r="Z1105" i="8"/>
  <c r="Z1104" i="8"/>
  <c r="Z1103" i="8"/>
  <c r="Z1102" i="8"/>
  <c r="Z1101" i="8"/>
  <c r="Z1100" i="8"/>
  <c r="Z1099" i="8"/>
  <c r="Z1098" i="8"/>
  <c r="Z1097" i="8"/>
  <c r="Z1096" i="8"/>
  <c r="Z1095" i="8"/>
  <c r="Z1094" i="8"/>
  <c r="Z1093" i="8"/>
  <c r="Z1092" i="8"/>
  <c r="Z1091" i="8"/>
  <c r="Z1090" i="8"/>
  <c r="Z1089" i="8"/>
  <c r="Z1088" i="8"/>
  <c r="Z1087" i="8"/>
  <c r="Z1086" i="8"/>
  <c r="Z1085" i="8"/>
  <c r="Z1084" i="8"/>
  <c r="Z1083" i="8"/>
  <c r="Z1082" i="8"/>
  <c r="Z1081" i="8"/>
  <c r="Z1080" i="8"/>
  <c r="Z1079" i="8"/>
  <c r="Z1078" i="8"/>
  <c r="Z1077" i="8"/>
  <c r="Z1076" i="8"/>
  <c r="Z1075" i="8"/>
  <c r="Z1074" i="8"/>
  <c r="Z1073" i="8"/>
  <c r="Z1072" i="8"/>
  <c r="Z1071" i="8"/>
  <c r="Z1070" i="8"/>
  <c r="Z1069" i="8"/>
  <c r="Z1068" i="8"/>
  <c r="Z1067" i="8"/>
  <c r="Z1066" i="8"/>
  <c r="Z1065" i="8"/>
  <c r="Z1064" i="8"/>
  <c r="Z1063" i="8"/>
  <c r="Z1062" i="8"/>
  <c r="Z1061" i="8"/>
  <c r="Z1060" i="8"/>
  <c r="Z1059" i="8"/>
  <c r="Z1058" i="8"/>
  <c r="Z1057" i="8"/>
  <c r="Z1056" i="8"/>
  <c r="Z1055" i="8"/>
  <c r="Z1054" i="8"/>
  <c r="Z1053" i="8"/>
  <c r="Z1052" i="8"/>
  <c r="Z1051" i="8"/>
  <c r="Z1050" i="8"/>
  <c r="Z1049" i="8"/>
  <c r="Z1048" i="8"/>
  <c r="Z1047" i="8"/>
  <c r="Z1046" i="8"/>
  <c r="Z1045" i="8"/>
  <c r="Z1044" i="8"/>
  <c r="Z1043" i="8"/>
  <c r="Z1042" i="8"/>
  <c r="Z1041" i="8"/>
  <c r="Z1040" i="8"/>
  <c r="Z1039" i="8"/>
  <c r="Z1038" i="8"/>
  <c r="Z1037" i="8"/>
  <c r="Z1036" i="8"/>
  <c r="Z1035" i="8"/>
  <c r="Z1034" i="8"/>
  <c r="Z1033" i="8"/>
  <c r="Z1032" i="8"/>
  <c r="Z1031" i="8"/>
  <c r="Z1030" i="8"/>
  <c r="Z1029" i="8"/>
  <c r="Z1028" i="8"/>
  <c r="Z1027" i="8"/>
  <c r="Z1026" i="8"/>
  <c r="Z1025" i="8"/>
  <c r="Z1024" i="8"/>
  <c r="Z1023" i="8"/>
  <c r="Z1022" i="8"/>
  <c r="Z1021" i="8"/>
  <c r="Z1020" i="8"/>
  <c r="Z1019" i="8"/>
  <c r="Z1018" i="8"/>
  <c r="Z1017" i="8"/>
  <c r="Z1016" i="8"/>
  <c r="Z1015" i="8"/>
  <c r="Z1014" i="8"/>
  <c r="Z1013" i="8"/>
  <c r="Z1012" i="8"/>
  <c r="Z1011" i="8"/>
  <c r="Z1010" i="8"/>
  <c r="Z1009" i="8"/>
  <c r="Z1008" i="8"/>
  <c r="Z1007" i="8"/>
  <c r="Z1006" i="8"/>
  <c r="AD1006" i="8" s="1"/>
  <c r="Z1005" i="8"/>
  <c r="AD1005" i="8" s="1"/>
  <c r="Z1004" i="8"/>
  <c r="AD1004" i="8" s="1"/>
  <c r="Z1003" i="8"/>
  <c r="AD1003" i="8" s="1"/>
  <c r="Z1002" i="8"/>
  <c r="AD1002" i="8" s="1"/>
  <c r="Z1001" i="8"/>
  <c r="AD1001" i="8" s="1"/>
  <c r="Z1000" i="8"/>
  <c r="Z999" i="8"/>
  <c r="AD999" i="8" s="1"/>
  <c r="Z998" i="8"/>
  <c r="Z997" i="8"/>
  <c r="Z996" i="8"/>
  <c r="Z995" i="8"/>
  <c r="Z994" i="8"/>
  <c r="Z993" i="8"/>
  <c r="Z992" i="8"/>
  <c r="Z991" i="8"/>
  <c r="Z990" i="8"/>
  <c r="Z989" i="8"/>
  <c r="Z988" i="8"/>
  <c r="Z987" i="8"/>
  <c r="Z986" i="8"/>
  <c r="Z985" i="8"/>
  <c r="Z984" i="8"/>
  <c r="Z983" i="8"/>
  <c r="Z982" i="8"/>
  <c r="Z981" i="8"/>
  <c r="Z980" i="8"/>
  <c r="Z979" i="8"/>
  <c r="Z978" i="8"/>
  <c r="Z977" i="8"/>
  <c r="Z976" i="8"/>
  <c r="Z975" i="8"/>
  <c r="Z974" i="8"/>
  <c r="Z973" i="8"/>
  <c r="Z972" i="8"/>
  <c r="Z971" i="8"/>
  <c r="Z970" i="8"/>
  <c r="Z969" i="8"/>
  <c r="Z968" i="8"/>
  <c r="Z967" i="8"/>
  <c r="Z966" i="8"/>
  <c r="Z965" i="8"/>
  <c r="Z964" i="8"/>
  <c r="Z963" i="8"/>
  <c r="Z962" i="8"/>
  <c r="Z961" i="8"/>
  <c r="Z960" i="8"/>
  <c r="Z959" i="8"/>
  <c r="Z958" i="8"/>
  <c r="Z957" i="8"/>
  <c r="Z956" i="8"/>
  <c r="Z955" i="8"/>
  <c r="Z954" i="8"/>
  <c r="Z953" i="8"/>
  <c r="Z952" i="8"/>
  <c r="Z951" i="8"/>
  <c r="Z950" i="8"/>
  <c r="Z949" i="8"/>
  <c r="Z948" i="8"/>
  <c r="Z947" i="8"/>
  <c r="Z946" i="8"/>
  <c r="Z945" i="8"/>
  <c r="Z944" i="8"/>
  <c r="Z943" i="8"/>
  <c r="Z942" i="8"/>
  <c r="Z941" i="8"/>
  <c r="Z940" i="8"/>
  <c r="Z939" i="8"/>
  <c r="Z938" i="8"/>
  <c r="Z937" i="8"/>
  <c r="Z936" i="8"/>
  <c r="Z935" i="8"/>
  <c r="Z934" i="8"/>
  <c r="Z933" i="8"/>
  <c r="Z932" i="8"/>
  <c r="Z931" i="8"/>
  <c r="Z930" i="8"/>
  <c r="Z929" i="8"/>
  <c r="Z928" i="8"/>
  <c r="Z927" i="8"/>
  <c r="Z926" i="8"/>
  <c r="Z925" i="8"/>
  <c r="Z924" i="8"/>
  <c r="Z923" i="8"/>
  <c r="Z922" i="8"/>
  <c r="Z921" i="8"/>
  <c r="Z920" i="8"/>
  <c r="Z919" i="8"/>
  <c r="Z918" i="8"/>
  <c r="Z917" i="8"/>
  <c r="Z916" i="8"/>
  <c r="Z915" i="8"/>
  <c r="Z914" i="8"/>
  <c r="Z913" i="8"/>
  <c r="Z912" i="8"/>
  <c r="Z911" i="8"/>
  <c r="Z910" i="8"/>
  <c r="Z909" i="8"/>
  <c r="Z908" i="8"/>
  <c r="Z907" i="8"/>
  <c r="Z906" i="8"/>
  <c r="Z905" i="8"/>
  <c r="Z904" i="8"/>
  <c r="Z903" i="8"/>
  <c r="Z902" i="8"/>
  <c r="Z901" i="8"/>
  <c r="Z900" i="8"/>
  <c r="Z899" i="8"/>
  <c r="Z898" i="8"/>
  <c r="Z897" i="8"/>
  <c r="Z896" i="8"/>
  <c r="Z895" i="8"/>
  <c r="Z894" i="8"/>
  <c r="Z893" i="8"/>
  <c r="Z892" i="8"/>
  <c r="Z891" i="8"/>
  <c r="Z890" i="8"/>
  <c r="Z889" i="8"/>
  <c r="Z888" i="8"/>
  <c r="Z887" i="8"/>
  <c r="Z886" i="8"/>
  <c r="Z885" i="8"/>
  <c r="Z884" i="8"/>
  <c r="Z883" i="8"/>
  <c r="Z882" i="8"/>
  <c r="Z881" i="8"/>
  <c r="Z880" i="8"/>
  <c r="Z879" i="8"/>
  <c r="Z878" i="8"/>
  <c r="Z877" i="8"/>
  <c r="Z876" i="8"/>
  <c r="Z875" i="8"/>
  <c r="Z874" i="8"/>
  <c r="Z873" i="8"/>
  <c r="Z872" i="8"/>
  <c r="Z871" i="8"/>
  <c r="Z870" i="8"/>
  <c r="Z869" i="8"/>
  <c r="Z868" i="8"/>
  <c r="Z867" i="8"/>
  <c r="Z866" i="8"/>
  <c r="Z865" i="8"/>
  <c r="Z864" i="8"/>
  <c r="Z863" i="8"/>
  <c r="Z862" i="8"/>
  <c r="Z861" i="8"/>
  <c r="Z860" i="8"/>
  <c r="Z859" i="8"/>
  <c r="Z858" i="8"/>
  <c r="Z857" i="8"/>
  <c r="Z856" i="8"/>
  <c r="Z855" i="8"/>
  <c r="Z854" i="8"/>
  <c r="Z853" i="8"/>
  <c r="Z852" i="8"/>
  <c r="Z851" i="8"/>
  <c r="Z850" i="8"/>
  <c r="Z849" i="8"/>
  <c r="Z848" i="8"/>
  <c r="Z847" i="8"/>
  <c r="Z846" i="8"/>
  <c r="AD846" i="8" s="1"/>
  <c r="Z845" i="8"/>
  <c r="AD845" i="8" s="1"/>
  <c r="Z844" i="8"/>
  <c r="AD844" i="8" s="1"/>
  <c r="Z843" i="8"/>
  <c r="AD843" i="8" s="1"/>
  <c r="Z842" i="8"/>
  <c r="AD842" i="8" s="1"/>
  <c r="Z841" i="8"/>
  <c r="Z840" i="8"/>
  <c r="AD840" i="8" s="1"/>
  <c r="Z839" i="8"/>
  <c r="AD839" i="8" s="1"/>
  <c r="Z838" i="8"/>
  <c r="Z837" i="8"/>
  <c r="Z836" i="8"/>
  <c r="Z835" i="8"/>
  <c r="Z834" i="8"/>
  <c r="Z833" i="8"/>
  <c r="Z832" i="8"/>
  <c r="Z831" i="8"/>
  <c r="Z830" i="8"/>
  <c r="Z829" i="8"/>
  <c r="Z828" i="8"/>
  <c r="Z827" i="8"/>
  <c r="Z826" i="8"/>
  <c r="Z825" i="8"/>
  <c r="Z824" i="8"/>
  <c r="Z823" i="8"/>
  <c r="Z822" i="8"/>
  <c r="Z821" i="8"/>
  <c r="Z820" i="8"/>
  <c r="Z819" i="8"/>
  <c r="Z818" i="8"/>
  <c r="Z817" i="8"/>
  <c r="Z816" i="8"/>
  <c r="Z815" i="8"/>
  <c r="Z814" i="8"/>
  <c r="Z813" i="8"/>
  <c r="Z812" i="8"/>
  <c r="Z811" i="8"/>
  <c r="Z810" i="8"/>
  <c r="Z809" i="8"/>
  <c r="Z808" i="8"/>
  <c r="Z807" i="8"/>
  <c r="Z806" i="8"/>
  <c r="Z805" i="8"/>
  <c r="Z804" i="8"/>
  <c r="Z803" i="8"/>
  <c r="Z802" i="8"/>
  <c r="Z801" i="8"/>
  <c r="Z800" i="8"/>
  <c r="Z799" i="8"/>
  <c r="Z798" i="8"/>
  <c r="Z797" i="8"/>
  <c r="Z796" i="8"/>
  <c r="Z795" i="8"/>
  <c r="Z794" i="8"/>
  <c r="Z793" i="8"/>
  <c r="Z792" i="8"/>
  <c r="Z791" i="8"/>
  <c r="Z790" i="8"/>
  <c r="Z789" i="8"/>
  <c r="Z788" i="8"/>
  <c r="Z787" i="8"/>
  <c r="Z786" i="8"/>
  <c r="Z785" i="8"/>
  <c r="Z784" i="8"/>
  <c r="Z783" i="8"/>
  <c r="Z782" i="8"/>
  <c r="Z781" i="8"/>
  <c r="Z780" i="8"/>
  <c r="Z779" i="8"/>
  <c r="Z778" i="8"/>
  <c r="Z777" i="8"/>
  <c r="Z776" i="8"/>
  <c r="Z775" i="8"/>
  <c r="Z774" i="8"/>
  <c r="Z773" i="8"/>
  <c r="Z772" i="8"/>
  <c r="Z771" i="8"/>
  <c r="Z770" i="8"/>
  <c r="Z769" i="8"/>
  <c r="Z768" i="8"/>
  <c r="Z767" i="8"/>
  <c r="Z766" i="8"/>
  <c r="Z765" i="8"/>
  <c r="Z764" i="8"/>
  <c r="Z763" i="8"/>
  <c r="Z762" i="8"/>
  <c r="Z761" i="8"/>
  <c r="Z760" i="8"/>
  <c r="Z759" i="8"/>
  <c r="Z758" i="8"/>
  <c r="Z757" i="8"/>
  <c r="Z756" i="8"/>
  <c r="Z755" i="8"/>
  <c r="Z754" i="8"/>
  <c r="Z753" i="8"/>
  <c r="Z752" i="8"/>
  <c r="Z751" i="8"/>
  <c r="Z750" i="8"/>
  <c r="Z749" i="8"/>
  <c r="Z748" i="8"/>
  <c r="Z747" i="8"/>
  <c r="Z746" i="8"/>
  <c r="Z745" i="8"/>
  <c r="Z744" i="8"/>
  <c r="Z743" i="8"/>
  <c r="Z742" i="8"/>
  <c r="Z741" i="8"/>
  <c r="Z740" i="8"/>
  <c r="Z739" i="8"/>
  <c r="Z738" i="8"/>
  <c r="Z737" i="8"/>
  <c r="Z736" i="8"/>
  <c r="Z735" i="8"/>
  <c r="Z734" i="8"/>
  <c r="Z733" i="8"/>
  <c r="Z732" i="8"/>
  <c r="Z731" i="8"/>
  <c r="Z730" i="8"/>
  <c r="Z729" i="8"/>
  <c r="Z728" i="8"/>
  <c r="Z727" i="8"/>
  <c r="Z726" i="8"/>
  <c r="Z725" i="8"/>
  <c r="Z724" i="8"/>
  <c r="Z723" i="8"/>
  <c r="Z722" i="8"/>
  <c r="Z721" i="8"/>
  <c r="Z720" i="8"/>
  <c r="Z719" i="8"/>
  <c r="Z718" i="8"/>
  <c r="Z717" i="8"/>
  <c r="Z716" i="8"/>
  <c r="Z715" i="8"/>
  <c r="Z714" i="8"/>
  <c r="Z713" i="8"/>
  <c r="Z712" i="8"/>
  <c r="Z711" i="8"/>
  <c r="Z710" i="8"/>
  <c r="Z709" i="8"/>
  <c r="Z708" i="8"/>
  <c r="Z707" i="8"/>
  <c r="Z706" i="8"/>
  <c r="Z705" i="8"/>
  <c r="Z704" i="8"/>
  <c r="Z703" i="8"/>
  <c r="Z702" i="8"/>
  <c r="Z701" i="8"/>
  <c r="Z700" i="8"/>
  <c r="Z699" i="8"/>
  <c r="Z698" i="8"/>
  <c r="Z697" i="8"/>
  <c r="Z696" i="8"/>
  <c r="Z695" i="8"/>
  <c r="Z694" i="8"/>
  <c r="Z693" i="8"/>
  <c r="Z692" i="8"/>
  <c r="Z691" i="8"/>
  <c r="Z690" i="8"/>
  <c r="Z689" i="8"/>
  <c r="Z688" i="8"/>
  <c r="Z687" i="8"/>
  <c r="Z686" i="8"/>
  <c r="Z685" i="8"/>
  <c r="Z684" i="8"/>
  <c r="Z683" i="8"/>
  <c r="Z682" i="8"/>
  <c r="Z681" i="8"/>
  <c r="Z680" i="8"/>
  <c r="Z679" i="8"/>
  <c r="Z678" i="8"/>
  <c r="Z677" i="8"/>
  <c r="Z676" i="8"/>
  <c r="Z675" i="8"/>
  <c r="Z674" i="8"/>
  <c r="Z673" i="8"/>
  <c r="Z672" i="8"/>
  <c r="Z671" i="8"/>
  <c r="Z670" i="8"/>
  <c r="Z669" i="8"/>
  <c r="Z668" i="8"/>
  <c r="Z667" i="8"/>
  <c r="Z666" i="8"/>
  <c r="Z665" i="8"/>
  <c r="Z664" i="8"/>
  <c r="Z663" i="8"/>
  <c r="Z662" i="8"/>
  <c r="Z661" i="8"/>
  <c r="Z660" i="8"/>
  <c r="Z659" i="8"/>
  <c r="Z658" i="8"/>
  <c r="Z657" i="8"/>
  <c r="Z656" i="8"/>
  <c r="Z655" i="8"/>
  <c r="Z654" i="8"/>
  <c r="Z653" i="8"/>
  <c r="Z652" i="8"/>
  <c r="Z651" i="8"/>
  <c r="Z650" i="8"/>
  <c r="Z649" i="8"/>
  <c r="Z648" i="8"/>
  <c r="Z647" i="8"/>
  <c r="Z646" i="8"/>
  <c r="Z645" i="8"/>
  <c r="Z644" i="8"/>
  <c r="Z643" i="8"/>
  <c r="Z642" i="8"/>
  <c r="Z641" i="8"/>
  <c r="Z640" i="8"/>
  <c r="Z639" i="8"/>
  <c r="Z638" i="8"/>
  <c r="Z637" i="8"/>
  <c r="Z636" i="8"/>
  <c r="Z635" i="8"/>
  <c r="Z634" i="8"/>
  <c r="Z633" i="8"/>
  <c r="Z632" i="8"/>
  <c r="Z631" i="8"/>
  <c r="Z630" i="8"/>
  <c r="Z629" i="8"/>
  <c r="Z628" i="8"/>
  <c r="Z627" i="8"/>
  <c r="Z626" i="8"/>
  <c r="Z625" i="8"/>
  <c r="Z624" i="8"/>
  <c r="Z623" i="8"/>
  <c r="Z622" i="8"/>
  <c r="Z621" i="8"/>
  <c r="Z620" i="8"/>
  <c r="Z619" i="8"/>
  <c r="Z618" i="8"/>
  <c r="Z617" i="8"/>
  <c r="Z616" i="8"/>
  <c r="Z615" i="8"/>
  <c r="Z614" i="8"/>
  <c r="Z613" i="8"/>
  <c r="Z612" i="8"/>
  <c r="Z611" i="8"/>
  <c r="Z610" i="8"/>
  <c r="Z609" i="8"/>
  <c r="Z608" i="8"/>
  <c r="Z607" i="8"/>
  <c r="Z606" i="8"/>
  <c r="Z605" i="8"/>
  <c r="Z604" i="8"/>
  <c r="Z603" i="8"/>
  <c r="Z602" i="8"/>
  <c r="Z601" i="8"/>
  <c r="Z600" i="8"/>
  <c r="Z599" i="8"/>
  <c r="Z598" i="8"/>
  <c r="Z597" i="8"/>
  <c r="Z596" i="8"/>
  <c r="Z595" i="8"/>
  <c r="Z594" i="8"/>
  <c r="Z593" i="8"/>
  <c r="Z592" i="8"/>
  <c r="Z591" i="8"/>
  <c r="Z590" i="8"/>
  <c r="Z589" i="8"/>
  <c r="Z588" i="8"/>
  <c r="Z587" i="8"/>
  <c r="Z586" i="8"/>
  <c r="Z585" i="8"/>
  <c r="Z584" i="8"/>
  <c r="Z583" i="8"/>
  <c r="Z582" i="8"/>
  <c r="Z581" i="8"/>
  <c r="Z580" i="8"/>
  <c r="Z579" i="8"/>
  <c r="Z578" i="8"/>
  <c r="Z577" i="8"/>
  <c r="Z576" i="8"/>
  <c r="Z575" i="8"/>
  <c r="Z574" i="8"/>
  <c r="Z573" i="8"/>
  <c r="Z572" i="8"/>
  <c r="Z571" i="8"/>
  <c r="Z570" i="8"/>
  <c r="Z569" i="8"/>
  <c r="Z568" i="8"/>
  <c r="Z567" i="8"/>
  <c r="Z566" i="8"/>
  <c r="Z565" i="8"/>
  <c r="Z564" i="8"/>
  <c r="Z563" i="8"/>
  <c r="Z562" i="8"/>
  <c r="Z561" i="8"/>
  <c r="Z560" i="8"/>
  <c r="Z559" i="8"/>
  <c r="Z558" i="8"/>
  <c r="Z557" i="8"/>
  <c r="Z556" i="8"/>
  <c r="Z555" i="8"/>
  <c r="Z554" i="8"/>
  <c r="Z553" i="8"/>
  <c r="Z552" i="8"/>
  <c r="Z551" i="8"/>
  <c r="Z550" i="8"/>
  <c r="Z549" i="8"/>
  <c r="Z548" i="8"/>
  <c r="Z547" i="8"/>
  <c r="Z546" i="8"/>
  <c r="Z545" i="8"/>
  <c r="Z544" i="8"/>
  <c r="Z543" i="8"/>
  <c r="Z542" i="8"/>
  <c r="Z541" i="8"/>
  <c r="Z540" i="8"/>
  <c r="Z539" i="8"/>
  <c r="Z538" i="8"/>
  <c r="Z537" i="8"/>
  <c r="Z536" i="8"/>
  <c r="Z535" i="8"/>
  <c r="Z534" i="8"/>
  <c r="Z533" i="8"/>
  <c r="Z532" i="8"/>
  <c r="Z531" i="8"/>
  <c r="Z530" i="8"/>
  <c r="Z529" i="8"/>
  <c r="Z528" i="8"/>
  <c r="Z527" i="8"/>
  <c r="Z526" i="8"/>
  <c r="Z525" i="8"/>
  <c r="Z524" i="8"/>
  <c r="Z523" i="8"/>
  <c r="Z522" i="8"/>
  <c r="Z521" i="8"/>
  <c r="Z520" i="8"/>
  <c r="Z519" i="8"/>
  <c r="Z518" i="8"/>
  <c r="Z517" i="8"/>
  <c r="Z516" i="8"/>
  <c r="Z515" i="8"/>
  <c r="Z514" i="8"/>
  <c r="Z513" i="8"/>
  <c r="Z512" i="8"/>
  <c r="Z511" i="8"/>
  <c r="Z510" i="8"/>
  <c r="Z509" i="8"/>
  <c r="Z508" i="8"/>
  <c r="Z507" i="8"/>
  <c r="Z506" i="8"/>
  <c r="Z505" i="8"/>
  <c r="Z504" i="8"/>
  <c r="Z503" i="8"/>
  <c r="Z502" i="8"/>
  <c r="Z501" i="8"/>
  <c r="Z500" i="8"/>
  <c r="Z499" i="8"/>
  <c r="Z498" i="8"/>
  <c r="Z497" i="8"/>
  <c r="Z496" i="8"/>
  <c r="Z495" i="8"/>
  <c r="Z494" i="8"/>
  <c r="Z493" i="8"/>
  <c r="Z492" i="8"/>
  <c r="Z491" i="8"/>
  <c r="Z490" i="8"/>
  <c r="Z489" i="8"/>
  <c r="Z488" i="8"/>
  <c r="Z487" i="8"/>
  <c r="Z486" i="8"/>
  <c r="Z485" i="8"/>
  <c r="Z484" i="8"/>
  <c r="Z483" i="8"/>
  <c r="Z482" i="8"/>
  <c r="Z481" i="8"/>
  <c r="Z480" i="8"/>
  <c r="Z479" i="8"/>
  <c r="Z478" i="8"/>
  <c r="Z477" i="8"/>
  <c r="Z476" i="8"/>
  <c r="Z475" i="8"/>
  <c r="Z474" i="8"/>
  <c r="Z473" i="8"/>
  <c r="Z472" i="8"/>
  <c r="Z471" i="8"/>
  <c r="Z470" i="8"/>
  <c r="Z469" i="8"/>
  <c r="Z468" i="8"/>
  <c r="Z467" i="8"/>
  <c r="Z466" i="8"/>
  <c r="Z465" i="8"/>
  <c r="Z464" i="8"/>
  <c r="Z463" i="8"/>
  <c r="Z462" i="8"/>
  <c r="Z461" i="8"/>
  <c r="Z460" i="8"/>
  <c r="Z459" i="8"/>
  <c r="Z458" i="8"/>
  <c r="Z457" i="8"/>
  <c r="Z456" i="8"/>
  <c r="Z455" i="8"/>
  <c r="Z454" i="8"/>
  <c r="Z453" i="8"/>
  <c r="Z452" i="8"/>
  <c r="Z451" i="8"/>
  <c r="Z450" i="8"/>
  <c r="Z449" i="8"/>
  <c r="Z448" i="8"/>
  <c r="Z447" i="8"/>
  <c r="Z446" i="8"/>
  <c r="Z445" i="8"/>
  <c r="Z444" i="8"/>
  <c r="Z443" i="8"/>
  <c r="Z442" i="8"/>
  <c r="Z441" i="8"/>
  <c r="Z440" i="8"/>
  <c r="Z439" i="8"/>
  <c r="Z438" i="8"/>
  <c r="Z437" i="8"/>
  <c r="Z436" i="8"/>
  <c r="Z435" i="8"/>
  <c r="Z434" i="8"/>
  <c r="Z433" i="8"/>
  <c r="Z432" i="8"/>
  <c r="Z431" i="8"/>
  <c r="Z430" i="8"/>
  <c r="Z429" i="8"/>
  <c r="Z428" i="8"/>
  <c r="Z427" i="8"/>
  <c r="Z426" i="8"/>
  <c r="Z425" i="8"/>
  <c r="Z424" i="8"/>
  <c r="Z423" i="8"/>
  <c r="Z422" i="8"/>
  <c r="Z421" i="8"/>
  <c r="Z420" i="8"/>
  <c r="Z419" i="8"/>
  <c r="Z418" i="8"/>
  <c r="Z417" i="8"/>
  <c r="Z416" i="8"/>
  <c r="Z415" i="8"/>
  <c r="Z414" i="8"/>
  <c r="Z413" i="8"/>
  <c r="Z412" i="8"/>
  <c r="Z411" i="8"/>
  <c r="Z410" i="8"/>
  <c r="Z409" i="8"/>
  <c r="Z408" i="8"/>
  <c r="Z407" i="8"/>
  <c r="Z406" i="8"/>
  <c r="Z405" i="8"/>
  <c r="Z404" i="8"/>
  <c r="Z403" i="8"/>
  <c r="Z402" i="8"/>
  <c r="Z401" i="8"/>
  <c r="Z400" i="8"/>
  <c r="Z399" i="8"/>
  <c r="Z398" i="8"/>
  <c r="Z397" i="8"/>
  <c r="Z396" i="8"/>
  <c r="Z395" i="8"/>
  <c r="Z394" i="8"/>
  <c r="Z393" i="8"/>
  <c r="Z392" i="8"/>
  <c r="Z391" i="8"/>
  <c r="Z390" i="8"/>
  <c r="Z389" i="8"/>
  <c r="Z388" i="8"/>
  <c r="Z387" i="8"/>
  <c r="Z386" i="8"/>
  <c r="Z385" i="8"/>
  <c r="Z384" i="8"/>
  <c r="Z383" i="8"/>
  <c r="Z382" i="8"/>
  <c r="Z381" i="8"/>
  <c r="Z380" i="8"/>
  <c r="Z379" i="8"/>
  <c r="Z378" i="8"/>
  <c r="Z377" i="8"/>
  <c r="Z376" i="8"/>
  <c r="Z375" i="8"/>
  <c r="Z374" i="8"/>
  <c r="Z373" i="8"/>
  <c r="Z372" i="8"/>
  <c r="Z371" i="8"/>
  <c r="Z370" i="8"/>
  <c r="Z369" i="8"/>
  <c r="Z368" i="8"/>
  <c r="Z367" i="8"/>
  <c r="Z366" i="8"/>
  <c r="Z365" i="8"/>
  <c r="Z364" i="8"/>
  <c r="Z363" i="8"/>
  <c r="Z362" i="8"/>
  <c r="Z361" i="8"/>
  <c r="Z360" i="8"/>
  <c r="Z359" i="8"/>
  <c r="Z358" i="8"/>
  <c r="Z357" i="8"/>
  <c r="Z356" i="8"/>
  <c r="Z355" i="8"/>
  <c r="Z354" i="8"/>
  <c r="Z353" i="8"/>
  <c r="Z352" i="8"/>
  <c r="Z351" i="8"/>
  <c r="Z350" i="8"/>
  <c r="Z349" i="8"/>
  <c r="Z348" i="8"/>
  <c r="Z347" i="8"/>
  <c r="Z346" i="8"/>
  <c r="Z345" i="8"/>
  <c r="Z344" i="8"/>
  <c r="Z343" i="8"/>
  <c r="Z342" i="8"/>
  <c r="Z341" i="8"/>
  <c r="Z340" i="8"/>
  <c r="Z339" i="8"/>
  <c r="Z338" i="8"/>
  <c r="Z337" i="8"/>
  <c r="Z336" i="8"/>
  <c r="Z335" i="8"/>
  <c r="Z334" i="8"/>
  <c r="Z333" i="8"/>
  <c r="Z332" i="8"/>
  <c r="Z331" i="8"/>
  <c r="Z330" i="8"/>
  <c r="Z329" i="8"/>
  <c r="Z328" i="8"/>
  <c r="Z327" i="8"/>
  <c r="Z326" i="8"/>
  <c r="Z325" i="8"/>
  <c r="Z324" i="8"/>
  <c r="Z323" i="8"/>
  <c r="Z322" i="8"/>
  <c r="Z321" i="8"/>
  <c r="Z320" i="8"/>
  <c r="Z319" i="8"/>
  <c r="Z318" i="8"/>
  <c r="Z317" i="8"/>
  <c r="Z316" i="8"/>
  <c r="Z315" i="8"/>
  <c r="Z314" i="8"/>
  <c r="Z313" i="8"/>
  <c r="Z312" i="8"/>
  <c r="Z311" i="8"/>
  <c r="Z310" i="8"/>
  <c r="Z309" i="8"/>
  <c r="Z308" i="8"/>
  <c r="Z307" i="8"/>
  <c r="Z306" i="8"/>
  <c r="Z305" i="8"/>
  <c r="Z304" i="8"/>
  <c r="Z303" i="8"/>
  <c r="Z302" i="8"/>
  <c r="Z301" i="8"/>
  <c r="Z300" i="8"/>
  <c r="Z299" i="8"/>
  <c r="Z298" i="8"/>
  <c r="Z297" i="8"/>
  <c r="Z296" i="8"/>
  <c r="Z295" i="8"/>
  <c r="Z294" i="8"/>
  <c r="Z293" i="8"/>
  <c r="Z292" i="8"/>
  <c r="Z291" i="8"/>
  <c r="Z290" i="8"/>
  <c r="Z289" i="8"/>
  <c r="Z288" i="8"/>
  <c r="Z287" i="8"/>
  <c r="Z286" i="8"/>
  <c r="Z285" i="8"/>
  <c r="Z284" i="8"/>
  <c r="Z283" i="8"/>
  <c r="Z282" i="8"/>
  <c r="Z281" i="8"/>
  <c r="Z280" i="8"/>
  <c r="Z279" i="8"/>
  <c r="Z278" i="8"/>
  <c r="Z277" i="8"/>
  <c r="Z276" i="8"/>
  <c r="Z275" i="8"/>
  <c r="Z274" i="8"/>
  <c r="Z273" i="8"/>
  <c r="Z272" i="8"/>
  <c r="Z271" i="8"/>
  <c r="Z270" i="8"/>
  <c r="Z269" i="8"/>
  <c r="Z268" i="8"/>
  <c r="Z267" i="8"/>
  <c r="Z266" i="8"/>
  <c r="Z265" i="8"/>
  <c r="Z264" i="8"/>
  <c r="Z263" i="8"/>
  <c r="Z262" i="8"/>
  <c r="Z261" i="8"/>
  <c r="Z260" i="8"/>
  <c r="Z259" i="8"/>
  <c r="Z258" i="8"/>
  <c r="Z257" i="8"/>
  <c r="Z256" i="8"/>
  <c r="Z255" i="8"/>
  <c r="Z254" i="8"/>
  <c r="Z253" i="8"/>
  <c r="Z252" i="8"/>
  <c r="Z251" i="8"/>
  <c r="Z250" i="8"/>
  <c r="Z249" i="8"/>
  <c r="Z248" i="8"/>
  <c r="Z247" i="8"/>
  <c r="Z246" i="8"/>
  <c r="Z245" i="8"/>
  <c r="Z244" i="8"/>
  <c r="Z243" i="8"/>
  <c r="Z242" i="8"/>
  <c r="Z241" i="8"/>
  <c r="Z240" i="8"/>
  <c r="Z239" i="8"/>
  <c r="Z238" i="8"/>
  <c r="Z237" i="8"/>
  <c r="Z236" i="8"/>
  <c r="Z235" i="8"/>
  <c r="Z234" i="8"/>
  <c r="Z233" i="8"/>
  <c r="Z232" i="8"/>
  <c r="Z231" i="8"/>
  <c r="Z230" i="8"/>
  <c r="Z229" i="8"/>
  <c r="Z228" i="8"/>
  <c r="Z227" i="8"/>
  <c r="Z226" i="8"/>
  <c r="Z225" i="8"/>
  <c r="Z224" i="8"/>
  <c r="Z223" i="8"/>
  <c r="Z222" i="8"/>
  <c r="Z221" i="8"/>
  <c r="Z220" i="8"/>
  <c r="Z219" i="8"/>
  <c r="Z218" i="8"/>
  <c r="Z217" i="8"/>
  <c r="Z216" i="8"/>
  <c r="Z215" i="8"/>
  <c r="Z214" i="8"/>
  <c r="Z213" i="8"/>
  <c r="Z212" i="8"/>
  <c r="Z211" i="8"/>
  <c r="Z210" i="8"/>
  <c r="Z209" i="8"/>
  <c r="Z208" i="8"/>
  <c r="Z207" i="8"/>
  <c r="Z206" i="8"/>
  <c r="Z205" i="8"/>
  <c r="Z204" i="8"/>
  <c r="Z203" i="8"/>
  <c r="Z202" i="8"/>
  <c r="Z201" i="8"/>
  <c r="Z200" i="8"/>
  <c r="Z199" i="8"/>
  <c r="Z198" i="8"/>
  <c r="Z197" i="8"/>
  <c r="Z196" i="8"/>
  <c r="Z195" i="8"/>
  <c r="Z194" i="8"/>
  <c r="Z193" i="8"/>
  <c r="Z192" i="8"/>
  <c r="Z191" i="8"/>
  <c r="Z190" i="8"/>
  <c r="Z189" i="8"/>
  <c r="Z188" i="8"/>
  <c r="Z187" i="8"/>
  <c r="Z186" i="8"/>
  <c r="Z185" i="8"/>
  <c r="Z184" i="8"/>
  <c r="Z183" i="8"/>
  <c r="Z182" i="8"/>
  <c r="Z181" i="8"/>
  <c r="Z180" i="8"/>
  <c r="Z179" i="8"/>
  <c r="Z178" i="8"/>
  <c r="Z177" i="8"/>
  <c r="Z176" i="8"/>
  <c r="Z175" i="8"/>
  <c r="Z174" i="8"/>
  <c r="Z173" i="8"/>
  <c r="Z172" i="8"/>
  <c r="Z171" i="8"/>
  <c r="Z170" i="8"/>
  <c r="Z169" i="8"/>
  <c r="Z168" i="8"/>
  <c r="Z167" i="8"/>
  <c r="Z166" i="8"/>
  <c r="Z165" i="8"/>
  <c r="Z164" i="8"/>
  <c r="Z163" i="8"/>
  <c r="Z162" i="8"/>
  <c r="Z161" i="8"/>
  <c r="Z160" i="8"/>
  <c r="Z159" i="8"/>
  <c r="Z158" i="8"/>
  <c r="Z157" i="8"/>
  <c r="Z156" i="8"/>
  <c r="Z155" i="8"/>
  <c r="Z154" i="8"/>
  <c r="Z153" i="8"/>
  <c r="Z152" i="8"/>
  <c r="Z151" i="8"/>
  <c r="Z150" i="8"/>
  <c r="Z149" i="8"/>
  <c r="Z148" i="8"/>
  <c r="Z147" i="8"/>
  <c r="Z146" i="8"/>
  <c r="Z145" i="8"/>
  <c r="Z144" i="8"/>
  <c r="Z143" i="8"/>
  <c r="Z142" i="8"/>
  <c r="Z141" i="8"/>
  <c r="Z140" i="8"/>
  <c r="Z139" i="8"/>
  <c r="Z138" i="8"/>
  <c r="Z137" i="8"/>
  <c r="Z136" i="8"/>
  <c r="Z135" i="8"/>
  <c r="Z134" i="8"/>
  <c r="Z133" i="8"/>
  <c r="Z132" i="8"/>
  <c r="Z131" i="8"/>
  <c r="Z130" i="8"/>
  <c r="Z129" i="8"/>
  <c r="Z128" i="8"/>
  <c r="Z127" i="8"/>
  <c r="Z126" i="8"/>
  <c r="Z125" i="8"/>
  <c r="Z124" i="8"/>
  <c r="Z123" i="8"/>
  <c r="Z122" i="8"/>
  <c r="Z121" i="8"/>
  <c r="Z120" i="8"/>
  <c r="Z119" i="8"/>
  <c r="Z118" i="8"/>
  <c r="Z117" i="8"/>
  <c r="Z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59" i="8"/>
  <c r="Z58" i="8"/>
  <c r="Z57" i="8"/>
  <c r="Z56" i="8"/>
  <c r="Z55" i="8"/>
  <c r="Z54" i="8"/>
  <c r="Z53" i="8"/>
  <c r="Z52" i="8"/>
  <c r="Z51" i="8"/>
  <c r="Z50" i="8"/>
  <c r="Z49" i="8"/>
  <c r="Z48" i="8"/>
  <c r="Z47" i="8"/>
  <c r="Z46" i="8"/>
  <c r="Z45" i="8"/>
  <c r="Z44" i="8"/>
  <c r="Z43" i="8"/>
  <c r="Z42" i="8"/>
  <c r="Z41" i="8"/>
  <c r="Z40" i="8"/>
  <c r="Z39" i="8"/>
  <c r="Z38" i="8"/>
  <c r="Z37" i="8"/>
  <c r="Z36" i="8"/>
  <c r="Z35" i="8"/>
  <c r="Z34" i="8"/>
  <c r="Z33" i="8"/>
  <c r="Z32" i="8"/>
  <c r="Z31" i="8"/>
  <c r="Z30" i="8"/>
  <c r="Z29" i="8"/>
  <c r="Z28" i="8"/>
  <c r="Z27" i="8"/>
  <c r="Z26" i="8"/>
  <c r="Z25" i="8"/>
  <c r="Z24" i="8"/>
  <c r="Z23" i="8"/>
  <c r="Z22" i="8"/>
  <c r="Z21" i="8"/>
  <c r="Z20" i="8"/>
  <c r="Z19" i="8"/>
  <c r="Z18" i="8"/>
  <c r="Z17" i="8"/>
  <c r="Z16" i="8"/>
  <c r="Z15" i="8"/>
  <c r="Z14" i="8"/>
  <c r="Z13" i="8"/>
  <c r="Z12" i="8"/>
  <c r="Z11" i="8"/>
  <c r="Z10" i="8"/>
  <c r="Z9" i="8"/>
  <c r="Z8" i="8"/>
  <c r="Z7" i="8"/>
  <c r="Z6" i="8"/>
  <c r="Z5" i="8"/>
  <c r="Z4" i="8"/>
  <c r="AA3" i="8"/>
  <c r="A256" i="12" l="1"/>
  <c r="A255" i="12"/>
  <c r="A254" i="12"/>
  <c r="A253" i="12"/>
  <c r="B3" i="7" l="1"/>
  <c r="C3" i="7"/>
  <c r="D3" i="7" l="1"/>
  <c r="I284" i="16" l="1"/>
  <c r="I283" i="16"/>
  <c r="K283" i="16" s="1"/>
  <c r="I282" i="16"/>
  <c r="K282" i="16" s="1"/>
  <c r="I281" i="16"/>
  <c r="K281" i="16" s="1"/>
  <c r="I280" i="16"/>
  <c r="K280" i="16" s="1"/>
  <c r="I279" i="16"/>
  <c r="K279" i="16" s="1"/>
  <c r="I278" i="16"/>
  <c r="K278" i="16" s="1"/>
  <c r="I277" i="16"/>
  <c r="K277" i="16" s="1"/>
  <c r="I276" i="16"/>
  <c r="I275" i="16"/>
  <c r="K275" i="16" s="1"/>
  <c r="I274" i="16"/>
  <c r="K274" i="16" s="1"/>
  <c r="I273" i="16"/>
  <c r="K273" i="16" s="1"/>
  <c r="I272" i="16"/>
  <c r="K272" i="16" s="1"/>
  <c r="I271" i="16"/>
  <c r="K271" i="16" s="1"/>
  <c r="I270" i="16"/>
  <c r="K270" i="16" s="1"/>
  <c r="I269" i="16"/>
  <c r="K269" i="16" s="1"/>
  <c r="I268" i="16"/>
  <c r="I267" i="16"/>
  <c r="K267" i="16" s="1"/>
  <c r="I266" i="16"/>
  <c r="K266" i="16" s="1"/>
  <c r="I265" i="16"/>
  <c r="K265" i="16" s="1"/>
  <c r="I264" i="16"/>
  <c r="K264" i="16" s="1"/>
  <c r="I263" i="16"/>
  <c r="K263" i="16" s="1"/>
  <c r="I262" i="16"/>
  <c r="K262" i="16" s="1"/>
  <c r="I261" i="16"/>
  <c r="K261" i="16" s="1"/>
  <c r="I260" i="16"/>
  <c r="I259" i="16"/>
  <c r="K259" i="16" s="1"/>
  <c r="I258" i="16"/>
  <c r="K258" i="16" s="1"/>
  <c r="I257" i="16"/>
  <c r="K257" i="16" s="1"/>
  <c r="I256" i="16"/>
  <c r="K256" i="16" s="1"/>
  <c r="I255" i="16"/>
  <c r="K255" i="16" s="1"/>
  <c r="I254" i="16"/>
  <c r="K254" i="16" s="1"/>
  <c r="I253" i="16"/>
  <c r="K253" i="16" s="1"/>
  <c r="I252" i="16"/>
  <c r="K252" i="16" s="1"/>
  <c r="K284" i="16" l="1"/>
  <c r="K260" i="16"/>
  <c r="K268" i="16"/>
  <c r="K276" i="16"/>
  <c r="N251" i="12" l="1"/>
  <c r="M251" i="12"/>
  <c r="L251" i="12"/>
  <c r="K251" i="12"/>
  <c r="N250" i="12"/>
  <c r="M250" i="12"/>
  <c r="L250" i="12"/>
  <c r="K250" i="12"/>
  <c r="N249" i="12"/>
  <c r="M249" i="12"/>
  <c r="L249" i="12"/>
  <c r="K249" i="12"/>
  <c r="N248" i="12"/>
  <c r="M248" i="12"/>
  <c r="L248" i="12"/>
  <c r="K248" i="12"/>
  <c r="N247" i="12"/>
  <c r="M247" i="12"/>
  <c r="L247" i="12"/>
  <c r="K247" i="12"/>
  <c r="N246" i="12"/>
  <c r="M246" i="12"/>
  <c r="L246" i="12"/>
  <c r="K246" i="12"/>
  <c r="N245" i="12"/>
  <c r="M245" i="12"/>
  <c r="L245" i="12"/>
  <c r="K245" i="12"/>
  <c r="N244" i="12"/>
  <c r="M244" i="12"/>
  <c r="L244" i="12"/>
  <c r="K244" i="12"/>
  <c r="N243" i="12"/>
  <c r="M243" i="12"/>
  <c r="L243" i="12"/>
  <c r="K243" i="12"/>
  <c r="N242" i="12"/>
  <c r="M242" i="12"/>
  <c r="L242" i="12"/>
  <c r="K242" i="12"/>
  <c r="N241" i="12"/>
  <c r="M241" i="12"/>
  <c r="L241" i="12"/>
  <c r="K241" i="12"/>
  <c r="N240" i="12"/>
  <c r="M240" i="12"/>
  <c r="L240" i="12"/>
  <c r="K240" i="12"/>
  <c r="AB3032" i="8" l="1"/>
  <c r="AB3031" i="8"/>
  <c r="AB2642" i="8"/>
  <c r="AB1867" i="8"/>
  <c r="AB1760" i="8"/>
  <c r="AB1663" i="8"/>
  <c r="AB1563" i="8"/>
  <c r="AB1467" i="8"/>
  <c r="AB1352" i="8"/>
  <c r="AB1171" i="8"/>
  <c r="AB1086" i="8"/>
  <c r="AB801" i="8"/>
  <c r="AB537" i="8"/>
  <c r="B3471" i="8"/>
  <c r="D3471" i="8" s="1"/>
  <c r="A3471" i="8"/>
  <c r="C3471" i="8" s="1"/>
  <c r="B3470" i="8"/>
  <c r="D3470" i="8" s="1"/>
  <c r="A3470" i="8"/>
  <c r="C3470" i="8" s="1"/>
  <c r="B3469" i="8"/>
  <c r="D3469" i="8" s="1"/>
  <c r="A3469" i="8"/>
  <c r="C3469" i="8" s="1"/>
  <c r="B3468" i="8"/>
  <c r="D3468" i="8" s="1"/>
  <c r="A3468" i="8"/>
  <c r="C3468" i="8" s="1"/>
  <c r="B3467" i="8"/>
  <c r="D3467" i="8" s="1"/>
  <c r="A3467" i="8"/>
  <c r="C3467" i="8" s="1"/>
  <c r="B3466" i="8"/>
  <c r="D3466" i="8" s="1"/>
  <c r="A3466" i="8"/>
  <c r="C3466" i="8" s="1"/>
  <c r="B3465" i="8"/>
  <c r="D3465" i="8" s="1"/>
  <c r="A3465" i="8"/>
  <c r="C3465" i="8" s="1"/>
  <c r="B3464" i="8"/>
  <c r="D3464" i="8" s="1"/>
  <c r="A3464" i="8"/>
  <c r="C3464" i="8" s="1"/>
  <c r="B3463" i="8"/>
  <c r="D3463" i="8" s="1"/>
  <c r="A3463" i="8"/>
  <c r="C3463" i="8" s="1"/>
  <c r="B3462" i="8"/>
  <c r="D3462" i="8" s="1"/>
  <c r="A3462" i="8"/>
  <c r="C3462" i="8" s="1"/>
  <c r="B3461" i="8"/>
  <c r="D3461" i="8" s="1"/>
  <c r="A3461" i="8"/>
  <c r="C3461" i="8" s="1"/>
  <c r="B3460" i="8"/>
  <c r="D3460" i="8" s="1"/>
  <c r="A3460" i="8"/>
  <c r="C3460" i="8" s="1"/>
  <c r="B3459" i="8"/>
  <c r="D3459" i="8" s="1"/>
  <c r="A3459" i="8"/>
  <c r="C3459" i="8" s="1"/>
  <c r="B3458" i="8"/>
  <c r="D3458" i="8" s="1"/>
  <c r="A3458" i="8"/>
  <c r="C3458" i="8" s="1"/>
  <c r="B3457" i="8"/>
  <c r="D3457" i="8" s="1"/>
  <c r="A3457" i="8"/>
  <c r="C3457" i="8" s="1"/>
  <c r="B3456" i="8"/>
  <c r="D3456" i="8" s="1"/>
  <c r="A3456" i="8"/>
  <c r="C3456" i="8" s="1"/>
  <c r="B3455" i="8"/>
  <c r="D3455" i="8" s="1"/>
  <c r="A3455" i="8"/>
  <c r="C3455" i="8" s="1"/>
  <c r="B3454" i="8"/>
  <c r="D3454" i="8" s="1"/>
  <c r="A3454" i="8"/>
  <c r="C3454" i="8" s="1"/>
  <c r="B3453" i="8"/>
  <c r="D3453" i="8" s="1"/>
  <c r="A3453" i="8"/>
  <c r="C3453" i="8" s="1"/>
  <c r="B3452" i="8"/>
  <c r="D3452" i="8" s="1"/>
  <c r="A3452" i="8"/>
  <c r="C3452" i="8" s="1"/>
  <c r="B3451" i="8"/>
  <c r="D3451" i="8" s="1"/>
  <c r="A3451" i="8"/>
  <c r="C3451" i="8" s="1"/>
  <c r="B3450" i="8"/>
  <c r="D3450" i="8" s="1"/>
  <c r="A3450" i="8"/>
  <c r="C3450" i="8" s="1"/>
  <c r="B3449" i="8"/>
  <c r="D3449" i="8" s="1"/>
  <c r="A3449" i="8"/>
  <c r="C3449" i="8" s="1"/>
  <c r="B3448" i="8"/>
  <c r="D3448" i="8" s="1"/>
  <c r="A3448" i="8"/>
  <c r="C3448" i="8" s="1"/>
  <c r="B3447" i="8"/>
  <c r="D3447" i="8" s="1"/>
  <c r="A3447" i="8"/>
  <c r="C3447" i="8" s="1"/>
  <c r="B3446" i="8"/>
  <c r="D3446" i="8" s="1"/>
  <c r="A3446" i="8"/>
  <c r="C3446" i="8" s="1"/>
  <c r="B3445" i="8"/>
  <c r="D3445" i="8" s="1"/>
  <c r="A3445" i="8"/>
  <c r="C3445" i="8" s="1"/>
  <c r="B3444" i="8"/>
  <c r="D3444" i="8" s="1"/>
  <c r="A3444" i="8"/>
  <c r="C3444" i="8" s="1"/>
  <c r="B3443" i="8"/>
  <c r="D3443" i="8" s="1"/>
  <c r="A3443" i="8"/>
  <c r="C3443" i="8" s="1"/>
  <c r="B3442" i="8"/>
  <c r="D3442" i="8" s="1"/>
  <c r="A3442" i="8"/>
  <c r="C3442" i="8" s="1"/>
  <c r="B3441" i="8"/>
  <c r="D3441" i="8" s="1"/>
  <c r="A3441" i="8"/>
  <c r="C3441" i="8" s="1"/>
  <c r="B3440" i="8"/>
  <c r="D3440" i="8" s="1"/>
  <c r="A3440" i="8"/>
  <c r="C3440" i="8" s="1"/>
  <c r="B3439" i="8"/>
  <c r="D3439" i="8" s="1"/>
  <c r="A3439" i="8"/>
  <c r="C3439" i="8" s="1"/>
  <c r="B3438" i="8"/>
  <c r="D3438" i="8" s="1"/>
  <c r="A3438" i="8"/>
  <c r="C3438" i="8" s="1"/>
  <c r="B3437" i="8"/>
  <c r="D3437" i="8" s="1"/>
  <c r="A3437" i="8"/>
  <c r="C3437" i="8" s="1"/>
  <c r="B3436" i="8"/>
  <c r="D3436" i="8" s="1"/>
  <c r="A3436" i="8"/>
  <c r="C3436" i="8" s="1"/>
  <c r="B3435" i="8"/>
  <c r="D3435" i="8" s="1"/>
  <c r="A3435" i="8"/>
  <c r="C3435" i="8" s="1"/>
  <c r="B3434" i="8"/>
  <c r="D3434" i="8" s="1"/>
  <c r="A3434" i="8"/>
  <c r="C3434" i="8" s="1"/>
  <c r="B3433" i="8"/>
  <c r="D3433" i="8" s="1"/>
  <c r="A3433" i="8"/>
  <c r="C3433" i="8" s="1"/>
  <c r="B3432" i="8"/>
  <c r="D3432" i="8" s="1"/>
  <c r="A3432" i="8"/>
  <c r="C3432" i="8" s="1"/>
  <c r="B3431" i="8"/>
  <c r="D3431" i="8" s="1"/>
  <c r="A3431" i="8"/>
  <c r="C3431" i="8" s="1"/>
  <c r="B3430" i="8"/>
  <c r="D3430" i="8" s="1"/>
  <c r="A3430" i="8"/>
  <c r="C3430" i="8" s="1"/>
  <c r="B3429" i="8"/>
  <c r="D3429" i="8" s="1"/>
  <c r="A3429" i="8"/>
  <c r="C3429" i="8" s="1"/>
  <c r="B3428" i="8"/>
  <c r="D3428" i="8" s="1"/>
  <c r="A3428" i="8"/>
  <c r="C3428" i="8" s="1"/>
  <c r="B3427" i="8"/>
  <c r="D3427" i="8" s="1"/>
  <c r="A3427" i="8"/>
  <c r="C3427" i="8" s="1"/>
  <c r="B3426" i="8"/>
  <c r="D3426" i="8" s="1"/>
  <c r="A3426" i="8"/>
  <c r="C3426" i="8" s="1"/>
  <c r="B3425" i="8"/>
  <c r="D3425" i="8" s="1"/>
  <c r="A3425" i="8"/>
  <c r="C3425" i="8" s="1"/>
  <c r="B3424" i="8"/>
  <c r="D3424" i="8" s="1"/>
  <c r="A3424" i="8"/>
  <c r="C3424" i="8" s="1"/>
  <c r="B3423" i="8"/>
  <c r="D3423" i="8" s="1"/>
  <c r="A3423" i="8"/>
  <c r="C3423" i="8" s="1"/>
  <c r="B3422" i="8"/>
  <c r="D3422" i="8" s="1"/>
  <c r="A3422" i="8"/>
  <c r="C3422" i="8" s="1"/>
  <c r="B3421" i="8"/>
  <c r="D3421" i="8" s="1"/>
  <c r="A3421" i="8"/>
  <c r="C3421" i="8" s="1"/>
  <c r="B3420" i="8"/>
  <c r="D3420" i="8" s="1"/>
  <c r="A3420" i="8"/>
  <c r="C3420" i="8" s="1"/>
  <c r="B3419" i="8"/>
  <c r="D3419" i="8" s="1"/>
  <c r="A3419" i="8"/>
  <c r="C3419" i="8" s="1"/>
  <c r="B3418" i="8"/>
  <c r="D3418" i="8" s="1"/>
  <c r="A3418" i="8"/>
  <c r="C3418" i="8" s="1"/>
  <c r="B3417" i="8"/>
  <c r="D3417" i="8" s="1"/>
  <c r="A3417" i="8"/>
  <c r="C3417" i="8" s="1"/>
  <c r="B3416" i="8"/>
  <c r="D3416" i="8" s="1"/>
  <c r="A3416" i="8"/>
  <c r="C3416" i="8" s="1"/>
  <c r="B3415" i="8"/>
  <c r="D3415" i="8" s="1"/>
  <c r="A3415" i="8"/>
  <c r="C3415" i="8" s="1"/>
  <c r="B3414" i="8"/>
  <c r="D3414" i="8" s="1"/>
  <c r="A3414" i="8"/>
  <c r="C3414" i="8" s="1"/>
  <c r="B3413" i="8"/>
  <c r="D3413" i="8" s="1"/>
  <c r="A3413" i="8"/>
  <c r="C3413" i="8" s="1"/>
  <c r="B3412" i="8"/>
  <c r="D3412" i="8" s="1"/>
  <c r="A3412" i="8"/>
  <c r="C3412" i="8" s="1"/>
  <c r="B3411" i="8"/>
  <c r="D3411" i="8" s="1"/>
  <c r="A3411" i="8"/>
  <c r="C3411" i="8" s="1"/>
  <c r="B3410" i="8"/>
  <c r="D3410" i="8" s="1"/>
  <c r="A3410" i="8"/>
  <c r="C3410" i="8" s="1"/>
  <c r="B3409" i="8"/>
  <c r="D3409" i="8" s="1"/>
  <c r="A3409" i="8"/>
  <c r="C3409" i="8" s="1"/>
  <c r="B3408" i="8"/>
  <c r="D3408" i="8" s="1"/>
  <c r="A3408" i="8"/>
  <c r="C3408" i="8" s="1"/>
  <c r="B3407" i="8"/>
  <c r="D3407" i="8" s="1"/>
  <c r="A3407" i="8"/>
  <c r="C3407" i="8" s="1"/>
  <c r="B3406" i="8"/>
  <c r="D3406" i="8" s="1"/>
  <c r="A3406" i="8"/>
  <c r="C3406" i="8" s="1"/>
  <c r="B3405" i="8"/>
  <c r="D3405" i="8" s="1"/>
  <c r="A3405" i="8"/>
  <c r="C3405" i="8" s="1"/>
  <c r="B3404" i="8"/>
  <c r="D3404" i="8" s="1"/>
  <c r="A3404" i="8"/>
  <c r="C3404" i="8" s="1"/>
  <c r="B3403" i="8"/>
  <c r="D3403" i="8" s="1"/>
  <c r="A3403" i="8"/>
  <c r="C3403" i="8" s="1"/>
  <c r="B3402" i="8"/>
  <c r="D3402" i="8" s="1"/>
  <c r="A3402" i="8"/>
  <c r="C3402" i="8" s="1"/>
  <c r="B3401" i="8"/>
  <c r="D3401" i="8" s="1"/>
  <c r="A3401" i="8"/>
  <c r="C3401" i="8" s="1"/>
  <c r="B3400" i="8"/>
  <c r="D3400" i="8" s="1"/>
  <c r="A3400" i="8"/>
  <c r="C3400" i="8" s="1"/>
  <c r="B3399" i="8"/>
  <c r="D3399" i="8" s="1"/>
  <c r="A3399" i="8"/>
  <c r="C3399" i="8" s="1"/>
  <c r="B3398" i="8"/>
  <c r="D3398" i="8" s="1"/>
  <c r="A3398" i="8"/>
  <c r="C3398" i="8" s="1"/>
  <c r="B3397" i="8"/>
  <c r="D3397" i="8" s="1"/>
  <c r="A3397" i="8"/>
  <c r="C3397" i="8" s="1"/>
  <c r="B3396" i="8"/>
  <c r="D3396" i="8" s="1"/>
  <c r="A3396" i="8"/>
  <c r="C3396" i="8" s="1"/>
  <c r="B3395" i="8"/>
  <c r="D3395" i="8" s="1"/>
  <c r="A3395" i="8"/>
  <c r="C3395" i="8" s="1"/>
  <c r="B3394" i="8"/>
  <c r="D3394" i="8" s="1"/>
  <c r="A3394" i="8"/>
  <c r="C3394" i="8" s="1"/>
  <c r="B3393" i="8"/>
  <c r="D3393" i="8" s="1"/>
  <c r="A3393" i="8"/>
  <c r="C3393" i="8" s="1"/>
  <c r="B3392" i="8"/>
  <c r="D3392" i="8" s="1"/>
  <c r="A3392" i="8"/>
  <c r="C3392" i="8" s="1"/>
  <c r="B3391" i="8"/>
  <c r="D3391" i="8" s="1"/>
  <c r="A3391" i="8"/>
  <c r="C3391" i="8" s="1"/>
  <c r="B3390" i="8"/>
  <c r="D3390" i="8" s="1"/>
  <c r="A3390" i="8"/>
  <c r="C3390" i="8" s="1"/>
  <c r="B3389" i="8"/>
  <c r="D3389" i="8" s="1"/>
  <c r="A3389" i="8"/>
  <c r="C3389" i="8" s="1"/>
  <c r="B3388" i="8"/>
  <c r="D3388" i="8" s="1"/>
  <c r="A3388" i="8"/>
  <c r="C3388" i="8" s="1"/>
  <c r="B3387" i="8"/>
  <c r="D3387" i="8" s="1"/>
  <c r="A3387" i="8"/>
  <c r="C3387" i="8" s="1"/>
  <c r="B3386" i="8"/>
  <c r="D3386" i="8" s="1"/>
  <c r="A3386" i="8"/>
  <c r="C3386" i="8" s="1"/>
  <c r="B3385" i="8"/>
  <c r="D3385" i="8" s="1"/>
  <c r="A3385" i="8"/>
  <c r="C3385" i="8" s="1"/>
  <c r="B3384" i="8"/>
  <c r="D3384" i="8" s="1"/>
  <c r="A3384" i="8"/>
  <c r="C3384" i="8" s="1"/>
  <c r="B3383" i="8"/>
  <c r="D3383" i="8" s="1"/>
  <c r="A3383" i="8"/>
  <c r="C3383" i="8" s="1"/>
  <c r="B3382" i="8"/>
  <c r="D3382" i="8" s="1"/>
  <c r="A3382" i="8"/>
  <c r="C3382" i="8" s="1"/>
  <c r="B3381" i="8"/>
  <c r="D3381" i="8" s="1"/>
  <c r="A3381" i="8"/>
  <c r="C3381" i="8" s="1"/>
  <c r="B3380" i="8"/>
  <c r="D3380" i="8" s="1"/>
  <c r="A3380" i="8"/>
  <c r="C3380" i="8" s="1"/>
  <c r="B3379" i="8"/>
  <c r="D3379" i="8" s="1"/>
  <c r="A3379" i="8"/>
  <c r="C3379" i="8" s="1"/>
  <c r="B3378" i="8"/>
  <c r="D3378" i="8" s="1"/>
  <c r="A3378" i="8"/>
  <c r="C3378" i="8" s="1"/>
  <c r="B3377" i="8"/>
  <c r="D3377" i="8" s="1"/>
  <c r="A3377" i="8"/>
  <c r="C3377" i="8" s="1"/>
  <c r="B3376" i="8"/>
  <c r="D3376" i="8" s="1"/>
  <c r="A3376" i="8"/>
  <c r="C3376" i="8" s="1"/>
  <c r="B3375" i="8"/>
  <c r="D3375" i="8" s="1"/>
  <c r="A3375" i="8"/>
  <c r="C3375" i="8" s="1"/>
  <c r="B3374" i="8"/>
  <c r="D3374" i="8" s="1"/>
  <c r="A3374" i="8"/>
  <c r="C3374" i="8" s="1"/>
  <c r="B3373" i="8"/>
  <c r="D3373" i="8" s="1"/>
  <c r="A3373" i="8"/>
  <c r="C3373" i="8" s="1"/>
  <c r="B3372" i="8"/>
  <c r="D3372" i="8" s="1"/>
  <c r="A3372" i="8"/>
  <c r="C3372" i="8" s="1"/>
  <c r="B3371" i="8"/>
  <c r="D3371" i="8" s="1"/>
  <c r="A3371" i="8"/>
  <c r="C3371" i="8" s="1"/>
  <c r="B3370" i="8"/>
  <c r="D3370" i="8" s="1"/>
  <c r="A3370" i="8"/>
  <c r="C3370" i="8" s="1"/>
  <c r="B3369" i="8"/>
  <c r="D3369" i="8" s="1"/>
  <c r="A3369" i="8"/>
  <c r="C3369" i="8" s="1"/>
  <c r="B3368" i="8"/>
  <c r="D3368" i="8" s="1"/>
  <c r="A3368" i="8"/>
  <c r="C3368" i="8" s="1"/>
  <c r="B3367" i="8"/>
  <c r="D3367" i="8" s="1"/>
  <c r="A3367" i="8"/>
  <c r="C3367" i="8" s="1"/>
  <c r="B3366" i="8"/>
  <c r="D3366" i="8" s="1"/>
  <c r="A3366" i="8"/>
  <c r="C3366" i="8" s="1"/>
  <c r="B3365" i="8"/>
  <c r="D3365" i="8" s="1"/>
  <c r="A3365" i="8"/>
  <c r="C3365" i="8" s="1"/>
  <c r="B3364" i="8"/>
  <c r="D3364" i="8" s="1"/>
  <c r="A3364" i="8"/>
  <c r="C3364" i="8" s="1"/>
  <c r="B3363" i="8"/>
  <c r="D3363" i="8" s="1"/>
  <c r="A3363" i="8"/>
  <c r="C3363" i="8" s="1"/>
  <c r="B3362" i="8"/>
  <c r="D3362" i="8" s="1"/>
  <c r="A3362" i="8"/>
  <c r="C3362" i="8" s="1"/>
  <c r="B3361" i="8"/>
  <c r="D3361" i="8" s="1"/>
  <c r="A3361" i="8"/>
  <c r="C3361" i="8" s="1"/>
  <c r="B3360" i="8"/>
  <c r="D3360" i="8" s="1"/>
  <c r="A3360" i="8"/>
  <c r="C3360" i="8" s="1"/>
  <c r="B3359" i="8"/>
  <c r="D3359" i="8" s="1"/>
  <c r="A3359" i="8"/>
  <c r="C3359" i="8" s="1"/>
  <c r="B3358" i="8"/>
  <c r="D3358" i="8" s="1"/>
  <c r="A3358" i="8"/>
  <c r="C3358" i="8" s="1"/>
  <c r="B3357" i="8"/>
  <c r="D3357" i="8" s="1"/>
  <c r="A3357" i="8"/>
  <c r="C3357" i="8" s="1"/>
  <c r="B3356" i="8"/>
  <c r="D3356" i="8" s="1"/>
  <c r="A3356" i="8"/>
  <c r="C3356" i="8" s="1"/>
  <c r="B3355" i="8"/>
  <c r="D3355" i="8" s="1"/>
  <c r="A3355" i="8"/>
  <c r="C3355" i="8" s="1"/>
  <c r="B3354" i="8"/>
  <c r="D3354" i="8" s="1"/>
  <c r="A3354" i="8"/>
  <c r="C3354" i="8" s="1"/>
  <c r="B3353" i="8"/>
  <c r="D3353" i="8" s="1"/>
  <c r="A3353" i="8"/>
  <c r="C3353" i="8" s="1"/>
  <c r="B3352" i="8"/>
  <c r="D3352" i="8" s="1"/>
  <c r="A3352" i="8"/>
  <c r="C3352" i="8" s="1"/>
  <c r="B3351" i="8"/>
  <c r="D3351" i="8" s="1"/>
  <c r="A3351" i="8"/>
  <c r="C3351" i="8" s="1"/>
  <c r="B3350" i="8"/>
  <c r="D3350" i="8" s="1"/>
  <c r="A3350" i="8"/>
  <c r="C3350" i="8" s="1"/>
  <c r="B3349" i="8"/>
  <c r="D3349" i="8" s="1"/>
  <c r="A3349" i="8"/>
  <c r="C3349" i="8" s="1"/>
  <c r="B3348" i="8"/>
  <c r="D3348" i="8" s="1"/>
  <c r="A3348" i="8"/>
  <c r="C3348" i="8" s="1"/>
  <c r="B3347" i="8"/>
  <c r="D3347" i="8" s="1"/>
  <c r="A3347" i="8"/>
  <c r="C3347" i="8" s="1"/>
  <c r="B3346" i="8"/>
  <c r="D3346" i="8" s="1"/>
  <c r="A3346" i="8"/>
  <c r="C3346" i="8" s="1"/>
  <c r="B3345" i="8"/>
  <c r="D3345" i="8" s="1"/>
  <c r="A3345" i="8"/>
  <c r="C3345" i="8" s="1"/>
  <c r="B3344" i="8"/>
  <c r="D3344" i="8" s="1"/>
  <c r="A3344" i="8"/>
  <c r="C3344" i="8" s="1"/>
  <c r="B3343" i="8"/>
  <c r="D3343" i="8" s="1"/>
  <c r="A3343" i="8"/>
  <c r="C3343" i="8" s="1"/>
  <c r="B3342" i="8"/>
  <c r="D3342" i="8" s="1"/>
  <c r="A3342" i="8"/>
  <c r="C3342" i="8" s="1"/>
  <c r="B3341" i="8"/>
  <c r="D3341" i="8" s="1"/>
  <c r="A3341" i="8"/>
  <c r="C3341" i="8" s="1"/>
  <c r="B3340" i="8"/>
  <c r="D3340" i="8" s="1"/>
  <c r="A3340" i="8"/>
  <c r="C3340" i="8" s="1"/>
  <c r="B3339" i="8"/>
  <c r="D3339" i="8" s="1"/>
  <c r="A3339" i="8"/>
  <c r="C3339" i="8" s="1"/>
  <c r="B3338" i="8"/>
  <c r="D3338" i="8" s="1"/>
  <c r="A3338" i="8"/>
  <c r="C3338" i="8" s="1"/>
  <c r="B3337" i="8"/>
  <c r="D3337" i="8" s="1"/>
  <c r="A3337" i="8"/>
  <c r="C3337" i="8" s="1"/>
  <c r="B3336" i="8"/>
  <c r="D3336" i="8" s="1"/>
  <c r="A3336" i="8"/>
  <c r="C3336" i="8" s="1"/>
  <c r="B3335" i="8"/>
  <c r="D3335" i="8" s="1"/>
  <c r="A3335" i="8"/>
  <c r="C3335" i="8" s="1"/>
  <c r="B3334" i="8"/>
  <c r="D3334" i="8" s="1"/>
  <c r="A3334" i="8"/>
  <c r="C3334" i="8" s="1"/>
  <c r="B3333" i="8"/>
  <c r="D3333" i="8" s="1"/>
  <c r="A3333" i="8"/>
  <c r="C3333" i="8" s="1"/>
  <c r="B3332" i="8"/>
  <c r="D3332" i="8" s="1"/>
  <c r="A3332" i="8"/>
  <c r="C3332" i="8" s="1"/>
  <c r="B3331" i="8"/>
  <c r="D3331" i="8" s="1"/>
  <c r="A3331" i="8"/>
  <c r="C3331" i="8" s="1"/>
  <c r="B3330" i="8"/>
  <c r="D3330" i="8" s="1"/>
  <c r="A3330" i="8"/>
  <c r="C3330" i="8" s="1"/>
  <c r="B3329" i="8"/>
  <c r="D3329" i="8" s="1"/>
  <c r="A3329" i="8"/>
  <c r="C3329" i="8" s="1"/>
  <c r="B3328" i="8"/>
  <c r="D3328" i="8" s="1"/>
  <c r="A3328" i="8"/>
  <c r="C3328" i="8" s="1"/>
  <c r="B3327" i="8"/>
  <c r="D3327" i="8" s="1"/>
  <c r="A3327" i="8"/>
  <c r="C3327" i="8" s="1"/>
  <c r="B3326" i="8"/>
  <c r="D3326" i="8" s="1"/>
  <c r="A3326" i="8"/>
  <c r="C3326" i="8" s="1"/>
  <c r="B3325" i="8"/>
  <c r="D3325" i="8" s="1"/>
  <c r="A3325" i="8"/>
  <c r="C3325" i="8" s="1"/>
  <c r="B3324" i="8"/>
  <c r="D3324" i="8" s="1"/>
  <c r="A3324" i="8"/>
  <c r="C3324" i="8" s="1"/>
  <c r="B3323" i="8"/>
  <c r="D3323" i="8" s="1"/>
  <c r="A3323" i="8"/>
  <c r="C3323" i="8" s="1"/>
  <c r="B3322" i="8"/>
  <c r="D3322" i="8" s="1"/>
  <c r="A3322" i="8"/>
  <c r="C3322" i="8" s="1"/>
  <c r="B3321" i="8"/>
  <c r="D3321" i="8" s="1"/>
  <c r="A3321" i="8"/>
  <c r="C3321" i="8" s="1"/>
  <c r="B3320" i="8"/>
  <c r="D3320" i="8" s="1"/>
  <c r="A3320" i="8"/>
  <c r="C3320" i="8" s="1"/>
  <c r="B3319" i="8"/>
  <c r="D3319" i="8" s="1"/>
  <c r="A3319" i="8"/>
  <c r="C3319" i="8" s="1"/>
  <c r="B3318" i="8"/>
  <c r="D3318" i="8" s="1"/>
  <c r="A3318" i="8"/>
  <c r="C3318" i="8" s="1"/>
  <c r="B3317" i="8"/>
  <c r="D3317" i="8" s="1"/>
  <c r="A3317" i="8"/>
  <c r="C3317" i="8" s="1"/>
  <c r="B3316" i="8"/>
  <c r="D3316" i="8" s="1"/>
  <c r="A3316" i="8"/>
  <c r="C3316" i="8" s="1"/>
  <c r="B3315" i="8"/>
  <c r="D3315" i="8" s="1"/>
  <c r="A3315" i="8"/>
  <c r="C3315" i="8" s="1"/>
  <c r="B3314" i="8"/>
  <c r="D3314" i="8" s="1"/>
  <c r="A3314" i="8"/>
  <c r="C3314" i="8" s="1"/>
  <c r="B3313" i="8"/>
  <c r="D3313" i="8" s="1"/>
  <c r="A3313" i="8"/>
  <c r="C3313" i="8" s="1"/>
  <c r="B3312" i="8"/>
  <c r="D3312" i="8" s="1"/>
  <c r="A3312" i="8"/>
  <c r="C3312" i="8" s="1"/>
  <c r="B3311" i="8"/>
  <c r="D3311" i="8" s="1"/>
  <c r="A3311" i="8"/>
  <c r="C3311" i="8" s="1"/>
  <c r="B3310" i="8"/>
  <c r="D3310" i="8" s="1"/>
  <c r="A3310" i="8"/>
  <c r="C3310" i="8" s="1"/>
  <c r="B3309" i="8"/>
  <c r="D3309" i="8" s="1"/>
  <c r="A3309" i="8"/>
  <c r="C3309" i="8" s="1"/>
  <c r="B3308" i="8"/>
  <c r="D3308" i="8" s="1"/>
  <c r="A3308" i="8"/>
  <c r="C3308" i="8" s="1"/>
  <c r="B3307" i="8"/>
  <c r="D3307" i="8" s="1"/>
  <c r="A3307" i="8"/>
  <c r="C3307" i="8" s="1"/>
  <c r="B3306" i="8"/>
  <c r="D3306" i="8" s="1"/>
  <c r="A3306" i="8"/>
  <c r="C3306" i="8" s="1"/>
  <c r="B3305" i="8"/>
  <c r="D3305" i="8" s="1"/>
  <c r="A3305" i="8"/>
  <c r="C3305" i="8" s="1"/>
  <c r="B3304" i="8"/>
  <c r="D3304" i="8" s="1"/>
  <c r="A3304" i="8"/>
  <c r="C3304" i="8" s="1"/>
  <c r="B3303" i="8"/>
  <c r="D3303" i="8" s="1"/>
  <c r="A3303" i="8"/>
  <c r="C3303" i="8" s="1"/>
  <c r="B3302" i="8"/>
  <c r="D3302" i="8" s="1"/>
  <c r="A3302" i="8"/>
  <c r="C3302" i="8" s="1"/>
  <c r="B3301" i="8"/>
  <c r="D3301" i="8" s="1"/>
  <c r="A3301" i="8"/>
  <c r="C3301" i="8" s="1"/>
  <c r="B3300" i="8"/>
  <c r="D3300" i="8" s="1"/>
  <c r="A3300" i="8"/>
  <c r="C3300" i="8" s="1"/>
  <c r="B3299" i="8"/>
  <c r="D3299" i="8" s="1"/>
  <c r="A3299" i="8"/>
  <c r="C3299" i="8" s="1"/>
  <c r="B3298" i="8"/>
  <c r="D3298" i="8" s="1"/>
  <c r="A3298" i="8"/>
  <c r="C3298" i="8" s="1"/>
  <c r="B3297" i="8"/>
  <c r="D3297" i="8" s="1"/>
  <c r="A3297" i="8"/>
  <c r="C3297" i="8" s="1"/>
  <c r="B3296" i="8"/>
  <c r="D3296" i="8" s="1"/>
  <c r="A3296" i="8"/>
  <c r="C3296" i="8" s="1"/>
  <c r="B3295" i="8"/>
  <c r="D3295" i="8" s="1"/>
  <c r="A3295" i="8"/>
  <c r="C3295" i="8" s="1"/>
  <c r="B3294" i="8"/>
  <c r="D3294" i="8" s="1"/>
  <c r="A3294" i="8"/>
  <c r="C3294" i="8" s="1"/>
  <c r="B3293" i="8"/>
  <c r="D3293" i="8" s="1"/>
  <c r="A3293" i="8"/>
  <c r="C3293" i="8" s="1"/>
  <c r="B3292" i="8"/>
  <c r="D3292" i="8" s="1"/>
  <c r="A3292" i="8"/>
  <c r="C3292" i="8" s="1"/>
  <c r="B3291" i="8"/>
  <c r="D3291" i="8" s="1"/>
  <c r="A3291" i="8"/>
  <c r="C3291" i="8" s="1"/>
  <c r="B3290" i="8"/>
  <c r="D3290" i="8" s="1"/>
  <c r="A3290" i="8"/>
  <c r="C3290" i="8" s="1"/>
  <c r="B3289" i="8"/>
  <c r="D3289" i="8" s="1"/>
  <c r="A3289" i="8"/>
  <c r="C3289" i="8" s="1"/>
  <c r="B3288" i="8"/>
  <c r="D3288" i="8" s="1"/>
  <c r="A3288" i="8"/>
  <c r="C3288" i="8" s="1"/>
  <c r="B3287" i="8"/>
  <c r="D3287" i="8" s="1"/>
  <c r="A3287" i="8"/>
  <c r="C3287" i="8" s="1"/>
  <c r="B3286" i="8"/>
  <c r="D3286" i="8" s="1"/>
  <c r="A3286" i="8"/>
  <c r="C3286" i="8" s="1"/>
  <c r="B3285" i="8"/>
  <c r="D3285" i="8" s="1"/>
  <c r="A3285" i="8"/>
  <c r="C3285" i="8" s="1"/>
  <c r="B3284" i="8"/>
  <c r="D3284" i="8" s="1"/>
  <c r="A3284" i="8"/>
  <c r="C3284" i="8" s="1"/>
  <c r="B3283" i="8"/>
  <c r="D3283" i="8" s="1"/>
  <c r="A3283" i="8"/>
  <c r="C3283" i="8" s="1"/>
  <c r="B3282" i="8"/>
  <c r="D3282" i="8" s="1"/>
  <c r="A3282" i="8"/>
  <c r="C3282" i="8" s="1"/>
  <c r="B3281" i="8"/>
  <c r="D3281" i="8" s="1"/>
  <c r="A3281" i="8"/>
  <c r="C3281" i="8" s="1"/>
  <c r="B3280" i="8"/>
  <c r="D3280" i="8" s="1"/>
  <c r="A3280" i="8"/>
  <c r="C3280" i="8" s="1"/>
  <c r="B3279" i="8"/>
  <c r="D3279" i="8" s="1"/>
  <c r="A3279" i="8"/>
  <c r="C3279" i="8" s="1"/>
  <c r="B3278" i="8"/>
  <c r="D3278" i="8" s="1"/>
  <c r="A3278" i="8"/>
  <c r="C3278" i="8" s="1"/>
  <c r="B3277" i="8"/>
  <c r="D3277" i="8" s="1"/>
  <c r="A3277" i="8"/>
  <c r="C3277" i="8" s="1"/>
  <c r="B3276" i="8"/>
  <c r="D3276" i="8" s="1"/>
  <c r="A3276" i="8"/>
  <c r="C3276" i="8" s="1"/>
  <c r="B3275" i="8"/>
  <c r="D3275" i="8" s="1"/>
  <c r="A3275" i="8"/>
  <c r="C3275" i="8" s="1"/>
  <c r="B3274" i="8"/>
  <c r="D3274" i="8" s="1"/>
  <c r="A3274" i="8"/>
  <c r="C3274" i="8" s="1"/>
  <c r="B3273" i="8"/>
  <c r="D3273" i="8" s="1"/>
  <c r="A3273" i="8"/>
  <c r="C3273" i="8" s="1"/>
  <c r="B3272" i="8"/>
  <c r="D3272" i="8" s="1"/>
  <c r="A3272" i="8"/>
  <c r="C3272" i="8" s="1"/>
  <c r="B3271" i="8"/>
  <c r="D3271" i="8" s="1"/>
  <c r="A3271" i="8"/>
  <c r="C3271" i="8" s="1"/>
  <c r="B3270" i="8"/>
  <c r="D3270" i="8" s="1"/>
  <c r="A3270" i="8"/>
  <c r="C3270" i="8" s="1"/>
  <c r="B3269" i="8"/>
  <c r="D3269" i="8" s="1"/>
  <c r="A3269" i="8"/>
  <c r="C3269" i="8" s="1"/>
  <c r="B3268" i="8"/>
  <c r="D3268" i="8" s="1"/>
  <c r="A3268" i="8"/>
  <c r="C3268" i="8" s="1"/>
  <c r="B3267" i="8"/>
  <c r="D3267" i="8" s="1"/>
  <c r="A3267" i="8"/>
  <c r="C3267" i="8" s="1"/>
  <c r="B3266" i="8"/>
  <c r="D3266" i="8" s="1"/>
  <c r="A3266" i="8"/>
  <c r="C3266" i="8" s="1"/>
  <c r="B3265" i="8"/>
  <c r="D3265" i="8" s="1"/>
  <c r="A3265" i="8"/>
  <c r="C3265" i="8" s="1"/>
  <c r="B3264" i="8"/>
  <c r="D3264" i="8" s="1"/>
  <c r="A3264" i="8"/>
  <c r="C3264" i="8" s="1"/>
  <c r="B3263" i="8"/>
  <c r="D3263" i="8" s="1"/>
  <c r="A3263" i="8"/>
  <c r="C3263" i="8" s="1"/>
  <c r="B3262" i="8"/>
  <c r="D3262" i="8" s="1"/>
  <c r="A3262" i="8"/>
  <c r="C3262" i="8" s="1"/>
  <c r="B3261" i="8"/>
  <c r="D3261" i="8" s="1"/>
  <c r="A3261" i="8"/>
  <c r="C3261" i="8" s="1"/>
  <c r="B3260" i="8"/>
  <c r="D3260" i="8" s="1"/>
  <c r="A3260" i="8"/>
  <c r="C3260" i="8" s="1"/>
  <c r="B3259" i="8"/>
  <c r="D3259" i="8" s="1"/>
  <c r="A3259" i="8"/>
  <c r="C3259" i="8" s="1"/>
  <c r="B3258" i="8"/>
  <c r="D3258" i="8" s="1"/>
  <c r="A3258" i="8"/>
  <c r="C3258" i="8" s="1"/>
  <c r="B3257" i="8"/>
  <c r="D3257" i="8" s="1"/>
  <c r="A3257" i="8"/>
  <c r="C3257" i="8" s="1"/>
  <c r="B3256" i="8"/>
  <c r="D3256" i="8" s="1"/>
  <c r="A3256" i="8"/>
  <c r="C3256" i="8" s="1"/>
  <c r="B3255" i="8"/>
  <c r="D3255" i="8" s="1"/>
  <c r="A3255" i="8"/>
  <c r="C3255" i="8" s="1"/>
  <c r="B3254" i="8"/>
  <c r="D3254" i="8" s="1"/>
  <c r="A3254" i="8"/>
  <c r="C3254" i="8" s="1"/>
  <c r="B3253" i="8"/>
  <c r="D3253" i="8" s="1"/>
  <c r="A3253" i="8"/>
  <c r="C3253" i="8" s="1"/>
  <c r="B3252" i="8"/>
  <c r="D3252" i="8" s="1"/>
  <c r="A3252" i="8"/>
  <c r="C3252" i="8" s="1"/>
  <c r="B3251" i="8"/>
  <c r="D3251" i="8" s="1"/>
  <c r="A3251" i="8"/>
  <c r="C3251" i="8" s="1"/>
  <c r="B3250" i="8"/>
  <c r="D3250" i="8" s="1"/>
  <c r="A3250" i="8"/>
  <c r="C3250" i="8" s="1"/>
  <c r="B3249" i="8"/>
  <c r="D3249" i="8" s="1"/>
  <c r="A3249" i="8"/>
  <c r="C3249" i="8" s="1"/>
  <c r="B3248" i="8"/>
  <c r="D3248" i="8" s="1"/>
  <c r="A3248" i="8"/>
  <c r="C3248" i="8" s="1"/>
  <c r="B3247" i="8"/>
  <c r="D3247" i="8" s="1"/>
  <c r="A3247" i="8"/>
  <c r="C3247" i="8" s="1"/>
  <c r="B3246" i="8"/>
  <c r="D3246" i="8" s="1"/>
  <c r="A3246" i="8"/>
  <c r="C3246" i="8" s="1"/>
  <c r="B3245" i="8"/>
  <c r="D3245" i="8" s="1"/>
  <c r="A3245" i="8"/>
  <c r="C3245" i="8" s="1"/>
  <c r="B3244" i="8"/>
  <c r="D3244" i="8" s="1"/>
  <c r="A3244" i="8"/>
  <c r="C3244" i="8" s="1"/>
  <c r="B3243" i="8"/>
  <c r="D3243" i="8" s="1"/>
  <c r="A3243" i="8"/>
  <c r="C3243" i="8" s="1"/>
  <c r="B3242" i="8"/>
  <c r="D3242" i="8" s="1"/>
  <c r="A3242" i="8"/>
  <c r="C3242" i="8" s="1"/>
  <c r="B3241" i="8"/>
  <c r="D3241" i="8" s="1"/>
  <c r="A3241" i="8"/>
  <c r="C3241" i="8" s="1"/>
  <c r="B3240" i="8"/>
  <c r="D3240" i="8" s="1"/>
  <c r="A3240" i="8"/>
  <c r="C3240" i="8" s="1"/>
  <c r="B3239" i="8"/>
  <c r="D3239" i="8" s="1"/>
  <c r="A3239" i="8"/>
  <c r="C3239" i="8" s="1"/>
  <c r="B3238" i="8"/>
  <c r="D3238" i="8" s="1"/>
  <c r="A3238" i="8"/>
  <c r="C3238" i="8" s="1"/>
  <c r="B3237" i="8"/>
  <c r="D3237" i="8" s="1"/>
  <c r="A3237" i="8"/>
  <c r="C3237" i="8" s="1"/>
  <c r="B3236" i="8"/>
  <c r="D3236" i="8" s="1"/>
  <c r="A3236" i="8"/>
  <c r="C3236" i="8" s="1"/>
  <c r="B3235" i="8"/>
  <c r="D3235" i="8" s="1"/>
  <c r="A3235" i="8"/>
  <c r="C3235" i="8" s="1"/>
  <c r="B3234" i="8"/>
  <c r="D3234" i="8" s="1"/>
  <c r="A3234" i="8"/>
  <c r="C3234" i="8" s="1"/>
  <c r="B3233" i="8"/>
  <c r="D3233" i="8" s="1"/>
  <c r="A3233" i="8"/>
  <c r="C3233" i="8" s="1"/>
  <c r="B3232" i="8"/>
  <c r="D3232" i="8" s="1"/>
  <c r="A3232" i="8"/>
  <c r="C3232" i="8" s="1"/>
  <c r="B3231" i="8"/>
  <c r="D3231" i="8" s="1"/>
  <c r="A3231" i="8"/>
  <c r="C3231" i="8" s="1"/>
  <c r="B3230" i="8"/>
  <c r="D3230" i="8" s="1"/>
  <c r="A3230" i="8"/>
  <c r="C3230" i="8" s="1"/>
  <c r="B3229" i="8"/>
  <c r="D3229" i="8" s="1"/>
  <c r="A3229" i="8"/>
  <c r="C3229" i="8" s="1"/>
  <c r="B3228" i="8"/>
  <c r="D3228" i="8" s="1"/>
  <c r="A3228" i="8"/>
  <c r="C3228" i="8" s="1"/>
  <c r="B3227" i="8"/>
  <c r="D3227" i="8" s="1"/>
  <c r="A3227" i="8"/>
  <c r="C3227" i="8" s="1"/>
  <c r="B3226" i="8"/>
  <c r="D3226" i="8" s="1"/>
  <c r="A3226" i="8"/>
  <c r="C3226" i="8" s="1"/>
  <c r="B3225" i="8"/>
  <c r="D3225" i="8" s="1"/>
  <c r="A3225" i="8"/>
  <c r="C3225" i="8" s="1"/>
  <c r="B3224" i="8"/>
  <c r="D3224" i="8" s="1"/>
  <c r="A3224" i="8"/>
  <c r="C3224" i="8" s="1"/>
  <c r="B3223" i="8"/>
  <c r="D3223" i="8" s="1"/>
  <c r="A3223" i="8"/>
  <c r="C3223" i="8" s="1"/>
  <c r="B3222" i="8"/>
  <c r="D3222" i="8" s="1"/>
  <c r="A3222" i="8"/>
  <c r="C3222" i="8" s="1"/>
  <c r="B3221" i="8"/>
  <c r="D3221" i="8" s="1"/>
  <c r="A3221" i="8"/>
  <c r="C3221" i="8" s="1"/>
  <c r="B3220" i="8"/>
  <c r="D3220" i="8" s="1"/>
  <c r="A3220" i="8"/>
  <c r="C3220" i="8" s="1"/>
  <c r="B3219" i="8"/>
  <c r="D3219" i="8" s="1"/>
  <c r="A3219" i="8"/>
  <c r="C3219" i="8" s="1"/>
  <c r="B3218" i="8"/>
  <c r="D3218" i="8" s="1"/>
  <c r="A3218" i="8"/>
  <c r="C3218" i="8" s="1"/>
  <c r="B3217" i="8"/>
  <c r="D3217" i="8" s="1"/>
  <c r="A3217" i="8"/>
  <c r="C3217" i="8" s="1"/>
  <c r="B3216" i="8"/>
  <c r="D3216" i="8" s="1"/>
  <c r="A3216" i="8"/>
  <c r="C3216" i="8" s="1"/>
  <c r="B3215" i="8"/>
  <c r="D3215" i="8" s="1"/>
  <c r="A3215" i="8"/>
  <c r="C3215" i="8" s="1"/>
  <c r="B3214" i="8"/>
  <c r="D3214" i="8" s="1"/>
  <c r="A3214" i="8"/>
  <c r="C3214" i="8" s="1"/>
  <c r="B3213" i="8"/>
  <c r="D3213" i="8" s="1"/>
  <c r="A3213" i="8"/>
  <c r="C3213" i="8" s="1"/>
  <c r="B3212" i="8"/>
  <c r="D3212" i="8" s="1"/>
  <c r="A3212" i="8"/>
  <c r="C3212" i="8" s="1"/>
  <c r="B3211" i="8"/>
  <c r="D3211" i="8" s="1"/>
  <c r="A3211" i="8"/>
  <c r="C3211" i="8" s="1"/>
  <c r="B3210" i="8"/>
  <c r="D3210" i="8" s="1"/>
  <c r="A3210" i="8"/>
  <c r="C3210" i="8" s="1"/>
  <c r="B3209" i="8"/>
  <c r="D3209" i="8" s="1"/>
  <c r="A3209" i="8"/>
  <c r="C3209" i="8" s="1"/>
  <c r="B3208" i="8"/>
  <c r="D3208" i="8" s="1"/>
  <c r="A3208" i="8"/>
  <c r="C3208" i="8" s="1"/>
  <c r="B3207" i="8"/>
  <c r="D3207" i="8" s="1"/>
  <c r="A3207" i="8"/>
  <c r="C3207" i="8" s="1"/>
  <c r="B3206" i="8"/>
  <c r="D3206" i="8" s="1"/>
  <c r="A3206" i="8"/>
  <c r="C3206" i="8" s="1"/>
  <c r="B3205" i="8"/>
  <c r="D3205" i="8" s="1"/>
  <c r="A3205" i="8"/>
  <c r="C3205" i="8" s="1"/>
  <c r="B3204" i="8"/>
  <c r="D3204" i="8" s="1"/>
  <c r="A3204" i="8"/>
  <c r="C3204" i="8" s="1"/>
  <c r="B3203" i="8"/>
  <c r="D3203" i="8" s="1"/>
  <c r="A3203" i="8"/>
  <c r="C3203" i="8" s="1"/>
  <c r="B3202" i="8"/>
  <c r="D3202" i="8" s="1"/>
  <c r="A3202" i="8"/>
  <c r="C3202" i="8" s="1"/>
  <c r="B3201" i="8"/>
  <c r="D3201" i="8" s="1"/>
  <c r="A3201" i="8"/>
  <c r="C3201" i="8" s="1"/>
  <c r="B3200" i="8"/>
  <c r="D3200" i="8" s="1"/>
  <c r="A3200" i="8"/>
  <c r="C3200" i="8" s="1"/>
  <c r="B3199" i="8"/>
  <c r="D3199" i="8" s="1"/>
  <c r="A3199" i="8"/>
  <c r="C3199" i="8" s="1"/>
  <c r="B3198" i="8"/>
  <c r="D3198" i="8" s="1"/>
  <c r="A3198" i="8"/>
  <c r="C3198" i="8" s="1"/>
  <c r="B3197" i="8"/>
  <c r="D3197" i="8" s="1"/>
  <c r="A3197" i="8"/>
  <c r="C3197" i="8" s="1"/>
  <c r="B3196" i="8"/>
  <c r="D3196" i="8" s="1"/>
  <c r="A3196" i="8"/>
  <c r="C3196" i="8" s="1"/>
  <c r="B3195" i="8"/>
  <c r="D3195" i="8" s="1"/>
  <c r="A3195" i="8"/>
  <c r="C3195" i="8" s="1"/>
  <c r="B3194" i="8"/>
  <c r="D3194" i="8" s="1"/>
  <c r="A3194" i="8"/>
  <c r="C3194" i="8" s="1"/>
  <c r="B3193" i="8"/>
  <c r="D3193" i="8" s="1"/>
  <c r="A3193" i="8"/>
  <c r="C3193" i="8" s="1"/>
  <c r="B3192" i="8"/>
  <c r="D3192" i="8" s="1"/>
  <c r="A3192" i="8"/>
  <c r="C3192" i="8" s="1"/>
  <c r="B3191" i="8"/>
  <c r="D3191" i="8" s="1"/>
  <c r="A3191" i="8"/>
  <c r="C3191" i="8" s="1"/>
  <c r="B3190" i="8"/>
  <c r="D3190" i="8" s="1"/>
  <c r="A3190" i="8"/>
  <c r="C3190" i="8" s="1"/>
  <c r="B3189" i="8"/>
  <c r="D3189" i="8" s="1"/>
  <c r="A3189" i="8"/>
  <c r="C3189" i="8" s="1"/>
  <c r="B3188" i="8"/>
  <c r="D3188" i="8" s="1"/>
  <c r="A3188" i="8"/>
  <c r="C3188" i="8" s="1"/>
  <c r="B3187" i="8"/>
  <c r="D3187" i="8" s="1"/>
  <c r="A3187" i="8"/>
  <c r="C3187" i="8" s="1"/>
  <c r="B3186" i="8"/>
  <c r="D3186" i="8" s="1"/>
  <c r="A3186" i="8"/>
  <c r="C3186" i="8" s="1"/>
  <c r="B3185" i="8"/>
  <c r="D3185" i="8" s="1"/>
  <c r="A3185" i="8"/>
  <c r="C3185" i="8" s="1"/>
  <c r="B3184" i="8"/>
  <c r="D3184" i="8" s="1"/>
  <c r="A3184" i="8"/>
  <c r="C3184" i="8" s="1"/>
  <c r="B3183" i="8"/>
  <c r="D3183" i="8" s="1"/>
  <c r="A3183" i="8"/>
  <c r="C3183" i="8" s="1"/>
  <c r="B3182" i="8"/>
  <c r="D3182" i="8" s="1"/>
  <c r="A3182" i="8"/>
  <c r="C3182" i="8" s="1"/>
  <c r="B3181" i="8"/>
  <c r="D3181" i="8" s="1"/>
  <c r="A3181" i="8"/>
  <c r="C3181" i="8" s="1"/>
  <c r="B3180" i="8"/>
  <c r="D3180" i="8" s="1"/>
  <c r="A3180" i="8"/>
  <c r="C3180" i="8" s="1"/>
  <c r="B3179" i="8"/>
  <c r="D3179" i="8" s="1"/>
  <c r="A3179" i="8"/>
  <c r="C3179" i="8" s="1"/>
  <c r="B3178" i="8"/>
  <c r="D3178" i="8" s="1"/>
  <c r="A3178" i="8"/>
  <c r="C3178" i="8" s="1"/>
  <c r="B3177" i="8"/>
  <c r="D3177" i="8" s="1"/>
  <c r="A3177" i="8"/>
  <c r="C3177" i="8" s="1"/>
  <c r="B3176" i="8"/>
  <c r="D3176" i="8" s="1"/>
  <c r="A3176" i="8"/>
  <c r="C3176" i="8" s="1"/>
  <c r="B3175" i="8"/>
  <c r="D3175" i="8" s="1"/>
  <c r="A3175" i="8"/>
  <c r="C3175" i="8" s="1"/>
  <c r="B3174" i="8"/>
  <c r="D3174" i="8" s="1"/>
  <c r="A3174" i="8"/>
  <c r="C3174" i="8" s="1"/>
  <c r="B3173" i="8"/>
  <c r="D3173" i="8" s="1"/>
  <c r="A3173" i="8"/>
  <c r="C3173" i="8" s="1"/>
  <c r="B3172" i="8"/>
  <c r="D3172" i="8" s="1"/>
  <c r="A3172" i="8"/>
  <c r="C3172" i="8" s="1"/>
  <c r="B3171" i="8"/>
  <c r="D3171" i="8" s="1"/>
  <c r="A3171" i="8"/>
  <c r="C3171" i="8" s="1"/>
  <c r="B3170" i="8"/>
  <c r="D3170" i="8" s="1"/>
  <c r="A3170" i="8"/>
  <c r="C3170" i="8" s="1"/>
  <c r="B3169" i="8"/>
  <c r="D3169" i="8" s="1"/>
  <c r="A3169" i="8"/>
  <c r="C3169" i="8" s="1"/>
  <c r="B3168" i="8"/>
  <c r="D3168" i="8" s="1"/>
  <c r="A3168" i="8"/>
  <c r="C3168" i="8" s="1"/>
  <c r="B3167" i="8"/>
  <c r="D3167" i="8" s="1"/>
  <c r="A3167" i="8"/>
  <c r="C3167" i="8" s="1"/>
  <c r="B3166" i="8"/>
  <c r="D3166" i="8" s="1"/>
  <c r="A3166" i="8"/>
  <c r="C3166" i="8" s="1"/>
  <c r="B3165" i="8"/>
  <c r="D3165" i="8" s="1"/>
  <c r="A3165" i="8"/>
  <c r="C3165" i="8" s="1"/>
  <c r="B3164" i="8"/>
  <c r="D3164" i="8" s="1"/>
  <c r="A3164" i="8"/>
  <c r="C3164" i="8" s="1"/>
  <c r="B3163" i="8"/>
  <c r="D3163" i="8" s="1"/>
  <c r="A3163" i="8"/>
  <c r="C3163" i="8" s="1"/>
  <c r="B3162" i="8"/>
  <c r="D3162" i="8" s="1"/>
  <c r="A3162" i="8"/>
  <c r="C3162" i="8" s="1"/>
  <c r="B3161" i="8"/>
  <c r="D3161" i="8" s="1"/>
  <c r="A3161" i="8"/>
  <c r="C3161" i="8" s="1"/>
  <c r="B3160" i="8"/>
  <c r="D3160" i="8" s="1"/>
  <c r="A3160" i="8"/>
  <c r="C3160" i="8" s="1"/>
  <c r="B3159" i="8"/>
  <c r="D3159" i="8" s="1"/>
  <c r="A3159" i="8"/>
  <c r="C3159" i="8" s="1"/>
  <c r="B3158" i="8"/>
  <c r="D3158" i="8" s="1"/>
  <c r="A3158" i="8"/>
  <c r="C3158" i="8" s="1"/>
  <c r="B3157" i="8"/>
  <c r="D3157" i="8" s="1"/>
  <c r="A3157" i="8"/>
  <c r="C3157" i="8" s="1"/>
  <c r="B3156" i="8"/>
  <c r="D3156" i="8" s="1"/>
  <c r="A3156" i="8"/>
  <c r="C3156" i="8" s="1"/>
  <c r="B3155" i="8"/>
  <c r="D3155" i="8" s="1"/>
  <c r="A3155" i="8"/>
  <c r="C3155" i="8" s="1"/>
  <c r="B3154" i="8"/>
  <c r="D3154" i="8" s="1"/>
  <c r="A3154" i="8"/>
  <c r="C3154" i="8" s="1"/>
  <c r="B3153" i="8"/>
  <c r="D3153" i="8" s="1"/>
  <c r="A3153" i="8"/>
  <c r="C3153" i="8" s="1"/>
  <c r="B3152" i="8"/>
  <c r="D3152" i="8" s="1"/>
  <c r="A3152" i="8"/>
  <c r="C3152" i="8" s="1"/>
  <c r="B3151" i="8"/>
  <c r="D3151" i="8" s="1"/>
  <c r="A3151" i="8"/>
  <c r="C3151" i="8" s="1"/>
  <c r="B3150" i="8"/>
  <c r="D3150" i="8" s="1"/>
  <c r="A3150" i="8"/>
  <c r="C3150" i="8" s="1"/>
  <c r="B3149" i="8"/>
  <c r="D3149" i="8" s="1"/>
  <c r="A3149" i="8"/>
  <c r="C3149" i="8" s="1"/>
  <c r="B3148" i="8"/>
  <c r="D3148" i="8" s="1"/>
  <c r="A3148" i="8"/>
  <c r="C3148" i="8" s="1"/>
  <c r="B3147" i="8"/>
  <c r="D3147" i="8" s="1"/>
  <c r="A3147" i="8"/>
  <c r="C3147" i="8" s="1"/>
  <c r="B3146" i="8"/>
  <c r="D3146" i="8" s="1"/>
  <c r="A3146" i="8"/>
  <c r="C3146" i="8" s="1"/>
  <c r="B3145" i="8"/>
  <c r="D3145" i="8" s="1"/>
  <c r="A3145" i="8"/>
  <c r="C3145" i="8" s="1"/>
  <c r="B3144" i="8"/>
  <c r="D3144" i="8" s="1"/>
  <c r="A3144" i="8"/>
  <c r="C3144" i="8" s="1"/>
  <c r="B3143" i="8"/>
  <c r="D3143" i="8" s="1"/>
  <c r="A3143" i="8"/>
  <c r="C3143" i="8" s="1"/>
  <c r="B3142" i="8"/>
  <c r="D3142" i="8" s="1"/>
  <c r="A3142" i="8"/>
  <c r="C3142" i="8" s="1"/>
  <c r="B3141" i="8"/>
  <c r="D3141" i="8" s="1"/>
  <c r="A3141" i="8"/>
  <c r="C3141" i="8" s="1"/>
  <c r="B3140" i="8"/>
  <c r="D3140" i="8" s="1"/>
  <c r="A3140" i="8"/>
  <c r="C3140" i="8" s="1"/>
  <c r="B3139" i="8"/>
  <c r="D3139" i="8" s="1"/>
  <c r="A3139" i="8"/>
  <c r="C3139" i="8" s="1"/>
  <c r="B3138" i="8"/>
  <c r="D3138" i="8" s="1"/>
  <c r="A3138" i="8"/>
  <c r="C3138" i="8" s="1"/>
  <c r="B3137" i="8"/>
  <c r="D3137" i="8" s="1"/>
  <c r="A3137" i="8"/>
  <c r="C3137" i="8" s="1"/>
  <c r="B3136" i="8"/>
  <c r="D3136" i="8" s="1"/>
  <c r="A3136" i="8"/>
  <c r="C3136" i="8" s="1"/>
  <c r="B3135" i="8"/>
  <c r="D3135" i="8" s="1"/>
  <c r="A3135" i="8"/>
  <c r="C3135" i="8" s="1"/>
  <c r="B3134" i="8"/>
  <c r="D3134" i="8" s="1"/>
  <c r="A3134" i="8"/>
  <c r="C3134" i="8" s="1"/>
  <c r="B3133" i="8"/>
  <c r="D3133" i="8" s="1"/>
  <c r="A3133" i="8"/>
  <c r="C3133" i="8" s="1"/>
  <c r="B3132" i="8"/>
  <c r="D3132" i="8" s="1"/>
  <c r="A3132" i="8"/>
  <c r="C3132" i="8" s="1"/>
  <c r="B3131" i="8"/>
  <c r="D3131" i="8" s="1"/>
  <c r="A3131" i="8"/>
  <c r="C3131" i="8" s="1"/>
  <c r="B3130" i="8"/>
  <c r="D3130" i="8" s="1"/>
  <c r="A3130" i="8"/>
  <c r="C3130" i="8" s="1"/>
  <c r="B3129" i="8"/>
  <c r="D3129" i="8" s="1"/>
  <c r="A3129" i="8"/>
  <c r="C3129" i="8" s="1"/>
  <c r="B3128" i="8"/>
  <c r="D3128" i="8" s="1"/>
  <c r="A3128" i="8"/>
  <c r="C3128" i="8" s="1"/>
  <c r="B3127" i="8"/>
  <c r="D3127" i="8" s="1"/>
  <c r="A3127" i="8"/>
  <c r="C3127" i="8" s="1"/>
  <c r="B3126" i="8"/>
  <c r="D3126" i="8" s="1"/>
  <c r="A3126" i="8"/>
  <c r="C3126" i="8" s="1"/>
  <c r="B3125" i="8"/>
  <c r="D3125" i="8" s="1"/>
  <c r="A3125" i="8"/>
  <c r="C3125" i="8" s="1"/>
  <c r="B3124" i="8"/>
  <c r="D3124" i="8" s="1"/>
  <c r="A3124" i="8"/>
  <c r="C3124" i="8" s="1"/>
  <c r="B3123" i="8"/>
  <c r="D3123" i="8" s="1"/>
  <c r="A3123" i="8"/>
  <c r="C3123" i="8" s="1"/>
  <c r="B3122" i="8"/>
  <c r="D3122" i="8" s="1"/>
  <c r="A3122" i="8"/>
  <c r="C3122" i="8" s="1"/>
  <c r="B3121" i="8"/>
  <c r="D3121" i="8" s="1"/>
  <c r="A3121" i="8"/>
  <c r="C3121" i="8" s="1"/>
  <c r="B3120" i="8"/>
  <c r="D3120" i="8" s="1"/>
  <c r="A3120" i="8"/>
  <c r="C3120" i="8" s="1"/>
  <c r="B3119" i="8"/>
  <c r="D3119" i="8" s="1"/>
  <c r="A3119" i="8"/>
  <c r="C3119" i="8" s="1"/>
  <c r="B3118" i="8"/>
  <c r="D3118" i="8" s="1"/>
  <c r="A3118" i="8"/>
  <c r="C3118" i="8" s="1"/>
  <c r="B3117" i="8"/>
  <c r="D3117" i="8" s="1"/>
  <c r="A3117" i="8"/>
  <c r="C3117" i="8" s="1"/>
  <c r="B3116" i="8"/>
  <c r="D3116" i="8" s="1"/>
  <c r="A3116" i="8"/>
  <c r="C3116" i="8" s="1"/>
  <c r="B3115" i="8"/>
  <c r="D3115" i="8" s="1"/>
  <c r="A3115" i="8"/>
  <c r="C3115" i="8" s="1"/>
  <c r="B3114" i="8"/>
  <c r="D3114" i="8" s="1"/>
  <c r="A3114" i="8"/>
  <c r="C3114" i="8" s="1"/>
  <c r="B3113" i="8"/>
  <c r="D3113" i="8" s="1"/>
  <c r="A3113" i="8"/>
  <c r="C3113" i="8" s="1"/>
  <c r="B3112" i="8"/>
  <c r="D3112" i="8" s="1"/>
  <c r="A3112" i="8"/>
  <c r="C3112" i="8" s="1"/>
  <c r="B3111" i="8"/>
  <c r="D3111" i="8" s="1"/>
  <c r="A3111" i="8"/>
  <c r="C3111" i="8" s="1"/>
  <c r="B3110" i="8"/>
  <c r="D3110" i="8" s="1"/>
  <c r="A3110" i="8"/>
  <c r="C3110" i="8" s="1"/>
  <c r="B3109" i="8"/>
  <c r="D3109" i="8" s="1"/>
  <c r="A3109" i="8"/>
  <c r="C3109" i="8" s="1"/>
  <c r="B3108" i="8"/>
  <c r="D3108" i="8" s="1"/>
  <c r="A3108" i="8"/>
  <c r="C3108" i="8" s="1"/>
  <c r="B3107" i="8"/>
  <c r="D3107" i="8" s="1"/>
  <c r="A3107" i="8"/>
  <c r="C3107" i="8" s="1"/>
  <c r="B3106" i="8"/>
  <c r="D3106" i="8" s="1"/>
  <c r="A3106" i="8"/>
  <c r="C3106" i="8" s="1"/>
  <c r="B3105" i="8"/>
  <c r="D3105" i="8" s="1"/>
  <c r="A3105" i="8"/>
  <c r="C3105" i="8" s="1"/>
  <c r="B3104" i="8"/>
  <c r="D3104" i="8" s="1"/>
  <c r="A3104" i="8"/>
  <c r="C3104" i="8" s="1"/>
  <c r="B3103" i="8"/>
  <c r="D3103" i="8" s="1"/>
  <c r="A3103" i="8"/>
  <c r="C3103" i="8" s="1"/>
  <c r="B3102" i="8"/>
  <c r="D3102" i="8" s="1"/>
  <c r="A3102" i="8"/>
  <c r="C3102" i="8" s="1"/>
  <c r="B3101" i="8"/>
  <c r="D3101" i="8" s="1"/>
  <c r="A3101" i="8"/>
  <c r="C3101" i="8" s="1"/>
  <c r="B3100" i="8"/>
  <c r="D3100" i="8" s="1"/>
  <c r="A3100" i="8"/>
  <c r="C3100" i="8" s="1"/>
  <c r="B3099" i="8"/>
  <c r="D3099" i="8" s="1"/>
  <c r="A3099" i="8"/>
  <c r="C3099" i="8" s="1"/>
  <c r="B3098" i="8"/>
  <c r="D3098" i="8" s="1"/>
  <c r="A3098" i="8"/>
  <c r="C3098" i="8" s="1"/>
  <c r="B3097" i="8"/>
  <c r="D3097" i="8" s="1"/>
  <c r="A3097" i="8"/>
  <c r="C3097" i="8" s="1"/>
  <c r="B3096" i="8"/>
  <c r="D3096" i="8" s="1"/>
  <c r="A3096" i="8"/>
  <c r="C3096" i="8" s="1"/>
  <c r="B3095" i="8"/>
  <c r="D3095" i="8" s="1"/>
  <c r="A3095" i="8"/>
  <c r="C3095" i="8" s="1"/>
  <c r="B3094" i="8"/>
  <c r="D3094" i="8" s="1"/>
  <c r="A3094" i="8"/>
  <c r="C3094" i="8" s="1"/>
  <c r="B3093" i="8"/>
  <c r="D3093" i="8" s="1"/>
  <c r="A3093" i="8"/>
  <c r="C3093" i="8" s="1"/>
  <c r="B3092" i="8"/>
  <c r="D3092" i="8" s="1"/>
  <c r="A3092" i="8"/>
  <c r="C3092" i="8" s="1"/>
  <c r="B3091" i="8"/>
  <c r="D3091" i="8" s="1"/>
  <c r="A3091" i="8"/>
  <c r="C3091" i="8" s="1"/>
  <c r="B3090" i="8"/>
  <c r="D3090" i="8" s="1"/>
  <c r="A3090" i="8"/>
  <c r="C3090" i="8" s="1"/>
  <c r="B3089" i="8"/>
  <c r="D3089" i="8" s="1"/>
  <c r="A3089" i="8"/>
  <c r="C3089" i="8" s="1"/>
  <c r="B3088" i="8"/>
  <c r="D3088" i="8" s="1"/>
  <c r="A3088" i="8"/>
  <c r="C3088" i="8" s="1"/>
  <c r="B3087" i="8"/>
  <c r="D3087" i="8" s="1"/>
  <c r="A3087" i="8"/>
  <c r="C3087" i="8" s="1"/>
  <c r="B3086" i="8"/>
  <c r="D3086" i="8" s="1"/>
  <c r="A3086" i="8"/>
  <c r="C3086" i="8" s="1"/>
  <c r="B3085" i="8"/>
  <c r="D3085" i="8" s="1"/>
  <c r="A3085" i="8"/>
  <c r="C3085" i="8" s="1"/>
  <c r="B3084" i="8"/>
  <c r="D3084" i="8" s="1"/>
  <c r="A3084" i="8"/>
  <c r="C3084" i="8" s="1"/>
  <c r="B3083" i="8"/>
  <c r="D3083" i="8" s="1"/>
  <c r="A3083" i="8"/>
  <c r="C3083" i="8" s="1"/>
  <c r="B3082" i="8"/>
  <c r="D3082" i="8" s="1"/>
  <c r="A3082" i="8"/>
  <c r="C3082" i="8" s="1"/>
  <c r="B3081" i="8"/>
  <c r="D3081" i="8" s="1"/>
  <c r="A3081" i="8"/>
  <c r="C3081" i="8" s="1"/>
  <c r="B3080" i="8"/>
  <c r="D3080" i="8" s="1"/>
  <c r="A3080" i="8"/>
  <c r="C3080" i="8" s="1"/>
  <c r="B3079" i="8"/>
  <c r="D3079" i="8" s="1"/>
  <c r="A3079" i="8"/>
  <c r="C3079" i="8" s="1"/>
  <c r="B3078" i="8"/>
  <c r="D3078" i="8" s="1"/>
  <c r="A3078" i="8"/>
  <c r="C3078" i="8" s="1"/>
  <c r="B3077" i="8"/>
  <c r="D3077" i="8" s="1"/>
  <c r="A3077" i="8"/>
  <c r="C3077" i="8" s="1"/>
  <c r="B3076" i="8"/>
  <c r="D3076" i="8" s="1"/>
  <c r="A3076" i="8"/>
  <c r="C3076" i="8" s="1"/>
  <c r="B3075" i="8"/>
  <c r="D3075" i="8" s="1"/>
  <c r="A3075" i="8"/>
  <c r="C3075" i="8" s="1"/>
  <c r="B3074" i="8"/>
  <c r="D3074" i="8" s="1"/>
  <c r="A3074" i="8"/>
  <c r="C3074" i="8" s="1"/>
  <c r="B3073" i="8"/>
  <c r="D3073" i="8" s="1"/>
  <c r="A3073" i="8"/>
  <c r="C3073" i="8" s="1"/>
  <c r="B3072" i="8"/>
  <c r="D3072" i="8" s="1"/>
  <c r="A3072" i="8"/>
  <c r="C3072" i="8" s="1"/>
  <c r="B3071" i="8"/>
  <c r="D3071" i="8" s="1"/>
  <c r="A3071" i="8"/>
  <c r="C3071" i="8" s="1"/>
  <c r="B3070" i="8"/>
  <c r="D3070" i="8" s="1"/>
  <c r="A3070" i="8"/>
  <c r="C3070" i="8" s="1"/>
  <c r="B3069" i="8"/>
  <c r="D3069" i="8" s="1"/>
  <c r="A3069" i="8"/>
  <c r="C3069" i="8" s="1"/>
  <c r="B3068" i="8"/>
  <c r="D3068" i="8" s="1"/>
  <c r="A3068" i="8"/>
  <c r="C3068" i="8" s="1"/>
  <c r="B3067" i="8"/>
  <c r="D3067" i="8" s="1"/>
  <c r="A3067" i="8"/>
  <c r="C3067" i="8" s="1"/>
  <c r="B3066" i="8"/>
  <c r="D3066" i="8" s="1"/>
  <c r="A3066" i="8"/>
  <c r="C3066" i="8" s="1"/>
  <c r="B3065" i="8"/>
  <c r="D3065" i="8" s="1"/>
  <c r="A3065" i="8"/>
  <c r="C3065" i="8" s="1"/>
  <c r="B3064" i="8"/>
  <c r="D3064" i="8" s="1"/>
  <c r="A3064" i="8"/>
  <c r="C3064" i="8" s="1"/>
  <c r="B3063" i="8"/>
  <c r="D3063" i="8" s="1"/>
  <c r="A3063" i="8"/>
  <c r="C3063" i="8" s="1"/>
  <c r="B3062" i="8"/>
  <c r="D3062" i="8" s="1"/>
  <c r="A3062" i="8"/>
  <c r="C3062" i="8" s="1"/>
  <c r="B3061" i="8"/>
  <c r="D3061" i="8" s="1"/>
  <c r="A3061" i="8"/>
  <c r="C3061" i="8" s="1"/>
  <c r="B3060" i="8"/>
  <c r="D3060" i="8" s="1"/>
  <c r="A3060" i="8"/>
  <c r="C3060" i="8" s="1"/>
  <c r="B3059" i="8"/>
  <c r="D3059" i="8" s="1"/>
  <c r="A3059" i="8"/>
  <c r="C3059" i="8" s="1"/>
  <c r="B3058" i="8"/>
  <c r="D3058" i="8" s="1"/>
  <c r="A3058" i="8"/>
  <c r="C3058" i="8" s="1"/>
  <c r="B3057" i="8"/>
  <c r="D3057" i="8" s="1"/>
  <c r="A3057" i="8"/>
  <c r="C3057" i="8" s="1"/>
  <c r="B3056" i="8"/>
  <c r="D3056" i="8" s="1"/>
  <c r="A3056" i="8"/>
  <c r="C3056" i="8" s="1"/>
  <c r="B3055" i="8"/>
  <c r="D3055" i="8" s="1"/>
  <c r="A3055" i="8"/>
  <c r="C3055" i="8" s="1"/>
  <c r="B3054" i="8"/>
  <c r="D3054" i="8" s="1"/>
  <c r="A3054" i="8"/>
  <c r="C3054" i="8" s="1"/>
  <c r="B3053" i="8"/>
  <c r="D3053" i="8" s="1"/>
  <c r="A3053" i="8"/>
  <c r="C3053" i="8" s="1"/>
  <c r="B3052" i="8"/>
  <c r="D3052" i="8" s="1"/>
  <c r="A3052" i="8"/>
  <c r="C3052" i="8" s="1"/>
  <c r="B3051" i="8"/>
  <c r="D3051" i="8" s="1"/>
  <c r="A3051" i="8"/>
  <c r="C3051" i="8" s="1"/>
  <c r="B3050" i="8"/>
  <c r="D3050" i="8" s="1"/>
  <c r="A3050" i="8"/>
  <c r="C3050" i="8" s="1"/>
  <c r="B3049" i="8"/>
  <c r="D3049" i="8" s="1"/>
  <c r="A3049" i="8"/>
  <c r="C3049" i="8" s="1"/>
  <c r="B3048" i="8"/>
  <c r="D3048" i="8" s="1"/>
  <c r="A3048" i="8"/>
  <c r="C3048" i="8" s="1"/>
  <c r="B3047" i="8"/>
  <c r="D3047" i="8" s="1"/>
  <c r="A3047" i="8"/>
  <c r="C3047" i="8" s="1"/>
  <c r="B3046" i="8"/>
  <c r="D3046" i="8" s="1"/>
  <c r="A3046" i="8"/>
  <c r="C3046" i="8" s="1"/>
  <c r="B3045" i="8"/>
  <c r="D3045" i="8" s="1"/>
  <c r="A3045" i="8"/>
  <c r="C3045" i="8" s="1"/>
  <c r="B3044" i="8"/>
  <c r="D3044" i="8" s="1"/>
  <c r="A3044" i="8"/>
  <c r="C3044" i="8" s="1"/>
  <c r="B3043" i="8"/>
  <c r="D3043" i="8" s="1"/>
  <c r="A3043" i="8"/>
  <c r="C3043" i="8" s="1"/>
  <c r="B3042" i="8"/>
  <c r="D3042" i="8" s="1"/>
  <c r="A3042" i="8"/>
  <c r="C3042" i="8" s="1"/>
  <c r="B3041" i="8"/>
  <c r="D3041" i="8" s="1"/>
  <c r="A3041" i="8"/>
  <c r="C3041" i="8" s="1"/>
  <c r="B3040" i="8"/>
  <c r="D3040" i="8" s="1"/>
  <c r="A3040" i="8"/>
  <c r="C3040" i="8" s="1"/>
  <c r="B3039" i="8"/>
  <c r="D3039" i="8" s="1"/>
  <c r="A3039" i="8"/>
  <c r="C3039" i="8" s="1"/>
  <c r="B3038" i="8"/>
  <c r="D3038" i="8" s="1"/>
  <c r="A3038" i="8"/>
  <c r="C3038" i="8" s="1"/>
  <c r="B3037" i="8"/>
  <c r="D3037" i="8" s="1"/>
  <c r="A3037" i="8"/>
  <c r="C3037" i="8" s="1"/>
  <c r="B3036" i="8"/>
  <c r="D3036" i="8" s="1"/>
  <c r="A3036" i="8"/>
  <c r="C3036" i="8" s="1"/>
  <c r="B3035" i="8"/>
  <c r="D3035" i="8" s="1"/>
  <c r="A3035" i="8"/>
  <c r="C3035" i="8" s="1"/>
  <c r="B3034" i="8"/>
  <c r="D3034" i="8" s="1"/>
  <c r="A3034" i="8"/>
  <c r="C3034" i="8" s="1"/>
  <c r="B3033" i="8"/>
  <c r="D3033" i="8" s="1"/>
  <c r="A3033" i="8"/>
  <c r="C3033" i="8" s="1"/>
  <c r="B3032" i="8"/>
  <c r="D3032" i="8" s="1"/>
  <c r="A3032" i="8"/>
  <c r="C3032" i="8" s="1"/>
  <c r="B3031" i="8"/>
  <c r="D3031" i="8" s="1"/>
  <c r="A3031" i="8"/>
  <c r="C3031" i="8" s="1"/>
  <c r="B3030" i="8"/>
  <c r="D3030" i="8" s="1"/>
  <c r="A3030" i="8"/>
  <c r="C3030" i="8" s="1"/>
  <c r="B3029" i="8"/>
  <c r="D3029" i="8" s="1"/>
  <c r="A3029" i="8"/>
  <c r="C3029" i="8" s="1"/>
  <c r="B3028" i="8"/>
  <c r="D3028" i="8" s="1"/>
  <c r="A3028" i="8"/>
  <c r="C3028" i="8" s="1"/>
  <c r="B3027" i="8"/>
  <c r="D3027" i="8" s="1"/>
  <c r="A3027" i="8"/>
  <c r="C3027" i="8" s="1"/>
  <c r="B3026" i="8"/>
  <c r="D3026" i="8" s="1"/>
  <c r="A3026" i="8"/>
  <c r="C3026" i="8" s="1"/>
  <c r="B3025" i="8"/>
  <c r="D3025" i="8" s="1"/>
  <c r="A3025" i="8"/>
  <c r="C3025" i="8" s="1"/>
  <c r="B3024" i="8"/>
  <c r="D3024" i="8" s="1"/>
  <c r="A3024" i="8"/>
  <c r="C3024" i="8" s="1"/>
  <c r="B3023" i="8"/>
  <c r="D3023" i="8" s="1"/>
  <c r="A3023" i="8"/>
  <c r="C3023" i="8" s="1"/>
  <c r="B3022" i="8"/>
  <c r="D3022" i="8" s="1"/>
  <c r="A3022" i="8"/>
  <c r="C3022" i="8" s="1"/>
  <c r="B3021" i="8"/>
  <c r="D3021" i="8" s="1"/>
  <c r="A3021" i="8"/>
  <c r="C3021" i="8" s="1"/>
  <c r="B3020" i="8"/>
  <c r="D3020" i="8" s="1"/>
  <c r="A3020" i="8"/>
  <c r="C3020" i="8" s="1"/>
  <c r="B3019" i="8"/>
  <c r="D3019" i="8" s="1"/>
  <c r="A3019" i="8"/>
  <c r="C3019" i="8" s="1"/>
  <c r="B3018" i="8"/>
  <c r="D3018" i="8" s="1"/>
  <c r="A3018" i="8"/>
  <c r="C3018" i="8" s="1"/>
  <c r="B3017" i="8"/>
  <c r="D3017" i="8" s="1"/>
  <c r="A3017" i="8"/>
  <c r="C3017" i="8" s="1"/>
  <c r="B3016" i="8"/>
  <c r="D3016" i="8" s="1"/>
  <c r="A3016" i="8"/>
  <c r="C3016" i="8" s="1"/>
  <c r="B3015" i="8"/>
  <c r="D3015" i="8" s="1"/>
  <c r="A3015" i="8"/>
  <c r="C3015" i="8" s="1"/>
  <c r="B3014" i="8"/>
  <c r="D3014" i="8" s="1"/>
  <c r="A3014" i="8"/>
  <c r="C3014" i="8" s="1"/>
  <c r="B3013" i="8"/>
  <c r="D3013" i="8" s="1"/>
  <c r="A3013" i="8"/>
  <c r="C3013" i="8" s="1"/>
  <c r="B3012" i="8"/>
  <c r="D3012" i="8" s="1"/>
  <c r="A3012" i="8"/>
  <c r="C3012" i="8" s="1"/>
  <c r="B3011" i="8"/>
  <c r="D3011" i="8" s="1"/>
  <c r="A3011" i="8"/>
  <c r="C3011" i="8" s="1"/>
  <c r="B3010" i="8"/>
  <c r="D3010" i="8" s="1"/>
  <c r="A3010" i="8"/>
  <c r="C3010" i="8" s="1"/>
  <c r="B3009" i="8"/>
  <c r="D3009" i="8" s="1"/>
  <c r="A3009" i="8"/>
  <c r="C3009" i="8" s="1"/>
  <c r="B3008" i="8"/>
  <c r="D3008" i="8" s="1"/>
  <c r="A3008" i="8"/>
  <c r="C3008" i="8" s="1"/>
  <c r="B3007" i="8"/>
  <c r="D3007" i="8" s="1"/>
  <c r="A3007" i="8"/>
  <c r="C3007" i="8" s="1"/>
  <c r="B3006" i="8"/>
  <c r="D3006" i="8" s="1"/>
  <c r="A3006" i="8"/>
  <c r="C3006" i="8" s="1"/>
  <c r="B3005" i="8"/>
  <c r="D3005" i="8" s="1"/>
  <c r="A3005" i="8"/>
  <c r="C3005" i="8" s="1"/>
  <c r="B3004" i="8"/>
  <c r="D3004" i="8" s="1"/>
  <c r="A3004" i="8"/>
  <c r="C3004" i="8" s="1"/>
  <c r="B3003" i="8"/>
  <c r="D3003" i="8" s="1"/>
  <c r="A3003" i="8"/>
  <c r="C3003" i="8" s="1"/>
  <c r="B3002" i="8"/>
  <c r="D3002" i="8" s="1"/>
  <c r="A3002" i="8"/>
  <c r="C3002" i="8" s="1"/>
  <c r="B3001" i="8"/>
  <c r="D3001" i="8" s="1"/>
  <c r="A3001" i="8"/>
  <c r="C3001" i="8" s="1"/>
  <c r="B3000" i="8"/>
  <c r="D3000" i="8" s="1"/>
  <c r="A3000" i="8"/>
  <c r="C3000" i="8" s="1"/>
  <c r="B2999" i="8"/>
  <c r="D2999" i="8" s="1"/>
  <c r="A2999" i="8"/>
  <c r="C2999" i="8" s="1"/>
  <c r="B2998" i="8"/>
  <c r="D2998" i="8" s="1"/>
  <c r="A2998" i="8"/>
  <c r="C2998" i="8" s="1"/>
  <c r="B2997" i="8"/>
  <c r="D2997" i="8" s="1"/>
  <c r="A2997" i="8"/>
  <c r="C2997" i="8" s="1"/>
  <c r="B2996" i="8"/>
  <c r="D2996" i="8" s="1"/>
  <c r="A2996" i="8"/>
  <c r="C2996" i="8" s="1"/>
  <c r="B2995" i="8"/>
  <c r="D2995" i="8" s="1"/>
  <c r="A2995" i="8"/>
  <c r="C2995" i="8" s="1"/>
  <c r="B2994" i="8"/>
  <c r="D2994" i="8" s="1"/>
  <c r="A2994" i="8"/>
  <c r="C2994" i="8" s="1"/>
  <c r="B2993" i="8"/>
  <c r="D2993" i="8" s="1"/>
  <c r="A2993" i="8"/>
  <c r="C2993" i="8" s="1"/>
  <c r="B2992" i="8"/>
  <c r="D2992" i="8" s="1"/>
  <c r="A2992" i="8"/>
  <c r="C2992" i="8" s="1"/>
  <c r="B2991" i="8"/>
  <c r="D2991" i="8" s="1"/>
  <c r="A2991" i="8"/>
  <c r="C2991" i="8" s="1"/>
  <c r="B2990" i="8"/>
  <c r="D2990" i="8" s="1"/>
  <c r="A2990" i="8"/>
  <c r="C2990" i="8" s="1"/>
  <c r="B2989" i="8"/>
  <c r="D2989" i="8" s="1"/>
  <c r="A2989" i="8"/>
  <c r="C2989" i="8" s="1"/>
  <c r="B2988" i="8"/>
  <c r="D2988" i="8" s="1"/>
  <c r="A2988" i="8"/>
  <c r="C2988" i="8" s="1"/>
  <c r="B2987" i="8"/>
  <c r="D2987" i="8" s="1"/>
  <c r="A2987" i="8"/>
  <c r="C2987" i="8" s="1"/>
  <c r="B2986" i="8"/>
  <c r="D2986" i="8" s="1"/>
  <c r="A2986" i="8"/>
  <c r="C2986" i="8" s="1"/>
  <c r="B2985" i="8"/>
  <c r="D2985" i="8" s="1"/>
  <c r="A2985" i="8"/>
  <c r="C2985" i="8" s="1"/>
  <c r="B2984" i="8"/>
  <c r="D2984" i="8" s="1"/>
  <c r="A2984" i="8"/>
  <c r="C2984" i="8" s="1"/>
  <c r="B2983" i="8"/>
  <c r="D2983" i="8" s="1"/>
  <c r="A2983" i="8"/>
  <c r="C2983" i="8" s="1"/>
  <c r="B2982" i="8"/>
  <c r="D2982" i="8" s="1"/>
  <c r="A2982" i="8"/>
  <c r="C2982" i="8" s="1"/>
  <c r="B2981" i="8"/>
  <c r="D2981" i="8" s="1"/>
  <c r="A2981" i="8"/>
  <c r="C2981" i="8" s="1"/>
  <c r="B2980" i="8"/>
  <c r="D2980" i="8" s="1"/>
  <c r="A2980" i="8"/>
  <c r="C2980" i="8" s="1"/>
  <c r="B2979" i="8"/>
  <c r="D2979" i="8" s="1"/>
  <c r="A2979" i="8"/>
  <c r="C2979" i="8" s="1"/>
  <c r="B2978" i="8"/>
  <c r="D2978" i="8" s="1"/>
  <c r="A2978" i="8"/>
  <c r="C2978" i="8" s="1"/>
  <c r="B2977" i="8"/>
  <c r="D2977" i="8" s="1"/>
  <c r="A2977" i="8"/>
  <c r="C2977" i="8" s="1"/>
  <c r="B2976" i="8"/>
  <c r="D2976" i="8" s="1"/>
  <c r="A2976" i="8"/>
  <c r="C2976" i="8" s="1"/>
  <c r="B2975" i="8"/>
  <c r="D2975" i="8" s="1"/>
  <c r="A2975" i="8"/>
  <c r="C2975" i="8" s="1"/>
  <c r="B2974" i="8"/>
  <c r="D2974" i="8" s="1"/>
  <c r="A2974" i="8"/>
  <c r="C2974" i="8" s="1"/>
  <c r="B2973" i="8"/>
  <c r="D2973" i="8" s="1"/>
  <c r="A2973" i="8"/>
  <c r="C2973" i="8" s="1"/>
  <c r="B2972" i="8"/>
  <c r="D2972" i="8" s="1"/>
  <c r="A2972" i="8"/>
  <c r="C2972" i="8" s="1"/>
  <c r="B2971" i="8"/>
  <c r="D2971" i="8" s="1"/>
  <c r="A2971" i="8"/>
  <c r="C2971" i="8" s="1"/>
  <c r="B2970" i="8"/>
  <c r="D2970" i="8" s="1"/>
  <c r="A2970" i="8"/>
  <c r="C2970" i="8" s="1"/>
  <c r="B2969" i="8"/>
  <c r="D2969" i="8" s="1"/>
  <c r="A2969" i="8"/>
  <c r="C2969" i="8" s="1"/>
  <c r="B2968" i="8"/>
  <c r="D2968" i="8" s="1"/>
  <c r="A2968" i="8"/>
  <c r="C2968" i="8" s="1"/>
  <c r="B2967" i="8"/>
  <c r="D2967" i="8" s="1"/>
  <c r="A2967" i="8"/>
  <c r="C2967" i="8" s="1"/>
  <c r="B2966" i="8"/>
  <c r="D2966" i="8" s="1"/>
  <c r="A2966" i="8"/>
  <c r="C2966" i="8" s="1"/>
  <c r="B2965" i="8"/>
  <c r="D2965" i="8" s="1"/>
  <c r="A2965" i="8"/>
  <c r="C2965" i="8" s="1"/>
  <c r="B2964" i="8"/>
  <c r="D2964" i="8" s="1"/>
  <c r="A2964" i="8"/>
  <c r="C2964" i="8" s="1"/>
  <c r="B2963" i="8"/>
  <c r="D2963" i="8" s="1"/>
  <c r="A2963" i="8"/>
  <c r="C2963" i="8" s="1"/>
  <c r="B2962" i="8"/>
  <c r="D2962" i="8" s="1"/>
  <c r="A2962" i="8"/>
  <c r="C2962" i="8" s="1"/>
  <c r="B2961" i="8"/>
  <c r="D2961" i="8" s="1"/>
  <c r="A2961" i="8"/>
  <c r="C2961" i="8" s="1"/>
  <c r="B2960" i="8"/>
  <c r="D2960" i="8" s="1"/>
  <c r="A2960" i="8"/>
  <c r="C2960" i="8" s="1"/>
  <c r="B2959" i="8"/>
  <c r="D2959" i="8" s="1"/>
  <c r="A2959" i="8"/>
  <c r="C2959" i="8" s="1"/>
  <c r="B2958" i="8"/>
  <c r="D2958" i="8" s="1"/>
  <c r="A2958" i="8"/>
  <c r="C2958" i="8" s="1"/>
  <c r="B2957" i="8"/>
  <c r="D2957" i="8" s="1"/>
  <c r="A2957" i="8"/>
  <c r="C2957" i="8" s="1"/>
  <c r="B2956" i="8"/>
  <c r="D2956" i="8" s="1"/>
  <c r="A2956" i="8"/>
  <c r="C2956" i="8" s="1"/>
  <c r="B2955" i="8"/>
  <c r="D2955" i="8" s="1"/>
  <c r="A2955" i="8"/>
  <c r="C2955" i="8" s="1"/>
  <c r="B2954" i="8"/>
  <c r="D2954" i="8" s="1"/>
  <c r="A2954" i="8"/>
  <c r="C2954" i="8" s="1"/>
  <c r="B2953" i="8"/>
  <c r="D2953" i="8" s="1"/>
  <c r="A2953" i="8"/>
  <c r="C2953" i="8" s="1"/>
  <c r="B2952" i="8"/>
  <c r="D2952" i="8" s="1"/>
  <c r="A2952" i="8"/>
  <c r="C2952" i="8" s="1"/>
  <c r="B2951" i="8"/>
  <c r="D2951" i="8" s="1"/>
  <c r="A2951" i="8"/>
  <c r="C2951" i="8" s="1"/>
  <c r="B2950" i="8"/>
  <c r="D2950" i="8" s="1"/>
  <c r="A2950" i="8"/>
  <c r="C2950" i="8" s="1"/>
  <c r="B2949" i="8"/>
  <c r="D2949" i="8" s="1"/>
  <c r="A2949" i="8"/>
  <c r="C2949" i="8" s="1"/>
  <c r="B2948" i="8"/>
  <c r="D2948" i="8" s="1"/>
  <c r="A2948" i="8"/>
  <c r="C2948" i="8" s="1"/>
  <c r="B2947" i="8"/>
  <c r="D2947" i="8" s="1"/>
  <c r="A2947" i="8"/>
  <c r="C2947" i="8" s="1"/>
  <c r="B2946" i="8"/>
  <c r="D2946" i="8" s="1"/>
  <c r="A2946" i="8"/>
  <c r="C2946" i="8" s="1"/>
  <c r="B2945" i="8"/>
  <c r="D2945" i="8" s="1"/>
  <c r="A2945" i="8"/>
  <c r="C2945" i="8" s="1"/>
  <c r="B2944" i="8"/>
  <c r="D2944" i="8" s="1"/>
  <c r="A2944" i="8"/>
  <c r="C2944" i="8" s="1"/>
  <c r="B2943" i="8"/>
  <c r="D2943" i="8" s="1"/>
  <c r="A2943" i="8"/>
  <c r="C2943" i="8" s="1"/>
  <c r="B2942" i="8"/>
  <c r="D2942" i="8" s="1"/>
  <c r="A2942" i="8"/>
  <c r="C2942" i="8" s="1"/>
  <c r="B2941" i="8"/>
  <c r="D2941" i="8" s="1"/>
  <c r="A2941" i="8"/>
  <c r="C2941" i="8" s="1"/>
  <c r="B2940" i="8"/>
  <c r="D2940" i="8" s="1"/>
  <c r="A2940" i="8"/>
  <c r="C2940" i="8" s="1"/>
  <c r="B2939" i="8"/>
  <c r="D2939" i="8" s="1"/>
  <c r="A2939" i="8"/>
  <c r="C2939" i="8" s="1"/>
  <c r="B2938" i="8"/>
  <c r="D2938" i="8" s="1"/>
  <c r="A2938" i="8"/>
  <c r="C2938" i="8" s="1"/>
  <c r="B2937" i="8"/>
  <c r="D2937" i="8" s="1"/>
  <c r="A2937" i="8"/>
  <c r="C2937" i="8" s="1"/>
  <c r="B2936" i="8"/>
  <c r="D2936" i="8" s="1"/>
  <c r="A2936" i="8"/>
  <c r="C2936" i="8" s="1"/>
  <c r="B2935" i="8"/>
  <c r="D2935" i="8" s="1"/>
  <c r="A2935" i="8"/>
  <c r="C2935" i="8" s="1"/>
  <c r="B2934" i="8"/>
  <c r="D2934" i="8" s="1"/>
  <c r="A2934" i="8"/>
  <c r="C2934" i="8" s="1"/>
  <c r="B2933" i="8"/>
  <c r="D2933" i="8" s="1"/>
  <c r="A2933" i="8"/>
  <c r="C2933" i="8" s="1"/>
  <c r="B2932" i="8"/>
  <c r="D2932" i="8" s="1"/>
  <c r="A2932" i="8"/>
  <c r="C2932" i="8" s="1"/>
  <c r="B2931" i="8"/>
  <c r="D2931" i="8" s="1"/>
  <c r="A2931" i="8"/>
  <c r="C2931" i="8" s="1"/>
  <c r="B2930" i="8"/>
  <c r="D2930" i="8" s="1"/>
  <c r="A2930" i="8"/>
  <c r="C2930" i="8" s="1"/>
  <c r="B2929" i="8"/>
  <c r="D2929" i="8" s="1"/>
  <c r="A2929" i="8"/>
  <c r="C2929" i="8" s="1"/>
  <c r="B2928" i="8"/>
  <c r="D2928" i="8" s="1"/>
  <c r="A2928" i="8"/>
  <c r="C2928" i="8" s="1"/>
  <c r="B2927" i="8"/>
  <c r="D2927" i="8" s="1"/>
  <c r="A2927" i="8"/>
  <c r="C2927" i="8" s="1"/>
  <c r="B2926" i="8"/>
  <c r="D2926" i="8" s="1"/>
  <c r="A2926" i="8"/>
  <c r="C2926" i="8" s="1"/>
  <c r="B2925" i="8"/>
  <c r="D2925" i="8" s="1"/>
  <c r="A2925" i="8"/>
  <c r="C2925" i="8" s="1"/>
  <c r="B2924" i="8"/>
  <c r="D2924" i="8" s="1"/>
  <c r="A2924" i="8"/>
  <c r="C2924" i="8" s="1"/>
  <c r="B2923" i="8"/>
  <c r="D2923" i="8" s="1"/>
  <c r="A2923" i="8"/>
  <c r="C2923" i="8" s="1"/>
  <c r="B2922" i="8"/>
  <c r="D2922" i="8" s="1"/>
  <c r="A2922" i="8"/>
  <c r="C2922" i="8" s="1"/>
  <c r="B2921" i="8"/>
  <c r="D2921" i="8" s="1"/>
  <c r="A2921" i="8"/>
  <c r="C2921" i="8" s="1"/>
  <c r="B2920" i="8"/>
  <c r="D2920" i="8" s="1"/>
  <c r="A2920" i="8"/>
  <c r="C2920" i="8" s="1"/>
  <c r="B2919" i="8"/>
  <c r="D2919" i="8" s="1"/>
  <c r="A2919" i="8"/>
  <c r="C2919" i="8" s="1"/>
  <c r="B2918" i="8"/>
  <c r="D2918" i="8" s="1"/>
  <c r="A2918" i="8"/>
  <c r="C2918" i="8" s="1"/>
  <c r="B2917" i="8"/>
  <c r="D2917" i="8" s="1"/>
  <c r="A2917" i="8"/>
  <c r="C2917" i="8" s="1"/>
  <c r="B2916" i="8"/>
  <c r="D2916" i="8" s="1"/>
  <c r="A2916" i="8"/>
  <c r="C2916" i="8" s="1"/>
  <c r="B2915" i="8"/>
  <c r="D2915" i="8" s="1"/>
  <c r="A2915" i="8"/>
  <c r="C2915" i="8" s="1"/>
  <c r="B2914" i="8"/>
  <c r="D2914" i="8" s="1"/>
  <c r="A2914" i="8"/>
  <c r="C2914" i="8" s="1"/>
  <c r="B2913" i="8"/>
  <c r="D2913" i="8" s="1"/>
  <c r="A2913" i="8"/>
  <c r="C2913" i="8" s="1"/>
  <c r="B2912" i="8"/>
  <c r="D2912" i="8" s="1"/>
  <c r="A2912" i="8"/>
  <c r="C2912" i="8" s="1"/>
  <c r="B2911" i="8"/>
  <c r="D2911" i="8" s="1"/>
  <c r="A2911" i="8"/>
  <c r="C2911" i="8" s="1"/>
  <c r="B2910" i="8"/>
  <c r="D2910" i="8" s="1"/>
  <c r="A2910" i="8"/>
  <c r="C2910" i="8" s="1"/>
  <c r="B2909" i="8"/>
  <c r="D2909" i="8" s="1"/>
  <c r="A2909" i="8"/>
  <c r="C2909" i="8" s="1"/>
  <c r="B2908" i="8"/>
  <c r="D2908" i="8" s="1"/>
  <c r="A2908" i="8"/>
  <c r="C2908" i="8" s="1"/>
  <c r="B2907" i="8"/>
  <c r="D2907" i="8" s="1"/>
  <c r="A2907" i="8"/>
  <c r="C2907" i="8" s="1"/>
  <c r="B2906" i="8"/>
  <c r="D2906" i="8" s="1"/>
  <c r="A2906" i="8"/>
  <c r="C2906" i="8" s="1"/>
  <c r="B2905" i="8"/>
  <c r="D2905" i="8" s="1"/>
  <c r="A2905" i="8"/>
  <c r="C2905" i="8" s="1"/>
  <c r="B2904" i="8"/>
  <c r="D2904" i="8" s="1"/>
  <c r="A2904" i="8"/>
  <c r="C2904" i="8" s="1"/>
  <c r="B2903" i="8"/>
  <c r="D2903" i="8" s="1"/>
  <c r="A2903" i="8"/>
  <c r="C2903" i="8" s="1"/>
  <c r="B2902" i="8"/>
  <c r="D2902" i="8" s="1"/>
  <c r="A2902" i="8"/>
  <c r="C2902" i="8" s="1"/>
  <c r="B2901" i="8"/>
  <c r="D2901" i="8" s="1"/>
  <c r="A2901" i="8"/>
  <c r="C2901" i="8" s="1"/>
  <c r="B2900" i="8"/>
  <c r="D2900" i="8" s="1"/>
  <c r="A2900" i="8"/>
  <c r="C2900" i="8" s="1"/>
  <c r="B2899" i="8"/>
  <c r="D2899" i="8" s="1"/>
  <c r="A2899" i="8"/>
  <c r="C2899" i="8" s="1"/>
  <c r="B2898" i="8"/>
  <c r="D2898" i="8" s="1"/>
  <c r="A2898" i="8"/>
  <c r="C2898" i="8" s="1"/>
  <c r="B2897" i="8"/>
  <c r="D2897" i="8" s="1"/>
  <c r="A2897" i="8"/>
  <c r="C2897" i="8" s="1"/>
  <c r="B2896" i="8"/>
  <c r="D2896" i="8" s="1"/>
  <c r="A2896" i="8"/>
  <c r="C2896" i="8" s="1"/>
  <c r="B2895" i="8"/>
  <c r="D2895" i="8" s="1"/>
  <c r="A2895" i="8"/>
  <c r="C2895" i="8" s="1"/>
  <c r="B2894" i="8"/>
  <c r="D2894" i="8" s="1"/>
  <c r="A2894" i="8"/>
  <c r="C2894" i="8" s="1"/>
  <c r="B2893" i="8"/>
  <c r="D2893" i="8" s="1"/>
  <c r="A2893" i="8"/>
  <c r="C2893" i="8" s="1"/>
  <c r="B2892" i="8"/>
  <c r="D2892" i="8" s="1"/>
  <c r="A2892" i="8"/>
  <c r="C2892" i="8" s="1"/>
  <c r="B2891" i="8"/>
  <c r="D2891" i="8" s="1"/>
  <c r="A2891" i="8"/>
  <c r="C2891" i="8" s="1"/>
  <c r="B2890" i="8"/>
  <c r="D2890" i="8" s="1"/>
  <c r="A2890" i="8"/>
  <c r="C2890" i="8" s="1"/>
  <c r="B2889" i="8"/>
  <c r="D2889" i="8" s="1"/>
  <c r="A2889" i="8"/>
  <c r="C2889" i="8" s="1"/>
  <c r="B2888" i="8"/>
  <c r="D2888" i="8" s="1"/>
  <c r="A2888" i="8"/>
  <c r="C2888" i="8" s="1"/>
  <c r="B2887" i="8"/>
  <c r="D2887" i="8" s="1"/>
  <c r="A2887" i="8"/>
  <c r="C2887" i="8" s="1"/>
  <c r="B2886" i="8"/>
  <c r="D2886" i="8" s="1"/>
  <c r="A2886" i="8"/>
  <c r="C2886" i="8" s="1"/>
  <c r="B2885" i="8"/>
  <c r="D2885" i="8" s="1"/>
  <c r="A2885" i="8"/>
  <c r="C2885" i="8" s="1"/>
  <c r="B2884" i="8"/>
  <c r="D2884" i="8" s="1"/>
  <c r="A2884" i="8"/>
  <c r="C2884" i="8" s="1"/>
  <c r="B2883" i="8"/>
  <c r="D2883" i="8" s="1"/>
  <c r="A2883" i="8"/>
  <c r="C2883" i="8" s="1"/>
  <c r="B2882" i="8"/>
  <c r="D2882" i="8" s="1"/>
  <c r="A2882" i="8"/>
  <c r="C2882" i="8" s="1"/>
  <c r="B2881" i="8"/>
  <c r="D2881" i="8" s="1"/>
  <c r="A2881" i="8"/>
  <c r="C2881" i="8" s="1"/>
  <c r="B2880" i="8"/>
  <c r="D2880" i="8" s="1"/>
  <c r="A2880" i="8"/>
  <c r="C2880" i="8" s="1"/>
  <c r="B2879" i="8"/>
  <c r="D2879" i="8" s="1"/>
  <c r="A2879" i="8"/>
  <c r="C2879" i="8" s="1"/>
  <c r="B2878" i="8"/>
  <c r="D2878" i="8" s="1"/>
  <c r="A2878" i="8"/>
  <c r="C2878" i="8" s="1"/>
  <c r="B2877" i="8"/>
  <c r="D2877" i="8" s="1"/>
  <c r="A2877" i="8"/>
  <c r="C2877" i="8" s="1"/>
  <c r="B2876" i="8"/>
  <c r="D2876" i="8" s="1"/>
  <c r="A2876" i="8"/>
  <c r="C2876" i="8" s="1"/>
  <c r="B2875" i="8"/>
  <c r="D2875" i="8" s="1"/>
  <c r="A2875" i="8"/>
  <c r="C2875" i="8" s="1"/>
  <c r="B2874" i="8"/>
  <c r="D2874" i="8" s="1"/>
  <c r="A2874" i="8"/>
  <c r="C2874" i="8" s="1"/>
  <c r="B2873" i="8"/>
  <c r="D2873" i="8" s="1"/>
  <c r="A2873" i="8"/>
  <c r="C2873" i="8" s="1"/>
  <c r="B2872" i="8"/>
  <c r="D2872" i="8" s="1"/>
  <c r="A2872" i="8"/>
  <c r="C2872" i="8" s="1"/>
  <c r="B2871" i="8"/>
  <c r="D2871" i="8" s="1"/>
  <c r="A2871" i="8"/>
  <c r="C2871" i="8" s="1"/>
  <c r="B2870" i="8"/>
  <c r="D2870" i="8" s="1"/>
  <c r="A2870" i="8"/>
  <c r="C2870" i="8" s="1"/>
  <c r="B2869" i="8"/>
  <c r="D2869" i="8" s="1"/>
  <c r="A2869" i="8"/>
  <c r="C2869" i="8" s="1"/>
  <c r="B2868" i="8"/>
  <c r="D2868" i="8" s="1"/>
  <c r="A2868" i="8"/>
  <c r="C2868" i="8" s="1"/>
  <c r="B2867" i="8"/>
  <c r="D2867" i="8" s="1"/>
  <c r="A2867" i="8"/>
  <c r="C2867" i="8" s="1"/>
  <c r="B2866" i="8"/>
  <c r="D2866" i="8" s="1"/>
  <c r="A2866" i="8"/>
  <c r="C2866" i="8" s="1"/>
  <c r="B2865" i="8"/>
  <c r="D2865" i="8" s="1"/>
  <c r="A2865" i="8"/>
  <c r="C2865" i="8" s="1"/>
  <c r="B2864" i="8"/>
  <c r="D2864" i="8" s="1"/>
  <c r="A2864" i="8"/>
  <c r="C2864" i="8" s="1"/>
  <c r="B2863" i="8"/>
  <c r="D2863" i="8" s="1"/>
  <c r="A2863" i="8"/>
  <c r="C2863" i="8" s="1"/>
  <c r="B2862" i="8"/>
  <c r="D2862" i="8" s="1"/>
  <c r="A2862" i="8"/>
  <c r="C2862" i="8" s="1"/>
  <c r="B2861" i="8"/>
  <c r="D2861" i="8" s="1"/>
  <c r="A2861" i="8"/>
  <c r="C2861" i="8" s="1"/>
  <c r="B2860" i="8"/>
  <c r="D2860" i="8" s="1"/>
  <c r="A2860" i="8"/>
  <c r="C2860" i="8" s="1"/>
  <c r="B2859" i="8"/>
  <c r="D2859" i="8" s="1"/>
  <c r="A2859" i="8"/>
  <c r="C2859" i="8" s="1"/>
  <c r="B2858" i="8"/>
  <c r="D2858" i="8" s="1"/>
  <c r="A2858" i="8"/>
  <c r="C2858" i="8" s="1"/>
  <c r="B2857" i="8"/>
  <c r="D2857" i="8" s="1"/>
  <c r="A2857" i="8"/>
  <c r="C2857" i="8" s="1"/>
  <c r="B2856" i="8"/>
  <c r="D2856" i="8" s="1"/>
  <c r="A2856" i="8"/>
  <c r="C2856" i="8" s="1"/>
  <c r="B2855" i="8"/>
  <c r="D2855" i="8" s="1"/>
  <c r="A2855" i="8"/>
  <c r="C2855" i="8" s="1"/>
  <c r="B2854" i="8"/>
  <c r="D2854" i="8" s="1"/>
  <c r="A2854" i="8"/>
  <c r="C2854" i="8" s="1"/>
  <c r="B2853" i="8"/>
  <c r="D2853" i="8" s="1"/>
  <c r="A2853" i="8"/>
  <c r="C2853" i="8" s="1"/>
  <c r="B2852" i="8"/>
  <c r="D2852" i="8" s="1"/>
  <c r="A2852" i="8"/>
  <c r="C2852" i="8" s="1"/>
  <c r="B2851" i="8"/>
  <c r="D2851" i="8" s="1"/>
  <c r="A2851" i="8"/>
  <c r="C2851" i="8" s="1"/>
  <c r="B2850" i="8"/>
  <c r="D2850" i="8" s="1"/>
  <c r="A2850" i="8"/>
  <c r="C2850" i="8" s="1"/>
  <c r="B2849" i="8"/>
  <c r="D2849" i="8" s="1"/>
  <c r="A2849" i="8"/>
  <c r="C2849" i="8" s="1"/>
  <c r="B2848" i="8"/>
  <c r="D2848" i="8" s="1"/>
  <c r="A2848" i="8"/>
  <c r="C2848" i="8" s="1"/>
  <c r="B2847" i="8"/>
  <c r="D2847" i="8" s="1"/>
  <c r="A2847" i="8"/>
  <c r="C2847" i="8" s="1"/>
  <c r="B2846" i="8"/>
  <c r="D2846" i="8" s="1"/>
  <c r="A2846" i="8"/>
  <c r="C2846" i="8" s="1"/>
  <c r="B2845" i="8"/>
  <c r="D2845" i="8" s="1"/>
  <c r="A2845" i="8"/>
  <c r="C2845" i="8" s="1"/>
  <c r="B2844" i="8"/>
  <c r="D2844" i="8" s="1"/>
  <c r="A2844" i="8"/>
  <c r="C2844" i="8" s="1"/>
  <c r="B2843" i="8"/>
  <c r="D2843" i="8" s="1"/>
  <c r="A2843" i="8"/>
  <c r="C2843" i="8" s="1"/>
  <c r="B2842" i="8"/>
  <c r="D2842" i="8" s="1"/>
  <c r="A2842" i="8"/>
  <c r="C2842" i="8" s="1"/>
  <c r="B2841" i="8"/>
  <c r="D2841" i="8" s="1"/>
  <c r="A2841" i="8"/>
  <c r="C2841" i="8" s="1"/>
  <c r="B2840" i="8"/>
  <c r="D2840" i="8" s="1"/>
  <c r="A2840" i="8"/>
  <c r="C2840" i="8" s="1"/>
  <c r="B2839" i="8"/>
  <c r="D2839" i="8" s="1"/>
  <c r="A2839" i="8"/>
  <c r="C2839" i="8" s="1"/>
  <c r="B2838" i="8"/>
  <c r="D2838" i="8" s="1"/>
  <c r="A2838" i="8"/>
  <c r="C2838" i="8" s="1"/>
  <c r="B2837" i="8"/>
  <c r="D2837" i="8" s="1"/>
  <c r="A2837" i="8"/>
  <c r="C2837" i="8" s="1"/>
  <c r="B2836" i="8"/>
  <c r="D2836" i="8" s="1"/>
  <c r="A2836" i="8"/>
  <c r="C2836" i="8" s="1"/>
  <c r="B2835" i="8"/>
  <c r="D2835" i="8" s="1"/>
  <c r="A2835" i="8"/>
  <c r="C2835" i="8" s="1"/>
  <c r="B2834" i="8"/>
  <c r="D2834" i="8" s="1"/>
  <c r="A2834" i="8"/>
  <c r="C2834" i="8" s="1"/>
  <c r="B2833" i="8"/>
  <c r="D2833" i="8" s="1"/>
  <c r="A2833" i="8"/>
  <c r="C2833" i="8" s="1"/>
  <c r="B2832" i="8"/>
  <c r="D2832" i="8" s="1"/>
  <c r="A2832" i="8"/>
  <c r="C2832" i="8" s="1"/>
  <c r="B2831" i="8"/>
  <c r="D2831" i="8" s="1"/>
  <c r="A2831" i="8"/>
  <c r="C2831" i="8" s="1"/>
  <c r="B2830" i="8"/>
  <c r="D2830" i="8" s="1"/>
  <c r="A2830" i="8"/>
  <c r="C2830" i="8" s="1"/>
  <c r="B2829" i="8"/>
  <c r="D2829" i="8" s="1"/>
  <c r="A2829" i="8"/>
  <c r="C2829" i="8" s="1"/>
  <c r="B2828" i="8"/>
  <c r="D2828" i="8" s="1"/>
  <c r="A2828" i="8"/>
  <c r="C2828" i="8" s="1"/>
  <c r="B2827" i="8"/>
  <c r="D2827" i="8" s="1"/>
  <c r="A2827" i="8"/>
  <c r="C2827" i="8" s="1"/>
  <c r="B2826" i="8"/>
  <c r="D2826" i="8" s="1"/>
  <c r="A2826" i="8"/>
  <c r="C2826" i="8" s="1"/>
  <c r="B2825" i="8"/>
  <c r="D2825" i="8" s="1"/>
  <c r="A2825" i="8"/>
  <c r="C2825" i="8" s="1"/>
  <c r="B2824" i="8"/>
  <c r="D2824" i="8" s="1"/>
  <c r="A2824" i="8"/>
  <c r="C2824" i="8" s="1"/>
  <c r="B2823" i="8"/>
  <c r="D2823" i="8" s="1"/>
  <c r="A2823" i="8"/>
  <c r="C2823" i="8" s="1"/>
  <c r="B2822" i="8"/>
  <c r="D2822" i="8" s="1"/>
  <c r="A2822" i="8"/>
  <c r="C2822" i="8" s="1"/>
  <c r="B2821" i="8"/>
  <c r="D2821" i="8" s="1"/>
  <c r="A2821" i="8"/>
  <c r="C2821" i="8" s="1"/>
  <c r="B2820" i="8"/>
  <c r="D2820" i="8" s="1"/>
  <c r="A2820" i="8"/>
  <c r="C2820" i="8" s="1"/>
  <c r="B2819" i="8"/>
  <c r="D2819" i="8" s="1"/>
  <c r="A2819" i="8"/>
  <c r="C2819" i="8" s="1"/>
  <c r="B2818" i="8"/>
  <c r="D2818" i="8" s="1"/>
  <c r="A2818" i="8"/>
  <c r="C2818" i="8" s="1"/>
  <c r="B2817" i="8"/>
  <c r="D2817" i="8" s="1"/>
  <c r="A2817" i="8"/>
  <c r="C2817" i="8" s="1"/>
  <c r="B2816" i="8"/>
  <c r="D2816" i="8" s="1"/>
  <c r="A2816" i="8"/>
  <c r="C2816" i="8" s="1"/>
  <c r="B2815" i="8"/>
  <c r="D2815" i="8" s="1"/>
  <c r="A2815" i="8"/>
  <c r="C2815" i="8" s="1"/>
  <c r="B2814" i="8"/>
  <c r="D2814" i="8" s="1"/>
  <c r="A2814" i="8"/>
  <c r="C2814" i="8" s="1"/>
  <c r="B2813" i="8"/>
  <c r="D2813" i="8" s="1"/>
  <c r="A2813" i="8"/>
  <c r="C2813" i="8" s="1"/>
  <c r="B2812" i="8"/>
  <c r="D2812" i="8" s="1"/>
  <c r="A2812" i="8"/>
  <c r="C2812" i="8" s="1"/>
  <c r="B2811" i="8"/>
  <c r="D2811" i="8" s="1"/>
  <c r="A2811" i="8"/>
  <c r="C2811" i="8" s="1"/>
  <c r="B2810" i="8"/>
  <c r="D2810" i="8" s="1"/>
  <c r="A2810" i="8"/>
  <c r="C2810" i="8" s="1"/>
  <c r="B2809" i="8"/>
  <c r="D2809" i="8" s="1"/>
  <c r="A2809" i="8"/>
  <c r="C2809" i="8" s="1"/>
  <c r="B2808" i="8"/>
  <c r="D2808" i="8" s="1"/>
  <c r="A2808" i="8"/>
  <c r="C2808" i="8" s="1"/>
  <c r="B2807" i="8"/>
  <c r="D2807" i="8" s="1"/>
  <c r="A2807" i="8"/>
  <c r="C2807" i="8" s="1"/>
  <c r="B2806" i="8"/>
  <c r="D2806" i="8" s="1"/>
  <c r="A2806" i="8"/>
  <c r="C2806" i="8" s="1"/>
  <c r="B2805" i="8"/>
  <c r="D2805" i="8" s="1"/>
  <c r="A2805" i="8"/>
  <c r="C2805" i="8" s="1"/>
  <c r="B2804" i="8"/>
  <c r="D2804" i="8" s="1"/>
  <c r="A2804" i="8"/>
  <c r="C2804" i="8" s="1"/>
  <c r="B2803" i="8"/>
  <c r="D2803" i="8" s="1"/>
  <c r="A2803" i="8"/>
  <c r="C2803" i="8" s="1"/>
  <c r="B2802" i="8"/>
  <c r="D2802" i="8" s="1"/>
  <c r="A2802" i="8"/>
  <c r="C2802" i="8" s="1"/>
  <c r="B2801" i="8"/>
  <c r="D2801" i="8" s="1"/>
  <c r="A2801" i="8"/>
  <c r="C2801" i="8" s="1"/>
  <c r="B2800" i="8"/>
  <c r="D2800" i="8" s="1"/>
  <c r="A2800" i="8"/>
  <c r="C2800" i="8" s="1"/>
  <c r="B2799" i="8"/>
  <c r="D2799" i="8" s="1"/>
  <c r="A2799" i="8"/>
  <c r="C2799" i="8" s="1"/>
  <c r="B2798" i="8"/>
  <c r="D2798" i="8" s="1"/>
  <c r="A2798" i="8"/>
  <c r="C2798" i="8" s="1"/>
  <c r="B2797" i="8"/>
  <c r="D2797" i="8" s="1"/>
  <c r="A2797" i="8"/>
  <c r="C2797" i="8" s="1"/>
  <c r="B2796" i="8"/>
  <c r="D2796" i="8" s="1"/>
  <c r="A2796" i="8"/>
  <c r="C2796" i="8" s="1"/>
  <c r="B2795" i="8"/>
  <c r="D2795" i="8" s="1"/>
  <c r="A2795" i="8"/>
  <c r="C2795" i="8" s="1"/>
  <c r="B2794" i="8"/>
  <c r="D2794" i="8" s="1"/>
  <c r="A2794" i="8"/>
  <c r="C2794" i="8" s="1"/>
  <c r="B2793" i="8"/>
  <c r="D2793" i="8" s="1"/>
  <c r="A2793" i="8"/>
  <c r="C2793" i="8" s="1"/>
  <c r="B2792" i="8"/>
  <c r="D2792" i="8" s="1"/>
  <c r="A2792" i="8"/>
  <c r="C2792" i="8" s="1"/>
  <c r="B2791" i="8"/>
  <c r="D2791" i="8" s="1"/>
  <c r="A2791" i="8"/>
  <c r="C2791" i="8" s="1"/>
  <c r="B2790" i="8"/>
  <c r="D2790" i="8" s="1"/>
  <c r="A2790" i="8"/>
  <c r="C2790" i="8" s="1"/>
  <c r="B2789" i="8"/>
  <c r="D2789" i="8" s="1"/>
  <c r="A2789" i="8"/>
  <c r="C2789" i="8" s="1"/>
  <c r="B2788" i="8"/>
  <c r="D2788" i="8" s="1"/>
  <c r="A2788" i="8"/>
  <c r="C2788" i="8" s="1"/>
  <c r="B2787" i="8"/>
  <c r="D2787" i="8" s="1"/>
  <c r="A2787" i="8"/>
  <c r="C2787" i="8" s="1"/>
  <c r="B2786" i="8"/>
  <c r="D2786" i="8" s="1"/>
  <c r="A2786" i="8"/>
  <c r="C2786" i="8" s="1"/>
  <c r="B2785" i="8"/>
  <c r="D2785" i="8" s="1"/>
  <c r="A2785" i="8"/>
  <c r="C2785" i="8" s="1"/>
  <c r="B2784" i="8"/>
  <c r="D2784" i="8" s="1"/>
  <c r="A2784" i="8"/>
  <c r="C2784" i="8" s="1"/>
  <c r="B2783" i="8"/>
  <c r="D2783" i="8" s="1"/>
  <c r="A2783" i="8"/>
  <c r="C2783" i="8" s="1"/>
  <c r="B2782" i="8"/>
  <c r="D2782" i="8" s="1"/>
  <c r="A2782" i="8"/>
  <c r="C2782" i="8" s="1"/>
  <c r="B2781" i="8"/>
  <c r="D2781" i="8" s="1"/>
  <c r="A2781" i="8"/>
  <c r="C2781" i="8" s="1"/>
  <c r="B2780" i="8"/>
  <c r="D2780" i="8" s="1"/>
  <c r="A2780" i="8"/>
  <c r="C2780" i="8" s="1"/>
  <c r="B2779" i="8"/>
  <c r="D2779" i="8" s="1"/>
  <c r="A2779" i="8"/>
  <c r="C2779" i="8" s="1"/>
  <c r="B2778" i="8"/>
  <c r="D2778" i="8" s="1"/>
  <c r="A2778" i="8"/>
  <c r="C2778" i="8" s="1"/>
  <c r="B2777" i="8"/>
  <c r="D2777" i="8" s="1"/>
  <c r="A2777" i="8"/>
  <c r="C2777" i="8" s="1"/>
  <c r="B2776" i="8"/>
  <c r="D2776" i="8" s="1"/>
  <c r="A2776" i="8"/>
  <c r="C2776" i="8" s="1"/>
  <c r="B2775" i="8"/>
  <c r="D2775" i="8" s="1"/>
  <c r="A2775" i="8"/>
  <c r="C2775" i="8" s="1"/>
  <c r="B2774" i="8"/>
  <c r="D2774" i="8" s="1"/>
  <c r="A2774" i="8"/>
  <c r="C2774" i="8" s="1"/>
  <c r="B2773" i="8"/>
  <c r="D2773" i="8" s="1"/>
  <c r="A2773" i="8"/>
  <c r="C2773" i="8" s="1"/>
  <c r="B2772" i="8"/>
  <c r="D2772" i="8" s="1"/>
  <c r="A2772" i="8"/>
  <c r="C2772" i="8" s="1"/>
  <c r="B2771" i="8"/>
  <c r="D2771" i="8" s="1"/>
  <c r="A2771" i="8"/>
  <c r="C2771" i="8" s="1"/>
  <c r="B2770" i="8"/>
  <c r="D2770" i="8" s="1"/>
  <c r="A2770" i="8"/>
  <c r="C2770" i="8" s="1"/>
  <c r="B2769" i="8"/>
  <c r="D2769" i="8" s="1"/>
  <c r="A2769" i="8"/>
  <c r="C2769" i="8" s="1"/>
  <c r="B2768" i="8"/>
  <c r="D2768" i="8" s="1"/>
  <c r="A2768" i="8"/>
  <c r="C2768" i="8" s="1"/>
  <c r="B2767" i="8"/>
  <c r="D2767" i="8" s="1"/>
  <c r="A2767" i="8"/>
  <c r="C2767" i="8" s="1"/>
  <c r="B2766" i="8"/>
  <c r="D2766" i="8" s="1"/>
  <c r="A2766" i="8"/>
  <c r="C2766" i="8" s="1"/>
  <c r="B2765" i="8"/>
  <c r="D2765" i="8" s="1"/>
  <c r="A2765" i="8"/>
  <c r="C2765" i="8" s="1"/>
  <c r="B2764" i="8"/>
  <c r="D2764" i="8" s="1"/>
  <c r="A2764" i="8"/>
  <c r="C2764" i="8" s="1"/>
  <c r="B2763" i="8"/>
  <c r="D2763" i="8" s="1"/>
  <c r="A2763" i="8"/>
  <c r="C2763" i="8" s="1"/>
  <c r="B2762" i="8"/>
  <c r="D2762" i="8" s="1"/>
  <c r="A2762" i="8"/>
  <c r="C2762" i="8" s="1"/>
  <c r="B2761" i="8"/>
  <c r="D2761" i="8" s="1"/>
  <c r="A2761" i="8"/>
  <c r="C2761" i="8" s="1"/>
  <c r="B2760" i="8"/>
  <c r="D2760" i="8" s="1"/>
  <c r="A2760" i="8"/>
  <c r="C2760" i="8" s="1"/>
  <c r="B2759" i="8"/>
  <c r="D2759" i="8" s="1"/>
  <c r="A2759" i="8"/>
  <c r="C2759" i="8" s="1"/>
  <c r="B2758" i="8"/>
  <c r="D2758" i="8" s="1"/>
  <c r="A2758" i="8"/>
  <c r="C2758" i="8" s="1"/>
  <c r="B2757" i="8"/>
  <c r="D2757" i="8" s="1"/>
  <c r="A2757" i="8"/>
  <c r="C2757" i="8" s="1"/>
  <c r="B2756" i="8"/>
  <c r="D2756" i="8" s="1"/>
  <c r="A2756" i="8"/>
  <c r="C2756" i="8" s="1"/>
  <c r="B2755" i="8"/>
  <c r="D2755" i="8" s="1"/>
  <c r="A2755" i="8"/>
  <c r="C2755" i="8" s="1"/>
  <c r="B2754" i="8"/>
  <c r="D2754" i="8" s="1"/>
  <c r="A2754" i="8"/>
  <c r="C2754" i="8" s="1"/>
  <c r="B2753" i="8"/>
  <c r="D2753" i="8" s="1"/>
  <c r="A2753" i="8"/>
  <c r="C2753" i="8" s="1"/>
  <c r="B2752" i="8"/>
  <c r="D2752" i="8" s="1"/>
  <c r="A2752" i="8"/>
  <c r="C2752" i="8" s="1"/>
  <c r="B2751" i="8"/>
  <c r="D2751" i="8" s="1"/>
  <c r="A2751" i="8"/>
  <c r="C2751" i="8" s="1"/>
  <c r="B2750" i="8"/>
  <c r="D2750" i="8" s="1"/>
  <c r="A2750" i="8"/>
  <c r="C2750" i="8" s="1"/>
  <c r="B2749" i="8"/>
  <c r="D2749" i="8" s="1"/>
  <c r="A2749" i="8"/>
  <c r="C2749" i="8" s="1"/>
  <c r="B2748" i="8"/>
  <c r="D2748" i="8" s="1"/>
  <c r="A2748" i="8"/>
  <c r="C2748" i="8" s="1"/>
  <c r="B2747" i="8"/>
  <c r="D2747" i="8" s="1"/>
  <c r="A2747" i="8"/>
  <c r="C2747" i="8" s="1"/>
  <c r="B2746" i="8"/>
  <c r="D2746" i="8" s="1"/>
  <c r="A2746" i="8"/>
  <c r="C2746" i="8" s="1"/>
  <c r="B2745" i="8"/>
  <c r="D2745" i="8" s="1"/>
  <c r="A2745" i="8"/>
  <c r="C2745" i="8" s="1"/>
  <c r="B2744" i="8"/>
  <c r="D2744" i="8" s="1"/>
  <c r="A2744" i="8"/>
  <c r="C2744" i="8" s="1"/>
  <c r="B2743" i="8"/>
  <c r="D2743" i="8" s="1"/>
  <c r="A2743" i="8"/>
  <c r="C2743" i="8" s="1"/>
  <c r="B2742" i="8"/>
  <c r="D2742" i="8" s="1"/>
  <c r="A2742" i="8"/>
  <c r="C2742" i="8" s="1"/>
  <c r="B2741" i="8"/>
  <c r="D2741" i="8" s="1"/>
  <c r="A2741" i="8"/>
  <c r="C2741" i="8" s="1"/>
  <c r="B2740" i="8"/>
  <c r="D2740" i="8" s="1"/>
  <c r="A2740" i="8"/>
  <c r="C2740" i="8" s="1"/>
  <c r="B2739" i="8"/>
  <c r="D2739" i="8" s="1"/>
  <c r="A2739" i="8"/>
  <c r="C2739" i="8" s="1"/>
  <c r="B2738" i="8"/>
  <c r="D2738" i="8" s="1"/>
  <c r="A2738" i="8"/>
  <c r="C2738" i="8" s="1"/>
  <c r="B2737" i="8"/>
  <c r="D2737" i="8" s="1"/>
  <c r="A2737" i="8"/>
  <c r="C2737" i="8" s="1"/>
  <c r="B2736" i="8"/>
  <c r="D2736" i="8" s="1"/>
  <c r="A2736" i="8"/>
  <c r="C2736" i="8" s="1"/>
  <c r="B2735" i="8"/>
  <c r="D2735" i="8" s="1"/>
  <c r="A2735" i="8"/>
  <c r="C2735" i="8" s="1"/>
  <c r="B2734" i="8"/>
  <c r="D2734" i="8" s="1"/>
  <c r="A2734" i="8"/>
  <c r="C2734" i="8" s="1"/>
  <c r="B2733" i="8"/>
  <c r="D2733" i="8" s="1"/>
  <c r="A2733" i="8"/>
  <c r="C2733" i="8" s="1"/>
  <c r="B2732" i="8"/>
  <c r="D2732" i="8" s="1"/>
  <c r="A2732" i="8"/>
  <c r="C2732" i="8" s="1"/>
  <c r="B2731" i="8"/>
  <c r="D2731" i="8" s="1"/>
  <c r="A2731" i="8"/>
  <c r="C2731" i="8" s="1"/>
  <c r="B2730" i="8"/>
  <c r="D2730" i="8" s="1"/>
  <c r="A2730" i="8"/>
  <c r="C2730" i="8" s="1"/>
  <c r="B2729" i="8"/>
  <c r="D2729" i="8" s="1"/>
  <c r="A2729" i="8"/>
  <c r="C2729" i="8" s="1"/>
  <c r="B2728" i="8"/>
  <c r="D2728" i="8" s="1"/>
  <c r="A2728" i="8"/>
  <c r="C2728" i="8" s="1"/>
  <c r="B2727" i="8"/>
  <c r="D2727" i="8" s="1"/>
  <c r="A2727" i="8"/>
  <c r="C2727" i="8" s="1"/>
  <c r="B2726" i="8"/>
  <c r="D2726" i="8" s="1"/>
  <c r="A2726" i="8"/>
  <c r="C2726" i="8" s="1"/>
  <c r="B2725" i="8"/>
  <c r="D2725" i="8" s="1"/>
  <c r="A2725" i="8"/>
  <c r="C2725" i="8" s="1"/>
  <c r="B2724" i="8"/>
  <c r="D2724" i="8" s="1"/>
  <c r="A2724" i="8"/>
  <c r="C2724" i="8" s="1"/>
  <c r="B2723" i="8"/>
  <c r="D2723" i="8" s="1"/>
  <c r="A2723" i="8"/>
  <c r="C2723" i="8" s="1"/>
  <c r="B2722" i="8"/>
  <c r="D2722" i="8" s="1"/>
  <c r="A2722" i="8"/>
  <c r="C2722" i="8" s="1"/>
  <c r="B2721" i="8"/>
  <c r="D2721" i="8" s="1"/>
  <c r="A2721" i="8"/>
  <c r="C2721" i="8" s="1"/>
  <c r="B2720" i="8"/>
  <c r="D2720" i="8" s="1"/>
  <c r="A2720" i="8"/>
  <c r="C2720" i="8" s="1"/>
  <c r="B2719" i="8"/>
  <c r="D2719" i="8" s="1"/>
  <c r="A2719" i="8"/>
  <c r="C2719" i="8" s="1"/>
  <c r="B2718" i="8"/>
  <c r="D2718" i="8" s="1"/>
  <c r="A2718" i="8"/>
  <c r="C2718" i="8" s="1"/>
  <c r="B2717" i="8"/>
  <c r="D2717" i="8" s="1"/>
  <c r="A2717" i="8"/>
  <c r="C2717" i="8" s="1"/>
  <c r="B2716" i="8"/>
  <c r="D2716" i="8" s="1"/>
  <c r="A2716" i="8"/>
  <c r="C2716" i="8" s="1"/>
  <c r="B2715" i="8"/>
  <c r="D2715" i="8" s="1"/>
  <c r="A2715" i="8"/>
  <c r="C2715" i="8" s="1"/>
  <c r="B2714" i="8"/>
  <c r="D2714" i="8" s="1"/>
  <c r="A2714" i="8"/>
  <c r="C2714" i="8" s="1"/>
  <c r="B2713" i="8"/>
  <c r="D2713" i="8" s="1"/>
  <c r="A2713" i="8"/>
  <c r="C2713" i="8" s="1"/>
  <c r="B2712" i="8"/>
  <c r="D2712" i="8" s="1"/>
  <c r="A2712" i="8"/>
  <c r="C2712" i="8" s="1"/>
  <c r="B2711" i="8"/>
  <c r="D2711" i="8" s="1"/>
  <c r="A2711" i="8"/>
  <c r="C2711" i="8" s="1"/>
  <c r="B2710" i="8"/>
  <c r="D2710" i="8" s="1"/>
  <c r="A2710" i="8"/>
  <c r="C2710" i="8" s="1"/>
  <c r="B2709" i="8"/>
  <c r="D2709" i="8" s="1"/>
  <c r="A2709" i="8"/>
  <c r="C2709" i="8" s="1"/>
  <c r="B2708" i="8"/>
  <c r="D2708" i="8" s="1"/>
  <c r="A2708" i="8"/>
  <c r="C2708" i="8" s="1"/>
  <c r="B2707" i="8"/>
  <c r="D2707" i="8" s="1"/>
  <c r="A2707" i="8"/>
  <c r="C2707" i="8" s="1"/>
  <c r="B2706" i="8"/>
  <c r="D2706" i="8" s="1"/>
  <c r="A2706" i="8"/>
  <c r="C2706" i="8" s="1"/>
  <c r="B2705" i="8"/>
  <c r="D2705" i="8" s="1"/>
  <c r="A2705" i="8"/>
  <c r="C2705" i="8" s="1"/>
  <c r="B2704" i="8"/>
  <c r="D2704" i="8" s="1"/>
  <c r="A2704" i="8"/>
  <c r="C2704" i="8" s="1"/>
  <c r="B2703" i="8"/>
  <c r="D2703" i="8" s="1"/>
  <c r="A2703" i="8"/>
  <c r="C2703" i="8" s="1"/>
  <c r="B2702" i="8"/>
  <c r="D2702" i="8" s="1"/>
  <c r="A2702" i="8"/>
  <c r="C2702" i="8" s="1"/>
  <c r="B2701" i="8"/>
  <c r="D2701" i="8" s="1"/>
  <c r="A2701" i="8"/>
  <c r="C2701" i="8" s="1"/>
  <c r="B2700" i="8"/>
  <c r="D2700" i="8" s="1"/>
  <c r="A2700" i="8"/>
  <c r="C2700" i="8" s="1"/>
  <c r="B2699" i="8"/>
  <c r="D2699" i="8" s="1"/>
  <c r="A2699" i="8"/>
  <c r="C2699" i="8" s="1"/>
  <c r="B2698" i="8"/>
  <c r="D2698" i="8" s="1"/>
  <c r="A2698" i="8"/>
  <c r="C2698" i="8" s="1"/>
  <c r="B2697" i="8"/>
  <c r="D2697" i="8" s="1"/>
  <c r="A2697" i="8"/>
  <c r="C2697" i="8" s="1"/>
  <c r="B2696" i="8"/>
  <c r="D2696" i="8" s="1"/>
  <c r="A2696" i="8"/>
  <c r="C2696" i="8" s="1"/>
  <c r="B2695" i="8"/>
  <c r="D2695" i="8" s="1"/>
  <c r="A2695" i="8"/>
  <c r="C2695" i="8" s="1"/>
  <c r="B2694" i="8"/>
  <c r="D2694" i="8" s="1"/>
  <c r="A2694" i="8"/>
  <c r="C2694" i="8" s="1"/>
  <c r="B2693" i="8"/>
  <c r="D2693" i="8" s="1"/>
  <c r="A2693" i="8"/>
  <c r="C2693" i="8" s="1"/>
  <c r="B2692" i="8"/>
  <c r="D2692" i="8" s="1"/>
  <c r="A2692" i="8"/>
  <c r="C2692" i="8" s="1"/>
  <c r="B2691" i="8"/>
  <c r="D2691" i="8" s="1"/>
  <c r="A2691" i="8"/>
  <c r="C2691" i="8" s="1"/>
  <c r="B2690" i="8"/>
  <c r="D2690" i="8" s="1"/>
  <c r="A2690" i="8"/>
  <c r="C2690" i="8" s="1"/>
  <c r="B2689" i="8"/>
  <c r="D2689" i="8" s="1"/>
  <c r="A2689" i="8"/>
  <c r="C2689" i="8" s="1"/>
  <c r="B2688" i="8"/>
  <c r="D2688" i="8" s="1"/>
  <c r="A2688" i="8"/>
  <c r="C2688" i="8" s="1"/>
  <c r="B2687" i="8"/>
  <c r="D2687" i="8" s="1"/>
  <c r="A2687" i="8"/>
  <c r="C2687" i="8" s="1"/>
  <c r="B2686" i="8"/>
  <c r="D2686" i="8" s="1"/>
  <c r="A2686" i="8"/>
  <c r="C2686" i="8" s="1"/>
  <c r="B2685" i="8"/>
  <c r="D2685" i="8" s="1"/>
  <c r="A2685" i="8"/>
  <c r="C2685" i="8" s="1"/>
  <c r="B2684" i="8"/>
  <c r="D2684" i="8" s="1"/>
  <c r="A2684" i="8"/>
  <c r="C2684" i="8" s="1"/>
  <c r="B2683" i="8"/>
  <c r="D2683" i="8" s="1"/>
  <c r="A2683" i="8"/>
  <c r="C2683" i="8" s="1"/>
  <c r="B2682" i="8"/>
  <c r="D2682" i="8" s="1"/>
  <c r="A2682" i="8"/>
  <c r="C2682" i="8" s="1"/>
  <c r="B2681" i="8"/>
  <c r="D2681" i="8" s="1"/>
  <c r="A2681" i="8"/>
  <c r="C2681" i="8" s="1"/>
  <c r="B2680" i="8"/>
  <c r="D2680" i="8" s="1"/>
  <c r="A2680" i="8"/>
  <c r="C2680" i="8" s="1"/>
  <c r="B2679" i="8"/>
  <c r="D2679" i="8" s="1"/>
  <c r="A2679" i="8"/>
  <c r="C2679" i="8" s="1"/>
  <c r="B2678" i="8"/>
  <c r="D2678" i="8" s="1"/>
  <c r="A2678" i="8"/>
  <c r="C2678" i="8" s="1"/>
  <c r="B2677" i="8"/>
  <c r="D2677" i="8" s="1"/>
  <c r="A2677" i="8"/>
  <c r="C2677" i="8" s="1"/>
  <c r="B2676" i="8"/>
  <c r="D2676" i="8" s="1"/>
  <c r="A2676" i="8"/>
  <c r="C2676" i="8" s="1"/>
  <c r="B2675" i="8"/>
  <c r="D2675" i="8" s="1"/>
  <c r="A2675" i="8"/>
  <c r="C2675" i="8" s="1"/>
  <c r="B2674" i="8"/>
  <c r="D2674" i="8" s="1"/>
  <c r="A2674" i="8"/>
  <c r="C2674" i="8" s="1"/>
  <c r="B2673" i="8"/>
  <c r="D2673" i="8" s="1"/>
  <c r="A2673" i="8"/>
  <c r="C2673" i="8" s="1"/>
  <c r="B2672" i="8"/>
  <c r="D2672" i="8" s="1"/>
  <c r="A2672" i="8"/>
  <c r="C2672" i="8" s="1"/>
  <c r="B2671" i="8"/>
  <c r="D2671" i="8" s="1"/>
  <c r="A2671" i="8"/>
  <c r="C2671" i="8" s="1"/>
  <c r="B2670" i="8"/>
  <c r="D2670" i="8" s="1"/>
  <c r="A2670" i="8"/>
  <c r="C2670" i="8" s="1"/>
  <c r="B2669" i="8"/>
  <c r="D2669" i="8" s="1"/>
  <c r="A2669" i="8"/>
  <c r="C2669" i="8" s="1"/>
  <c r="B2668" i="8"/>
  <c r="D2668" i="8" s="1"/>
  <c r="A2668" i="8"/>
  <c r="C2668" i="8" s="1"/>
  <c r="B2667" i="8"/>
  <c r="D2667" i="8" s="1"/>
  <c r="A2667" i="8"/>
  <c r="C2667" i="8" s="1"/>
  <c r="B2666" i="8"/>
  <c r="D2666" i="8" s="1"/>
  <c r="A2666" i="8"/>
  <c r="C2666" i="8" s="1"/>
  <c r="B2665" i="8"/>
  <c r="D2665" i="8" s="1"/>
  <c r="A2665" i="8"/>
  <c r="C2665" i="8" s="1"/>
  <c r="B2664" i="8"/>
  <c r="D2664" i="8" s="1"/>
  <c r="A2664" i="8"/>
  <c r="C2664" i="8" s="1"/>
  <c r="B2663" i="8"/>
  <c r="D2663" i="8" s="1"/>
  <c r="A2663" i="8"/>
  <c r="C2663" i="8" s="1"/>
  <c r="B2662" i="8"/>
  <c r="D2662" i="8" s="1"/>
  <c r="A2662" i="8"/>
  <c r="C2662" i="8" s="1"/>
  <c r="B2661" i="8"/>
  <c r="D2661" i="8" s="1"/>
  <c r="A2661" i="8"/>
  <c r="C2661" i="8" s="1"/>
  <c r="B2660" i="8"/>
  <c r="D2660" i="8" s="1"/>
  <c r="A2660" i="8"/>
  <c r="C2660" i="8" s="1"/>
  <c r="B2659" i="8"/>
  <c r="D2659" i="8" s="1"/>
  <c r="A2659" i="8"/>
  <c r="C2659" i="8" s="1"/>
  <c r="B2658" i="8"/>
  <c r="D2658" i="8" s="1"/>
  <c r="A2658" i="8"/>
  <c r="C2658" i="8" s="1"/>
  <c r="B2657" i="8"/>
  <c r="D2657" i="8" s="1"/>
  <c r="A2657" i="8"/>
  <c r="C2657" i="8" s="1"/>
  <c r="B2656" i="8"/>
  <c r="D2656" i="8" s="1"/>
  <c r="A2656" i="8"/>
  <c r="C2656" i="8" s="1"/>
  <c r="B2655" i="8"/>
  <c r="D2655" i="8" s="1"/>
  <c r="A2655" i="8"/>
  <c r="C2655" i="8" s="1"/>
  <c r="B2654" i="8"/>
  <c r="D2654" i="8" s="1"/>
  <c r="A2654" i="8"/>
  <c r="C2654" i="8" s="1"/>
  <c r="B2653" i="8"/>
  <c r="D2653" i="8" s="1"/>
  <c r="A2653" i="8"/>
  <c r="C2653" i="8" s="1"/>
  <c r="B2652" i="8"/>
  <c r="D2652" i="8" s="1"/>
  <c r="A2652" i="8"/>
  <c r="C2652" i="8" s="1"/>
  <c r="B2651" i="8"/>
  <c r="D2651" i="8" s="1"/>
  <c r="A2651" i="8"/>
  <c r="C2651" i="8" s="1"/>
  <c r="B2650" i="8"/>
  <c r="D2650" i="8" s="1"/>
  <c r="A2650" i="8"/>
  <c r="C2650" i="8" s="1"/>
  <c r="B2649" i="8"/>
  <c r="D2649" i="8" s="1"/>
  <c r="A2649" i="8"/>
  <c r="C2649" i="8" s="1"/>
  <c r="B2648" i="8"/>
  <c r="D2648" i="8" s="1"/>
  <c r="A2648" i="8"/>
  <c r="C2648" i="8" s="1"/>
  <c r="B2647" i="8"/>
  <c r="D2647" i="8" s="1"/>
  <c r="A2647" i="8"/>
  <c r="C2647" i="8" s="1"/>
  <c r="B2646" i="8"/>
  <c r="D2646" i="8" s="1"/>
  <c r="A2646" i="8"/>
  <c r="C2646" i="8" s="1"/>
  <c r="B2645" i="8"/>
  <c r="D2645" i="8" s="1"/>
  <c r="A2645" i="8"/>
  <c r="C2645" i="8" s="1"/>
  <c r="B2644" i="8"/>
  <c r="D2644" i="8" s="1"/>
  <c r="A2644" i="8"/>
  <c r="C2644" i="8" s="1"/>
  <c r="B2643" i="8"/>
  <c r="D2643" i="8" s="1"/>
  <c r="A2643" i="8"/>
  <c r="C2643" i="8" s="1"/>
  <c r="B2642" i="8"/>
  <c r="D2642" i="8" s="1"/>
  <c r="A2642" i="8"/>
  <c r="C2642" i="8" s="1"/>
  <c r="B2641" i="8"/>
  <c r="D2641" i="8" s="1"/>
  <c r="A2641" i="8"/>
  <c r="C2641" i="8" s="1"/>
  <c r="B2640" i="8"/>
  <c r="D2640" i="8" s="1"/>
  <c r="A2640" i="8"/>
  <c r="C2640" i="8" s="1"/>
  <c r="B2639" i="8"/>
  <c r="D2639" i="8" s="1"/>
  <c r="A2639" i="8"/>
  <c r="C2639" i="8" s="1"/>
  <c r="B2638" i="8"/>
  <c r="D2638" i="8" s="1"/>
  <c r="A2638" i="8"/>
  <c r="C2638" i="8" s="1"/>
  <c r="B2637" i="8"/>
  <c r="D2637" i="8" s="1"/>
  <c r="A2637" i="8"/>
  <c r="C2637" i="8" s="1"/>
  <c r="B2636" i="8"/>
  <c r="D2636" i="8" s="1"/>
  <c r="A2636" i="8"/>
  <c r="C2636" i="8" s="1"/>
  <c r="B2635" i="8"/>
  <c r="D2635" i="8" s="1"/>
  <c r="A2635" i="8"/>
  <c r="C2635" i="8" s="1"/>
  <c r="B2634" i="8"/>
  <c r="D2634" i="8" s="1"/>
  <c r="A2634" i="8"/>
  <c r="C2634" i="8" s="1"/>
  <c r="B2633" i="8"/>
  <c r="D2633" i="8" s="1"/>
  <c r="A2633" i="8"/>
  <c r="C2633" i="8" s="1"/>
  <c r="B2632" i="8"/>
  <c r="D2632" i="8" s="1"/>
  <c r="A2632" i="8"/>
  <c r="C2632" i="8" s="1"/>
  <c r="B2631" i="8"/>
  <c r="D2631" i="8" s="1"/>
  <c r="A2631" i="8"/>
  <c r="C2631" i="8" s="1"/>
  <c r="B2630" i="8"/>
  <c r="D2630" i="8" s="1"/>
  <c r="A2630" i="8"/>
  <c r="C2630" i="8" s="1"/>
  <c r="B2629" i="8"/>
  <c r="D2629" i="8" s="1"/>
  <c r="A2629" i="8"/>
  <c r="C2629" i="8" s="1"/>
  <c r="B2628" i="8"/>
  <c r="D2628" i="8" s="1"/>
  <c r="A2628" i="8"/>
  <c r="C2628" i="8" s="1"/>
  <c r="B2627" i="8"/>
  <c r="D2627" i="8" s="1"/>
  <c r="A2627" i="8"/>
  <c r="C2627" i="8" s="1"/>
  <c r="B2626" i="8"/>
  <c r="D2626" i="8" s="1"/>
  <c r="A2626" i="8"/>
  <c r="C2626" i="8" s="1"/>
  <c r="B2625" i="8"/>
  <c r="D2625" i="8" s="1"/>
  <c r="A2625" i="8"/>
  <c r="C2625" i="8" s="1"/>
  <c r="B2624" i="8"/>
  <c r="D2624" i="8" s="1"/>
  <c r="A2624" i="8"/>
  <c r="C2624" i="8" s="1"/>
  <c r="B2623" i="8"/>
  <c r="D2623" i="8" s="1"/>
  <c r="A2623" i="8"/>
  <c r="C2623" i="8" s="1"/>
  <c r="B2622" i="8"/>
  <c r="D2622" i="8" s="1"/>
  <c r="A2622" i="8"/>
  <c r="C2622" i="8" s="1"/>
  <c r="B2621" i="8"/>
  <c r="D2621" i="8" s="1"/>
  <c r="A2621" i="8"/>
  <c r="C2621" i="8" s="1"/>
  <c r="B2620" i="8"/>
  <c r="D2620" i="8" s="1"/>
  <c r="A2620" i="8"/>
  <c r="C2620" i="8" s="1"/>
  <c r="B2619" i="8"/>
  <c r="D2619" i="8" s="1"/>
  <c r="A2619" i="8"/>
  <c r="C2619" i="8" s="1"/>
  <c r="B2618" i="8"/>
  <c r="D2618" i="8" s="1"/>
  <c r="A2618" i="8"/>
  <c r="C2618" i="8" s="1"/>
  <c r="B2617" i="8"/>
  <c r="D2617" i="8" s="1"/>
  <c r="A2617" i="8"/>
  <c r="C2617" i="8" s="1"/>
  <c r="B2616" i="8"/>
  <c r="D2616" i="8" s="1"/>
  <c r="A2616" i="8"/>
  <c r="C2616" i="8" s="1"/>
  <c r="B2615" i="8"/>
  <c r="D2615" i="8" s="1"/>
  <c r="A2615" i="8"/>
  <c r="C2615" i="8" s="1"/>
  <c r="B2614" i="8"/>
  <c r="D2614" i="8" s="1"/>
  <c r="A2614" i="8"/>
  <c r="C2614" i="8" s="1"/>
  <c r="B2613" i="8"/>
  <c r="D2613" i="8" s="1"/>
  <c r="A2613" i="8"/>
  <c r="C2613" i="8" s="1"/>
  <c r="B2612" i="8"/>
  <c r="D2612" i="8" s="1"/>
  <c r="A2612" i="8"/>
  <c r="C2612" i="8" s="1"/>
  <c r="B2611" i="8"/>
  <c r="D2611" i="8" s="1"/>
  <c r="A2611" i="8"/>
  <c r="C2611" i="8" s="1"/>
  <c r="B2610" i="8"/>
  <c r="D2610" i="8" s="1"/>
  <c r="A2610" i="8"/>
  <c r="C2610" i="8" s="1"/>
  <c r="B2609" i="8"/>
  <c r="D2609" i="8" s="1"/>
  <c r="A2609" i="8"/>
  <c r="C2609" i="8" s="1"/>
  <c r="B2608" i="8"/>
  <c r="D2608" i="8" s="1"/>
  <c r="A2608" i="8"/>
  <c r="C2608" i="8" s="1"/>
  <c r="B2607" i="8"/>
  <c r="D2607" i="8" s="1"/>
  <c r="A2607" i="8"/>
  <c r="C2607" i="8" s="1"/>
  <c r="B2606" i="8"/>
  <c r="D2606" i="8" s="1"/>
  <c r="A2606" i="8"/>
  <c r="C2606" i="8" s="1"/>
  <c r="B2605" i="8"/>
  <c r="D2605" i="8" s="1"/>
  <c r="A2605" i="8"/>
  <c r="C2605" i="8" s="1"/>
  <c r="B2604" i="8"/>
  <c r="D2604" i="8" s="1"/>
  <c r="A2604" i="8"/>
  <c r="C2604" i="8" s="1"/>
  <c r="B2603" i="8"/>
  <c r="D2603" i="8" s="1"/>
  <c r="A2603" i="8"/>
  <c r="C2603" i="8" s="1"/>
  <c r="B2602" i="8"/>
  <c r="D2602" i="8" s="1"/>
  <c r="A2602" i="8"/>
  <c r="C2602" i="8" s="1"/>
  <c r="B2601" i="8"/>
  <c r="D2601" i="8" s="1"/>
  <c r="A2601" i="8"/>
  <c r="C2601" i="8" s="1"/>
  <c r="B2600" i="8"/>
  <c r="D2600" i="8" s="1"/>
  <c r="A2600" i="8"/>
  <c r="C2600" i="8" s="1"/>
  <c r="B2599" i="8"/>
  <c r="D2599" i="8" s="1"/>
  <c r="A2599" i="8"/>
  <c r="C2599" i="8" s="1"/>
  <c r="B2598" i="8"/>
  <c r="D2598" i="8" s="1"/>
  <c r="A2598" i="8"/>
  <c r="C2598" i="8" s="1"/>
  <c r="B2597" i="8"/>
  <c r="D2597" i="8" s="1"/>
  <c r="A2597" i="8"/>
  <c r="C2597" i="8" s="1"/>
  <c r="B2596" i="8"/>
  <c r="D2596" i="8" s="1"/>
  <c r="A2596" i="8"/>
  <c r="C2596" i="8" s="1"/>
  <c r="B2595" i="8"/>
  <c r="D2595" i="8" s="1"/>
  <c r="A2595" i="8"/>
  <c r="C2595" i="8" s="1"/>
  <c r="B2594" i="8"/>
  <c r="D2594" i="8" s="1"/>
  <c r="A2594" i="8"/>
  <c r="C2594" i="8" s="1"/>
  <c r="B2593" i="8"/>
  <c r="D2593" i="8" s="1"/>
  <c r="A2593" i="8"/>
  <c r="C2593" i="8" s="1"/>
  <c r="B2592" i="8"/>
  <c r="D2592" i="8" s="1"/>
  <c r="A2592" i="8"/>
  <c r="C2592" i="8" s="1"/>
  <c r="B2591" i="8"/>
  <c r="D2591" i="8" s="1"/>
  <c r="A2591" i="8"/>
  <c r="C2591" i="8" s="1"/>
  <c r="B2590" i="8"/>
  <c r="D2590" i="8" s="1"/>
  <c r="A2590" i="8"/>
  <c r="C2590" i="8" s="1"/>
  <c r="B2589" i="8"/>
  <c r="D2589" i="8" s="1"/>
  <c r="A2589" i="8"/>
  <c r="C2589" i="8" s="1"/>
  <c r="B2588" i="8"/>
  <c r="D2588" i="8" s="1"/>
  <c r="A2588" i="8"/>
  <c r="C2588" i="8" s="1"/>
  <c r="B2587" i="8"/>
  <c r="D2587" i="8" s="1"/>
  <c r="A2587" i="8"/>
  <c r="C2587" i="8" s="1"/>
  <c r="B2586" i="8"/>
  <c r="D2586" i="8" s="1"/>
  <c r="A2586" i="8"/>
  <c r="C2586" i="8" s="1"/>
  <c r="B2585" i="8"/>
  <c r="D2585" i="8" s="1"/>
  <c r="A2585" i="8"/>
  <c r="C2585" i="8" s="1"/>
  <c r="B2584" i="8"/>
  <c r="D2584" i="8" s="1"/>
  <c r="A2584" i="8"/>
  <c r="C2584" i="8" s="1"/>
  <c r="B2583" i="8"/>
  <c r="D2583" i="8" s="1"/>
  <c r="A2583" i="8"/>
  <c r="C2583" i="8" s="1"/>
  <c r="B2582" i="8"/>
  <c r="D2582" i="8" s="1"/>
  <c r="A2582" i="8"/>
  <c r="C2582" i="8" s="1"/>
  <c r="B2581" i="8"/>
  <c r="D2581" i="8" s="1"/>
  <c r="A2581" i="8"/>
  <c r="C2581" i="8" s="1"/>
  <c r="B2580" i="8"/>
  <c r="D2580" i="8" s="1"/>
  <c r="A2580" i="8"/>
  <c r="C2580" i="8" s="1"/>
  <c r="B2579" i="8"/>
  <c r="D2579" i="8" s="1"/>
  <c r="A2579" i="8"/>
  <c r="C2579" i="8" s="1"/>
  <c r="B2578" i="8"/>
  <c r="D2578" i="8" s="1"/>
  <c r="A2578" i="8"/>
  <c r="C2578" i="8" s="1"/>
  <c r="B2577" i="8"/>
  <c r="D2577" i="8" s="1"/>
  <c r="A2577" i="8"/>
  <c r="C2577" i="8" s="1"/>
  <c r="B2576" i="8"/>
  <c r="D2576" i="8" s="1"/>
  <c r="A2576" i="8"/>
  <c r="C2576" i="8" s="1"/>
  <c r="B2575" i="8"/>
  <c r="D2575" i="8" s="1"/>
  <c r="A2575" i="8"/>
  <c r="C2575" i="8" s="1"/>
  <c r="B2574" i="8"/>
  <c r="D2574" i="8" s="1"/>
  <c r="A2574" i="8"/>
  <c r="C2574" i="8" s="1"/>
  <c r="B2573" i="8"/>
  <c r="D2573" i="8" s="1"/>
  <c r="A2573" i="8"/>
  <c r="C2573" i="8" s="1"/>
  <c r="B2572" i="8"/>
  <c r="D2572" i="8" s="1"/>
  <c r="A2572" i="8"/>
  <c r="C2572" i="8" s="1"/>
  <c r="B2571" i="8"/>
  <c r="D2571" i="8" s="1"/>
  <c r="A2571" i="8"/>
  <c r="C2571" i="8" s="1"/>
  <c r="B2570" i="8"/>
  <c r="D2570" i="8" s="1"/>
  <c r="A2570" i="8"/>
  <c r="C2570" i="8" s="1"/>
  <c r="B2569" i="8"/>
  <c r="D2569" i="8" s="1"/>
  <c r="A2569" i="8"/>
  <c r="C2569" i="8" s="1"/>
  <c r="B2568" i="8"/>
  <c r="D2568" i="8" s="1"/>
  <c r="A2568" i="8"/>
  <c r="C2568" i="8" s="1"/>
  <c r="B2567" i="8"/>
  <c r="D2567" i="8" s="1"/>
  <c r="A2567" i="8"/>
  <c r="C2567" i="8" s="1"/>
  <c r="B2566" i="8"/>
  <c r="D2566" i="8" s="1"/>
  <c r="A2566" i="8"/>
  <c r="C2566" i="8" s="1"/>
  <c r="B2565" i="8"/>
  <c r="D2565" i="8" s="1"/>
  <c r="A2565" i="8"/>
  <c r="C2565" i="8" s="1"/>
  <c r="B2564" i="8"/>
  <c r="D2564" i="8" s="1"/>
  <c r="A2564" i="8"/>
  <c r="C2564" i="8" s="1"/>
  <c r="B2563" i="8"/>
  <c r="D2563" i="8" s="1"/>
  <c r="A2563" i="8"/>
  <c r="C2563" i="8" s="1"/>
  <c r="B2562" i="8"/>
  <c r="D2562" i="8" s="1"/>
  <c r="A2562" i="8"/>
  <c r="C2562" i="8" s="1"/>
  <c r="B2561" i="8"/>
  <c r="D2561" i="8" s="1"/>
  <c r="A2561" i="8"/>
  <c r="C2561" i="8" s="1"/>
  <c r="B2560" i="8"/>
  <c r="D2560" i="8" s="1"/>
  <c r="A2560" i="8"/>
  <c r="C2560" i="8" s="1"/>
  <c r="B2559" i="8"/>
  <c r="D2559" i="8" s="1"/>
  <c r="A2559" i="8"/>
  <c r="C2559" i="8" s="1"/>
  <c r="B2558" i="8"/>
  <c r="D2558" i="8" s="1"/>
  <c r="A2558" i="8"/>
  <c r="C2558" i="8" s="1"/>
  <c r="B2557" i="8"/>
  <c r="D2557" i="8" s="1"/>
  <c r="A2557" i="8"/>
  <c r="C2557" i="8" s="1"/>
  <c r="B2556" i="8"/>
  <c r="D2556" i="8" s="1"/>
  <c r="A2556" i="8"/>
  <c r="C2556" i="8" s="1"/>
  <c r="B2555" i="8"/>
  <c r="D2555" i="8" s="1"/>
  <c r="A2555" i="8"/>
  <c r="C2555" i="8" s="1"/>
  <c r="B2554" i="8"/>
  <c r="D2554" i="8" s="1"/>
  <c r="A2554" i="8"/>
  <c r="C2554" i="8" s="1"/>
  <c r="B2553" i="8"/>
  <c r="D2553" i="8" s="1"/>
  <c r="A2553" i="8"/>
  <c r="C2553" i="8" s="1"/>
  <c r="B2552" i="8"/>
  <c r="D2552" i="8" s="1"/>
  <c r="A2552" i="8"/>
  <c r="C2552" i="8" s="1"/>
  <c r="B2551" i="8"/>
  <c r="D2551" i="8" s="1"/>
  <c r="A2551" i="8"/>
  <c r="C2551" i="8" s="1"/>
  <c r="B2550" i="8"/>
  <c r="D2550" i="8" s="1"/>
  <c r="A2550" i="8"/>
  <c r="C2550" i="8" s="1"/>
  <c r="B2549" i="8"/>
  <c r="D2549" i="8" s="1"/>
  <c r="A2549" i="8"/>
  <c r="C2549" i="8" s="1"/>
  <c r="B2548" i="8"/>
  <c r="D2548" i="8" s="1"/>
  <c r="A2548" i="8"/>
  <c r="C2548" i="8" s="1"/>
  <c r="B2547" i="8"/>
  <c r="D2547" i="8" s="1"/>
  <c r="A2547" i="8"/>
  <c r="C2547" i="8" s="1"/>
  <c r="B2546" i="8"/>
  <c r="D2546" i="8" s="1"/>
  <c r="A2546" i="8"/>
  <c r="C2546" i="8" s="1"/>
  <c r="B2545" i="8"/>
  <c r="D2545" i="8" s="1"/>
  <c r="A2545" i="8"/>
  <c r="C2545" i="8" s="1"/>
  <c r="B2544" i="8"/>
  <c r="D2544" i="8" s="1"/>
  <c r="A2544" i="8"/>
  <c r="C2544" i="8" s="1"/>
  <c r="B2543" i="8"/>
  <c r="D2543" i="8" s="1"/>
  <c r="A2543" i="8"/>
  <c r="C2543" i="8" s="1"/>
  <c r="B2542" i="8"/>
  <c r="D2542" i="8" s="1"/>
  <c r="A2542" i="8"/>
  <c r="C2542" i="8" s="1"/>
  <c r="B2541" i="8"/>
  <c r="D2541" i="8" s="1"/>
  <c r="A2541" i="8"/>
  <c r="C2541" i="8" s="1"/>
  <c r="B2540" i="8"/>
  <c r="D2540" i="8" s="1"/>
  <c r="A2540" i="8"/>
  <c r="C2540" i="8" s="1"/>
  <c r="B2539" i="8"/>
  <c r="D2539" i="8" s="1"/>
  <c r="A2539" i="8"/>
  <c r="C2539" i="8" s="1"/>
  <c r="B2538" i="8"/>
  <c r="D2538" i="8" s="1"/>
  <c r="A2538" i="8"/>
  <c r="C2538" i="8" s="1"/>
  <c r="B2537" i="8"/>
  <c r="D2537" i="8" s="1"/>
  <c r="A2537" i="8"/>
  <c r="C2537" i="8" s="1"/>
  <c r="B2536" i="8"/>
  <c r="D2536" i="8" s="1"/>
  <c r="A2536" i="8"/>
  <c r="C2536" i="8" s="1"/>
  <c r="B2535" i="8"/>
  <c r="D2535" i="8" s="1"/>
  <c r="A2535" i="8"/>
  <c r="C2535" i="8" s="1"/>
  <c r="B2534" i="8"/>
  <c r="D2534" i="8" s="1"/>
  <c r="A2534" i="8"/>
  <c r="C2534" i="8" s="1"/>
  <c r="B2533" i="8"/>
  <c r="D2533" i="8" s="1"/>
  <c r="A2533" i="8"/>
  <c r="C2533" i="8" s="1"/>
  <c r="B2532" i="8"/>
  <c r="D2532" i="8" s="1"/>
  <c r="A2532" i="8"/>
  <c r="C2532" i="8" s="1"/>
  <c r="B2531" i="8"/>
  <c r="D2531" i="8" s="1"/>
  <c r="A2531" i="8"/>
  <c r="C2531" i="8" s="1"/>
  <c r="B2530" i="8"/>
  <c r="D2530" i="8" s="1"/>
  <c r="A2530" i="8"/>
  <c r="C2530" i="8" s="1"/>
  <c r="B2529" i="8"/>
  <c r="D2529" i="8" s="1"/>
  <c r="A2529" i="8"/>
  <c r="C2529" i="8" s="1"/>
  <c r="B2528" i="8"/>
  <c r="D2528" i="8" s="1"/>
  <c r="A2528" i="8"/>
  <c r="C2528" i="8" s="1"/>
  <c r="B2527" i="8"/>
  <c r="D2527" i="8" s="1"/>
  <c r="A2527" i="8"/>
  <c r="C2527" i="8" s="1"/>
  <c r="B2526" i="8"/>
  <c r="D2526" i="8" s="1"/>
  <c r="A2526" i="8"/>
  <c r="C2526" i="8" s="1"/>
  <c r="B2525" i="8"/>
  <c r="D2525" i="8" s="1"/>
  <c r="A2525" i="8"/>
  <c r="C2525" i="8" s="1"/>
  <c r="B2524" i="8"/>
  <c r="D2524" i="8" s="1"/>
  <c r="A2524" i="8"/>
  <c r="C2524" i="8" s="1"/>
  <c r="B2523" i="8"/>
  <c r="D2523" i="8" s="1"/>
  <c r="A2523" i="8"/>
  <c r="C2523" i="8" s="1"/>
  <c r="B2522" i="8"/>
  <c r="D2522" i="8" s="1"/>
  <c r="A2522" i="8"/>
  <c r="C2522" i="8" s="1"/>
  <c r="B2521" i="8"/>
  <c r="D2521" i="8" s="1"/>
  <c r="A2521" i="8"/>
  <c r="C2521" i="8" s="1"/>
  <c r="B2520" i="8"/>
  <c r="D2520" i="8" s="1"/>
  <c r="A2520" i="8"/>
  <c r="C2520" i="8" s="1"/>
  <c r="B2519" i="8"/>
  <c r="D2519" i="8" s="1"/>
  <c r="A2519" i="8"/>
  <c r="C2519" i="8" s="1"/>
  <c r="B2518" i="8"/>
  <c r="D2518" i="8" s="1"/>
  <c r="A2518" i="8"/>
  <c r="C2518" i="8" s="1"/>
  <c r="B2517" i="8"/>
  <c r="D2517" i="8" s="1"/>
  <c r="A2517" i="8"/>
  <c r="C2517" i="8" s="1"/>
  <c r="B2516" i="8"/>
  <c r="D2516" i="8" s="1"/>
  <c r="A2516" i="8"/>
  <c r="C2516" i="8" s="1"/>
  <c r="B2515" i="8"/>
  <c r="D2515" i="8" s="1"/>
  <c r="A2515" i="8"/>
  <c r="C2515" i="8" s="1"/>
  <c r="B2514" i="8"/>
  <c r="D2514" i="8" s="1"/>
  <c r="A2514" i="8"/>
  <c r="C2514" i="8" s="1"/>
  <c r="B2513" i="8"/>
  <c r="D2513" i="8" s="1"/>
  <c r="A2513" i="8"/>
  <c r="C2513" i="8" s="1"/>
  <c r="B2512" i="8"/>
  <c r="D2512" i="8" s="1"/>
  <c r="A2512" i="8"/>
  <c r="C2512" i="8" s="1"/>
  <c r="B2511" i="8"/>
  <c r="D2511" i="8" s="1"/>
  <c r="A2511" i="8"/>
  <c r="C2511" i="8" s="1"/>
  <c r="B2510" i="8"/>
  <c r="D2510" i="8" s="1"/>
  <c r="A2510" i="8"/>
  <c r="C2510" i="8" s="1"/>
  <c r="B2509" i="8"/>
  <c r="D2509" i="8" s="1"/>
  <c r="A2509" i="8"/>
  <c r="C2509" i="8" s="1"/>
  <c r="B2508" i="8"/>
  <c r="D2508" i="8" s="1"/>
  <c r="A2508" i="8"/>
  <c r="C2508" i="8" s="1"/>
  <c r="B2507" i="8"/>
  <c r="D2507" i="8" s="1"/>
  <c r="A2507" i="8"/>
  <c r="C2507" i="8" s="1"/>
  <c r="B2506" i="8"/>
  <c r="D2506" i="8" s="1"/>
  <c r="A2506" i="8"/>
  <c r="C2506" i="8" s="1"/>
  <c r="B2505" i="8"/>
  <c r="D2505" i="8" s="1"/>
  <c r="A2505" i="8"/>
  <c r="C2505" i="8" s="1"/>
  <c r="B2504" i="8"/>
  <c r="D2504" i="8" s="1"/>
  <c r="A2504" i="8"/>
  <c r="C2504" i="8" s="1"/>
  <c r="B2503" i="8"/>
  <c r="D2503" i="8" s="1"/>
  <c r="A2503" i="8"/>
  <c r="C2503" i="8" s="1"/>
  <c r="B2502" i="8"/>
  <c r="D2502" i="8" s="1"/>
  <c r="A2502" i="8"/>
  <c r="C2502" i="8" s="1"/>
  <c r="B2501" i="8"/>
  <c r="D2501" i="8" s="1"/>
  <c r="A2501" i="8"/>
  <c r="C2501" i="8" s="1"/>
  <c r="B2500" i="8"/>
  <c r="D2500" i="8" s="1"/>
  <c r="A2500" i="8"/>
  <c r="C2500" i="8" s="1"/>
  <c r="B2499" i="8"/>
  <c r="D2499" i="8" s="1"/>
  <c r="A2499" i="8"/>
  <c r="C2499" i="8" s="1"/>
  <c r="B2498" i="8"/>
  <c r="D2498" i="8" s="1"/>
  <c r="A2498" i="8"/>
  <c r="C2498" i="8" s="1"/>
  <c r="B2497" i="8"/>
  <c r="D2497" i="8" s="1"/>
  <c r="A2497" i="8"/>
  <c r="C2497" i="8" s="1"/>
  <c r="B2496" i="8"/>
  <c r="D2496" i="8" s="1"/>
  <c r="A2496" i="8"/>
  <c r="C2496" i="8" s="1"/>
  <c r="B2495" i="8"/>
  <c r="D2495" i="8" s="1"/>
  <c r="A2495" i="8"/>
  <c r="C2495" i="8" s="1"/>
  <c r="B2494" i="8"/>
  <c r="D2494" i="8" s="1"/>
  <c r="A2494" i="8"/>
  <c r="C2494" i="8" s="1"/>
  <c r="B2493" i="8"/>
  <c r="D2493" i="8" s="1"/>
  <c r="A2493" i="8"/>
  <c r="C2493" i="8" s="1"/>
  <c r="B2492" i="8"/>
  <c r="D2492" i="8" s="1"/>
  <c r="A2492" i="8"/>
  <c r="C2492" i="8" s="1"/>
  <c r="B2491" i="8"/>
  <c r="D2491" i="8" s="1"/>
  <c r="A2491" i="8"/>
  <c r="C2491" i="8" s="1"/>
  <c r="B2490" i="8"/>
  <c r="D2490" i="8" s="1"/>
  <c r="A2490" i="8"/>
  <c r="C2490" i="8" s="1"/>
  <c r="B2489" i="8"/>
  <c r="D2489" i="8" s="1"/>
  <c r="A2489" i="8"/>
  <c r="C2489" i="8" s="1"/>
  <c r="B2488" i="8"/>
  <c r="D2488" i="8" s="1"/>
  <c r="A2488" i="8"/>
  <c r="C2488" i="8" s="1"/>
  <c r="B2487" i="8"/>
  <c r="D2487" i="8" s="1"/>
  <c r="A2487" i="8"/>
  <c r="C2487" i="8" s="1"/>
  <c r="B2486" i="8"/>
  <c r="D2486" i="8" s="1"/>
  <c r="A2486" i="8"/>
  <c r="C2486" i="8" s="1"/>
  <c r="B2485" i="8"/>
  <c r="D2485" i="8" s="1"/>
  <c r="A2485" i="8"/>
  <c r="C2485" i="8" s="1"/>
  <c r="B2484" i="8"/>
  <c r="D2484" i="8" s="1"/>
  <c r="A2484" i="8"/>
  <c r="C2484" i="8" s="1"/>
  <c r="B2483" i="8"/>
  <c r="D2483" i="8" s="1"/>
  <c r="A2483" i="8"/>
  <c r="C2483" i="8" s="1"/>
  <c r="B2482" i="8"/>
  <c r="D2482" i="8" s="1"/>
  <c r="A2482" i="8"/>
  <c r="C2482" i="8" s="1"/>
  <c r="B2481" i="8"/>
  <c r="D2481" i="8" s="1"/>
  <c r="A2481" i="8"/>
  <c r="C2481" i="8" s="1"/>
  <c r="B2480" i="8"/>
  <c r="D2480" i="8" s="1"/>
  <c r="A2480" i="8"/>
  <c r="C2480" i="8" s="1"/>
  <c r="B2479" i="8"/>
  <c r="D2479" i="8" s="1"/>
  <c r="A2479" i="8"/>
  <c r="C2479" i="8" s="1"/>
  <c r="B2478" i="8"/>
  <c r="D2478" i="8" s="1"/>
  <c r="A2478" i="8"/>
  <c r="C2478" i="8" s="1"/>
  <c r="B2477" i="8"/>
  <c r="D2477" i="8" s="1"/>
  <c r="A2477" i="8"/>
  <c r="C2477" i="8" s="1"/>
  <c r="B2476" i="8"/>
  <c r="D2476" i="8" s="1"/>
  <c r="A2476" i="8"/>
  <c r="C2476" i="8" s="1"/>
  <c r="B2475" i="8"/>
  <c r="D2475" i="8" s="1"/>
  <c r="A2475" i="8"/>
  <c r="C2475" i="8" s="1"/>
  <c r="B2474" i="8"/>
  <c r="D2474" i="8" s="1"/>
  <c r="A2474" i="8"/>
  <c r="C2474" i="8" s="1"/>
  <c r="B2473" i="8"/>
  <c r="D2473" i="8" s="1"/>
  <c r="A2473" i="8"/>
  <c r="C2473" i="8" s="1"/>
  <c r="B2472" i="8"/>
  <c r="D2472" i="8" s="1"/>
  <c r="A2472" i="8"/>
  <c r="C2472" i="8" s="1"/>
  <c r="B2471" i="8"/>
  <c r="D2471" i="8" s="1"/>
  <c r="A2471" i="8"/>
  <c r="C2471" i="8" s="1"/>
  <c r="B2470" i="8"/>
  <c r="D2470" i="8" s="1"/>
  <c r="A2470" i="8"/>
  <c r="C2470" i="8" s="1"/>
  <c r="B2469" i="8"/>
  <c r="D2469" i="8" s="1"/>
  <c r="A2469" i="8"/>
  <c r="C2469" i="8" s="1"/>
  <c r="B2468" i="8"/>
  <c r="D2468" i="8" s="1"/>
  <c r="A2468" i="8"/>
  <c r="C2468" i="8" s="1"/>
  <c r="B2467" i="8"/>
  <c r="D2467" i="8" s="1"/>
  <c r="A2467" i="8"/>
  <c r="C2467" i="8" s="1"/>
  <c r="B2466" i="8"/>
  <c r="D2466" i="8" s="1"/>
  <c r="A2466" i="8"/>
  <c r="C2466" i="8" s="1"/>
  <c r="B2465" i="8"/>
  <c r="D2465" i="8" s="1"/>
  <c r="A2465" i="8"/>
  <c r="C2465" i="8" s="1"/>
  <c r="B2464" i="8"/>
  <c r="D2464" i="8" s="1"/>
  <c r="A2464" i="8"/>
  <c r="C2464" i="8" s="1"/>
  <c r="B2463" i="8"/>
  <c r="D2463" i="8" s="1"/>
  <c r="A2463" i="8"/>
  <c r="C2463" i="8" s="1"/>
  <c r="B2462" i="8"/>
  <c r="D2462" i="8" s="1"/>
  <c r="A2462" i="8"/>
  <c r="C2462" i="8" s="1"/>
  <c r="B2461" i="8"/>
  <c r="D2461" i="8" s="1"/>
  <c r="A2461" i="8"/>
  <c r="C2461" i="8" s="1"/>
  <c r="B2460" i="8"/>
  <c r="D2460" i="8" s="1"/>
  <c r="A2460" i="8"/>
  <c r="C2460" i="8" s="1"/>
  <c r="B2459" i="8"/>
  <c r="D2459" i="8" s="1"/>
  <c r="A2459" i="8"/>
  <c r="C2459" i="8" s="1"/>
  <c r="B2458" i="8"/>
  <c r="D2458" i="8" s="1"/>
  <c r="A2458" i="8"/>
  <c r="C2458" i="8" s="1"/>
  <c r="B2457" i="8"/>
  <c r="D2457" i="8" s="1"/>
  <c r="A2457" i="8"/>
  <c r="C2457" i="8" s="1"/>
  <c r="B2456" i="8"/>
  <c r="D2456" i="8" s="1"/>
  <c r="A2456" i="8"/>
  <c r="C2456" i="8" s="1"/>
  <c r="B2455" i="8"/>
  <c r="D2455" i="8" s="1"/>
  <c r="A2455" i="8"/>
  <c r="C2455" i="8" s="1"/>
  <c r="B2454" i="8"/>
  <c r="D2454" i="8" s="1"/>
  <c r="A2454" i="8"/>
  <c r="C2454" i="8" s="1"/>
  <c r="B2453" i="8"/>
  <c r="D2453" i="8" s="1"/>
  <c r="A2453" i="8"/>
  <c r="C2453" i="8" s="1"/>
  <c r="B2452" i="8"/>
  <c r="D2452" i="8" s="1"/>
  <c r="A2452" i="8"/>
  <c r="C2452" i="8" s="1"/>
  <c r="B2451" i="8"/>
  <c r="D2451" i="8" s="1"/>
  <c r="A2451" i="8"/>
  <c r="C2451" i="8" s="1"/>
  <c r="B2450" i="8"/>
  <c r="D2450" i="8" s="1"/>
  <c r="A2450" i="8"/>
  <c r="C2450" i="8" s="1"/>
  <c r="B2449" i="8"/>
  <c r="D2449" i="8" s="1"/>
  <c r="A2449" i="8"/>
  <c r="C2449" i="8" s="1"/>
  <c r="B2448" i="8"/>
  <c r="D2448" i="8" s="1"/>
  <c r="A2448" i="8"/>
  <c r="C2448" i="8" s="1"/>
  <c r="B2447" i="8"/>
  <c r="D2447" i="8" s="1"/>
  <c r="A2447" i="8"/>
  <c r="C2447" i="8" s="1"/>
  <c r="B2446" i="8"/>
  <c r="D2446" i="8" s="1"/>
  <c r="A2446" i="8"/>
  <c r="C2446" i="8" s="1"/>
  <c r="B2445" i="8"/>
  <c r="D2445" i="8" s="1"/>
  <c r="A2445" i="8"/>
  <c r="C2445" i="8" s="1"/>
  <c r="B2444" i="8"/>
  <c r="D2444" i="8" s="1"/>
  <c r="A2444" i="8"/>
  <c r="C2444" i="8" s="1"/>
  <c r="B2443" i="8"/>
  <c r="D2443" i="8" s="1"/>
  <c r="A2443" i="8"/>
  <c r="C2443" i="8" s="1"/>
  <c r="B2442" i="8"/>
  <c r="D2442" i="8" s="1"/>
  <c r="A2442" i="8"/>
  <c r="C2442" i="8" s="1"/>
  <c r="B2441" i="8"/>
  <c r="D2441" i="8" s="1"/>
  <c r="A2441" i="8"/>
  <c r="C2441" i="8" s="1"/>
  <c r="B2440" i="8"/>
  <c r="D2440" i="8" s="1"/>
  <c r="A2440" i="8"/>
  <c r="C2440" i="8" s="1"/>
  <c r="B2439" i="8"/>
  <c r="D2439" i="8" s="1"/>
  <c r="A2439" i="8"/>
  <c r="C2439" i="8" s="1"/>
  <c r="B2438" i="8"/>
  <c r="D2438" i="8" s="1"/>
  <c r="A2438" i="8"/>
  <c r="C2438" i="8" s="1"/>
  <c r="B2437" i="8"/>
  <c r="D2437" i="8" s="1"/>
  <c r="A2437" i="8"/>
  <c r="C2437" i="8" s="1"/>
  <c r="B2436" i="8"/>
  <c r="D2436" i="8" s="1"/>
  <c r="A2436" i="8"/>
  <c r="C2436" i="8" s="1"/>
  <c r="B2435" i="8"/>
  <c r="D2435" i="8" s="1"/>
  <c r="A2435" i="8"/>
  <c r="C2435" i="8" s="1"/>
  <c r="B2434" i="8"/>
  <c r="D2434" i="8" s="1"/>
  <c r="A2434" i="8"/>
  <c r="C2434" i="8" s="1"/>
  <c r="B2433" i="8"/>
  <c r="D2433" i="8" s="1"/>
  <c r="A2433" i="8"/>
  <c r="C2433" i="8" s="1"/>
  <c r="B2432" i="8"/>
  <c r="D2432" i="8" s="1"/>
  <c r="A2432" i="8"/>
  <c r="C2432" i="8" s="1"/>
  <c r="B2431" i="8"/>
  <c r="D2431" i="8" s="1"/>
  <c r="A2431" i="8"/>
  <c r="C2431" i="8" s="1"/>
  <c r="B2430" i="8"/>
  <c r="D2430" i="8" s="1"/>
  <c r="A2430" i="8"/>
  <c r="C2430" i="8" s="1"/>
  <c r="B2429" i="8"/>
  <c r="D2429" i="8" s="1"/>
  <c r="A2429" i="8"/>
  <c r="C2429" i="8" s="1"/>
  <c r="B2428" i="8"/>
  <c r="D2428" i="8" s="1"/>
  <c r="A2428" i="8"/>
  <c r="C2428" i="8" s="1"/>
  <c r="B2427" i="8"/>
  <c r="D2427" i="8" s="1"/>
  <c r="A2427" i="8"/>
  <c r="C2427" i="8" s="1"/>
  <c r="B2426" i="8"/>
  <c r="D2426" i="8" s="1"/>
  <c r="A2426" i="8"/>
  <c r="C2426" i="8" s="1"/>
  <c r="B2425" i="8"/>
  <c r="D2425" i="8" s="1"/>
  <c r="A2425" i="8"/>
  <c r="C2425" i="8" s="1"/>
  <c r="B2424" i="8"/>
  <c r="D2424" i="8" s="1"/>
  <c r="A2424" i="8"/>
  <c r="C2424" i="8" s="1"/>
  <c r="B2423" i="8"/>
  <c r="D2423" i="8" s="1"/>
  <c r="A2423" i="8"/>
  <c r="C2423" i="8" s="1"/>
  <c r="B2422" i="8"/>
  <c r="D2422" i="8" s="1"/>
  <c r="A2422" i="8"/>
  <c r="C2422" i="8" s="1"/>
  <c r="B2421" i="8"/>
  <c r="D2421" i="8" s="1"/>
  <c r="A2421" i="8"/>
  <c r="C2421" i="8" s="1"/>
  <c r="B2420" i="8"/>
  <c r="D2420" i="8" s="1"/>
  <c r="A2420" i="8"/>
  <c r="C2420" i="8" s="1"/>
  <c r="B2419" i="8"/>
  <c r="D2419" i="8" s="1"/>
  <c r="A2419" i="8"/>
  <c r="C2419" i="8" s="1"/>
  <c r="B2418" i="8"/>
  <c r="D2418" i="8" s="1"/>
  <c r="A2418" i="8"/>
  <c r="C2418" i="8" s="1"/>
  <c r="B2417" i="8"/>
  <c r="D2417" i="8" s="1"/>
  <c r="A2417" i="8"/>
  <c r="C2417" i="8" s="1"/>
  <c r="B2416" i="8"/>
  <c r="D2416" i="8" s="1"/>
  <c r="A2416" i="8"/>
  <c r="C2416" i="8" s="1"/>
  <c r="B2415" i="8"/>
  <c r="D2415" i="8" s="1"/>
  <c r="A2415" i="8"/>
  <c r="C2415" i="8" s="1"/>
  <c r="B2414" i="8"/>
  <c r="D2414" i="8" s="1"/>
  <c r="A2414" i="8"/>
  <c r="C2414" i="8" s="1"/>
  <c r="B2413" i="8"/>
  <c r="D2413" i="8" s="1"/>
  <c r="A2413" i="8"/>
  <c r="C2413" i="8" s="1"/>
  <c r="B2412" i="8"/>
  <c r="D2412" i="8" s="1"/>
  <c r="A2412" i="8"/>
  <c r="C2412" i="8" s="1"/>
  <c r="B2411" i="8"/>
  <c r="D2411" i="8" s="1"/>
  <c r="A2411" i="8"/>
  <c r="C2411" i="8" s="1"/>
  <c r="B2410" i="8"/>
  <c r="D2410" i="8" s="1"/>
  <c r="A2410" i="8"/>
  <c r="C2410" i="8" s="1"/>
  <c r="B2409" i="8"/>
  <c r="D2409" i="8" s="1"/>
  <c r="A2409" i="8"/>
  <c r="C2409" i="8" s="1"/>
  <c r="B2408" i="8"/>
  <c r="D2408" i="8" s="1"/>
  <c r="A2408" i="8"/>
  <c r="C2408" i="8" s="1"/>
  <c r="B2407" i="8"/>
  <c r="D2407" i="8" s="1"/>
  <c r="A2407" i="8"/>
  <c r="C2407" i="8" s="1"/>
  <c r="B2406" i="8"/>
  <c r="D2406" i="8" s="1"/>
  <c r="A2406" i="8"/>
  <c r="C2406" i="8" s="1"/>
  <c r="B2405" i="8"/>
  <c r="D2405" i="8" s="1"/>
  <c r="A2405" i="8"/>
  <c r="C2405" i="8" s="1"/>
  <c r="B2404" i="8"/>
  <c r="D2404" i="8" s="1"/>
  <c r="A2404" i="8"/>
  <c r="C2404" i="8" s="1"/>
  <c r="B2403" i="8"/>
  <c r="D2403" i="8" s="1"/>
  <c r="A2403" i="8"/>
  <c r="C2403" i="8" s="1"/>
  <c r="B2402" i="8"/>
  <c r="D2402" i="8" s="1"/>
  <c r="A2402" i="8"/>
  <c r="C2402" i="8" s="1"/>
  <c r="B2401" i="8"/>
  <c r="D2401" i="8" s="1"/>
  <c r="A2401" i="8"/>
  <c r="C2401" i="8" s="1"/>
  <c r="B2400" i="8"/>
  <c r="D2400" i="8" s="1"/>
  <c r="A2400" i="8"/>
  <c r="C2400" i="8" s="1"/>
  <c r="B2399" i="8"/>
  <c r="D2399" i="8" s="1"/>
  <c r="A2399" i="8"/>
  <c r="C2399" i="8" s="1"/>
  <c r="B2398" i="8"/>
  <c r="D2398" i="8" s="1"/>
  <c r="A2398" i="8"/>
  <c r="C2398" i="8" s="1"/>
  <c r="B2397" i="8"/>
  <c r="D2397" i="8" s="1"/>
  <c r="A2397" i="8"/>
  <c r="C2397" i="8" s="1"/>
  <c r="B2396" i="8"/>
  <c r="D2396" i="8" s="1"/>
  <c r="A2396" i="8"/>
  <c r="C2396" i="8" s="1"/>
  <c r="B2395" i="8"/>
  <c r="D2395" i="8" s="1"/>
  <c r="A2395" i="8"/>
  <c r="C2395" i="8" s="1"/>
  <c r="B2394" i="8"/>
  <c r="D2394" i="8" s="1"/>
  <c r="A2394" i="8"/>
  <c r="C2394" i="8" s="1"/>
  <c r="B2393" i="8"/>
  <c r="D2393" i="8" s="1"/>
  <c r="A2393" i="8"/>
  <c r="C2393" i="8" s="1"/>
  <c r="B2392" i="8"/>
  <c r="D2392" i="8" s="1"/>
  <c r="A2392" i="8"/>
  <c r="C2392" i="8" s="1"/>
  <c r="B2391" i="8"/>
  <c r="D2391" i="8" s="1"/>
  <c r="A2391" i="8"/>
  <c r="C2391" i="8" s="1"/>
  <c r="B2390" i="8"/>
  <c r="D2390" i="8" s="1"/>
  <c r="A2390" i="8"/>
  <c r="C2390" i="8" s="1"/>
  <c r="B2389" i="8"/>
  <c r="D2389" i="8" s="1"/>
  <c r="A2389" i="8"/>
  <c r="C2389" i="8" s="1"/>
  <c r="B2388" i="8"/>
  <c r="D2388" i="8" s="1"/>
  <c r="A2388" i="8"/>
  <c r="C2388" i="8" s="1"/>
  <c r="B2387" i="8"/>
  <c r="D2387" i="8" s="1"/>
  <c r="A2387" i="8"/>
  <c r="C2387" i="8" s="1"/>
  <c r="B2386" i="8"/>
  <c r="D2386" i="8" s="1"/>
  <c r="A2386" i="8"/>
  <c r="C2386" i="8" s="1"/>
  <c r="B2385" i="8"/>
  <c r="D2385" i="8" s="1"/>
  <c r="A2385" i="8"/>
  <c r="C2385" i="8" s="1"/>
  <c r="B2384" i="8"/>
  <c r="D2384" i="8" s="1"/>
  <c r="A2384" i="8"/>
  <c r="C2384" i="8" s="1"/>
  <c r="B2383" i="8"/>
  <c r="D2383" i="8" s="1"/>
  <c r="A2383" i="8"/>
  <c r="C2383" i="8" s="1"/>
  <c r="B2382" i="8"/>
  <c r="D2382" i="8" s="1"/>
  <c r="A2382" i="8"/>
  <c r="C2382" i="8" s="1"/>
  <c r="B2381" i="8"/>
  <c r="D2381" i="8" s="1"/>
  <c r="A2381" i="8"/>
  <c r="C2381" i="8" s="1"/>
  <c r="B2380" i="8"/>
  <c r="D2380" i="8" s="1"/>
  <c r="A2380" i="8"/>
  <c r="C2380" i="8" s="1"/>
  <c r="B2379" i="8"/>
  <c r="D2379" i="8" s="1"/>
  <c r="A2379" i="8"/>
  <c r="C2379" i="8" s="1"/>
  <c r="B2378" i="8"/>
  <c r="D2378" i="8" s="1"/>
  <c r="A2378" i="8"/>
  <c r="C2378" i="8" s="1"/>
  <c r="B2377" i="8"/>
  <c r="D2377" i="8" s="1"/>
  <c r="A2377" i="8"/>
  <c r="C2377" i="8" s="1"/>
  <c r="B2376" i="8"/>
  <c r="D2376" i="8" s="1"/>
  <c r="A2376" i="8"/>
  <c r="C2376" i="8" s="1"/>
  <c r="B2375" i="8"/>
  <c r="D2375" i="8" s="1"/>
  <c r="A2375" i="8"/>
  <c r="C2375" i="8" s="1"/>
  <c r="B2374" i="8"/>
  <c r="D2374" i="8" s="1"/>
  <c r="A2374" i="8"/>
  <c r="C2374" i="8" s="1"/>
  <c r="B2373" i="8"/>
  <c r="D2373" i="8" s="1"/>
  <c r="A2373" i="8"/>
  <c r="C2373" i="8" s="1"/>
  <c r="B2372" i="8"/>
  <c r="D2372" i="8" s="1"/>
  <c r="A2372" i="8"/>
  <c r="C2372" i="8" s="1"/>
  <c r="B2371" i="8"/>
  <c r="D2371" i="8" s="1"/>
  <c r="A2371" i="8"/>
  <c r="C2371" i="8" s="1"/>
  <c r="B2370" i="8"/>
  <c r="D2370" i="8" s="1"/>
  <c r="A2370" i="8"/>
  <c r="C2370" i="8" s="1"/>
  <c r="B2369" i="8"/>
  <c r="D2369" i="8" s="1"/>
  <c r="A2369" i="8"/>
  <c r="C2369" i="8" s="1"/>
  <c r="B2368" i="8"/>
  <c r="D2368" i="8" s="1"/>
  <c r="A2368" i="8"/>
  <c r="C2368" i="8" s="1"/>
  <c r="B2367" i="8"/>
  <c r="D2367" i="8" s="1"/>
  <c r="A2367" i="8"/>
  <c r="C2367" i="8" s="1"/>
  <c r="B2366" i="8"/>
  <c r="D2366" i="8" s="1"/>
  <c r="A2366" i="8"/>
  <c r="C2366" i="8" s="1"/>
  <c r="B2365" i="8"/>
  <c r="D2365" i="8" s="1"/>
  <c r="A2365" i="8"/>
  <c r="C2365" i="8" s="1"/>
  <c r="B2364" i="8"/>
  <c r="D2364" i="8" s="1"/>
  <c r="A2364" i="8"/>
  <c r="C2364" i="8" s="1"/>
  <c r="B2363" i="8"/>
  <c r="D2363" i="8" s="1"/>
  <c r="A2363" i="8"/>
  <c r="C2363" i="8" s="1"/>
  <c r="B2362" i="8"/>
  <c r="D2362" i="8" s="1"/>
  <c r="A2362" i="8"/>
  <c r="C2362" i="8" s="1"/>
  <c r="B2361" i="8"/>
  <c r="D2361" i="8" s="1"/>
  <c r="A2361" i="8"/>
  <c r="C2361" i="8" s="1"/>
  <c r="B2360" i="8"/>
  <c r="D2360" i="8" s="1"/>
  <c r="A2360" i="8"/>
  <c r="C2360" i="8" s="1"/>
  <c r="B2359" i="8"/>
  <c r="D2359" i="8" s="1"/>
  <c r="A2359" i="8"/>
  <c r="C2359" i="8" s="1"/>
  <c r="B2358" i="8"/>
  <c r="D2358" i="8" s="1"/>
  <c r="A2358" i="8"/>
  <c r="C2358" i="8" s="1"/>
  <c r="B2357" i="8"/>
  <c r="D2357" i="8" s="1"/>
  <c r="A2357" i="8"/>
  <c r="C2357" i="8" s="1"/>
  <c r="B2356" i="8"/>
  <c r="D2356" i="8" s="1"/>
  <c r="A2356" i="8"/>
  <c r="C2356" i="8" s="1"/>
  <c r="B2355" i="8"/>
  <c r="D2355" i="8" s="1"/>
  <c r="A2355" i="8"/>
  <c r="C2355" i="8" s="1"/>
  <c r="B2354" i="8"/>
  <c r="D2354" i="8" s="1"/>
  <c r="A2354" i="8"/>
  <c r="C2354" i="8" s="1"/>
  <c r="B2353" i="8"/>
  <c r="D2353" i="8" s="1"/>
  <c r="A2353" i="8"/>
  <c r="C2353" i="8" s="1"/>
  <c r="B2352" i="8"/>
  <c r="D2352" i="8" s="1"/>
  <c r="A2352" i="8"/>
  <c r="C2352" i="8" s="1"/>
  <c r="B2351" i="8"/>
  <c r="D2351" i="8" s="1"/>
  <c r="A2351" i="8"/>
  <c r="C2351" i="8" s="1"/>
  <c r="B2350" i="8"/>
  <c r="D2350" i="8" s="1"/>
  <c r="A2350" i="8"/>
  <c r="C2350" i="8" s="1"/>
  <c r="B2349" i="8"/>
  <c r="D2349" i="8" s="1"/>
  <c r="A2349" i="8"/>
  <c r="C2349" i="8" s="1"/>
  <c r="B2348" i="8"/>
  <c r="D2348" i="8" s="1"/>
  <c r="A2348" i="8"/>
  <c r="C2348" i="8" s="1"/>
  <c r="B2347" i="8"/>
  <c r="D2347" i="8" s="1"/>
  <c r="A2347" i="8"/>
  <c r="C2347" i="8" s="1"/>
  <c r="B2346" i="8"/>
  <c r="D2346" i="8" s="1"/>
  <c r="A2346" i="8"/>
  <c r="C2346" i="8" s="1"/>
  <c r="B2345" i="8"/>
  <c r="D2345" i="8" s="1"/>
  <c r="A2345" i="8"/>
  <c r="C2345" i="8" s="1"/>
  <c r="B2344" i="8"/>
  <c r="D2344" i="8" s="1"/>
  <c r="A2344" i="8"/>
  <c r="C2344" i="8" s="1"/>
  <c r="B2343" i="8"/>
  <c r="D2343" i="8" s="1"/>
  <c r="A2343" i="8"/>
  <c r="C2343" i="8" s="1"/>
  <c r="B2342" i="8"/>
  <c r="D2342" i="8" s="1"/>
  <c r="A2342" i="8"/>
  <c r="C2342" i="8" s="1"/>
  <c r="B2341" i="8"/>
  <c r="D2341" i="8" s="1"/>
  <c r="A2341" i="8"/>
  <c r="C2341" i="8" s="1"/>
  <c r="B2340" i="8"/>
  <c r="D2340" i="8" s="1"/>
  <c r="A2340" i="8"/>
  <c r="C2340" i="8" s="1"/>
  <c r="B2339" i="8"/>
  <c r="D2339" i="8" s="1"/>
  <c r="A2339" i="8"/>
  <c r="C2339" i="8" s="1"/>
  <c r="B2338" i="8"/>
  <c r="D2338" i="8" s="1"/>
  <c r="A2338" i="8"/>
  <c r="C2338" i="8" s="1"/>
  <c r="B2337" i="8"/>
  <c r="D2337" i="8" s="1"/>
  <c r="A2337" i="8"/>
  <c r="C2337" i="8" s="1"/>
  <c r="B2336" i="8"/>
  <c r="D2336" i="8" s="1"/>
  <c r="A2336" i="8"/>
  <c r="C2336" i="8" s="1"/>
  <c r="B2335" i="8"/>
  <c r="D2335" i="8" s="1"/>
  <c r="A2335" i="8"/>
  <c r="C2335" i="8" s="1"/>
  <c r="B2334" i="8"/>
  <c r="D2334" i="8" s="1"/>
  <c r="A2334" i="8"/>
  <c r="C2334" i="8" s="1"/>
  <c r="B2333" i="8"/>
  <c r="D2333" i="8" s="1"/>
  <c r="A2333" i="8"/>
  <c r="C2333" i="8" s="1"/>
  <c r="B2332" i="8"/>
  <c r="D2332" i="8" s="1"/>
  <c r="A2332" i="8"/>
  <c r="C2332" i="8" s="1"/>
  <c r="B2331" i="8"/>
  <c r="D2331" i="8" s="1"/>
  <c r="A2331" i="8"/>
  <c r="C2331" i="8" s="1"/>
  <c r="B2330" i="8"/>
  <c r="D2330" i="8" s="1"/>
  <c r="A2330" i="8"/>
  <c r="C2330" i="8" s="1"/>
  <c r="B2329" i="8"/>
  <c r="D2329" i="8" s="1"/>
  <c r="A2329" i="8"/>
  <c r="C2329" i="8" s="1"/>
  <c r="B2328" i="8"/>
  <c r="D2328" i="8" s="1"/>
  <c r="A2328" i="8"/>
  <c r="C2328" i="8" s="1"/>
  <c r="B2327" i="8"/>
  <c r="D2327" i="8" s="1"/>
  <c r="A2327" i="8"/>
  <c r="C2327" i="8" s="1"/>
  <c r="B2326" i="8"/>
  <c r="D2326" i="8" s="1"/>
  <c r="A2326" i="8"/>
  <c r="C2326" i="8" s="1"/>
  <c r="B2325" i="8"/>
  <c r="D2325" i="8" s="1"/>
  <c r="A2325" i="8"/>
  <c r="C2325" i="8" s="1"/>
  <c r="B2324" i="8"/>
  <c r="D2324" i="8" s="1"/>
  <c r="A2324" i="8"/>
  <c r="C2324" i="8" s="1"/>
  <c r="B2323" i="8"/>
  <c r="D2323" i="8" s="1"/>
  <c r="A2323" i="8"/>
  <c r="C2323" i="8" s="1"/>
  <c r="B2322" i="8"/>
  <c r="D2322" i="8" s="1"/>
  <c r="A2322" i="8"/>
  <c r="C2322" i="8" s="1"/>
  <c r="B2321" i="8"/>
  <c r="D2321" i="8" s="1"/>
  <c r="A2321" i="8"/>
  <c r="C2321" i="8" s="1"/>
  <c r="B2320" i="8"/>
  <c r="D2320" i="8" s="1"/>
  <c r="A2320" i="8"/>
  <c r="C2320" i="8" s="1"/>
  <c r="B2319" i="8"/>
  <c r="D2319" i="8" s="1"/>
  <c r="A2319" i="8"/>
  <c r="C2319" i="8" s="1"/>
  <c r="B2318" i="8"/>
  <c r="D2318" i="8" s="1"/>
  <c r="A2318" i="8"/>
  <c r="C2318" i="8" s="1"/>
  <c r="B2317" i="8"/>
  <c r="D2317" i="8" s="1"/>
  <c r="A2317" i="8"/>
  <c r="C2317" i="8" s="1"/>
  <c r="B2316" i="8"/>
  <c r="D2316" i="8" s="1"/>
  <c r="A2316" i="8"/>
  <c r="C2316" i="8" s="1"/>
  <c r="B2315" i="8"/>
  <c r="D2315" i="8" s="1"/>
  <c r="A2315" i="8"/>
  <c r="C2315" i="8" s="1"/>
  <c r="B2314" i="8"/>
  <c r="D2314" i="8" s="1"/>
  <c r="A2314" i="8"/>
  <c r="C2314" i="8" s="1"/>
  <c r="B2313" i="8"/>
  <c r="D2313" i="8" s="1"/>
  <c r="A2313" i="8"/>
  <c r="C2313" i="8" s="1"/>
  <c r="B2312" i="8"/>
  <c r="D2312" i="8" s="1"/>
  <c r="A2312" i="8"/>
  <c r="C2312" i="8" s="1"/>
  <c r="B2311" i="8"/>
  <c r="D2311" i="8" s="1"/>
  <c r="A2311" i="8"/>
  <c r="C2311" i="8" s="1"/>
  <c r="B2310" i="8"/>
  <c r="D2310" i="8" s="1"/>
  <c r="A2310" i="8"/>
  <c r="C2310" i="8" s="1"/>
  <c r="B2309" i="8"/>
  <c r="D2309" i="8" s="1"/>
  <c r="A2309" i="8"/>
  <c r="C2309" i="8" s="1"/>
  <c r="B2308" i="8"/>
  <c r="D2308" i="8" s="1"/>
  <c r="A2308" i="8"/>
  <c r="C2308" i="8" s="1"/>
  <c r="B2307" i="8"/>
  <c r="D2307" i="8" s="1"/>
  <c r="A2307" i="8"/>
  <c r="C2307" i="8" s="1"/>
  <c r="B2306" i="8"/>
  <c r="D2306" i="8" s="1"/>
  <c r="A2306" i="8"/>
  <c r="C2306" i="8" s="1"/>
  <c r="B2305" i="8"/>
  <c r="D2305" i="8" s="1"/>
  <c r="A2305" i="8"/>
  <c r="C2305" i="8" s="1"/>
  <c r="B2304" i="8"/>
  <c r="D2304" i="8" s="1"/>
  <c r="A2304" i="8"/>
  <c r="C2304" i="8" s="1"/>
  <c r="B2303" i="8"/>
  <c r="D2303" i="8" s="1"/>
  <c r="A2303" i="8"/>
  <c r="C2303" i="8" s="1"/>
  <c r="B2302" i="8"/>
  <c r="D2302" i="8" s="1"/>
  <c r="A2302" i="8"/>
  <c r="C2302" i="8" s="1"/>
  <c r="B2301" i="8"/>
  <c r="D2301" i="8" s="1"/>
  <c r="A2301" i="8"/>
  <c r="C2301" i="8" s="1"/>
  <c r="B2300" i="8"/>
  <c r="D2300" i="8" s="1"/>
  <c r="A2300" i="8"/>
  <c r="C2300" i="8" s="1"/>
  <c r="B2299" i="8"/>
  <c r="D2299" i="8" s="1"/>
  <c r="A2299" i="8"/>
  <c r="C2299" i="8" s="1"/>
  <c r="B2298" i="8"/>
  <c r="D2298" i="8" s="1"/>
  <c r="A2298" i="8"/>
  <c r="C2298" i="8" s="1"/>
  <c r="B2297" i="8"/>
  <c r="D2297" i="8" s="1"/>
  <c r="A2297" i="8"/>
  <c r="C2297" i="8" s="1"/>
  <c r="B2296" i="8"/>
  <c r="D2296" i="8" s="1"/>
  <c r="A2296" i="8"/>
  <c r="C2296" i="8" s="1"/>
  <c r="B2295" i="8"/>
  <c r="D2295" i="8" s="1"/>
  <c r="A2295" i="8"/>
  <c r="C2295" i="8" s="1"/>
  <c r="B2294" i="8"/>
  <c r="D2294" i="8" s="1"/>
  <c r="A2294" i="8"/>
  <c r="C2294" i="8" s="1"/>
  <c r="B2293" i="8"/>
  <c r="D2293" i="8" s="1"/>
  <c r="A2293" i="8"/>
  <c r="C2293" i="8" s="1"/>
  <c r="B2292" i="8"/>
  <c r="D2292" i="8" s="1"/>
  <c r="A2292" i="8"/>
  <c r="C2292" i="8" s="1"/>
  <c r="B2291" i="8"/>
  <c r="D2291" i="8" s="1"/>
  <c r="A2291" i="8"/>
  <c r="C2291" i="8" s="1"/>
  <c r="B2290" i="8"/>
  <c r="D2290" i="8" s="1"/>
  <c r="A2290" i="8"/>
  <c r="C2290" i="8" s="1"/>
  <c r="B2289" i="8"/>
  <c r="D2289" i="8" s="1"/>
  <c r="A2289" i="8"/>
  <c r="C2289" i="8" s="1"/>
  <c r="B2288" i="8"/>
  <c r="D2288" i="8" s="1"/>
  <c r="A2288" i="8"/>
  <c r="C2288" i="8" s="1"/>
  <c r="B2287" i="8"/>
  <c r="D2287" i="8" s="1"/>
  <c r="A2287" i="8"/>
  <c r="C2287" i="8" s="1"/>
  <c r="B2286" i="8"/>
  <c r="D2286" i="8" s="1"/>
  <c r="A2286" i="8"/>
  <c r="C2286" i="8" s="1"/>
  <c r="B2285" i="8"/>
  <c r="D2285" i="8" s="1"/>
  <c r="A2285" i="8"/>
  <c r="C2285" i="8" s="1"/>
  <c r="B2284" i="8"/>
  <c r="D2284" i="8" s="1"/>
  <c r="A2284" i="8"/>
  <c r="C2284" i="8" s="1"/>
  <c r="B2283" i="8"/>
  <c r="D2283" i="8" s="1"/>
  <c r="A2283" i="8"/>
  <c r="C2283" i="8" s="1"/>
  <c r="B2282" i="8"/>
  <c r="D2282" i="8" s="1"/>
  <c r="A2282" i="8"/>
  <c r="C2282" i="8" s="1"/>
  <c r="B2281" i="8"/>
  <c r="D2281" i="8" s="1"/>
  <c r="A2281" i="8"/>
  <c r="C2281" i="8" s="1"/>
  <c r="B2280" i="8"/>
  <c r="D2280" i="8" s="1"/>
  <c r="A2280" i="8"/>
  <c r="C2280" i="8" s="1"/>
  <c r="B2279" i="8"/>
  <c r="D2279" i="8" s="1"/>
  <c r="A2279" i="8"/>
  <c r="C2279" i="8" s="1"/>
  <c r="B2278" i="8"/>
  <c r="D2278" i="8" s="1"/>
  <c r="A2278" i="8"/>
  <c r="C2278" i="8" s="1"/>
  <c r="B2277" i="8"/>
  <c r="D2277" i="8" s="1"/>
  <c r="A2277" i="8"/>
  <c r="C2277" i="8" s="1"/>
  <c r="B2276" i="8"/>
  <c r="D2276" i="8" s="1"/>
  <c r="A2276" i="8"/>
  <c r="C2276" i="8" s="1"/>
  <c r="B2275" i="8"/>
  <c r="D2275" i="8" s="1"/>
  <c r="A2275" i="8"/>
  <c r="C2275" i="8" s="1"/>
  <c r="B2274" i="8"/>
  <c r="D2274" i="8" s="1"/>
  <c r="A2274" i="8"/>
  <c r="C2274" i="8" s="1"/>
  <c r="B2273" i="8"/>
  <c r="D2273" i="8" s="1"/>
  <c r="A2273" i="8"/>
  <c r="C2273" i="8" s="1"/>
  <c r="B2272" i="8"/>
  <c r="D2272" i="8" s="1"/>
  <c r="A2272" i="8"/>
  <c r="C2272" i="8" s="1"/>
  <c r="B2271" i="8"/>
  <c r="D2271" i="8" s="1"/>
  <c r="A2271" i="8"/>
  <c r="C2271" i="8" s="1"/>
  <c r="B2270" i="8"/>
  <c r="D2270" i="8" s="1"/>
  <c r="A2270" i="8"/>
  <c r="C2270" i="8" s="1"/>
  <c r="B2269" i="8"/>
  <c r="D2269" i="8" s="1"/>
  <c r="A2269" i="8"/>
  <c r="C2269" i="8" s="1"/>
  <c r="B2268" i="8"/>
  <c r="D2268" i="8" s="1"/>
  <c r="A2268" i="8"/>
  <c r="C2268" i="8" s="1"/>
  <c r="B2267" i="8"/>
  <c r="D2267" i="8" s="1"/>
  <c r="A2267" i="8"/>
  <c r="C2267" i="8" s="1"/>
  <c r="B2266" i="8"/>
  <c r="D2266" i="8" s="1"/>
  <c r="A2266" i="8"/>
  <c r="C2266" i="8" s="1"/>
  <c r="B2265" i="8"/>
  <c r="D2265" i="8" s="1"/>
  <c r="A2265" i="8"/>
  <c r="C2265" i="8" s="1"/>
  <c r="B2264" i="8"/>
  <c r="D2264" i="8" s="1"/>
  <c r="A2264" i="8"/>
  <c r="C2264" i="8" s="1"/>
  <c r="B2263" i="8"/>
  <c r="D2263" i="8" s="1"/>
  <c r="A2263" i="8"/>
  <c r="C2263" i="8" s="1"/>
  <c r="B2262" i="8"/>
  <c r="D2262" i="8" s="1"/>
  <c r="A2262" i="8"/>
  <c r="C2262" i="8" s="1"/>
  <c r="B2261" i="8"/>
  <c r="D2261" i="8" s="1"/>
  <c r="A2261" i="8"/>
  <c r="C2261" i="8" s="1"/>
  <c r="B2260" i="8"/>
  <c r="D2260" i="8" s="1"/>
  <c r="A2260" i="8"/>
  <c r="C2260" i="8" s="1"/>
  <c r="B2259" i="8"/>
  <c r="D2259" i="8" s="1"/>
  <c r="A2259" i="8"/>
  <c r="C2259" i="8" s="1"/>
  <c r="B2258" i="8"/>
  <c r="D2258" i="8" s="1"/>
  <c r="A2258" i="8"/>
  <c r="C2258" i="8" s="1"/>
  <c r="B2257" i="8"/>
  <c r="D2257" i="8" s="1"/>
  <c r="A2257" i="8"/>
  <c r="C2257" i="8" s="1"/>
  <c r="B2256" i="8"/>
  <c r="D2256" i="8" s="1"/>
  <c r="A2256" i="8"/>
  <c r="C2256" i="8" s="1"/>
  <c r="B2255" i="8"/>
  <c r="D2255" i="8" s="1"/>
  <c r="A2255" i="8"/>
  <c r="C2255" i="8" s="1"/>
  <c r="B2254" i="8"/>
  <c r="D2254" i="8" s="1"/>
  <c r="A2254" i="8"/>
  <c r="C2254" i="8" s="1"/>
  <c r="B2253" i="8"/>
  <c r="D2253" i="8" s="1"/>
  <c r="A2253" i="8"/>
  <c r="C2253" i="8" s="1"/>
  <c r="B2252" i="8"/>
  <c r="D2252" i="8" s="1"/>
  <c r="A2252" i="8"/>
  <c r="C2252" i="8" s="1"/>
  <c r="B2251" i="8"/>
  <c r="D2251" i="8" s="1"/>
  <c r="A2251" i="8"/>
  <c r="C2251" i="8" s="1"/>
  <c r="B2250" i="8"/>
  <c r="D2250" i="8" s="1"/>
  <c r="A2250" i="8"/>
  <c r="C2250" i="8" s="1"/>
  <c r="B2249" i="8"/>
  <c r="D2249" i="8" s="1"/>
  <c r="A2249" i="8"/>
  <c r="C2249" i="8" s="1"/>
  <c r="B2248" i="8"/>
  <c r="D2248" i="8" s="1"/>
  <c r="A2248" i="8"/>
  <c r="C2248" i="8" s="1"/>
  <c r="B2247" i="8"/>
  <c r="D2247" i="8" s="1"/>
  <c r="A2247" i="8"/>
  <c r="C2247" i="8" s="1"/>
  <c r="B2246" i="8"/>
  <c r="D2246" i="8" s="1"/>
  <c r="A2246" i="8"/>
  <c r="C2246" i="8" s="1"/>
  <c r="B2245" i="8"/>
  <c r="D2245" i="8" s="1"/>
  <c r="A2245" i="8"/>
  <c r="C2245" i="8" s="1"/>
  <c r="B2244" i="8"/>
  <c r="D2244" i="8" s="1"/>
  <c r="A2244" i="8"/>
  <c r="C2244" i="8" s="1"/>
  <c r="B2243" i="8"/>
  <c r="D2243" i="8" s="1"/>
  <c r="A2243" i="8"/>
  <c r="C2243" i="8" s="1"/>
  <c r="B2242" i="8"/>
  <c r="D2242" i="8" s="1"/>
  <c r="A2242" i="8"/>
  <c r="C2242" i="8" s="1"/>
  <c r="B2241" i="8"/>
  <c r="D2241" i="8" s="1"/>
  <c r="A2241" i="8"/>
  <c r="C2241" i="8" s="1"/>
  <c r="B2240" i="8"/>
  <c r="D2240" i="8" s="1"/>
  <c r="A2240" i="8"/>
  <c r="C2240" i="8" s="1"/>
  <c r="B2239" i="8"/>
  <c r="D2239" i="8" s="1"/>
  <c r="A2239" i="8"/>
  <c r="C2239" i="8" s="1"/>
  <c r="B2238" i="8"/>
  <c r="D2238" i="8" s="1"/>
  <c r="A2238" i="8"/>
  <c r="C2238" i="8" s="1"/>
  <c r="B2237" i="8"/>
  <c r="D2237" i="8" s="1"/>
  <c r="A2237" i="8"/>
  <c r="C2237" i="8" s="1"/>
  <c r="B2236" i="8"/>
  <c r="D2236" i="8" s="1"/>
  <c r="A2236" i="8"/>
  <c r="C2236" i="8" s="1"/>
  <c r="B2235" i="8"/>
  <c r="D2235" i="8" s="1"/>
  <c r="A2235" i="8"/>
  <c r="C2235" i="8" s="1"/>
  <c r="B2234" i="8"/>
  <c r="D2234" i="8" s="1"/>
  <c r="A2234" i="8"/>
  <c r="C2234" i="8" s="1"/>
  <c r="B2233" i="8"/>
  <c r="D2233" i="8" s="1"/>
  <c r="A2233" i="8"/>
  <c r="C2233" i="8" s="1"/>
  <c r="B2232" i="8"/>
  <c r="D2232" i="8" s="1"/>
  <c r="A2232" i="8"/>
  <c r="C2232" i="8" s="1"/>
  <c r="B2231" i="8"/>
  <c r="D2231" i="8" s="1"/>
  <c r="A2231" i="8"/>
  <c r="C2231" i="8" s="1"/>
  <c r="B2230" i="8"/>
  <c r="D2230" i="8" s="1"/>
  <c r="A2230" i="8"/>
  <c r="C2230" i="8" s="1"/>
  <c r="B2229" i="8"/>
  <c r="D2229" i="8" s="1"/>
  <c r="A2229" i="8"/>
  <c r="C2229" i="8" s="1"/>
  <c r="B2228" i="8"/>
  <c r="D2228" i="8" s="1"/>
  <c r="A2228" i="8"/>
  <c r="C2228" i="8" s="1"/>
  <c r="B2227" i="8"/>
  <c r="D2227" i="8" s="1"/>
  <c r="A2227" i="8"/>
  <c r="C2227" i="8" s="1"/>
  <c r="B2226" i="8"/>
  <c r="D2226" i="8" s="1"/>
  <c r="A2226" i="8"/>
  <c r="C2226" i="8" s="1"/>
  <c r="B2225" i="8"/>
  <c r="D2225" i="8" s="1"/>
  <c r="A2225" i="8"/>
  <c r="C2225" i="8" s="1"/>
  <c r="B2224" i="8"/>
  <c r="D2224" i="8" s="1"/>
  <c r="A2224" i="8"/>
  <c r="C2224" i="8" s="1"/>
  <c r="B2223" i="8"/>
  <c r="D2223" i="8" s="1"/>
  <c r="A2223" i="8"/>
  <c r="C2223" i="8" s="1"/>
  <c r="B2222" i="8"/>
  <c r="D2222" i="8" s="1"/>
  <c r="A2222" i="8"/>
  <c r="C2222" i="8" s="1"/>
  <c r="B2221" i="8"/>
  <c r="D2221" i="8" s="1"/>
  <c r="A2221" i="8"/>
  <c r="C2221" i="8" s="1"/>
  <c r="B2220" i="8"/>
  <c r="D2220" i="8" s="1"/>
  <c r="A2220" i="8"/>
  <c r="C2220" i="8" s="1"/>
  <c r="B2219" i="8"/>
  <c r="D2219" i="8" s="1"/>
  <c r="A2219" i="8"/>
  <c r="C2219" i="8" s="1"/>
  <c r="B2218" i="8"/>
  <c r="D2218" i="8" s="1"/>
  <c r="A2218" i="8"/>
  <c r="C2218" i="8" s="1"/>
  <c r="B2217" i="8"/>
  <c r="D2217" i="8" s="1"/>
  <c r="A2217" i="8"/>
  <c r="C2217" i="8" s="1"/>
  <c r="B2216" i="8"/>
  <c r="D2216" i="8" s="1"/>
  <c r="A2216" i="8"/>
  <c r="C2216" i="8" s="1"/>
  <c r="B2215" i="8"/>
  <c r="D2215" i="8" s="1"/>
  <c r="A2215" i="8"/>
  <c r="C2215" i="8" s="1"/>
  <c r="B2214" i="8"/>
  <c r="D2214" i="8" s="1"/>
  <c r="A2214" i="8"/>
  <c r="C2214" i="8" s="1"/>
  <c r="B2213" i="8"/>
  <c r="D2213" i="8" s="1"/>
  <c r="A2213" i="8"/>
  <c r="C2213" i="8" s="1"/>
  <c r="B2212" i="8"/>
  <c r="D2212" i="8" s="1"/>
  <c r="A2212" i="8"/>
  <c r="C2212" i="8" s="1"/>
  <c r="B2211" i="8"/>
  <c r="D2211" i="8" s="1"/>
  <c r="A2211" i="8"/>
  <c r="C2211" i="8" s="1"/>
  <c r="B2210" i="8"/>
  <c r="D2210" i="8" s="1"/>
  <c r="A2210" i="8"/>
  <c r="C2210" i="8" s="1"/>
  <c r="B2209" i="8"/>
  <c r="D2209" i="8" s="1"/>
  <c r="A2209" i="8"/>
  <c r="C2209" i="8" s="1"/>
  <c r="B2208" i="8"/>
  <c r="D2208" i="8" s="1"/>
  <c r="A2208" i="8"/>
  <c r="C2208" i="8" s="1"/>
  <c r="B2207" i="8"/>
  <c r="D2207" i="8" s="1"/>
  <c r="A2207" i="8"/>
  <c r="C2207" i="8" s="1"/>
  <c r="B2206" i="8"/>
  <c r="D2206" i="8" s="1"/>
  <c r="A2206" i="8"/>
  <c r="C2206" i="8" s="1"/>
  <c r="B2205" i="8"/>
  <c r="D2205" i="8" s="1"/>
  <c r="A2205" i="8"/>
  <c r="C2205" i="8" s="1"/>
  <c r="B2204" i="8"/>
  <c r="D2204" i="8" s="1"/>
  <c r="A2204" i="8"/>
  <c r="C2204" i="8" s="1"/>
  <c r="B2203" i="8"/>
  <c r="D2203" i="8" s="1"/>
  <c r="A2203" i="8"/>
  <c r="C2203" i="8" s="1"/>
  <c r="B2202" i="8"/>
  <c r="D2202" i="8" s="1"/>
  <c r="A2202" i="8"/>
  <c r="C2202" i="8" s="1"/>
  <c r="B2201" i="8"/>
  <c r="D2201" i="8" s="1"/>
  <c r="A2201" i="8"/>
  <c r="C2201" i="8" s="1"/>
  <c r="B2200" i="8"/>
  <c r="D2200" i="8" s="1"/>
  <c r="A2200" i="8"/>
  <c r="C2200" i="8" s="1"/>
  <c r="B2199" i="8"/>
  <c r="D2199" i="8" s="1"/>
  <c r="A2199" i="8"/>
  <c r="C2199" i="8" s="1"/>
  <c r="B2198" i="8"/>
  <c r="D2198" i="8" s="1"/>
  <c r="A2198" i="8"/>
  <c r="C2198" i="8" s="1"/>
  <c r="B2197" i="8"/>
  <c r="D2197" i="8" s="1"/>
  <c r="A2197" i="8"/>
  <c r="C2197" i="8" s="1"/>
  <c r="B2196" i="8"/>
  <c r="D2196" i="8" s="1"/>
  <c r="A2196" i="8"/>
  <c r="C2196" i="8" s="1"/>
  <c r="B2195" i="8"/>
  <c r="D2195" i="8" s="1"/>
  <c r="A2195" i="8"/>
  <c r="C2195" i="8" s="1"/>
  <c r="B2194" i="8"/>
  <c r="D2194" i="8" s="1"/>
  <c r="A2194" i="8"/>
  <c r="C2194" i="8" s="1"/>
  <c r="B2193" i="8"/>
  <c r="D2193" i="8" s="1"/>
  <c r="A2193" i="8"/>
  <c r="C2193" i="8" s="1"/>
  <c r="B2192" i="8"/>
  <c r="D2192" i="8" s="1"/>
  <c r="A2192" i="8"/>
  <c r="C2192" i="8" s="1"/>
  <c r="B2191" i="8"/>
  <c r="D2191" i="8" s="1"/>
  <c r="A2191" i="8"/>
  <c r="C2191" i="8" s="1"/>
  <c r="B2190" i="8"/>
  <c r="D2190" i="8" s="1"/>
  <c r="A2190" i="8"/>
  <c r="C2190" i="8" s="1"/>
  <c r="B2189" i="8"/>
  <c r="D2189" i="8" s="1"/>
  <c r="A2189" i="8"/>
  <c r="C2189" i="8" s="1"/>
  <c r="B2188" i="8"/>
  <c r="D2188" i="8" s="1"/>
  <c r="A2188" i="8"/>
  <c r="C2188" i="8" s="1"/>
  <c r="B2187" i="8"/>
  <c r="D2187" i="8" s="1"/>
  <c r="A2187" i="8"/>
  <c r="C2187" i="8" s="1"/>
  <c r="B2186" i="8"/>
  <c r="D2186" i="8" s="1"/>
  <c r="A2186" i="8"/>
  <c r="C2186" i="8" s="1"/>
  <c r="B2185" i="8"/>
  <c r="D2185" i="8" s="1"/>
  <c r="A2185" i="8"/>
  <c r="C2185" i="8" s="1"/>
  <c r="B2184" i="8"/>
  <c r="D2184" i="8" s="1"/>
  <c r="A2184" i="8"/>
  <c r="C2184" i="8" s="1"/>
  <c r="B2183" i="8"/>
  <c r="D2183" i="8" s="1"/>
  <c r="A2183" i="8"/>
  <c r="C2183" i="8" s="1"/>
  <c r="B2182" i="8"/>
  <c r="D2182" i="8" s="1"/>
  <c r="A2182" i="8"/>
  <c r="C2182" i="8" s="1"/>
  <c r="B2181" i="8"/>
  <c r="D2181" i="8" s="1"/>
  <c r="A2181" i="8"/>
  <c r="C2181" i="8" s="1"/>
  <c r="B2180" i="8"/>
  <c r="D2180" i="8" s="1"/>
  <c r="A2180" i="8"/>
  <c r="C2180" i="8" s="1"/>
  <c r="B2179" i="8"/>
  <c r="D2179" i="8" s="1"/>
  <c r="A2179" i="8"/>
  <c r="C2179" i="8" s="1"/>
  <c r="B2178" i="8"/>
  <c r="D2178" i="8" s="1"/>
  <c r="A2178" i="8"/>
  <c r="C2178" i="8" s="1"/>
  <c r="B2177" i="8"/>
  <c r="D2177" i="8" s="1"/>
  <c r="A2177" i="8"/>
  <c r="C2177" i="8" s="1"/>
  <c r="B2176" i="8"/>
  <c r="D2176" i="8" s="1"/>
  <c r="A2176" i="8"/>
  <c r="C2176" i="8" s="1"/>
  <c r="B2175" i="8"/>
  <c r="D2175" i="8" s="1"/>
  <c r="A2175" i="8"/>
  <c r="C2175" i="8" s="1"/>
  <c r="B2174" i="8"/>
  <c r="D2174" i="8" s="1"/>
  <c r="A2174" i="8"/>
  <c r="C2174" i="8" s="1"/>
  <c r="B2173" i="8"/>
  <c r="D2173" i="8" s="1"/>
  <c r="A2173" i="8"/>
  <c r="C2173" i="8" s="1"/>
  <c r="B2172" i="8"/>
  <c r="D2172" i="8" s="1"/>
  <c r="A2172" i="8"/>
  <c r="C2172" i="8" s="1"/>
  <c r="B2171" i="8"/>
  <c r="D2171" i="8" s="1"/>
  <c r="A2171" i="8"/>
  <c r="C2171" i="8" s="1"/>
  <c r="B2170" i="8"/>
  <c r="D2170" i="8" s="1"/>
  <c r="A2170" i="8"/>
  <c r="C2170" i="8" s="1"/>
  <c r="B2169" i="8"/>
  <c r="D2169" i="8" s="1"/>
  <c r="A2169" i="8"/>
  <c r="C2169" i="8" s="1"/>
  <c r="B2168" i="8"/>
  <c r="D2168" i="8" s="1"/>
  <c r="A2168" i="8"/>
  <c r="C2168" i="8" s="1"/>
  <c r="B2167" i="8"/>
  <c r="D2167" i="8" s="1"/>
  <c r="A2167" i="8"/>
  <c r="C2167" i="8" s="1"/>
  <c r="B2166" i="8"/>
  <c r="D2166" i="8" s="1"/>
  <c r="A2166" i="8"/>
  <c r="C2166" i="8" s="1"/>
  <c r="B2165" i="8"/>
  <c r="D2165" i="8" s="1"/>
  <c r="A2165" i="8"/>
  <c r="C2165" i="8" s="1"/>
  <c r="B2164" i="8"/>
  <c r="D2164" i="8" s="1"/>
  <c r="A2164" i="8"/>
  <c r="C2164" i="8" s="1"/>
  <c r="B2163" i="8"/>
  <c r="D2163" i="8" s="1"/>
  <c r="A2163" i="8"/>
  <c r="C2163" i="8" s="1"/>
  <c r="B2162" i="8"/>
  <c r="D2162" i="8" s="1"/>
  <c r="A2162" i="8"/>
  <c r="C2162" i="8" s="1"/>
  <c r="B2161" i="8"/>
  <c r="D2161" i="8" s="1"/>
  <c r="A2161" i="8"/>
  <c r="C2161" i="8" s="1"/>
  <c r="B2160" i="8"/>
  <c r="D2160" i="8" s="1"/>
  <c r="A2160" i="8"/>
  <c r="C2160" i="8" s="1"/>
  <c r="B2159" i="8"/>
  <c r="D2159" i="8" s="1"/>
  <c r="A2159" i="8"/>
  <c r="C2159" i="8" s="1"/>
  <c r="B2158" i="8"/>
  <c r="D2158" i="8" s="1"/>
  <c r="A2158" i="8"/>
  <c r="C2158" i="8" s="1"/>
  <c r="B2157" i="8"/>
  <c r="D2157" i="8" s="1"/>
  <c r="A2157" i="8"/>
  <c r="C2157" i="8" s="1"/>
  <c r="B2156" i="8"/>
  <c r="D2156" i="8" s="1"/>
  <c r="A2156" i="8"/>
  <c r="C2156" i="8" s="1"/>
  <c r="B2155" i="8"/>
  <c r="D2155" i="8" s="1"/>
  <c r="A2155" i="8"/>
  <c r="C2155" i="8" s="1"/>
  <c r="B2154" i="8"/>
  <c r="D2154" i="8" s="1"/>
  <c r="A2154" i="8"/>
  <c r="C2154" i="8" s="1"/>
  <c r="B2153" i="8"/>
  <c r="D2153" i="8" s="1"/>
  <c r="A2153" i="8"/>
  <c r="C2153" i="8" s="1"/>
  <c r="B2152" i="8"/>
  <c r="D2152" i="8" s="1"/>
  <c r="A2152" i="8"/>
  <c r="C2152" i="8" s="1"/>
  <c r="B2151" i="8"/>
  <c r="D2151" i="8" s="1"/>
  <c r="A2151" i="8"/>
  <c r="C2151" i="8" s="1"/>
  <c r="B2150" i="8"/>
  <c r="D2150" i="8" s="1"/>
  <c r="A2150" i="8"/>
  <c r="C2150" i="8" s="1"/>
  <c r="B2149" i="8"/>
  <c r="D2149" i="8" s="1"/>
  <c r="A2149" i="8"/>
  <c r="C2149" i="8" s="1"/>
  <c r="B2148" i="8"/>
  <c r="D2148" i="8" s="1"/>
  <c r="A2148" i="8"/>
  <c r="C2148" i="8" s="1"/>
  <c r="B2147" i="8"/>
  <c r="D2147" i="8" s="1"/>
  <c r="A2147" i="8"/>
  <c r="C2147" i="8" s="1"/>
  <c r="B2146" i="8"/>
  <c r="D2146" i="8" s="1"/>
  <c r="A2146" i="8"/>
  <c r="C2146" i="8" s="1"/>
  <c r="B2145" i="8"/>
  <c r="D2145" i="8" s="1"/>
  <c r="A2145" i="8"/>
  <c r="C2145" i="8" s="1"/>
  <c r="B2144" i="8"/>
  <c r="D2144" i="8" s="1"/>
  <c r="A2144" i="8"/>
  <c r="C2144" i="8" s="1"/>
  <c r="B2143" i="8"/>
  <c r="D2143" i="8" s="1"/>
  <c r="A2143" i="8"/>
  <c r="C2143" i="8" s="1"/>
  <c r="B2142" i="8"/>
  <c r="D2142" i="8" s="1"/>
  <c r="A2142" i="8"/>
  <c r="C2142" i="8" s="1"/>
  <c r="B2141" i="8"/>
  <c r="D2141" i="8" s="1"/>
  <c r="A2141" i="8"/>
  <c r="C2141" i="8" s="1"/>
  <c r="B2140" i="8"/>
  <c r="D2140" i="8" s="1"/>
  <c r="A2140" i="8"/>
  <c r="C2140" i="8" s="1"/>
  <c r="B2139" i="8"/>
  <c r="D2139" i="8" s="1"/>
  <c r="A2139" i="8"/>
  <c r="C2139" i="8" s="1"/>
  <c r="B2138" i="8"/>
  <c r="D2138" i="8" s="1"/>
  <c r="A2138" i="8"/>
  <c r="C2138" i="8" s="1"/>
  <c r="B2137" i="8"/>
  <c r="D2137" i="8" s="1"/>
  <c r="A2137" i="8"/>
  <c r="C2137" i="8" s="1"/>
  <c r="B2136" i="8"/>
  <c r="D2136" i="8" s="1"/>
  <c r="A2136" i="8"/>
  <c r="C2136" i="8" s="1"/>
  <c r="B2135" i="8"/>
  <c r="D2135" i="8" s="1"/>
  <c r="A2135" i="8"/>
  <c r="C2135" i="8" s="1"/>
  <c r="B2134" i="8"/>
  <c r="D2134" i="8" s="1"/>
  <c r="A2134" i="8"/>
  <c r="C2134" i="8" s="1"/>
  <c r="B2133" i="8"/>
  <c r="D2133" i="8" s="1"/>
  <c r="A2133" i="8"/>
  <c r="C2133" i="8" s="1"/>
  <c r="B2132" i="8"/>
  <c r="D2132" i="8" s="1"/>
  <c r="A2132" i="8"/>
  <c r="C2132" i="8" s="1"/>
  <c r="B2131" i="8"/>
  <c r="D2131" i="8" s="1"/>
  <c r="A2131" i="8"/>
  <c r="C2131" i="8" s="1"/>
  <c r="B2130" i="8"/>
  <c r="D2130" i="8" s="1"/>
  <c r="A2130" i="8"/>
  <c r="C2130" i="8" s="1"/>
  <c r="B2129" i="8"/>
  <c r="D2129" i="8" s="1"/>
  <c r="A2129" i="8"/>
  <c r="C2129" i="8" s="1"/>
  <c r="B2128" i="8"/>
  <c r="D2128" i="8" s="1"/>
  <c r="A2128" i="8"/>
  <c r="C2128" i="8" s="1"/>
  <c r="B2127" i="8"/>
  <c r="D2127" i="8" s="1"/>
  <c r="A2127" i="8"/>
  <c r="C2127" i="8" s="1"/>
  <c r="B2126" i="8"/>
  <c r="D2126" i="8" s="1"/>
  <c r="A2126" i="8"/>
  <c r="C2126" i="8" s="1"/>
  <c r="B2125" i="8"/>
  <c r="D2125" i="8" s="1"/>
  <c r="A2125" i="8"/>
  <c r="C2125" i="8" s="1"/>
  <c r="B2124" i="8"/>
  <c r="D2124" i="8" s="1"/>
  <c r="A2124" i="8"/>
  <c r="C2124" i="8" s="1"/>
  <c r="B2123" i="8"/>
  <c r="D2123" i="8" s="1"/>
  <c r="A2123" i="8"/>
  <c r="C2123" i="8" s="1"/>
  <c r="B2122" i="8"/>
  <c r="D2122" i="8" s="1"/>
  <c r="A2122" i="8"/>
  <c r="C2122" i="8" s="1"/>
  <c r="B2121" i="8"/>
  <c r="D2121" i="8" s="1"/>
  <c r="A2121" i="8"/>
  <c r="C2121" i="8" s="1"/>
  <c r="B2120" i="8"/>
  <c r="D2120" i="8" s="1"/>
  <c r="A2120" i="8"/>
  <c r="C2120" i="8" s="1"/>
  <c r="B2119" i="8"/>
  <c r="D2119" i="8" s="1"/>
  <c r="A2119" i="8"/>
  <c r="C2119" i="8" s="1"/>
  <c r="B2118" i="8"/>
  <c r="D2118" i="8" s="1"/>
  <c r="A2118" i="8"/>
  <c r="C2118" i="8" s="1"/>
  <c r="B2117" i="8"/>
  <c r="D2117" i="8" s="1"/>
  <c r="A2117" i="8"/>
  <c r="C2117" i="8" s="1"/>
  <c r="B2116" i="8"/>
  <c r="D2116" i="8" s="1"/>
  <c r="A2116" i="8"/>
  <c r="C2116" i="8" s="1"/>
  <c r="B2115" i="8"/>
  <c r="D2115" i="8" s="1"/>
  <c r="A2115" i="8"/>
  <c r="C2115" i="8" s="1"/>
  <c r="B2114" i="8"/>
  <c r="D2114" i="8" s="1"/>
  <c r="A2114" i="8"/>
  <c r="C2114" i="8" s="1"/>
  <c r="B2113" i="8"/>
  <c r="D2113" i="8" s="1"/>
  <c r="A2113" i="8"/>
  <c r="C2113" i="8" s="1"/>
  <c r="B2112" i="8"/>
  <c r="D2112" i="8" s="1"/>
  <c r="A2112" i="8"/>
  <c r="C2112" i="8" s="1"/>
  <c r="B2111" i="8"/>
  <c r="D2111" i="8" s="1"/>
  <c r="A2111" i="8"/>
  <c r="C2111" i="8" s="1"/>
  <c r="B2110" i="8"/>
  <c r="D2110" i="8" s="1"/>
  <c r="A2110" i="8"/>
  <c r="C2110" i="8" s="1"/>
  <c r="B2109" i="8"/>
  <c r="D2109" i="8" s="1"/>
  <c r="A2109" i="8"/>
  <c r="C2109" i="8" s="1"/>
  <c r="B2108" i="8"/>
  <c r="D2108" i="8" s="1"/>
  <c r="A2108" i="8"/>
  <c r="C2108" i="8" s="1"/>
  <c r="B2107" i="8"/>
  <c r="D2107" i="8" s="1"/>
  <c r="A2107" i="8"/>
  <c r="C2107" i="8" s="1"/>
  <c r="B2106" i="8"/>
  <c r="D2106" i="8" s="1"/>
  <c r="A2106" i="8"/>
  <c r="C2106" i="8" s="1"/>
  <c r="B2105" i="8"/>
  <c r="D2105" i="8" s="1"/>
  <c r="A2105" i="8"/>
  <c r="C2105" i="8" s="1"/>
  <c r="B2104" i="8"/>
  <c r="D2104" i="8" s="1"/>
  <c r="A2104" i="8"/>
  <c r="C2104" i="8" s="1"/>
  <c r="B2103" i="8"/>
  <c r="D2103" i="8" s="1"/>
  <c r="A2103" i="8"/>
  <c r="C2103" i="8" s="1"/>
  <c r="B2102" i="8"/>
  <c r="D2102" i="8" s="1"/>
  <c r="A2102" i="8"/>
  <c r="C2102" i="8" s="1"/>
  <c r="B2101" i="8"/>
  <c r="D2101" i="8" s="1"/>
  <c r="A2101" i="8"/>
  <c r="C2101" i="8" s="1"/>
  <c r="B2100" i="8"/>
  <c r="D2100" i="8" s="1"/>
  <c r="A2100" i="8"/>
  <c r="C2100" i="8" s="1"/>
  <c r="B2099" i="8"/>
  <c r="D2099" i="8" s="1"/>
  <c r="A2099" i="8"/>
  <c r="C2099" i="8" s="1"/>
  <c r="B2098" i="8"/>
  <c r="D2098" i="8" s="1"/>
  <c r="A2098" i="8"/>
  <c r="C2098" i="8" s="1"/>
  <c r="B2097" i="8"/>
  <c r="D2097" i="8" s="1"/>
  <c r="A2097" i="8"/>
  <c r="C2097" i="8" s="1"/>
  <c r="B2096" i="8"/>
  <c r="D2096" i="8" s="1"/>
  <c r="A2096" i="8"/>
  <c r="C2096" i="8" s="1"/>
  <c r="B2095" i="8"/>
  <c r="D2095" i="8" s="1"/>
  <c r="A2095" i="8"/>
  <c r="C2095" i="8" s="1"/>
  <c r="B2094" i="8"/>
  <c r="D2094" i="8" s="1"/>
  <c r="A2094" i="8"/>
  <c r="C2094" i="8" s="1"/>
  <c r="B2093" i="8"/>
  <c r="D2093" i="8" s="1"/>
  <c r="A2093" i="8"/>
  <c r="C2093" i="8" s="1"/>
  <c r="B2092" i="8"/>
  <c r="D2092" i="8" s="1"/>
  <c r="A2092" i="8"/>
  <c r="C2092" i="8" s="1"/>
  <c r="B2091" i="8"/>
  <c r="D2091" i="8" s="1"/>
  <c r="A2091" i="8"/>
  <c r="C2091" i="8" s="1"/>
  <c r="B2090" i="8"/>
  <c r="D2090" i="8" s="1"/>
  <c r="A2090" i="8"/>
  <c r="C2090" i="8" s="1"/>
  <c r="B2089" i="8"/>
  <c r="D2089" i="8" s="1"/>
  <c r="A2089" i="8"/>
  <c r="C2089" i="8" s="1"/>
  <c r="B2088" i="8"/>
  <c r="D2088" i="8" s="1"/>
  <c r="A2088" i="8"/>
  <c r="C2088" i="8" s="1"/>
  <c r="B2087" i="8"/>
  <c r="D2087" i="8" s="1"/>
  <c r="A2087" i="8"/>
  <c r="C2087" i="8" s="1"/>
  <c r="B2086" i="8"/>
  <c r="D2086" i="8" s="1"/>
  <c r="A2086" i="8"/>
  <c r="C2086" i="8" s="1"/>
  <c r="B2085" i="8"/>
  <c r="D2085" i="8" s="1"/>
  <c r="A2085" i="8"/>
  <c r="C2085" i="8" s="1"/>
  <c r="B2084" i="8"/>
  <c r="D2084" i="8" s="1"/>
  <c r="A2084" i="8"/>
  <c r="C2084" i="8" s="1"/>
  <c r="B2083" i="8"/>
  <c r="D2083" i="8" s="1"/>
  <c r="A2083" i="8"/>
  <c r="C2083" i="8" s="1"/>
  <c r="B2082" i="8"/>
  <c r="D2082" i="8" s="1"/>
  <c r="A2082" i="8"/>
  <c r="C2082" i="8" s="1"/>
  <c r="B2081" i="8"/>
  <c r="D2081" i="8" s="1"/>
  <c r="A2081" i="8"/>
  <c r="C2081" i="8" s="1"/>
  <c r="B2080" i="8"/>
  <c r="D2080" i="8" s="1"/>
  <c r="A2080" i="8"/>
  <c r="C2080" i="8" s="1"/>
  <c r="B2079" i="8"/>
  <c r="D2079" i="8" s="1"/>
  <c r="A2079" i="8"/>
  <c r="C2079" i="8" s="1"/>
  <c r="B2078" i="8"/>
  <c r="D2078" i="8" s="1"/>
  <c r="A2078" i="8"/>
  <c r="C2078" i="8" s="1"/>
  <c r="B2077" i="8"/>
  <c r="D2077" i="8" s="1"/>
  <c r="A2077" i="8"/>
  <c r="C2077" i="8" s="1"/>
  <c r="B2076" i="8"/>
  <c r="D2076" i="8" s="1"/>
  <c r="A2076" i="8"/>
  <c r="C2076" i="8" s="1"/>
  <c r="B2075" i="8"/>
  <c r="D2075" i="8" s="1"/>
  <c r="A2075" i="8"/>
  <c r="C2075" i="8" s="1"/>
  <c r="B2074" i="8"/>
  <c r="D2074" i="8" s="1"/>
  <c r="A2074" i="8"/>
  <c r="C2074" i="8" s="1"/>
  <c r="B2073" i="8"/>
  <c r="D2073" i="8" s="1"/>
  <c r="A2073" i="8"/>
  <c r="C2073" i="8" s="1"/>
  <c r="B2072" i="8"/>
  <c r="D2072" i="8" s="1"/>
  <c r="A2072" i="8"/>
  <c r="C2072" i="8" s="1"/>
  <c r="B2071" i="8"/>
  <c r="D2071" i="8" s="1"/>
  <c r="A2071" i="8"/>
  <c r="C2071" i="8" s="1"/>
  <c r="B2070" i="8"/>
  <c r="D2070" i="8" s="1"/>
  <c r="A2070" i="8"/>
  <c r="C2070" i="8" s="1"/>
  <c r="B2069" i="8"/>
  <c r="D2069" i="8" s="1"/>
  <c r="A2069" i="8"/>
  <c r="C2069" i="8" s="1"/>
  <c r="B2068" i="8"/>
  <c r="D2068" i="8" s="1"/>
  <c r="A2068" i="8"/>
  <c r="C2068" i="8" s="1"/>
  <c r="B2067" i="8"/>
  <c r="D2067" i="8" s="1"/>
  <c r="A2067" i="8"/>
  <c r="C2067" i="8" s="1"/>
  <c r="B2066" i="8"/>
  <c r="D2066" i="8" s="1"/>
  <c r="A2066" i="8"/>
  <c r="C2066" i="8" s="1"/>
  <c r="B2065" i="8"/>
  <c r="D2065" i="8" s="1"/>
  <c r="A2065" i="8"/>
  <c r="C2065" i="8" s="1"/>
  <c r="B2064" i="8"/>
  <c r="D2064" i="8" s="1"/>
  <c r="A2064" i="8"/>
  <c r="C2064" i="8" s="1"/>
  <c r="B2063" i="8"/>
  <c r="D2063" i="8" s="1"/>
  <c r="A2063" i="8"/>
  <c r="C2063" i="8" s="1"/>
  <c r="B2062" i="8"/>
  <c r="D2062" i="8" s="1"/>
  <c r="A2062" i="8"/>
  <c r="C2062" i="8" s="1"/>
  <c r="B2061" i="8"/>
  <c r="D2061" i="8" s="1"/>
  <c r="A2061" i="8"/>
  <c r="C2061" i="8" s="1"/>
  <c r="B2060" i="8"/>
  <c r="D2060" i="8" s="1"/>
  <c r="A2060" i="8"/>
  <c r="C2060" i="8" s="1"/>
  <c r="B2059" i="8"/>
  <c r="D2059" i="8" s="1"/>
  <c r="A2059" i="8"/>
  <c r="C2059" i="8" s="1"/>
  <c r="B2058" i="8"/>
  <c r="D2058" i="8" s="1"/>
  <c r="A2058" i="8"/>
  <c r="C2058" i="8" s="1"/>
  <c r="B2057" i="8"/>
  <c r="D2057" i="8" s="1"/>
  <c r="A2057" i="8"/>
  <c r="C2057" i="8" s="1"/>
  <c r="B2056" i="8"/>
  <c r="D2056" i="8" s="1"/>
  <c r="A2056" i="8"/>
  <c r="C2056" i="8" s="1"/>
  <c r="B2055" i="8"/>
  <c r="D2055" i="8" s="1"/>
  <c r="A2055" i="8"/>
  <c r="C2055" i="8" s="1"/>
  <c r="B2054" i="8"/>
  <c r="D2054" i="8" s="1"/>
  <c r="A2054" i="8"/>
  <c r="C2054" i="8" s="1"/>
  <c r="B2053" i="8"/>
  <c r="D2053" i="8" s="1"/>
  <c r="A2053" i="8"/>
  <c r="C2053" i="8" s="1"/>
  <c r="B2052" i="8"/>
  <c r="D2052" i="8" s="1"/>
  <c r="A2052" i="8"/>
  <c r="C2052" i="8" s="1"/>
  <c r="B2051" i="8"/>
  <c r="D2051" i="8" s="1"/>
  <c r="A2051" i="8"/>
  <c r="C2051" i="8" s="1"/>
  <c r="B2050" i="8"/>
  <c r="D2050" i="8" s="1"/>
  <c r="A2050" i="8"/>
  <c r="C2050" i="8" s="1"/>
  <c r="B2049" i="8"/>
  <c r="D2049" i="8" s="1"/>
  <c r="A2049" i="8"/>
  <c r="C2049" i="8" s="1"/>
  <c r="B2048" i="8"/>
  <c r="D2048" i="8" s="1"/>
  <c r="A2048" i="8"/>
  <c r="C2048" i="8" s="1"/>
  <c r="B2047" i="8"/>
  <c r="D2047" i="8" s="1"/>
  <c r="A2047" i="8"/>
  <c r="C2047" i="8" s="1"/>
  <c r="B2046" i="8"/>
  <c r="D2046" i="8" s="1"/>
  <c r="A2046" i="8"/>
  <c r="C2046" i="8" s="1"/>
  <c r="B2045" i="8"/>
  <c r="D2045" i="8" s="1"/>
  <c r="A2045" i="8"/>
  <c r="C2045" i="8" s="1"/>
  <c r="B2044" i="8"/>
  <c r="D2044" i="8" s="1"/>
  <c r="A2044" i="8"/>
  <c r="C2044" i="8" s="1"/>
  <c r="B2043" i="8"/>
  <c r="D2043" i="8" s="1"/>
  <c r="A2043" i="8"/>
  <c r="C2043" i="8" s="1"/>
  <c r="B2042" i="8"/>
  <c r="D2042" i="8" s="1"/>
  <c r="A2042" i="8"/>
  <c r="C2042" i="8" s="1"/>
  <c r="B2041" i="8"/>
  <c r="D2041" i="8" s="1"/>
  <c r="A2041" i="8"/>
  <c r="C2041" i="8" s="1"/>
  <c r="B2040" i="8"/>
  <c r="D2040" i="8" s="1"/>
  <c r="A2040" i="8"/>
  <c r="C2040" i="8" s="1"/>
  <c r="B2039" i="8"/>
  <c r="D2039" i="8" s="1"/>
  <c r="A2039" i="8"/>
  <c r="C2039" i="8" s="1"/>
  <c r="B2038" i="8"/>
  <c r="D2038" i="8" s="1"/>
  <c r="A2038" i="8"/>
  <c r="C2038" i="8" s="1"/>
  <c r="B2037" i="8"/>
  <c r="D2037" i="8" s="1"/>
  <c r="A2037" i="8"/>
  <c r="C2037" i="8" s="1"/>
  <c r="B2036" i="8"/>
  <c r="D2036" i="8" s="1"/>
  <c r="A2036" i="8"/>
  <c r="C2036" i="8" s="1"/>
  <c r="B2035" i="8"/>
  <c r="D2035" i="8" s="1"/>
  <c r="A2035" i="8"/>
  <c r="C2035" i="8" s="1"/>
  <c r="B2034" i="8"/>
  <c r="D2034" i="8" s="1"/>
  <c r="A2034" i="8"/>
  <c r="C2034" i="8" s="1"/>
  <c r="B2033" i="8"/>
  <c r="D2033" i="8" s="1"/>
  <c r="A2033" i="8"/>
  <c r="C2033" i="8" s="1"/>
  <c r="B2032" i="8"/>
  <c r="D2032" i="8" s="1"/>
  <c r="A2032" i="8"/>
  <c r="C2032" i="8" s="1"/>
  <c r="B2031" i="8"/>
  <c r="D2031" i="8" s="1"/>
  <c r="A2031" i="8"/>
  <c r="C2031" i="8" s="1"/>
  <c r="B2030" i="8"/>
  <c r="D2030" i="8" s="1"/>
  <c r="A2030" i="8"/>
  <c r="C2030" i="8" s="1"/>
  <c r="B2029" i="8"/>
  <c r="D2029" i="8" s="1"/>
  <c r="A2029" i="8"/>
  <c r="C2029" i="8" s="1"/>
  <c r="B2028" i="8"/>
  <c r="D2028" i="8" s="1"/>
  <c r="A2028" i="8"/>
  <c r="C2028" i="8" s="1"/>
  <c r="B2027" i="8"/>
  <c r="D2027" i="8" s="1"/>
  <c r="A2027" i="8"/>
  <c r="C2027" i="8" s="1"/>
  <c r="B2026" i="8"/>
  <c r="D2026" i="8" s="1"/>
  <c r="A2026" i="8"/>
  <c r="C2026" i="8" s="1"/>
  <c r="B2025" i="8"/>
  <c r="D2025" i="8" s="1"/>
  <c r="A2025" i="8"/>
  <c r="C2025" i="8" s="1"/>
  <c r="B2024" i="8"/>
  <c r="D2024" i="8" s="1"/>
  <c r="A2024" i="8"/>
  <c r="C2024" i="8" s="1"/>
  <c r="B2023" i="8"/>
  <c r="D2023" i="8" s="1"/>
  <c r="A2023" i="8"/>
  <c r="C2023" i="8" s="1"/>
  <c r="B2022" i="8"/>
  <c r="D2022" i="8" s="1"/>
  <c r="A2022" i="8"/>
  <c r="C2022" i="8" s="1"/>
  <c r="B2021" i="8"/>
  <c r="D2021" i="8" s="1"/>
  <c r="A2021" i="8"/>
  <c r="C2021" i="8" s="1"/>
  <c r="B2020" i="8"/>
  <c r="D2020" i="8" s="1"/>
  <c r="A2020" i="8"/>
  <c r="C2020" i="8" s="1"/>
  <c r="B2019" i="8"/>
  <c r="D2019" i="8" s="1"/>
  <c r="A2019" i="8"/>
  <c r="C2019" i="8" s="1"/>
  <c r="B2018" i="8"/>
  <c r="D2018" i="8" s="1"/>
  <c r="A2018" i="8"/>
  <c r="C2018" i="8" s="1"/>
  <c r="B2017" i="8"/>
  <c r="D2017" i="8" s="1"/>
  <c r="A2017" i="8"/>
  <c r="C2017" i="8" s="1"/>
  <c r="B2016" i="8"/>
  <c r="D2016" i="8" s="1"/>
  <c r="A2016" i="8"/>
  <c r="C2016" i="8" s="1"/>
  <c r="B2015" i="8"/>
  <c r="D2015" i="8" s="1"/>
  <c r="A2015" i="8"/>
  <c r="C2015" i="8" s="1"/>
  <c r="B2014" i="8"/>
  <c r="D2014" i="8" s="1"/>
  <c r="A2014" i="8"/>
  <c r="C2014" i="8" s="1"/>
  <c r="B2013" i="8"/>
  <c r="D2013" i="8" s="1"/>
  <c r="A2013" i="8"/>
  <c r="C2013" i="8" s="1"/>
  <c r="B2012" i="8"/>
  <c r="D2012" i="8" s="1"/>
  <c r="A2012" i="8"/>
  <c r="C2012" i="8" s="1"/>
  <c r="B2011" i="8"/>
  <c r="D2011" i="8" s="1"/>
  <c r="A2011" i="8"/>
  <c r="C2011" i="8" s="1"/>
  <c r="B2010" i="8"/>
  <c r="D2010" i="8" s="1"/>
  <c r="A2010" i="8"/>
  <c r="C2010" i="8" s="1"/>
  <c r="B2009" i="8"/>
  <c r="D2009" i="8" s="1"/>
  <c r="A2009" i="8"/>
  <c r="C2009" i="8" s="1"/>
  <c r="B2008" i="8"/>
  <c r="D2008" i="8" s="1"/>
  <c r="A2008" i="8"/>
  <c r="C2008" i="8" s="1"/>
  <c r="B2007" i="8"/>
  <c r="D2007" i="8" s="1"/>
  <c r="A2007" i="8"/>
  <c r="C2007" i="8" s="1"/>
  <c r="B2006" i="8"/>
  <c r="D2006" i="8" s="1"/>
  <c r="A2006" i="8"/>
  <c r="C2006" i="8" s="1"/>
  <c r="B2005" i="8"/>
  <c r="D2005" i="8" s="1"/>
  <c r="A2005" i="8"/>
  <c r="C2005" i="8" s="1"/>
  <c r="B2004" i="8"/>
  <c r="D2004" i="8" s="1"/>
  <c r="A2004" i="8"/>
  <c r="C2004" i="8" s="1"/>
  <c r="B2003" i="8"/>
  <c r="D2003" i="8" s="1"/>
  <c r="A2003" i="8"/>
  <c r="C2003" i="8" s="1"/>
  <c r="B2002" i="8"/>
  <c r="D2002" i="8" s="1"/>
  <c r="A2002" i="8"/>
  <c r="C2002" i="8" s="1"/>
  <c r="B2001" i="8"/>
  <c r="D2001" i="8" s="1"/>
  <c r="A2001" i="8"/>
  <c r="C2001" i="8" s="1"/>
  <c r="B2000" i="8"/>
  <c r="D2000" i="8" s="1"/>
  <c r="A2000" i="8"/>
  <c r="C2000" i="8" s="1"/>
  <c r="B1999" i="8"/>
  <c r="D1999" i="8" s="1"/>
  <c r="A1999" i="8"/>
  <c r="C1999" i="8" s="1"/>
  <c r="B1998" i="8"/>
  <c r="D1998" i="8" s="1"/>
  <c r="A1998" i="8"/>
  <c r="C1998" i="8" s="1"/>
  <c r="B1997" i="8"/>
  <c r="D1997" i="8" s="1"/>
  <c r="A1997" i="8"/>
  <c r="C1997" i="8" s="1"/>
  <c r="B1996" i="8"/>
  <c r="D1996" i="8" s="1"/>
  <c r="A1996" i="8"/>
  <c r="C1996" i="8" s="1"/>
  <c r="B1995" i="8"/>
  <c r="D1995" i="8" s="1"/>
  <c r="A1995" i="8"/>
  <c r="C1995" i="8" s="1"/>
  <c r="B1994" i="8"/>
  <c r="D1994" i="8" s="1"/>
  <c r="A1994" i="8"/>
  <c r="C1994" i="8" s="1"/>
  <c r="B1993" i="8"/>
  <c r="D1993" i="8" s="1"/>
  <c r="A1993" i="8"/>
  <c r="C1993" i="8" s="1"/>
  <c r="B1992" i="8"/>
  <c r="D1992" i="8" s="1"/>
  <c r="A1992" i="8"/>
  <c r="C1992" i="8" s="1"/>
  <c r="B1991" i="8"/>
  <c r="D1991" i="8" s="1"/>
  <c r="A1991" i="8"/>
  <c r="C1991" i="8" s="1"/>
  <c r="B1990" i="8"/>
  <c r="D1990" i="8" s="1"/>
  <c r="A1990" i="8"/>
  <c r="C1990" i="8" s="1"/>
  <c r="B1989" i="8"/>
  <c r="D1989" i="8" s="1"/>
  <c r="A1989" i="8"/>
  <c r="C1989" i="8" s="1"/>
  <c r="B1988" i="8"/>
  <c r="D1988" i="8" s="1"/>
  <c r="A1988" i="8"/>
  <c r="C1988" i="8" s="1"/>
  <c r="B1987" i="8"/>
  <c r="D1987" i="8" s="1"/>
  <c r="A1987" i="8"/>
  <c r="C1987" i="8" s="1"/>
  <c r="B1986" i="8"/>
  <c r="D1986" i="8" s="1"/>
  <c r="A1986" i="8"/>
  <c r="C1986" i="8" s="1"/>
  <c r="B1985" i="8"/>
  <c r="D1985" i="8" s="1"/>
  <c r="A1985" i="8"/>
  <c r="C1985" i="8" s="1"/>
  <c r="B1984" i="8"/>
  <c r="D1984" i="8" s="1"/>
  <c r="A1984" i="8"/>
  <c r="C1984" i="8" s="1"/>
  <c r="B1983" i="8"/>
  <c r="D1983" i="8" s="1"/>
  <c r="A1983" i="8"/>
  <c r="C1983" i="8" s="1"/>
  <c r="B1982" i="8"/>
  <c r="D1982" i="8" s="1"/>
  <c r="A1982" i="8"/>
  <c r="C1982" i="8" s="1"/>
  <c r="B1981" i="8"/>
  <c r="D1981" i="8" s="1"/>
  <c r="A1981" i="8"/>
  <c r="C1981" i="8" s="1"/>
  <c r="B1980" i="8"/>
  <c r="D1980" i="8" s="1"/>
  <c r="A1980" i="8"/>
  <c r="C1980" i="8" s="1"/>
  <c r="B1979" i="8"/>
  <c r="D1979" i="8" s="1"/>
  <c r="A1979" i="8"/>
  <c r="C1979" i="8" s="1"/>
  <c r="B1978" i="8"/>
  <c r="D1978" i="8" s="1"/>
  <c r="A1978" i="8"/>
  <c r="C1978" i="8" s="1"/>
  <c r="B1977" i="8"/>
  <c r="D1977" i="8" s="1"/>
  <c r="A1977" i="8"/>
  <c r="C1977" i="8" s="1"/>
  <c r="B1976" i="8"/>
  <c r="D1976" i="8" s="1"/>
  <c r="A1976" i="8"/>
  <c r="C1976" i="8" s="1"/>
  <c r="B1975" i="8"/>
  <c r="D1975" i="8" s="1"/>
  <c r="A1975" i="8"/>
  <c r="C1975" i="8" s="1"/>
  <c r="B1974" i="8"/>
  <c r="D1974" i="8" s="1"/>
  <c r="A1974" i="8"/>
  <c r="C1974" i="8" s="1"/>
  <c r="B1973" i="8"/>
  <c r="D1973" i="8" s="1"/>
  <c r="A1973" i="8"/>
  <c r="C1973" i="8" s="1"/>
  <c r="B1972" i="8"/>
  <c r="D1972" i="8" s="1"/>
  <c r="A1972" i="8"/>
  <c r="C1972" i="8" s="1"/>
  <c r="B1971" i="8"/>
  <c r="D1971" i="8" s="1"/>
  <c r="A1971" i="8"/>
  <c r="C1971" i="8" s="1"/>
  <c r="B1970" i="8"/>
  <c r="D1970" i="8" s="1"/>
  <c r="A1970" i="8"/>
  <c r="C1970" i="8" s="1"/>
  <c r="B1969" i="8"/>
  <c r="D1969" i="8" s="1"/>
  <c r="A1969" i="8"/>
  <c r="C1969" i="8" s="1"/>
  <c r="B1968" i="8"/>
  <c r="D1968" i="8" s="1"/>
  <c r="A1968" i="8"/>
  <c r="C1968" i="8" s="1"/>
  <c r="B1967" i="8"/>
  <c r="D1967" i="8" s="1"/>
  <c r="A1967" i="8"/>
  <c r="C1967" i="8" s="1"/>
  <c r="B1966" i="8"/>
  <c r="D1966" i="8" s="1"/>
  <c r="A1966" i="8"/>
  <c r="C1966" i="8" s="1"/>
  <c r="B1965" i="8"/>
  <c r="D1965" i="8" s="1"/>
  <c r="A1965" i="8"/>
  <c r="C1965" i="8" s="1"/>
  <c r="B1964" i="8"/>
  <c r="D1964" i="8" s="1"/>
  <c r="A1964" i="8"/>
  <c r="C1964" i="8" s="1"/>
  <c r="B1963" i="8"/>
  <c r="D1963" i="8" s="1"/>
  <c r="A1963" i="8"/>
  <c r="C1963" i="8" s="1"/>
  <c r="B1962" i="8"/>
  <c r="D1962" i="8" s="1"/>
  <c r="A1962" i="8"/>
  <c r="C1962" i="8" s="1"/>
  <c r="B1961" i="8"/>
  <c r="D1961" i="8" s="1"/>
  <c r="A1961" i="8"/>
  <c r="C1961" i="8" s="1"/>
  <c r="B1960" i="8"/>
  <c r="D1960" i="8" s="1"/>
  <c r="A1960" i="8"/>
  <c r="C1960" i="8" s="1"/>
  <c r="B1959" i="8"/>
  <c r="D1959" i="8" s="1"/>
  <c r="A1959" i="8"/>
  <c r="C1959" i="8" s="1"/>
  <c r="B1958" i="8"/>
  <c r="D1958" i="8" s="1"/>
  <c r="A1958" i="8"/>
  <c r="C1958" i="8" s="1"/>
  <c r="B1957" i="8"/>
  <c r="D1957" i="8" s="1"/>
  <c r="A1957" i="8"/>
  <c r="C1957" i="8" s="1"/>
  <c r="B1956" i="8"/>
  <c r="D1956" i="8" s="1"/>
  <c r="A1956" i="8"/>
  <c r="C1956" i="8" s="1"/>
  <c r="B1955" i="8"/>
  <c r="D1955" i="8" s="1"/>
  <c r="A1955" i="8"/>
  <c r="C1955" i="8" s="1"/>
  <c r="B1954" i="8"/>
  <c r="D1954" i="8" s="1"/>
  <c r="A1954" i="8"/>
  <c r="C1954" i="8" s="1"/>
  <c r="B1953" i="8"/>
  <c r="D1953" i="8" s="1"/>
  <c r="A1953" i="8"/>
  <c r="C1953" i="8" s="1"/>
  <c r="B1952" i="8"/>
  <c r="D1952" i="8" s="1"/>
  <c r="A1952" i="8"/>
  <c r="C1952" i="8" s="1"/>
  <c r="B1951" i="8"/>
  <c r="D1951" i="8" s="1"/>
  <c r="A1951" i="8"/>
  <c r="C1951" i="8" s="1"/>
  <c r="B1950" i="8"/>
  <c r="D1950" i="8" s="1"/>
  <c r="A1950" i="8"/>
  <c r="C1950" i="8" s="1"/>
  <c r="B1949" i="8"/>
  <c r="D1949" i="8" s="1"/>
  <c r="A1949" i="8"/>
  <c r="C1949" i="8" s="1"/>
  <c r="B1948" i="8"/>
  <c r="D1948" i="8" s="1"/>
  <c r="A1948" i="8"/>
  <c r="C1948" i="8" s="1"/>
  <c r="B1947" i="8"/>
  <c r="D1947" i="8" s="1"/>
  <c r="A1947" i="8"/>
  <c r="C1947" i="8" s="1"/>
  <c r="B1946" i="8"/>
  <c r="D1946" i="8" s="1"/>
  <c r="A1946" i="8"/>
  <c r="C1946" i="8" s="1"/>
  <c r="B1945" i="8"/>
  <c r="D1945" i="8" s="1"/>
  <c r="A1945" i="8"/>
  <c r="C1945" i="8" s="1"/>
  <c r="B1944" i="8"/>
  <c r="D1944" i="8" s="1"/>
  <c r="A1944" i="8"/>
  <c r="C1944" i="8" s="1"/>
  <c r="B1943" i="8"/>
  <c r="D1943" i="8" s="1"/>
  <c r="A1943" i="8"/>
  <c r="C1943" i="8" s="1"/>
  <c r="B1942" i="8"/>
  <c r="D1942" i="8" s="1"/>
  <c r="A1942" i="8"/>
  <c r="C1942" i="8" s="1"/>
  <c r="B1941" i="8"/>
  <c r="D1941" i="8" s="1"/>
  <c r="A1941" i="8"/>
  <c r="C1941" i="8" s="1"/>
  <c r="B1940" i="8"/>
  <c r="D1940" i="8" s="1"/>
  <c r="A1940" i="8"/>
  <c r="C1940" i="8" s="1"/>
  <c r="B1939" i="8"/>
  <c r="D1939" i="8" s="1"/>
  <c r="A1939" i="8"/>
  <c r="C1939" i="8" s="1"/>
  <c r="B1938" i="8"/>
  <c r="D1938" i="8" s="1"/>
  <c r="A1938" i="8"/>
  <c r="C1938" i="8" s="1"/>
  <c r="B1937" i="8"/>
  <c r="D1937" i="8" s="1"/>
  <c r="A1937" i="8"/>
  <c r="C1937" i="8" s="1"/>
  <c r="B1936" i="8"/>
  <c r="D1936" i="8" s="1"/>
  <c r="A1936" i="8"/>
  <c r="C1936" i="8" s="1"/>
  <c r="B1935" i="8"/>
  <c r="D1935" i="8" s="1"/>
  <c r="A1935" i="8"/>
  <c r="C1935" i="8" s="1"/>
  <c r="B1934" i="8"/>
  <c r="D1934" i="8" s="1"/>
  <c r="A1934" i="8"/>
  <c r="C1934" i="8" s="1"/>
  <c r="B1933" i="8"/>
  <c r="D1933" i="8" s="1"/>
  <c r="A1933" i="8"/>
  <c r="C1933" i="8" s="1"/>
  <c r="B1932" i="8"/>
  <c r="D1932" i="8" s="1"/>
  <c r="A1932" i="8"/>
  <c r="C1932" i="8" s="1"/>
  <c r="B1931" i="8"/>
  <c r="D1931" i="8" s="1"/>
  <c r="A1931" i="8"/>
  <c r="C1931" i="8" s="1"/>
  <c r="B1930" i="8"/>
  <c r="D1930" i="8" s="1"/>
  <c r="A1930" i="8"/>
  <c r="C1930" i="8" s="1"/>
  <c r="B1929" i="8"/>
  <c r="D1929" i="8" s="1"/>
  <c r="A1929" i="8"/>
  <c r="C1929" i="8" s="1"/>
  <c r="B1928" i="8"/>
  <c r="D1928" i="8" s="1"/>
  <c r="A1928" i="8"/>
  <c r="C1928" i="8" s="1"/>
  <c r="B1927" i="8"/>
  <c r="D1927" i="8" s="1"/>
  <c r="A1927" i="8"/>
  <c r="C1927" i="8" s="1"/>
  <c r="B1926" i="8"/>
  <c r="D1926" i="8" s="1"/>
  <c r="A1926" i="8"/>
  <c r="C1926" i="8" s="1"/>
  <c r="B1925" i="8"/>
  <c r="D1925" i="8" s="1"/>
  <c r="A1925" i="8"/>
  <c r="C1925" i="8" s="1"/>
  <c r="B1924" i="8"/>
  <c r="D1924" i="8" s="1"/>
  <c r="A1924" i="8"/>
  <c r="C1924" i="8" s="1"/>
  <c r="B1923" i="8"/>
  <c r="D1923" i="8" s="1"/>
  <c r="A1923" i="8"/>
  <c r="C1923" i="8" s="1"/>
  <c r="B1922" i="8"/>
  <c r="D1922" i="8" s="1"/>
  <c r="A1922" i="8"/>
  <c r="C1922" i="8" s="1"/>
  <c r="B1921" i="8"/>
  <c r="D1921" i="8" s="1"/>
  <c r="A1921" i="8"/>
  <c r="C1921" i="8" s="1"/>
  <c r="B1920" i="8"/>
  <c r="D1920" i="8" s="1"/>
  <c r="A1920" i="8"/>
  <c r="C1920" i="8" s="1"/>
  <c r="B1919" i="8"/>
  <c r="D1919" i="8" s="1"/>
  <c r="A1919" i="8"/>
  <c r="C1919" i="8" s="1"/>
  <c r="B1918" i="8"/>
  <c r="D1918" i="8" s="1"/>
  <c r="A1918" i="8"/>
  <c r="C1918" i="8" s="1"/>
  <c r="B1917" i="8"/>
  <c r="D1917" i="8" s="1"/>
  <c r="A1917" i="8"/>
  <c r="C1917" i="8" s="1"/>
  <c r="B1916" i="8"/>
  <c r="D1916" i="8" s="1"/>
  <c r="A1916" i="8"/>
  <c r="C1916" i="8" s="1"/>
  <c r="B1915" i="8"/>
  <c r="D1915" i="8" s="1"/>
  <c r="A1915" i="8"/>
  <c r="C1915" i="8" s="1"/>
  <c r="B1914" i="8"/>
  <c r="D1914" i="8" s="1"/>
  <c r="A1914" i="8"/>
  <c r="C1914" i="8" s="1"/>
  <c r="B1913" i="8"/>
  <c r="D1913" i="8" s="1"/>
  <c r="A1913" i="8"/>
  <c r="C1913" i="8" s="1"/>
  <c r="B1912" i="8"/>
  <c r="D1912" i="8" s="1"/>
  <c r="A1912" i="8"/>
  <c r="C1912" i="8" s="1"/>
  <c r="B1911" i="8"/>
  <c r="D1911" i="8" s="1"/>
  <c r="A1911" i="8"/>
  <c r="C1911" i="8" s="1"/>
  <c r="B1910" i="8"/>
  <c r="D1910" i="8" s="1"/>
  <c r="A1910" i="8"/>
  <c r="C1910" i="8" s="1"/>
  <c r="B1909" i="8"/>
  <c r="D1909" i="8" s="1"/>
  <c r="A1909" i="8"/>
  <c r="C1909" i="8" s="1"/>
  <c r="B1908" i="8"/>
  <c r="D1908" i="8" s="1"/>
  <c r="A1908" i="8"/>
  <c r="C1908" i="8" s="1"/>
  <c r="B1907" i="8"/>
  <c r="D1907" i="8" s="1"/>
  <c r="A1907" i="8"/>
  <c r="C1907" i="8" s="1"/>
  <c r="B1906" i="8"/>
  <c r="D1906" i="8" s="1"/>
  <c r="A1906" i="8"/>
  <c r="C1906" i="8" s="1"/>
  <c r="B1905" i="8"/>
  <c r="D1905" i="8" s="1"/>
  <c r="A1905" i="8"/>
  <c r="C1905" i="8" s="1"/>
  <c r="B1904" i="8"/>
  <c r="D1904" i="8" s="1"/>
  <c r="A1904" i="8"/>
  <c r="C1904" i="8" s="1"/>
  <c r="B1903" i="8"/>
  <c r="D1903" i="8" s="1"/>
  <c r="A1903" i="8"/>
  <c r="C1903" i="8" s="1"/>
  <c r="B1902" i="8"/>
  <c r="D1902" i="8" s="1"/>
  <c r="A1902" i="8"/>
  <c r="C1902" i="8" s="1"/>
  <c r="B1901" i="8"/>
  <c r="D1901" i="8" s="1"/>
  <c r="A1901" i="8"/>
  <c r="C1901" i="8" s="1"/>
  <c r="B1900" i="8"/>
  <c r="D1900" i="8" s="1"/>
  <c r="A1900" i="8"/>
  <c r="C1900" i="8" s="1"/>
  <c r="B1899" i="8"/>
  <c r="D1899" i="8" s="1"/>
  <c r="A1899" i="8"/>
  <c r="C1899" i="8" s="1"/>
  <c r="B1898" i="8"/>
  <c r="D1898" i="8" s="1"/>
  <c r="A1898" i="8"/>
  <c r="C1898" i="8" s="1"/>
  <c r="B1897" i="8"/>
  <c r="D1897" i="8" s="1"/>
  <c r="A1897" i="8"/>
  <c r="C1897" i="8" s="1"/>
  <c r="B1896" i="8"/>
  <c r="D1896" i="8" s="1"/>
  <c r="A1896" i="8"/>
  <c r="C1896" i="8" s="1"/>
  <c r="B1895" i="8"/>
  <c r="D1895" i="8" s="1"/>
  <c r="A1895" i="8"/>
  <c r="C1895" i="8" s="1"/>
  <c r="B1894" i="8"/>
  <c r="D1894" i="8" s="1"/>
  <c r="A1894" i="8"/>
  <c r="C1894" i="8" s="1"/>
  <c r="B1893" i="8"/>
  <c r="D1893" i="8" s="1"/>
  <c r="A1893" i="8"/>
  <c r="C1893" i="8" s="1"/>
  <c r="B1892" i="8"/>
  <c r="D1892" i="8" s="1"/>
  <c r="A1892" i="8"/>
  <c r="C1892" i="8" s="1"/>
  <c r="B1891" i="8"/>
  <c r="D1891" i="8" s="1"/>
  <c r="A1891" i="8"/>
  <c r="C1891" i="8" s="1"/>
  <c r="B1890" i="8"/>
  <c r="D1890" i="8" s="1"/>
  <c r="A1890" i="8"/>
  <c r="C1890" i="8" s="1"/>
  <c r="B1889" i="8"/>
  <c r="D1889" i="8" s="1"/>
  <c r="A1889" i="8"/>
  <c r="C1889" i="8" s="1"/>
  <c r="B1888" i="8"/>
  <c r="D1888" i="8" s="1"/>
  <c r="A1888" i="8"/>
  <c r="C1888" i="8" s="1"/>
  <c r="B1887" i="8"/>
  <c r="D1887" i="8" s="1"/>
  <c r="A1887" i="8"/>
  <c r="C1887" i="8" s="1"/>
  <c r="B1886" i="8"/>
  <c r="D1886" i="8" s="1"/>
  <c r="A1886" i="8"/>
  <c r="C1886" i="8" s="1"/>
  <c r="B1885" i="8"/>
  <c r="D1885" i="8" s="1"/>
  <c r="A1885" i="8"/>
  <c r="C1885" i="8" s="1"/>
  <c r="B1884" i="8"/>
  <c r="D1884" i="8" s="1"/>
  <c r="A1884" i="8"/>
  <c r="C1884" i="8" s="1"/>
  <c r="B1883" i="8"/>
  <c r="D1883" i="8" s="1"/>
  <c r="A1883" i="8"/>
  <c r="C1883" i="8" s="1"/>
  <c r="B1882" i="8"/>
  <c r="D1882" i="8" s="1"/>
  <c r="A1882" i="8"/>
  <c r="C1882" i="8" s="1"/>
  <c r="B1881" i="8"/>
  <c r="D1881" i="8" s="1"/>
  <c r="A1881" i="8"/>
  <c r="C1881" i="8" s="1"/>
  <c r="B1880" i="8"/>
  <c r="D1880" i="8" s="1"/>
  <c r="A1880" i="8"/>
  <c r="C1880" i="8" s="1"/>
  <c r="B1879" i="8"/>
  <c r="D1879" i="8" s="1"/>
  <c r="A1879" i="8"/>
  <c r="C1879" i="8" s="1"/>
  <c r="B1878" i="8"/>
  <c r="D1878" i="8" s="1"/>
  <c r="A1878" i="8"/>
  <c r="C1878" i="8" s="1"/>
  <c r="B1877" i="8"/>
  <c r="D1877" i="8" s="1"/>
  <c r="A1877" i="8"/>
  <c r="C1877" i="8" s="1"/>
  <c r="B1876" i="8"/>
  <c r="D1876" i="8" s="1"/>
  <c r="A1876" i="8"/>
  <c r="C1876" i="8" s="1"/>
  <c r="B1875" i="8"/>
  <c r="D1875" i="8" s="1"/>
  <c r="A1875" i="8"/>
  <c r="C1875" i="8" s="1"/>
  <c r="B1874" i="8"/>
  <c r="D1874" i="8" s="1"/>
  <c r="A1874" i="8"/>
  <c r="C1874" i="8" s="1"/>
  <c r="B1873" i="8"/>
  <c r="D1873" i="8" s="1"/>
  <c r="A1873" i="8"/>
  <c r="C1873" i="8" s="1"/>
  <c r="B1872" i="8"/>
  <c r="D1872" i="8" s="1"/>
  <c r="A1872" i="8"/>
  <c r="C1872" i="8" s="1"/>
  <c r="B1871" i="8"/>
  <c r="D1871" i="8" s="1"/>
  <c r="A1871" i="8"/>
  <c r="C1871" i="8" s="1"/>
  <c r="B1870" i="8"/>
  <c r="D1870" i="8" s="1"/>
  <c r="A1870" i="8"/>
  <c r="C1870" i="8" s="1"/>
  <c r="B1869" i="8"/>
  <c r="D1869" i="8" s="1"/>
  <c r="A1869" i="8"/>
  <c r="C1869" i="8" s="1"/>
  <c r="B1868" i="8"/>
  <c r="D1868" i="8" s="1"/>
  <c r="A1868" i="8"/>
  <c r="C1868" i="8" s="1"/>
  <c r="B1867" i="8"/>
  <c r="D1867" i="8" s="1"/>
  <c r="A1867" i="8"/>
  <c r="C1867" i="8" s="1"/>
  <c r="B1866" i="8"/>
  <c r="D1866" i="8" s="1"/>
  <c r="A1866" i="8"/>
  <c r="C1866" i="8" s="1"/>
  <c r="B1865" i="8"/>
  <c r="D1865" i="8" s="1"/>
  <c r="A1865" i="8"/>
  <c r="C1865" i="8" s="1"/>
  <c r="B1864" i="8"/>
  <c r="D1864" i="8" s="1"/>
  <c r="A1864" i="8"/>
  <c r="C1864" i="8" s="1"/>
  <c r="B1863" i="8"/>
  <c r="D1863" i="8" s="1"/>
  <c r="A1863" i="8"/>
  <c r="C1863" i="8" s="1"/>
  <c r="B1862" i="8"/>
  <c r="D1862" i="8" s="1"/>
  <c r="A1862" i="8"/>
  <c r="C1862" i="8" s="1"/>
  <c r="B1861" i="8"/>
  <c r="D1861" i="8" s="1"/>
  <c r="A1861" i="8"/>
  <c r="C1861" i="8" s="1"/>
  <c r="B1860" i="8"/>
  <c r="D1860" i="8" s="1"/>
  <c r="A1860" i="8"/>
  <c r="C1860" i="8" s="1"/>
  <c r="B1859" i="8"/>
  <c r="D1859" i="8" s="1"/>
  <c r="A1859" i="8"/>
  <c r="C1859" i="8" s="1"/>
  <c r="B1858" i="8"/>
  <c r="D1858" i="8" s="1"/>
  <c r="A1858" i="8"/>
  <c r="C1858" i="8" s="1"/>
  <c r="B1857" i="8"/>
  <c r="D1857" i="8" s="1"/>
  <c r="A1857" i="8"/>
  <c r="C1857" i="8" s="1"/>
  <c r="B1856" i="8"/>
  <c r="D1856" i="8" s="1"/>
  <c r="A1856" i="8"/>
  <c r="C1856" i="8" s="1"/>
  <c r="B1855" i="8"/>
  <c r="D1855" i="8" s="1"/>
  <c r="A1855" i="8"/>
  <c r="C1855" i="8" s="1"/>
  <c r="B1854" i="8"/>
  <c r="D1854" i="8" s="1"/>
  <c r="A1854" i="8"/>
  <c r="C1854" i="8" s="1"/>
  <c r="B1853" i="8"/>
  <c r="D1853" i="8" s="1"/>
  <c r="A1853" i="8"/>
  <c r="C1853" i="8" s="1"/>
  <c r="B1852" i="8"/>
  <c r="D1852" i="8" s="1"/>
  <c r="A1852" i="8"/>
  <c r="C1852" i="8" s="1"/>
  <c r="B1851" i="8"/>
  <c r="D1851" i="8" s="1"/>
  <c r="A1851" i="8"/>
  <c r="C1851" i="8" s="1"/>
  <c r="B1850" i="8"/>
  <c r="D1850" i="8" s="1"/>
  <c r="A1850" i="8"/>
  <c r="C1850" i="8" s="1"/>
  <c r="B1849" i="8"/>
  <c r="D1849" i="8" s="1"/>
  <c r="A1849" i="8"/>
  <c r="C1849" i="8" s="1"/>
  <c r="B1848" i="8"/>
  <c r="D1848" i="8" s="1"/>
  <c r="A1848" i="8"/>
  <c r="C1848" i="8" s="1"/>
  <c r="B1847" i="8"/>
  <c r="D1847" i="8" s="1"/>
  <c r="A1847" i="8"/>
  <c r="C1847" i="8" s="1"/>
  <c r="B1846" i="8"/>
  <c r="D1846" i="8" s="1"/>
  <c r="A1846" i="8"/>
  <c r="C1846" i="8" s="1"/>
  <c r="B1845" i="8"/>
  <c r="D1845" i="8" s="1"/>
  <c r="A1845" i="8"/>
  <c r="C1845" i="8" s="1"/>
  <c r="B1844" i="8"/>
  <c r="D1844" i="8" s="1"/>
  <c r="A1844" i="8"/>
  <c r="C1844" i="8" s="1"/>
  <c r="B1843" i="8"/>
  <c r="D1843" i="8" s="1"/>
  <c r="A1843" i="8"/>
  <c r="C1843" i="8" s="1"/>
  <c r="B1842" i="8"/>
  <c r="D1842" i="8" s="1"/>
  <c r="A1842" i="8"/>
  <c r="C1842" i="8" s="1"/>
  <c r="B1841" i="8"/>
  <c r="D1841" i="8" s="1"/>
  <c r="A1841" i="8"/>
  <c r="C1841" i="8" s="1"/>
  <c r="B1840" i="8"/>
  <c r="D1840" i="8" s="1"/>
  <c r="A1840" i="8"/>
  <c r="C1840" i="8" s="1"/>
  <c r="B1839" i="8"/>
  <c r="D1839" i="8" s="1"/>
  <c r="A1839" i="8"/>
  <c r="C1839" i="8" s="1"/>
  <c r="B1838" i="8"/>
  <c r="D1838" i="8" s="1"/>
  <c r="A1838" i="8"/>
  <c r="C1838" i="8" s="1"/>
  <c r="B1837" i="8"/>
  <c r="D1837" i="8" s="1"/>
  <c r="A1837" i="8"/>
  <c r="C1837" i="8" s="1"/>
  <c r="B1836" i="8"/>
  <c r="D1836" i="8" s="1"/>
  <c r="A1836" i="8"/>
  <c r="C1836" i="8" s="1"/>
  <c r="B1835" i="8"/>
  <c r="D1835" i="8" s="1"/>
  <c r="A1835" i="8"/>
  <c r="C1835" i="8" s="1"/>
  <c r="B1834" i="8"/>
  <c r="D1834" i="8" s="1"/>
  <c r="A1834" i="8"/>
  <c r="C1834" i="8" s="1"/>
  <c r="B1833" i="8"/>
  <c r="D1833" i="8" s="1"/>
  <c r="A1833" i="8"/>
  <c r="C1833" i="8" s="1"/>
  <c r="B1832" i="8"/>
  <c r="D1832" i="8" s="1"/>
  <c r="A1832" i="8"/>
  <c r="C1832" i="8" s="1"/>
  <c r="B1831" i="8"/>
  <c r="D1831" i="8" s="1"/>
  <c r="A1831" i="8"/>
  <c r="C1831" i="8" s="1"/>
  <c r="B1830" i="8"/>
  <c r="D1830" i="8" s="1"/>
  <c r="A1830" i="8"/>
  <c r="C1830" i="8" s="1"/>
  <c r="B1829" i="8"/>
  <c r="D1829" i="8" s="1"/>
  <c r="A1829" i="8"/>
  <c r="C1829" i="8" s="1"/>
  <c r="B1828" i="8"/>
  <c r="D1828" i="8" s="1"/>
  <c r="A1828" i="8"/>
  <c r="C1828" i="8" s="1"/>
  <c r="B1827" i="8"/>
  <c r="D1827" i="8" s="1"/>
  <c r="A1827" i="8"/>
  <c r="C1827" i="8" s="1"/>
  <c r="B1826" i="8"/>
  <c r="D1826" i="8" s="1"/>
  <c r="A1826" i="8"/>
  <c r="C1826" i="8" s="1"/>
  <c r="B1825" i="8"/>
  <c r="D1825" i="8" s="1"/>
  <c r="A1825" i="8"/>
  <c r="C1825" i="8" s="1"/>
  <c r="B1824" i="8"/>
  <c r="D1824" i="8" s="1"/>
  <c r="A1824" i="8"/>
  <c r="C1824" i="8" s="1"/>
  <c r="B1823" i="8"/>
  <c r="D1823" i="8" s="1"/>
  <c r="A1823" i="8"/>
  <c r="C1823" i="8" s="1"/>
  <c r="B1822" i="8"/>
  <c r="D1822" i="8" s="1"/>
  <c r="A1822" i="8"/>
  <c r="C1822" i="8" s="1"/>
  <c r="B1821" i="8"/>
  <c r="D1821" i="8" s="1"/>
  <c r="A1821" i="8"/>
  <c r="C1821" i="8" s="1"/>
  <c r="B1820" i="8"/>
  <c r="D1820" i="8" s="1"/>
  <c r="A1820" i="8"/>
  <c r="C1820" i="8" s="1"/>
  <c r="B1819" i="8"/>
  <c r="D1819" i="8" s="1"/>
  <c r="A1819" i="8"/>
  <c r="C1819" i="8" s="1"/>
  <c r="B1818" i="8"/>
  <c r="D1818" i="8" s="1"/>
  <c r="A1818" i="8"/>
  <c r="C1818" i="8" s="1"/>
  <c r="B1817" i="8"/>
  <c r="D1817" i="8" s="1"/>
  <c r="A1817" i="8"/>
  <c r="C1817" i="8" s="1"/>
  <c r="B1816" i="8"/>
  <c r="D1816" i="8" s="1"/>
  <c r="A1816" i="8"/>
  <c r="C1816" i="8" s="1"/>
  <c r="B1815" i="8"/>
  <c r="D1815" i="8" s="1"/>
  <c r="A1815" i="8"/>
  <c r="C1815" i="8" s="1"/>
  <c r="B1814" i="8"/>
  <c r="D1814" i="8" s="1"/>
  <c r="A1814" i="8"/>
  <c r="C1814" i="8" s="1"/>
  <c r="B1813" i="8"/>
  <c r="D1813" i="8" s="1"/>
  <c r="A1813" i="8"/>
  <c r="C1813" i="8" s="1"/>
  <c r="B1812" i="8"/>
  <c r="D1812" i="8" s="1"/>
  <c r="A1812" i="8"/>
  <c r="C1812" i="8" s="1"/>
  <c r="B1811" i="8"/>
  <c r="D1811" i="8" s="1"/>
  <c r="A1811" i="8"/>
  <c r="C1811" i="8" s="1"/>
  <c r="B1810" i="8"/>
  <c r="D1810" i="8" s="1"/>
  <c r="A1810" i="8"/>
  <c r="C1810" i="8" s="1"/>
  <c r="B1809" i="8"/>
  <c r="D1809" i="8" s="1"/>
  <c r="A1809" i="8"/>
  <c r="C1809" i="8" s="1"/>
  <c r="B1808" i="8"/>
  <c r="D1808" i="8" s="1"/>
  <c r="A1808" i="8"/>
  <c r="C1808" i="8" s="1"/>
  <c r="B1807" i="8"/>
  <c r="D1807" i="8" s="1"/>
  <c r="A1807" i="8"/>
  <c r="C1807" i="8" s="1"/>
  <c r="B1806" i="8"/>
  <c r="D1806" i="8" s="1"/>
  <c r="A1806" i="8"/>
  <c r="C1806" i="8" s="1"/>
  <c r="B1805" i="8"/>
  <c r="D1805" i="8" s="1"/>
  <c r="A1805" i="8"/>
  <c r="C1805" i="8" s="1"/>
  <c r="B1804" i="8"/>
  <c r="D1804" i="8" s="1"/>
  <c r="A1804" i="8"/>
  <c r="C1804" i="8" s="1"/>
  <c r="B1803" i="8"/>
  <c r="D1803" i="8" s="1"/>
  <c r="A1803" i="8"/>
  <c r="C1803" i="8" s="1"/>
  <c r="B1802" i="8"/>
  <c r="D1802" i="8" s="1"/>
  <c r="A1802" i="8"/>
  <c r="C1802" i="8" s="1"/>
  <c r="B1801" i="8"/>
  <c r="D1801" i="8" s="1"/>
  <c r="A1801" i="8"/>
  <c r="C1801" i="8" s="1"/>
  <c r="B1800" i="8"/>
  <c r="D1800" i="8" s="1"/>
  <c r="A1800" i="8"/>
  <c r="C1800" i="8" s="1"/>
  <c r="B1799" i="8"/>
  <c r="D1799" i="8" s="1"/>
  <c r="A1799" i="8"/>
  <c r="C1799" i="8" s="1"/>
  <c r="B1798" i="8"/>
  <c r="D1798" i="8" s="1"/>
  <c r="A1798" i="8"/>
  <c r="C1798" i="8" s="1"/>
  <c r="B1797" i="8"/>
  <c r="D1797" i="8" s="1"/>
  <c r="A1797" i="8"/>
  <c r="C1797" i="8" s="1"/>
  <c r="B1796" i="8"/>
  <c r="D1796" i="8" s="1"/>
  <c r="A1796" i="8"/>
  <c r="C1796" i="8" s="1"/>
  <c r="B1795" i="8"/>
  <c r="D1795" i="8" s="1"/>
  <c r="A1795" i="8"/>
  <c r="C1795" i="8" s="1"/>
  <c r="B1794" i="8"/>
  <c r="D1794" i="8" s="1"/>
  <c r="A1794" i="8"/>
  <c r="C1794" i="8" s="1"/>
  <c r="B1793" i="8"/>
  <c r="D1793" i="8" s="1"/>
  <c r="A1793" i="8"/>
  <c r="C1793" i="8" s="1"/>
  <c r="B1792" i="8"/>
  <c r="D1792" i="8" s="1"/>
  <c r="A1792" i="8"/>
  <c r="C1792" i="8" s="1"/>
  <c r="B1791" i="8"/>
  <c r="D1791" i="8" s="1"/>
  <c r="A1791" i="8"/>
  <c r="C1791" i="8" s="1"/>
  <c r="B1790" i="8"/>
  <c r="D1790" i="8" s="1"/>
  <c r="A1790" i="8"/>
  <c r="C1790" i="8" s="1"/>
  <c r="B1789" i="8"/>
  <c r="D1789" i="8" s="1"/>
  <c r="A1789" i="8"/>
  <c r="C1789" i="8" s="1"/>
  <c r="B1788" i="8"/>
  <c r="D1788" i="8" s="1"/>
  <c r="A1788" i="8"/>
  <c r="C1788" i="8" s="1"/>
  <c r="B1787" i="8"/>
  <c r="D1787" i="8" s="1"/>
  <c r="A1787" i="8"/>
  <c r="C1787" i="8" s="1"/>
  <c r="B1786" i="8"/>
  <c r="D1786" i="8" s="1"/>
  <c r="A1786" i="8"/>
  <c r="C1786" i="8" s="1"/>
  <c r="B1785" i="8"/>
  <c r="D1785" i="8" s="1"/>
  <c r="A1785" i="8"/>
  <c r="C1785" i="8" s="1"/>
  <c r="B1784" i="8"/>
  <c r="D1784" i="8" s="1"/>
  <c r="A1784" i="8"/>
  <c r="C1784" i="8" s="1"/>
  <c r="B1783" i="8"/>
  <c r="D1783" i="8" s="1"/>
  <c r="A1783" i="8"/>
  <c r="C1783" i="8" s="1"/>
  <c r="B1782" i="8"/>
  <c r="D1782" i="8" s="1"/>
  <c r="A1782" i="8"/>
  <c r="C1782" i="8" s="1"/>
  <c r="B1781" i="8"/>
  <c r="D1781" i="8" s="1"/>
  <c r="A1781" i="8"/>
  <c r="C1781" i="8" s="1"/>
  <c r="B1780" i="8"/>
  <c r="D1780" i="8" s="1"/>
  <c r="A1780" i="8"/>
  <c r="C1780" i="8" s="1"/>
  <c r="B1779" i="8"/>
  <c r="D1779" i="8" s="1"/>
  <c r="A1779" i="8"/>
  <c r="C1779" i="8" s="1"/>
  <c r="B1778" i="8"/>
  <c r="D1778" i="8" s="1"/>
  <c r="A1778" i="8"/>
  <c r="C1778" i="8" s="1"/>
  <c r="B1777" i="8"/>
  <c r="D1777" i="8" s="1"/>
  <c r="A1777" i="8"/>
  <c r="C1777" i="8" s="1"/>
  <c r="B1776" i="8"/>
  <c r="D1776" i="8" s="1"/>
  <c r="A1776" i="8"/>
  <c r="C1776" i="8" s="1"/>
  <c r="B1775" i="8"/>
  <c r="D1775" i="8" s="1"/>
  <c r="A1775" i="8"/>
  <c r="C1775" i="8" s="1"/>
  <c r="B1774" i="8"/>
  <c r="D1774" i="8" s="1"/>
  <c r="A1774" i="8"/>
  <c r="C1774" i="8" s="1"/>
  <c r="B1773" i="8"/>
  <c r="D1773" i="8" s="1"/>
  <c r="A1773" i="8"/>
  <c r="C1773" i="8" s="1"/>
  <c r="B1772" i="8"/>
  <c r="D1772" i="8" s="1"/>
  <c r="A1772" i="8"/>
  <c r="C1772" i="8" s="1"/>
  <c r="B1771" i="8"/>
  <c r="D1771" i="8" s="1"/>
  <c r="A1771" i="8"/>
  <c r="C1771" i="8" s="1"/>
  <c r="B1770" i="8"/>
  <c r="D1770" i="8" s="1"/>
  <c r="A1770" i="8"/>
  <c r="C1770" i="8" s="1"/>
  <c r="B1769" i="8"/>
  <c r="D1769" i="8" s="1"/>
  <c r="A1769" i="8"/>
  <c r="C1769" i="8" s="1"/>
  <c r="B1768" i="8"/>
  <c r="D1768" i="8" s="1"/>
  <c r="A1768" i="8"/>
  <c r="C1768" i="8" s="1"/>
  <c r="B1767" i="8"/>
  <c r="D1767" i="8" s="1"/>
  <c r="A1767" i="8"/>
  <c r="C1767" i="8" s="1"/>
  <c r="B1766" i="8"/>
  <c r="D1766" i="8" s="1"/>
  <c r="A1766" i="8"/>
  <c r="C1766" i="8" s="1"/>
  <c r="B1765" i="8"/>
  <c r="D1765" i="8" s="1"/>
  <c r="A1765" i="8"/>
  <c r="C1765" i="8" s="1"/>
  <c r="B1764" i="8"/>
  <c r="D1764" i="8" s="1"/>
  <c r="A1764" i="8"/>
  <c r="C1764" i="8" s="1"/>
  <c r="B1763" i="8"/>
  <c r="D1763" i="8" s="1"/>
  <c r="A1763" i="8"/>
  <c r="C1763" i="8" s="1"/>
  <c r="B1762" i="8"/>
  <c r="D1762" i="8" s="1"/>
  <c r="A1762" i="8"/>
  <c r="C1762" i="8" s="1"/>
  <c r="B1761" i="8"/>
  <c r="D1761" i="8" s="1"/>
  <c r="A1761" i="8"/>
  <c r="C1761" i="8" s="1"/>
  <c r="B1760" i="8"/>
  <c r="D1760" i="8" s="1"/>
  <c r="A1760" i="8"/>
  <c r="C1760" i="8" s="1"/>
  <c r="B1759" i="8"/>
  <c r="D1759" i="8" s="1"/>
  <c r="A1759" i="8"/>
  <c r="C1759" i="8" s="1"/>
  <c r="B1758" i="8"/>
  <c r="D1758" i="8" s="1"/>
  <c r="A1758" i="8"/>
  <c r="C1758" i="8" s="1"/>
  <c r="B1757" i="8"/>
  <c r="D1757" i="8" s="1"/>
  <c r="A1757" i="8"/>
  <c r="C1757" i="8" s="1"/>
  <c r="B1756" i="8"/>
  <c r="D1756" i="8" s="1"/>
  <c r="A1756" i="8"/>
  <c r="C1756" i="8" s="1"/>
  <c r="B1755" i="8"/>
  <c r="D1755" i="8" s="1"/>
  <c r="A1755" i="8"/>
  <c r="C1755" i="8" s="1"/>
  <c r="B1754" i="8"/>
  <c r="D1754" i="8" s="1"/>
  <c r="A1754" i="8"/>
  <c r="C1754" i="8" s="1"/>
  <c r="B1753" i="8"/>
  <c r="D1753" i="8" s="1"/>
  <c r="A1753" i="8"/>
  <c r="C1753" i="8" s="1"/>
  <c r="B1752" i="8"/>
  <c r="D1752" i="8" s="1"/>
  <c r="A1752" i="8"/>
  <c r="C1752" i="8" s="1"/>
  <c r="B1751" i="8"/>
  <c r="D1751" i="8" s="1"/>
  <c r="A1751" i="8"/>
  <c r="C1751" i="8" s="1"/>
  <c r="B1750" i="8"/>
  <c r="D1750" i="8" s="1"/>
  <c r="A1750" i="8"/>
  <c r="C1750" i="8" s="1"/>
  <c r="B1749" i="8"/>
  <c r="D1749" i="8" s="1"/>
  <c r="A1749" i="8"/>
  <c r="C1749" i="8" s="1"/>
  <c r="B1748" i="8"/>
  <c r="D1748" i="8" s="1"/>
  <c r="A1748" i="8"/>
  <c r="C1748" i="8" s="1"/>
  <c r="B1747" i="8"/>
  <c r="D1747" i="8" s="1"/>
  <c r="A1747" i="8"/>
  <c r="C1747" i="8" s="1"/>
  <c r="B1746" i="8"/>
  <c r="D1746" i="8" s="1"/>
  <c r="A1746" i="8"/>
  <c r="C1746" i="8" s="1"/>
  <c r="B1745" i="8"/>
  <c r="D1745" i="8" s="1"/>
  <c r="A1745" i="8"/>
  <c r="C1745" i="8" s="1"/>
  <c r="B1744" i="8"/>
  <c r="D1744" i="8" s="1"/>
  <c r="A1744" i="8"/>
  <c r="C1744" i="8" s="1"/>
  <c r="B1743" i="8"/>
  <c r="D1743" i="8" s="1"/>
  <c r="A1743" i="8"/>
  <c r="C1743" i="8" s="1"/>
  <c r="B1742" i="8"/>
  <c r="D1742" i="8" s="1"/>
  <c r="A1742" i="8"/>
  <c r="C1742" i="8" s="1"/>
  <c r="B1741" i="8"/>
  <c r="D1741" i="8" s="1"/>
  <c r="A1741" i="8"/>
  <c r="C1741" i="8" s="1"/>
  <c r="B1740" i="8"/>
  <c r="D1740" i="8" s="1"/>
  <c r="A1740" i="8"/>
  <c r="C1740" i="8" s="1"/>
  <c r="B1739" i="8"/>
  <c r="D1739" i="8" s="1"/>
  <c r="A1739" i="8"/>
  <c r="C1739" i="8" s="1"/>
  <c r="B1738" i="8"/>
  <c r="D1738" i="8" s="1"/>
  <c r="A1738" i="8"/>
  <c r="C1738" i="8" s="1"/>
  <c r="B1737" i="8"/>
  <c r="D1737" i="8" s="1"/>
  <c r="A1737" i="8"/>
  <c r="C1737" i="8" s="1"/>
  <c r="B1736" i="8"/>
  <c r="D1736" i="8" s="1"/>
  <c r="A1736" i="8"/>
  <c r="C1736" i="8" s="1"/>
  <c r="B1735" i="8"/>
  <c r="D1735" i="8" s="1"/>
  <c r="A1735" i="8"/>
  <c r="C1735" i="8" s="1"/>
  <c r="B1734" i="8"/>
  <c r="D1734" i="8" s="1"/>
  <c r="A1734" i="8"/>
  <c r="C1734" i="8" s="1"/>
  <c r="B1733" i="8"/>
  <c r="D1733" i="8" s="1"/>
  <c r="A1733" i="8"/>
  <c r="C1733" i="8" s="1"/>
  <c r="B1732" i="8"/>
  <c r="D1732" i="8" s="1"/>
  <c r="A1732" i="8"/>
  <c r="C1732" i="8" s="1"/>
  <c r="B1731" i="8"/>
  <c r="D1731" i="8" s="1"/>
  <c r="A1731" i="8"/>
  <c r="C1731" i="8" s="1"/>
  <c r="B1730" i="8"/>
  <c r="D1730" i="8" s="1"/>
  <c r="A1730" i="8"/>
  <c r="C1730" i="8" s="1"/>
  <c r="B1729" i="8"/>
  <c r="D1729" i="8" s="1"/>
  <c r="A1729" i="8"/>
  <c r="C1729" i="8" s="1"/>
  <c r="B1728" i="8"/>
  <c r="D1728" i="8" s="1"/>
  <c r="A1728" i="8"/>
  <c r="C1728" i="8" s="1"/>
  <c r="B1727" i="8"/>
  <c r="D1727" i="8" s="1"/>
  <c r="A1727" i="8"/>
  <c r="C1727" i="8" s="1"/>
  <c r="B1726" i="8"/>
  <c r="D1726" i="8" s="1"/>
  <c r="A1726" i="8"/>
  <c r="C1726" i="8" s="1"/>
  <c r="B1725" i="8"/>
  <c r="D1725" i="8" s="1"/>
  <c r="A1725" i="8"/>
  <c r="C1725" i="8" s="1"/>
  <c r="B1724" i="8"/>
  <c r="D1724" i="8" s="1"/>
  <c r="A1724" i="8"/>
  <c r="C1724" i="8" s="1"/>
  <c r="B1723" i="8"/>
  <c r="D1723" i="8" s="1"/>
  <c r="A1723" i="8"/>
  <c r="C1723" i="8" s="1"/>
  <c r="B1722" i="8"/>
  <c r="D1722" i="8" s="1"/>
  <c r="A1722" i="8"/>
  <c r="C1722" i="8" s="1"/>
  <c r="B1721" i="8"/>
  <c r="D1721" i="8" s="1"/>
  <c r="A1721" i="8"/>
  <c r="C1721" i="8" s="1"/>
  <c r="B1720" i="8"/>
  <c r="D1720" i="8" s="1"/>
  <c r="A1720" i="8"/>
  <c r="C1720" i="8" s="1"/>
  <c r="B1719" i="8"/>
  <c r="D1719" i="8" s="1"/>
  <c r="A1719" i="8"/>
  <c r="C1719" i="8" s="1"/>
  <c r="B1718" i="8"/>
  <c r="D1718" i="8" s="1"/>
  <c r="A1718" i="8"/>
  <c r="C1718" i="8" s="1"/>
  <c r="B1717" i="8"/>
  <c r="D1717" i="8" s="1"/>
  <c r="A1717" i="8"/>
  <c r="C1717" i="8" s="1"/>
  <c r="B1716" i="8"/>
  <c r="D1716" i="8" s="1"/>
  <c r="A1716" i="8"/>
  <c r="C1716" i="8" s="1"/>
  <c r="B1715" i="8"/>
  <c r="D1715" i="8" s="1"/>
  <c r="A1715" i="8"/>
  <c r="C1715" i="8" s="1"/>
  <c r="B1714" i="8"/>
  <c r="D1714" i="8" s="1"/>
  <c r="A1714" i="8"/>
  <c r="C1714" i="8" s="1"/>
  <c r="B1713" i="8"/>
  <c r="D1713" i="8" s="1"/>
  <c r="A1713" i="8"/>
  <c r="C1713" i="8" s="1"/>
  <c r="B1712" i="8"/>
  <c r="D1712" i="8" s="1"/>
  <c r="A1712" i="8"/>
  <c r="C1712" i="8" s="1"/>
  <c r="B1711" i="8"/>
  <c r="D1711" i="8" s="1"/>
  <c r="A1711" i="8"/>
  <c r="C1711" i="8" s="1"/>
  <c r="B1710" i="8"/>
  <c r="D1710" i="8" s="1"/>
  <c r="A1710" i="8"/>
  <c r="C1710" i="8" s="1"/>
  <c r="B1709" i="8"/>
  <c r="D1709" i="8" s="1"/>
  <c r="A1709" i="8"/>
  <c r="C1709" i="8" s="1"/>
  <c r="B1708" i="8"/>
  <c r="D1708" i="8" s="1"/>
  <c r="A1708" i="8"/>
  <c r="C1708" i="8" s="1"/>
  <c r="B1707" i="8"/>
  <c r="D1707" i="8" s="1"/>
  <c r="A1707" i="8"/>
  <c r="C1707" i="8" s="1"/>
  <c r="B1706" i="8"/>
  <c r="D1706" i="8" s="1"/>
  <c r="A1706" i="8"/>
  <c r="C1706" i="8" s="1"/>
  <c r="B1705" i="8"/>
  <c r="D1705" i="8" s="1"/>
  <c r="A1705" i="8"/>
  <c r="C1705" i="8" s="1"/>
  <c r="B1704" i="8"/>
  <c r="D1704" i="8" s="1"/>
  <c r="A1704" i="8"/>
  <c r="C1704" i="8" s="1"/>
  <c r="B1703" i="8"/>
  <c r="D1703" i="8" s="1"/>
  <c r="A1703" i="8"/>
  <c r="C1703" i="8" s="1"/>
  <c r="B1702" i="8"/>
  <c r="D1702" i="8" s="1"/>
  <c r="A1702" i="8"/>
  <c r="C1702" i="8" s="1"/>
  <c r="B1701" i="8"/>
  <c r="D1701" i="8" s="1"/>
  <c r="A1701" i="8"/>
  <c r="C1701" i="8" s="1"/>
  <c r="B1700" i="8"/>
  <c r="D1700" i="8" s="1"/>
  <c r="A1700" i="8"/>
  <c r="C1700" i="8" s="1"/>
  <c r="B1699" i="8"/>
  <c r="D1699" i="8" s="1"/>
  <c r="A1699" i="8"/>
  <c r="C1699" i="8" s="1"/>
  <c r="B1698" i="8"/>
  <c r="D1698" i="8" s="1"/>
  <c r="A1698" i="8"/>
  <c r="C1698" i="8" s="1"/>
  <c r="B1697" i="8"/>
  <c r="D1697" i="8" s="1"/>
  <c r="A1697" i="8"/>
  <c r="C1697" i="8" s="1"/>
  <c r="B1696" i="8"/>
  <c r="D1696" i="8" s="1"/>
  <c r="A1696" i="8"/>
  <c r="C1696" i="8" s="1"/>
  <c r="B1695" i="8"/>
  <c r="D1695" i="8" s="1"/>
  <c r="A1695" i="8"/>
  <c r="C1695" i="8" s="1"/>
  <c r="B1694" i="8"/>
  <c r="D1694" i="8" s="1"/>
  <c r="A1694" i="8"/>
  <c r="C1694" i="8" s="1"/>
  <c r="B1693" i="8"/>
  <c r="D1693" i="8" s="1"/>
  <c r="A1693" i="8"/>
  <c r="C1693" i="8" s="1"/>
  <c r="B1692" i="8"/>
  <c r="D1692" i="8" s="1"/>
  <c r="A1692" i="8"/>
  <c r="C1692" i="8" s="1"/>
  <c r="B1691" i="8"/>
  <c r="D1691" i="8" s="1"/>
  <c r="A1691" i="8"/>
  <c r="C1691" i="8" s="1"/>
  <c r="B1690" i="8"/>
  <c r="D1690" i="8" s="1"/>
  <c r="A1690" i="8"/>
  <c r="C1690" i="8" s="1"/>
  <c r="B1689" i="8"/>
  <c r="D1689" i="8" s="1"/>
  <c r="A1689" i="8"/>
  <c r="C1689" i="8" s="1"/>
  <c r="B1688" i="8"/>
  <c r="D1688" i="8" s="1"/>
  <c r="A1688" i="8"/>
  <c r="C1688" i="8" s="1"/>
  <c r="B1687" i="8"/>
  <c r="D1687" i="8" s="1"/>
  <c r="A1687" i="8"/>
  <c r="C1687" i="8" s="1"/>
  <c r="B1686" i="8"/>
  <c r="D1686" i="8" s="1"/>
  <c r="A1686" i="8"/>
  <c r="C1686" i="8" s="1"/>
  <c r="B1685" i="8"/>
  <c r="D1685" i="8" s="1"/>
  <c r="A1685" i="8"/>
  <c r="C1685" i="8" s="1"/>
  <c r="B1684" i="8"/>
  <c r="D1684" i="8" s="1"/>
  <c r="A1684" i="8"/>
  <c r="C1684" i="8" s="1"/>
  <c r="B1683" i="8"/>
  <c r="D1683" i="8" s="1"/>
  <c r="A1683" i="8"/>
  <c r="C1683" i="8" s="1"/>
  <c r="B1682" i="8"/>
  <c r="D1682" i="8" s="1"/>
  <c r="A1682" i="8"/>
  <c r="C1682" i="8" s="1"/>
  <c r="B1681" i="8"/>
  <c r="D1681" i="8" s="1"/>
  <c r="A1681" i="8"/>
  <c r="C1681" i="8" s="1"/>
  <c r="B1680" i="8"/>
  <c r="D1680" i="8" s="1"/>
  <c r="A1680" i="8"/>
  <c r="C1680" i="8" s="1"/>
  <c r="B1679" i="8"/>
  <c r="D1679" i="8" s="1"/>
  <c r="A1679" i="8"/>
  <c r="C1679" i="8" s="1"/>
  <c r="B1678" i="8"/>
  <c r="D1678" i="8" s="1"/>
  <c r="A1678" i="8"/>
  <c r="C1678" i="8" s="1"/>
  <c r="B1677" i="8"/>
  <c r="D1677" i="8" s="1"/>
  <c r="A1677" i="8"/>
  <c r="C1677" i="8" s="1"/>
  <c r="B1676" i="8"/>
  <c r="D1676" i="8" s="1"/>
  <c r="A1676" i="8"/>
  <c r="C1676" i="8" s="1"/>
  <c r="B1675" i="8"/>
  <c r="D1675" i="8" s="1"/>
  <c r="A1675" i="8"/>
  <c r="C1675" i="8" s="1"/>
  <c r="B1674" i="8"/>
  <c r="D1674" i="8" s="1"/>
  <c r="A1674" i="8"/>
  <c r="C1674" i="8" s="1"/>
  <c r="B1673" i="8"/>
  <c r="D1673" i="8" s="1"/>
  <c r="A1673" i="8"/>
  <c r="C1673" i="8" s="1"/>
  <c r="B1672" i="8"/>
  <c r="D1672" i="8" s="1"/>
  <c r="A1672" i="8"/>
  <c r="C1672" i="8" s="1"/>
  <c r="B1671" i="8"/>
  <c r="D1671" i="8" s="1"/>
  <c r="A1671" i="8"/>
  <c r="C1671" i="8" s="1"/>
  <c r="B1670" i="8"/>
  <c r="D1670" i="8" s="1"/>
  <c r="A1670" i="8"/>
  <c r="C1670" i="8" s="1"/>
  <c r="B1669" i="8"/>
  <c r="D1669" i="8" s="1"/>
  <c r="A1669" i="8"/>
  <c r="C1669" i="8" s="1"/>
  <c r="B1668" i="8"/>
  <c r="D1668" i="8" s="1"/>
  <c r="A1668" i="8"/>
  <c r="C1668" i="8" s="1"/>
  <c r="B1667" i="8"/>
  <c r="D1667" i="8" s="1"/>
  <c r="A1667" i="8"/>
  <c r="C1667" i="8" s="1"/>
  <c r="B1666" i="8"/>
  <c r="D1666" i="8" s="1"/>
  <c r="A1666" i="8"/>
  <c r="C1666" i="8" s="1"/>
  <c r="B1665" i="8"/>
  <c r="D1665" i="8" s="1"/>
  <c r="A1665" i="8"/>
  <c r="C1665" i="8" s="1"/>
  <c r="B1664" i="8"/>
  <c r="D1664" i="8" s="1"/>
  <c r="A1664" i="8"/>
  <c r="C1664" i="8" s="1"/>
  <c r="B1663" i="8"/>
  <c r="D1663" i="8" s="1"/>
  <c r="A1663" i="8"/>
  <c r="C1663" i="8" s="1"/>
  <c r="B1662" i="8"/>
  <c r="D1662" i="8" s="1"/>
  <c r="A1662" i="8"/>
  <c r="C1662" i="8" s="1"/>
  <c r="B1661" i="8"/>
  <c r="D1661" i="8" s="1"/>
  <c r="A1661" i="8"/>
  <c r="C1661" i="8" s="1"/>
  <c r="B1660" i="8"/>
  <c r="D1660" i="8" s="1"/>
  <c r="A1660" i="8"/>
  <c r="C1660" i="8" s="1"/>
  <c r="B1659" i="8"/>
  <c r="D1659" i="8" s="1"/>
  <c r="A1659" i="8"/>
  <c r="C1659" i="8" s="1"/>
  <c r="B1658" i="8"/>
  <c r="D1658" i="8" s="1"/>
  <c r="A1658" i="8"/>
  <c r="C1658" i="8" s="1"/>
  <c r="B1657" i="8"/>
  <c r="D1657" i="8" s="1"/>
  <c r="A1657" i="8"/>
  <c r="C1657" i="8" s="1"/>
  <c r="B1656" i="8"/>
  <c r="D1656" i="8" s="1"/>
  <c r="A1656" i="8"/>
  <c r="C1656" i="8" s="1"/>
  <c r="B1655" i="8"/>
  <c r="D1655" i="8" s="1"/>
  <c r="A1655" i="8"/>
  <c r="C1655" i="8" s="1"/>
  <c r="B1654" i="8"/>
  <c r="D1654" i="8" s="1"/>
  <c r="A1654" i="8"/>
  <c r="C1654" i="8" s="1"/>
  <c r="B1653" i="8"/>
  <c r="D1653" i="8" s="1"/>
  <c r="A1653" i="8"/>
  <c r="C1653" i="8" s="1"/>
  <c r="B1652" i="8"/>
  <c r="D1652" i="8" s="1"/>
  <c r="A1652" i="8"/>
  <c r="C1652" i="8" s="1"/>
  <c r="B1651" i="8"/>
  <c r="D1651" i="8" s="1"/>
  <c r="A1651" i="8"/>
  <c r="C1651" i="8" s="1"/>
  <c r="B1650" i="8"/>
  <c r="D1650" i="8" s="1"/>
  <c r="A1650" i="8"/>
  <c r="C1650" i="8" s="1"/>
  <c r="B1649" i="8"/>
  <c r="D1649" i="8" s="1"/>
  <c r="A1649" i="8"/>
  <c r="C1649" i="8" s="1"/>
  <c r="B1648" i="8"/>
  <c r="D1648" i="8" s="1"/>
  <c r="A1648" i="8"/>
  <c r="C1648" i="8" s="1"/>
  <c r="B1647" i="8"/>
  <c r="D1647" i="8" s="1"/>
  <c r="A1647" i="8"/>
  <c r="C1647" i="8" s="1"/>
  <c r="B1646" i="8"/>
  <c r="D1646" i="8" s="1"/>
  <c r="A1646" i="8"/>
  <c r="C1646" i="8" s="1"/>
  <c r="B1645" i="8"/>
  <c r="D1645" i="8" s="1"/>
  <c r="A1645" i="8"/>
  <c r="C1645" i="8" s="1"/>
  <c r="B1644" i="8"/>
  <c r="D1644" i="8" s="1"/>
  <c r="A1644" i="8"/>
  <c r="C1644" i="8" s="1"/>
  <c r="B1643" i="8"/>
  <c r="D1643" i="8" s="1"/>
  <c r="A1643" i="8"/>
  <c r="C1643" i="8" s="1"/>
  <c r="B1642" i="8"/>
  <c r="D1642" i="8" s="1"/>
  <c r="A1642" i="8"/>
  <c r="C1642" i="8" s="1"/>
  <c r="B1641" i="8"/>
  <c r="D1641" i="8" s="1"/>
  <c r="A1641" i="8"/>
  <c r="C1641" i="8" s="1"/>
  <c r="B1640" i="8"/>
  <c r="D1640" i="8" s="1"/>
  <c r="A1640" i="8"/>
  <c r="C1640" i="8" s="1"/>
  <c r="B1639" i="8"/>
  <c r="D1639" i="8" s="1"/>
  <c r="A1639" i="8"/>
  <c r="C1639" i="8" s="1"/>
  <c r="B1638" i="8"/>
  <c r="D1638" i="8" s="1"/>
  <c r="A1638" i="8"/>
  <c r="C1638" i="8" s="1"/>
  <c r="B1637" i="8"/>
  <c r="D1637" i="8" s="1"/>
  <c r="A1637" i="8"/>
  <c r="C1637" i="8" s="1"/>
  <c r="B1636" i="8"/>
  <c r="D1636" i="8" s="1"/>
  <c r="A1636" i="8"/>
  <c r="C1636" i="8" s="1"/>
  <c r="B1635" i="8"/>
  <c r="D1635" i="8" s="1"/>
  <c r="A1635" i="8"/>
  <c r="C1635" i="8" s="1"/>
  <c r="B1634" i="8"/>
  <c r="D1634" i="8" s="1"/>
  <c r="A1634" i="8"/>
  <c r="C1634" i="8" s="1"/>
  <c r="B1633" i="8"/>
  <c r="D1633" i="8" s="1"/>
  <c r="A1633" i="8"/>
  <c r="C1633" i="8" s="1"/>
  <c r="B1632" i="8"/>
  <c r="D1632" i="8" s="1"/>
  <c r="A1632" i="8"/>
  <c r="C1632" i="8" s="1"/>
  <c r="B1631" i="8"/>
  <c r="D1631" i="8" s="1"/>
  <c r="A1631" i="8"/>
  <c r="C1631" i="8" s="1"/>
  <c r="B1630" i="8"/>
  <c r="D1630" i="8" s="1"/>
  <c r="A1630" i="8"/>
  <c r="C1630" i="8" s="1"/>
  <c r="B1629" i="8"/>
  <c r="D1629" i="8" s="1"/>
  <c r="A1629" i="8"/>
  <c r="C1629" i="8" s="1"/>
  <c r="B1628" i="8"/>
  <c r="D1628" i="8" s="1"/>
  <c r="A1628" i="8"/>
  <c r="C1628" i="8" s="1"/>
  <c r="B1627" i="8"/>
  <c r="D1627" i="8" s="1"/>
  <c r="A1627" i="8"/>
  <c r="C1627" i="8" s="1"/>
  <c r="B1626" i="8"/>
  <c r="D1626" i="8" s="1"/>
  <c r="A1626" i="8"/>
  <c r="C1626" i="8" s="1"/>
  <c r="B1625" i="8"/>
  <c r="D1625" i="8" s="1"/>
  <c r="A1625" i="8"/>
  <c r="C1625" i="8" s="1"/>
  <c r="B1624" i="8"/>
  <c r="D1624" i="8" s="1"/>
  <c r="A1624" i="8"/>
  <c r="C1624" i="8" s="1"/>
  <c r="B1623" i="8"/>
  <c r="D1623" i="8" s="1"/>
  <c r="A1623" i="8"/>
  <c r="C1623" i="8" s="1"/>
  <c r="B1622" i="8"/>
  <c r="D1622" i="8" s="1"/>
  <c r="A1622" i="8"/>
  <c r="C1622" i="8" s="1"/>
  <c r="B1621" i="8"/>
  <c r="D1621" i="8" s="1"/>
  <c r="A1621" i="8"/>
  <c r="C1621" i="8" s="1"/>
  <c r="B1620" i="8"/>
  <c r="D1620" i="8" s="1"/>
  <c r="A1620" i="8"/>
  <c r="C1620" i="8" s="1"/>
  <c r="B1619" i="8"/>
  <c r="D1619" i="8" s="1"/>
  <c r="A1619" i="8"/>
  <c r="C1619" i="8" s="1"/>
  <c r="B1618" i="8"/>
  <c r="D1618" i="8" s="1"/>
  <c r="A1618" i="8"/>
  <c r="C1618" i="8" s="1"/>
  <c r="B1617" i="8"/>
  <c r="D1617" i="8" s="1"/>
  <c r="A1617" i="8"/>
  <c r="C1617" i="8" s="1"/>
  <c r="B1616" i="8"/>
  <c r="D1616" i="8" s="1"/>
  <c r="A1616" i="8"/>
  <c r="C1616" i="8" s="1"/>
  <c r="B1615" i="8"/>
  <c r="D1615" i="8" s="1"/>
  <c r="A1615" i="8"/>
  <c r="C1615" i="8" s="1"/>
  <c r="B1614" i="8"/>
  <c r="D1614" i="8" s="1"/>
  <c r="A1614" i="8"/>
  <c r="C1614" i="8" s="1"/>
  <c r="B1613" i="8"/>
  <c r="D1613" i="8" s="1"/>
  <c r="A1613" i="8"/>
  <c r="C1613" i="8" s="1"/>
  <c r="B1612" i="8"/>
  <c r="D1612" i="8" s="1"/>
  <c r="A1612" i="8"/>
  <c r="C1612" i="8" s="1"/>
  <c r="B1611" i="8"/>
  <c r="D1611" i="8" s="1"/>
  <c r="A1611" i="8"/>
  <c r="C1611" i="8" s="1"/>
  <c r="B1610" i="8"/>
  <c r="D1610" i="8" s="1"/>
  <c r="A1610" i="8"/>
  <c r="C1610" i="8" s="1"/>
  <c r="B1609" i="8"/>
  <c r="D1609" i="8" s="1"/>
  <c r="A1609" i="8"/>
  <c r="C1609" i="8" s="1"/>
  <c r="B1608" i="8"/>
  <c r="D1608" i="8" s="1"/>
  <c r="A1608" i="8"/>
  <c r="C1608" i="8" s="1"/>
  <c r="B1607" i="8"/>
  <c r="D1607" i="8" s="1"/>
  <c r="A1607" i="8"/>
  <c r="C1607" i="8" s="1"/>
  <c r="B1606" i="8"/>
  <c r="D1606" i="8" s="1"/>
  <c r="A1606" i="8"/>
  <c r="C1606" i="8" s="1"/>
  <c r="B1605" i="8"/>
  <c r="D1605" i="8" s="1"/>
  <c r="A1605" i="8"/>
  <c r="C1605" i="8" s="1"/>
  <c r="B1604" i="8"/>
  <c r="D1604" i="8" s="1"/>
  <c r="A1604" i="8"/>
  <c r="C1604" i="8" s="1"/>
  <c r="B1603" i="8"/>
  <c r="D1603" i="8" s="1"/>
  <c r="A1603" i="8"/>
  <c r="C1603" i="8" s="1"/>
  <c r="B1602" i="8"/>
  <c r="D1602" i="8" s="1"/>
  <c r="A1602" i="8"/>
  <c r="C1602" i="8" s="1"/>
  <c r="B1601" i="8"/>
  <c r="D1601" i="8" s="1"/>
  <c r="A1601" i="8"/>
  <c r="C1601" i="8" s="1"/>
  <c r="B1600" i="8"/>
  <c r="D1600" i="8" s="1"/>
  <c r="A1600" i="8"/>
  <c r="C1600" i="8" s="1"/>
  <c r="B1599" i="8"/>
  <c r="D1599" i="8" s="1"/>
  <c r="A1599" i="8"/>
  <c r="C1599" i="8" s="1"/>
  <c r="B1598" i="8"/>
  <c r="D1598" i="8" s="1"/>
  <c r="A1598" i="8"/>
  <c r="C1598" i="8" s="1"/>
  <c r="B1597" i="8"/>
  <c r="D1597" i="8" s="1"/>
  <c r="A1597" i="8"/>
  <c r="C1597" i="8" s="1"/>
  <c r="B1596" i="8"/>
  <c r="D1596" i="8" s="1"/>
  <c r="A1596" i="8"/>
  <c r="C1596" i="8" s="1"/>
  <c r="B1595" i="8"/>
  <c r="D1595" i="8" s="1"/>
  <c r="A1595" i="8"/>
  <c r="C1595" i="8" s="1"/>
  <c r="B1594" i="8"/>
  <c r="D1594" i="8" s="1"/>
  <c r="A1594" i="8"/>
  <c r="C1594" i="8" s="1"/>
  <c r="B1593" i="8"/>
  <c r="D1593" i="8" s="1"/>
  <c r="A1593" i="8"/>
  <c r="C1593" i="8" s="1"/>
  <c r="B1592" i="8"/>
  <c r="D1592" i="8" s="1"/>
  <c r="A1592" i="8"/>
  <c r="C1592" i="8" s="1"/>
  <c r="B1591" i="8"/>
  <c r="D1591" i="8" s="1"/>
  <c r="A1591" i="8"/>
  <c r="C1591" i="8" s="1"/>
  <c r="B1590" i="8"/>
  <c r="D1590" i="8" s="1"/>
  <c r="A1590" i="8"/>
  <c r="C1590" i="8" s="1"/>
  <c r="B1589" i="8"/>
  <c r="D1589" i="8" s="1"/>
  <c r="A1589" i="8"/>
  <c r="C1589" i="8" s="1"/>
  <c r="B1588" i="8"/>
  <c r="D1588" i="8" s="1"/>
  <c r="A1588" i="8"/>
  <c r="C1588" i="8" s="1"/>
  <c r="B1587" i="8"/>
  <c r="D1587" i="8" s="1"/>
  <c r="A1587" i="8"/>
  <c r="C1587" i="8" s="1"/>
  <c r="B1586" i="8"/>
  <c r="D1586" i="8" s="1"/>
  <c r="A1586" i="8"/>
  <c r="C1586" i="8" s="1"/>
  <c r="B1585" i="8"/>
  <c r="D1585" i="8" s="1"/>
  <c r="A1585" i="8"/>
  <c r="C1585" i="8" s="1"/>
  <c r="B1584" i="8"/>
  <c r="D1584" i="8" s="1"/>
  <c r="A1584" i="8"/>
  <c r="C1584" i="8" s="1"/>
  <c r="B1583" i="8"/>
  <c r="D1583" i="8" s="1"/>
  <c r="A1583" i="8"/>
  <c r="C1583" i="8" s="1"/>
  <c r="B1582" i="8"/>
  <c r="D1582" i="8" s="1"/>
  <c r="A1582" i="8"/>
  <c r="C1582" i="8" s="1"/>
  <c r="B1581" i="8"/>
  <c r="D1581" i="8" s="1"/>
  <c r="A1581" i="8"/>
  <c r="C1581" i="8" s="1"/>
  <c r="B1580" i="8"/>
  <c r="D1580" i="8" s="1"/>
  <c r="A1580" i="8"/>
  <c r="C1580" i="8" s="1"/>
  <c r="B1579" i="8"/>
  <c r="D1579" i="8" s="1"/>
  <c r="A1579" i="8"/>
  <c r="C1579" i="8" s="1"/>
  <c r="B1578" i="8"/>
  <c r="D1578" i="8" s="1"/>
  <c r="A1578" i="8"/>
  <c r="C1578" i="8" s="1"/>
  <c r="B1577" i="8"/>
  <c r="D1577" i="8" s="1"/>
  <c r="A1577" i="8"/>
  <c r="C1577" i="8" s="1"/>
  <c r="B1576" i="8"/>
  <c r="D1576" i="8" s="1"/>
  <c r="A1576" i="8"/>
  <c r="C1576" i="8" s="1"/>
  <c r="B1575" i="8"/>
  <c r="D1575" i="8" s="1"/>
  <c r="A1575" i="8"/>
  <c r="C1575" i="8" s="1"/>
  <c r="B1574" i="8"/>
  <c r="D1574" i="8" s="1"/>
  <c r="A1574" i="8"/>
  <c r="C1574" i="8" s="1"/>
  <c r="B1573" i="8"/>
  <c r="D1573" i="8" s="1"/>
  <c r="A1573" i="8"/>
  <c r="C1573" i="8" s="1"/>
  <c r="B1572" i="8"/>
  <c r="D1572" i="8" s="1"/>
  <c r="A1572" i="8"/>
  <c r="C1572" i="8" s="1"/>
  <c r="B1571" i="8"/>
  <c r="D1571" i="8" s="1"/>
  <c r="A1571" i="8"/>
  <c r="C1571" i="8" s="1"/>
  <c r="B1570" i="8"/>
  <c r="D1570" i="8" s="1"/>
  <c r="A1570" i="8"/>
  <c r="C1570" i="8" s="1"/>
  <c r="B1569" i="8"/>
  <c r="D1569" i="8" s="1"/>
  <c r="A1569" i="8"/>
  <c r="C1569" i="8" s="1"/>
  <c r="B1568" i="8"/>
  <c r="D1568" i="8" s="1"/>
  <c r="A1568" i="8"/>
  <c r="C1568" i="8" s="1"/>
  <c r="B1567" i="8"/>
  <c r="D1567" i="8" s="1"/>
  <c r="A1567" i="8"/>
  <c r="C1567" i="8" s="1"/>
  <c r="B1566" i="8"/>
  <c r="D1566" i="8" s="1"/>
  <c r="A1566" i="8"/>
  <c r="C1566" i="8" s="1"/>
  <c r="B1565" i="8"/>
  <c r="D1565" i="8" s="1"/>
  <c r="A1565" i="8"/>
  <c r="C1565" i="8" s="1"/>
  <c r="B1564" i="8"/>
  <c r="D1564" i="8" s="1"/>
  <c r="A1564" i="8"/>
  <c r="C1564" i="8" s="1"/>
  <c r="B1563" i="8"/>
  <c r="D1563" i="8" s="1"/>
  <c r="A1563" i="8"/>
  <c r="C1563" i="8" s="1"/>
  <c r="B1562" i="8"/>
  <c r="D1562" i="8" s="1"/>
  <c r="A1562" i="8"/>
  <c r="C1562" i="8" s="1"/>
  <c r="B1561" i="8"/>
  <c r="D1561" i="8" s="1"/>
  <c r="A1561" i="8"/>
  <c r="C1561" i="8" s="1"/>
  <c r="B1560" i="8"/>
  <c r="D1560" i="8" s="1"/>
  <c r="A1560" i="8"/>
  <c r="C1560" i="8" s="1"/>
  <c r="B1559" i="8"/>
  <c r="D1559" i="8" s="1"/>
  <c r="A1559" i="8"/>
  <c r="C1559" i="8" s="1"/>
  <c r="B1558" i="8"/>
  <c r="D1558" i="8" s="1"/>
  <c r="A1558" i="8"/>
  <c r="C1558" i="8" s="1"/>
  <c r="B1557" i="8"/>
  <c r="D1557" i="8" s="1"/>
  <c r="A1557" i="8"/>
  <c r="C1557" i="8" s="1"/>
  <c r="B1556" i="8"/>
  <c r="D1556" i="8" s="1"/>
  <c r="A1556" i="8"/>
  <c r="C1556" i="8" s="1"/>
  <c r="B1555" i="8"/>
  <c r="D1555" i="8" s="1"/>
  <c r="A1555" i="8"/>
  <c r="C1555" i="8" s="1"/>
  <c r="B1554" i="8"/>
  <c r="D1554" i="8" s="1"/>
  <c r="A1554" i="8"/>
  <c r="C1554" i="8" s="1"/>
  <c r="B1553" i="8"/>
  <c r="D1553" i="8" s="1"/>
  <c r="A1553" i="8"/>
  <c r="C1553" i="8" s="1"/>
  <c r="B1552" i="8"/>
  <c r="D1552" i="8" s="1"/>
  <c r="A1552" i="8"/>
  <c r="C1552" i="8" s="1"/>
  <c r="B1551" i="8"/>
  <c r="D1551" i="8" s="1"/>
  <c r="A1551" i="8"/>
  <c r="C1551" i="8" s="1"/>
  <c r="B1550" i="8"/>
  <c r="D1550" i="8" s="1"/>
  <c r="A1550" i="8"/>
  <c r="C1550" i="8" s="1"/>
  <c r="B1549" i="8"/>
  <c r="D1549" i="8" s="1"/>
  <c r="A1549" i="8"/>
  <c r="C1549" i="8" s="1"/>
  <c r="B1548" i="8"/>
  <c r="D1548" i="8" s="1"/>
  <c r="A1548" i="8"/>
  <c r="C1548" i="8" s="1"/>
  <c r="B1547" i="8"/>
  <c r="D1547" i="8" s="1"/>
  <c r="A1547" i="8"/>
  <c r="C1547" i="8" s="1"/>
  <c r="B1546" i="8"/>
  <c r="D1546" i="8" s="1"/>
  <c r="A1546" i="8"/>
  <c r="C1546" i="8" s="1"/>
  <c r="B1545" i="8"/>
  <c r="D1545" i="8" s="1"/>
  <c r="A1545" i="8"/>
  <c r="C1545" i="8" s="1"/>
  <c r="B1544" i="8"/>
  <c r="D1544" i="8" s="1"/>
  <c r="A1544" i="8"/>
  <c r="C1544" i="8" s="1"/>
  <c r="B1543" i="8"/>
  <c r="D1543" i="8" s="1"/>
  <c r="A1543" i="8"/>
  <c r="C1543" i="8" s="1"/>
  <c r="B1542" i="8"/>
  <c r="D1542" i="8" s="1"/>
  <c r="A1542" i="8"/>
  <c r="C1542" i="8" s="1"/>
  <c r="B1541" i="8"/>
  <c r="D1541" i="8" s="1"/>
  <c r="A1541" i="8"/>
  <c r="C1541" i="8" s="1"/>
  <c r="B1540" i="8"/>
  <c r="D1540" i="8" s="1"/>
  <c r="A1540" i="8"/>
  <c r="C1540" i="8" s="1"/>
  <c r="B1539" i="8"/>
  <c r="D1539" i="8" s="1"/>
  <c r="A1539" i="8"/>
  <c r="C1539" i="8" s="1"/>
  <c r="B1538" i="8"/>
  <c r="D1538" i="8" s="1"/>
  <c r="A1538" i="8"/>
  <c r="C1538" i="8" s="1"/>
  <c r="B1537" i="8"/>
  <c r="D1537" i="8" s="1"/>
  <c r="A1537" i="8"/>
  <c r="C1537" i="8" s="1"/>
  <c r="B1536" i="8"/>
  <c r="D1536" i="8" s="1"/>
  <c r="A1536" i="8"/>
  <c r="C1536" i="8" s="1"/>
  <c r="B1535" i="8"/>
  <c r="D1535" i="8" s="1"/>
  <c r="A1535" i="8"/>
  <c r="C1535" i="8" s="1"/>
  <c r="B1534" i="8"/>
  <c r="D1534" i="8" s="1"/>
  <c r="A1534" i="8"/>
  <c r="C1534" i="8" s="1"/>
  <c r="B1533" i="8"/>
  <c r="D1533" i="8" s="1"/>
  <c r="A1533" i="8"/>
  <c r="C1533" i="8" s="1"/>
  <c r="B1532" i="8"/>
  <c r="D1532" i="8" s="1"/>
  <c r="A1532" i="8"/>
  <c r="C1532" i="8" s="1"/>
  <c r="B1531" i="8"/>
  <c r="D1531" i="8" s="1"/>
  <c r="A1531" i="8"/>
  <c r="C1531" i="8" s="1"/>
  <c r="B1530" i="8"/>
  <c r="D1530" i="8" s="1"/>
  <c r="A1530" i="8"/>
  <c r="C1530" i="8" s="1"/>
  <c r="B1529" i="8"/>
  <c r="D1529" i="8" s="1"/>
  <c r="A1529" i="8"/>
  <c r="C1529" i="8" s="1"/>
  <c r="B1528" i="8"/>
  <c r="D1528" i="8" s="1"/>
  <c r="A1528" i="8"/>
  <c r="C1528" i="8" s="1"/>
  <c r="B1527" i="8"/>
  <c r="D1527" i="8" s="1"/>
  <c r="A1527" i="8"/>
  <c r="C1527" i="8" s="1"/>
  <c r="B1526" i="8"/>
  <c r="D1526" i="8" s="1"/>
  <c r="A1526" i="8"/>
  <c r="C1526" i="8" s="1"/>
  <c r="B1525" i="8"/>
  <c r="D1525" i="8" s="1"/>
  <c r="A1525" i="8"/>
  <c r="C1525" i="8" s="1"/>
  <c r="B1524" i="8"/>
  <c r="D1524" i="8" s="1"/>
  <c r="A1524" i="8"/>
  <c r="C1524" i="8" s="1"/>
  <c r="B1523" i="8"/>
  <c r="D1523" i="8" s="1"/>
  <c r="A1523" i="8"/>
  <c r="C1523" i="8" s="1"/>
  <c r="B1522" i="8"/>
  <c r="D1522" i="8" s="1"/>
  <c r="A1522" i="8"/>
  <c r="C1522" i="8" s="1"/>
  <c r="B1521" i="8"/>
  <c r="D1521" i="8" s="1"/>
  <c r="A1521" i="8"/>
  <c r="C1521" i="8" s="1"/>
  <c r="B1520" i="8"/>
  <c r="D1520" i="8" s="1"/>
  <c r="A1520" i="8"/>
  <c r="C1520" i="8" s="1"/>
  <c r="B1519" i="8"/>
  <c r="D1519" i="8" s="1"/>
  <c r="A1519" i="8"/>
  <c r="C1519" i="8" s="1"/>
  <c r="B1518" i="8"/>
  <c r="D1518" i="8" s="1"/>
  <c r="A1518" i="8"/>
  <c r="C1518" i="8" s="1"/>
  <c r="B1517" i="8"/>
  <c r="D1517" i="8" s="1"/>
  <c r="A1517" i="8"/>
  <c r="C1517" i="8" s="1"/>
  <c r="B1516" i="8"/>
  <c r="D1516" i="8" s="1"/>
  <c r="A1516" i="8"/>
  <c r="C1516" i="8" s="1"/>
  <c r="B1515" i="8"/>
  <c r="D1515" i="8" s="1"/>
  <c r="A1515" i="8"/>
  <c r="C1515" i="8" s="1"/>
  <c r="B1514" i="8"/>
  <c r="D1514" i="8" s="1"/>
  <c r="A1514" i="8"/>
  <c r="C1514" i="8" s="1"/>
  <c r="B1513" i="8"/>
  <c r="D1513" i="8" s="1"/>
  <c r="A1513" i="8"/>
  <c r="C1513" i="8" s="1"/>
  <c r="B1512" i="8"/>
  <c r="D1512" i="8" s="1"/>
  <c r="A1512" i="8"/>
  <c r="C1512" i="8" s="1"/>
  <c r="B1511" i="8"/>
  <c r="D1511" i="8" s="1"/>
  <c r="A1511" i="8"/>
  <c r="C1511" i="8" s="1"/>
  <c r="B1510" i="8"/>
  <c r="D1510" i="8" s="1"/>
  <c r="A1510" i="8"/>
  <c r="C1510" i="8" s="1"/>
  <c r="B1509" i="8"/>
  <c r="D1509" i="8" s="1"/>
  <c r="A1509" i="8"/>
  <c r="C1509" i="8" s="1"/>
  <c r="B1508" i="8"/>
  <c r="D1508" i="8" s="1"/>
  <c r="A1508" i="8"/>
  <c r="C1508" i="8" s="1"/>
  <c r="B1507" i="8"/>
  <c r="D1507" i="8" s="1"/>
  <c r="A1507" i="8"/>
  <c r="C1507" i="8" s="1"/>
  <c r="B1506" i="8"/>
  <c r="D1506" i="8" s="1"/>
  <c r="A1506" i="8"/>
  <c r="C1506" i="8" s="1"/>
  <c r="B1505" i="8"/>
  <c r="D1505" i="8" s="1"/>
  <c r="A1505" i="8"/>
  <c r="C1505" i="8" s="1"/>
  <c r="B1504" i="8"/>
  <c r="D1504" i="8" s="1"/>
  <c r="A1504" i="8"/>
  <c r="C1504" i="8" s="1"/>
  <c r="B1503" i="8"/>
  <c r="D1503" i="8" s="1"/>
  <c r="A1503" i="8"/>
  <c r="C1503" i="8" s="1"/>
  <c r="B1502" i="8"/>
  <c r="D1502" i="8" s="1"/>
  <c r="A1502" i="8"/>
  <c r="C1502" i="8" s="1"/>
  <c r="B1501" i="8"/>
  <c r="D1501" i="8" s="1"/>
  <c r="A1501" i="8"/>
  <c r="C1501" i="8" s="1"/>
  <c r="B1500" i="8"/>
  <c r="D1500" i="8" s="1"/>
  <c r="A1500" i="8"/>
  <c r="C1500" i="8" s="1"/>
  <c r="B1499" i="8"/>
  <c r="D1499" i="8" s="1"/>
  <c r="A1499" i="8"/>
  <c r="C1499" i="8" s="1"/>
  <c r="B1498" i="8"/>
  <c r="D1498" i="8" s="1"/>
  <c r="A1498" i="8"/>
  <c r="C1498" i="8" s="1"/>
  <c r="B1497" i="8"/>
  <c r="D1497" i="8" s="1"/>
  <c r="A1497" i="8"/>
  <c r="C1497" i="8" s="1"/>
  <c r="B1496" i="8"/>
  <c r="D1496" i="8" s="1"/>
  <c r="A1496" i="8"/>
  <c r="C1496" i="8" s="1"/>
  <c r="B1495" i="8"/>
  <c r="D1495" i="8" s="1"/>
  <c r="A1495" i="8"/>
  <c r="C1495" i="8" s="1"/>
  <c r="B1494" i="8"/>
  <c r="D1494" i="8" s="1"/>
  <c r="A1494" i="8"/>
  <c r="C1494" i="8" s="1"/>
  <c r="B1493" i="8"/>
  <c r="D1493" i="8" s="1"/>
  <c r="A1493" i="8"/>
  <c r="C1493" i="8" s="1"/>
  <c r="B1492" i="8"/>
  <c r="D1492" i="8" s="1"/>
  <c r="A1492" i="8"/>
  <c r="C1492" i="8" s="1"/>
  <c r="B1491" i="8"/>
  <c r="D1491" i="8" s="1"/>
  <c r="A1491" i="8"/>
  <c r="C1491" i="8" s="1"/>
  <c r="B1490" i="8"/>
  <c r="D1490" i="8" s="1"/>
  <c r="A1490" i="8"/>
  <c r="C1490" i="8" s="1"/>
  <c r="B1489" i="8"/>
  <c r="D1489" i="8" s="1"/>
  <c r="A1489" i="8"/>
  <c r="C1489" i="8" s="1"/>
  <c r="B1488" i="8"/>
  <c r="D1488" i="8" s="1"/>
  <c r="A1488" i="8"/>
  <c r="C1488" i="8" s="1"/>
  <c r="B1487" i="8"/>
  <c r="D1487" i="8" s="1"/>
  <c r="A1487" i="8"/>
  <c r="C1487" i="8" s="1"/>
  <c r="B1486" i="8"/>
  <c r="D1486" i="8" s="1"/>
  <c r="A1486" i="8"/>
  <c r="C1486" i="8" s="1"/>
  <c r="B1485" i="8"/>
  <c r="D1485" i="8" s="1"/>
  <c r="A1485" i="8"/>
  <c r="C1485" i="8" s="1"/>
  <c r="B1484" i="8"/>
  <c r="D1484" i="8" s="1"/>
  <c r="A1484" i="8"/>
  <c r="C1484" i="8" s="1"/>
  <c r="B1483" i="8"/>
  <c r="D1483" i="8" s="1"/>
  <c r="A1483" i="8"/>
  <c r="C1483" i="8" s="1"/>
  <c r="B1482" i="8"/>
  <c r="D1482" i="8" s="1"/>
  <c r="A1482" i="8"/>
  <c r="C1482" i="8" s="1"/>
  <c r="B1481" i="8"/>
  <c r="D1481" i="8" s="1"/>
  <c r="A1481" i="8"/>
  <c r="C1481" i="8" s="1"/>
  <c r="B1480" i="8"/>
  <c r="D1480" i="8" s="1"/>
  <c r="A1480" i="8"/>
  <c r="C1480" i="8" s="1"/>
  <c r="B1479" i="8"/>
  <c r="D1479" i="8" s="1"/>
  <c r="A1479" i="8"/>
  <c r="C1479" i="8" s="1"/>
  <c r="B1478" i="8"/>
  <c r="D1478" i="8" s="1"/>
  <c r="A1478" i="8"/>
  <c r="C1478" i="8" s="1"/>
  <c r="B1477" i="8"/>
  <c r="D1477" i="8" s="1"/>
  <c r="A1477" i="8"/>
  <c r="C1477" i="8" s="1"/>
  <c r="B1476" i="8"/>
  <c r="D1476" i="8" s="1"/>
  <c r="A1476" i="8"/>
  <c r="C1476" i="8" s="1"/>
  <c r="B1475" i="8"/>
  <c r="D1475" i="8" s="1"/>
  <c r="A1475" i="8"/>
  <c r="C1475" i="8" s="1"/>
  <c r="B1474" i="8"/>
  <c r="D1474" i="8" s="1"/>
  <c r="A1474" i="8"/>
  <c r="C1474" i="8" s="1"/>
  <c r="B1473" i="8"/>
  <c r="D1473" i="8" s="1"/>
  <c r="A1473" i="8"/>
  <c r="C1473" i="8" s="1"/>
  <c r="B1472" i="8"/>
  <c r="D1472" i="8" s="1"/>
  <c r="A1472" i="8"/>
  <c r="C1472" i="8" s="1"/>
  <c r="B1471" i="8"/>
  <c r="D1471" i="8" s="1"/>
  <c r="A1471" i="8"/>
  <c r="C1471" i="8" s="1"/>
  <c r="B1470" i="8"/>
  <c r="D1470" i="8" s="1"/>
  <c r="A1470" i="8"/>
  <c r="C1470" i="8" s="1"/>
  <c r="B1469" i="8"/>
  <c r="D1469" i="8" s="1"/>
  <c r="A1469" i="8"/>
  <c r="C1469" i="8" s="1"/>
  <c r="B1468" i="8"/>
  <c r="D1468" i="8" s="1"/>
  <c r="A1468" i="8"/>
  <c r="C1468" i="8" s="1"/>
  <c r="B1467" i="8"/>
  <c r="D1467" i="8" s="1"/>
  <c r="A1467" i="8"/>
  <c r="C1467" i="8" s="1"/>
  <c r="B1466" i="8"/>
  <c r="D1466" i="8" s="1"/>
  <c r="A1466" i="8"/>
  <c r="C1466" i="8" s="1"/>
  <c r="B1465" i="8"/>
  <c r="D1465" i="8" s="1"/>
  <c r="A1465" i="8"/>
  <c r="C1465" i="8" s="1"/>
  <c r="B1464" i="8"/>
  <c r="D1464" i="8" s="1"/>
  <c r="A1464" i="8"/>
  <c r="C1464" i="8" s="1"/>
  <c r="B1463" i="8"/>
  <c r="D1463" i="8" s="1"/>
  <c r="A1463" i="8"/>
  <c r="C1463" i="8" s="1"/>
  <c r="B1462" i="8"/>
  <c r="D1462" i="8" s="1"/>
  <c r="A1462" i="8"/>
  <c r="C1462" i="8" s="1"/>
  <c r="B1461" i="8"/>
  <c r="D1461" i="8" s="1"/>
  <c r="A1461" i="8"/>
  <c r="C1461" i="8" s="1"/>
  <c r="B1460" i="8"/>
  <c r="D1460" i="8" s="1"/>
  <c r="A1460" i="8"/>
  <c r="C1460" i="8" s="1"/>
  <c r="B1459" i="8"/>
  <c r="D1459" i="8" s="1"/>
  <c r="A1459" i="8"/>
  <c r="C1459" i="8" s="1"/>
  <c r="B1458" i="8"/>
  <c r="D1458" i="8" s="1"/>
  <c r="A1458" i="8"/>
  <c r="C1458" i="8" s="1"/>
  <c r="B1457" i="8"/>
  <c r="D1457" i="8" s="1"/>
  <c r="A1457" i="8"/>
  <c r="C1457" i="8" s="1"/>
  <c r="B1456" i="8"/>
  <c r="D1456" i="8" s="1"/>
  <c r="A1456" i="8"/>
  <c r="C1456" i="8" s="1"/>
  <c r="B1455" i="8"/>
  <c r="D1455" i="8" s="1"/>
  <c r="A1455" i="8"/>
  <c r="C1455" i="8" s="1"/>
  <c r="B1454" i="8"/>
  <c r="D1454" i="8" s="1"/>
  <c r="A1454" i="8"/>
  <c r="C1454" i="8" s="1"/>
  <c r="B1453" i="8"/>
  <c r="D1453" i="8" s="1"/>
  <c r="A1453" i="8"/>
  <c r="C1453" i="8" s="1"/>
  <c r="B1452" i="8"/>
  <c r="D1452" i="8" s="1"/>
  <c r="A1452" i="8"/>
  <c r="C1452" i="8" s="1"/>
  <c r="B1451" i="8"/>
  <c r="D1451" i="8" s="1"/>
  <c r="A1451" i="8"/>
  <c r="C1451" i="8" s="1"/>
  <c r="B1450" i="8"/>
  <c r="D1450" i="8" s="1"/>
  <c r="A1450" i="8"/>
  <c r="C1450" i="8" s="1"/>
  <c r="B1449" i="8"/>
  <c r="D1449" i="8" s="1"/>
  <c r="A1449" i="8"/>
  <c r="C1449" i="8" s="1"/>
  <c r="B1448" i="8"/>
  <c r="D1448" i="8" s="1"/>
  <c r="A1448" i="8"/>
  <c r="C1448" i="8" s="1"/>
  <c r="B1447" i="8"/>
  <c r="D1447" i="8" s="1"/>
  <c r="A1447" i="8"/>
  <c r="C1447" i="8" s="1"/>
  <c r="B1446" i="8"/>
  <c r="D1446" i="8" s="1"/>
  <c r="A1446" i="8"/>
  <c r="C1446" i="8" s="1"/>
  <c r="B1445" i="8"/>
  <c r="D1445" i="8" s="1"/>
  <c r="A1445" i="8"/>
  <c r="C1445" i="8" s="1"/>
  <c r="B1444" i="8"/>
  <c r="D1444" i="8" s="1"/>
  <c r="A1444" i="8"/>
  <c r="C1444" i="8" s="1"/>
  <c r="B1443" i="8"/>
  <c r="D1443" i="8" s="1"/>
  <c r="A1443" i="8"/>
  <c r="C1443" i="8" s="1"/>
  <c r="B1442" i="8"/>
  <c r="D1442" i="8" s="1"/>
  <c r="A1442" i="8"/>
  <c r="C1442" i="8" s="1"/>
  <c r="B1441" i="8"/>
  <c r="D1441" i="8" s="1"/>
  <c r="A1441" i="8"/>
  <c r="C1441" i="8" s="1"/>
  <c r="B1440" i="8"/>
  <c r="D1440" i="8" s="1"/>
  <c r="A1440" i="8"/>
  <c r="C1440" i="8" s="1"/>
  <c r="B1439" i="8"/>
  <c r="D1439" i="8" s="1"/>
  <c r="A1439" i="8"/>
  <c r="C1439" i="8" s="1"/>
  <c r="B1438" i="8"/>
  <c r="D1438" i="8" s="1"/>
  <c r="A1438" i="8"/>
  <c r="C1438" i="8" s="1"/>
  <c r="B1437" i="8"/>
  <c r="D1437" i="8" s="1"/>
  <c r="A1437" i="8"/>
  <c r="C1437" i="8" s="1"/>
  <c r="B1436" i="8"/>
  <c r="D1436" i="8" s="1"/>
  <c r="A1436" i="8"/>
  <c r="C1436" i="8" s="1"/>
  <c r="B1435" i="8"/>
  <c r="D1435" i="8" s="1"/>
  <c r="A1435" i="8"/>
  <c r="C1435" i="8" s="1"/>
  <c r="B1434" i="8"/>
  <c r="D1434" i="8" s="1"/>
  <c r="A1434" i="8"/>
  <c r="C1434" i="8" s="1"/>
  <c r="B1433" i="8"/>
  <c r="D1433" i="8" s="1"/>
  <c r="A1433" i="8"/>
  <c r="C1433" i="8" s="1"/>
  <c r="B1432" i="8"/>
  <c r="D1432" i="8" s="1"/>
  <c r="A1432" i="8"/>
  <c r="C1432" i="8" s="1"/>
  <c r="B1431" i="8"/>
  <c r="D1431" i="8" s="1"/>
  <c r="A1431" i="8"/>
  <c r="C1431" i="8" s="1"/>
  <c r="B1430" i="8"/>
  <c r="D1430" i="8" s="1"/>
  <c r="A1430" i="8"/>
  <c r="C1430" i="8" s="1"/>
  <c r="B1429" i="8"/>
  <c r="D1429" i="8" s="1"/>
  <c r="A1429" i="8"/>
  <c r="C1429" i="8" s="1"/>
  <c r="B1428" i="8"/>
  <c r="D1428" i="8" s="1"/>
  <c r="A1428" i="8"/>
  <c r="C1428" i="8" s="1"/>
  <c r="B1427" i="8"/>
  <c r="D1427" i="8" s="1"/>
  <c r="A1427" i="8"/>
  <c r="C1427" i="8" s="1"/>
  <c r="B1426" i="8"/>
  <c r="D1426" i="8" s="1"/>
  <c r="A1426" i="8"/>
  <c r="C1426" i="8" s="1"/>
  <c r="B1425" i="8"/>
  <c r="D1425" i="8" s="1"/>
  <c r="A1425" i="8"/>
  <c r="C1425" i="8" s="1"/>
  <c r="B1424" i="8"/>
  <c r="D1424" i="8" s="1"/>
  <c r="A1424" i="8"/>
  <c r="C1424" i="8" s="1"/>
  <c r="B1423" i="8"/>
  <c r="D1423" i="8" s="1"/>
  <c r="A1423" i="8"/>
  <c r="C1423" i="8" s="1"/>
  <c r="B1422" i="8"/>
  <c r="D1422" i="8" s="1"/>
  <c r="A1422" i="8"/>
  <c r="C1422" i="8" s="1"/>
  <c r="B1421" i="8"/>
  <c r="D1421" i="8" s="1"/>
  <c r="A1421" i="8"/>
  <c r="C1421" i="8" s="1"/>
  <c r="B1420" i="8"/>
  <c r="D1420" i="8" s="1"/>
  <c r="A1420" i="8"/>
  <c r="C1420" i="8" s="1"/>
  <c r="B1419" i="8"/>
  <c r="D1419" i="8" s="1"/>
  <c r="A1419" i="8"/>
  <c r="C1419" i="8" s="1"/>
  <c r="B1418" i="8"/>
  <c r="D1418" i="8" s="1"/>
  <c r="A1418" i="8"/>
  <c r="C1418" i="8" s="1"/>
  <c r="B1417" i="8"/>
  <c r="D1417" i="8" s="1"/>
  <c r="A1417" i="8"/>
  <c r="C1417" i="8" s="1"/>
  <c r="B1416" i="8"/>
  <c r="D1416" i="8" s="1"/>
  <c r="A1416" i="8"/>
  <c r="C1416" i="8" s="1"/>
  <c r="B1415" i="8"/>
  <c r="D1415" i="8" s="1"/>
  <c r="A1415" i="8"/>
  <c r="C1415" i="8" s="1"/>
  <c r="B1414" i="8"/>
  <c r="D1414" i="8" s="1"/>
  <c r="A1414" i="8"/>
  <c r="C1414" i="8" s="1"/>
  <c r="B1413" i="8"/>
  <c r="D1413" i="8" s="1"/>
  <c r="A1413" i="8"/>
  <c r="C1413" i="8" s="1"/>
  <c r="B1412" i="8"/>
  <c r="D1412" i="8" s="1"/>
  <c r="A1412" i="8"/>
  <c r="C1412" i="8" s="1"/>
  <c r="B1411" i="8"/>
  <c r="D1411" i="8" s="1"/>
  <c r="A1411" i="8"/>
  <c r="C1411" i="8" s="1"/>
  <c r="B1410" i="8"/>
  <c r="D1410" i="8" s="1"/>
  <c r="A1410" i="8"/>
  <c r="C1410" i="8" s="1"/>
  <c r="B1409" i="8"/>
  <c r="D1409" i="8" s="1"/>
  <c r="A1409" i="8"/>
  <c r="C1409" i="8" s="1"/>
  <c r="B1408" i="8"/>
  <c r="D1408" i="8" s="1"/>
  <c r="A1408" i="8"/>
  <c r="C1408" i="8" s="1"/>
  <c r="B1407" i="8"/>
  <c r="D1407" i="8" s="1"/>
  <c r="A1407" i="8"/>
  <c r="C1407" i="8" s="1"/>
  <c r="B1406" i="8"/>
  <c r="D1406" i="8" s="1"/>
  <c r="A1406" i="8"/>
  <c r="C1406" i="8" s="1"/>
  <c r="B1405" i="8"/>
  <c r="D1405" i="8" s="1"/>
  <c r="A1405" i="8"/>
  <c r="C1405" i="8" s="1"/>
  <c r="B1404" i="8"/>
  <c r="D1404" i="8" s="1"/>
  <c r="A1404" i="8"/>
  <c r="C1404" i="8" s="1"/>
  <c r="B1403" i="8"/>
  <c r="D1403" i="8" s="1"/>
  <c r="A1403" i="8"/>
  <c r="C1403" i="8" s="1"/>
  <c r="B1402" i="8"/>
  <c r="D1402" i="8" s="1"/>
  <c r="A1402" i="8"/>
  <c r="C1402" i="8" s="1"/>
  <c r="B1401" i="8"/>
  <c r="D1401" i="8" s="1"/>
  <c r="A1401" i="8"/>
  <c r="C1401" i="8" s="1"/>
  <c r="B1400" i="8"/>
  <c r="D1400" i="8" s="1"/>
  <c r="A1400" i="8"/>
  <c r="C1400" i="8" s="1"/>
  <c r="B1399" i="8"/>
  <c r="D1399" i="8" s="1"/>
  <c r="A1399" i="8"/>
  <c r="C1399" i="8" s="1"/>
  <c r="B1398" i="8"/>
  <c r="D1398" i="8" s="1"/>
  <c r="A1398" i="8"/>
  <c r="C1398" i="8" s="1"/>
  <c r="B1397" i="8"/>
  <c r="D1397" i="8" s="1"/>
  <c r="A1397" i="8"/>
  <c r="C1397" i="8" s="1"/>
  <c r="B1396" i="8"/>
  <c r="D1396" i="8" s="1"/>
  <c r="A1396" i="8"/>
  <c r="C1396" i="8" s="1"/>
  <c r="B1395" i="8"/>
  <c r="D1395" i="8" s="1"/>
  <c r="A1395" i="8"/>
  <c r="C1395" i="8" s="1"/>
  <c r="B1394" i="8"/>
  <c r="D1394" i="8" s="1"/>
  <c r="A1394" i="8"/>
  <c r="C1394" i="8" s="1"/>
  <c r="B1393" i="8"/>
  <c r="D1393" i="8" s="1"/>
  <c r="A1393" i="8"/>
  <c r="C1393" i="8" s="1"/>
  <c r="B1392" i="8"/>
  <c r="D1392" i="8" s="1"/>
  <c r="A1392" i="8"/>
  <c r="C1392" i="8" s="1"/>
  <c r="B1391" i="8"/>
  <c r="D1391" i="8" s="1"/>
  <c r="A1391" i="8"/>
  <c r="C1391" i="8" s="1"/>
  <c r="B1390" i="8"/>
  <c r="D1390" i="8" s="1"/>
  <c r="A1390" i="8"/>
  <c r="C1390" i="8" s="1"/>
  <c r="B1389" i="8"/>
  <c r="D1389" i="8" s="1"/>
  <c r="A1389" i="8"/>
  <c r="C1389" i="8" s="1"/>
  <c r="B1388" i="8"/>
  <c r="D1388" i="8" s="1"/>
  <c r="A1388" i="8"/>
  <c r="C1388" i="8" s="1"/>
  <c r="B1387" i="8"/>
  <c r="D1387" i="8" s="1"/>
  <c r="A1387" i="8"/>
  <c r="C1387" i="8" s="1"/>
  <c r="B1386" i="8"/>
  <c r="D1386" i="8" s="1"/>
  <c r="A1386" i="8"/>
  <c r="C1386" i="8" s="1"/>
  <c r="B1385" i="8"/>
  <c r="D1385" i="8" s="1"/>
  <c r="A1385" i="8"/>
  <c r="C1385" i="8" s="1"/>
  <c r="B1384" i="8"/>
  <c r="D1384" i="8" s="1"/>
  <c r="A1384" i="8"/>
  <c r="C1384" i="8" s="1"/>
  <c r="B1383" i="8"/>
  <c r="D1383" i="8" s="1"/>
  <c r="A1383" i="8"/>
  <c r="C1383" i="8" s="1"/>
  <c r="B1382" i="8"/>
  <c r="D1382" i="8" s="1"/>
  <c r="A1382" i="8"/>
  <c r="C1382" i="8" s="1"/>
  <c r="B1381" i="8"/>
  <c r="D1381" i="8" s="1"/>
  <c r="A1381" i="8"/>
  <c r="C1381" i="8" s="1"/>
  <c r="B1380" i="8"/>
  <c r="D1380" i="8" s="1"/>
  <c r="A1380" i="8"/>
  <c r="C1380" i="8" s="1"/>
  <c r="B1379" i="8"/>
  <c r="D1379" i="8" s="1"/>
  <c r="A1379" i="8"/>
  <c r="C1379" i="8" s="1"/>
  <c r="B1378" i="8"/>
  <c r="D1378" i="8" s="1"/>
  <c r="A1378" i="8"/>
  <c r="C1378" i="8" s="1"/>
  <c r="B1377" i="8"/>
  <c r="D1377" i="8" s="1"/>
  <c r="A1377" i="8"/>
  <c r="C1377" i="8" s="1"/>
  <c r="B1376" i="8"/>
  <c r="D1376" i="8" s="1"/>
  <c r="A1376" i="8"/>
  <c r="C1376" i="8" s="1"/>
  <c r="B1375" i="8"/>
  <c r="D1375" i="8" s="1"/>
  <c r="A1375" i="8"/>
  <c r="C1375" i="8" s="1"/>
  <c r="B1374" i="8"/>
  <c r="D1374" i="8" s="1"/>
  <c r="A1374" i="8"/>
  <c r="C1374" i="8" s="1"/>
  <c r="B1373" i="8"/>
  <c r="D1373" i="8" s="1"/>
  <c r="A1373" i="8"/>
  <c r="C1373" i="8" s="1"/>
  <c r="B1372" i="8"/>
  <c r="D1372" i="8" s="1"/>
  <c r="A1372" i="8"/>
  <c r="C1372" i="8" s="1"/>
  <c r="B1371" i="8"/>
  <c r="D1371" i="8" s="1"/>
  <c r="A1371" i="8"/>
  <c r="C1371" i="8" s="1"/>
  <c r="B1370" i="8"/>
  <c r="D1370" i="8" s="1"/>
  <c r="A1370" i="8"/>
  <c r="C1370" i="8" s="1"/>
  <c r="B1369" i="8"/>
  <c r="D1369" i="8" s="1"/>
  <c r="A1369" i="8"/>
  <c r="C1369" i="8" s="1"/>
  <c r="B1368" i="8"/>
  <c r="D1368" i="8" s="1"/>
  <c r="A1368" i="8"/>
  <c r="C1368" i="8" s="1"/>
  <c r="B1367" i="8"/>
  <c r="D1367" i="8" s="1"/>
  <c r="A1367" i="8"/>
  <c r="C1367" i="8" s="1"/>
  <c r="B1366" i="8"/>
  <c r="D1366" i="8" s="1"/>
  <c r="A1366" i="8"/>
  <c r="C1366" i="8" s="1"/>
  <c r="B1365" i="8"/>
  <c r="D1365" i="8" s="1"/>
  <c r="A1365" i="8"/>
  <c r="C1365" i="8" s="1"/>
  <c r="B1364" i="8"/>
  <c r="D1364" i="8" s="1"/>
  <c r="A1364" i="8"/>
  <c r="C1364" i="8" s="1"/>
  <c r="B1363" i="8"/>
  <c r="D1363" i="8" s="1"/>
  <c r="A1363" i="8"/>
  <c r="C1363" i="8" s="1"/>
  <c r="B1362" i="8"/>
  <c r="D1362" i="8" s="1"/>
  <c r="A1362" i="8"/>
  <c r="C1362" i="8" s="1"/>
  <c r="B1361" i="8"/>
  <c r="D1361" i="8" s="1"/>
  <c r="A1361" i="8"/>
  <c r="C1361" i="8" s="1"/>
  <c r="B1360" i="8"/>
  <c r="D1360" i="8" s="1"/>
  <c r="A1360" i="8"/>
  <c r="C1360" i="8" s="1"/>
  <c r="B1359" i="8"/>
  <c r="D1359" i="8" s="1"/>
  <c r="A1359" i="8"/>
  <c r="C1359" i="8" s="1"/>
  <c r="B1358" i="8"/>
  <c r="D1358" i="8" s="1"/>
  <c r="A1358" i="8"/>
  <c r="C1358" i="8" s="1"/>
  <c r="B1357" i="8"/>
  <c r="D1357" i="8" s="1"/>
  <c r="A1357" i="8"/>
  <c r="C1357" i="8" s="1"/>
  <c r="B1356" i="8"/>
  <c r="D1356" i="8" s="1"/>
  <c r="A1356" i="8"/>
  <c r="C1356" i="8" s="1"/>
  <c r="B1355" i="8"/>
  <c r="D1355" i="8" s="1"/>
  <c r="A1355" i="8"/>
  <c r="C1355" i="8" s="1"/>
  <c r="B1354" i="8"/>
  <c r="D1354" i="8" s="1"/>
  <c r="A1354" i="8"/>
  <c r="C1354" i="8" s="1"/>
  <c r="B1353" i="8"/>
  <c r="D1353" i="8" s="1"/>
  <c r="A1353" i="8"/>
  <c r="C1353" i="8" s="1"/>
  <c r="B1352" i="8"/>
  <c r="D1352" i="8" s="1"/>
  <c r="A1352" i="8"/>
  <c r="C1352" i="8" s="1"/>
  <c r="B1351" i="8"/>
  <c r="D1351" i="8" s="1"/>
  <c r="A1351" i="8"/>
  <c r="C1351" i="8" s="1"/>
  <c r="B1350" i="8"/>
  <c r="D1350" i="8" s="1"/>
  <c r="A1350" i="8"/>
  <c r="C1350" i="8" s="1"/>
  <c r="B1349" i="8"/>
  <c r="D1349" i="8" s="1"/>
  <c r="A1349" i="8"/>
  <c r="C1349" i="8" s="1"/>
  <c r="B1348" i="8"/>
  <c r="D1348" i="8" s="1"/>
  <c r="A1348" i="8"/>
  <c r="C1348" i="8" s="1"/>
  <c r="B1347" i="8"/>
  <c r="D1347" i="8" s="1"/>
  <c r="A1347" i="8"/>
  <c r="C1347" i="8" s="1"/>
  <c r="B1346" i="8"/>
  <c r="D1346" i="8" s="1"/>
  <c r="A1346" i="8"/>
  <c r="C1346" i="8" s="1"/>
  <c r="B1345" i="8"/>
  <c r="D1345" i="8" s="1"/>
  <c r="A1345" i="8"/>
  <c r="C1345" i="8" s="1"/>
  <c r="B1344" i="8"/>
  <c r="D1344" i="8" s="1"/>
  <c r="A1344" i="8"/>
  <c r="C1344" i="8" s="1"/>
  <c r="B1343" i="8"/>
  <c r="D1343" i="8" s="1"/>
  <c r="A1343" i="8"/>
  <c r="C1343" i="8" s="1"/>
  <c r="B1342" i="8"/>
  <c r="D1342" i="8" s="1"/>
  <c r="A1342" i="8"/>
  <c r="C1342" i="8" s="1"/>
  <c r="B1341" i="8"/>
  <c r="D1341" i="8" s="1"/>
  <c r="A1341" i="8"/>
  <c r="C1341" i="8" s="1"/>
  <c r="B1340" i="8"/>
  <c r="D1340" i="8" s="1"/>
  <c r="A1340" i="8"/>
  <c r="C1340" i="8" s="1"/>
  <c r="B1339" i="8"/>
  <c r="D1339" i="8" s="1"/>
  <c r="A1339" i="8"/>
  <c r="C1339" i="8" s="1"/>
  <c r="B1338" i="8"/>
  <c r="D1338" i="8" s="1"/>
  <c r="A1338" i="8"/>
  <c r="C1338" i="8" s="1"/>
  <c r="B1337" i="8"/>
  <c r="D1337" i="8" s="1"/>
  <c r="A1337" i="8"/>
  <c r="C1337" i="8" s="1"/>
  <c r="B1336" i="8"/>
  <c r="D1336" i="8" s="1"/>
  <c r="A1336" i="8"/>
  <c r="C1336" i="8" s="1"/>
  <c r="B1335" i="8"/>
  <c r="D1335" i="8" s="1"/>
  <c r="A1335" i="8"/>
  <c r="C1335" i="8" s="1"/>
  <c r="B1334" i="8"/>
  <c r="D1334" i="8" s="1"/>
  <c r="A1334" i="8"/>
  <c r="C1334" i="8" s="1"/>
  <c r="B1333" i="8"/>
  <c r="D1333" i="8" s="1"/>
  <c r="A1333" i="8"/>
  <c r="C1333" i="8" s="1"/>
  <c r="B1332" i="8"/>
  <c r="D1332" i="8" s="1"/>
  <c r="A1332" i="8"/>
  <c r="C1332" i="8" s="1"/>
  <c r="B1331" i="8"/>
  <c r="D1331" i="8" s="1"/>
  <c r="A1331" i="8"/>
  <c r="C1331" i="8" s="1"/>
  <c r="B1330" i="8"/>
  <c r="D1330" i="8" s="1"/>
  <c r="A1330" i="8"/>
  <c r="C1330" i="8" s="1"/>
  <c r="B1329" i="8"/>
  <c r="D1329" i="8" s="1"/>
  <c r="A1329" i="8"/>
  <c r="C1329" i="8" s="1"/>
  <c r="B1328" i="8"/>
  <c r="D1328" i="8" s="1"/>
  <c r="A1328" i="8"/>
  <c r="C1328" i="8" s="1"/>
  <c r="B1327" i="8"/>
  <c r="D1327" i="8" s="1"/>
  <c r="A1327" i="8"/>
  <c r="C1327" i="8" s="1"/>
  <c r="B1326" i="8"/>
  <c r="D1326" i="8" s="1"/>
  <c r="A1326" i="8"/>
  <c r="C1326" i="8" s="1"/>
  <c r="B1325" i="8"/>
  <c r="D1325" i="8" s="1"/>
  <c r="A1325" i="8"/>
  <c r="C1325" i="8" s="1"/>
  <c r="B1324" i="8"/>
  <c r="D1324" i="8" s="1"/>
  <c r="A1324" i="8"/>
  <c r="C1324" i="8" s="1"/>
  <c r="B1323" i="8"/>
  <c r="D1323" i="8" s="1"/>
  <c r="A1323" i="8"/>
  <c r="C1323" i="8" s="1"/>
  <c r="B1322" i="8"/>
  <c r="D1322" i="8" s="1"/>
  <c r="A1322" i="8"/>
  <c r="C1322" i="8" s="1"/>
  <c r="B1321" i="8"/>
  <c r="D1321" i="8" s="1"/>
  <c r="A1321" i="8"/>
  <c r="C1321" i="8" s="1"/>
  <c r="B1320" i="8"/>
  <c r="D1320" i="8" s="1"/>
  <c r="A1320" i="8"/>
  <c r="C1320" i="8" s="1"/>
  <c r="B1319" i="8"/>
  <c r="D1319" i="8" s="1"/>
  <c r="A1319" i="8"/>
  <c r="C1319" i="8" s="1"/>
  <c r="B1318" i="8"/>
  <c r="D1318" i="8" s="1"/>
  <c r="A1318" i="8"/>
  <c r="C1318" i="8" s="1"/>
  <c r="B1317" i="8"/>
  <c r="D1317" i="8" s="1"/>
  <c r="A1317" i="8"/>
  <c r="C1317" i="8" s="1"/>
  <c r="B1316" i="8"/>
  <c r="D1316" i="8" s="1"/>
  <c r="A1316" i="8"/>
  <c r="C1316" i="8" s="1"/>
  <c r="B1315" i="8"/>
  <c r="D1315" i="8" s="1"/>
  <c r="A1315" i="8"/>
  <c r="C1315" i="8" s="1"/>
  <c r="B1314" i="8"/>
  <c r="D1314" i="8" s="1"/>
  <c r="A1314" i="8"/>
  <c r="C1314" i="8" s="1"/>
  <c r="B1313" i="8"/>
  <c r="D1313" i="8" s="1"/>
  <c r="A1313" i="8"/>
  <c r="C1313" i="8" s="1"/>
  <c r="B1312" i="8"/>
  <c r="D1312" i="8" s="1"/>
  <c r="A1312" i="8"/>
  <c r="C1312" i="8" s="1"/>
  <c r="B1311" i="8"/>
  <c r="D1311" i="8" s="1"/>
  <c r="A1311" i="8"/>
  <c r="C1311" i="8" s="1"/>
  <c r="B1310" i="8"/>
  <c r="D1310" i="8" s="1"/>
  <c r="A1310" i="8"/>
  <c r="C1310" i="8" s="1"/>
  <c r="B1309" i="8"/>
  <c r="D1309" i="8" s="1"/>
  <c r="A1309" i="8"/>
  <c r="C1309" i="8" s="1"/>
  <c r="B1308" i="8"/>
  <c r="D1308" i="8" s="1"/>
  <c r="A1308" i="8"/>
  <c r="C1308" i="8" s="1"/>
  <c r="B1307" i="8"/>
  <c r="D1307" i="8" s="1"/>
  <c r="A1307" i="8"/>
  <c r="C1307" i="8" s="1"/>
  <c r="B1306" i="8"/>
  <c r="D1306" i="8" s="1"/>
  <c r="A1306" i="8"/>
  <c r="C1306" i="8" s="1"/>
  <c r="B1305" i="8"/>
  <c r="D1305" i="8" s="1"/>
  <c r="A1305" i="8"/>
  <c r="C1305" i="8" s="1"/>
  <c r="B1304" i="8"/>
  <c r="D1304" i="8" s="1"/>
  <c r="A1304" i="8"/>
  <c r="C1304" i="8" s="1"/>
  <c r="B1303" i="8"/>
  <c r="D1303" i="8" s="1"/>
  <c r="A1303" i="8"/>
  <c r="C1303" i="8" s="1"/>
  <c r="B1302" i="8"/>
  <c r="D1302" i="8" s="1"/>
  <c r="A1302" i="8"/>
  <c r="C1302" i="8" s="1"/>
  <c r="B1301" i="8"/>
  <c r="D1301" i="8" s="1"/>
  <c r="A1301" i="8"/>
  <c r="C1301" i="8" s="1"/>
  <c r="B1300" i="8"/>
  <c r="D1300" i="8" s="1"/>
  <c r="A1300" i="8"/>
  <c r="C1300" i="8" s="1"/>
  <c r="B1299" i="8"/>
  <c r="D1299" i="8" s="1"/>
  <c r="A1299" i="8"/>
  <c r="C1299" i="8" s="1"/>
  <c r="B1298" i="8"/>
  <c r="D1298" i="8" s="1"/>
  <c r="A1298" i="8"/>
  <c r="C1298" i="8" s="1"/>
  <c r="B1297" i="8"/>
  <c r="D1297" i="8" s="1"/>
  <c r="A1297" i="8"/>
  <c r="C1297" i="8" s="1"/>
  <c r="B1296" i="8"/>
  <c r="D1296" i="8" s="1"/>
  <c r="A1296" i="8"/>
  <c r="C1296" i="8" s="1"/>
  <c r="B1295" i="8"/>
  <c r="D1295" i="8" s="1"/>
  <c r="A1295" i="8"/>
  <c r="C1295" i="8" s="1"/>
  <c r="B1294" i="8"/>
  <c r="D1294" i="8" s="1"/>
  <c r="A1294" i="8"/>
  <c r="C1294" i="8" s="1"/>
  <c r="B1293" i="8"/>
  <c r="D1293" i="8" s="1"/>
  <c r="A1293" i="8"/>
  <c r="C1293" i="8" s="1"/>
  <c r="B1292" i="8"/>
  <c r="D1292" i="8" s="1"/>
  <c r="A1292" i="8"/>
  <c r="C1292" i="8" s="1"/>
  <c r="B1291" i="8"/>
  <c r="D1291" i="8" s="1"/>
  <c r="A1291" i="8"/>
  <c r="C1291" i="8" s="1"/>
  <c r="B1290" i="8"/>
  <c r="D1290" i="8" s="1"/>
  <c r="A1290" i="8"/>
  <c r="C1290" i="8" s="1"/>
  <c r="B1289" i="8"/>
  <c r="D1289" i="8" s="1"/>
  <c r="A1289" i="8"/>
  <c r="C1289" i="8" s="1"/>
  <c r="B1288" i="8"/>
  <c r="D1288" i="8" s="1"/>
  <c r="A1288" i="8"/>
  <c r="C1288" i="8" s="1"/>
  <c r="B1287" i="8"/>
  <c r="D1287" i="8" s="1"/>
  <c r="A1287" i="8"/>
  <c r="C1287" i="8" s="1"/>
  <c r="B1286" i="8"/>
  <c r="D1286" i="8" s="1"/>
  <c r="A1286" i="8"/>
  <c r="C1286" i="8" s="1"/>
  <c r="B1285" i="8"/>
  <c r="D1285" i="8" s="1"/>
  <c r="A1285" i="8"/>
  <c r="C1285" i="8" s="1"/>
  <c r="B1284" i="8"/>
  <c r="D1284" i="8" s="1"/>
  <c r="A1284" i="8"/>
  <c r="C1284" i="8" s="1"/>
  <c r="B1283" i="8"/>
  <c r="D1283" i="8" s="1"/>
  <c r="A1283" i="8"/>
  <c r="C1283" i="8" s="1"/>
  <c r="B1282" i="8"/>
  <c r="D1282" i="8" s="1"/>
  <c r="A1282" i="8"/>
  <c r="C1282" i="8" s="1"/>
  <c r="B1281" i="8"/>
  <c r="D1281" i="8" s="1"/>
  <c r="A1281" i="8"/>
  <c r="C1281" i="8" s="1"/>
  <c r="B1280" i="8"/>
  <c r="D1280" i="8" s="1"/>
  <c r="A1280" i="8"/>
  <c r="C1280" i="8" s="1"/>
  <c r="B1279" i="8"/>
  <c r="D1279" i="8" s="1"/>
  <c r="A1279" i="8"/>
  <c r="C1279" i="8" s="1"/>
  <c r="B1278" i="8"/>
  <c r="D1278" i="8" s="1"/>
  <c r="A1278" i="8"/>
  <c r="C1278" i="8" s="1"/>
  <c r="B1277" i="8"/>
  <c r="D1277" i="8" s="1"/>
  <c r="A1277" i="8"/>
  <c r="C1277" i="8" s="1"/>
  <c r="B1276" i="8"/>
  <c r="D1276" i="8" s="1"/>
  <c r="A1276" i="8"/>
  <c r="C1276" i="8" s="1"/>
  <c r="B1275" i="8"/>
  <c r="D1275" i="8" s="1"/>
  <c r="A1275" i="8"/>
  <c r="C1275" i="8" s="1"/>
  <c r="B1274" i="8"/>
  <c r="D1274" i="8" s="1"/>
  <c r="A1274" i="8"/>
  <c r="C1274" i="8" s="1"/>
  <c r="B1273" i="8"/>
  <c r="D1273" i="8" s="1"/>
  <c r="A1273" i="8"/>
  <c r="C1273" i="8" s="1"/>
  <c r="B1272" i="8"/>
  <c r="D1272" i="8" s="1"/>
  <c r="A1272" i="8"/>
  <c r="C1272" i="8" s="1"/>
  <c r="B1271" i="8"/>
  <c r="D1271" i="8" s="1"/>
  <c r="A1271" i="8"/>
  <c r="C1271" i="8" s="1"/>
  <c r="B1270" i="8"/>
  <c r="D1270" i="8" s="1"/>
  <c r="A1270" i="8"/>
  <c r="C1270" i="8" s="1"/>
  <c r="B1269" i="8"/>
  <c r="D1269" i="8" s="1"/>
  <c r="A1269" i="8"/>
  <c r="C1269" i="8" s="1"/>
  <c r="B1268" i="8"/>
  <c r="D1268" i="8" s="1"/>
  <c r="A1268" i="8"/>
  <c r="C1268" i="8" s="1"/>
  <c r="B1267" i="8"/>
  <c r="D1267" i="8" s="1"/>
  <c r="A1267" i="8"/>
  <c r="C1267" i="8" s="1"/>
  <c r="B1266" i="8"/>
  <c r="D1266" i="8" s="1"/>
  <c r="A1266" i="8"/>
  <c r="C1266" i="8" s="1"/>
  <c r="B1265" i="8"/>
  <c r="D1265" i="8" s="1"/>
  <c r="A1265" i="8"/>
  <c r="C1265" i="8" s="1"/>
  <c r="B1264" i="8"/>
  <c r="D1264" i="8" s="1"/>
  <c r="A1264" i="8"/>
  <c r="C1264" i="8" s="1"/>
  <c r="B1263" i="8"/>
  <c r="D1263" i="8" s="1"/>
  <c r="A1263" i="8"/>
  <c r="C1263" i="8" s="1"/>
  <c r="B1262" i="8"/>
  <c r="D1262" i="8" s="1"/>
  <c r="A1262" i="8"/>
  <c r="C1262" i="8" s="1"/>
  <c r="B1261" i="8"/>
  <c r="D1261" i="8" s="1"/>
  <c r="A1261" i="8"/>
  <c r="C1261" i="8" s="1"/>
  <c r="B1260" i="8"/>
  <c r="D1260" i="8" s="1"/>
  <c r="A1260" i="8"/>
  <c r="C1260" i="8" s="1"/>
  <c r="B1259" i="8"/>
  <c r="D1259" i="8" s="1"/>
  <c r="A1259" i="8"/>
  <c r="C1259" i="8" s="1"/>
  <c r="B1258" i="8"/>
  <c r="D1258" i="8" s="1"/>
  <c r="A1258" i="8"/>
  <c r="C1258" i="8" s="1"/>
  <c r="B1257" i="8"/>
  <c r="D1257" i="8" s="1"/>
  <c r="A1257" i="8"/>
  <c r="C1257" i="8" s="1"/>
  <c r="B1256" i="8"/>
  <c r="D1256" i="8" s="1"/>
  <c r="A1256" i="8"/>
  <c r="C1256" i="8" s="1"/>
  <c r="B1255" i="8"/>
  <c r="D1255" i="8" s="1"/>
  <c r="A1255" i="8"/>
  <c r="C1255" i="8" s="1"/>
  <c r="B1254" i="8"/>
  <c r="D1254" i="8" s="1"/>
  <c r="A1254" i="8"/>
  <c r="C1254" i="8" s="1"/>
  <c r="B1253" i="8"/>
  <c r="D1253" i="8" s="1"/>
  <c r="A1253" i="8"/>
  <c r="C1253" i="8" s="1"/>
  <c r="B1252" i="8"/>
  <c r="D1252" i="8" s="1"/>
  <c r="A1252" i="8"/>
  <c r="C1252" i="8" s="1"/>
  <c r="B1251" i="8"/>
  <c r="D1251" i="8" s="1"/>
  <c r="A1251" i="8"/>
  <c r="C1251" i="8" s="1"/>
  <c r="B1250" i="8"/>
  <c r="D1250" i="8" s="1"/>
  <c r="A1250" i="8"/>
  <c r="C1250" i="8" s="1"/>
  <c r="B1249" i="8"/>
  <c r="D1249" i="8" s="1"/>
  <c r="A1249" i="8"/>
  <c r="C1249" i="8" s="1"/>
  <c r="B1248" i="8"/>
  <c r="D1248" i="8" s="1"/>
  <c r="A1248" i="8"/>
  <c r="C1248" i="8" s="1"/>
  <c r="B1247" i="8"/>
  <c r="D1247" i="8" s="1"/>
  <c r="A1247" i="8"/>
  <c r="C1247" i="8" s="1"/>
  <c r="B1246" i="8"/>
  <c r="D1246" i="8" s="1"/>
  <c r="A1246" i="8"/>
  <c r="C1246" i="8" s="1"/>
  <c r="B1245" i="8"/>
  <c r="D1245" i="8" s="1"/>
  <c r="A1245" i="8"/>
  <c r="C1245" i="8" s="1"/>
  <c r="B1244" i="8"/>
  <c r="D1244" i="8" s="1"/>
  <c r="A1244" i="8"/>
  <c r="C1244" i="8" s="1"/>
  <c r="B1243" i="8"/>
  <c r="D1243" i="8" s="1"/>
  <c r="A1243" i="8"/>
  <c r="C1243" i="8" s="1"/>
  <c r="B1242" i="8"/>
  <c r="D1242" i="8" s="1"/>
  <c r="A1242" i="8"/>
  <c r="C1242" i="8" s="1"/>
  <c r="B1241" i="8"/>
  <c r="D1241" i="8" s="1"/>
  <c r="A1241" i="8"/>
  <c r="C1241" i="8" s="1"/>
  <c r="B1240" i="8"/>
  <c r="D1240" i="8" s="1"/>
  <c r="A1240" i="8"/>
  <c r="C1240" i="8" s="1"/>
  <c r="B1239" i="8"/>
  <c r="D1239" i="8" s="1"/>
  <c r="A1239" i="8"/>
  <c r="C1239" i="8" s="1"/>
  <c r="B1238" i="8"/>
  <c r="D1238" i="8" s="1"/>
  <c r="A1238" i="8"/>
  <c r="C1238" i="8" s="1"/>
  <c r="B1237" i="8"/>
  <c r="D1237" i="8" s="1"/>
  <c r="A1237" i="8"/>
  <c r="C1237" i="8" s="1"/>
  <c r="B1236" i="8"/>
  <c r="D1236" i="8" s="1"/>
  <c r="A1236" i="8"/>
  <c r="C1236" i="8" s="1"/>
  <c r="B1235" i="8"/>
  <c r="D1235" i="8" s="1"/>
  <c r="A1235" i="8"/>
  <c r="C1235" i="8" s="1"/>
  <c r="B1234" i="8"/>
  <c r="D1234" i="8" s="1"/>
  <c r="A1234" i="8"/>
  <c r="C1234" i="8" s="1"/>
  <c r="B1233" i="8"/>
  <c r="D1233" i="8" s="1"/>
  <c r="A1233" i="8"/>
  <c r="C1233" i="8" s="1"/>
  <c r="B1232" i="8"/>
  <c r="D1232" i="8" s="1"/>
  <c r="A1232" i="8"/>
  <c r="C1232" i="8" s="1"/>
  <c r="B1231" i="8"/>
  <c r="D1231" i="8" s="1"/>
  <c r="A1231" i="8"/>
  <c r="C1231" i="8" s="1"/>
  <c r="B1230" i="8"/>
  <c r="D1230" i="8" s="1"/>
  <c r="A1230" i="8"/>
  <c r="C1230" i="8" s="1"/>
  <c r="B1229" i="8"/>
  <c r="D1229" i="8" s="1"/>
  <c r="A1229" i="8"/>
  <c r="C1229" i="8" s="1"/>
  <c r="B1228" i="8"/>
  <c r="D1228" i="8" s="1"/>
  <c r="A1228" i="8"/>
  <c r="C1228" i="8" s="1"/>
  <c r="B1227" i="8"/>
  <c r="D1227" i="8" s="1"/>
  <c r="A1227" i="8"/>
  <c r="C1227" i="8" s="1"/>
  <c r="B1226" i="8"/>
  <c r="D1226" i="8" s="1"/>
  <c r="A1226" i="8"/>
  <c r="C1226" i="8" s="1"/>
  <c r="B1225" i="8"/>
  <c r="D1225" i="8" s="1"/>
  <c r="A1225" i="8"/>
  <c r="C1225" i="8" s="1"/>
  <c r="B1224" i="8"/>
  <c r="D1224" i="8" s="1"/>
  <c r="A1224" i="8"/>
  <c r="C1224" i="8" s="1"/>
  <c r="B1223" i="8"/>
  <c r="D1223" i="8" s="1"/>
  <c r="A1223" i="8"/>
  <c r="C1223" i="8" s="1"/>
  <c r="B1222" i="8"/>
  <c r="D1222" i="8" s="1"/>
  <c r="A1222" i="8"/>
  <c r="C1222" i="8" s="1"/>
  <c r="B1221" i="8"/>
  <c r="D1221" i="8" s="1"/>
  <c r="A1221" i="8"/>
  <c r="C1221" i="8" s="1"/>
  <c r="B1220" i="8"/>
  <c r="D1220" i="8" s="1"/>
  <c r="A1220" i="8"/>
  <c r="C1220" i="8" s="1"/>
  <c r="B1219" i="8"/>
  <c r="D1219" i="8" s="1"/>
  <c r="A1219" i="8"/>
  <c r="C1219" i="8" s="1"/>
  <c r="B1218" i="8"/>
  <c r="D1218" i="8" s="1"/>
  <c r="A1218" i="8"/>
  <c r="C1218" i="8" s="1"/>
  <c r="B1217" i="8"/>
  <c r="D1217" i="8" s="1"/>
  <c r="A1217" i="8"/>
  <c r="C1217" i="8" s="1"/>
  <c r="B1216" i="8"/>
  <c r="D1216" i="8" s="1"/>
  <c r="A1216" i="8"/>
  <c r="C1216" i="8" s="1"/>
  <c r="B1215" i="8"/>
  <c r="D1215" i="8" s="1"/>
  <c r="A1215" i="8"/>
  <c r="C1215" i="8" s="1"/>
  <c r="B1214" i="8"/>
  <c r="D1214" i="8" s="1"/>
  <c r="A1214" i="8"/>
  <c r="C1214" i="8" s="1"/>
  <c r="B1213" i="8"/>
  <c r="D1213" i="8" s="1"/>
  <c r="A1213" i="8"/>
  <c r="C1213" i="8" s="1"/>
  <c r="B1212" i="8"/>
  <c r="D1212" i="8" s="1"/>
  <c r="A1212" i="8"/>
  <c r="C1212" i="8" s="1"/>
  <c r="B1211" i="8"/>
  <c r="D1211" i="8" s="1"/>
  <c r="A1211" i="8"/>
  <c r="C1211" i="8" s="1"/>
  <c r="B1210" i="8"/>
  <c r="D1210" i="8" s="1"/>
  <c r="A1210" i="8"/>
  <c r="C1210" i="8" s="1"/>
  <c r="B1209" i="8"/>
  <c r="D1209" i="8" s="1"/>
  <c r="A1209" i="8"/>
  <c r="C1209" i="8" s="1"/>
  <c r="B1208" i="8"/>
  <c r="D1208" i="8" s="1"/>
  <c r="A1208" i="8"/>
  <c r="C1208" i="8" s="1"/>
  <c r="B1207" i="8"/>
  <c r="D1207" i="8" s="1"/>
  <c r="A1207" i="8"/>
  <c r="C1207" i="8" s="1"/>
  <c r="B1206" i="8"/>
  <c r="D1206" i="8" s="1"/>
  <c r="A1206" i="8"/>
  <c r="C1206" i="8" s="1"/>
  <c r="B1205" i="8"/>
  <c r="D1205" i="8" s="1"/>
  <c r="A1205" i="8"/>
  <c r="C1205" i="8" s="1"/>
  <c r="B1204" i="8"/>
  <c r="D1204" i="8" s="1"/>
  <c r="A1204" i="8"/>
  <c r="C1204" i="8" s="1"/>
  <c r="B1203" i="8"/>
  <c r="D1203" i="8" s="1"/>
  <c r="A1203" i="8"/>
  <c r="C1203" i="8" s="1"/>
  <c r="B1202" i="8"/>
  <c r="D1202" i="8" s="1"/>
  <c r="A1202" i="8"/>
  <c r="C1202" i="8" s="1"/>
  <c r="B1201" i="8"/>
  <c r="D1201" i="8" s="1"/>
  <c r="A1201" i="8"/>
  <c r="C1201" i="8" s="1"/>
  <c r="B1200" i="8"/>
  <c r="D1200" i="8" s="1"/>
  <c r="A1200" i="8"/>
  <c r="C1200" i="8" s="1"/>
  <c r="B1199" i="8"/>
  <c r="D1199" i="8" s="1"/>
  <c r="A1199" i="8"/>
  <c r="C1199" i="8" s="1"/>
  <c r="B1198" i="8"/>
  <c r="D1198" i="8" s="1"/>
  <c r="A1198" i="8"/>
  <c r="C1198" i="8" s="1"/>
  <c r="B1197" i="8"/>
  <c r="D1197" i="8" s="1"/>
  <c r="A1197" i="8"/>
  <c r="C1197" i="8" s="1"/>
  <c r="B1196" i="8"/>
  <c r="D1196" i="8" s="1"/>
  <c r="A1196" i="8"/>
  <c r="C1196" i="8" s="1"/>
  <c r="B1195" i="8"/>
  <c r="D1195" i="8" s="1"/>
  <c r="A1195" i="8"/>
  <c r="C1195" i="8" s="1"/>
  <c r="B1194" i="8"/>
  <c r="D1194" i="8" s="1"/>
  <c r="A1194" i="8"/>
  <c r="C1194" i="8" s="1"/>
  <c r="B1193" i="8"/>
  <c r="D1193" i="8" s="1"/>
  <c r="A1193" i="8"/>
  <c r="C1193" i="8" s="1"/>
  <c r="B1192" i="8"/>
  <c r="D1192" i="8" s="1"/>
  <c r="A1192" i="8"/>
  <c r="C1192" i="8" s="1"/>
  <c r="B1191" i="8"/>
  <c r="D1191" i="8" s="1"/>
  <c r="A1191" i="8"/>
  <c r="C1191" i="8" s="1"/>
  <c r="B1190" i="8"/>
  <c r="D1190" i="8" s="1"/>
  <c r="A1190" i="8"/>
  <c r="C1190" i="8" s="1"/>
  <c r="B1189" i="8"/>
  <c r="D1189" i="8" s="1"/>
  <c r="A1189" i="8"/>
  <c r="C1189" i="8" s="1"/>
  <c r="B1188" i="8"/>
  <c r="D1188" i="8" s="1"/>
  <c r="A1188" i="8"/>
  <c r="C1188" i="8" s="1"/>
  <c r="B1187" i="8"/>
  <c r="D1187" i="8" s="1"/>
  <c r="A1187" i="8"/>
  <c r="C1187" i="8" s="1"/>
  <c r="B1186" i="8"/>
  <c r="D1186" i="8" s="1"/>
  <c r="A1186" i="8"/>
  <c r="C1186" i="8" s="1"/>
  <c r="B1185" i="8"/>
  <c r="D1185" i="8" s="1"/>
  <c r="A1185" i="8"/>
  <c r="C1185" i="8" s="1"/>
  <c r="B1184" i="8"/>
  <c r="D1184" i="8" s="1"/>
  <c r="A1184" i="8"/>
  <c r="C1184" i="8" s="1"/>
  <c r="B1183" i="8"/>
  <c r="D1183" i="8" s="1"/>
  <c r="A1183" i="8"/>
  <c r="C1183" i="8" s="1"/>
  <c r="B1182" i="8"/>
  <c r="D1182" i="8" s="1"/>
  <c r="A1182" i="8"/>
  <c r="C1182" i="8" s="1"/>
  <c r="B1181" i="8"/>
  <c r="D1181" i="8" s="1"/>
  <c r="A1181" i="8"/>
  <c r="C1181" i="8" s="1"/>
  <c r="B1180" i="8"/>
  <c r="D1180" i="8" s="1"/>
  <c r="A1180" i="8"/>
  <c r="C1180" i="8" s="1"/>
  <c r="B1179" i="8"/>
  <c r="D1179" i="8" s="1"/>
  <c r="A1179" i="8"/>
  <c r="C1179" i="8" s="1"/>
  <c r="B1178" i="8"/>
  <c r="D1178" i="8" s="1"/>
  <c r="A1178" i="8"/>
  <c r="C1178" i="8" s="1"/>
  <c r="B1177" i="8"/>
  <c r="D1177" i="8" s="1"/>
  <c r="A1177" i="8"/>
  <c r="C1177" i="8" s="1"/>
  <c r="B1176" i="8"/>
  <c r="D1176" i="8" s="1"/>
  <c r="A1176" i="8"/>
  <c r="C1176" i="8" s="1"/>
  <c r="B1175" i="8"/>
  <c r="D1175" i="8" s="1"/>
  <c r="A1175" i="8"/>
  <c r="C1175" i="8" s="1"/>
  <c r="B1174" i="8"/>
  <c r="D1174" i="8" s="1"/>
  <c r="A1174" i="8"/>
  <c r="C1174" i="8" s="1"/>
  <c r="B1173" i="8"/>
  <c r="D1173" i="8" s="1"/>
  <c r="A1173" i="8"/>
  <c r="C1173" i="8" s="1"/>
  <c r="B1172" i="8"/>
  <c r="D1172" i="8" s="1"/>
  <c r="A1172" i="8"/>
  <c r="C1172" i="8" s="1"/>
  <c r="B1171" i="8"/>
  <c r="D1171" i="8" s="1"/>
  <c r="A1171" i="8"/>
  <c r="C1171" i="8" s="1"/>
  <c r="B1170" i="8"/>
  <c r="D1170" i="8" s="1"/>
  <c r="A1170" i="8"/>
  <c r="C1170" i="8" s="1"/>
  <c r="B1169" i="8"/>
  <c r="D1169" i="8" s="1"/>
  <c r="A1169" i="8"/>
  <c r="C1169" i="8" s="1"/>
  <c r="B1168" i="8"/>
  <c r="D1168" i="8" s="1"/>
  <c r="A1168" i="8"/>
  <c r="C1168" i="8" s="1"/>
  <c r="B1167" i="8"/>
  <c r="D1167" i="8" s="1"/>
  <c r="A1167" i="8"/>
  <c r="C1167" i="8" s="1"/>
  <c r="B1166" i="8"/>
  <c r="D1166" i="8" s="1"/>
  <c r="A1166" i="8"/>
  <c r="C1166" i="8" s="1"/>
  <c r="B1165" i="8"/>
  <c r="D1165" i="8" s="1"/>
  <c r="A1165" i="8"/>
  <c r="C1165" i="8" s="1"/>
  <c r="B1164" i="8"/>
  <c r="D1164" i="8" s="1"/>
  <c r="A1164" i="8"/>
  <c r="C1164" i="8" s="1"/>
  <c r="B1163" i="8"/>
  <c r="D1163" i="8" s="1"/>
  <c r="A1163" i="8"/>
  <c r="C1163" i="8" s="1"/>
  <c r="B1162" i="8"/>
  <c r="D1162" i="8" s="1"/>
  <c r="A1162" i="8"/>
  <c r="C1162" i="8" s="1"/>
  <c r="B1161" i="8"/>
  <c r="D1161" i="8" s="1"/>
  <c r="A1161" i="8"/>
  <c r="C1161" i="8" s="1"/>
  <c r="B1160" i="8"/>
  <c r="D1160" i="8" s="1"/>
  <c r="A1160" i="8"/>
  <c r="C1160" i="8" s="1"/>
  <c r="B1159" i="8"/>
  <c r="D1159" i="8" s="1"/>
  <c r="A1159" i="8"/>
  <c r="C1159" i="8" s="1"/>
  <c r="B1158" i="8"/>
  <c r="D1158" i="8" s="1"/>
  <c r="A1158" i="8"/>
  <c r="C1158" i="8" s="1"/>
  <c r="B1157" i="8"/>
  <c r="D1157" i="8" s="1"/>
  <c r="A1157" i="8"/>
  <c r="C1157" i="8" s="1"/>
  <c r="B1156" i="8"/>
  <c r="D1156" i="8" s="1"/>
  <c r="A1156" i="8"/>
  <c r="C1156" i="8" s="1"/>
  <c r="B1155" i="8"/>
  <c r="D1155" i="8" s="1"/>
  <c r="A1155" i="8"/>
  <c r="C1155" i="8" s="1"/>
  <c r="B1154" i="8"/>
  <c r="D1154" i="8" s="1"/>
  <c r="A1154" i="8"/>
  <c r="C1154" i="8" s="1"/>
  <c r="B1153" i="8"/>
  <c r="D1153" i="8" s="1"/>
  <c r="A1153" i="8"/>
  <c r="C1153" i="8" s="1"/>
  <c r="B1152" i="8"/>
  <c r="D1152" i="8" s="1"/>
  <c r="A1152" i="8"/>
  <c r="C1152" i="8" s="1"/>
  <c r="B1151" i="8"/>
  <c r="D1151" i="8" s="1"/>
  <c r="A1151" i="8"/>
  <c r="C1151" i="8" s="1"/>
  <c r="B1150" i="8"/>
  <c r="D1150" i="8" s="1"/>
  <c r="A1150" i="8"/>
  <c r="C1150" i="8" s="1"/>
  <c r="B1149" i="8"/>
  <c r="D1149" i="8" s="1"/>
  <c r="A1149" i="8"/>
  <c r="C1149" i="8" s="1"/>
  <c r="B1148" i="8"/>
  <c r="D1148" i="8" s="1"/>
  <c r="A1148" i="8"/>
  <c r="C1148" i="8" s="1"/>
  <c r="B1147" i="8"/>
  <c r="D1147" i="8" s="1"/>
  <c r="A1147" i="8"/>
  <c r="C1147" i="8" s="1"/>
  <c r="B1146" i="8"/>
  <c r="D1146" i="8" s="1"/>
  <c r="A1146" i="8"/>
  <c r="C1146" i="8" s="1"/>
  <c r="B1145" i="8"/>
  <c r="D1145" i="8" s="1"/>
  <c r="A1145" i="8"/>
  <c r="C1145" i="8" s="1"/>
  <c r="B1144" i="8"/>
  <c r="D1144" i="8" s="1"/>
  <c r="A1144" i="8"/>
  <c r="C1144" i="8" s="1"/>
  <c r="B1143" i="8"/>
  <c r="D1143" i="8" s="1"/>
  <c r="A1143" i="8"/>
  <c r="C1143" i="8" s="1"/>
  <c r="B1142" i="8"/>
  <c r="D1142" i="8" s="1"/>
  <c r="A1142" i="8"/>
  <c r="C1142" i="8" s="1"/>
  <c r="B1141" i="8"/>
  <c r="D1141" i="8" s="1"/>
  <c r="A1141" i="8"/>
  <c r="C1141" i="8" s="1"/>
  <c r="B1140" i="8"/>
  <c r="D1140" i="8" s="1"/>
  <c r="A1140" i="8"/>
  <c r="C1140" i="8" s="1"/>
  <c r="B1139" i="8"/>
  <c r="D1139" i="8" s="1"/>
  <c r="A1139" i="8"/>
  <c r="C1139" i="8" s="1"/>
  <c r="B1138" i="8"/>
  <c r="D1138" i="8" s="1"/>
  <c r="A1138" i="8"/>
  <c r="C1138" i="8" s="1"/>
  <c r="B1137" i="8"/>
  <c r="D1137" i="8" s="1"/>
  <c r="A1137" i="8"/>
  <c r="C1137" i="8" s="1"/>
  <c r="B1136" i="8"/>
  <c r="D1136" i="8" s="1"/>
  <c r="A1136" i="8"/>
  <c r="C1136" i="8" s="1"/>
  <c r="B1135" i="8"/>
  <c r="D1135" i="8" s="1"/>
  <c r="A1135" i="8"/>
  <c r="C1135" i="8" s="1"/>
  <c r="B1134" i="8"/>
  <c r="D1134" i="8" s="1"/>
  <c r="A1134" i="8"/>
  <c r="C1134" i="8" s="1"/>
  <c r="B1133" i="8"/>
  <c r="D1133" i="8" s="1"/>
  <c r="A1133" i="8"/>
  <c r="C1133" i="8" s="1"/>
  <c r="B1132" i="8"/>
  <c r="D1132" i="8" s="1"/>
  <c r="A1132" i="8"/>
  <c r="C1132" i="8" s="1"/>
  <c r="B1131" i="8"/>
  <c r="D1131" i="8" s="1"/>
  <c r="A1131" i="8"/>
  <c r="C1131" i="8" s="1"/>
  <c r="B1130" i="8"/>
  <c r="D1130" i="8" s="1"/>
  <c r="A1130" i="8"/>
  <c r="C1130" i="8" s="1"/>
  <c r="B1129" i="8"/>
  <c r="D1129" i="8" s="1"/>
  <c r="A1129" i="8"/>
  <c r="C1129" i="8" s="1"/>
  <c r="B1128" i="8"/>
  <c r="D1128" i="8" s="1"/>
  <c r="A1128" i="8"/>
  <c r="C1128" i="8" s="1"/>
  <c r="B1127" i="8"/>
  <c r="D1127" i="8" s="1"/>
  <c r="A1127" i="8"/>
  <c r="C1127" i="8" s="1"/>
  <c r="B1126" i="8"/>
  <c r="D1126" i="8" s="1"/>
  <c r="A1126" i="8"/>
  <c r="C1126" i="8" s="1"/>
  <c r="B1125" i="8"/>
  <c r="D1125" i="8" s="1"/>
  <c r="A1125" i="8"/>
  <c r="C1125" i="8" s="1"/>
  <c r="B1124" i="8"/>
  <c r="D1124" i="8" s="1"/>
  <c r="A1124" i="8"/>
  <c r="C1124" i="8" s="1"/>
  <c r="B1123" i="8"/>
  <c r="D1123" i="8" s="1"/>
  <c r="A1123" i="8"/>
  <c r="C1123" i="8" s="1"/>
  <c r="B1122" i="8"/>
  <c r="D1122" i="8" s="1"/>
  <c r="A1122" i="8"/>
  <c r="C1122" i="8" s="1"/>
  <c r="B1121" i="8"/>
  <c r="D1121" i="8" s="1"/>
  <c r="A1121" i="8"/>
  <c r="C1121" i="8" s="1"/>
  <c r="B1120" i="8"/>
  <c r="D1120" i="8" s="1"/>
  <c r="A1120" i="8"/>
  <c r="C1120" i="8" s="1"/>
  <c r="B1119" i="8"/>
  <c r="D1119" i="8" s="1"/>
  <c r="A1119" i="8"/>
  <c r="C1119" i="8" s="1"/>
  <c r="B1118" i="8"/>
  <c r="D1118" i="8" s="1"/>
  <c r="A1118" i="8"/>
  <c r="C1118" i="8" s="1"/>
  <c r="B1117" i="8"/>
  <c r="D1117" i="8" s="1"/>
  <c r="A1117" i="8"/>
  <c r="C1117" i="8" s="1"/>
  <c r="B1116" i="8"/>
  <c r="D1116" i="8" s="1"/>
  <c r="A1116" i="8"/>
  <c r="C1116" i="8" s="1"/>
  <c r="B1115" i="8"/>
  <c r="D1115" i="8" s="1"/>
  <c r="A1115" i="8"/>
  <c r="C1115" i="8" s="1"/>
  <c r="B1114" i="8"/>
  <c r="D1114" i="8" s="1"/>
  <c r="A1114" i="8"/>
  <c r="C1114" i="8" s="1"/>
  <c r="B1113" i="8"/>
  <c r="D1113" i="8" s="1"/>
  <c r="A1113" i="8"/>
  <c r="C1113" i="8" s="1"/>
  <c r="B1112" i="8"/>
  <c r="D1112" i="8" s="1"/>
  <c r="A1112" i="8"/>
  <c r="C1112" i="8" s="1"/>
  <c r="B1111" i="8"/>
  <c r="D1111" i="8" s="1"/>
  <c r="A1111" i="8"/>
  <c r="C1111" i="8" s="1"/>
  <c r="B1110" i="8"/>
  <c r="D1110" i="8" s="1"/>
  <c r="A1110" i="8"/>
  <c r="C1110" i="8" s="1"/>
  <c r="B1109" i="8"/>
  <c r="D1109" i="8" s="1"/>
  <c r="A1109" i="8"/>
  <c r="C1109" i="8" s="1"/>
  <c r="B1108" i="8"/>
  <c r="D1108" i="8" s="1"/>
  <c r="A1108" i="8"/>
  <c r="C1108" i="8" s="1"/>
  <c r="B1107" i="8"/>
  <c r="D1107" i="8" s="1"/>
  <c r="A1107" i="8"/>
  <c r="C1107" i="8" s="1"/>
  <c r="B1106" i="8"/>
  <c r="D1106" i="8" s="1"/>
  <c r="A1106" i="8"/>
  <c r="C1106" i="8" s="1"/>
  <c r="B1105" i="8"/>
  <c r="D1105" i="8" s="1"/>
  <c r="A1105" i="8"/>
  <c r="C1105" i="8" s="1"/>
  <c r="B1104" i="8"/>
  <c r="D1104" i="8" s="1"/>
  <c r="A1104" i="8"/>
  <c r="C1104" i="8" s="1"/>
  <c r="B1103" i="8"/>
  <c r="D1103" i="8" s="1"/>
  <c r="A1103" i="8"/>
  <c r="C1103" i="8" s="1"/>
  <c r="B1102" i="8"/>
  <c r="D1102" i="8" s="1"/>
  <c r="A1102" i="8"/>
  <c r="C1102" i="8" s="1"/>
  <c r="B1101" i="8"/>
  <c r="D1101" i="8" s="1"/>
  <c r="A1101" i="8"/>
  <c r="C1101" i="8" s="1"/>
  <c r="B1100" i="8"/>
  <c r="D1100" i="8" s="1"/>
  <c r="A1100" i="8"/>
  <c r="C1100" i="8" s="1"/>
  <c r="B1099" i="8"/>
  <c r="D1099" i="8" s="1"/>
  <c r="A1099" i="8"/>
  <c r="C1099" i="8" s="1"/>
  <c r="B1098" i="8"/>
  <c r="D1098" i="8" s="1"/>
  <c r="A1098" i="8"/>
  <c r="C1098" i="8" s="1"/>
  <c r="B1097" i="8"/>
  <c r="D1097" i="8" s="1"/>
  <c r="A1097" i="8"/>
  <c r="C1097" i="8" s="1"/>
  <c r="B1096" i="8"/>
  <c r="D1096" i="8" s="1"/>
  <c r="A1096" i="8"/>
  <c r="C1096" i="8" s="1"/>
  <c r="B1095" i="8"/>
  <c r="D1095" i="8" s="1"/>
  <c r="A1095" i="8"/>
  <c r="C1095" i="8" s="1"/>
  <c r="B1094" i="8"/>
  <c r="D1094" i="8" s="1"/>
  <c r="A1094" i="8"/>
  <c r="C1094" i="8" s="1"/>
  <c r="B1093" i="8"/>
  <c r="D1093" i="8" s="1"/>
  <c r="A1093" i="8"/>
  <c r="C1093" i="8" s="1"/>
  <c r="B1092" i="8"/>
  <c r="D1092" i="8" s="1"/>
  <c r="A1092" i="8"/>
  <c r="C1092" i="8" s="1"/>
  <c r="B1091" i="8"/>
  <c r="D1091" i="8" s="1"/>
  <c r="A1091" i="8"/>
  <c r="C1091" i="8" s="1"/>
  <c r="B1090" i="8"/>
  <c r="D1090" i="8" s="1"/>
  <c r="A1090" i="8"/>
  <c r="C1090" i="8" s="1"/>
  <c r="B1089" i="8"/>
  <c r="D1089" i="8" s="1"/>
  <c r="A1089" i="8"/>
  <c r="C1089" i="8" s="1"/>
  <c r="B1088" i="8"/>
  <c r="D1088" i="8" s="1"/>
  <c r="A1088" i="8"/>
  <c r="C1088" i="8" s="1"/>
  <c r="B1087" i="8"/>
  <c r="D1087" i="8" s="1"/>
  <c r="A1087" i="8"/>
  <c r="C1087" i="8" s="1"/>
  <c r="B1086" i="8"/>
  <c r="D1086" i="8" s="1"/>
  <c r="A1086" i="8"/>
  <c r="C1086" i="8" s="1"/>
  <c r="B1085" i="8"/>
  <c r="D1085" i="8" s="1"/>
  <c r="A1085" i="8"/>
  <c r="C1085" i="8" s="1"/>
  <c r="B1084" i="8"/>
  <c r="D1084" i="8" s="1"/>
  <c r="A1084" i="8"/>
  <c r="C1084" i="8" s="1"/>
  <c r="B1083" i="8"/>
  <c r="D1083" i="8" s="1"/>
  <c r="A1083" i="8"/>
  <c r="C1083" i="8" s="1"/>
  <c r="B1082" i="8"/>
  <c r="D1082" i="8" s="1"/>
  <c r="A1082" i="8"/>
  <c r="C1082" i="8" s="1"/>
  <c r="B1081" i="8"/>
  <c r="D1081" i="8" s="1"/>
  <c r="A1081" i="8"/>
  <c r="C1081" i="8" s="1"/>
  <c r="B1080" i="8"/>
  <c r="D1080" i="8" s="1"/>
  <c r="A1080" i="8"/>
  <c r="C1080" i="8" s="1"/>
  <c r="B1079" i="8"/>
  <c r="D1079" i="8" s="1"/>
  <c r="A1079" i="8"/>
  <c r="C1079" i="8" s="1"/>
  <c r="B1078" i="8"/>
  <c r="D1078" i="8" s="1"/>
  <c r="A1078" i="8"/>
  <c r="C1078" i="8" s="1"/>
  <c r="B1077" i="8"/>
  <c r="D1077" i="8" s="1"/>
  <c r="A1077" i="8"/>
  <c r="C1077" i="8" s="1"/>
  <c r="B1076" i="8"/>
  <c r="D1076" i="8" s="1"/>
  <c r="A1076" i="8"/>
  <c r="C1076" i="8" s="1"/>
  <c r="B1075" i="8"/>
  <c r="D1075" i="8" s="1"/>
  <c r="A1075" i="8"/>
  <c r="C1075" i="8" s="1"/>
  <c r="B1074" i="8"/>
  <c r="D1074" i="8" s="1"/>
  <c r="A1074" i="8"/>
  <c r="C1074" i="8" s="1"/>
  <c r="B1073" i="8"/>
  <c r="D1073" i="8" s="1"/>
  <c r="A1073" i="8"/>
  <c r="C1073" i="8" s="1"/>
  <c r="B1072" i="8"/>
  <c r="D1072" i="8" s="1"/>
  <c r="A1072" i="8"/>
  <c r="C1072" i="8" s="1"/>
  <c r="B1071" i="8"/>
  <c r="D1071" i="8" s="1"/>
  <c r="A1071" i="8"/>
  <c r="C1071" i="8" s="1"/>
  <c r="B1070" i="8"/>
  <c r="D1070" i="8" s="1"/>
  <c r="A1070" i="8"/>
  <c r="C1070" i="8" s="1"/>
  <c r="B1069" i="8"/>
  <c r="D1069" i="8" s="1"/>
  <c r="A1069" i="8"/>
  <c r="C1069" i="8" s="1"/>
  <c r="B1068" i="8"/>
  <c r="D1068" i="8" s="1"/>
  <c r="A1068" i="8"/>
  <c r="C1068" i="8" s="1"/>
  <c r="B1067" i="8"/>
  <c r="D1067" i="8" s="1"/>
  <c r="A1067" i="8"/>
  <c r="C1067" i="8" s="1"/>
  <c r="B1066" i="8"/>
  <c r="D1066" i="8" s="1"/>
  <c r="A1066" i="8"/>
  <c r="C1066" i="8" s="1"/>
  <c r="B1065" i="8"/>
  <c r="D1065" i="8" s="1"/>
  <c r="A1065" i="8"/>
  <c r="C1065" i="8" s="1"/>
  <c r="B1064" i="8"/>
  <c r="D1064" i="8" s="1"/>
  <c r="A1064" i="8"/>
  <c r="C1064" i="8" s="1"/>
  <c r="B1063" i="8"/>
  <c r="D1063" i="8" s="1"/>
  <c r="A1063" i="8"/>
  <c r="C1063" i="8" s="1"/>
  <c r="B1062" i="8"/>
  <c r="D1062" i="8" s="1"/>
  <c r="A1062" i="8"/>
  <c r="C1062" i="8" s="1"/>
  <c r="B1061" i="8"/>
  <c r="D1061" i="8" s="1"/>
  <c r="A1061" i="8"/>
  <c r="C1061" i="8" s="1"/>
  <c r="B1060" i="8"/>
  <c r="D1060" i="8" s="1"/>
  <c r="A1060" i="8"/>
  <c r="C1060" i="8" s="1"/>
  <c r="B1059" i="8"/>
  <c r="D1059" i="8" s="1"/>
  <c r="A1059" i="8"/>
  <c r="C1059" i="8" s="1"/>
  <c r="B1058" i="8"/>
  <c r="D1058" i="8" s="1"/>
  <c r="A1058" i="8"/>
  <c r="C1058" i="8" s="1"/>
  <c r="B1057" i="8"/>
  <c r="D1057" i="8" s="1"/>
  <c r="A1057" i="8"/>
  <c r="C1057" i="8" s="1"/>
  <c r="B1056" i="8"/>
  <c r="D1056" i="8" s="1"/>
  <c r="A1056" i="8"/>
  <c r="C1056" i="8" s="1"/>
  <c r="B1055" i="8"/>
  <c r="D1055" i="8" s="1"/>
  <c r="A1055" i="8"/>
  <c r="C1055" i="8" s="1"/>
  <c r="B1054" i="8"/>
  <c r="D1054" i="8" s="1"/>
  <c r="A1054" i="8"/>
  <c r="C1054" i="8" s="1"/>
  <c r="B1053" i="8"/>
  <c r="D1053" i="8" s="1"/>
  <c r="A1053" i="8"/>
  <c r="C1053" i="8" s="1"/>
  <c r="B1052" i="8"/>
  <c r="D1052" i="8" s="1"/>
  <c r="A1052" i="8"/>
  <c r="C1052" i="8" s="1"/>
  <c r="B1051" i="8"/>
  <c r="D1051" i="8" s="1"/>
  <c r="A1051" i="8"/>
  <c r="C1051" i="8" s="1"/>
  <c r="B1050" i="8"/>
  <c r="D1050" i="8" s="1"/>
  <c r="A1050" i="8"/>
  <c r="C1050" i="8" s="1"/>
  <c r="B1049" i="8"/>
  <c r="D1049" i="8" s="1"/>
  <c r="A1049" i="8"/>
  <c r="C1049" i="8" s="1"/>
  <c r="B1048" i="8"/>
  <c r="D1048" i="8" s="1"/>
  <c r="A1048" i="8"/>
  <c r="C1048" i="8" s="1"/>
  <c r="B1047" i="8"/>
  <c r="D1047" i="8" s="1"/>
  <c r="A1047" i="8"/>
  <c r="C1047" i="8" s="1"/>
  <c r="B1046" i="8"/>
  <c r="D1046" i="8" s="1"/>
  <c r="A1046" i="8"/>
  <c r="C1046" i="8" s="1"/>
  <c r="B1045" i="8"/>
  <c r="D1045" i="8" s="1"/>
  <c r="A1045" i="8"/>
  <c r="C1045" i="8" s="1"/>
  <c r="B1044" i="8"/>
  <c r="D1044" i="8" s="1"/>
  <c r="A1044" i="8"/>
  <c r="C1044" i="8" s="1"/>
  <c r="B1043" i="8"/>
  <c r="D1043" i="8" s="1"/>
  <c r="A1043" i="8"/>
  <c r="C1043" i="8" s="1"/>
  <c r="B1042" i="8"/>
  <c r="D1042" i="8" s="1"/>
  <c r="A1042" i="8"/>
  <c r="C1042" i="8" s="1"/>
  <c r="B1041" i="8"/>
  <c r="D1041" i="8" s="1"/>
  <c r="A1041" i="8"/>
  <c r="C1041" i="8" s="1"/>
  <c r="B1040" i="8"/>
  <c r="D1040" i="8" s="1"/>
  <c r="A1040" i="8"/>
  <c r="C1040" i="8" s="1"/>
  <c r="B1039" i="8"/>
  <c r="D1039" i="8" s="1"/>
  <c r="A1039" i="8"/>
  <c r="C1039" i="8" s="1"/>
  <c r="B1038" i="8"/>
  <c r="D1038" i="8" s="1"/>
  <c r="A1038" i="8"/>
  <c r="C1038" i="8" s="1"/>
  <c r="B1037" i="8"/>
  <c r="D1037" i="8" s="1"/>
  <c r="A1037" i="8"/>
  <c r="C1037" i="8" s="1"/>
  <c r="B1036" i="8"/>
  <c r="D1036" i="8" s="1"/>
  <c r="A1036" i="8"/>
  <c r="C1036" i="8" s="1"/>
  <c r="B1035" i="8"/>
  <c r="D1035" i="8" s="1"/>
  <c r="A1035" i="8"/>
  <c r="C1035" i="8" s="1"/>
  <c r="B1034" i="8"/>
  <c r="D1034" i="8" s="1"/>
  <c r="A1034" i="8"/>
  <c r="C1034" i="8" s="1"/>
  <c r="B1033" i="8"/>
  <c r="D1033" i="8" s="1"/>
  <c r="A1033" i="8"/>
  <c r="C1033" i="8" s="1"/>
  <c r="B1032" i="8"/>
  <c r="D1032" i="8" s="1"/>
  <c r="A1032" i="8"/>
  <c r="C1032" i="8" s="1"/>
  <c r="B1031" i="8"/>
  <c r="D1031" i="8" s="1"/>
  <c r="A1031" i="8"/>
  <c r="C1031" i="8" s="1"/>
  <c r="B1030" i="8"/>
  <c r="D1030" i="8" s="1"/>
  <c r="A1030" i="8"/>
  <c r="C1030" i="8" s="1"/>
  <c r="B1029" i="8"/>
  <c r="D1029" i="8" s="1"/>
  <c r="A1029" i="8"/>
  <c r="C1029" i="8" s="1"/>
  <c r="B1028" i="8"/>
  <c r="D1028" i="8" s="1"/>
  <c r="A1028" i="8"/>
  <c r="C1028" i="8" s="1"/>
  <c r="B1027" i="8"/>
  <c r="D1027" i="8" s="1"/>
  <c r="A1027" i="8"/>
  <c r="C1027" i="8" s="1"/>
  <c r="B1026" i="8"/>
  <c r="D1026" i="8" s="1"/>
  <c r="A1026" i="8"/>
  <c r="C1026" i="8" s="1"/>
  <c r="B1025" i="8"/>
  <c r="D1025" i="8" s="1"/>
  <c r="A1025" i="8"/>
  <c r="C1025" i="8" s="1"/>
  <c r="B1024" i="8"/>
  <c r="D1024" i="8" s="1"/>
  <c r="A1024" i="8"/>
  <c r="C1024" i="8" s="1"/>
  <c r="B1023" i="8"/>
  <c r="D1023" i="8" s="1"/>
  <c r="A1023" i="8"/>
  <c r="C1023" i="8" s="1"/>
  <c r="B1022" i="8"/>
  <c r="D1022" i="8" s="1"/>
  <c r="A1022" i="8"/>
  <c r="C1022" i="8" s="1"/>
  <c r="B1021" i="8"/>
  <c r="D1021" i="8" s="1"/>
  <c r="A1021" i="8"/>
  <c r="C1021" i="8" s="1"/>
  <c r="B1020" i="8"/>
  <c r="D1020" i="8" s="1"/>
  <c r="A1020" i="8"/>
  <c r="C1020" i="8" s="1"/>
  <c r="B1019" i="8"/>
  <c r="D1019" i="8" s="1"/>
  <c r="A1019" i="8"/>
  <c r="C1019" i="8" s="1"/>
  <c r="B1018" i="8"/>
  <c r="D1018" i="8" s="1"/>
  <c r="A1018" i="8"/>
  <c r="C1018" i="8" s="1"/>
  <c r="B1017" i="8"/>
  <c r="D1017" i="8" s="1"/>
  <c r="A1017" i="8"/>
  <c r="C1017" i="8" s="1"/>
  <c r="B1016" i="8"/>
  <c r="D1016" i="8" s="1"/>
  <c r="A1016" i="8"/>
  <c r="C1016" i="8" s="1"/>
  <c r="B1015" i="8"/>
  <c r="D1015" i="8" s="1"/>
  <c r="A1015" i="8"/>
  <c r="C1015" i="8" s="1"/>
  <c r="B1014" i="8"/>
  <c r="D1014" i="8" s="1"/>
  <c r="A1014" i="8"/>
  <c r="C1014" i="8" s="1"/>
  <c r="B1013" i="8"/>
  <c r="D1013" i="8" s="1"/>
  <c r="A1013" i="8"/>
  <c r="C1013" i="8" s="1"/>
  <c r="B1012" i="8"/>
  <c r="D1012" i="8" s="1"/>
  <c r="A1012" i="8"/>
  <c r="C1012" i="8" s="1"/>
  <c r="B1011" i="8"/>
  <c r="D1011" i="8" s="1"/>
  <c r="A1011" i="8"/>
  <c r="C1011" i="8" s="1"/>
  <c r="B1010" i="8"/>
  <c r="D1010" i="8" s="1"/>
  <c r="A1010" i="8"/>
  <c r="C1010" i="8" s="1"/>
  <c r="B1009" i="8"/>
  <c r="D1009" i="8" s="1"/>
  <c r="A1009" i="8"/>
  <c r="C1009" i="8" s="1"/>
  <c r="B1008" i="8"/>
  <c r="D1008" i="8" s="1"/>
  <c r="A1008" i="8"/>
  <c r="C1008" i="8" s="1"/>
  <c r="B1007" i="8"/>
  <c r="D1007" i="8" s="1"/>
  <c r="A1007" i="8"/>
  <c r="C1007" i="8" s="1"/>
  <c r="B1006" i="8"/>
  <c r="D1006" i="8" s="1"/>
  <c r="A1006" i="8"/>
  <c r="C1006" i="8" s="1"/>
  <c r="B1005" i="8"/>
  <c r="D1005" i="8" s="1"/>
  <c r="A1005" i="8"/>
  <c r="C1005" i="8" s="1"/>
  <c r="B1004" i="8"/>
  <c r="D1004" i="8" s="1"/>
  <c r="A1004" i="8"/>
  <c r="C1004" i="8" s="1"/>
  <c r="B1003" i="8"/>
  <c r="D1003" i="8" s="1"/>
  <c r="A1003" i="8"/>
  <c r="C1003" i="8" s="1"/>
  <c r="B1002" i="8"/>
  <c r="D1002" i="8" s="1"/>
  <c r="A1002" i="8"/>
  <c r="C1002" i="8" s="1"/>
  <c r="B1001" i="8"/>
  <c r="D1001" i="8" s="1"/>
  <c r="A1001" i="8"/>
  <c r="C1001" i="8" s="1"/>
  <c r="B1000" i="8"/>
  <c r="D1000" i="8" s="1"/>
  <c r="A1000" i="8"/>
  <c r="C1000" i="8" s="1"/>
  <c r="B999" i="8"/>
  <c r="D999" i="8" s="1"/>
  <c r="A999" i="8"/>
  <c r="C999" i="8" s="1"/>
  <c r="B998" i="8"/>
  <c r="D998" i="8" s="1"/>
  <c r="A998" i="8"/>
  <c r="C998" i="8" s="1"/>
  <c r="B997" i="8"/>
  <c r="D997" i="8" s="1"/>
  <c r="A997" i="8"/>
  <c r="C997" i="8" s="1"/>
  <c r="B996" i="8"/>
  <c r="D996" i="8" s="1"/>
  <c r="A996" i="8"/>
  <c r="C996" i="8" s="1"/>
  <c r="B995" i="8"/>
  <c r="D995" i="8" s="1"/>
  <c r="A995" i="8"/>
  <c r="C995" i="8" s="1"/>
  <c r="B994" i="8"/>
  <c r="D994" i="8" s="1"/>
  <c r="A994" i="8"/>
  <c r="C994" i="8" s="1"/>
  <c r="B993" i="8"/>
  <c r="D993" i="8" s="1"/>
  <c r="A993" i="8"/>
  <c r="C993" i="8" s="1"/>
  <c r="B992" i="8"/>
  <c r="D992" i="8" s="1"/>
  <c r="A992" i="8"/>
  <c r="C992" i="8" s="1"/>
  <c r="B991" i="8"/>
  <c r="D991" i="8" s="1"/>
  <c r="A991" i="8"/>
  <c r="C991" i="8" s="1"/>
  <c r="B990" i="8"/>
  <c r="D990" i="8" s="1"/>
  <c r="A990" i="8"/>
  <c r="C990" i="8" s="1"/>
  <c r="B989" i="8"/>
  <c r="D989" i="8" s="1"/>
  <c r="A989" i="8"/>
  <c r="C989" i="8" s="1"/>
  <c r="B988" i="8"/>
  <c r="D988" i="8" s="1"/>
  <c r="A988" i="8"/>
  <c r="C988" i="8" s="1"/>
  <c r="B987" i="8"/>
  <c r="D987" i="8" s="1"/>
  <c r="A987" i="8"/>
  <c r="C987" i="8" s="1"/>
  <c r="B986" i="8"/>
  <c r="D986" i="8" s="1"/>
  <c r="A986" i="8"/>
  <c r="C986" i="8" s="1"/>
  <c r="B985" i="8"/>
  <c r="D985" i="8" s="1"/>
  <c r="A985" i="8"/>
  <c r="C985" i="8" s="1"/>
  <c r="B984" i="8"/>
  <c r="D984" i="8" s="1"/>
  <c r="A984" i="8"/>
  <c r="C984" i="8" s="1"/>
  <c r="B983" i="8"/>
  <c r="D983" i="8" s="1"/>
  <c r="A983" i="8"/>
  <c r="C983" i="8" s="1"/>
  <c r="B982" i="8"/>
  <c r="D982" i="8" s="1"/>
  <c r="A982" i="8"/>
  <c r="C982" i="8" s="1"/>
  <c r="B981" i="8"/>
  <c r="D981" i="8" s="1"/>
  <c r="A981" i="8"/>
  <c r="C981" i="8" s="1"/>
  <c r="B980" i="8"/>
  <c r="D980" i="8" s="1"/>
  <c r="A980" i="8"/>
  <c r="C980" i="8" s="1"/>
  <c r="B979" i="8"/>
  <c r="D979" i="8" s="1"/>
  <c r="A979" i="8"/>
  <c r="C979" i="8" s="1"/>
  <c r="B978" i="8"/>
  <c r="D978" i="8" s="1"/>
  <c r="A978" i="8"/>
  <c r="C978" i="8" s="1"/>
  <c r="B977" i="8"/>
  <c r="D977" i="8" s="1"/>
  <c r="A977" i="8"/>
  <c r="C977" i="8" s="1"/>
  <c r="B976" i="8"/>
  <c r="D976" i="8" s="1"/>
  <c r="A976" i="8"/>
  <c r="C976" i="8" s="1"/>
  <c r="B975" i="8"/>
  <c r="D975" i="8" s="1"/>
  <c r="A975" i="8"/>
  <c r="C975" i="8" s="1"/>
  <c r="B974" i="8"/>
  <c r="D974" i="8" s="1"/>
  <c r="A974" i="8"/>
  <c r="C974" i="8" s="1"/>
  <c r="B973" i="8"/>
  <c r="D973" i="8" s="1"/>
  <c r="A973" i="8"/>
  <c r="C973" i="8" s="1"/>
  <c r="B972" i="8"/>
  <c r="D972" i="8" s="1"/>
  <c r="A972" i="8"/>
  <c r="C972" i="8" s="1"/>
  <c r="B971" i="8"/>
  <c r="D971" i="8" s="1"/>
  <c r="A971" i="8"/>
  <c r="C971" i="8" s="1"/>
  <c r="B970" i="8"/>
  <c r="D970" i="8" s="1"/>
  <c r="A970" i="8"/>
  <c r="C970" i="8" s="1"/>
  <c r="B969" i="8"/>
  <c r="D969" i="8" s="1"/>
  <c r="A969" i="8"/>
  <c r="C969" i="8" s="1"/>
  <c r="B968" i="8"/>
  <c r="D968" i="8" s="1"/>
  <c r="A968" i="8"/>
  <c r="C968" i="8" s="1"/>
  <c r="B967" i="8"/>
  <c r="D967" i="8" s="1"/>
  <c r="A967" i="8"/>
  <c r="C967" i="8" s="1"/>
  <c r="B966" i="8"/>
  <c r="D966" i="8" s="1"/>
  <c r="A966" i="8"/>
  <c r="C966" i="8" s="1"/>
  <c r="B965" i="8"/>
  <c r="D965" i="8" s="1"/>
  <c r="A965" i="8"/>
  <c r="C965" i="8" s="1"/>
  <c r="B964" i="8"/>
  <c r="D964" i="8" s="1"/>
  <c r="A964" i="8"/>
  <c r="C964" i="8" s="1"/>
  <c r="B963" i="8"/>
  <c r="D963" i="8" s="1"/>
  <c r="A963" i="8"/>
  <c r="C963" i="8" s="1"/>
  <c r="B962" i="8"/>
  <c r="D962" i="8" s="1"/>
  <c r="A962" i="8"/>
  <c r="C962" i="8" s="1"/>
  <c r="B961" i="8"/>
  <c r="D961" i="8" s="1"/>
  <c r="A961" i="8"/>
  <c r="C961" i="8" s="1"/>
  <c r="B960" i="8"/>
  <c r="D960" i="8" s="1"/>
  <c r="A960" i="8"/>
  <c r="C960" i="8" s="1"/>
  <c r="B959" i="8"/>
  <c r="D959" i="8" s="1"/>
  <c r="A959" i="8"/>
  <c r="C959" i="8" s="1"/>
  <c r="B958" i="8"/>
  <c r="D958" i="8" s="1"/>
  <c r="A958" i="8"/>
  <c r="C958" i="8" s="1"/>
  <c r="B957" i="8"/>
  <c r="D957" i="8" s="1"/>
  <c r="A957" i="8"/>
  <c r="C957" i="8" s="1"/>
  <c r="B956" i="8"/>
  <c r="D956" i="8" s="1"/>
  <c r="A956" i="8"/>
  <c r="C956" i="8" s="1"/>
  <c r="B955" i="8"/>
  <c r="D955" i="8" s="1"/>
  <c r="A955" i="8"/>
  <c r="C955" i="8" s="1"/>
  <c r="B954" i="8"/>
  <c r="D954" i="8" s="1"/>
  <c r="A954" i="8"/>
  <c r="C954" i="8" s="1"/>
  <c r="B953" i="8"/>
  <c r="D953" i="8" s="1"/>
  <c r="A953" i="8"/>
  <c r="C953" i="8" s="1"/>
  <c r="B952" i="8"/>
  <c r="D952" i="8" s="1"/>
  <c r="A952" i="8"/>
  <c r="C952" i="8" s="1"/>
  <c r="B951" i="8"/>
  <c r="D951" i="8" s="1"/>
  <c r="A951" i="8"/>
  <c r="C951" i="8" s="1"/>
  <c r="B950" i="8"/>
  <c r="D950" i="8" s="1"/>
  <c r="A950" i="8"/>
  <c r="C950" i="8" s="1"/>
  <c r="B949" i="8"/>
  <c r="D949" i="8" s="1"/>
  <c r="A949" i="8"/>
  <c r="C949" i="8" s="1"/>
  <c r="B948" i="8"/>
  <c r="D948" i="8" s="1"/>
  <c r="A948" i="8"/>
  <c r="C948" i="8" s="1"/>
  <c r="B947" i="8"/>
  <c r="D947" i="8" s="1"/>
  <c r="A947" i="8"/>
  <c r="C947" i="8" s="1"/>
  <c r="B946" i="8"/>
  <c r="D946" i="8" s="1"/>
  <c r="A946" i="8"/>
  <c r="C946" i="8" s="1"/>
  <c r="B945" i="8"/>
  <c r="D945" i="8" s="1"/>
  <c r="A945" i="8"/>
  <c r="C945" i="8" s="1"/>
  <c r="B944" i="8"/>
  <c r="D944" i="8" s="1"/>
  <c r="A944" i="8"/>
  <c r="C944" i="8" s="1"/>
  <c r="B943" i="8"/>
  <c r="D943" i="8" s="1"/>
  <c r="A943" i="8"/>
  <c r="C943" i="8" s="1"/>
  <c r="B942" i="8"/>
  <c r="D942" i="8" s="1"/>
  <c r="A942" i="8"/>
  <c r="C942" i="8" s="1"/>
  <c r="B941" i="8"/>
  <c r="D941" i="8" s="1"/>
  <c r="A941" i="8"/>
  <c r="C941" i="8" s="1"/>
  <c r="B940" i="8"/>
  <c r="D940" i="8" s="1"/>
  <c r="A940" i="8"/>
  <c r="C940" i="8" s="1"/>
  <c r="B939" i="8"/>
  <c r="D939" i="8" s="1"/>
  <c r="A939" i="8"/>
  <c r="C939" i="8" s="1"/>
  <c r="B938" i="8"/>
  <c r="D938" i="8" s="1"/>
  <c r="A938" i="8"/>
  <c r="C938" i="8" s="1"/>
  <c r="B937" i="8"/>
  <c r="D937" i="8" s="1"/>
  <c r="A937" i="8"/>
  <c r="C937" i="8" s="1"/>
  <c r="B936" i="8"/>
  <c r="D936" i="8" s="1"/>
  <c r="A936" i="8"/>
  <c r="C936" i="8" s="1"/>
  <c r="B935" i="8"/>
  <c r="D935" i="8" s="1"/>
  <c r="A935" i="8"/>
  <c r="C935" i="8" s="1"/>
  <c r="B934" i="8"/>
  <c r="D934" i="8" s="1"/>
  <c r="A934" i="8"/>
  <c r="C934" i="8" s="1"/>
  <c r="B933" i="8"/>
  <c r="D933" i="8" s="1"/>
  <c r="A933" i="8"/>
  <c r="C933" i="8" s="1"/>
  <c r="B932" i="8"/>
  <c r="D932" i="8" s="1"/>
  <c r="A932" i="8"/>
  <c r="C932" i="8" s="1"/>
  <c r="B931" i="8"/>
  <c r="D931" i="8" s="1"/>
  <c r="A931" i="8"/>
  <c r="C931" i="8" s="1"/>
  <c r="B930" i="8"/>
  <c r="D930" i="8" s="1"/>
  <c r="A930" i="8"/>
  <c r="C930" i="8" s="1"/>
  <c r="B929" i="8"/>
  <c r="D929" i="8" s="1"/>
  <c r="A929" i="8"/>
  <c r="C929" i="8" s="1"/>
  <c r="B928" i="8"/>
  <c r="D928" i="8" s="1"/>
  <c r="A928" i="8"/>
  <c r="C928" i="8" s="1"/>
  <c r="B927" i="8"/>
  <c r="D927" i="8" s="1"/>
  <c r="A927" i="8"/>
  <c r="C927" i="8" s="1"/>
  <c r="B926" i="8"/>
  <c r="D926" i="8" s="1"/>
  <c r="A926" i="8"/>
  <c r="C926" i="8" s="1"/>
  <c r="B925" i="8"/>
  <c r="D925" i="8" s="1"/>
  <c r="A925" i="8"/>
  <c r="C925" i="8" s="1"/>
  <c r="B924" i="8"/>
  <c r="D924" i="8" s="1"/>
  <c r="A924" i="8"/>
  <c r="C924" i="8" s="1"/>
  <c r="B923" i="8"/>
  <c r="D923" i="8" s="1"/>
  <c r="A923" i="8"/>
  <c r="C923" i="8" s="1"/>
  <c r="B922" i="8"/>
  <c r="D922" i="8" s="1"/>
  <c r="A922" i="8"/>
  <c r="C922" i="8" s="1"/>
  <c r="B921" i="8"/>
  <c r="D921" i="8" s="1"/>
  <c r="A921" i="8"/>
  <c r="C921" i="8" s="1"/>
  <c r="B920" i="8"/>
  <c r="D920" i="8" s="1"/>
  <c r="A920" i="8"/>
  <c r="C920" i="8" s="1"/>
  <c r="B919" i="8"/>
  <c r="D919" i="8" s="1"/>
  <c r="A919" i="8"/>
  <c r="C919" i="8" s="1"/>
  <c r="B918" i="8"/>
  <c r="D918" i="8" s="1"/>
  <c r="A918" i="8"/>
  <c r="C918" i="8" s="1"/>
  <c r="B917" i="8"/>
  <c r="D917" i="8" s="1"/>
  <c r="A917" i="8"/>
  <c r="C917" i="8" s="1"/>
  <c r="B916" i="8"/>
  <c r="D916" i="8" s="1"/>
  <c r="A916" i="8"/>
  <c r="C916" i="8" s="1"/>
  <c r="B915" i="8"/>
  <c r="D915" i="8" s="1"/>
  <c r="A915" i="8"/>
  <c r="C915" i="8" s="1"/>
  <c r="B914" i="8"/>
  <c r="D914" i="8" s="1"/>
  <c r="A914" i="8"/>
  <c r="C914" i="8" s="1"/>
  <c r="B913" i="8"/>
  <c r="D913" i="8" s="1"/>
  <c r="A913" i="8"/>
  <c r="C913" i="8" s="1"/>
  <c r="B912" i="8"/>
  <c r="D912" i="8" s="1"/>
  <c r="A912" i="8"/>
  <c r="C912" i="8" s="1"/>
  <c r="B911" i="8"/>
  <c r="D911" i="8" s="1"/>
  <c r="A911" i="8"/>
  <c r="C911" i="8" s="1"/>
  <c r="B910" i="8"/>
  <c r="D910" i="8" s="1"/>
  <c r="A910" i="8"/>
  <c r="C910" i="8" s="1"/>
  <c r="B909" i="8"/>
  <c r="D909" i="8" s="1"/>
  <c r="A909" i="8"/>
  <c r="C909" i="8" s="1"/>
  <c r="B908" i="8"/>
  <c r="D908" i="8" s="1"/>
  <c r="A908" i="8"/>
  <c r="C908" i="8" s="1"/>
  <c r="B907" i="8"/>
  <c r="D907" i="8" s="1"/>
  <c r="A907" i="8"/>
  <c r="C907" i="8" s="1"/>
  <c r="B906" i="8"/>
  <c r="D906" i="8" s="1"/>
  <c r="A906" i="8"/>
  <c r="C906" i="8" s="1"/>
  <c r="B905" i="8"/>
  <c r="D905" i="8" s="1"/>
  <c r="A905" i="8"/>
  <c r="C905" i="8" s="1"/>
  <c r="B904" i="8"/>
  <c r="D904" i="8" s="1"/>
  <c r="A904" i="8"/>
  <c r="C904" i="8" s="1"/>
  <c r="B903" i="8"/>
  <c r="D903" i="8" s="1"/>
  <c r="A903" i="8"/>
  <c r="C903" i="8" s="1"/>
  <c r="B902" i="8"/>
  <c r="D902" i="8" s="1"/>
  <c r="A902" i="8"/>
  <c r="C902" i="8" s="1"/>
  <c r="B901" i="8"/>
  <c r="D901" i="8" s="1"/>
  <c r="A901" i="8"/>
  <c r="C901" i="8" s="1"/>
  <c r="B900" i="8"/>
  <c r="D900" i="8" s="1"/>
  <c r="A900" i="8"/>
  <c r="C900" i="8" s="1"/>
  <c r="B899" i="8"/>
  <c r="D899" i="8" s="1"/>
  <c r="A899" i="8"/>
  <c r="C899" i="8" s="1"/>
  <c r="B898" i="8"/>
  <c r="D898" i="8" s="1"/>
  <c r="A898" i="8"/>
  <c r="C898" i="8" s="1"/>
  <c r="B897" i="8"/>
  <c r="D897" i="8" s="1"/>
  <c r="A897" i="8"/>
  <c r="C897" i="8" s="1"/>
  <c r="B896" i="8"/>
  <c r="D896" i="8" s="1"/>
  <c r="A896" i="8"/>
  <c r="C896" i="8" s="1"/>
  <c r="B895" i="8"/>
  <c r="D895" i="8" s="1"/>
  <c r="A895" i="8"/>
  <c r="C895" i="8" s="1"/>
  <c r="B894" i="8"/>
  <c r="D894" i="8" s="1"/>
  <c r="A894" i="8"/>
  <c r="C894" i="8" s="1"/>
  <c r="B893" i="8"/>
  <c r="D893" i="8" s="1"/>
  <c r="A893" i="8"/>
  <c r="C893" i="8" s="1"/>
  <c r="B892" i="8"/>
  <c r="D892" i="8" s="1"/>
  <c r="A892" i="8"/>
  <c r="C892" i="8" s="1"/>
  <c r="B891" i="8"/>
  <c r="D891" i="8" s="1"/>
  <c r="A891" i="8"/>
  <c r="C891" i="8" s="1"/>
  <c r="B890" i="8"/>
  <c r="D890" i="8" s="1"/>
  <c r="A890" i="8"/>
  <c r="C890" i="8" s="1"/>
  <c r="B889" i="8"/>
  <c r="D889" i="8" s="1"/>
  <c r="A889" i="8"/>
  <c r="C889" i="8" s="1"/>
  <c r="B888" i="8"/>
  <c r="D888" i="8" s="1"/>
  <c r="A888" i="8"/>
  <c r="C888" i="8" s="1"/>
  <c r="B887" i="8"/>
  <c r="D887" i="8" s="1"/>
  <c r="A887" i="8"/>
  <c r="C887" i="8" s="1"/>
  <c r="B886" i="8"/>
  <c r="D886" i="8" s="1"/>
  <c r="A886" i="8"/>
  <c r="C886" i="8" s="1"/>
  <c r="B885" i="8"/>
  <c r="D885" i="8" s="1"/>
  <c r="A885" i="8"/>
  <c r="C885" i="8" s="1"/>
  <c r="B884" i="8"/>
  <c r="D884" i="8" s="1"/>
  <c r="A884" i="8"/>
  <c r="C884" i="8" s="1"/>
  <c r="B883" i="8"/>
  <c r="D883" i="8" s="1"/>
  <c r="A883" i="8"/>
  <c r="C883" i="8" s="1"/>
  <c r="B882" i="8"/>
  <c r="D882" i="8" s="1"/>
  <c r="A882" i="8"/>
  <c r="C882" i="8" s="1"/>
  <c r="B881" i="8"/>
  <c r="D881" i="8" s="1"/>
  <c r="A881" i="8"/>
  <c r="C881" i="8" s="1"/>
  <c r="B880" i="8"/>
  <c r="D880" i="8" s="1"/>
  <c r="A880" i="8"/>
  <c r="C880" i="8" s="1"/>
  <c r="B879" i="8"/>
  <c r="D879" i="8" s="1"/>
  <c r="A879" i="8"/>
  <c r="C879" i="8" s="1"/>
  <c r="B878" i="8"/>
  <c r="D878" i="8" s="1"/>
  <c r="A878" i="8"/>
  <c r="C878" i="8" s="1"/>
  <c r="B877" i="8"/>
  <c r="D877" i="8" s="1"/>
  <c r="A877" i="8"/>
  <c r="C877" i="8" s="1"/>
  <c r="B876" i="8"/>
  <c r="D876" i="8" s="1"/>
  <c r="A876" i="8"/>
  <c r="C876" i="8" s="1"/>
  <c r="B875" i="8"/>
  <c r="D875" i="8" s="1"/>
  <c r="A875" i="8"/>
  <c r="C875" i="8" s="1"/>
  <c r="B874" i="8"/>
  <c r="D874" i="8" s="1"/>
  <c r="A874" i="8"/>
  <c r="C874" i="8" s="1"/>
  <c r="B873" i="8"/>
  <c r="D873" i="8" s="1"/>
  <c r="A873" i="8"/>
  <c r="C873" i="8" s="1"/>
  <c r="B872" i="8"/>
  <c r="D872" i="8" s="1"/>
  <c r="A872" i="8"/>
  <c r="C872" i="8" s="1"/>
  <c r="B871" i="8"/>
  <c r="D871" i="8" s="1"/>
  <c r="A871" i="8"/>
  <c r="C871" i="8" s="1"/>
  <c r="B870" i="8"/>
  <c r="D870" i="8" s="1"/>
  <c r="A870" i="8"/>
  <c r="C870" i="8" s="1"/>
  <c r="B869" i="8"/>
  <c r="D869" i="8" s="1"/>
  <c r="A869" i="8"/>
  <c r="C869" i="8" s="1"/>
  <c r="B868" i="8"/>
  <c r="D868" i="8" s="1"/>
  <c r="A868" i="8"/>
  <c r="C868" i="8" s="1"/>
  <c r="B867" i="8"/>
  <c r="D867" i="8" s="1"/>
  <c r="A867" i="8"/>
  <c r="C867" i="8" s="1"/>
  <c r="B866" i="8"/>
  <c r="D866" i="8" s="1"/>
  <c r="A866" i="8"/>
  <c r="C866" i="8" s="1"/>
  <c r="B865" i="8"/>
  <c r="D865" i="8" s="1"/>
  <c r="A865" i="8"/>
  <c r="C865" i="8" s="1"/>
  <c r="B864" i="8"/>
  <c r="D864" i="8" s="1"/>
  <c r="A864" i="8"/>
  <c r="C864" i="8" s="1"/>
  <c r="B863" i="8"/>
  <c r="D863" i="8" s="1"/>
  <c r="A863" i="8"/>
  <c r="C863" i="8" s="1"/>
  <c r="B862" i="8"/>
  <c r="D862" i="8" s="1"/>
  <c r="A862" i="8"/>
  <c r="C862" i="8" s="1"/>
  <c r="B861" i="8"/>
  <c r="D861" i="8" s="1"/>
  <c r="A861" i="8"/>
  <c r="C861" i="8" s="1"/>
  <c r="B860" i="8"/>
  <c r="D860" i="8" s="1"/>
  <c r="A860" i="8"/>
  <c r="C860" i="8" s="1"/>
  <c r="B859" i="8"/>
  <c r="D859" i="8" s="1"/>
  <c r="A859" i="8"/>
  <c r="C859" i="8" s="1"/>
  <c r="B858" i="8"/>
  <c r="D858" i="8" s="1"/>
  <c r="A858" i="8"/>
  <c r="C858" i="8" s="1"/>
  <c r="B857" i="8"/>
  <c r="D857" i="8" s="1"/>
  <c r="A857" i="8"/>
  <c r="C857" i="8" s="1"/>
  <c r="B856" i="8"/>
  <c r="D856" i="8" s="1"/>
  <c r="A856" i="8"/>
  <c r="C856" i="8" s="1"/>
  <c r="B855" i="8"/>
  <c r="D855" i="8" s="1"/>
  <c r="A855" i="8"/>
  <c r="C855" i="8" s="1"/>
  <c r="B854" i="8"/>
  <c r="D854" i="8" s="1"/>
  <c r="A854" i="8"/>
  <c r="C854" i="8" s="1"/>
  <c r="B853" i="8"/>
  <c r="D853" i="8" s="1"/>
  <c r="A853" i="8"/>
  <c r="C853" i="8" s="1"/>
  <c r="B852" i="8"/>
  <c r="D852" i="8" s="1"/>
  <c r="A852" i="8"/>
  <c r="C852" i="8" s="1"/>
  <c r="B851" i="8"/>
  <c r="D851" i="8" s="1"/>
  <c r="A851" i="8"/>
  <c r="C851" i="8" s="1"/>
  <c r="B850" i="8"/>
  <c r="D850" i="8" s="1"/>
  <c r="A850" i="8"/>
  <c r="C850" i="8" s="1"/>
  <c r="B849" i="8"/>
  <c r="D849" i="8" s="1"/>
  <c r="A849" i="8"/>
  <c r="C849" i="8" s="1"/>
  <c r="B848" i="8"/>
  <c r="D848" i="8" s="1"/>
  <c r="A848" i="8"/>
  <c r="C848" i="8" s="1"/>
  <c r="B847" i="8"/>
  <c r="D847" i="8" s="1"/>
  <c r="A847" i="8"/>
  <c r="C847" i="8" s="1"/>
  <c r="B846" i="8"/>
  <c r="D846" i="8" s="1"/>
  <c r="A846" i="8"/>
  <c r="C846" i="8" s="1"/>
  <c r="B845" i="8"/>
  <c r="D845" i="8" s="1"/>
  <c r="A845" i="8"/>
  <c r="C845" i="8" s="1"/>
  <c r="B844" i="8"/>
  <c r="D844" i="8" s="1"/>
  <c r="A844" i="8"/>
  <c r="C844" i="8" s="1"/>
  <c r="B843" i="8"/>
  <c r="D843" i="8" s="1"/>
  <c r="A843" i="8"/>
  <c r="C843" i="8" s="1"/>
  <c r="B842" i="8"/>
  <c r="D842" i="8" s="1"/>
  <c r="A842" i="8"/>
  <c r="C842" i="8" s="1"/>
  <c r="B841" i="8"/>
  <c r="D841" i="8" s="1"/>
  <c r="A841" i="8"/>
  <c r="C841" i="8" s="1"/>
  <c r="B840" i="8"/>
  <c r="D840" i="8" s="1"/>
  <c r="A840" i="8"/>
  <c r="C840" i="8" s="1"/>
  <c r="B839" i="8"/>
  <c r="D839" i="8" s="1"/>
  <c r="A839" i="8"/>
  <c r="C839" i="8" s="1"/>
  <c r="B838" i="8"/>
  <c r="D838" i="8" s="1"/>
  <c r="A838" i="8"/>
  <c r="C838" i="8" s="1"/>
  <c r="B837" i="8"/>
  <c r="D837" i="8" s="1"/>
  <c r="A837" i="8"/>
  <c r="C837" i="8" s="1"/>
  <c r="B836" i="8"/>
  <c r="D836" i="8" s="1"/>
  <c r="A836" i="8"/>
  <c r="C836" i="8" s="1"/>
  <c r="B835" i="8"/>
  <c r="D835" i="8" s="1"/>
  <c r="A835" i="8"/>
  <c r="C835" i="8" s="1"/>
  <c r="B834" i="8"/>
  <c r="D834" i="8" s="1"/>
  <c r="A834" i="8"/>
  <c r="C834" i="8" s="1"/>
  <c r="B833" i="8"/>
  <c r="D833" i="8" s="1"/>
  <c r="A833" i="8"/>
  <c r="C833" i="8" s="1"/>
  <c r="B832" i="8"/>
  <c r="D832" i="8" s="1"/>
  <c r="A832" i="8"/>
  <c r="C832" i="8" s="1"/>
  <c r="B831" i="8"/>
  <c r="D831" i="8" s="1"/>
  <c r="A831" i="8"/>
  <c r="C831" i="8" s="1"/>
  <c r="B830" i="8"/>
  <c r="D830" i="8" s="1"/>
  <c r="A830" i="8"/>
  <c r="C830" i="8" s="1"/>
  <c r="B829" i="8"/>
  <c r="D829" i="8" s="1"/>
  <c r="A829" i="8"/>
  <c r="C829" i="8" s="1"/>
  <c r="B828" i="8"/>
  <c r="D828" i="8" s="1"/>
  <c r="A828" i="8"/>
  <c r="C828" i="8" s="1"/>
  <c r="B827" i="8"/>
  <c r="D827" i="8" s="1"/>
  <c r="A827" i="8"/>
  <c r="C827" i="8" s="1"/>
  <c r="B826" i="8"/>
  <c r="D826" i="8" s="1"/>
  <c r="A826" i="8"/>
  <c r="C826" i="8" s="1"/>
  <c r="B825" i="8"/>
  <c r="D825" i="8" s="1"/>
  <c r="A825" i="8"/>
  <c r="C825" i="8" s="1"/>
  <c r="B824" i="8"/>
  <c r="D824" i="8" s="1"/>
  <c r="A824" i="8"/>
  <c r="C824" i="8" s="1"/>
  <c r="B823" i="8"/>
  <c r="D823" i="8" s="1"/>
  <c r="A823" i="8"/>
  <c r="C823" i="8" s="1"/>
  <c r="B822" i="8"/>
  <c r="D822" i="8" s="1"/>
  <c r="A822" i="8"/>
  <c r="C822" i="8" s="1"/>
  <c r="B821" i="8"/>
  <c r="D821" i="8" s="1"/>
  <c r="A821" i="8"/>
  <c r="C821" i="8" s="1"/>
  <c r="B820" i="8"/>
  <c r="D820" i="8" s="1"/>
  <c r="A820" i="8"/>
  <c r="C820" i="8" s="1"/>
  <c r="B819" i="8"/>
  <c r="D819" i="8" s="1"/>
  <c r="A819" i="8"/>
  <c r="C819" i="8" s="1"/>
  <c r="B818" i="8"/>
  <c r="D818" i="8" s="1"/>
  <c r="A818" i="8"/>
  <c r="C818" i="8" s="1"/>
  <c r="B817" i="8"/>
  <c r="D817" i="8" s="1"/>
  <c r="A817" i="8"/>
  <c r="C817" i="8" s="1"/>
  <c r="B816" i="8"/>
  <c r="D816" i="8" s="1"/>
  <c r="A816" i="8"/>
  <c r="C816" i="8" s="1"/>
  <c r="B815" i="8"/>
  <c r="D815" i="8" s="1"/>
  <c r="A815" i="8"/>
  <c r="C815" i="8" s="1"/>
  <c r="B814" i="8"/>
  <c r="D814" i="8" s="1"/>
  <c r="A814" i="8"/>
  <c r="C814" i="8" s="1"/>
  <c r="B813" i="8"/>
  <c r="D813" i="8" s="1"/>
  <c r="A813" i="8"/>
  <c r="C813" i="8" s="1"/>
  <c r="B812" i="8"/>
  <c r="D812" i="8" s="1"/>
  <c r="A812" i="8"/>
  <c r="C812" i="8" s="1"/>
  <c r="B811" i="8"/>
  <c r="D811" i="8" s="1"/>
  <c r="A811" i="8"/>
  <c r="C811" i="8" s="1"/>
  <c r="B810" i="8"/>
  <c r="D810" i="8" s="1"/>
  <c r="A810" i="8"/>
  <c r="C810" i="8" s="1"/>
  <c r="B809" i="8"/>
  <c r="D809" i="8" s="1"/>
  <c r="A809" i="8"/>
  <c r="C809" i="8" s="1"/>
  <c r="B808" i="8"/>
  <c r="D808" i="8" s="1"/>
  <c r="A808" i="8"/>
  <c r="C808" i="8" s="1"/>
  <c r="B807" i="8"/>
  <c r="D807" i="8" s="1"/>
  <c r="A807" i="8"/>
  <c r="C807" i="8" s="1"/>
  <c r="B806" i="8"/>
  <c r="D806" i="8" s="1"/>
  <c r="A806" i="8"/>
  <c r="C806" i="8" s="1"/>
  <c r="B805" i="8"/>
  <c r="D805" i="8" s="1"/>
  <c r="A805" i="8"/>
  <c r="C805" i="8" s="1"/>
  <c r="B804" i="8"/>
  <c r="D804" i="8" s="1"/>
  <c r="A804" i="8"/>
  <c r="C804" i="8" s="1"/>
  <c r="B803" i="8"/>
  <c r="D803" i="8" s="1"/>
  <c r="A803" i="8"/>
  <c r="C803" i="8" s="1"/>
  <c r="B802" i="8"/>
  <c r="D802" i="8" s="1"/>
  <c r="A802" i="8"/>
  <c r="C802" i="8" s="1"/>
  <c r="B801" i="8"/>
  <c r="D801" i="8" s="1"/>
  <c r="A801" i="8"/>
  <c r="C801" i="8" s="1"/>
  <c r="B800" i="8"/>
  <c r="D800" i="8" s="1"/>
  <c r="A800" i="8"/>
  <c r="C800" i="8" s="1"/>
  <c r="B799" i="8"/>
  <c r="D799" i="8" s="1"/>
  <c r="A799" i="8"/>
  <c r="C799" i="8" s="1"/>
  <c r="B798" i="8"/>
  <c r="D798" i="8" s="1"/>
  <c r="A798" i="8"/>
  <c r="C798" i="8" s="1"/>
  <c r="B797" i="8"/>
  <c r="D797" i="8" s="1"/>
  <c r="A797" i="8"/>
  <c r="C797" i="8" s="1"/>
  <c r="B796" i="8"/>
  <c r="D796" i="8" s="1"/>
  <c r="A796" i="8"/>
  <c r="C796" i="8" s="1"/>
  <c r="B795" i="8"/>
  <c r="D795" i="8" s="1"/>
  <c r="A795" i="8"/>
  <c r="C795" i="8" s="1"/>
  <c r="B794" i="8"/>
  <c r="D794" i="8" s="1"/>
  <c r="A794" i="8"/>
  <c r="C794" i="8" s="1"/>
  <c r="B793" i="8"/>
  <c r="D793" i="8" s="1"/>
  <c r="A793" i="8"/>
  <c r="C793" i="8" s="1"/>
  <c r="B792" i="8"/>
  <c r="D792" i="8" s="1"/>
  <c r="A792" i="8"/>
  <c r="C792" i="8" s="1"/>
  <c r="B791" i="8"/>
  <c r="D791" i="8" s="1"/>
  <c r="A791" i="8"/>
  <c r="C791" i="8" s="1"/>
  <c r="B790" i="8"/>
  <c r="D790" i="8" s="1"/>
  <c r="A790" i="8"/>
  <c r="C790" i="8" s="1"/>
  <c r="B789" i="8"/>
  <c r="D789" i="8" s="1"/>
  <c r="A789" i="8"/>
  <c r="C789" i="8" s="1"/>
  <c r="B788" i="8"/>
  <c r="D788" i="8" s="1"/>
  <c r="A788" i="8"/>
  <c r="C788" i="8" s="1"/>
  <c r="B787" i="8"/>
  <c r="D787" i="8" s="1"/>
  <c r="A787" i="8"/>
  <c r="C787" i="8" s="1"/>
  <c r="B786" i="8"/>
  <c r="D786" i="8" s="1"/>
  <c r="A786" i="8"/>
  <c r="C786" i="8" s="1"/>
  <c r="B785" i="8"/>
  <c r="D785" i="8" s="1"/>
  <c r="A785" i="8"/>
  <c r="C785" i="8" s="1"/>
  <c r="B784" i="8"/>
  <c r="D784" i="8" s="1"/>
  <c r="A784" i="8"/>
  <c r="C784" i="8" s="1"/>
  <c r="B783" i="8"/>
  <c r="D783" i="8" s="1"/>
  <c r="A783" i="8"/>
  <c r="C783" i="8" s="1"/>
  <c r="B782" i="8"/>
  <c r="D782" i="8" s="1"/>
  <c r="A782" i="8"/>
  <c r="C782" i="8" s="1"/>
  <c r="B781" i="8"/>
  <c r="D781" i="8" s="1"/>
  <c r="A781" i="8"/>
  <c r="C781" i="8" s="1"/>
  <c r="B780" i="8"/>
  <c r="D780" i="8" s="1"/>
  <c r="A780" i="8"/>
  <c r="C780" i="8" s="1"/>
  <c r="B779" i="8"/>
  <c r="D779" i="8" s="1"/>
  <c r="A779" i="8"/>
  <c r="C779" i="8" s="1"/>
  <c r="B778" i="8"/>
  <c r="D778" i="8" s="1"/>
  <c r="A778" i="8"/>
  <c r="C778" i="8" s="1"/>
  <c r="B777" i="8"/>
  <c r="D777" i="8" s="1"/>
  <c r="A777" i="8"/>
  <c r="C777" i="8" s="1"/>
  <c r="B776" i="8"/>
  <c r="D776" i="8" s="1"/>
  <c r="A776" i="8"/>
  <c r="C776" i="8" s="1"/>
  <c r="B775" i="8"/>
  <c r="D775" i="8" s="1"/>
  <c r="A775" i="8"/>
  <c r="C775" i="8" s="1"/>
  <c r="B774" i="8"/>
  <c r="D774" i="8" s="1"/>
  <c r="A774" i="8"/>
  <c r="C774" i="8" s="1"/>
  <c r="B773" i="8"/>
  <c r="D773" i="8" s="1"/>
  <c r="A773" i="8"/>
  <c r="C773" i="8" s="1"/>
  <c r="B772" i="8"/>
  <c r="D772" i="8" s="1"/>
  <c r="A772" i="8"/>
  <c r="C772" i="8" s="1"/>
  <c r="B771" i="8"/>
  <c r="D771" i="8" s="1"/>
  <c r="A771" i="8"/>
  <c r="C771" i="8" s="1"/>
  <c r="B770" i="8"/>
  <c r="D770" i="8" s="1"/>
  <c r="A770" i="8"/>
  <c r="C770" i="8" s="1"/>
  <c r="B769" i="8"/>
  <c r="D769" i="8" s="1"/>
  <c r="A769" i="8"/>
  <c r="C769" i="8" s="1"/>
  <c r="B768" i="8"/>
  <c r="D768" i="8" s="1"/>
  <c r="A768" i="8"/>
  <c r="C768" i="8" s="1"/>
  <c r="B767" i="8"/>
  <c r="D767" i="8" s="1"/>
  <c r="A767" i="8"/>
  <c r="C767" i="8" s="1"/>
  <c r="B766" i="8"/>
  <c r="D766" i="8" s="1"/>
  <c r="A766" i="8"/>
  <c r="C766" i="8" s="1"/>
  <c r="B765" i="8"/>
  <c r="D765" i="8" s="1"/>
  <c r="A765" i="8"/>
  <c r="C765" i="8" s="1"/>
  <c r="B764" i="8"/>
  <c r="D764" i="8" s="1"/>
  <c r="A764" i="8"/>
  <c r="C764" i="8" s="1"/>
  <c r="B763" i="8"/>
  <c r="D763" i="8" s="1"/>
  <c r="A763" i="8"/>
  <c r="C763" i="8" s="1"/>
  <c r="B762" i="8"/>
  <c r="D762" i="8" s="1"/>
  <c r="A762" i="8"/>
  <c r="C762" i="8" s="1"/>
  <c r="B761" i="8"/>
  <c r="D761" i="8" s="1"/>
  <c r="A761" i="8"/>
  <c r="C761" i="8" s="1"/>
  <c r="B760" i="8"/>
  <c r="D760" i="8" s="1"/>
  <c r="A760" i="8"/>
  <c r="C760" i="8" s="1"/>
  <c r="B759" i="8"/>
  <c r="D759" i="8" s="1"/>
  <c r="A759" i="8"/>
  <c r="C759" i="8" s="1"/>
  <c r="B758" i="8"/>
  <c r="D758" i="8" s="1"/>
  <c r="A758" i="8"/>
  <c r="C758" i="8" s="1"/>
  <c r="B757" i="8"/>
  <c r="D757" i="8" s="1"/>
  <c r="A757" i="8"/>
  <c r="C757" i="8" s="1"/>
  <c r="B756" i="8"/>
  <c r="D756" i="8" s="1"/>
  <c r="A756" i="8"/>
  <c r="C756" i="8" s="1"/>
  <c r="B755" i="8"/>
  <c r="D755" i="8" s="1"/>
  <c r="A755" i="8"/>
  <c r="C755" i="8" s="1"/>
  <c r="B754" i="8"/>
  <c r="D754" i="8" s="1"/>
  <c r="A754" i="8"/>
  <c r="C754" i="8" s="1"/>
  <c r="B753" i="8"/>
  <c r="D753" i="8" s="1"/>
  <c r="A753" i="8"/>
  <c r="C753" i="8" s="1"/>
  <c r="B752" i="8"/>
  <c r="D752" i="8" s="1"/>
  <c r="A752" i="8"/>
  <c r="C752" i="8" s="1"/>
  <c r="B751" i="8"/>
  <c r="D751" i="8" s="1"/>
  <c r="A751" i="8"/>
  <c r="C751" i="8" s="1"/>
  <c r="B750" i="8"/>
  <c r="D750" i="8" s="1"/>
  <c r="A750" i="8"/>
  <c r="C750" i="8" s="1"/>
  <c r="B749" i="8"/>
  <c r="D749" i="8" s="1"/>
  <c r="A749" i="8"/>
  <c r="C749" i="8" s="1"/>
  <c r="B748" i="8"/>
  <c r="D748" i="8" s="1"/>
  <c r="A748" i="8"/>
  <c r="C748" i="8" s="1"/>
  <c r="B747" i="8"/>
  <c r="D747" i="8" s="1"/>
  <c r="A747" i="8"/>
  <c r="C747" i="8" s="1"/>
  <c r="B746" i="8"/>
  <c r="D746" i="8" s="1"/>
  <c r="A746" i="8"/>
  <c r="C746" i="8" s="1"/>
  <c r="B745" i="8"/>
  <c r="D745" i="8" s="1"/>
  <c r="A745" i="8"/>
  <c r="C745" i="8" s="1"/>
  <c r="B744" i="8"/>
  <c r="D744" i="8" s="1"/>
  <c r="A744" i="8"/>
  <c r="C744" i="8" s="1"/>
  <c r="B743" i="8"/>
  <c r="D743" i="8" s="1"/>
  <c r="A743" i="8"/>
  <c r="C743" i="8" s="1"/>
  <c r="B742" i="8"/>
  <c r="D742" i="8" s="1"/>
  <c r="A742" i="8"/>
  <c r="C742" i="8" s="1"/>
  <c r="B741" i="8"/>
  <c r="D741" i="8" s="1"/>
  <c r="A741" i="8"/>
  <c r="C741" i="8" s="1"/>
  <c r="B740" i="8"/>
  <c r="D740" i="8" s="1"/>
  <c r="A740" i="8"/>
  <c r="C740" i="8" s="1"/>
  <c r="B739" i="8"/>
  <c r="D739" i="8" s="1"/>
  <c r="A739" i="8"/>
  <c r="C739" i="8" s="1"/>
  <c r="B738" i="8"/>
  <c r="D738" i="8" s="1"/>
  <c r="A738" i="8"/>
  <c r="C738" i="8" s="1"/>
  <c r="B737" i="8"/>
  <c r="D737" i="8" s="1"/>
  <c r="A737" i="8"/>
  <c r="C737" i="8" s="1"/>
  <c r="B736" i="8"/>
  <c r="D736" i="8" s="1"/>
  <c r="A736" i="8"/>
  <c r="C736" i="8" s="1"/>
  <c r="B735" i="8"/>
  <c r="D735" i="8" s="1"/>
  <c r="A735" i="8"/>
  <c r="C735" i="8" s="1"/>
  <c r="B734" i="8"/>
  <c r="D734" i="8" s="1"/>
  <c r="A734" i="8"/>
  <c r="C734" i="8" s="1"/>
  <c r="B733" i="8"/>
  <c r="D733" i="8" s="1"/>
  <c r="A733" i="8"/>
  <c r="C733" i="8" s="1"/>
  <c r="B732" i="8"/>
  <c r="D732" i="8" s="1"/>
  <c r="A732" i="8"/>
  <c r="C732" i="8" s="1"/>
  <c r="B731" i="8"/>
  <c r="D731" i="8" s="1"/>
  <c r="A731" i="8"/>
  <c r="C731" i="8" s="1"/>
  <c r="B730" i="8"/>
  <c r="D730" i="8" s="1"/>
  <c r="A730" i="8"/>
  <c r="C730" i="8" s="1"/>
  <c r="B729" i="8"/>
  <c r="D729" i="8" s="1"/>
  <c r="A729" i="8"/>
  <c r="C729" i="8" s="1"/>
  <c r="B728" i="8"/>
  <c r="D728" i="8" s="1"/>
  <c r="A728" i="8"/>
  <c r="C728" i="8" s="1"/>
  <c r="B727" i="8"/>
  <c r="D727" i="8" s="1"/>
  <c r="A727" i="8"/>
  <c r="C727" i="8" s="1"/>
  <c r="B726" i="8"/>
  <c r="D726" i="8" s="1"/>
  <c r="A726" i="8"/>
  <c r="C726" i="8" s="1"/>
  <c r="B725" i="8"/>
  <c r="D725" i="8" s="1"/>
  <c r="A725" i="8"/>
  <c r="C725" i="8" s="1"/>
  <c r="B724" i="8"/>
  <c r="D724" i="8" s="1"/>
  <c r="A724" i="8"/>
  <c r="C724" i="8" s="1"/>
  <c r="B723" i="8"/>
  <c r="D723" i="8" s="1"/>
  <c r="A723" i="8"/>
  <c r="C723" i="8" s="1"/>
  <c r="B722" i="8"/>
  <c r="D722" i="8" s="1"/>
  <c r="A722" i="8"/>
  <c r="C722" i="8" s="1"/>
  <c r="B721" i="8"/>
  <c r="D721" i="8" s="1"/>
  <c r="A721" i="8"/>
  <c r="C721" i="8" s="1"/>
  <c r="B720" i="8"/>
  <c r="D720" i="8" s="1"/>
  <c r="A720" i="8"/>
  <c r="C720" i="8" s="1"/>
  <c r="B719" i="8"/>
  <c r="D719" i="8" s="1"/>
  <c r="A719" i="8"/>
  <c r="C719" i="8" s="1"/>
  <c r="B718" i="8"/>
  <c r="D718" i="8" s="1"/>
  <c r="A718" i="8"/>
  <c r="C718" i="8" s="1"/>
  <c r="B717" i="8"/>
  <c r="D717" i="8" s="1"/>
  <c r="A717" i="8"/>
  <c r="C717" i="8" s="1"/>
  <c r="B716" i="8"/>
  <c r="D716" i="8" s="1"/>
  <c r="A716" i="8"/>
  <c r="C716" i="8" s="1"/>
  <c r="B715" i="8"/>
  <c r="D715" i="8" s="1"/>
  <c r="A715" i="8"/>
  <c r="C715" i="8" s="1"/>
  <c r="B714" i="8"/>
  <c r="D714" i="8" s="1"/>
  <c r="A714" i="8"/>
  <c r="C714" i="8" s="1"/>
  <c r="B713" i="8"/>
  <c r="D713" i="8" s="1"/>
  <c r="A713" i="8"/>
  <c r="C713" i="8" s="1"/>
  <c r="B712" i="8"/>
  <c r="D712" i="8" s="1"/>
  <c r="A712" i="8"/>
  <c r="C712" i="8" s="1"/>
  <c r="B711" i="8"/>
  <c r="D711" i="8" s="1"/>
  <c r="A711" i="8"/>
  <c r="C711" i="8" s="1"/>
  <c r="B710" i="8"/>
  <c r="D710" i="8" s="1"/>
  <c r="A710" i="8"/>
  <c r="C710" i="8" s="1"/>
  <c r="B709" i="8"/>
  <c r="D709" i="8" s="1"/>
  <c r="A709" i="8"/>
  <c r="C709" i="8" s="1"/>
  <c r="B708" i="8"/>
  <c r="D708" i="8" s="1"/>
  <c r="A708" i="8"/>
  <c r="C708" i="8" s="1"/>
  <c r="B707" i="8"/>
  <c r="D707" i="8" s="1"/>
  <c r="A707" i="8"/>
  <c r="C707" i="8" s="1"/>
  <c r="B706" i="8"/>
  <c r="D706" i="8" s="1"/>
  <c r="A706" i="8"/>
  <c r="C706" i="8" s="1"/>
  <c r="B705" i="8"/>
  <c r="D705" i="8" s="1"/>
  <c r="A705" i="8"/>
  <c r="C705" i="8" s="1"/>
  <c r="B704" i="8"/>
  <c r="D704" i="8" s="1"/>
  <c r="A704" i="8"/>
  <c r="C704" i="8" s="1"/>
  <c r="B703" i="8"/>
  <c r="D703" i="8" s="1"/>
  <c r="A703" i="8"/>
  <c r="C703" i="8" s="1"/>
  <c r="B702" i="8"/>
  <c r="D702" i="8" s="1"/>
  <c r="A702" i="8"/>
  <c r="C702" i="8" s="1"/>
  <c r="B701" i="8"/>
  <c r="D701" i="8" s="1"/>
  <c r="A701" i="8"/>
  <c r="C701" i="8" s="1"/>
  <c r="B700" i="8"/>
  <c r="D700" i="8" s="1"/>
  <c r="A700" i="8"/>
  <c r="C700" i="8" s="1"/>
  <c r="B699" i="8"/>
  <c r="D699" i="8" s="1"/>
  <c r="A699" i="8"/>
  <c r="C699" i="8" s="1"/>
  <c r="B698" i="8"/>
  <c r="D698" i="8" s="1"/>
  <c r="A698" i="8"/>
  <c r="C698" i="8" s="1"/>
  <c r="B697" i="8"/>
  <c r="D697" i="8" s="1"/>
  <c r="A697" i="8"/>
  <c r="C697" i="8" s="1"/>
  <c r="B696" i="8"/>
  <c r="D696" i="8" s="1"/>
  <c r="A696" i="8"/>
  <c r="C696" i="8" s="1"/>
  <c r="B695" i="8"/>
  <c r="D695" i="8" s="1"/>
  <c r="A695" i="8"/>
  <c r="C695" i="8" s="1"/>
  <c r="B694" i="8"/>
  <c r="D694" i="8" s="1"/>
  <c r="A694" i="8"/>
  <c r="C694" i="8" s="1"/>
  <c r="B693" i="8"/>
  <c r="D693" i="8" s="1"/>
  <c r="A693" i="8"/>
  <c r="C693" i="8" s="1"/>
  <c r="B692" i="8"/>
  <c r="D692" i="8" s="1"/>
  <c r="A692" i="8"/>
  <c r="C692" i="8" s="1"/>
  <c r="B691" i="8"/>
  <c r="D691" i="8" s="1"/>
  <c r="A691" i="8"/>
  <c r="C691" i="8" s="1"/>
  <c r="B690" i="8"/>
  <c r="D690" i="8" s="1"/>
  <c r="A690" i="8"/>
  <c r="C690" i="8" s="1"/>
  <c r="B689" i="8"/>
  <c r="D689" i="8" s="1"/>
  <c r="A689" i="8"/>
  <c r="C689" i="8" s="1"/>
  <c r="B688" i="8"/>
  <c r="D688" i="8" s="1"/>
  <c r="A688" i="8"/>
  <c r="C688" i="8" s="1"/>
  <c r="B687" i="8"/>
  <c r="D687" i="8" s="1"/>
  <c r="A687" i="8"/>
  <c r="C687" i="8" s="1"/>
  <c r="B686" i="8"/>
  <c r="D686" i="8" s="1"/>
  <c r="A686" i="8"/>
  <c r="C686" i="8" s="1"/>
  <c r="B685" i="8"/>
  <c r="D685" i="8" s="1"/>
  <c r="A685" i="8"/>
  <c r="C685" i="8" s="1"/>
  <c r="B684" i="8"/>
  <c r="D684" i="8" s="1"/>
  <c r="A684" i="8"/>
  <c r="C684" i="8" s="1"/>
  <c r="B683" i="8"/>
  <c r="D683" i="8" s="1"/>
  <c r="A683" i="8"/>
  <c r="C683" i="8" s="1"/>
  <c r="B682" i="8"/>
  <c r="D682" i="8" s="1"/>
  <c r="A682" i="8"/>
  <c r="C682" i="8" s="1"/>
  <c r="B681" i="8"/>
  <c r="D681" i="8" s="1"/>
  <c r="A681" i="8"/>
  <c r="C681" i="8" s="1"/>
  <c r="B680" i="8"/>
  <c r="D680" i="8" s="1"/>
  <c r="A680" i="8"/>
  <c r="C680" i="8" s="1"/>
  <c r="B679" i="8"/>
  <c r="D679" i="8" s="1"/>
  <c r="A679" i="8"/>
  <c r="C679" i="8" s="1"/>
  <c r="B678" i="8"/>
  <c r="D678" i="8" s="1"/>
  <c r="A678" i="8"/>
  <c r="C678" i="8" s="1"/>
  <c r="B677" i="8"/>
  <c r="D677" i="8" s="1"/>
  <c r="A677" i="8"/>
  <c r="C677" i="8" s="1"/>
  <c r="B676" i="8"/>
  <c r="D676" i="8" s="1"/>
  <c r="A676" i="8"/>
  <c r="C676" i="8" s="1"/>
  <c r="B675" i="8"/>
  <c r="D675" i="8" s="1"/>
  <c r="A675" i="8"/>
  <c r="C675" i="8" s="1"/>
  <c r="B674" i="8"/>
  <c r="D674" i="8" s="1"/>
  <c r="A674" i="8"/>
  <c r="C674" i="8" s="1"/>
  <c r="B673" i="8"/>
  <c r="D673" i="8" s="1"/>
  <c r="A673" i="8"/>
  <c r="C673" i="8" s="1"/>
  <c r="B672" i="8"/>
  <c r="D672" i="8" s="1"/>
  <c r="A672" i="8"/>
  <c r="C672" i="8" s="1"/>
  <c r="B671" i="8"/>
  <c r="D671" i="8" s="1"/>
  <c r="A671" i="8"/>
  <c r="C671" i="8" s="1"/>
  <c r="B670" i="8"/>
  <c r="D670" i="8" s="1"/>
  <c r="A670" i="8"/>
  <c r="C670" i="8" s="1"/>
  <c r="B669" i="8"/>
  <c r="D669" i="8" s="1"/>
  <c r="A669" i="8"/>
  <c r="C669" i="8" s="1"/>
  <c r="B668" i="8"/>
  <c r="D668" i="8" s="1"/>
  <c r="A668" i="8"/>
  <c r="C668" i="8" s="1"/>
  <c r="B667" i="8"/>
  <c r="D667" i="8" s="1"/>
  <c r="A667" i="8"/>
  <c r="C667" i="8" s="1"/>
  <c r="B666" i="8"/>
  <c r="D666" i="8" s="1"/>
  <c r="A666" i="8"/>
  <c r="C666" i="8" s="1"/>
  <c r="B665" i="8"/>
  <c r="D665" i="8" s="1"/>
  <c r="A665" i="8"/>
  <c r="C665" i="8" s="1"/>
  <c r="B664" i="8"/>
  <c r="D664" i="8" s="1"/>
  <c r="A664" i="8"/>
  <c r="C664" i="8" s="1"/>
  <c r="B663" i="8"/>
  <c r="D663" i="8" s="1"/>
  <c r="A663" i="8"/>
  <c r="C663" i="8" s="1"/>
  <c r="B662" i="8"/>
  <c r="D662" i="8" s="1"/>
  <c r="A662" i="8"/>
  <c r="C662" i="8" s="1"/>
  <c r="B661" i="8"/>
  <c r="D661" i="8" s="1"/>
  <c r="A661" i="8"/>
  <c r="C661" i="8" s="1"/>
  <c r="B660" i="8"/>
  <c r="D660" i="8" s="1"/>
  <c r="A660" i="8"/>
  <c r="C660" i="8" s="1"/>
  <c r="B659" i="8"/>
  <c r="D659" i="8" s="1"/>
  <c r="A659" i="8"/>
  <c r="C659" i="8" s="1"/>
  <c r="B658" i="8"/>
  <c r="D658" i="8" s="1"/>
  <c r="A658" i="8"/>
  <c r="C658" i="8" s="1"/>
  <c r="B657" i="8"/>
  <c r="D657" i="8" s="1"/>
  <c r="A657" i="8"/>
  <c r="C657" i="8" s="1"/>
  <c r="B656" i="8"/>
  <c r="D656" i="8" s="1"/>
  <c r="A656" i="8"/>
  <c r="C656" i="8" s="1"/>
  <c r="B655" i="8"/>
  <c r="D655" i="8" s="1"/>
  <c r="A655" i="8"/>
  <c r="C655" i="8" s="1"/>
  <c r="B654" i="8"/>
  <c r="D654" i="8" s="1"/>
  <c r="A654" i="8"/>
  <c r="C654" i="8" s="1"/>
  <c r="B653" i="8"/>
  <c r="D653" i="8" s="1"/>
  <c r="A653" i="8"/>
  <c r="C653" i="8" s="1"/>
  <c r="B652" i="8"/>
  <c r="D652" i="8" s="1"/>
  <c r="A652" i="8"/>
  <c r="C652" i="8" s="1"/>
  <c r="B651" i="8"/>
  <c r="D651" i="8" s="1"/>
  <c r="A651" i="8"/>
  <c r="C651" i="8" s="1"/>
  <c r="B650" i="8"/>
  <c r="D650" i="8" s="1"/>
  <c r="A650" i="8"/>
  <c r="C650" i="8" s="1"/>
  <c r="B649" i="8"/>
  <c r="D649" i="8" s="1"/>
  <c r="A649" i="8"/>
  <c r="C649" i="8" s="1"/>
  <c r="B648" i="8"/>
  <c r="D648" i="8" s="1"/>
  <c r="A648" i="8"/>
  <c r="C648" i="8" s="1"/>
  <c r="B647" i="8"/>
  <c r="D647" i="8" s="1"/>
  <c r="A647" i="8"/>
  <c r="C647" i="8" s="1"/>
  <c r="B646" i="8"/>
  <c r="D646" i="8" s="1"/>
  <c r="A646" i="8"/>
  <c r="C646" i="8" s="1"/>
  <c r="B645" i="8"/>
  <c r="D645" i="8" s="1"/>
  <c r="A645" i="8"/>
  <c r="C645" i="8" s="1"/>
  <c r="B644" i="8"/>
  <c r="D644" i="8" s="1"/>
  <c r="A644" i="8"/>
  <c r="C644" i="8" s="1"/>
  <c r="B643" i="8"/>
  <c r="D643" i="8" s="1"/>
  <c r="A643" i="8"/>
  <c r="C643" i="8" s="1"/>
  <c r="B642" i="8"/>
  <c r="D642" i="8" s="1"/>
  <c r="A642" i="8"/>
  <c r="C642" i="8" s="1"/>
  <c r="B641" i="8"/>
  <c r="D641" i="8" s="1"/>
  <c r="A641" i="8"/>
  <c r="C641" i="8" s="1"/>
  <c r="B640" i="8"/>
  <c r="D640" i="8" s="1"/>
  <c r="A640" i="8"/>
  <c r="C640" i="8" s="1"/>
  <c r="B639" i="8"/>
  <c r="D639" i="8" s="1"/>
  <c r="A639" i="8"/>
  <c r="C639" i="8" s="1"/>
  <c r="B638" i="8"/>
  <c r="D638" i="8" s="1"/>
  <c r="A638" i="8"/>
  <c r="C638" i="8" s="1"/>
  <c r="B637" i="8"/>
  <c r="D637" i="8" s="1"/>
  <c r="A637" i="8"/>
  <c r="C637" i="8" s="1"/>
  <c r="B636" i="8"/>
  <c r="D636" i="8" s="1"/>
  <c r="A636" i="8"/>
  <c r="C636" i="8" s="1"/>
  <c r="B635" i="8"/>
  <c r="D635" i="8" s="1"/>
  <c r="A635" i="8"/>
  <c r="C635" i="8" s="1"/>
  <c r="B634" i="8"/>
  <c r="D634" i="8" s="1"/>
  <c r="A634" i="8"/>
  <c r="C634" i="8" s="1"/>
  <c r="B633" i="8"/>
  <c r="D633" i="8" s="1"/>
  <c r="A633" i="8"/>
  <c r="C633" i="8" s="1"/>
  <c r="B632" i="8"/>
  <c r="D632" i="8" s="1"/>
  <c r="A632" i="8"/>
  <c r="C632" i="8" s="1"/>
  <c r="B631" i="8"/>
  <c r="D631" i="8" s="1"/>
  <c r="A631" i="8"/>
  <c r="C631" i="8" s="1"/>
  <c r="B630" i="8"/>
  <c r="D630" i="8" s="1"/>
  <c r="A630" i="8"/>
  <c r="C630" i="8" s="1"/>
  <c r="B629" i="8"/>
  <c r="D629" i="8" s="1"/>
  <c r="A629" i="8"/>
  <c r="C629" i="8" s="1"/>
  <c r="B628" i="8"/>
  <c r="D628" i="8" s="1"/>
  <c r="A628" i="8"/>
  <c r="C628" i="8" s="1"/>
  <c r="B627" i="8"/>
  <c r="D627" i="8" s="1"/>
  <c r="A627" i="8"/>
  <c r="C627" i="8" s="1"/>
  <c r="B626" i="8"/>
  <c r="D626" i="8" s="1"/>
  <c r="A626" i="8"/>
  <c r="C626" i="8" s="1"/>
  <c r="B625" i="8"/>
  <c r="D625" i="8" s="1"/>
  <c r="A625" i="8"/>
  <c r="C625" i="8" s="1"/>
  <c r="B624" i="8"/>
  <c r="D624" i="8" s="1"/>
  <c r="A624" i="8"/>
  <c r="C624" i="8" s="1"/>
  <c r="B623" i="8"/>
  <c r="D623" i="8" s="1"/>
  <c r="A623" i="8"/>
  <c r="C623" i="8" s="1"/>
  <c r="B622" i="8"/>
  <c r="D622" i="8" s="1"/>
  <c r="A622" i="8"/>
  <c r="C622" i="8" s="1"/>
  <c r="B621" i="8"/>
  <c r="D621" i="8" s="1"/>
  <c r="A621" i="8"/>
  <c r="C621" i="8" s="1"/>
  <c r="B620" i="8"/>
  <c r="D620" i="8" s="1"/>
  <c r="A620" i="8"/>
  <c r="C620" i="8" s="1"/>
  <c r="B619" i="8"/>
  <c r="D619" i="8" s="1"/>
  <c r="A619" i="8"/>
  <c r="C619" i="8" s="1"/>
  <c r="B618" i="8"/>
  <c r="D618" i="8" s="1"/>
  <c r="A618" i="8"/>
  <c r="C618" i="8" s="1"/>
  <c r="B617" i="8"/>
  <c r="D617" i="8" s="1"/>
  <c r="A617" i="8"/>
  <c r="C617" i="8" s="1"/>
  <c r="B616" i="8"/>
  <c r="D616" i="8" s="1"/>
  <c r="A616" i="8"/>
  <c r="C616" i="8" s="1"/>
  <c r="B615" i="8"/>
  <c r="D615" i="8" s="1"/>
  <c r="A615" i="8"/>
  <c r="C615" i="8" s="1"/>
  <c r="B614" i="8"/>
  <c r="D614" i="8" s="1"/>
  <c r="A614" i="8"/>
  <c r="C614" i="8" s="1"/>
  <c r="B613" i="8"/>
  <c r="D613" i="8" s="1"/>
  <c r="A613" i="8"/>
  <c r="C613" i="8" s="1"/>
  <c r="B612" i="8"/>
  <c r="D612" i="8" s="1"/>
  <c r="A612" i="8"/>
  <c r="C612" i="8" s="1"/>
  <c r="B611" i="8"/>
  <c r="D611" i="8" s="1"/>
  <c r="A611" i="8"/>
  <c r="C611" i="8" s="1"/>
  <c r="B610" i="8"/>
  <c r="D610" i="8" s="1"/>
  <c r="A610" i="8"/>
  <c r="C610" i="8" s="1"/>
  <c r="B609" i="8"/>
  <c r="D609" i="8" s="1"/>
  <c r="A609" i="8"/>
  <c r="C609" i="8" s="1"/>
  <c r="B608" i="8"/>
  <c r="D608" i="8" s="1"/>
  <c r="A608" i="8"/>
  <c r="C608" i="8" s="1"/>
  <c r="B607" i="8"/>
  <c r="D607" i="8" s="1"/>
  <c r="A607" i="8"/>
  <c r="C607" i="8" s="1"/>
  <c r="B606" i="8"/>
  <c r="D606" i="8" s="1"/>
  <c r="A606" i="8"/>
  <c r="C606" i="8" s="1"/>
  <c r="B605" i="8"/>
  <c r="D605" i="8" s="1"/>
  <c r="A605" i="8"/>
  <c r="C605" i="8" s="1"/>
  <c r="B604" i="8"/>
  <c r="D604" i="8" s="1"/>
  <c r="A604" i="8"/>
  <c r="C604" i="8" s="1"/>
  <c r="B603" i="8"/>
  <c r="D603" i="8" s="1"/>
  <c r="A603" i="8"/>
  <c r="C603" i="8" s="1"/>
  <c r="B602" i="8"/>
  <c r="D602" i="8" s="1"/>
  <c r="A602" i="8"/>
  <c r="C602" i="8" s="1"/>
  <c r="B601" i="8"/>
  <c r="D601" i="8" s="1"/>
  <c r="A601" i="8"/>
  <c r="C601" i="8" s="1"/>
  <c r="B600" i="8"/>
  <c r="D600" i="8" s="1"/>
  <c r="A600" i="8"/>
  <c r="C600" i="8" s="1"/>
  <c r="B599" i="8"/>
  <c r="D599" i="8" s="1"/>
  <c r="A599" i="8"/>
  <c r="C599" i="8" s="1"/>
  <c r="B598" i="8"/>
  <c r="D598" i="8" s="1"/>
  <c r="A598" i="8"/>
  <c r="C598" i="8" s="1"/>
  <c r="B597" i="8"/>
  <c r="D597" i="8" s="1"/>
  <c r="A597" i="8"/>
  <c r="C597" i="8" s="1"/>
  <c r="B596" i="8"/>
  <c r="D596" i="8" s="1"/>
  <c r="A596" i="8"/>
  <c r="C596" i="8" s="1"/>
  <c r="B595" i="8"/>
  <c r="D595" i="8" s="1"/>
  <c r="A595" i="8"/>
  <c r="C595" i="8" s="1"/>
  <c r="B594" i="8"/>
  <c r="D594" i="8" s="1"/>
  <c r="A594" i="8"/>
  <c r="C594" i="8" s="1"/>
  <c r="B593" i="8"/>
  <c r="D593" i="8" s="1"/>
  <c r="A593" i="8"/>
  <c r="C593" i="8" s="1"/>
  <c r="B592" i="8"/>
  <c r="D592" i="8" s="1"/>
  <c r="A592" i="8"/>
  <c r="C592" i="8" s="1"/>
  <c r="B591" i="8"/>
  <c r="D591" i="8" s="1"/>
  <c r="A591" i="8"/>
  <c r="C591" i="8" s="1"/>
  <c r="B590" i="8"/>
  <c r="D590" i="8" s="1"/>
  <c r="A590" i="8"/>
  <c r="C590" i="8" s="1"/>
  <c r="B589" i="8"/>
  <c r="D589" i="8" s="1"/>
  <c r="A589" i="8"/>
  <c r="C589" i="8" s="1"/>
  <c r="B588" i="8"/>
  <c r="D588" i="8" s="1"/>
  <c r="A588" i="8"/>
  <c r="C588" i="8" s="1"/>
  <c r="B587" i="8"/>
  <c r="D587" i="8" s="1"/>
  <c r="A587" i="8"/>
  <c r="C587" i="8" s="1"/>
  <c r="B586" i="8"/>
  <c r="D586" i="8" s="1"/>
  <c r="A586" i="8"/>
  <c r="C586" i="8" s="1"/>
  <c r="B585" i="8"/>
  <c r="D585" i="8" s="1"/>
  <c r="A585" i="8"/>
  <c r="C585" i="8" s="1"/>
  <c r="B584" i="8"/>
  <c r="D584" i="8" s="1"/>
  <c r="A584" i="8"/>
  <c r="C584" i="8" s="1"/>
  <c r="B583" i="8"/>
  <c r="D583" i="8" s="1"/>
  <c r="A583" i="8"/>
  <c r="C583" i="8" s="1"/>
  <c r="B582" i="8"/>
  <c r="D582" i="8" s="1"/>
  <c r="A582" i="8"/>
  <c r="C582" i="8" s="1"/>
  <c r="B581" i="8"/>
  <c r="D581" i="8" s="1"/>
  <c r="A581" i="8"/>
  <c r="C581" i="8" s="1"/>
  <c r="B580" i="8"/>
  <c r="D580" i="8" s="1"/>
  <c r="A580" i="8"/>
  <c r="C580" i="8" s="1"/>
  <c r="B579" i="8"/>
  <c r="D579" i="8" s="1"/>
  <c r="A579" i="8"/>
  <c r="C579" i="8" s="1"/>
  <c r="B578" i="8"/>
  <c r="D578" i="8" s="1"/>
  <c r="A578" i="8"/>
  <c r="C578" i="8" s="1"/>
  <c r="B577" i="8"/>
  <c r="D577" i="8" s="1"/>
  <c r="A577" i="8"/>
  <c r="C577" i="8" s="1"/>
  <c r="B576" i="8"/>
  <c r="D576" i="8" s="1"/>
  <c r="A576" i="8"/>
  <c r="C576" i="8" s="1"/>
  <c r="B575" i="8"/>
  <c r="D575" i="8" s="1"/>
  <c r="A575" i="8"/>
  <c r="C575" i="8" s="1"/>
  <c r="B574" i="8"/>
  <c r="D574" i="8" s="1"/>
  <c r="A574" i="8"/>
  <c r="C574" i="8" s="1"/>
  <c r="B573" i="8"/>
  <c r="D573" i="8" s="1"/>
  <c r="A573" i="8"/>
  <c r="C573" i="8" s="1"/>
  <c r="B572" i="8"/>
  <c r="D572" i="8" s="1"/>
  <c r="A572" i="8"/>
  <c r="C572" i="8" s="1"/>
  <c r="B571" i="8"/>
  <c r="D571" i="8" s="1"/>
  <c r="A571" i="8"/>
  <c r="C571" i="8" s="1"/>
  <c r="B570" i="8"/>
  <c r="D570" i="8" s="1"/>
  <c r="A570" i="8"/>
  <c r="C570" i="8" s="1"/>
  <c r="B569" i="8"/>
  <c r="D569" i="8" s="1"/>
  <c r="A569" i="8"/>
  <c r="C569" i="8" s="1"/>
  <c r="B568" i="8"/>
  <c r="D568" i="8" s="1"/>
  <c r="A568" i="8"/>
  <c r="C568" i="8" s="1"/>
  <c r="B567" i="8"/>
  <c r="D567" i="8" s="1"/>
  <c r="A567" i="8"/>
  <c r="C567" i="8" s="1"/>
  <c r="B566" i="8"/>
  <c r="D566" i="8" s="1"/>
  <c r="A566" i="8"/>
  <c r="C566" i="8" s="1"/>
  <c r="B565" i="8"/>
  <c r="D565" i="8" s="1"/>
  <c r="A565" i="8"/>
  <c r="C565" i="8" s="1"/>
  <c r="B564" i="8"/>
  <c r="D564" i="8" s="1"/>
  <c r="A564" i="8"/>
  <c r="C564" i="8" s="1"/>
  <c r="B563" i="8"/>
  <c r="D563" i="8" s="1"/>
  <c r="A563" i="8"/>
  <c r="C563" i="8" s="1"/>
  <c r="B562" i="8"/>
  <c r="D562" i="8" s="1"/>
  <c r="A562" i="8"/>
  <c r="C562" i="8" s="1"/>
  <c r="B561" i="8"/>
  <c r="D561" i="8" s="1"/>
  <c r="A561" i="8"/>
  <c r="C561" i="8" s="1"/>
  <c r="B560" i="8"/>
  <c r="D560" i="8" s="1"/>
  <c r="A560" i="8"/>
  <c r="C560" i="8" s="1"/>
  <c r="B559" i="8"/>
  <c r="D559" i="8" s="1"/>
  <c r="A559" i="8"/>
  <c r="C559" i="8" s="1"/>
  <c r="B558" i="8"/>
  <c r="D558" i="8" s="1"/>
  <c r="A558" i="8"/>
  <c r="C558" i="8" s="1"/>
  <c r="B557" i="8"/>
  <c r="D557" i="8" s="1"/>
  <c r="A557" i="8"/>
  <c r="C557" i="8" s="1"/>
  <c r="B556" i="8"/>
  <c r="D556" i="8" s="1"/>
  <c r="A556" i="8"/>
  <c r="C556" i="8" s="1"/>
  <c r="B555" i="8"/>
  <c r="D555" i="8" s="1"/>
  <c r="A555" i="8"/>
  <c r="C555" i="8" s="1"/>
  <c r="B554" i="8"/>
  <c r="D554" i="8" s="1"/>
  <c r="A554" i="8"/>
  <c r="C554" i="8" s="1"/>
  <c r="B553" i="8"/>
  <c r="D553" i="8" s="1"/>
  <c r="A553" i="8"/>
  <c r="C553" i="8" s="1"/>
  <c r="B552" i="8"/>
  <c r="D552" i="8" s="1"/>
  <c r="A552" i="8"/>
  <c r="C552" i="8" s="1"/>
  <c r="B551" i="8"/>
  <c r="D551" i="8" s="1"/>
  <c r="A551" i="8"/>
  <c r="C551" i="8" s="1"/>
  <c r="B550" i="8"/>
  <c r="D550" i="8" s="1"/>
  <c r="A550" i="8"/>
  <c r="C550" i="8" s="1"/>
  <c r="B549" i="8"/>
  <c r="D549" i="8" s="1"/>
  <c r="A549" i="8"/>
  <c r="C549" i="8" s="1"/>
  <c r="B548" i="8"/>
  <c r="D548" i="8" s="1"/>
  <c r="A548" i="8"/>
  <c r="C548" i="8" s="1"/>
  <c r="B547" i="8"/>
  <c r="D547" i="8" s="1"/>
  <c r="A547" i="8"/>
  <c r="C547" i="8" s="1"/>
  <c r="B546" i="8"/>
  <c r="D546" i="8" s="1"/>
  <c r="A546" i="8"/>
  <c r="C546" i="8" s="1"/>
  <c r="B545" i="8"/>
  <c r="D545" i="8" s="1"/>
  <c r="A545" i="8"/>
  <c r="C545" i="8" s="1"/>
  <c r="B544" i="8"/>
  <c r="D544" i="8" s="1"/>
  <c r="A544" i="8"/>
  <c r="C544" i="8" s="1"/>
  <c r="B543" i="8"/>
  <c r="D543" i="8" s="1"/>
  <c r="A543" i="8"/>
  <c r="C543" i="8" s="1"/>
  <c r="B542" i="8"/>
  <c r="D542" i="8" s="1"/>
  <c r="A542" i="8"/>
  <c r="C542" i="8" s="1"/>
  <c r="B541" i="8"/>
  <c r="D541" i="8" s="1"/>
  <c r="A541" i="8"/>
  <c r="C541" i="8" s="1"/>
  <c r="B540" i="8"/>
  <c r="D540" i="8" s="1"/>
  <c r="A540" i="8"/>
  <c r="C540" i="8" s="1"/>
  <c r="B539" i="8"/>
  <c r="D539" i="8" s="1"/>
  <c r="A539" i="8"/>
  <c r="C539" i="8" s="1"/>
  <c r="B538" i="8"/>
  <c r="D538" i="8" s="1"/>
  <c r="A538" i="8"/>
  <c r="C538" i="8" s="1"/>
  <c r="B537" i="8"/>
  <c r="D537" i="8" s="1"/>
  <c r="A537" i="8"/>
  <c r="C537" i="8" s="1"/>
  <c r="B536" i="8"/>
  <c r="D536" i="8" s="1"/>
  <c r="A536" i="8"/>
  <c r="C536" i="8" s="1"/>
  <c r="B535" i="8"/>
  <c r="D535" i="8" s="1"/>
  <c r="A535" i="8"/>
  <c r="C535" i="8" s="1"/>
  <c r="B534" i="8"/>
  <c r="D534" i="8" s="1"/>
  <c r="A534" i="8"/>
  <c r="C534" i="8" s="1"/>
  <c r="B533" i="8"/>
  <c r="D533" i="8" s="1"/>
  <c r="A533" i="8"/>
  <c r="C533" i="8" s="1"/>
  <c r="B532" i="8"/>
  <c r="D532" i="8" s="1"/>
  <c r="A532" i="8"/>
  <c r="C532" i="8" s="1"/>
  <c r="B531" i="8"/>
  <c r="D531" i="8" s="1"/>
  <c r="A531" i="8"/>
  <c r="C531" i="8" s="1"/>
  <c r="B530" i="8"/>
  <c r="D530" i="8" s="1"/>
  <c r="A530" i="8"/>
  <c r="C530" i="8" s="1"/>
  <c r="B529" i="8"/>
  <c r="D529" i="8" s="1"/>
  <c r="A529" i="8"/>
  <c r="C529" i="8" s="1"/>
  <c r="B528" i="8"/>
  <c r="D528" i="8" s="1"/>
  <c r="A528" i="8"/>
  <c r="C528" i="8" s="1"/>
  <c r="B527" i="8"/>
  <c r="D527" i="8" s="1"/>
  <c r="A527" i="8"/>
  <c r="C527" i="8" s="1"/>
  <c r="B526" i="8"/>
  <c r="D526" i="8" s="1"/>
  <c r="A526" i="8"/>
  <c r="C526" i="8" s="1"/>
  <c r="B525" i="8"/>
  <c r="D525" i="8" s="1"/>
  <c r="A525" i="8"/>
  <c r="C525" i="8" s="1"/>
  <c r="B524" i="8"/>
  <c r="D524" i="8" s="1"/>
  <c r="A524" i="8"/>
  <c r="C524" i="8" s="1"/>
  <c r="B523" i="8"/>
  <c r="D523" i="8" s="1"/>
  <c r="A523" i="8"/>
  <c r="C523" i="8" s="1"/>
  <c r="B522" i="8"/>
  <c r="D522" i="8" s="1"/>
  <c r="A522" i="8"/>
  <c r="C522" i="8" s="1"/>
  <c r="B521" i="8"/>
  <c r="D521" i="8" s="1"/>
  <c r="A521" i="8"/>
  <c r="C521" i="8" s="1"/>
  <c r="B520" i="8"/>
  <c r="D520" i="8" s="1"/>
  <c r="A520" i="8"/>
  <c r="C520" i="8" s="1"/>
  <c r="B519" i="8"/>
  <c r="D519" i="8" s="1"/>
  <c r="A519" i="8"/>
  <c r="C519" i="8" s="1"/>
  <c r="B518" i="8"/>
  <c r="D518" i="8" s="1"/>
  <c r="A518" i="8"/>
  <c r="C518" i="8" s="1"/>
  <c r="B517" i="8"/>
  <c r="D517" i="8" s="1"/>
  <c r="A517" i="8"/>
  <c r="C517" i="8" s="1"/>
  <c r="B516" i="8"/>
  <c r="D516" i="8" s="1"/>
  <c r="A516" i="8"/>
  <c r="C516" i="8" s="1"/>
  <c r="B515" i="8"/>
  <c r="D515" i="8" s="1"/>
  <c r="A515" i="8"/>
  <c r="C515" i="8" s="1"/>
  <c r="B514" i="8"/>
  <c r="D514" i="8" s="1"/>
  <c r="A514" i="8"/>
  <c r="C514" i="8" s="1"/>
  <c r="B513" i="8"/>
  <c r="D513" i="8" s="1"/>
  <c r="A513" i="8"/>
  <c r="C513" i="8" s="1"/>
  <c r="B512" i="8"/>
  <c r="D512" i="8" s="1"/>
  <c r="A512" i="8"/>
  <c r="C512" i="8" s="1"/>
  <c r="B511" i="8"/>
  <c r="D511" i="8" s="1"/>
  <c r="A511" i="8"/>
  <c r="C511" i="8" s="1"/>
  <c r="B510" i="8"/>
  <c r="D510" i="8" s="1"/>
  <c r="A510" i="8"/>
  <c r="C510" i="8" s="1"/>
  <c r="B509" i="8"/>
  <c r="D509" i="8" s="1"/>
  <c r="A509" i="8"/>
  <c r="C509" i="8" s="1"/>
  <c r="B508" i="8"/>
  <c r="D508" i="8" s="1"/>
  <c r="A508" i="8"/>
  <c r="C508" i="8" s="1"/>
  <c r="B507" i="8"/>
  <c r="D507" i="8" s="1"/>
  <c r="A507" i="8"/>
  <c r="C507" i="8" s="1"/>
  <c r="B506" i="8"/>
  <c r="D506" i="8" s="1"/>
  <c r="A506" i="8"/>
  <c r="C506" i="8" s="1"/>
  <c r="B505" i="8"/>
  <c r="D505" i="8" s="1"/>
  <c r="A505" i="8"/>
  <c r="C505" i="8" s="1"/>
  <c r="B504" i="8"/>
  <c r="D504" i="8" s="1"/>
  <c r="A504" i="8"/>
  <c r="C504" i="8" s="1"/>
  <c r="B503" i="8"/>
  <c r="D503" i="8" s="1"/>
  <c r="A503" i="8"/>
  <c r="C503" i="8" s="1"/>
  <c r="B502" i="8"/>
  <c r="D502" i="8" s="1"/>
  <c r="A502" i="8"/>
  <c r="C502" i="8" s="1"/>
  <c r="B501" i="8"/>
  <c r="D501" i="8" s="1"/>
  <c r="A501" i="8"/>
  <c r="C501" i="8" s="1"/>
  <c r="B500" i="8"/>
  <c r="D500" i="8" s="1"/>
  <c r="A500" i="8"/>
  <c r="C500" i="8" s="1"/>
  <c r="B499" i="8"/>
  <c r="D499" i="8" s="1"/>
  <c r="A499" i="8"/>
  <c r="C499" i="8" s="1"/>
  <c r="B498" i="8"/>
  <c r="D498" i="8" s="1"/>
  <c r="A498" i="8"/>
  <c r="C498" i="8" s="1"/>
  <c r="B497" i="8"/>
  <c r="D497" i="8" s="1"/>
  <c r="A497" i="8"/>
  <c r="C497" i="8" s="1"/>
  <c r="B496" i="8"/>
  <c r="D496" i="8" s="1"/>
  <c r="A496" i="8"/>
  <c r="C496" i="8" s="1"/>
  <c r="B495" i="8"/>
  <c r="D495" i="8" s="1"/>
  <c r="A495" i="8"/>
  <c r="C495" i="8" s="1"/>
  <c r="B494" i="8"/>
  <c r="D494" i="8" s="1"/>
  <c r="A494" i="8"/>
  <c r="C494" i="8" s="1"/>
  <c r="B493" i="8"/>
  <c r="D493" i="8" s="1"/>
  <c r="A493" i="8"/>
  <c r="C493" i="8" s="1"/>
  <c r="B492" i="8"/>
  <c r="D492" i="8" s="1"/>
  <c r="A492" i="8"/>
  <c r="C492" i="8" s="1"/>
  <c r="B491" i="8"/>
  <c r="D491" i="8" s="1"/>
  <c r="A491" i="8"/>
  <c r="C491" i="8" s="1"/>
  <c r="B490" i="8"/>
  <c r="D490" i="8" s="1"/>
  <c r="A490" i="8"/>
  <c r="C490" i="8" s="1"/>
  <c r="B489" i="8"/>
  <c r="D489" i="8" s="1"/>
  <c r="A489" i="8"/>
  <c r="C489" i="8" s="1"/>
  <c r="B488" i="8"/>
  <c r="D488" i="8" s="1"/>
  <c r="A488" i="8"/>
  <c r="C488" i="8" s="1"/>
  <c r="B487" i="8"/>
  <c r="D487" i="8" s="1"/>
  <c r="A487" i="8"/>
  <c r="C487" i="8" s="1"/>
  <c r="B486" i="8"/>
  <c r="D486" i="8" s="1"/>
  <c r="A486" i="8"/>
  <c r="C486" i="8" s="1"/>
  <c r="B485" i="8"/>
  <c r="D485" i="8" s="1"/>
  <c r="A485" i="8"/>
  <c r="C485" i="8" s="1"/>
  <c r="B484" i="8"/>
  <c r="D484" i="8" s="1"/>
  <c r="A484" i="8"/>
  <c r="C484" i="8" s="1"/>
  <c r="B483" i="8"/>
  <c r="D483" i="8" s="1"/>
  <c r="A483" i="8"/>
  <c r="C483" i="8" s="1"/>
  <c r="B482" i="8"/>
  <c r="D482" i="8" s="1"/>
  <c r="A482" i="8"/>
  <c r="C482" i="8" s="1"/>
  <c r="B481" i="8"/>
  <c r="D481" i="8" s="1"/>
  <c r="A481" i="8"/>
  <c r="C481" i="8" s="1"/>
  <c r="B480" i="8"/>
  <c r="D480" i="8" s="1"/>
  <c r="A480" i="8"/>
  <c r="C480" i="8" s="1"/>
  <c r="B479" i="8"/>
  <c r="D479" i="8" s="1"/>
  <c r="A479" i="8"/>
  <c r="C479" i="8" s="1"/>
  <c r="B478" i="8"/>
  <c r="D478" i="8" s="1"/>
  <c r="A478" i="8"/>
  <c r="C478" i="8" s="1"/>
  <c r="B477" i="8"/>
  <c r="D477" i="8" s="1"/>
  <c r="A477" i="8"/>
  <c r="C477" i="8" s="1"/>
  <c r="B476" i="8"/>
  <c r="D476" i="8" s="1"/>
  <c r="A476" i="8"/>
  <c r="C476" i="8" s="1"/>
  <c r="B475" i="8"/>
  <c r="D475" i="8" s="1"/>
  <c r="A475" i="8"/>
  <c r="C475" i="8" s="1"/>
  <c r="B474" i="8"/>
  <c r="D474" i="8" s="1"/>
  <c r="A474" i="8"/>
  <c r="C474" i="8" s="1"/>
  <c r="B473" i="8"/>
  <c r="D473" i="8" s="1"/>
  <c r="A473" i="8"/>
  <c r="C473" i="8" s="1"/>
  <c r="B472" i="8"/>
  <c r="D472" i="8" s="1"/>
  <c r="A472" i="8"/>
  <c r="C472" i="8" s="1"/>
  <c r="B471" i="8"/>
  <c r="D471" i="8" s="1"/>
  <c r="A471" i="8"/>
  <c r="C471" i="8" s="1"/>
  <c r="B470" i="8"/>
  <c r="D470" i="8" s="1"/>
  <c r="A470" i="8"/>
  <c r="C470" i="8" s="1"/>
  <c r="B469" i="8"/>
  <c r="D469" i="8" s="1"/>
  <c r="A469" i="8"/>
  <c r="C469" i="8" s="1"/>
  <c r="B468" i="8"/>
  <c r="D468" i="8" s="1"/>
  <c r="A468" i="8"/>
  <c r="C468" i="8" s="1"/>
  <c r="B467" i="8"/>
  <c r="D467" i="8" s="1"/>
  <c r="A467" i="8"/>
  <c r="C467" i="8" s="1"/>
  <c r="B466" i="8"/>
  <c r="D466" i="8" s="1"/>
  <c r="A466" i="8"/>
  <c r="C466" i="8" s="1"/>
  <c r="B465" i="8"/>
  <c r="D465" i="8" s="1"/>
  <c r="A465" i="8"/>
  <c r="C465" i="8" s="1"/>
  <c r="B464" i="8"/>
  <c r="D464" i="8" s="1"/>
  <c r="A464" i="8"/>
  <c r="C464" i="8" s="1"/>
  <c r="B463" i="8"/>
  <c r="D463" i="8" s="1"/>
  <c r="A463" i="8"/>
  <c r="C463" i="8" s="1"/>
  <c r="B462" i="8"/>
  <c r="D462" i="8" s="1"/>
  <c r="A462" i="8"/>
  <c r="C462" i="8" s="1"/>
  <c r="B461" i="8"/>
  <c r="D461" i="8" s="1"/>
  <c r="A461" i="8"/>
  <c r="C461" i="8" s="1"/>
  <c r="B460" i="8"/>
  <c r="D460" i="8" s="1"/>
  <c r="A460" i="8"/>
  <c r="C460" i="8" s="1"/>
  <c r="B459" i="8"/>
  <c r="D459" i="8" s="1"/>
  <c r="A459" i="8"/>
  <c r="C459" i="8" s="1"/>
  <c r="B458" i="8"/>
  <c r="D458" i="8" s="1"/>
  <c r="A458" i="8"/>
  <c r="C458" i="8" s="1"/>
  <c r="B457" i="8"/>
  <c r="D457" i="8" s="1"/>
  <c r="A457" i="8"/>
  <c r="C457" i="8" s="1"/>
  <c r="B456" i="8"/>
  <c r="D456" i="8" s="1"/>
  <c r="A456" i="8"/>
  <c r="C456" i="8" s="1"/>
  <c r="B455" i="8"/>
  <c r="D455" i="8" s="1"/>
  <c r="A455" i="8"/>
  <c r="C455" i="8" s="1"/>
  <c r="B454" i="8"/>
  <c r="D454" i="8" s="1"/>
  <c r="A454" i="8"/>
  <c r="C454" i="8" s="1"/>
  <c r="B453" i="8"/>
  <c r="D453" i="8" s="1"/>
  <c r="A453" i="8"/>
  <c r="C453" i="8" s="1"/>
  <c r="B452" i="8"/>
  <c r="D452" i="8" s="1"/>
  <c r="A452" i="8"/>
  <c r="C452" i="8" s="1"/>
  <c r="B451" i="8"/>
  <c r="D451" i="8" s="1"/>
  <c r="A451" i="8"/>
  <c r="C451" i="8" s="1"/>
  <c r="B450" i="8"/>
  <c r="D450" i="8" s="1"/>
  <c r="A450" i="8"/>
  <c r="C450" i="8" s="1"/>
  <c r="B449" i="8"/>
  <c r="D449" i="8" s="1"/>
  <c r="A449" i="8"/>
  <c r="C449" i="8" s="1"/>
  <c r="B448" i="8"/>
  <c r="D448" i="8" s="1"/>
  <c r="A448" i="8"/>
  <c r="C448" i="8" s="1"/>
  <c r="B447" i="8"/>
  <c r="D447" i="8" s="1"/>
  <c r="A447" i="8"/>
  <c r="C447" i="8" s="1"/>
  <c r="B446" i="8"/>
  <c r="D446" i="8" s="1"/>
  <c r="A446" i="8"/>
  <c r="C446" i="8" s="1"/>
  <c r="B445" i="8"/>
  <c r="D445" i="8" s="1"/>
  <c r="A445" i="8"/>
  <c r="C445" i="8" s="1"/>
  <c r="B444" i="8"/>
  <c r="D444" i="8" s="1"/>
  <c r="A444" i="8"/>
  <c r="C444" i="8" s="1"/>
  <c r="B443" i="8"/>
  <c r="D443" i="8" s="1"/>
  <c r="A443" i="8"/>
  <c r="C443" i="8" s="1"/>
  <c r="B442" i="8"/>
  <c r="D442" i="8" s="1"/>
  <c r="A442" i="8"/>
  <c r="C442" i="8" s="1"/>
  <c r="B441" i="8"/>
  <c r="D441" i="8" s="1"/>
  <c r="A441" i="8"/>
  <c r="C441" i="8" s="1"/>
  <c r="B440" i="8"/>
  <c r="D440" i="8" s="1"/>
  <c r="A440" i="8"/>
  <c r="C440" i="8" s="1"/>
  <c r="B439" i="8"/>
  <c r="D439" i="8" s="1"/>
  <c r="A439" i="8"/>
  <c r="C439" i="8" s="1"/>
  <c r="B438" i="8"/>
  <c r="D438" i="8" s="1"/>
  <c r="A438" i="8"/>
  <c r="C438" i="8" s="1"/>
  <c r="B437" i="8"/>
  <c r="D437" i="8" s="1"/>
  <c r="A437" i="8"/>
  <c r="C437" i="8" s="1"/>
  <c r="B436" i="8"/>
  <c r="D436" i="8" s="1"/>
  <c r="A436" i="8"/>
  <c r="C436" i="8" s="1"/>
  <c r="B435" i="8"/>
  <c r="D435" i="8" s="1"/>
  <c r="A435" i="8"/>
  <c r="C435" i="8" s="1"/>
  <c r="B434" i="8"/>
  <c r="D434" i="8" s="1"/>
  <c r="A434" i="8"/>
  <c r="C434" i="8" s="1"/>
  <c r="B433" i="8"/>
  <c r="D433" i="8" s="1"/>
  <c r="A433" i="8"/>
  <c r="C433" i="8" s="1"/>
  <c r="B432" i="8"/>
  <c r="D432" i="8" s="1"/>
  <c r="A432" i="8"/>
  <c r="C432" i="8" s="1"/>
  <c r="B431" i="8"/>
  <c r="D431" i="8" s="1"/>
  <c r="A431" i="8"/>
  <c r="C431" i="8" s="1"/>
  <c r="B430" i="8"/>
  <c r="D430" i="8" s="1"/>
  <c r="A430" i="8"/>
  <c r="C430" i="8" s="1"/>
  <c r="B429" i="8"/>
  <c r="D429" i="8" s="1"/>
  <c r="A429" i="8"/>
  <c r="C429" i="8" s="1"/>
  <c r="B428" i="8"/>
  <c r="D428" i="8" s="1"/>
  <c r="A428" i="8"/>
  <c r="C428" i="8" s="1"/>
  <c r="B427" i="8"/>
  <c r="D427" i="8" s="1"/>
  <c r="A427" i="8"/>
  <c r="C427" i="8" s="1"/>
  <c r="B426" i="8"/>
  <c r="D426" i="8" s="1"/>
  <c r="A426" i="8"/>
  <c r="C426" i="8" s="1"/>
  <c r="B425" i="8"/>
  <c r="D425" i="8" s="1"/>
  <c r="A425" i="8"/>
  <c r="C425" i="8" s="1"/>
  <c r="B424" i="8"/>
  <c r="D424" i="8" s="1"/>
  <c r="A424" i="8"/>
  <c r="C424" i="8" s="1"/>
  <c r="B423" i="8"/>
  <c r="D423" i="8" s="1"/>
  <c r="A423" i="8"/>
  <c r="C423" i="8" s="1"/>
  <c r="B422" i="8"/>
  <c r="D422" i="8" s="1"/>
  <c r="A422" i="8"/>
  <c r="C422" i="8" s="1"/>
  <c r="B421" i="8"/>
  <c r="D421" i="8" s="1"/>
  <c r="A421" i="8"/>
  <c r="C421" i="8" s="1"/>
  <c r="B420" i="8"/>
  <c r="D420" i="8" s="1"/>
  <c r="A420" i="8"/>
  <c r="C420" i="8" s="1"/>
  <c r="B419" i="8"/>
  <c r="D419" i="8" s="1"/>
  <c r="A419" i="8"/>
  <c r="C419" i="8" s="1"/>
  <c r="B418" i="8"/>
  <c r="D418" i="8" s="1"/>
  <c r="A418" i="8"/>
  <c r="C418" i="8" s="1"/>
  <c r="B417" i="8"/>
  <c r="D417" i="8" s="1"/>
  <c r="A417" i="8"/>
  <c r="C417" i="8" s="1"/>
  <c r="B416" i="8"/>
  <c r="D416" i="8" s="1"/>
  <c r="A416" i="8"/>
  <c r="C416" i="8" s="1"/>
  <c r="B415" i="8"/>
  <c r="D415" i="8" s="1"/>
  <c r="A415" i="8"/>
  <c r="C415" i="8" s="1"/>
  <c r="B414" i="8"/>
  <c r="D414" i="8" s="1"/>
  <c r="A414" i="8"/>
  <c r="C414" i="8" s="1"/>
  <c r="B413" i="8"/>
  <c r="D413" i="8" s="1"/>
  <c r="A413" i="8"/>
  <c r="C413" i="8" s="1"/>
  <c r="B412" i="8"/>
  <c r="D412" i="8" s="1"/>
  <c r="A412" i="8"/>
  <c r="C412" i="8" s="1"/>
  <c r="B411" i="8"/>
  <c r="D411" i="8" s="1"/>
  <c r="A411" i="8"/>
  <c r="C411" i="8" s="1"/>
  <c r="B410" i="8"/>
  <c r="D410" i="8" s="1"/>
  <c r="A410" i="8"/>
  <c r="C410" i="8" s="1"/>
  <c r="B409" i="8"/>
  <c r="D409" i="8" s="1"/>
  <c r="A409" i="8"/>
  <c r="C409" i="8" s="1"/>
  <c r="B408" i="8"/>
  <c r="D408" i="8" s="1"/>
  <c r="A408" i="8"/>
  <c r="C408" i="8" s="1"/>
  <c r="B407" i="8"/>
  <c r="D407" i="8" s="1"/>
  <c r="A407" i="8"/>
  <c r="C407" i="8" s="1"/>
  <c r="B406" i="8"/>
  <c r="D406" i="8" s="1"/>
  <c r="A406" i="8"/>
  <c r="C406" i="8" s="1"/>
  <c r="B405" i="8"/>
  <c r="D405" i="8" s="1"/>
  <c r="A405" i="8"/>
  <c r="C405" i="8" s="1"/>
  <c r="B404" i="8"/>
  <c r="D404" i="8" s="1"/>
  <c r="A404" i="8"/>
  <c r="C404" i="8" s="1"/>
  <c r="B403" i="8"/>
  <c r="D403" i="8" s="1"/>
  <c r="A403" i="8"/>
  <c r="C403" i="8" s="1"/>
  <c r="B402" i="8"/>
  <c r="D402" i="8" s="1"/>
  <c r="A402" i="8"/>
  <c r="C402" i="8" s="1"/>
  <c r="B401" i="8"/>
  <c r="D401" i="8" s="1"/>
  <c r="A401" i="8"/>
  <c r="C401" i="8" s="1"/>
  <c r="B400" i="8"/>
  <c r="D400" i="8" s="1"/>
  <c r="A400" i="8"/>
  <c r="C400" i="8" s="1"/>
  <c r="B399" i="8"/>
  <c r="D399" i="8" s="1"/>
  <c r="A399" i="8"/>
  <c r="C399" i="8" s="1"/>
  <c r="B398" i="8"/>
  <c r="D398" i="8" s="1"/>
  <c r="A398" i="8"/>
  <c r="C398" i="8" s="1"/>
  <c r="B397" i="8"/>
  <c r="D397" i="8" s="1"/>
  <c r="A397" i="8"/>
  <c r="C397" i="8" s="1"/>
  <c r="B396" i="8"/>
  <c r="D396" i="8" s="1"/>
  <c r="A396" i="8"/>
  <c r="C396" i="8" s="1"/>
  <c r="B395" i="8"/>
  <c r="D395" i="8" s="1"/>
  <c r="A395" i="8"/>
  <c r="C395" i="8" s="1"/>
  <c r="B394" i="8"/>
  <c r="D394" i="8" s="1"/>
  <c r="A394" i="8"/>
  <c r="C394" i="8" s="1"/>
  <c r="B393" i="8"/>
  <c r="D393" i="8" s="1"/>
  <c r="A393" i="8"/>
  <c r="C393" i="8" s="1"/>
  <c r="B392" i="8"/>
  <c r="D392" i="8" s="1"/>
  <c r="A392" i="8"/>
  <c r="C392" i="8" s="1"/>
  <c r="B391" i="8"/>
  <c r="D391" i="8" s="1"/>
  <c r="A391" i="8"/>
  <c r="C391" i="8" s="1"/>
  <c r="B390" i="8"/>
  <c r="D390" i="8" s="1"/>
  <c r="A390" i="8"/>
  <c r="C390" i="8" s="1"/>
  <c r="B389" i="8"/>
  <c r="D389" i="8" s="1"/>
  <c r="A389" i="8"/>
  <c r="C389" i="8" s="1"/>
  <c r="B388" i="8"/>
  <c r="D388" i="8" s="1"/>
  <c r="A388" i="8"/>
  <c r="C388" i="8" s="1"/>
  <c r="B387" i="8"/>
  <c r="D387" i="8" s="1"/>
  <c r="A387" i="8"/>
  <c r="C387" i="8" s="1"/>
  <c r="B386" i="8"/>
  <c r="D386" i="8" s="1"/>
  <c r="A386" i="8"/>
  <c r="C386" i="8" s="1"/>
  <c r="B385" i="8"/>
  <c r="D385" i="8" s="1"/>
  <c r="A385" i="8"/>
  <c r="C385" i="8" s="1"/>
  <c r="B384" i="8"/>
  <c r="D384" i="8" s="1"/>
  <c r="A384" i="8"/>
  <c r="C384" i="8" s="1"/>
  <c r="B383" i="8"/>
  <c r="D383" i="8" s="1"/>
  <c r="A383" i="8"/>
  <c r="C383" i="8" s="1"/>
  <c r="B382" i="8"/>
  <c r="D382" i="8" s="1"/>
  <c r="A382" i="8"/>
  <c r="C382" i="8" s="1"/>
  <c r="B381" i="8"/>
  <c r="D381" i="8" s="1"/>
  <c r="A381" i="8"/>
  <c r="C381" i="8" s="1"/>
  <c r="B380" i="8"/>
  <c r="D380" i="8" s="1"/>
  <c r="A380" i="8"/>
  <c r="C380" i="8" s="1"/>
  <c r="B379" i="8"/>
  <c r="D379" i="8" s="1"/>
  <c r="A379" i="8"/>
  <c r="C379" i="8" s="1"/>
  <c r="B378" i="8"/>
  <c r="D378" i="8" s="1"/>
  <c r="A378" i="8"/>
  <c r="C378" i="8" s="1"/>
  <c r="B377" i="8"/>
  <c r="D377" i="8" s="1"/>
  <c r="A377" i="8"/>
  <c r="C377" i="8" s="1"/>
  <c r="B376" i="8"/>
  <c r="D376" i="8" s="1"/>
  <c r="A376" i="8"/>
  <c r="C376" i="8" s="1"/>
  <c r="B375" i="8"/>
  <c r="D375" i="8" s="1"/>
  <c r="A375" i="8"/>
  <c r="C375" i="8" s="1"/>
  <c r="B374" i="8"/>
  <c r="D374" i="8" s="1"/>
  <c r="A374" i="8"/>
  <c r="C374" i="8" s="1"/>
  <c r="B373" i="8"/>
  <c r="D373" i="8" s="1"/>
  <c r="A373" i="8"/>
  <c r="C373" i="8" s="1"/>
  <c r="B372" i="8"/>
  <c r="D372" i="8" s="1"/>
  <c r="A372" i="8"/>
  <c r="C372" i="8" s="1"/>
  <c r="B371" i="8"/>
  <c r="D371" i="8" s="1"/>
  <c r="A371" i="8"/>
  <c r="C371" i="8" s="1"/>
  <c r="B370" i="8"/>
  <c r="D370" i="8" s="1"/>
  <c r="A370" i="8"/>
  <c r="C370" i="8" s="1"/>
  <c r="B369" i="8"/>
  <c r="D369" i="8" s="1"/>
  <c r="A369" i="8"/>
  <c r="C369" i="8" s="1"/>
  <c r="B368" i="8"/>
  <c r="D368" i="8" s="1"/>
  <c r="A368" i="8"/>
  <c r="C368" i="8" s="1"/>
  <c r="B367" i="8"/>
  <c r="D367" i="8" s="1"/>
  <c r="A367" i="8"/>
  <c r="C367" i="8" s="1"/>
  <c r="B366" i="8"/>
  <c r="D366" i="8" s="1"/>
  <c r="A366" i="8"/>
  <c r="C366" i="8" s="1"/>
  <c r="B365" i="8"/>
  <c r="D365" i="8" s="1"/>
  <c r="A365" i="8"/>
  <c r="C365" i="8" s="1"/>
  <c r="B364" i="8"/>
  <c r="D364" i="8" s="1"/>
  <c r="A364" i="8"/>
  <c r="C364" i="8" s="1"/>
  <c r="B363" i="8"/>
  <c r="D363" i="8" s="1"/>
  <c r="A363" i="8"/>
  <c r="C363" i="8" s="1"/>
  <c r="B362" i="8"/>
  <c r="D362" i="8" s="1"/>
  <c r="A362" i="8"/>
  <c r="C362" i="8" s="1"/>
  <c r="B361" i="8"/>
  <c r="D361" i="8" s="1"/>
  <c r="A361" i="8"/>
  <c r="C361" i="8" s="1"/>
  <c r="B360" i="8"/>
  <c r="D360" i="8" s="1"/>
  <c r="A360" i="8"/>
  <c r="C360" i="8" s="1"/>
  <c r="B359" i="8"/>
  <c r="D359" i="8" s="1"/>
  <c r="A359" i="8"/>
  <c r="C359" i="8" s="1"/>
  <c r="B358" i="8"/>
  <c r="D358" i="8" s="1"/>
  <c r="A358" i="8"/>
  <c r="C358" i="8" s="1"/>
  <c r="B357" i="8"/>
  <c r="D357" i="8" s="1"/>
  <c r="A357" i="8"/>
  <c r="C357" i="8" s="1"/>
  <c r="B356" i="8"/>
  <c r="D356" i="8" s="1"/>
  <c r="A356" i="8"/>
  <c r="C356" i="8" s="1"/>
  <c r="B355" i="8"/>
  <c r="D355" i="8" s="1"/>
  <c r="A355" i="8"/>
  <c r="C355" i="8" s="1"/>
  <c r="B354" i="8"/>
  <c r="D354" i="8" s="1"/>
  <c r="A354" i="8"/>
  <c r="C354" i="8" s="1"/>
  <c r="B353" i="8"/>
  <c r="D353" i="8" s="1"/>
  <c r="A353" i="8"/>
  <c r="C353" i="8" s="1"/>
  <c r="B352" i="8"/>
  <c r="D352" i="8" s="1"/>
  <c r="A352" i="8"/>
  <c r="C352" i="8" s="1"/>
  <c r="B351" i="8"/>
  <c r="D351" i="8" s="1"/>
  <c r="A351" i="8"/>
  <c r="C351" i="8" s="1"/>
  <c r="B350" i="8"/>
  <c r="D350" i="8" s="1"/>
  <c r="A350" i="8"/>
  <c r="C350" i="8" s="1"/>
  <c r="B349" i="8"/>
  <c r="D349" i="8" s="1"/>
  <c r="A349" i="8"/>
  <c r="C349" i="8" s="1"/>
  <c r="B348" i="8"/>
  <c r="D348" i="8" s="1"/>
  <c r="A348" i="8"/>
  <c r="C348" i="8" s="1"/>
  <c r="B347" i="8"/>
  <c r="D347" i="8" s="1"/>
  <c r="A347" i="8"/>
  <c r="C347" i="8" s="1"/>
  <c r="B346" i="8"/>
  <c r="D346" i="8" s="1"/>
  <c r="A346" i="8"/>
  <c r="C346" i="8" s="1"/>
  <c r="B345" i="8"/>
  <c r="D345" i="8" s="1"/>
  <c r="A345" i="8"/>
  <c r="C345" i="8" s="1"/>
  <c r="B344" i="8"/>
  <c r="D344" i="8" s="1"/>
  <c r="A344" i="8"/>
  <c r="C344" i="8" s="1"/>
  <c r="B343" i="8"/>
  <c r="D343" i="8" s="1"/>
  <c r="A343" i="8"/>
  <c r="C343" i="8" s="1"/>
  <c r="B342" i="8"/>
  <c r="D342" i="8" s="1"/>
  <c r="A342" i="8"/>
  <c r="C342" i="8" s="1"/>
  <c r="B341" i="8"/>
  <c r="D341" i="8" s="1"/>
  <c r="A341" i="8"/>
  <c r="C341" i="8" s="1"/>
  <c r="B340" i="8"/>
  <c r="D340" i="8" s="1"/>
  <c r="A340" i="8"/>
  <c r="C340" i="8" s="1"/>
  <c r="B339" i="8"/>
  <c r="D339" i="8" s="1"/>
  <c r="A339" i="8"/>
  <c r="C339" i="8" s="1"/>
  <c r="B338" i="8"/>
  <c r="D338" i="8" s="1"/>
  <c r="A338" i="8"/>
  <c r="C338" i="8" s="1"/>
  <c r="B337" i="8"/>
  <c r="D337" i="8" s="1"/>
  <c r="A337" i="8"/>
  <c r="C337" i="8" s="1"/>
  <c r="B336" i="8"/>
  <c r="D336" i="8" s="1"/>
  <c r="A336" i="8"/>
  <c r="C336" i="8" s="1"/>
  <c r="B335" i="8"/>
  <c r="D335" i="8" s="1"/>
  <c r="A335" i="8"/>
  <c r="C335" i="8" s="1"/>
  <c r="B334" i="8"/>
  <c r="D334" i="8" s="1"/>
  <c r="A334" i="8"/>
  <c r="C334" i="8" s="1"/>
  <c r="B333" i="8"/>
  <c r="D333" i="8" s="1"/>
  <c r="A333" i="8"/>
  <c r="C333" i="8" s="1"/>
  <c r="B332" i="8"/>
  <c r="D332" i="8" s="1"/>
  <c r="A332" i="8"/>
  <c r="C332" i="8" s="1"/>
  <c r="B331" i="8"/>
  <c r="D331" i="8" s="1"/>
  <c r="A331" i="8"/>
  <c r="C331" i="8" s="1"/>
  <c r="B330" i="8"/>
  <c r="D330" i="8" s="1"/>
  <c r="A330" i="8"/>
  <c r="C330" i="8" s="1"/>
  <c r="B329" i="8"/>
  <c r="D329" i="8" s="1"/>
  <c r="A329" i="8"/>
  <c r="C329" i="8" s="1"/>
  <c r="B328" i="8"/>
  <c r="D328" i="8" s="1"/>
  <c r="A328" i="8"/>
  <c r="C328" i="8" s="1"/>
  <c r="B327" i="8"/>
  <c r="D327" i="8" s="1"/>
  <c r="A327" i="8"/>
  <c r="C327" i="8" s="1"/>
  <c r="B326" i="8"/>
  <c r="D326" i="8" s="1"/>
  <c r="A326" i="8"/>
  <c r="C326" i="8" s="1"/>
  <c r="B325" i="8"/>
  <c r="D325" i="8" s="1"/>
  <c r="A325" i="8"/>
  <c r="C325" i="8" s="1"/>
  <c r="B324" i="8"/>
  <c r="D324" i="8" s="1"/>
  <c r="A324" i="8"/>
  <c r="C324" i="8" s="1"/>
  <c r="B323" i="8"/>
  <c r="D323" i="8" s="1"/>
  <c r="A323" i="8"/>
  <c r="C323" i="8" s="1"/>
  <c r="B322" i="8"/>
  <c r="D322" i="8" s="1"/>
  <c r="A322" i="8"/>
  <c r="C322" i="8" s="1"/>
  <c r="B321" i="8"/>
  <c r="D321" i="8" s="1"/>
  <c r="A321" i="8"/>
  <c r="C321" i="8" s="1"/>
  <c r="B320" i="8"/>
  <c r="D320" i="8" s="1"/>
  <c r="A320" i="8"/>
  <c r="C320" i="8" s="1"/>
  <c r="B319" i="8"/>
  <c r="D319" i="8" s="1"/>
  <c r="A319" i="8"/>
  <c r="C319" i="8" s="1"/>
  <c r="B318" i="8"/>
  <c r="D318" i="8" s="1"/>
  <c r="A318" i="8"/>
  <c r="C318" i="8" s="1"/>
  <c r="B317" i="8"/>
  <c r="D317" i="8" s="1"/>
  <c r="A317" i="8"/>
  <c r="C317" i="8" s="1"/>
  <c r="B316" i="8"/>
  <c r="D316" i="8" s="1"/>
  <c r="A316" i="8"/>
  <c r="C316" i="8" s="1"/>
  <c r="B315" i="8"/>
  <c r="D315" i="8" s="1"/>
  <c r="A315" i="8"/>
  <c r="C315" i="8" s="1"/>
  <c r="B314" i="8"/>
  <c r="D314" i="8" s="1"/>
  <c r="A314" i="8"/>
  <c r="C314" i="8" s="1"/>
  <c r="B313" i="8"/>
  <c r="D313" i="8" s="1"/>
  <c r="A313" i="8"/>
  <c r="C313" i="8" s="1"/>
  <c r="B312" i="8"/>
  <c r="D312" i="8" s="1"/>
  <c r="A312" i="8"/>
  <c r="C312" i="8" s="1"/>
  <c r="B311" i="8"/>
  <c r="D311" i="8" s="1"/>
  <c r="A311" i="8"/>
  <c r="C311" i="8" s="1"/>
  <c r="B310" i="8"/>
  <c r="D310" i="8" s="1"/>
  <c r="A310" i="8"/>
  <c r="C310" i="8" s="1"/>
  <c r="B309" i="8"/>
  <c r="D309" i="8" s="1"/>
  <c r="A309" i="8"/>
  <c r="C309" i="8" s="1"/>
  <c r="B308" i="8"/>
  <c r="D308" i="8" s="1"/>
  <c r="A308" i="8"/>
  <c r="C308" i="8" s="1"/>
  <c r="B307" i="8"/>
  <c r="D307" i="8" s="1"/>
  <c r="A307" i="8"/>
  <c r="C307" i="8" s="1"/>
  <c r="B306" i="8"/>
  <c r="D306" i="8" s="1"/>
  <c r="A306" i="8"/>
  <c r="C306" i="8" s="1"/>
  <c r="B305" i="8"/>
  <c r="D305" i="8" s="1"/>
  <c r="A305" i="8"/>
  <c r="C305" i="8" s="1"/>
  <c r="B304" i="8"/>
  <c r="D304" i="8" s="1"/>
  <c r="A304" i="8"/>
  <c r="C304" i="8" s="1"/>
  <c r="B303" i="8"/>
  <c r="D303" i="8" s="1"/>
  <c r="A303" i="8"/>
  <c r="C303" i="8" s="1"/>
  <c r="B302" i="8"/>
  <c r="D302" i="8" s="1"/>
  <c r="A302" i="8"/>
  <c r="C302" i="8" s="1"/>
  <c r="B301" i="8"/>
  <c r="D301" i="8" s="1"/>
  <c r="A301" i="8"/>
  <c r="C301" i="8" s="1"/>
  <c r="B300" i="8"/>
  <c r="D300" i="8" s="1"/>
  <c r="A300" i="8"/>
  <c r="C300" i="8" s="1"/>
  <c r="B299" i="8"/>
  <c r="D299" i="8" s="1"/>
  <c r="A299" i="8"/>
  <c r="C299" i="8" s="1"/>
  <c r="B298" i="8"/>
  <c r="D298" i="8" s="1"/>
  <c r="A298" i="8"/>
  <c r="C298" i="8" s="1"/>
  <c r="B297" i="8"/>
  <c r="D297" i="8" s="1"/>
  <c r="A297" i="8"/>
  <c r="C297" i="8" s="1"/>
  <c r="B296" i="8"/>
  <c r="D296" i="8" s="1"/>
  <c r="A296" i="8"/>
  <c r="C296" i="8" s="1"/>
  <c r="B295" i="8"/>
  <c r="D295" i="8" s="1"/>
  <c r="A295" i="8"/>
  <c r="C295" i="8" s="1"/>
  <c r="B294" i="8"/>
  <c r="D294" i="8" s="1"/>
  <c r="A294" i="8"/>
  <c r="C294" i="8" s="1"/>
  <c r="B293" i="8"/>
  <c r="D293" i="8" s="1"/>
  <c r="A293" i="8"/>
  <c r="C293" i="8" s="1"/>
  <c r="B292" i="8"/>
  <c r="D292" i="8" s="1"/>
  <c r="A292" i="8"/>
  <c r="C292" i="8" s="1"/>
  <c r="B291" i="8"/>
  <c r="D291" i="8" s="1"/>
  <c r="A291" i="8"/>
  <c r="C291" i="8" s="1"/>
  <c r="B290" i="8"/>
  <c r="D290" i="8" s="1"/>
  <c r="A290" i="8"/>
  <c r="C290" i="8" s="1"/>
  <c r="B289" i="8"/>
  <c r="D289" i="8" s="1"/>
  <c r="A289" i="8"/>
  <c r="C289" i="8" s="1"/>
  <c r="B288" i="8"/>
  <c r="D288" i="8" s="1"/>
  <c r="A288" i="8"/>
  <c r="C288" i="8" s="1"/>
  <c r="B287" i="8"/>
  <c r="D287" i="8" s="1"/>
  <c r="A287" i="8"/>
  <c r="C287" i="8" s="1"/>
  <c r="B286" i="8"/>
  <c r="D286" i="8" s="1"/>
  <c r="A286" i="8"/>
  <c r="C286" i="8" s="1"/>
  <c r="B285" i="8"/>
  <c r="D285" i="8" s="1"/>
  <c r="A285" i="8"/>
  <c r="C285" i="8" s="1"/>
  <c r="B284" i="8"/>
  <c r="D284" i="8" s="1"/>
  <c r="A284" i="8"/>
  <c r="C284" i="8" s="1"/>
  <c r="B283" i="8"/>
  <c r="D283" i="8" s="1"/>
  <c r="A283" i="8"/>
  <c r="C283" i="8" s="1"/>
  <c r="B282" i="8"/>
  <c r="D282" i="8" s="1"/>
  <c r="A282" i="8"/>
  <c r="C282" i="8" s="1"/>
  <c r="B281" i="8"/>
  <c r="D281" i="8" s="1"/>
  <c r="A281" i="8"/>
  <c r="C281" i="8" s="1"/>
  <c r="B280" i="8"/>
  <c r="D280" i="8" s="1"/>
  <c r="A280" i="8"/>
  <c r="C280" i="8" s="1"/>
  <c r="B279" i="8"/>
  <c r="D279" i="8" s="1"/>
  <c r="A279" i="8"/>
  <c r="C279" i="8" s="1"/>
  <c r="B278" i="8"/>
  <c r="D278" i="8" s="1"/>
  <c r="A278" i="8"/>
  <c r="C278" i="8" s="1"/>
  <c r="B277" i="8"/>
  <c r="D277" i="8" s="1"/>
  <c r="A277" i="8"/>
  <c r="C277" i="8" s="1"/>
  <c r="B276" i="8"/>
  <c r="D276" i="8" s="1"/>
  <c r="A276" i="8"/>
  <c r="C276" i="8" s="1"/>
  <c r="B275" i="8"/>
  <c r="D275" i="8" s="1"/>
  <c r="A275" i="8"/>
  <c r="C275" i="8" s="1"/>
  <c r="B274" i="8"/>
  <c r="D274" i="8" s="1"/>
  <c r="A274" i="8"/>
  <c r="C274" i="8" s="1"/>
  <c r="B273" i="8"/>
  <c r="D273" i="8" s="1"/>
  <c r="A273" i="8"/>
  <c r="C273" i="8" s="1"/>
  <c r="B272" i="8"/>
  <c r="D272" i="8" s="1"/>
  <c r="A272" i="8"/>
  <c r="C272" i="8" s="1"/>
  <c r="B271" i="8"/>
  <c r="D271" i="8" s="1"/>
  <c r="A271" i="8"/>
  <c r="C271" i="8" s="1"/>
  <c r="B270" i="8"/>
  <c r="D270" i="8" s="1"/>
  <c r="A270" i="8"/>
  <c r="C270" i="8" s="1"/>
  <c r="B269" i="8"/>
  <c r="D269" i="8" s="1"/>
  <c r="A269" i="8"/>
  <c r="C269" i="8" s="1"/>
  <c r="B268" i="8"/>
  <c r="D268" i="8" s="1"/>
  <c r="A268" i="8"/>
  <c r="C268" i="8" s="1"/>
  <c r="B267" i="8"/>
  <c r="D267" i="8" s="1"/>
  <c r="A267" i="8"/>
  <c r="C267" i="8" s="1"/>
  <c r="B266" i="8"/>
  <c r="D266" i="8" s="1"/>
  <c r="A266" i="8"/>
  <c r="C266" i="8" s="1"/>
  <c r="B265" i="8"/>
  <c r="D265" i="8" s="1"/>
  <c r="A265" i="8"/>
  <c r="C265" i="8" s="1"/>
  <c r="B264" i="8"/>
  <c r="D264" i="8" s="1"/>
  <c r="A264" i="8"/>
  <c r="C264" i="8" s="1"/>
  <c r="B263" i="8"/>
  <c r="D263" i="8" s="1"/>
  <c r="A263" i="8"/>
  <c r="C263" i="8" s="1"/>
  <c r="B262" i="8"/>
  <c r="D262" i="8" s="1"/>
  <c r="A262" i="8"/>
  <c r="C262" i="8" s="1"/>
  <c r="B261" i="8"/>
  <c r="D261" i="8" s="1"/>
  <c r="A261" i="8"/>
  <c r="C261" i="8" s="1"/>
  <c r="B260" i="8"/>
  <c r="D260" i="8" s="1"/>
  <c r="A260" i="8"/>
  <c r="C260" i="8" s="1"/>
  <c r="B259" i="8"/>
  <c r="D259" i="8" s="1"/>
  <c r="A259" i="8"/>
  <c r="C259" i="8" s="1"/>
  <c r="B258" i="8"/>
  <c r="D258" i="8" s="1"/>
  <c r="A258" i="8"/>
  <c r="C258" i="8" s="1"/>
  <c r="B257" i="8"/>
  <c r="D257" i="8" s="1"/>
  <c r="A257" i="8"/>
  <c r="C257" i="8" s="1"/>
  <c r="B256" i="8"/>
  <c r="D256" i="8" s="1"/>
  <c r="A256" i="8"/>
  <c r="C256" i="8" s="1"/>
  <c r="B255" i="8"/>
  <c r="D255" i="8" s="1"/>
  <c r="A255" i="8"/>
  <c r="C255" i="8" s="1"/>
  <c r="B254" i="8"/>
  <c r="D254" i="8" s="1"/>
  <c r="A254" i="8"/>
  <c r="C254" i="8" s="1"/>
  <c r="B253" i="8"/>
  <c r="D253" i="8" s="1"/>
  <c r="A253" i="8"/>
  <c r="C253" i="8" s="1"/>
  <c r="B252" i="8"/>
  <c r="D252" i="8" s="1"/>
  <c r="A252" i="8"/>
  <c r="C252" i="8" s="1"/>
  <c r="B251" i="8"/>
  <c r="D251" i="8" s="1"/>
  <c r="A251" i="8"/>
  <c r="C251" i="8" s="1"/>
  <c r="B250" i="8"/>
  <c r="D250" i="8" s="1"/>
  <c r="A250" i="8"/>
  <c r="C250" i="8" s="1"/>
  <c r="B249" i="8"/>
  <c r="D249" i="8" s="1"/>
  <c r="A249" i="8"/>
  <c r="C249" i="8" s="1"/>
  <c r="B248" i="8"/>
  <c r="D248" i="8" s="1"/>
  <c r="A248" i="8"/>
  <c r="C248" i="8" s="1"/>
  <c r="B247" i="8"/>
  <c r="D247" i="8" s="1"/>
  <c r="A247" i="8"/>
  <c r="C247" i="8" s="1"/>
  <c r="B246" i="8"/>
  <c r="D246" i="8" s="1"/>
  <c r="A246" i="8"/>
  <c r="C246" i="8" s="1"/>
  <c r="B245" i="8"/>
  <c r="D245" i="8" s="1"/>
  <c r="A245" i="8"/>
  <c r="C245" i="8" s="1"/>
  <c r="B244" i="8"/>
  <c r="D244" i="8" s="1"/>
  <c r="A244" i="8"/>
  <c r="C244" i="8" s="1"/>
  <c r="B243" i="8"/>
  <c r="D243" i="8" s="1"/>
  <c r="A243" i="8"/>
  <c r="C243" i="8" s="1"/>
  <c r="B242" i="8"/>
  <c r="D242" i="8" s="1"/>
  <c r="A242" i="8"/>
  <c r="C242" i="8" s="1"/>
  <c r="B241" i="8"/>
  <c r="D241" i="8" s="1"/>
  <c r="A241" i="8"/>
  <c r="C241" i="8" s="1"/>
  <c r="B240" i="8"/>
  <c r="D240" i="8" s="1"/>
  <c r="A240" i="8"/>
  <c r="C240" i="8" s="1"/>
  <c r="B239" i="8"/>
  <c r="D239" i="8" s="1"/>
  <c r="A239" i="8"/>
  <c r="C239" i="8" s="1"/>
  <c r="B238" i="8"/>
  <c r="D238" i="8" s="1"/>
  <c r="A238" i="8"/>
  <c r="C238" i="8" s="1"/>
  <c r="B237" i="8"/>
  <c r="D237" i="8" s="1"/>
  <c r="A237" i="8"/>
  <c r="C237" i="8" s="1"/>
  <c r="B236" i="8"/>
  <c r="D236" i="8" s="1"/>
  <c r="A236" i="8"/>
  <c r="C236" i="8" s="1"/>
  <c r="B235" i="8"/>
  <c r="D235" i="8" s="1"/>
  <c r="A235" i="8"/>
  <c r="C235" i="8" s="1"/>
  <c r="B234" i="8"/>
  <c r="D234" i="8" s="1"/>
  <c r="A234" i="8"/>
  <c r="C234" i="8" s="1"/>
  <c r="B233" i="8"/>
  <c r="D233" i="8" s="1"/>
  <c r="A233" i="8"/>
  <c r="C233" i="8" s="1"/>
  <c r="B232" i="8"/>
  <c r="D232" i="8" s="1"/>
  <c r="A232" i="8"/>
  <c r="C232" i="8" s="1"/>
  <c r="B231" i="8"/>
  <c r="D231" i="8" s="1"/>
  <c r="A231" i="8"/>
  <c r="C231" i="8" s="1"/>
  <c r="B230" i="8"/>
  <c r="D230" i="8" s="1"/>
  <c r="A230" i="8"/>
  <c r="C230" i="8" s="1"/>
  <c r="B229" i="8"/>
  <c r="D229" i="8" s="1"/>
  <c r="A229" i="8"/>
  <c r="C229" i="8" s="1"/>
  <c r="B228" i="8"/>
  <c r="D228" i="8" s="1"/>
  <c r="A228" i="8"/>
  <c r="C228" i="8" s="1"/>
  <c r="B227" i="8"/>
  <c r="D227" i="8" s="1"/>
  <c r="A227" i="8"/>
  <c r="C227" i="8" s="1"/>
  <c r="B226" i="8"/>
  <c r="D226" i="8" s="1"/>
  <c r="A226" i="8"/>
  <c r="C226" i="8" s="1"/>
  <c r="B225" i="8"/>
  <c r="D225" i="8" s="1"/>
  <c r="A225" i="8"/>
  <c r="C225" i="8" s="1"/>
  <c r="B224" i="8"/>
  <c r="D224" i="8" s="1"/>
  <c r="A224" i="8"/>
  <c r="C224" i="8" s="1"/>
  <c r="B223" i="8"/>
  <c r="D223" i="8" s="1"/>
  <c r="A223" i="8"/>
  <c r="C223" i="8" s="1"/>
  <c r="B222" i="8"/>
  <c r="D222" i="8" s="1"/>
  <c r="A222" i="8"/>
  <c r="C222" i="8" s="1"/>
  <c r="B221" i="8"/>
  <c r="D221" i="8" s="1"/>
  <c r="A221" i="8"/>
  <c r="C221" i="8" s="1"/>
  <c r="B220" i="8"/>
  <c r="D220" i="8" s="1"/>
  <c r="A220" i="8"/>
  <c r="C220" i="8" s="1"/>
  <c r="B219" i="8"/>
  <c r="D219" i="8" s="1"/>
  <c r="A219" i="8"/>
  <c r="C219" i="8" s="1"/>
  <c r="B218" i="8"/>
  <c r="D218" i="8" s="1"/>
  <c r="A218" i="8"/>
  <c r="C218" i="8" s="1"/>
  <c r="B217" i="8"/>
  <c r="D217" i="8" s="1"/>
  <c r="A217" i="8"/>
  <c r="C217" i="8" s="1"/>
  <c r="B216" i="8"/>
  <c r="D216" i="8" s="1"/>
  <c r="A216" i="8"/>
  <c r="C216" i="8" s="1"/>
  <c r="B215" i="8"/>
  <c r="D215" i="8" s="1"/>
  <c r="A215" i="8"/>
  <c r="C215" i="8" s="1"/>
  <c r="B214" i="8"/>
  <c r="D214" i="8" s="1"/>
  <c r="A214" i="8"/>
  <c r="C214" i="8" s="1"/>
  <c r="B213" i="8"/>
  <c r="D213" i="8" s="1"/>
  <c r="A213" i="8"/>
  <c r="C213" i="8" s="1"/>
  <c r="B212" i="8"/>
  <c r="D212" i="8" s="1"/>
  <c r="A212" i="8"/>
  <c r="C212" i="8" s="1"/>
  <c r="B211" i="8"/>
  <c r="D211" i="8" s="1"/>
  <c r="A211" i="8"/>
  <c r="C211" i="8" s="1"/>
  <c r="B210" i="8"/>
  <c r="D210" i="8" s="1"/>
  <c r="A210" i="8"/>
  <c r="C210" i="8" s="1"/>
  <c r="B209" i="8"/>
  <c r="D209" i="8" s="1"/>
  <c r="A209" i="8"/>
  <c r="C209" i="8" s="1"/>
  <c r="B208" i="8"/>
  <c r="D208" i="8" s="1"/>
  <c r="A208" i="8"/>
  <c r="C208" i="8" s="1"/>
  <c r="B207" i="8"/>
  <c r="D207" i="8" s="1"/>
  <c r="A207" i="8"/>
  <c r="C207" i="8" s="1"/>
  <c r="B206" i="8"/>
  <c r="D206" i="8" s="1"/>
  <c r="A206" i="8"/>
  <c r="C206" i="8" s="1"/>
  <c r="B205" i="8"/>
  <c r="D205" i="8" s="1"/>
  <c r="A205" i="8"/>
  <c r="C205" i="8" s="1"/>
  <c r="B204" i="8"/>
  <c r="D204" i="8" s="1"/>
  <c r="A204" i="8"/>
  <c r="C204" i="8" s="1"/>
  <c r="B203" i="8"/>
  <c r="D203" i="8" s="1"/>
  <c r="A203" i="8"/>
  <c r="C203" i="8" s="1"/>
  <c r="B202" i="8"/>
  <c r="D202" i="8" s="1"/>
  <c r="A202" i="8"/>
  <c r="C202" i="8" s="1"/>
  <c r="B201" i="8"/>
  <c r="D201" i="8" s="1"/>
  <c r="A201" i="8"/>
  <c r="C201" i="8" s="1"/>
  <c r="B200" i="8"/>
  <c r="D200" i="8" s="1"/>
  <c r="A200" i="8"/>
  <c r="C200" i="8" s="1"/>
  <c r="B199" i="8"/>
  <c r="D199" i="8" s="1"/>
  <c r="A199" i="8"/>
  <c r="C199" i="8" s="1"/>
  <c r="B198" i="8"/>
  <c r="D198" i="8" s="1"/>
  <c r="A198" i="8"/>
  <c r="C198" i="8" s="1"/>
  <c r="B197" i="8"/>
  <c r="D197" i="8" s="1"/>
  <c r="A197" i="8"/>
  <c r="C197" i="8" s="1"/>
  <c r="B196" i="8"/>
  <c r="D196" i="8" s="1"/>
  <c r="A196" i="8"/>
  <c r="C196" i="8" s="1"/>
  <c r="B195" i="8"/>
  <c r="D195" i="8" s="1"/>
  <c r="A195" i="8"/>
  <c r="C195" i="8" s="1"/>
  <c r="B194" i="8"/>
  <c r="D194" i="8" s="1"/>
  <c r="A194" i="8"/>
  <c r="C194" i="8" s="1"/>
  <c r="B193" i="8"/>
  <c r="D193" i="8" s="1"/>
  <c r="A193" i="8"/>
  <c r="C193" i="8" s="1"/>
  <c r="B192" i="8"/>
  <c r="D192" i="8" s="1"/>
  <c r="A192" i="8"/>
  <c r="C192" i="8" s="1"/>
  <c r="B191" i="8"/>
  <c r="D191" i="8" s="1"/>
  <c r="A191" i="8"/>
  <c r="C191" i="8" s="1"/>
  <c r="B190" i="8"/>
  <c r="D190" i="8" s="1"/>
  <c r="A190" i="8"/>
  <c r="C190" i="8" s="1"/>
  <c r="B189" i="8"/>
  <c r="D189" i="8" s="1"/>
  <c r="A189" i="8"/>
  <c r="C189" i="8" s="1"/>
  <c r="B188" i="8"/>
  <c r="D188" i="8" s="1"/>
  <c r="A188" i="8"/>
  <c r="C188" i="8" s="1"/>
  <c r="B187" i="8"/>
  <c r="D187" i="8" s="1"/>
  <c r="A187" i="8"/>
  <c r="C187" i="8" s="1"/>
  <c r="B186" i="8"/>
  <c r="D186" i="8" s="1"/>
  <c r="A186" i="8"/>
  <c r="C186" i="8" s="1"/>
  <c r="B185" i="8"/>
  <c r="D185" i="8" s="1"/>
  <c r="A185" i="8"/>
  <c r="C185" i="8" s="1"/>
  <c r="B184" i="8"/>
  <c r="D184" i="8" s="1"/>
  <c r="A184" i="8"/>
  <c r="C184" i="8" s="1"/>
  <c r="B183" i="8"/>
  <c r="D183" i="8" s="1"/>
  <c r="A183" i="8"/>
  <c r="C183" i="8" s="1"/>
  <c r="B182" i="8"/>
  <c r="D182" i="8" s="1"/>
  <c r="A182" i="8"/>
  <c r="C182" i="8" s="1"/>
  <c r="B181" i="8"/>
  <c r="D181" i="8" s="1"/>
  <c r="A181" i="8"/>
  <c r="C181" i="8" s="1"/>
  <c r="B180" i="8"/>
  <c r="D180" i="8" s="1"/>
  <c r="A180" i="8"/>
  <c r="C180" i="8" s="1"/>
  <c r="B179" i="8"/>
  <c r="D179" i="8" s="1"/>
  <c r="A179" i="8"/>
  <c r="C179" i="8" s="1"/>
  <c r="B178" i="8"/>
  <c r="D178" i="8" s="1"/>
  <c r="A178" i="8"/>
  <c r="C178" i="8" s="1"/>
  <c r="B177" i="8"/>
  <c r="D177" i="8" s="1"/>
  <c r="A177" i="8"/>
  <c r="C177" i="8" s="1"/>
  <c r="B176" i="8"/>
  <c r="D176" i="8" s="1"/>
  <c r="A176" i="8"/>
  <c r="C176" i="8" s="1"/>
  <c r="B175" i="8"/>
  <c r="D175" i="8" s="1"/>
  <c r="A175" i="8"/>
  <c r="C175" i="8" s="1"/>
  <c r="B174" i="8"/>
  <c r="D174" i="8" s="1"/>
  <c r="A174" i="8"/>
  <c r="C174" i="8" s="1"/>
  <c r="B173" i="8"/>
  <c r="D173" i="8" s="1"/>
  <c r="A173" i="8"/>
  <c r="C173" i="8" s="1"/>
  <c r="B172" i="8"/>
  <c r="D172" i="8" s="1"/>
  <c r="A172" i="8"/>
  <c r="C172" i="8" s="1"/>
  <c r="B171" i="8"/>
  <c r="D171" i="8" s="1"/>
  <c r="A171" i="8"/>
  <c r="C171" i="8" s="1"/>
  <c r="B170" i="8"/>
  <c r="D170" i="8" s="1"/>
  <c r="A170" i="8"/>
  <c r="C170" i="8" s="1"/>
  <c r="B169" i="8"/>
  <c r="D169" i="8" s="1"/>
  <c r="A169" i="8"/>
  <c r="C169" i="8" s="1"/>
  <c r="B168" i="8"/>
  <c r="D168" i="8" s="1"/>
  <c r="A168" i="8"/>
  <c r="C168" i="8" s="1"/>
  <c r="B167" i="8"/>
  <c r="D167" i="8" s="1"/>
  <c r="A167" i="8"/>
  <c r="C167" i="8" s="1"/>
  <c r="B166" i="8"/>
  <c r="D166" i="8" s="1"/>
  <c r="A166" i="8"/>
  <c r="C166" i="8" s="1"/>
  <c r="B165" i="8"/>
  <c r="D165" i="8" s="1"/>
  <c r="A165" i="8"/>
  <c r="C165" i="8" s="1"/>
  <c r="B164" i="8"/>
  <c r="D164" i="8" s="1"/>
  <c r="A164" i="8"/>
  <c r="C164" i="8" s="1"/>
  <c r="B163" i="8"/>
  <c r="D163" i="8" s="1"/>
  <c r="A163" i="8"/>
  <c r="C163" i="8" s="1"/>
  <c r="B162" i="8"/>
  <c r="D162" i="8" s="1"/>
  <c r="A162" i="8"/>
  <c r="C162" i="8" s="1"/>
  <c r="B161" i="8"/>
  <c r="D161" i="8" s="1"/>
  <c r="A161" i="8"/>
  <c r="C161" i="8" s="1"/>
  <c r="B160" i="8"/>
  <c r="D160" i="8" s="1"/>
  <c r="A160" i="8"/>
  <c r="C160" i="8" s="1"/>
  <c r="B159" i="8"/>
  <c r="D159" i="8" s="1"/>
  <c r="A159" i="8"/>
  <c r="C159" i="8" s="1"/>
  <c r="B158" i="8"/>
  <c r="D158" i="8" s="1"/>
  <c r="A158" i="8"/>
  <c r="C158" i="8" s="1"/>
  <c r="B157" i="8"/>
  <c r="D157" i="8" s="1"/>
  <c r="A157" i="8"/>
  <c r="C157" i="8" s="1"/>
  <c r="B156" i="8"/>
  <c r="D156" i="8" s="1"/>
  <c r="A156" i="8"/>
  <c r="C156" i="8" s="1"/>
  <c r="B155" i="8"/>
  <c r="D155" i="8" s="1"/>
  <c r="A155" i="8"/>
  <c r="C155" i="8" s="1"/>
  <c r="B154" i="8"/>
  <c r="D154" i="8" s="1"/>
  <c r="A154" i="8"/>
  <c r="C154" i="8" s="1"/>
  <c r="B153" i="8"/>
  <c r="D153" i="8" s="1"/>
  <c r="A153" i="8"/>
  <c r="C153" i="8" s="1"/>
  <c r="B152" i="8"/>
  <c r="D152" i="8" s="1"/>
  <c r="A152" i="8"/>
  <c r="C152" i="8" s="1"/>
  <c r="B151" i="8"/>
  <c r="D151" i="8" s="1"/>
  <c r="A151" i="8"/>
  <c r="C151" i="8" s="1"/>
  <c r="B150" i="8"/>
  <c r="D150" i="8" s="1"/>
  <c r="A150" i="8"/>
  <c r="C150" i="8" s="1"/>
  <c r="B149" i="8"/>
  <c r="D149" i="8" s="1"/>
  <c r="A149" i="8"/>
  <c r="C149" i="8" s="1"/>
  <c r="B148" i="8"/>
  <c r="D148" i="8" s="1"/>
  <c r="A148" i="8"/>
  <c r="C148" i="8" s="1"/>
  <c r="B147" i="8"/>
  <c r="D147" i="8" s="1"/>
  <c r="A147" i="8"/>
  <c r="C147" i="8" s="1"/>
  <c r="B146" i="8"/>
  <c r="D146" i="8" s="1"/>
  <c r="A146" i="8"/>
  <c r="C146" i="8" s="1"/>
  <c r="B145" i="8"/>
  <c r="D145" i="8" s="1"/>
  <c r="A145" i="8"/>
  <c r="C145" i="8" s="1"/>
  <c r="B144" i="8"/>
  <c r="D144" i="8" s="1"/>
  <c r="A144" i="8"/>
  <c r="C144" i="8" s="1"/>
  <c r="B143" i="8"/>
  <c r="D143" i="8" s="1"/>
  <c r="A143" i="8"/>
  <c r="C143" i="8" s="1"/>
  <c r="B142" i="8"/>
  <c r="D142" i="8" s="1"/>
  <c r="A142" i="8"/>
  <c r="C142" i="8" s="1"/>
  <c r="B141" i="8"/>
  <c r="D141" i="8" s="1"/>
  <c r="A141" i="8"/>
  <c r="C141" i="8" s="1"/>
  <c r="B140" i="8"/>
  <c r="D140" i="8" s="1"/>
  <c r="A140" i="8"/>
  <c r="C140" i="8" s="1"/>
  <c r="B139" i="8"/>
  <c r="D139" i="8" s="1"/>
  <c r="A139" i="8"/>
  <c r="C139" i="8" s="1"/>
  <c r="B138" i="8"/>
  <c r="D138" i="8" s="1"/>
  <c r="A138" i="8"/>
  <c r="C138" i="8" s="1"/>
  <c r="B137" i="8"/>
  <c r="D137" i="8" s="1"/>
  <c r="A137" i="8"/>
  <c r="C137" i="8" s="1"/>
  <c r="B136" i="8"/>
  <c r="D136" i="8" s="1"/>
  <c r="A136" i="8"/>
  <c r="C136" i="8" s="1"/>
  <c r="B135" i="8"/>
  <c r="D135" i="8" s="1"/>
  <c r="A135" i="8"/>
  <c r="C135" i="8" s="1"/>
  <c r="B134" i="8"/>
  <c r="D134" i="8" s="1"/>
  <c r="A134" i="8"/>
  <c r="C134" i="8" s="1"/>
  <c r="B133" i="8"/>
  <c r="D133" i="8" s="1"/>
  <c r="A133" i="8"/>
  <c r="C133" i="8" s="1"/>
  <c r="B132" i="8"/>
  <c r="D132" i="8" s="1"/>
  <c r="A132" i="8"/>
  <c r="C132" i="8" s="1"/>
  <c r="B131" i="8"/>
  <c r="D131" i="8" s="1"/>
  <c r="A131" i="8"/>
  <c r="C131" i="8" s="1"/>
  <c r="B130" i="8"/>
  <c r="D130" i="8" s="1"/>
  <c r="A130" i="8"/>
  <c r="C130" i="8" s="1"/>
  <c r="B129" i="8"/>
  <c r="D129" i="8" s="1"/>
  <c r="A129" i="8"/>
  <c r="C129" i="8" s="1"/>
  <c r="B128" i="8"/>
  <c r="D128" i="8" s="1"/>
  <c r="A128" i="8"/>
  <c r="C128" i="8" s="1"/>
  <c r="B127" i="8"/>
  <c r="D127" i="8" s="1"/>
  <c r="A127" i="8"/>
  <c r="C127" i="8" s="1"/>
  <c r="B126" i="8"/>
  <c r="D126" i="8" s="1"/>
  <c r="A126" i="8"/>
  <c r="C126" i="8" s="1"/>
  <c r="B125" i="8"/>
  <c r="D125" i="8" s="1"/>
  <c r="A125" i="8"/>
  <c r="C125" i="8" s="1"/>
  <c r="B124" i="8"/>
  <c r="D124" i="8" s="1"/>
  <c r="A124" i="8"/>
  <c r="C124" i="8" s="1"/>
  <c r="B123" i="8"/>
  <c r="D123" i="8" s="1"/>
  <c r="A123" i="8"/>
  <c r="C123" i="8" s="1"/>
  <c r="B122" i="8"/>
  <c r="D122" i="8" s="1"/>
  <c r="A122" i="8"/>
  <c r="C122" i="8" s="1"/>
  <c r="B121" i="8"/>
  <c r="D121" i="8" s="1"/>
  <c r="A121" i="8"/>
  <c r="C121" i="8" s="1"/>
  <c r="B120" i="8"/>
  <c r="D120" i="8" s="1"/>
  <c r="A120" i="8"/>
  <c r="C120" i="8" s="1"/>
  <c r="B119" i="8"/>
  <c r="D119" i="8" s="1"/>
  <c r="A119" i="8"/>
  <c r="C119" i="8" s="1"/>
  <c r="B118" i="8"/>
  <c r="D118" i="8" s="1"/>
  <c r="A118" i="8"/>
  <c r="C118" i="8" s="1"/>
  <c r="B117" i="8"/>
  <c r="D117" i="8" s="1"/>
  <c r="A117" i="8"/>
  <c r="C117" i="8" s="1"/>
  <c r="B116" i="8"/>
  <c r="D116" i="8" s="1"/>
  <c r="A116" i="8"/>
  <c r="C116" i="8" s="1"/>
  <c r="B115" i="8"/>
  <c r="D115" i="8" s="1"/>
  <c r="A115" i="8"/>
  <c r="C115" i="8" s="1"/>
  <c r="B114" i="8"/>
  <c r="D114" i="8" s="1"/>
  <c r="A114" i="8"/>
  <c r="C114" i="8" s="1"/>
  <c r="B113" i="8"/>
  <c r="D113" i="8" s="1"/>
  <c r="A113" i="8"/>
  <c r="C113" i="8" s="1"/>
  <c r="B112" i="8"/>
  <c r="D112" i="8" s="1"/>
  <c r="A112" i="8"/>
  <c r="C112" i="8" s="1"/>
  <c r="B111" i="8"/>
  <c r="D111" i="8" s="1"/>
  <c r="A111" i="8"/>
  <c r="C111" i="8" s="1"/>
  <c r="B110" i="8"/>
  <c r="D110" i="8" s="1"/>
  <c r="A110" i="8"/>
  <c r="C110" i="8" s="1"/>
  <c r="B109" i="8"/>
  <c r="D109" i="8" s="1"/>
  <c r="A109" i="8"/>
  <c r="C109" i="8" s="1"/>
  <c r="B108" i="8"/>
  <c r="D108" i="8" s="1"/>
  <c r="A108" i="8"/>
  <c r="C108" i="8" s="1"/>
  <c r="B107" i="8"/>
  <c r="D107" i="8" s="1"/>
  <c r="A107" i="8"/>
  <c r="C107" i="8" s="1"/>
  <c r="B106" i="8"/>
  <c r="D106" i="8" s="1"/>
  <c r="A106" i="8"/>
  <c r="C106" i="8" s="1"/>
  <c r="B105" i="8"/>
  <c r="D105" i="8" s="1"/>
  <c r="A105" i="8"/>
  <c r="C105" i="8" s="1"/>
  <c r="B104" i="8"/>
  <c r="D104" i="8" s="1"/>
  <c r="A104" i="8"/>
  <c r="C104" i="8" s="1"/>
  <c r="B103" i="8"/>
  <c r="D103" i="8" s="1"/>
  <c r="A103" i="8"/>
  <c r="C103" i="8" s="1"/>
  <c r="B102" i="8"/>
  <c r="D102" i="8" s="1"/>
  <c r="A102" i="8"/>
  <c r="C102" i="8" s="1"/>
  <c r="B101" i="8"/>
  <c r="D101" i="8" s="1"/>
  <c r="A101" i="8"/>
  <c r="C101" i="8" s="1"/>
  <c r="B100" i="8"/>
  <c r="D100" i="8" s="1"/>
  <c r="A100" i="8"/>
  <c r="C100" i="8" s="1"/>
  <c r="B99" i="8"/>
  <c r="D99" i="8" s="1"/>
  <c r="A99" i="8"/>
  <c r="C99" i="8" s="1"/>
  <c r="B98" i="8"/>
  <c r="D98" i="8" s="1"/>
  <c r="A98" i="8"/>
  <c r="C98" i="8" s="1"/>
  <c r="B97" i="8"/>
  <c r="D97" i="8" s="1"/>
  <c r="A97" i="8"/>
  <c r="C97" i="8" s="1"/>
  <c r="B96" i="8"/>
  <c r="D96" i="8" s="1"/>
  <c r="A96" i="8"/>
  <c r="C96" i="8" s="1"/>
  <c r="B95" i="8"/>
  <c r="D95" i="8" s="1"/>
  <c r="A95" i="8"/>
  <c r="C95" i="8" s="1"/>
  <c r="B94" i="8"/>
  <c r="D94" i="8" s="1"/>
  <c r="A94" i="8"/>
  <c r="C94" i="8" s="1"/>
  <c r="B93" i="8"/>
  <c r="D93" i="8" s="1"/>
  <c r="A93" i="8"/>
  <c r="C93" i="8" s="1"/>
  <c r="B92" i="8"/>
  <c r="D92" i="8" s="1"/>
  <c r="A92" i="8"/>
  <c r="C92" i="8" s="1"/>
  <c r="B91" i="8"/>
  <c r="D91" i="8" s="1"/>
  <c r="A91" i="8"/>
  <c r="C91" i="8" s="1"/>
  <c r="B90" i="8"/>
  <c r="D90" i="8" s="1"/>
  <c r="A90" i="8"/>
  <c r="C90" i="8" s="1"/>
  <c r="B89" i="8"/>
  <c r="D89" i="8" s="1"/>
  <c r="A89" i="8"/>
  <c r="C89" i="8" s="1"/>
  <c r="B88" i="8"/>
  <c r="D88" i="8" s="1"/>
  <c r="A88" i="8"/>
  <c r="C88" i="8" s="1"/>
  <c r="B87" i="8"/>
  <c r="D87" i="8" s="1"/>
  <c r="A87" i="8"/>
  <c r="C87" i="8" s="1"/>
  <c r="B86" i="8"/>
  <c r="D86" i="8" s="1"/>
  <c r="A86" i="8"/>
  <c r="C86" i="8" s="1"/>
  <c r="B85" i="8"/>
  <c r="D85" i="8" s="1"/>
  <c r="A85" i="8"/>
  <c r="C85" i="8" s="1"/>
  <c r="B84" i="8"/>
  <c r="D84" i="8" s="1"/>
  <c r="A84" i="8"/>
  <c r="C84" i="8" s="1"/>
  <c r="B83" i="8"/>
  <c r="D83" i="8" s="1"/>
  <c r="A83" i="8"/>
  <c r="C83" i="8" s="1"/>
  <c r="B82" i="8"/>
  <c r="D82" i="8" s="1"/>
  <c r="A82" i="8"/>
  <c r="C82" i="8" s="1"/>
  <c r="B81" i="8"/>
  <c r="D81" i="8" s="1"/>
  <c r="A81" i="8"/>
  <c r="C81" i="8" s="1"/>
  <c r="B80" i="8"/>
  <c r="D80" i="8" s="1"/>
  <c r="A80" i="8"/>
  <c r="C80" i="8" s="1"/>
  <c r="B79" i="8"/>
  <c r="D79" i="8" s="1"/>
  <c r="A79" i="8"/>
  <c r="C79" i="8" s="1"/>
  <c r="B78" i="8"/>
  <c r="D78" i="8" s="1"/>
  <c r="A78" i="8"/>
  <c r="C78" i="8" s="1"/>
  <c r="B77" i="8"/>
  <c r="D77" i="8" s="1"/>
  <c r="A77" i="8"/>
  <c r="C77" i="8" s="1"/>
  <c r="B76" i="8"/>
  <c r="D76" i="8" s="1"/>
  <c r="A76" i="8"/>
  <c r="C76" i="8" s="1"/>
  <c r="B75" i="8"/>
  <c r="D75" i="8" s="1"/>
  <c r="A75" i="8"/>
  <c r="C75" i="8" s="1"/>
  <c r="B74" i="8"/>
  <c r="D74" i="8" s="1"/>
  <c r="A74" i="8"/>
  <c r="C74" i="8" s="1"/>
  <c r="B73" i="8"/>
  <c r="D73" i="8" s="1"/>
  <c r="A73" i="8"/>
  <c r="C73" i="8" s="1"/>
  <c r="B72" i="8"/>
  <c r="D72" i="8" s="1"/>
  <c r="A72" i="8"/>
  <c r="C72" i="8" s="1"/>
  <c r="B71" i="8"/>
  <c r="D71" i="8" s="1"/>
  <c r="A71" i="8"/>
  <c r="C71" i="8" s="1"/>
  <c r="B70" i="8"/>
  <c r="D70" i="8" s="1"/>
  <c r="A70" i="8"/>
  <c r="C70" i="8" s="1"/>
  <c r="B69" i="8"/>
  <c r="D69" i="8" s="1"/>
  <c r="A69" i="8"/>
  <c r="C69" i="8" s="1"/>
  <c r="B68" i="8"/>
  <c r="D68" i="8" s="1"/>
  <c r="A68" i="8"/>
  <c r="C68" i="8" s="1"/>
  <c r="B67" i="8"/>
  <c r="D67" i="8" s="1"/>
  <c r="A67" i="8"/>
  <c r="C67" i="8" s="1"/>
  <c r="B66" i="8"/>
  <c r="D66" i="8" s="1"/>
  <c r="A66" i="8"/>
  <c r="C66" i="8" s="1"/>
  <c r="B65" i="8"/>
  <c r="D65" i="8" s="1"/>
  <c r="A65" i="8"/>
  <c r="C65" i="8" s="1"/>
  <c r="B64" i="8"/>
  <c r="D64" i="8" s="1"/>
  <c r="A64" i="8"/>
  <c r="C64" i="8" s="1"/>
  <c r="B63" i="8"/>
  <c r="D63" i="8" s="1"/>
  <c r="A63" i="8"/>
  <c r="C63" i="8" s="1"/>
  <c r="B62" i="8"/>
  <c r="D62" i="8" s="1"/>
  <c r="A62" i="8"/>
  <c r="C62" i="8" s="1"/>
  <c r="B61" i="8"/>
  <c r="D61" i="8" s="1"/>
  <c r="A61" i="8"/>
  <c r="C61" i="8" s="1"/>
  <c r="B60" i="8"/>
  <c r="D60" i="8" s="1"/>
  <c r="A60" i="8"/>
  <c r="C60" i="8" s="1"/>
  <c r="B59" i="8"/>
  <c r="D59" i="8" s="1"/>
  <c r="A59" i="8"/>
  <c r="C59" i="8" s="1"/>
  <c r="B58" i="8"/>
  <c r="D58" i="8" s="1"/>
  <c r="A58" i="8"/>
  <c r="C58" i="8" s="1"/>
  <c r="B57" i="8"/>
  <c r="D57" i="8" s="1"/>
  <c r="A57" i="8"/>
  <c r="C57" i="8" s="1"/>
  <c r="B56" i="8"/>
  <c r="D56" i="8" s="1"/>
  <c r="A56" i="8"/>
  <c r="C56" i="8" s="1"/>
  <c r="B55" i="8"/>
  <c r="D55" i="8" s="1"/>
  <c r="A55" i="8"/>
  <c r="C55" i="8" s="1"/>
  <c r="B54" i="8"/>
  <c r="D54" i="8" s="1"/>
  <c r="A54" i="8"/>
  <c r="C54" i="8" s="1"/>
  <c r="B53" i="8"/>
  <c r="D53" i="8" s="1"/>
  <c r="A53" i="8"/>
  <c r="C53" i="8" s="1"/>
  <c r="B52" i="8"/>
  <c r="D52" i="8" s="1"/>
  <c r="A52" i="8"/>
  <c r="C52" i="8" s="1"/>
  <c r="B51" i="8"/>
  <c r="D51" i="8" s="1"/>
  <c r="A51" i="8"/>
  <c r="C51" i="8" s="1"/>
  <c r="B50" i="8"/>
  <c r="D50" i="8" s="1"/>
  <c r="A50" i="8"/>
  <c r="C50" i="8" s="1"/>
  <c r="B49" i="8"/>
  <c r="D49" i="8" s="1"/>
  <c r="A49" i="8"/>
  <c r="C49" i="8" s="1"/>
  <c r="B48" i="8"/>
  <c r="D48" i="8" s="1"/>
  <c r="A48" i="8"/>
  <c r="C48" i="8" s="1"/>
  <c r="B47" i="8"/>
  <c r="D47" i="8" s="1"/>
  <c r="A47" i="8"/>
  <c r="C47" i="8" s="1"/>
  <c r="B46" i="8"/>
  <c r="D46" i="8" s="1"/>
  <c r="A46" i="8"/>
  <c r="C46" i="8" s="1"/>
  <c r="B45" i="8"/>
  <c r="D45" i="8" s="1"/>
  <c r="A45" i="8"/>
  <c r="C45" i="8" s="1"/>
  <c r="B44" i="8"/>
  <c r="D44" i="8" s="1"/>
  <c r="A44" i="8"/>
  <c r="C44" i="8" s="1"/>
  <c r="B43" i="8"/>
  <c r="D43" i="8" s="1"/>
  <c r="A43" i="8"/>
  <c r="C43" i="8" s="1"/>
  <c r="B42" i="8"/>
  <c r="D42" i="8" s="1"/>
  <c r="A42" i="8"/>
  <c r="C42" i="8" s="1"/>
  <c r="B41" i="8"/>
  <c r="D41" i="8" s="1"/>
  <c r="A41" i="8"/>
  <c r="C41" i="8" s="1"/>
  <c r="B40" i="8"/>
  <c r="D40" i="8" s="1"/>
  <c r="A40" i="8"/>
  <c r="C40" i="8" s="1"/>
  <c r="B39" i="8"/>
  <c r="D39" i="8" s="1"/>
  <c r="A39" i="8"/>
  <c r="C39" i="8" s="1"/>
  <c r="B38" i="8"/>
  <c r="D38" i="8" s="1"/>
  <c r="A38" i="8"/>
  <c r="C38" i="8" s="1"/>
  <c r="B37" i="8"/>
  <c r="D37" i="8" s="1"/>
  <c r="A37" i="8"/>
  <c r="C37" i="8" s="1"/>
  <c r="B36" i="8"/>
  <c r="D36" i="8" s="1"/>
  <c r="A36" i="8"/>
  <c r="C36" i="8" s="1"/>
  <c r="B35" i="8"/>
  <c r="D35" i="8" s="1"/>
  <c r="A35" i="8"/>
  <c r="C35" i="8" s="1"/>
  <c r="B34" i="8"/>
  <c r="D34" i="8" s="1"/>
  <c r="A34" i="8"/>
  <c r="C34" i="8" s="1"/>
  <c r="B33" i="8"/>
  <c r="D33" i="8" s="1"/>
  <c r="A33" i="8"/>
  <c r="C33" i="8" s="1"/>
  <c r="B32" i="8"/>
  <c r="D32" i="8" s="1"/>
  <c r="A32" i="8"/>
  <c r="C32" i="8" s="1"/>
  <c r="B31" i="8"/>
  <c r="D31" i="8" s="1"/>
  <c r="A31" i="8"/>
  <c r="C31" i="8" s="1"/>
  <c r="B30" i="8"/>
  <c r="D30" i="8" s="1"/>
  <c r="A30" i="8"/>
  <c r="C30" i="8" s="1"/>
  <c r="B29" i="8"/>
  <c r="D29" i="8" s="1"/>
  <c r="A29" i="8"/>
  <c r="C29" i="8" s="1"/>
  <c r="B28" i="8"/>
  <c r="D28" i="8" s="1"/>
  <c r="A28" i="8"/>
  <c r="C28" i="8" s="1"/>
  <c r="B27" i="8"/>
  <c r="D27" i="8" s="1"/>
  <c r="A27" i="8"/>
  <c r="C27" i="8" s="1"/>
  <c r="B26" i="8"/>
  <c r="D26" i="8" s="1"/>
  <c r="A26" i="8"/>
  <c r="C26" i="8" s="1"/>
  <c r="B25" i="8"/>
  <c r="D25" i="8" s="1"/>
  <c r="A25" i="8"/>
  <c r="C25" i="8" s="1"/>
  <c r="B24" i="8"/>
  <c r="D24" i="8" s="1"/>
  <c r="A24" i="8"/>
  <c r="C24" i="8" s="1"/>
  <c r="B23" i="8"/>
  <c r="D23" i="8" s="1"/>
  <c r="A23" i="8"/>
  <c r="C23" i="8" s="1"/>
  <c r="B22" i="8"/>
  <c r="D22" i="8" s="1"/>
  <c r="A22" i="8"/>
  <c r="C22" i="8" s="1"/>
  <c r="B21" i="8"/>
  <c r="D21" i="8" s="1"/>
  <c r="A21" i="8"/>
  <c r="C21" i="8" s="1"/>
  <c r="B20" i="8"/>
  <c r="D20" i="8" s="1"/>
  <c r="A20" i="8"/>
  <c r="C20" i="8" s="1"/>
  <c r="B19" i="8"/>
  <c r="D19" i="8" s="1"/>
  <c r="A19" i="8"/>
  <c r="C19" i="8" s="1"/>
  <c r="B18" i="8"/>
  <c r="D18" i="8" s="1"/>
  <c r="A18" i="8"/>
  <c r="C18" i="8" s="1"/>
  <c r="B17" i="8"/>
  <c r="D17" i="8" s="1"/>
  <c r="A17" i="8"/>
  <c r="C17" i="8" s="1"/>
  <c r="B16" i="8"/>
  <c r="D16" i="8" s="1"/>
  <c r="A16" i="8"/>
  <c r="C16" i="8" s="1"/>
  <c r="B15" i="8"/>
  <c r="D15" i="8" s="1"/>
  <c r="A15" i="8"/>
  <c r="C15" i="8" s="1"/>
  <c r="B14" i="8"/>
  <c r="D14" i="8" s="1"/>
  <c r="A14" i="8"/>
  <c r="C14" i="8" s="1"/>
  <c r="B13" i="8"/>
  <c r="D13" i="8" s="1"/>
  <c r="A13" i="8"/>
  <c r="C13" i="8" s="1"/>
  <c r="B12" i="8"/>
  <c r="D12" i="8" s="1"/>
  <c r="A12" i="8"/>
  <c r="C12" i="8" s="1"/>
  <c r="B11" i="8"/>
  <c r="D11" i="8" s="1"/>
  <c r="A11" i="8"/>
  <c r="C11" i="8" s="1"/>
  <c r="B10" i="8"/>
  <c r="D10" i="8" s="1"/>
  <c r="A10" i="8"/>
  <c r="C10" i="8" s="1"/>
  <c r="B9" i="8"/>
  <c r="D9" i="8" s="1"/>
  <c r="A9" i="8"/>
  <c r="C9" i="8" s="1"/>
  <c r="B8" i="8"/>
  <c r="D8" i="8" s="1"/>
  <c r="A8" i="8"/>
  <c r="C8" i="8" s="1"/>
  <c r="B7" i="8"/>
  <c r="D7" i="8" s="1"/>
  <c r="A7" i="8"/>
  <c r="C7" i="8" s="1"/>
  <c r="B6" i="8"/>
  <c r="D6" i="8" s="1"/>
  <c r="A6" i="8"/>
  <c r="C6" i="8" s="1"/>
  <c r="B5" i="8"/>
  <c r="D5" i="8" s="1"/>
  <c r="A5" i="8"/>
  <c r="C5" i="8" s="1"/>
  <c r="B4" i="8"/>
  <c r="D4" i="8" s="1"/>
  <c r="A4" i="8"/>
  <c r="C4" i="8" s="1"/>
  <c r="I7" i="16" l="1"/>
  <c r="K7" i="16" s="1"/>
  <c r="I10" i="16"/>
  <c r="K10" i="16" s="1"/>
  <c r="I11" i="16"/>
  <c r="K11" i="16" s="1"/>
  <c r="I12" i="16"/>
  <c r="K12" i="16" s="1"/>
  <c r="I13" i="16"/>
  <c r="K13" i="16" s="1"/>
  <c r="I14" i="16"/>
  <c r="K14" i="16" s="1"/>
  <c r="I15" i="16"/>
  <c r="K15" i="16" s="1"/>
  <c r="I16" i="16"/>
  <c r="K16" i="16" s="1"/>
  <c r="I17" i="16"/>
  <c r="K17" i="16" s="1"/>
  <c r="I18" i="16"/>
  <c r="K18" i="16" s="1"/>
  <c r="I19" i="16"/>
  <c r="K19" i="16" s="1"/>
  <c r="I20" i="16"/>
  <c r="K20" i="16" s="1"/>
  <c r="I21" i="16"/>
  <c r="K21" i="16" s="1"/>
  <c r="I22" i="16"/>
  <c r="K22" i="16" s="1"/>
  <c r="I23" i="16"/>
  <c r="K23" i="16" s="1"/>
  <c r="I24" i="16"/>
  <c r="K24" i="16" s="1"/>
  <c r="I25" i="16"/>
  <c r="K25" i="16" s="1"/>
  <c r="I26" i="16"/>
  <c r="K26" i="16" s="1"/>
  <c r="I27" i="16"/>
  <c r="K27" i="16" s="1"/>
  <c r="I28" i="16"/>
  <c r="K28" i="16" s="1"/>
  <c r="I29" i="16"/>
  <c r="K29" i="16" s="1"/>
  <c r="I30" i="16"/>
  <c r="K30" i="16" s="1"/>
  <c r="I31" i="16"/>
  <c r="K31" i="16" s="1"/>
  <c r="I32" i="16"/>
  <c r="K32" i="16" s="1"/>
  <c r="I33" i="16"/>
  <c r="K33" i="16" s="1"/>
  <c r="I34" i="16"/>
  <c r="K34" i="16" s="1"/>
  <c r="I35" i="16"/>
  <c r="K35" i="16" s="1"/>
  <c r="I36" i="16"/>
  <c r="K36" i="16" s="1"/>
  <c r="I37" i="16"/>
  <c r="K37" i="16" s="1"/>
  <c r="I38" i="16"/>
  <c r="K38" i="16" s="1"/>
  <c r="I39" i="16"/>
  <c r="K39" i="16" s="1"/>
  <c r="I40" i="16"/>
  <c r="K40" i="16" s="1"/>
  <c r="I41" i="16"/>
  <c r="K41" i="16" s="1"/>
  <c r="I42" i="16"/>
  <c r="K42" i="16" s="1"/>
  <c r="I43" i="16"/>
  <c r="K43" i="16" s="1"/>
  <c r="I44" i="16"/>
  <c r="K44" i="16" s="1"/>
  <c r="I45" i="16"/>
  <c r="K45" i="16" s="1"/>
  <c r="I46" i="16"/>
  <c r="K46" i="16" s="1"/>
  <c r="I47" i="16"/>
  <c r="K47" i="16" s="1"/>
  <c r="I48" i="16"/>
  <c r="K48" i="16" s="1"/>
  <c r="I49" i="16"/>
  <c r="K49" i="16" s="1"/>
  <c r="I50" i="16"/>
  <c r="K50" i="16" s="1"/>
  <c r="I51" i="16"/>
  <c r="K51" i="16" s="1"/>
  <c r="I52" i="16"/>
  <c r="K52" i="16" s="1"/>
  <c r="I53" i="16"/>
  <c r="K53" i="16" s="1"/>
  <c r="I54" i="16"/>
  <c r="K54" i="16" s="1"/>
  <c r="I55" i="16"/>
  <c r="K55" i="16" s="1"/>
  <c r="I56" i="16"/>
  <c r="K56" i="16" s="1"/>
  <c r="I57" i="16"/>
  <c r="K57" i="16" s="1"/>
  <c r="I58" i="16"/>
  <c r="K58" i="16" s="1"/>
  <c r="I59" i="16"/>
  <c r="K59" i="16" s="1"/>
  <c r="I60" i="16"/>
  <c r="K60" i="16" s="1"/>
  <c r="I61" i="16"/>
  <c r="K61" i="16" s="1"/>
  <c r="I62" i="16"/>
  <c r="K62" i="16" s="1"/>
  <c r="I63" i="16"/>
  <c r="K63" i="16" s="1"/>
  <c r="I64" i="16"/>
  <c r="K64" i="16" s="1"/>
  <c r="I65" i="16"/>
  <c r="K65" i="16" s="1"/>
  <c r="I66" i="16"/>
  <c r="K66" i="16" s="1"/>
  <c r="I67" i="16"/>
  <c r="K67" i="16" s="1"/>
  <c r="I68" i="16"/>
  <c r="K68" i="16" s="1"/>
  <c r="I69" i="16"/>
  <c r="K69" i="16" s="1"/>
  <c r="I70" i="16"/>
  <c r="K70" i="16" s="1"/>
  <c r="I71" i="16"/>
  <c r="K71" i="16" s="1"/>
  <c r="I72" i="16"/>
  <c r="K72" i="16" s="1"/>
  <c r="I73" i="16"/>
  <c r="K73" i="16" s="1"/>
  <c r="I74" i="16"/>
  <c r="K74" i="16" s="1"/>
  <c r="I75" i="16"/>
  <c r="K75" i="16" s="1"/>
  <c r="I76" i="16"/>
  <c r="K76" i="16" s="1"/>
  <c r="I77" i="16"/>
  <c r="K77" i="16" s="1"/>
  <c r="I78" i="16"/>
  <c r="K78" i="16" s="1"/>
  <c r="I79" i="16"/>
  <c r="K79" i="16" s="1"/>
  <c r="I80" i="16"/>
  <c r="K80" i="16" s="1"/>
  <c r="I81" i="16"/>
  <c r="K81" i="16" s="1"/>
  <c r="I82" i="16"/>
  <c r="K82" i="16" s="1"/>
  <c r="I83" i="16"/>
  <c r="K83" i="16" s="1"/>
  <c r="I84" i="16"/>
  <c r="K84" i="16" s="1"/>
  <c r="I85" i="16"/>
  <c r="K85" i="16" s="1"/>
  <c r="I86" i="16"/>
  <c r="K86" i="16" s="1"/>
  <c r="I87" i="16"/>
  <c r="K87" i="16" s="1"/>
  <c r="I88" i="16"/>
  <c r="K88" i="16" s="1"/>
  <c r="I89" i="16"/>
  <c r="K89" i="16" s="1"/>
  <c r="I90" i="16"/>
  <c r="K90" i="16" s="1"/>
  <c r="I91" i="16"/>
  <c r="K91" i="16" s="1"/>
  <c r="I92" i="16"/>
  <c r="K92" i="16" s="1"/>
  <c r="I93" i="16"/>
  <c r="K93" i="16" s="1"/>
  <c r="I94" i="16"/>
  <c r="K94" i="16" s="1"/>
  <c r="I95" i="16"/>
  <c r="K95" i="16" s="1"/>
  <c r="I96" i="16"/>
  <c r="K96" i="16" s="1"/>
  <c r="I97" i="16"/>
  <c r="K97" i="16" s="1"/>
  <c r="I98" i="16"/>
  <c r="K98" i="16" s="1"/>
  <c r="I99" i="16"/>
  <c r="K99" i="16" s="1"/>
  <c r="I100" i="16"/>
  <c r="K100" i="16" s="1"/>
  <c r="I101" i="16"/>
  <c r="K101" i="16" s="1"/>
  <c r="I102" i="16"/>
  <c r="K102" i="16" s="1"/>
  <c r="I103" i="16"/>
  <c r="K103" i="16" s="1"/>
  <c r="I104" i="16"/>
  <c r="K104" i="16" s="1"/>
  <c r="I105" i="16"/>
  <c r="K105" i="16" s="1"/>
  <c r="I106" i="16"/>
  <c r="K106" i="16" s="1"/>
  <c r="I107" i="16"/>
  <c r="K107" i="16" s="1"/>
  <c r="I108" i="16"/>
  <c r="K108" i="16" s="1"/>
  <c r="I109" i="16"/>
  <c r="K109" i="16" s="1"/>
  <c r="I110" i="16"/>
  <c r="K110" i="16" s="1"/>
  <c r="I111" i="16"/>
  <c r="K111" i="16" s="1"/>
  <c r="I112" i="16"/>
  <c r="K112" i="16" s="1"/>
  <c r="I113" i="16"/>
  <c r="K113" i="16" s="1"/>
  <c r="I114" i="16"/>
  <c r="K114" i="16" s="1"/>
  <c r="I115" i="16"/>
  <c r="K115" i="16" s="1"/>
  <c r="I116" i="16"/>
  <c r="K116" i="16" s="1"/>
  <c r="I117" i="16"/>
  <c r="K117" i="16" s="1"/>
  <c r="I118" i="16"/>
  <c r="K118" i="16" s="1"/>
  <c r="I119" i="16"/>
  <c r="K119" i="16" s="1"/>
  <c r="I120" i="16"/>
  <c r="K120" i="16" s="1"/>
  <c r="I121" i="16"/>
  <c r="K121" i="16" s="1"/>
  <c r="I122" i="16"/>
  <c r="K122" i="16" s="1"/>
  <c r="I123" i="16"/>
  <c r="K123" i="16" s="1"/>
  <c r="I124" i="16"/>
  <c r="K124" i="16" s="1"/>
  <c r="I125" i="16"/>
  <c r="K125" i="16" s="1"/>
  <c r="I126" i="16"/>
  <c r="K126" i="16" s="1"/>
  <c r="I127" i="16"/>
  <c r="K127" i="16" s="1"/>
  <c r="I128" i="16"/>
  <c r="K128" i="16" s="1"/>
  <c r="I129" i="16"/>
  <c r="K129" i="16" s="1"/>
  <c r="I130" i="16"/>
  <c r="K130" i="16" s="1"/>
  <c r="I131" i="16"/>
  <c r="K131" i="16" s="1"/>
  <c r="I132" i="16"/>
  <c r="K132" i="16" s="1"/>
  <c r="I133" i="16"/>
  <c r="K133" i="16" s="1"/>
  <c r="I134" i="16"/>
  <c r="K134" i="16" s="1"/>
  <c r="I135" i="16"/>
  <c r="K135" i="16" s="1"/>
  <c r="I136" i="16"/>
  <c r="K136" i="16" s="1"/>
  <c r="I137" i="16"/>
  <c r="K137" i="16" s="1"/>
  <c r="I138" i="16"/>
  <c r="K138" i="16" s="1"/>
  <c r="I139" i="16"/>
  <c r="K139" i="16" s="1"/>
  <c r="I140" i="16"/>
  <c r="K140" i="16" s="1"/>
  <c r="I141" i="16"/>
  <c r="K141" i="16" s="1"/>
  <c r="I142" i="16"/>
  <c r="K142" i="16" s="1"/>
  <c r="I143" i="16"/>
  <c r="K143" i="16" s="1"/>
  <c r="I144" i="16"/>
  <c r="K144" i="16" s="1"/>
  <c r="I145" i="16"/>
  <c r="K145" i="16" s="1"/>
  <c r="I146" i="16"/>
  <c r="K146" i="16" s="1"/>
  <c r="I147" i="16"/>
  <c r="K147" i="16" s="1"/>
  <c r="I148" i="16"/>
  <c r="K148" i="16" s="1"/>
  <c r="I149" i="16"/>
  <c r="K149" i="16" s="1"/>
  <c r="I150" i="16"/>
  <c r="K150" i="16" s="1"/>
  <c r="I151" i="16"/>
  <c r="K151" i="16" s="1"/>
  <c r="I152" i="16"/>
  <c r="K152" i="16" s="1"/>
  <c r="I153" i="16"/>
  <c r="K153" i="16" s="1"/>
  <c r="I154" i="16"/>
  <c r="K154" i="16" s="1"/>
  <c r="I155" i="16"/>
  <c r="K155" i="16" s="1"/>
  <c r="I156" i="16"/>
  <c r="K156" i="16" s="1"/>
  <c r="I157" i="16"/>
  <c r="K157" i="16" s="1"/>
  <c r="I158" i="16"/>
  <c r="K158" i="16" s="1"/>
  <c r="I159" i="16"/>
  <c r="K159" i="16" s="1"/>
  <c r="I160" i="16"/>
  <c r="K160" i="16" s="1"/>
  <c r="I161" i="16"/>
  <c r="K161" i="16" s="1"/>
  <c r="I162" i="16"/>
  <c r="K162" i="16" s="1"/>
  <c r="I163" i="16"/>
  <c r="K163" i="16" s="1"/>
  <c r="I164" i="16"/>
  <c r="K164" i="16" s="1"/>
  <c r="I165" i="16"/>
  <c r="K165" i="16" s="1"/>
  <c r="I166" i="16"/>
  <c r="K166" i="16" s="1"/>
  <c r="I167" i="16"/>
  <c r="K167" i="16" s="1"/>
  <c r="I168" i="16"/>
  <c r="K168" i="16" s="1"/>
  <c r="I169" i="16"/>
  <c r="K169" i="16" s="1"/>
  <c r="I170" i="16"/>
  <c r="K170" i="16" s="1"/>
  <c r="I171" i="16"/>
  <c r="K171" i="16" s="1"/>
  <c r="I172" i="16"/>
  <c r="K172" i="16" s="1"/>
  <c r="I173" i="16"/>
  <c r="K173" i="16" s="1"/>
  <c r="I174" i="16"/>
  <c r="K174" i="16" s="1"/>
  <c r="I175" i="16"/>
  <c r="K175" i="16" s="1"/>
  <c r="I176" i="16"/>
  <c r="K176" i="16" s="1"/>
  <c r="I177" i="16"/>
  <c r="K177" i="16" s="1"/>
  <c r="I178" i="16"/>
  <c r="K178" i="16" s="1"/>
  <c r="I179" i="16"/>
  <c r="K179" i="16" s="1"/>
  <c r="I180" i="16"/>
  <c r="K180" i="16" s="1"/>
  <c r="I181" i="16"/>
  <c r="K181" i="16" s="1"/>
  <c r="I182" i="16"/>
  <c r="K182" i="16" s="1"/>
  <c r="I183" i="16"/>
  <c r="K183" i="16" s="1"/>
  <c r="I184" i="16"/>
  <c r="K184" i="16" s="1"/>
  <c r="I185" i="16"/>
  <c r="K185" i="16" s="1"/>
  <c r="I186" i="16"/>
  <c r="K186" i="16" s="1"/>
  <c r="I187" i="16"/>
  <c r="K187" i="16" s="1"/>
  <c r="I188" i="16"/>
  <c r="K188" i="16" s="1"/>
  <c r="I189" i="16"/>
  <c r="K189" i="16" s="1"/>
  <c r="I190" i="16"/>
  <c r="K190" i="16" s="1"/>
  <c r="I191" i="16"/>
  <c r="K191" i="16" s="1"/>
  <c r="I192" i="16"/>
  <c r="K192" i="16" s="1"/>
  <c r="I193" i="16"/>
  <c r="K193" i="16" s="1"/>
  <c r="I194" i="16"/>
  <c r="K194" i="16" s="1"/>
  <c r="I195" i="16"/>
  <c r="K195" i="16" s="1"/>
  <c r="I196" i="16"/>
  <c r="K196" i="16" s="1"/>
  <c r="I197" i="16"/>
  <c r="K197" i="16" s="1"/>
  <c r="I198" i="16"/>
  <c r="K198" i="16" s="1"/>
  <c r="I199" i="16"/>
  <c r="K199" i="16" s="1"/>
  <c r="I200" i="16"/>
  <c r="K200" i="16" s="1"/>
  <c r="I201" i="16"/>
  <c r="K201" i="16" s="1"/>
  <c r="I202" i="16"/>
  <c r="K202" i="16" s="1"/>
  <c r="I203" i="16"/>
  <c r="K203" i="16" s="1"/>
  <c r="I204" i="16"/>
  <c r="K204" i="16" s="1"/>
  <c r="I205" i="16"/>
  <c r="K205" i="16" s="1"/>
  <c r="I206" i="16"/>
  <c r="K206" i="16" s="1"/>
  <c r="I207" i="16"/>
  <c r="K207" i="16" s="1"/>
  <c r="I208" i="16"/>
  <c r="K208" i="16" s="1"/>
  <c r="I209" i="16"/>
  <c r="K209" i="16" s="1"/>
  <c r="I210" i="16"/>
  <c r="K210" i="16" s="1"/>
  <c r="I211" i="16"/>
  <c r="K211" i="16" s="1"/>
  <c r="I212" i="16"/>
  <c r="K212" i="16" s="1"/>
  <c r="I213" i="16"/>
  <c r="K213" i="16" s="1"/>
  <c r="I214" i="16"/>
  <c r="K214" i="16" s="1"/>
  <c r="I215" i="16"/>
  <c r="K215" i="16" s="1"/>
  <c r="I216" i="16"/>
  <c r="K216" i="16" s="1"/>
  <c r="I217" i="16"/>
  <c r="K217" i="16" s="1"/>
  <c r="I218" i="16"/>
  <c r="K218" i="16" s="1"/>
  <c r="I219" i="16"/>
  <c r="K219" i="16" s="1"/>
  <c r="I220" i="16"/>
  <c r="K220" i="16" s="1"/>
  <c r="I221" i="16"/>
  <c r="K221" i="16" s="1"/>
  <c r="I222" i="16"/>
  <c r="K222" i="16" s="1"/>
  <c r="I223" i="16"/>
  <c r="K223" i="16" s="1"/>
  <c r="I224" i="16"/>
  <c r="K224" i="16" s="1"/>
  <c r="I225" i="16"/>
  <c r="K225" i="16" s="1"/>
  <c r="I226" i="16"/>
  <c r="K226" i="16" s="1"/>
  <c r="I227" i="16"/>
  <c r="K227" i="16" s="1"/>
  <c r="I228" i="16"/>
  <c r="K228" i="16" s="1"/>
  <c r="I229" i="16"/>
  <c r="K229" i="16" s="1"/>
  <c r="I230" i="16"/>
  <c r="K230" i="16" s="1"/>
  <c r="I231" i="16"/>
  <c r="K231" i="16" s="1"/>
  <c r="I232" i="16"/>
  <c r="K232" i="16" s="1"/>
  <c r="I233" i="16"/>
  <c r="K233" i="16" s="1"/>
  <c r="I234" i="16"/>
  <c r="K234" i="16" s="1"/>
  <c r="I235" i="16"/>
  <c r="K235" i="16" s="1"/>
  <c r="I236" i="16"/>
  <c r="K236" i="16" s="1"/>
  <c r="I237" i="16"/>
  <c r="K237" i="16" s="1"/>
  <c r="I238" i="16"/>
  <c r="K238" i="16" s="1"/>
  <c r="I239" i="16"/>
  <c r="K239" i="16" s="1"/>
  <c r="I240" i="16"/>
  <c r="K240" i="16" s="1"/>
  <c r="I241" i="16"/>
  <c r="K241" i="16" s="1"/>
  <c r="I242" i="16"/>
  <c r="K242" i="16" s="1"/>
  <c r="I243" i="16"/>
  <c r="K243" i="16" s="1"/>
  <c r="I244" i="16"/>
  <c r="K244" i="16" s="1"/>
  <c r="I245" i="16"/>
  <c r="K245" i="16" s="1"/>
  <c r="I246" i="16"/>
  <c r="K246" i="16" s="1"/>
  <c r="I247" i="16"/>
  <c r="K247" i="16" s="1"/>
  <c r="I248" i="16"/>
  <c r="K248" i="16" s="1"/>
  <c r="I249" i="16"/>
  <c r="K249" i="16" s="1"/>
  <c r="I250" i="16"/>
  <c r="K250" i="16" s="1"/>
  <c r="I251" i="16"/>
  <c r="K251" i="16" s="1"/>
  <c r="I9" i="16"/>
  <c r="K9" i="16" s="1"/>
  <c r="I8" i="16"/>
  <c r="K8" i="16" s="1"/>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75" i="16"/>
  <c r="E73" i="16" l="1"/>
  <c r="E74"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37" i="16"/>
  <c r="X15" i="16"/>
  <c r="A227" i="12" l="1"/>
  <c r="A228" i="12"/>
  <c r="A229" i="12"/>
  <c r="A230" i="12"/>
  <c r="A231" i="12"/>
  <c r="A232" i="12"/>
  <c r="A233" i="12"/>
  <c r="A234" i="12"/>
  <c r="N234" i="12"/>
  <c r="M234" i="12"/>
  <c r="L234" i="12"/>
  <c r="K234" i="12"/>
  <c r="N233" i="12"/>
  <c r="M233" i="12"/>
  <c r="L233" i="12"/>
  <c r="K233" i="12"/>
  <c r="N232" i="12"/>
  <c r="M232" i="12"/>
  <c r="L232" i="12"/>
  <c r="K232" i="12"/>
  <c r="N231" i="12"/>
  <c r="M231" i="12"/>
  <c r="L231" i="12"/>
  <c r="K231" i="12"/>
  <c r="N230" i="12"/>
  <c r="M230" i="12"/>
  <c r="L230" i="12"/>
  <c r="K230" i="12"/>
  <c r="N229" i="12"/>
  <c r="M229" i="12"/>
  <c r="L229" i="12"/>
  <c r="K229" i="12"/>
  <c r="N228" i="12"/>
  <c r="M228" i="12"/>
  <c r="L228" i="12"/>
  <c r="K228" i="12"/>
  <c r="N227" i="12"/>
  <c r="M227" i="12"/>
  <c r="L227" i="12"/>
  <c r="K227" i="12"/>
  <c r="N226" i="12"/>
  <c r="M226" i="12"/>
  <c r="L226" i="12"/>
  <c r="K226" i="12"/>
  <c r="N225" i="12"/>
  <c r="M225" i="12"/>
  <c r="L225" i="12"/>
  <c r="K225" i="12"/>
  <c r="N224" i="12"/>
  <c r="M224" i="12"/>
  <c r="L224" i="12"/>
  <c r="K224" i="12"/>
  <c r="N223" i="12"/>
  <c r="M223" i="12"/>
  <c r="L223" i="12"/>
  <c r="K223" i="12"/>
  <c r="N222" i="12"/>
  <c r="M222" i="12"/>
  <c r="L222" i="12"/>
  <c r="K222" i="12"/>
  <c r="N221" i="12"/>
  <c r="M221" i="12"/>
  <c r="L221" i="12"/>
  <c r="K221" i="12"/>
  <c r="N220" i="12"/>
  <c r="M220" i="12"/>
  <c r="L220" i="12"/>
  <c r="K220" i="12"/>
  <c r="N219" i="12"/>
  <c r="M219" i="12"/>
  <c r="L219" i="12"/>
  <c r="K219" i="12"/>
  <c r="N218" i="12"/>
  <c r="M218" i="12"/>
  <c r="L218" i="12"/>
  <c r="K218" i="12"/>
  <c r="N217" i="12"/>
  <c r="M217" i="12"/>
  <c r="L217" i="12"/>
  <c r="K217" i="12"/>
  <c r="N216" i="12"/>
  <c r="M216" i="12"/>
  <c r="L216" i="12"/>
  <c r="K216" i="12"/>
  <c r="N215" i="12"/>
  <c r="M215" i="12"/>
  <c r="L215" i="12"/>
  <c r="K215" i="12"/>
  <c r="N214" i="12"/>
  <c r="M214" i="12"/>
  <c r="L214" i="12"/>
  <c r="K214" i="12"/>
  <c r="N213" i="12"/>
  <c r="M213" i="12"/>
  <c r="L213" i="12"/>
  <c r="K213" i="12"/>
  <c r="N212" i="12"/>
  <c r="M212" i="12"/>
  <c r="L212" i="12"/>
  <c r="K212" i="12"/>
  <c r="N211" i="12"/>
  <c r="M211" i="12"/>
  <c r="L211" i="12"/>
  <c r="K211" i="12"/>
  <c r="N210" i="12"/>
  <c r="M210" i="12"/>
  <c r="L210" i="12"/>
  <c r="K210" i="12"/>
  <c r="N209" i="12"/>
  <c r="M209" i="12"/>
  <c r="L209" i="12"/>
  <c r="K209" i="12"/>
  <c r="N208" i="12"/>
  <c r="M208" i="12"/>
  <c r="L208" i="12"/>
  <c r="K208" i="12"/>
  <c r="N207" i="12"/>
  <c r="M207" i="12"/>
  <c r="L207" i="12"/>
  <c r="K207" i="12"/>
  <c r="N206" i="12"/>
  <c r="M206" i="12"/>
  <c r="L206" i="12"/>
  <c r="K206" i="12"/>
  <c r="N205" i="12"/>
  <c r="M205" i="12"/>
  <c r="L205" i="12"/>
  <c r="K205" i="12"/>
  <c r="N204" i="12"/>
  <c r="M204" i="12"/>
  <c r="L204" i="12"/>
  <c r="K204" i="12"/>
  <c r="N203" i="12"/>
  <c r="M203" i="12"/>
  <c r="L203" i="12"/>
  <c r="K203" i="12"/>
  <c r="N202" i="12"/>
  <c r="M202" i="12"/>
  <c r="L202" i="12"/>
  <c r="K202" i="12"/>
  <c r="N201" i="12"/>
  <c r="M201" i="12"/>
  <c r="L201" i="12"/>
  <c r="K201" i="12"/>
  <c r="N200" i="12"/>
  <c r="M200" i="12"/>
  <c r="L200" i="12"/>
  <c r="K200" i="12"/>
  <c r="N199" i="12"/>
  <c r="M199" i="12"/>
  <c r="L199" i="12"/>
  <c r="K199" i="12"/>
  <c r="N198" i="12"/>
  <c r="M198" i="12"/>
  <c r="L198" i="12"/>
  <c r="K198" i="12"/>
  <c r="N197" i="12"/>
  <c r="M197" i="12"/>
  <c r="L197" i="12"/>
  <c r="K197" i="12"/>
  <c r="N196" i="12"/>
  <c r="M196" i="12"/>
  <c r="L196" i="12"/>
  <c r="K196" i="12"/>
  <c r="N195" i="12"/>
  <c r="M195" i="12"/>
  <c r="L195" i="12"/>
  <c r="K195" i="12"/>
  <c r="N194" i="12"/>
  <c r="M194" i="12"/>
  <c r="L194" i="12"/>
  <c r="K194" i="12"/>
  <c r="N193" i="12"/>
  <c r="M193" i="12"/>
  <c r="L193" i="12"/>
  <c r="K193" i="12"/>
  <c r="N192" i="12"/>
  <c r="M192" i="12"/>
  <c r="L192" i="12"/>
  <c r="K192" i="12"/>
  <c r="N191" i="12"/>
  <c r="M191" i="12"/>
  <c r="L191" i="12"/>
  <c r="K191" i="12"/>
  <c r="N190" i="12"/>
  <c r="M190" i="12"/>
  <c r="L190" i="12"/>
  <c r="K190" i="12"/>
  <c r="N189" i="12"/>
  <c r="M189" i="12"/>
  <c r="L189" i="12"/>
  <c r="K189" i="12"/>
  <c r="N188" i="12"/>
  <c r="M188" i="12"/>
  <c r="L188" i="12"/>
  <c r="K188" i="12"/>
  <c r="N187" i="12"/>
  <c r="M187" i="12"/>
  <c r="L187" i="12"/>
  <c r="K187" i="12"/>
  <c r="N186" i="12"/>
  <c r="M186" i="12"/>
  <c r="L186" i="12"/>
  <c r="K186" i="12"/>
  <c r="N185" i="12"/>
  <c r="M185" i="12"/>
  <c r="L185" i="12"/>
  <c r="K185" i="12"/>
  <c r="N184" i="12"/>
  <c r="M184" i="12"/>
  <c r="L184" i="12"/>
  <c r="K184" i="12"/>
  <c r="N183" i="12"/>
  <c r="M183" i="12"/>
  <c r="L183" i="12"/>
  <c r="K183" i="12"/>
  <c r="N182" i="12"/>
  <c r="M182" i="12"/>
  <c r="L182" i="12"/>
  <c r="K182" i="12"/>
  <c r="N181" i="12"/>
  <c r="M181" i="12"/>
  <c r="L181" i="12"/>
  <c r="K181" i="12"/>
  <c r="N180" i="12"/>
  <c r="M180" i="12"/>
  <c r="L180" i="12"/>
  <c r="K180" i="12"/>
  <c r="N179" i="12"/>
  <c r="M179" i="12"/>
  <c r="L179" i="12"/>
  <c r="K179" i="12"/>
  <c r="N178" i="12"/>
  <c r="M178" i="12"/>
  <c r="L178" i="12"/>
  <c r="K178" i="12"/>
  <c r="N177" i="12"/>
  <c r="M177" i="12"/>
  <c r="L177" i="12"/>
  <c r="K177" i="12"/>
  <c r="N176" i="12"/>
  <c r="M176" i="12"/>
  <c r="L176" i="12"/>
  <c r="K176" i="12"/>
  <c r="N175" i="12"/>
  <c r="M175" i="12"/>
  <c r="L175" i="12"/>
  <c r="K175" i="12"/>
  <c r="N174" i="12"/>
  <c r="M174" i="12"/>
  <c r="L174" i="12"/>
  <c r="K174" i="12"/>
  <c r="N173" i="12"/>
  <c r="M173" i="12"/>
  <c r="L173" i="12"/>
  <c r="K173" i="12"/>
  <c r="N172" i="12"/>
  <c r="M172" i="12"/>
  <c r="L172" i="12"/>
  <c r="K172" i="12"/>
  <c r="N171" i="12"/>
  <c r="M171" i="12"/>
  <c r="L171" i="12"/>
  <c r="K171" i="12"/>
  <c r="N170" i="12"/>
  <c r="M170" i="12"/>
  <c r="L170" i="12"/>
  <c r="K170" i="12"/>
  <c r="N169" i="12"/>
  <c r="M169" i="12"/>
  <c r="L169" i="12"/>
  <c r="K169" i="12"/>
  <c r="N168" i="12"/>
  <c r="M168" i="12"/>
  <c r="L168" i="12"/>
  <c r="K168" i="12"/>
  <c r="N167" i="12"/>
  <c r="M167" i="12"/>
  <c r="L167" i="12"/>
  <c r="K167" i="12"/>
  <c r="N166" i="12"/>
  <c r="M166" i="12"/>
  <c r="L166" i="12"/>
  <c r="K166" i="12"/>
  <c r="N165" i="12"/>
  <c r="M165" i="12"/>
  <c r="L165" i="12"/>
  <c r="K165" i="12"/>
  <c r="N164" i="12"/>
  <c r="M164" i="12"/>
  <c r="L164" i="12"/>
  <c r="K164" i="12"/>
  <c r="N163" i="12"/>
  <c r="M163" i="12"/>
  <c r="L163" i="12"/>
  <c r="K163" i="12"/>
  <c r="N162" i="12"/>
  <c r="M162" i="12"/>
  <c r="L162" i="12"/>
  <c r="K162" i="12"/>
  <c r="N161" i="12"/>
  <c r="M161" i="12"/>
  <c r="L161" i="12"/>
  <c r="K161" i="12"/>
  <c r="N160" i="12"/>
  <c r="M160" i="12"/>
  <c r="L160" i="12"/>
  <c r="K160" i="12"/>
  <c r="N159" i="12"/>
  <c r="M159" i="12"/>
  <c r="L159" i="12"/>
  <c r="K159" i="12"/>
  <c r="N158" i="12"/>
  <c r="M158" i="12"/>
  <c r="L158" i="12"/>
  <c r="K158" i="12"/>
  <c r="N157" i="12"/>
  <c r="M157" i="12"/>
  <c r="L157" i="12"/>
  <c r="K157" i="12"/>
  <c r="N156" i="12"/>
  <c r="M156" i="12"/>
  <c r="L156" i="12"/>
  <c r="K156" i="12"/>
  <c r="N155" i="12"/>
  <c r="M155" i="12"/>
  <c r="L155" i="12"/>
  <c r="K155" i="12"/>
  <c r="N154" i="12"/>
  <c r="M154" i="12"/>
  <c r="L154" i="12"/>
  <c r="K154" i="12"/>
  <c r="N153" i="12"/>
  <c r="M153" i="12"/>
  <c r="L153" i="12"/>
  <c r="K153" i="12"/>
  <c r="N152" i="12"/>
  <c r="M152" i="12"/>
  <c r="L152" i="12"/>
  <c r="K152" i="12"/>
  <c r="N151" i="12"/>
  <c r="M151" i="12"/>
  <c r="L151" i="12"/>
  <c r="K151" i="12"/>
  <c r="N150" i="12"/>
  <c r="M150" i="12"/>
  <c r="L150" i="12"/>
  <c r="K150" i="12"/>
  <c r="N149" i="12"/>
  <c r="M149" i="12"/>
  <c r="L149" i="12"/>
  <c r="K149" i="12"/>
  <c r="N148" i="12"/>
  <c r="M148" i="12"/>
  <c r="L148" i="12"/>
  <c r="K148" i="12"/>
  <c r="N147" i="12"/>
  <c r="M147" i="12"/>
  <c r="L147" i="12"/>
  <c r="K147" i="12"/>
  <c r="N146" i="12"/>
  <c r="M146" i="12"/>
  <c r="L146" i="12"/>
  <c r="K146" i="12"/>
  <c r="N145" i="12"/>
  <c r="M145" i="12"/>
  <c r="L145" i="12"/>
  <c r="K145" i="12"/>
  <c r="N144" i="12"/>
  <c r="M144" i="12"/>
  <c r="L144" i="12"/>
  <c r="K144" i="12"/>
  <c r="N143" i="12"/>
  <c r="M143" i="12"/>
  <c r="L143" i="12"/>
  <c r="K143" i="12"/>
  <c r="N142" i="12"/>
  <c r="M142" i="12"/>
  <c r="L142" i="12"/>
  <c r="K142" i="12"/>
  <c r="N141" i="12"/>
  <c r="M141" i="12"/>
  <c r="L141" i="12"/>
  <c r="K141" i="12"/>
  <c r="N140" i="12"/>
  <c r="M140" i="12"/>
  <c r="L140" i="12"/>
  <c r="K140" i="12"/>
  <c r="N139" i="12"/>
  <c r="M139" i="12"/>
  <c r="L139" i="12"/>
  <c r="K139" i="12"/>
  <c r="N138" i="12"/>
  <c r="M138" i="12"/>
  <c r="L138" i="12"/>
  <c r="K138" i="12"/>
  <c r="N137" i="12"/>
  <c r="M137" i="12"/>
  <c r="L137" i="12"/>
  <c r="K137" i="12"/>
  <c r="N136" i="12"/>
  <c r="M136" i="12"/>
  <c r="L136" i="12"/>
  <c r="K136" i="12"/>
  <c r="N135" i="12"/>
  <c r="M135" i="12"/>
  <c r="L135" i="12"/>
  <c r="K135" i="12"/>
  <c r="N134" i="12"/>
  <c r="M134" i="12"/>
  <c r="L134" i="12"/>
  <c r="K134" i="12"/>
  <c r="N133" i="12"/>
  <c r="M133" i="12"/>
  <c r="L133" i="12"/>
  <c r="K133" i="12"/>
  <c r="N132" i="12"/>
  <c r="M132" i="12"/>
  <c r="L132" i="12"/>
  <c r="K132" i="12"/>
  <c r="N131" i="12"/>
  <c r="M131" i="12"/>
  <c r="L131" i="12"/>
  <c r="K131" i="12"/>
  <c r="N130" i="12"/>
  <c r="M130" i="12"/>
  <c r="L130" i="12"/>
  <c r="K130" i="12"/>
  <c r="N129" i="12"/>
  <c r="M129" i="12"/>
  <c r="L129" i="12"/>
  <c r="K129" i="12"/>
  <c r="N128" i="12"/>
  <c r="M128" i="12"/>
  <c r="L128" i="12"/>
  <c r="K128" i="12"/>
  <c r="N127" i="12"/>
  <c r="M127" i="12"/>
  <c r="L127" i="12"/>
  <c r="K127" i="12"/>
  <c r="N126" i="12"/>
  <c r="M126" i="12"/>
  <c r="L126" i="12"/>
  <c r="K126" i="12"/>
  <c r="N125" i="12"/>
  <c r="M125" i="12"/>
  <c r="L125" i="12"/>
  <c r="K125" i="12"/>
  <c r="N124" i="12"/>
  <c r="M124" i="12"/>
  <c r="L124" i="12"/>
  <c r="K124" i="12"/>
  <c r="N123" i="12"/>
  <c r="M123" i="12"/>
  <c r="L123" i="12"/>
  <c r="K123" i="12"/>
  <c r="N122" i="12"/>
  <c r="M122" i="12"/>
  <c r="L122" i="12"/>
  <c r="K122" i="12"/>
  <c r="N121" i="12"/>
  <c r="M121" i="12"/>
  <c r="L121" i="12"/>
  <c r="K121" i="12"/>
  <c r="N120" i="12"/>
  <c r="M120" i="12"/>
  <c r="L120" i="12"/>
  <c r="K120" i="12"/>
  <c r="N119" i="12"/>
  <c r="M119" i="12"/>
  <c r="L119" i="12"/>
  <c r="K119" i="12"/>
  <c r="N118" i="12"/>
  <c r="M118" i="12"/>
  <c r="L118" i="12"/>
  <c r="K118" i="12"/>
  <c r="N117" i="12"/>
  <c r="M117" i="12"/>
  <c r="L117" i="12"/>
  <c r="K117" i="12"/>
  <c r="N116" i="12"/>
  <c r="M116" i="12"/>
  <c r="L116" i="12"/>
  <c r="K116" i="12"/>
  <c r="N115" i="12"/>
  <c r="M115" i="12"/>
  <c r="L115" i="12"/>
  <c r="K115" i="12"/>
  <c r="N114" i="12"/>
  <c r="M114" i="12"/>
  <c r="L114" i="12"/>
  <c r="K114" i="12"/>
  <c r="N113" i="12"/>
  <c r="M113" i="12"/>
  <c r="L113" i="12"/>
  <c r="K113" i="12"/>
  <c r="N112" i="12"/>
  <c r="M112" i="12"/>
  <c r="L112" i="12"/>
  <c r="K112" i="12"/>
  <c r="N111" i="12"/>
  <c r="M111" i="12"/>
  <c r="L111" i="12"/>
  <c r="K111" i="12"/>
  <c r="N110" i="12"/>
  <c r="M110" i="12"/>
  <c r="L110" i="12"/>
  <c r="K110" i="12"/>
  <c r="N109" i="12"/>
  <c r="M109" i="12"/>
  <c r="L109" i="12"/>
  <c r="K109" i="12"/>
  <c r="N108" i="12"/>
  <c r="M108" i="12"/>
  <c r="L108" i="12"/>
  <c r="K108" i="12"/>
  <c r="N107" i="12"/>
  <c r="M107" i="12"/>
  <c r="L107" i="12"/>
  <c r="K107" i="12"/>
  <c r="N106" i="12"/>
  <c r="M106" i="12"/>
  <c r="L106" i="12"/>
  <c r="K106" i="12"/>
  <c r="N105" i="12"/>
  <c r="M105" i="12"/>
  <c r="L105" i="12"/>
  <c r="K105" i="12"/>
  <c r="N104" i="12"/>
  <c r="M104" i="12"/>
  <c r="L104" i="12"/>
  <c r="K104" i="12"/>
  <c r="N103" i="12"/>
  <c r="M103" i="12"/>
  <c r="L103" i="12"/>
  <c r="K103" i="12"/>
  <c r="N102" i="12"/>
  <c r="M102" i="12"/>
  <c r="L102" i="12"/>
  <c r="K102" i="12"/>
  <c r="N101" i="12"/>
  <c r="M101" i="12"/>
  <c r="L101" i="12"/>
  <c r="K101" i="12"/>
  <c r="N100" i="12"/>
  <c r="M100" i="12"/>
  <c r="L100" i="12"/>
  <c r="K100" i="12"/>
  <c r="N99" i="12"/>
  <c r="M99" i="12"/>
  <c r="L99" i="12"/>
  <c r="K99" i="12"/>
  <c r="N98" i="12"/>
  <c r="M98" i="12"/>
  <c r="L98" i="12"/>
  <c r="K98" i="12"/>
  <c r="N97" i="12"/>
  <c r="M97" i="12"/>
  <c r="L97" i="12"/>
  <c r="K97" i="12"/>
  <c r="N96" i="12"/>
  <c r="M96" i="12"/>
  <c r="L96" i="12"/>
  <c r="K96" i="12"/>
  <c r="N95" i="12"/>
  <c r="M95" i="12"/>
  <c r="L95" i="12"/>
  <c r="K95" i="12"/>
  <c r="N94" i="12"/>
  <c r="M94" i="12"/>
  <c r="L94" i="12"/>
  <c r="K94" i="12"/>
  <c r="N93" i="12"/>
  <c r="M93" i="12"/>
  <c r="L93" i="12"/>
  <c r="K93" i="12"/>
  <c r="N92" i="12"/>
  <c r="M92" i="12"/>
  <c r="L92" i="12"/>
  <c r="K92" i="12"/>
  <c r="N91" i="12"/>
  <c r="M91" i="12"/>
  <c r="L91" i="12"/>
  <c r="K91" i="12"/>
  <c r="N90" i="12"/>
  <c r="M90" i="12"/>
  <c r="L90" i="12"/>
  <c r="K90" i="12"/>
  <c r="N89" i="12"/>
  <c r="M89" i="12"/>
  <c r="L89" i="12"/>
  <c r="K89" i="12"/>
  <c r="N88" i="12"/>
  <c r="M88" i="12"/>
  <c r="L88" i="12"/>
  <c r="K88" i="12"/>
  <c r="N87" i="12"/>
  <c r="M87" i="12"/>
  <c r="L87" i="12"/>
  <c r="K87" i="12"/>
  <c r="N86" i="12"/>
  <c r="M86" i="12"/>
  <c r="L86" i="12"/>
  <c r="K86" i="12"/>
  <c r="N85" i="12"/>
  <c r="M85" i="12"/>
  <c r="L85" i="12"/>
  <c r="K85" i="12"/>
  <c r="N84" i="12"/>
  <c r="M84" i="12"/>
  <c r="L84" i="12"/>
  <c r="K84" i="12"/>
  <c r="N83" i="12"/>
  <c r="M83" i="12"/>
  <c r="L83" i="12"/>
  <c r="K83" i="12"/>
  <c r="N82" i="12"/>
  <c r="M82" i="12"/>
  <c r="L82" i="12"/>
  <c r="K82" i="12"/>
  <c r="N81" i="12"/>
  <c r="M81" i="12"/>
  <c r="L81" i="12"/>
  <c r="K81" i="12"/>
  <c r="N80" i="12"/>
  <c r="M80" i="12"/>
  <c r="L80" i="12"/>
  <c r="K80" i="12"/>
  <c r="N79" i="12"/>
  <c r="M79" i="12"/>
  <c r="L79" i="12"/>
  <c r="K79" i="12"/>
  <c r="N78" i="12"/>
  <c r="M78" i="12"/>
  <c r="L78" i="12"/>
  <c r="K78" i="12"/>
  <c r="N77" i="12"/>
  <c r="M77" i="12"/>
  <c r="L77" i="12"/>
  <c r="K77" i="12"/>
  <c r="N76" i="12"/>
  <c r="M76" i="12"/>
  <c r="L76" i="12"/>
  <c r="K76" i="12"/>
  <c r="N75" i="12"/>
  <c r="M75" i="12"/>
  <c r="L75" i="12"/>
  <c r="K75" i="12"/>
  <c r="N74" i="12"/>
  <c r="M74" i="12"/>
  <c r="L74" i="12"/>
  <c r="K74" i="12"/>
  <c r="N73" i="12"/>
  <c r="M73" i="12"/>
  <c r="L73" i="12"/>
  <c r="K73" i="12"/>
  <c r="N72" i="12"/>
  <c r="M72" i="12"/>
  <c r="L72" i="12"/>
  <c r="K72" i="12"/>
  <c r="N71" i="12"/>
  <c r="M71" i="12"/>
  <c r="L71" i="12"/>
  <c r="K71" i="12"/>
  <c r="N70" i="12"/>
  <c r="M70" i="12"/>
  <c r="L70" i="12"/>
  <c r="K70" i="12"/>
  <c r="N69" i="12"/>
  <c r="M69" i="12"/>
  <c r="L69" i="12"/>
  <c r="K69" i="12"/>
  <c r="N68" i="12"/>
  <c r="M68" i="12"/>
  <c r="L68" i="12"/>
  <c r="K68" i="12"/>
  <c r="N67" i="12"/>
  <c r="M67" i="12"/>
  <c r="L67" i="12"/>
  <c r="K67" i="12"/>
  <c r="N66" i="12"/>
  <c r="M66" i="12"/>
  <c r="L66" i="12"/>
  <c r="K66" i="12"/>
  <c r="N65" i="12"/>
  <c r="M65" i="12"/>
  <c r="L65" i="12"/>
  <c r="K65" i="12"/>
  <c r="N64" i="12"/>
  <c r="M64" i="12"/>
  <c r="L64" i="12"/>
  <c r="K64" i="12"/>
  <c r="N63" i="12"/>
  <c r="M63" i="12"/>
  <c r="L63" i="12"/>
  <c r="K63" i="12"/>
  <c r="N62" i="12"/>
  <c r="M62" i="12"/>
  <c r="L62" i="12"/>
  <c r="K62" i="12"/>
  <c r="N61" i="12"/>
  <c r="M61" i="12"/>
  <c r="L61" i="12"/>
  <c r="K61" i="12"/>
  <c r="N60" i="12"/>
  <c r="M60" i="12"/>
  <c r="L60" i="12"/>
  <c r="K60" i="12"/>
  <c r="N59" i="12"/>
  <c r="M59" i="12"/>
  <c r="L59" i="12"/>
  <c r="K59" i="12"/>
  <c r="N58" i="12"/>
  <c r="M58" i="12"/>
  <c r="L58" i="12"/>
  <c r="K58" i="12"/>
  <c r="N57" i="12"/>
  <c r="M57" i="12"/>
  <c r="L57" i="12"/>
  <c r="K57" i="12"/>
  <c r="N56" i="12"/>
  <c r="M56" i="12"/>
  <c r="L56" i="12"/>
  <c r="K56" i="12"/>
  <c r="N55" i="12"/>
  <c r="M55" i="12"/>
  <c r="L55" i="12"/>
  <c r="K55" i="12"/>
  <c r="N54" i="12"/>
  <c r="M54" i="12"/>
  <c r="L54" i="12"/>
  <c r="K54" i="12"/>
  <c r="N53" i="12"/>
  <c r="M53" i="12"/>
  <c r="L53" i="12"/>
  <c r="K53" i="12"/>
  <c r="N52" i="12"/>
  <c r="M52" i="12"/>
  <c r="L52" i="12"/>
  <c r="K52" i="12"/>
  <c r="N51" i="12"/>
  <c r="M51" i="12"/>
  <c r="L51" i="12"/>
  <c r="K51" i="12"/>
  <c r="N50" i="12"/>
  <c r="M50" i="12"/>
  <c r="L50" i="12"/>
  <c r="K50" i="12"/>
  <c r="N49" i="12"/>
  <c r="M49" i="12"/>
  <c r="L49" i="12"/>
  <c r="K49" i="12"/>
  <c r="N48" i="12"/>
  <c r="M48" i="12"/>
  <c r="L48" i="12"/>
  <c r="K48" i="12"/>
  <c r="N47" i="12"/>
  <c r="M47" i="12"/>
  <c r="L47" i="12"/>
  <c r="K47" i="12"/>
  <c r="N46" i="12"/>
  <c r="M46" i="12"/>
  <c r="L46" i="12"/>
  <c r="K46" i="12"/>
  <c r="N45" i="12"/>
  <c r="M45" i="12"/>
  <c r="L45" i="12"/>
  <c r="K45" i="12"/>
  <c r="N44" i="12"/>
  <c r="M44" i="12"/>
  <c r="L44" i="12"/>
  <c r="K44" i="12"/>
  <c r="N43" i="12"/>
  <c r="M43" i="12"/>
  <c r="L43" i="12"/>
  <c r="K43" i="12"/>
  <c r="N42" i="12"/>
  <c r="M42" i="12"/>
  <c r="L42" i="12"/>
  <c r="K42" i="12"/>
  <c r="N41" i="12"/>
  <c r="M41" i="12"/>
  <c r="L41" i="12"/>
  <c r="K41" i="12"/>
  <c r="N40" i="12"/>
  <c r="M40" i="12"/>
  <c r="L40" i="12"/>
  <c r="K40" i="12"/>
  <c r="N39" i="12"/>
  <c r="M39" i="12"/>
  <c r="L39" i="12"/>
  <c r="K39" i="12"/>
  <c r="N38" i="12"/>
  <c r="M38" i="12"/>
  <c r="L38" i="12"/>
  <c r="K38" i="12"/>
  <c r="N37" i="12"/>
  <c r="M37" i="12"/>
  <c r="L37" i="12"/>
  <c r="K37" i="12"/>
  <c r="N36" i="12"/>
  <c r="M36" i="12"/>
  <c r="L36" i="12"/>
  <c r="K36" i="12"/>
  <c r="N35" i="12"/>
  <c r="M35" i="12"/>
  <c r="L35" i="12"/>
  <c r="K35" i="12"/>
  <c r="N34" i="12"/>
  <c r="M34" i="12"/>
  <c r="L34" i="12"/>
  <c r="K34" i="12"/>
  <c r="N33" i="12"/>
  <c r="M33" i="12"/>
  <c r="L33" i="12"/>
  <c r="K33" i="12"/>
  <c r="N32" i="12"/>
  <c r="M32" i="12"/>
  <c r="L32" i="12"/>
  <c r="K32" i="12"/>
  <c r="N31" i="12"/>
  <c r="M31" i="12"/>
  <c r="L31" i="12"/>
  <c r="K31" i="12"/>
  <c r="N30" i="12"/>
  <c r="M30" i="12"/>
  <c r="L30" i="12"/>
  <c r="K30" i="12"/>
  <c r="N29" i="12"/>
  <c r="M29" i="12"/>
  <c r="L29" i="12"/>
  <c r="K29" i="12"/>
  <c r="N28" i="12"/>
  <c r="M28" i="12"/>
  <c r="L28" i="12"/>
  <c r="K28" i="12"/>
  <c r="N27" i="12"/>
  <c r="M27" i="12"/>
  <c r="L27" i="12"/>
  <c r="K27" i="12"/>
  <c r="N26" i="12"/>
  <c r="M26" i="12"/>
  <c r="L26" i="12"/>
  <c r="K26" i="12"/>
  <c r="N25" i="12"/>
  <c r="M25" i="12"/>
  <c r="L25" i="12"/>
  <c r="K25" i="12"/>
  <c r="N24" i="12"/>
  <c r="M24" i="12"/>
  <c r="L24" i="12"/>
  <c r="K24" i="12"/>
  <c r="N23" i="12"/>
  <c r="M23" i="12"/>
  <c r="L23" i="12"/>
  <c r="K23" i="12"/>
  <c r="N22" i="12"/>
  <c r="M22" i="12"/>
  <c r="L22" i="12"/>
  <c r="K22" i="12"/>
  <c r="N21" i="12"/>
  <c r="M21" i="12"/>
  <c r="L21" i="12"/>
  <c r="K21" i="12"/>
  <c r="N20" i="12"/>
  <c r="M20" i="12"/>
  <c r="L20" i="12"/>
  <c r="K20" i="12"/>
  <c r="N19" i="12"/>
  <c r="M19" i="12"/>
  <c r="L19" i="12"/>
  <c r="K19" i="12"/>
  <c r="N18" i="12"/>
  <c r="M18" i="12"/>
  <c r="L18" i="12"/>
  <c r="K18" i="12"/>
  <c r="N17" i="12"/>
  <c r="M17" i="12"/>
  <c r="L17" i="12"/>
  <c r="K17" i="12"/>
  <c r="N16" i="12"/>
  <c r="M16" i="12"/>
  <c r="L16" i="12"/>
  <c r="K16" i="12"/>
  <c r="N15" i="12"/>
  <c r="M15" i="12"/>
  <c r="L15" i="12"/>
  <c r="K15" i="12"/>
  <c r="N14" i="12"/>
  <c r="M14" i="12"/>
  <c r="L14" i="12"/>
  <c r="K14" i="12"/>
  <c r="N13" i="12"/>
  <c r="M13" i="12"/>
  <c r="L13" i="12"/>
  <c r="K13" i="12"/>
  <c r="N12" i="12"/>
  <c r="M12" i="12"/>
  <c r="L12" i="12"/>
  <c r="K12" i="12"/>
  <c r="N11" i="12"/>
  <c r="M11" i="12"/>
  <c r="L11" i="12"/>
  <c r="K11" i="12"/>
  <c r="N10" i="12"/>
  <c r="M10" i="12"/>
  <c r="L10" i="12"/>
  <c r="K10" i="12"/>
  <c r="N9" i="12"/>
  <c r="M9" i="12"/>
  <c r="L9" i="12"/>
  <c r="K9" i="12"/>
  <c r="N8" i="12"/>
  <c r="M8" i="12"/>
  <c r="L8" i="12"/>
  <c r="K8" i="12"/>
  <c r="N7" i="12"/>
  <c r="M7" i="12"/>
  <c r="L7" i="12"/>
  <c r="K7" i="12"/>
  <c r="N6" i="12"/>
  <c r="M6" i="12"/>
  <c r="L6" i="12"/>
  <c r="K6" i="12"/>
  <c r="N5" i="12"/>
  <c r="M5" i="12"/>
  <c r="L5" i="12"/>
  <c r="K5" i="12"/>
  <c r="N4" i="12"/>
  <c r="M4" i="12"/>
  <c r="L4" i="12"/>
  <c r="K4" i="12"/>
  <c r="N3" i="12"/>
  <c r="M3" i="12"/>
  <c r="L3" i="12"/>
  <c r="K3" i="12"/>
  <c r="N2" i="12"/>
  <c r="M2" i="12"/>
  <c r="L2" i="12"/>
  <c r="K2"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 i="12"/>
  <c r="A3" i="7" l="1"/>
  <c r="I11" i="17" l="1"/>
  <c r="O21" i="17" l="1"/>
  <c r="O19" i="17"/>
  <c r="O17" i="17"/>
  <c r="O15" i="17"/>
  <c r="O12" i="17"/>
  <c r="O13" i="17"/>
  <c r="O11" i="17"/>
  <c r="N21" i="17"/>
  <c r="N19" i="17"/>
  <c r="N17" i="17"/>
  <c r="N15" i="17"/>
  <c r="N12" i="17"/>
  <c r="N13" i="17"/>
  <c r="N11" i="17"/>
  <c r="S21" i="17"/>
  <c r="S19" i="17"/>
  <c r="S17" i="17"/>
  <c r="S15" i="17"/>
  <c r="S12" i="17"/>
  <c r="S13" i="17"/>
  <c r="S11" i="17"/>
  <c r="K24" i="17"/>
  <c r="J24" i="17"/>
  <c r="H24" i="17"/>
  <c r="R21" i="17"/>
  <c r="L21" i="17"/>
  <c r="A21" i="17"/>
  <c r="A20" i="17"/>
  <c r="R19" i="17"/>
  <c r="L19" i="17"/>
  <c r="A19" i="17"/>
  <c r="A18" i="17"/>
  <c r="R17" i="17"/>
  <c r="I17" i="17"/>
  <c r="L17" i="17" s="1"/>
  <c r="A17" i="17"/>
  <c r="A16" i="17"/>
  <c r="R15" i="17"/>
  <c r="I15" i="17"/>
  <c r="L15" i="17" s="1"/>
  <c r="A15" i="17"/>
  <c r="A14" i="17"/>
  <c r="R13" i="17"/>
  <c r="L13" i="17"/>
  <c r="A13" i="17"/>
  <c r="R12" i="17"/>
  <c r="I12" i="17"/>
  <c r="L12" i="17" s="1"/>
  <c r="A12" i="17"/>
  <c r="R11" i="17"/>
  <c r="A11" i="17"/>
  <c r="T15" i="17" l="1"/>
  <c r="U12" i="17"/>
  <c r="U21" i="17"/>
  <c r="T13" i="17"/>
  <c r="T19" i="17"/>
  <c r="U11" i="17"/>
  <c r="T17" i="17"/>
  <c r="T21" i="17"/>
  <c r="U15" i="17"/>
  <c r="U17" i="17"/>
  <c r="T11" i="17"/>
  <c r="U19" i="17"/>
  <c r="I24" i="17"/>
  <c r="R24" i="17"/>
  <c r="U13" i="17"/>
  <c r="L11" i="17"/>
  <c r="L24" i="17" s="1"/>
  <c r="T12" i="17"/>
  <c r="V12" i="17" l="1"/>
  <c r="V13" i="17"/>
  <c r="V21" i="17"/>
  <c r="V15" i="17"/>
  <c r="V19" i="17"/>
  <c r="V11" i="17"/>
  <c r="V17" i="17"/>
  <c r="L4" i="17" l="1"/>
  <c r="L3" i="17"/>
  <c r="L2" i="17"/>
  <c r="K4" i="17"/>
  <c r="G4" i="17"/>
  <c r="H4" i="17" s="1"/>
  <c r="K3" i="17"/>
  <c r="G3" i="17"/>
  <c r="H3" i="17" s="1"/>
  <c r="K2" i="17"/>
  <c r="G2" i="17"/>
  <c r="H2" i="17" s="1"/>
  <c r="M3" i="17" l="1"/>
  <c r="N3" i="17" s="1"/>
  <c r="M4" i="17"/>
  <c r="N4" i="17" s="1"/>
  <c r="M2" i="17"/>
  <c r="N2" i="17" s="1"/>
  <c r="Z3" i="8"/>
  <c r="Z3474" i="8" s="1"/>
  <c r="B3" i="8"/>
  <c r="D3" i="8" s="1"/>
  <c r="A3" i="8"/>
  <c r="C3" i="8" s="1"/>
  <c r="AB130" i="8" l="1"/>
  <c r="AB1053" i="8"/>
  <c r="AB1946" i="8"/>
  <c r="AB2144" i="8"/>
  <c r="AB2690" i="8"/>
  <c r="AB466" i="8"/>
  <c r="AB1276" i="8"/>
  <c r="AB1943" i="8"/>
  <c r="AB2019" i="8"/>
  <c r="AB2427" i="8"/>
  <c r="AB2694" i="8"/>
  <c r="AB3141" i="8"/>
  <c r="AB3235" i="8"/>
  <c r="AB675" i="8"/>
  <c r="AB1372" i="8"/>
  <c r="AB2498" i="8"/>
  <c r="AB2925" i="8"/>
  <c r="AB1471" i="8"/>
  <c r="AB2210" i="8"/>
  <c r="AB2276" i="8"/>
  <c r="AB2921" i="8"/>
  <c r="AB3404" i="8"/>
  <c r="AB778" i="8"/>
  <c r="AB1174" i="8"/>
  <c r="AB1679" i="8"/>
  <c r="AB2634" i="8"/>
  <c r="AB1572" i="8"/>
  <c r="AB550" i="8"/>
  <c r="AB922" i="8"/>
  <c r="AB2077" i="8"/>
  <c r="AB2350" i="8"/>
  <c r="AB3045" i="8"/>
  <c r="AB3325" i="8"/>
  <c r="AB1874" i="8"/>
  <c r="AB2566" i="8"/>
  <c r="AB2145" i="8"/>
  <c r="AB777" i="8"/>
  <c r="AB2632" i="8"/>
  <c r="AB2080" i="8"/>
  <c r="AB552" i="8"/>
  <c r="AB3327" i="8"/>
  <c r="AB2207" i="8"/>
  <c r="AB919" i="8"/>
  <c r="AB3406" i="8"/>
  <c r="AB2278" i="8"/>
  <c r="AB1054" i="8"/>
  <c r="AB1370" i="8"/>
  <c r="AB2693" i="8"/>
  <c r="AB2021" i="8"/>
  <c r="AB781" i="8"/>
  <c r="AB3140" i="8"/>
  <c r="AB2140" i="8"/>
  <c r="AB1172" i="8"/>
  <c r="AB2354" i="8"/>
  <c r="AB3139" i="8"/>
  <c r="AB1947" i="8"/>
  <c r="AB459" i="8"/>
  <c r="AB2633" i="8"/>
  <c r="AB2017" i="8"/>
  <c r="AB673" i="8"/>
  <c r="AB2568" i="8"/>
  <c r="AB2016" i="8"/>
  <c r="AB464" i="8"/>
  <c r="AB3047" i="8"/>
  <c r="AB2143" i="8"/>
  <c r="AB671" i="8"/>
  <c r="AB3326" i="8"/>
  <c r="AB2206" i="8"/>
  <c r="AB918" i="8"/>
  <c r="AB322" i="8"/>
  <c r="AB2637" i="8"/>
  <c r="AB1949" i="8"/>
  <c r="AB677" i="8"/>
  <c r="AB2924" i="8"/>
  <c r="AB2076" i="8"/>
  <c r="AB1052" i="8"/>
  <c r="AB2018" i="8"/>
  <c r="AB2923" i="8"/>
  <c r="AB1875" i="8"/>
  <c r="AB323" i="8"/>
  <c r="AB2569" i="8"/>
  <c r="AB1945" i="8"/>
  <c r="AB465" i="8"/>
  <c r="AB2496" i="8"/>
  <c r="AB1944" i="8"/>
  <c r="AB320" i="8"/>
  <c r="AB2927" i="8"/>
  <c r="AB2079" i="8"/>
  <c r="AB551" i="8"/>
  <c r="AB3046" i="8"/>
  <c r="AB2142" i="8"/>
  <c r="AB782" i="8"/>
  <c r="AB2565" i="8"/>
  <c r="AB1829" i="8"/>
  <c r="AB549" i="8"/>
  <c r="AB2692" i="8"/>
  <c r="AB2020" i="8"/>
  <c r="AB780" i="8"/>
  <c r="AB1834" i="8"/>
  <c r="AB2691" i="8"/>
  <c r="AB1371" i="8"/>
  <c r="AB131" i="8"/>
  <c r="AB2497" i="8"/>
  <c r="AB1873" i="8"/>
  <c r="AB321" i="8"/>
  <c r="AB2424" i="8"/>
  <c r="AB1872" i="8"/>
  <c r="AB134" i="8"/>
  <c r="AB2695" i="8"/>
  <c r="AB2015" i="8"/>
  <c r="AB463" i="8"/>
  <c r="AB2926" i="8"/>
  <c r="AB2078" i="8"/>
  <c r="AB3405" i="8"/>
  <c r="AB2429" i="8"/>
  <c r="AB1573" i="8"/>
  <c r="AB461" i="8"/>
  <c r="AB2636" i="8"/>
  <c r="AB1948" i="8"/>
  <c r="AB676" i="8"/>
  <c r="AB1170" i="8"/>
  <c r="AB2635" i="8"/>
  <c r="AB1275" i="8"/>
  <c r="AB2425" i="8"/>
  <c r="AB1833" i="8"/>
  <c r="AB129" i="8"/>
  <c r="AB2352" i="8"/>
  <c r="AB1832" i="8"/>
  <c r="AB2922" i="8"/>
  <c r="AB2567" i="8"/>
  <c r="AB319" i="8"/>
  <c r="AB1830" i="8"/>
  <c r="AB462" i="8"/>
  <c r="AB2277" i="8"/>
  <c r="AB1469" i="8"/>
  <c r="AB133" i="8"/>
  <c r="AB2564" i="8"/>
  <c r="AB1876" i="8"/>
  <c r="AB460" i="8"/>
  <c r="AB674" i="8"/>
  <c r="AB2499" i="8"/>
  <c r="AB2353" i="8"/>
  <c r="AB1681" i="8"/>
  <c r="AB2280" i="8"/>
  <c r="AB1680" i="8"/>
  <c r="AB2426" i="8"/>
  <c r="AB2495" i="8"/>
  <c r="AB135" i="8"/>
  <c r="AB1574" i="8"/>
  <c r="AB318" i="8"/>
  <c r="AB2205" i="8"/>
  <c r="AB1373" i="8"/>
  <c r="AB2428" i="8"/>
  <c r="AB2281" i="8"/>
  <c r="AB1169" i="8"/>
  <c r="AB2208" i="8"/>
  <c r="AB920" i="8"/>
  <c r="AB2282" i="8"/>
  <c r="AB2351" i="8"/>
  <c r="AB1274" i="8"/>
  <c r="AB2494" i="8"/>
  <c r="AB1470" i="8"/>
  <c r="AB2141" i="8"/>
  <c r="AB1173" i="8"/>
  <c r="AB2356" i="8"/>
  <c r="AB132" i="8"/>
  <c r="AB2355" i="8"/>
  <c r="AB779" i="8"/>
  <c r="AB2209" i="8"/>
  <c r="AB921" i="8"/>
  <c r="AB672" i="8"/>
  <c r="AB2279" i="8"/>
  <c r="AB3236" i="8"/>
  <c r="AB3234" i="8"/>
  <c r="X11" i="16" l="1"/>
  <c r="X27" i="16"/>
  <c r="X46" i="16"/>
  <c r="X73" i="16"/>
  <c r="X86" i="16"/>
  <c r="X69" i="16"/>
  <c r="X35" i="16"/>
  <c r="X50" i="16"/>
  <c r="X78" i="16"/>
  <c r="X89" i="16"/>
  <c r="X19" i="16"/>
  <c r="X39" i="16"/>
  <c r="X53" i="16"/>
  <c r="X81" i="16"/>
  <c r="X24" i="16"/>
  <c r="X45" i="16"/>
  <c r="X82" i="16"/>
  <c r="X37" i="16"/>
  <c r="X33" i="16"/>
  <c r="X49" i="16"/>
  <c r="X80" i="16"/>
  <c r="X48" i="16"/>
  <c r="X23" i="16"/>
  <c r="X79" i="16"/>
  <c r="X63" i="16"/>
  <c r="X47" i="16"/>
  <c r="X21" i="16"/>
  <c r="X84" i="16"/>
  <c r="X52" i="16"/>
  <c r="X14" i="16"/>
  <c r="X70" i="16"/>
  <c r="X54" i="16"/>
  <c r="X29" i="16"/>
  <c r="X12" i="16"/>
  <c r="X77" i="16"/>
  <c r="X57" i="16"/>
  <c r="X64" i="16"/>
  <c r="X87" i="16"/>
  <c r="X55" i="16"/>
  <c r="X13" i="16"/>
  <c r="X32" i="16"/>
  <c r="X62" i="16"/>
  <c r="X20" i="16"/>
  <c r="X41" i="16"/>
  <c r="X88" i="16"/>
  <c r="X56" i="16"/>
  <c r="X18" i="16"/>
  <c r="X83" i="16"/>
  <c r="X67" i="16"/>
  <c r="X51" i="16"/>
  <c r="X26" i="16"/>
  <c r="X9" i="16"/>
  <c r="X22" i="16"/>
  <c r="X74" i="16"/>
  <c r="X34" i="16"/>
  <c r="X8" i="16"/>
  <c r="X85" i="16"/>
  <c r="X28" i="16"/>
  <c r="X72" i="16"/>
  <c r="X44" i="16"/>
  <c r="X91" i="16"/>
  <c r="X75" i="16"/>
  <c r="X59" i="16"/>
  <c r="X43" i="16"/>
  <c r="X17" i="16"/>
  <c r="X76" i="16"/>
  <c r="X40" i="16"/>
  <c r="X10" i="16"/>
  <c r="X66" i="16"/>
  <c r="X42" i="16"/>
  <c r="X25" i="16"/>
  <c r="X31" i="16"/>
  <c r="X65" i="16"/>
  <c r="X36" i="16"/>
  <c r="X71" i="16"/>
  <c r="X30" i="16"/>
  <c r="X68" i="16"/>
  <c r="X90" i="16"/>
  <c r="X38" i="16"/>
  <c r="X61" i="16"/>
  <c r="X60" i="16"/>
  <c r="X58" i="16"/>
  <c r="X16" i="16"/>
  <c r="X7" i="16"/>
  <c r="E3" i="16"/>
  <c r="E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2" i="16"/>
  <c r="H284" i="16" l="1"/>
  <c r="H283" i="16"/>
  <c r="G282" i="16"/>
  <c r="G281" i="16"/>
  <c r="G273" i="16"/>
  <c r="G265" i="16"/>
  <c r="G257" i="16"/>
  <c r="J253" i="16"/>
  <c r="H269" i="16"/>
  <c r="G262" i="16"/>
  <c r="H258" i="16"/>
  <c r="G255" i="16"/>
  <c r="H252" i="16"/>
  <c r="G277" i="16"/>
  <c r="G276" i="16"/>
  <c r="G275" i="16"/>
  <c r="H273" i="16"/>
  <c r="G268" i="16"/>
  <c r="H265" i="16"/>
  <c r="G261" i="16"/>
  <c r="G260" i="16"/>
  <c r="G259" i="16"/>
  <c r="G258" i="16"/>
  <c r="H257" i="16"/>
  <c r="G256" i="16"/>
  <c r="G284" i="16"/>
  <c r="G283" i="16"/>
  <c r="H279" i="16"/>
  <c r="H278" i="16"/>
  <c r="H271" i="16"/>
  <c r="H270" i="16"/>
  <c r="H263" i="16"/>
  <c r="H262" i="16"/>
  <c r="H255" i="16"/>
  <c r="H254" i="16"/>
  <c r="H280" i="16"/>
  <c r="G279" i="16"/>
  <c r="G278" i="16"/>
  <c r="H277" i="16"/>
  <c r="H276" i="16"/>
  <c r="H275" i="16"/>
  <c r="H274" i="16"/>
  <c r="H272" i="16"/>
  <c r="G271" i="16"/>
  <c r="G270" i="16"/>
  <c r="H268" i="16"/>
  <c r="H267" i="16"/>
  <c r="H266" i="16"/>
  <c r="H264" i="16"/>
  <c r="G263" i="16"/>
  <c r="H261" i="16"/>
  <c r="H260" i="16"/>
  <c r="H259" i="16"/>
  <c r="H256" i="16"/>
  <c r="G254" i="16"/>
  <c r="H253" i="16"/>
  <c r="H282" i="16"/>
  <c r="H281" i="16"/>
  <c r="G280" i="16"/>
  <c r="G274" i="16"/>
  <c r="G272" i="16"/>
  <c r="G269" i="16"/>
  <c r="G267" i="16"/>
  <c r="G266" i="16"/>
  <c r="G264" i="16"/>
  <c r="G253" i="16"/>
  <c r="G252" i="16"/>
  <c r="J269" i="16"/>
  <c r="J283" i="16"/>
  <c r="J260" i="16"/>
  <c r="J276" i="16"/>
  <c r="J259" i="16"/>
  <c r="J267" i="16"/>
  <c r="J275" i="16"/>
  <c r="J280" i="16"/>
  <c r="J255" i="16"/>
  <c r="J261" i="16"/>
  <c r="J265" i="16"/>
  <c r="J281" i="16"/>
  <c r="J256" i="16"/>
  <c r="J263" i="16"/>
  <c r="J277" i="16"/>
  <c r="J252" i="16"/>
  <c r="J268" i="16"/>
  <c r="J254" i="16"/>
  <c r="J262" i="16"/>
  <c r="J270" i="16"/>
  <c r="J278" i="16"/>
  <c r="J264" i="16"/>
  <c r="J271" i="16"/>
  <c r="J284" i="16"/>
  <c r="J257" i="16"/>
  <c r="J273" i="16"/>
  <c r="J258" i="16"/>
  <c r="J266" i="16"/>
  <c r="J274" i="16"/>
  <c r="J272" i="16"/>
  <c r="J282" i="16"/>
  <c r="J279" i="16"/>
  <c r="H7" i="16"/>
  <c r="H8" i="16"/>
  <c r="J7" i="16"/>
  <c r="J8" i="16"/>
  <c r="H9" i="16"/>
  <c r="H13" i="16"/>
  <c r="H17" i="16"/>
  <c r="H21" i="16"/>
  <c r="H25" i="16"/>
  <c r="H29" i="16"/>
  <c r="H33" i="16"/>
  <c r="H37" i="16"/>
  <c r="H41" i="16"/>
  <c r="H45" i="16"/>
  <c r="H49" i="16"/>
  <c r="H53" i="16"/>
  <c r="H57" i="16"/>
  <c r="H61" i="16"/>
  <c r="H65" i="16"/>
  <c r="H69" i="16"/>
  <c r="H73" i="16"/>
  <c r="H77" i="16"/>
  <c r="H81" i="16"/>
  <c r="H85" i="16"/>
  <c r="H89" i="16"/>
  <c r="H93" i="16"/>
  <c r="H97" i="16"/>
  <c r="H10" i="16"/>
  <c r="H14" i="16"/>
  <c r="H18" i="16"/>
  <c r="H22" i="16"/>
  <c r="H26" i="16"/>
  <c r="H30" i="16"/>
  <c r="H34" i="16"/>
  <c r="H38" i="16"/>
  <c r="H42" i="16"/>
  <c r="H46" i="16"/>
  <c r="H50" i="16"/>
  <c r="H54" i="16"/>
  <c r="H58" i="16"/>
  <c r="H62" i="16"/>
  <c r="H66" i="16"/>
  <c r="H70" i="16"/>
  <c r="H74" i="16"/>
  <c r="H78" i="16"/>
  <c r="H82" i="16"/>
  <c r="H86" i="16"/>
  <c r="H90" i="16"/>
  <c r="H94" i="16"/>
  <c r="H98" i="16"/>
  <c r="H102" i="16"/>
  <c r="H11" i="16"/>
  <c r="H15" i="16"/>
  <c r="H19" i="16"/>
  <c r="H23" i="16"/>
  <c r="H27" i="16"/>
  <c r="H31" i="16"/>
  <c r="H35" i="16"/>
  <c r="H39" i="16"/>
  <c r="H43" i="16"/>
  <c r="H47" i="16"/>
  <c r="H51" i="16"/>
  <c r="H55" i="16"/>
  <c r="H59" i="16"/>
  <c r="H63" i="16"/>
  <c r="H67" i="16"/>
  <c r="H71" i="16"/>
  <c r="H75" i="16"/>
  <c r="H79" i="16"/>
  <c r="H83" i="16"/>
  <c r="H87" i="16"/>
  <c r="H91" i="16"/>
  <c r="H95" i="16"/>
  <c r="H12" i="16"/>
  <c r="H16" i="16"/>
  <c r="H20" i="16"/>
  <c r="H24" i="16"/>
  <c r="H28" i="16"/>
  <c r="H32" i="16"/>
  <c r="H36" i="16"/>
  <c r="H40" i="16"/>
  <c r="H44" i="16"/>
  <c r="H48" i="16"/>
  <c r="H52" i="16"/>
  <c r="H56" i="16"/>
  <c r="H60" i="16"/>
  <c r="H64" i="16"/>
  <c r="H68" i="16"/>
  <c r="H72" i="16"/>
  <c r="H76" i="16"/>
  <c r="H80" i="16"/>
  <c r="H88" i="16"/>
  <c r="H100" i="16"/>
  <c r="H105" i="16"/>
  <c r="H109" i="16"/>
  <c r="H113" i="16"/>
  <c r="H117" i="16"/>
  <c r="H121" i="16"/>
  <c r="H125" i="16"/>
  <c r="H129" i="16"/>
  <c r="H133" i="16"/>
  <c r="H137" i="16"/>
  <c r="H141" i="16"/>
  <c r="H145" i="16"/>
  <c r="H149" i="16"/>
  <c r="H153" i="16"/>
  <c r="H157" i="16"/>
  <c r="H161" i="16"/>
  <c r="H165" i="16"/>
  <c r="H169" i="16"/>
  <c r="H173" i="16"/>
  <c r="H177" i="16"/>
  <c r="H181" i="16"/>
  <c r="H185" i="16"/>
  <c r="H189" i="16"/>
  <c r="H92" i="16"/>
  <c r="H101" i="16"/>
  <c r="H106" i="16"/>
  <c r="H110" i="16"/>
  <c r="H114" i="16"/>
  <c r="H118" i="16"/>
  <c r="H122" i="16"/>
  <c r="H126" i="16"/>
  <c r="H130" i="16"/>
  <c r="H134" i="16"/>
  <c r="H138" i="16"/>
  <c r="H142" i="16"/>
  <c r="H146" i="16"/>
  <c r="H150" i="16"/>
  <c r="H154" i="16"/>
  <c r="H158" i="16"/>
  <c r="H162" i="16"/>
  <c r="H166" i="16"/>
  <c r="H170" i="16"/>
  <c r="H174" i="16"/>
  <c r="H178" i="16"/>
  <c r="H182" i="16"/>
  <c r="H96" i="16"/>
  <c r="H103" i="16"/>
  <c r="H107" i="16"/>
  <c r="H111" i="16"/>
  <c r="H115" i="16"/>
  <c r="H119" i="16"/>
  <c r="H123" i="16"/>
  <c r="H127" i="16"/>
  <c r="H131" i="16"/>
  <c r="H135" i="16"/>
  <c r="H139" i="16"/>
  <c r="H143" i="16"/>
  <c r="H147" i="16"/>
  <c r="H151" i="16"/>
  <c r="H155" i="16"/>
  <c r="H159" i="16"/>
  <c r="H163" i="16"/>
  <c r="H167" i="16"/>
  <c r="H171" i="16"/>
  <c r="H175" i="16"/>
  <c r="H84" i="16"/>
  <c r="H99" i="16"/>
  <c r="H104" i="16"/>
  <c r="H108" i="16"/>
  <c r="H112" i="16"/>
  <c r="H116" i="16"/>
  <c r="H120" i="16"/>
  <c r="H124" i="16"/>
  <c r="H128" i="16"/>
  <c r="H132" i="16"/>
  <c r="H136" i="16"/>
  <c r="H140" i="16"/>
  <c r="H144" i="16"/>
  <c r="H148" i="16"/>
  <c r="H152" i="16"/>
  <c r="H156" i="16"/>
  <c r="H160" i="16"/>
  <c r="H164" i="16"/>
  <c r="H168" i="16"/>
  <c r="H172" i="16"/>
  <c r="H176" i="16"/>
  <c r="H180" i="16"/>
  <c r="H187" i="16"/>
  <c r="H192" i="16"/>
  <c r="H196" i="16"/>
  <c r="H200" i="16"/>
  <c r="H204" i="16"/>
  <c r="H208" i="16"/>
  <c r="H212" i="16"/>
  <c r="H216" i="16"/>
  <c r="H220" i="16"/>
  <c r="H224" i="16"/>
  <c r="H228" i="16"/>
  <c r="H232" i="16"/>
  <c r="H236" i="16"/>
  <c r="H240" i="16"/>
  <c r="H244" i="16"/>
  <c r="H248" i="16"/>
  <c r="H203" i="16"/>
  <c r="H219" i="16"/>
  <c r="H231" i="16"/>
  <c r="H243" i="16"/>
  <c r="H183" i="16"/>
  <c r="H188" i="16"/>
  <c r="H193" i="16"/>
  <c r="H197" i="16"/>
  <c r="H201" i="16"/>
  <c r="H205" i="16"/>
  <c r="H209" i="16"/>
  <c r="H213" i="16"/>
  <c r="H217" i="16"/>
  <c r="H221" i="16"/>
  <c r="H225" i="16"/>
  <c r="H229" i="16"/>
  <c r="H233" i="16"/>
  <c r="H237" i="16"/>
  <c r="H241" i="16"/>
  <c r="H245" i="16"/>
  <c r="H249" i="16"/>
  <c r="H207" i="16"/>
  <c r="H223" i="16"/>
  <c r="H235" i="16"/>
  <c r="H247" i="16"/>
  <c r="H184" i="16"/>
  <c r="H190" i="16"/>
  <c r="H194" i="16"/>
  <c r="H198" i="16"/>
  <c r="H202" i="16"/>
  <c r="H206" i="16"/>
  <c r="H210" i="16"/>
  <c r="H214" i="16"/>
  <c r="H218" i="16"/>
  <c r="H222" i="16"/>
  <c r="H226" i="16"/>
  <c r="H230" i="16"/>
  <c r="H234" i="16"/>
  <c r="H238" i="16"/>
  <c r="H242" i="16"/>
  <c r="H246" i="16"/>
  <c r="H250" i="16"/>
  <c r="H179" i="16"/>
  <c r="H186" i="16"/>
  <c r="H191" i="16"/>
  <c r="H195" i="16"/>
  <c r="H199" i="16"/>
  <c r="H211" i="16"/>
  <c r="H215" i="16"/>
  <c r="H227" i="16"/>
  <c r="H239" i="16"/>
  <c r="H251" i="16"/>
  <c r="J9" i="16"/>
  <c r="J236" i="16"/>
  <c r="J220" i="16"/>
  <c r="J204" i="16"/>
  <c r="J188" i="16"/>
  <c r="J172" i="16"/>
  <c r="J156" i="16"/>
  <c r="J140" i="16"/>
  <c r="J124" i="16"/>
  <c r="J108" i="16"/>
  <c r="J92" i="16"/>
  <c r="J76" i="16"/>
  <c r="J60" i="16"/>
  <c r="J44" i="16"/>
  <c r="J28" i="16"/>
  <c r="J12" i="16"/>
  <c r="J239" i="16"/>
  <c r="J223" i="16"/>
  <c r="J207" i="16"/>
  <c r="J191" i="16"/>
  <c r="J175" i="16"/>
  <c r="J159" i="16"/>
  <c r="J143" i="16"/>
  <c r="J127" i="16"/>
  <c r="J111" i="16"/>
  <c r="J95" i="16"/>
  <c r="J79" i="16"/>
  <c r="J63" i="16"/>
  <c r="J47" i="16"/>
  <c r="J31" i="16"/>
  <c r="J15" i="16"/>
  <c r="J242" i="16"/>
  <c r="J226" i="16"/>
  <c r="J210" i="16"/>
  <c r="J194" i="16"/>
  <c r="J178" i="16"/>
  <c r="J162" i="16"/>
  <c r="J146" i="16"/>
  <c r="J130" i="16"/>
  <c r="J114" i="16"/>
  <c r="J98" i="16"/>
  <c r="J82" i="16"/>
  <c r="J66" i="16"/>
  <c r="J50" i="16"/>
  <c r="J34" i="16"/>
  <c r="J18" i="16"/>
  <c r="J249" i="16"/>
  <c r="J233" i="16"/>
  <c r="J217" i="16"/>
  <c r="J201" i="16"/>
  <c r="J185" i="16"/>
  <c r="J169" i="16"/>
  <c r="J153" i="16"/>
  <c r="J137" i="16"/>
  <c r="J121" i="16"/>
  <c r="J105" i="16"/>
  <c r="J73" i="16"/>
  <c r="J57" i="16"/>
  <c r="J248" i="16"/>
  <c r="J232" i="16"/>
  <c r="J216" i="16"/>
  <c r="J200" i="16"/>
  <c r="J184" i="16"/>
  <c r="J168" i="16"/>
  <c r="J152" i="16"/>
  <c r="J136" i="16"/>
  <c r="J120" i="16"/>
  <c r="J104" i="16"/>
  <c r="J88" i="16"/>
  <c r="J72" i="16"/>
  <c r="J56" i="16"/>
  <c r="J40" i="16"/>
  <c r="J24" i="16"/>
  <c r="J251" i="16"/>
  <c r="J235" i="16"/>
  <c r="J219" i="16"/>
  <c r="J203" i="16"/>
  <c r="J187" i="16"/>
  <c r="J171" i="16"/>
  <c r="J155" i="16"/>
  <c r="J139" i="16"/>
  <c r="J123" i="16"/>
  <c r="J107" i="16"/>
  <c r="J91" i="16"/>
  <c r="J75" i="16"/>
  <c r="J59" i="16"/>
  <c r="J43" i="16"/>
  <c r="J27" i="16"/>
  <c r="J11" i="16"/>
  <c r="J238" i="16"/>
  <c r="J222" i="16"/>
  <c r="J206" i="16"/>
  <c r="J190" i="16"/>
  <c r="J174" i="16"/>
  <c r="J158" i="16"/>
  <c r="J142" i="16"/>
  <c r="J126" i="16"/>
  <c r="J110" i="16"/>
  <c r="J94" i="16"/>
  <c r="J78" i="16"/>
  <c r="J62" i="16"/>
  <c r="J46" i="16"/>
  <c r="J30" i="16"/>
  <c r="J14" i="16"/>
  <c r="J245" i="16"/>
  <c r="J229" i="16"/>
  <c r="J213" i="16"/>
  <c r="J197" i="16"/>
  <c r="J181" i="16"/>
  <c r="J165" i="16"/>
  <c r="J149" i="16"/>
  <c r="J133" i="16"/>
  <c r="J117" i="16"/>
  <c r="J101" i="16"/>
  <c r="J85" i="16"/>
  <c r="J69" i="16"/>
  <c r="J53" i="16"/>
  <c r="J37" i="16"/>
  <c r="J21" i="16"/>
  <c r="J244" i="16"/>
  <c r="J228" i="16"/>
  <c r="J212" i="16"/>
  <c r="J196" i="16"/>
  <c r="J180" i="16"/>
  <c r="J164" i="16"/>
  <c r="J148" i="16"/>
  <c r="J132" i="16"/>
  <c r="J116" i="16"/>
  <c r="J100" i="16"/>
  <c r="J84" i="16"/>
  <c r="J68" i="16"/>
  <c r="J52" i="16"/>
  <c r="J36" i="16"/>
  <c r="J20" i="16"/>
  <c r="J247" i="16"/>
  <c r="J231" i="16"/>
  <c r="J215" i="16"/>
  <c r="J199" i="16"/>
  <c r="J183" i="16"/>
  <c r="J167" i="16"/>
  <c r="J151" i="16"/>
  <c r="J135" i="16"/>
  <c r="J119" i="16"/>
  <c r="J103" i="16"/>
  <c r="J87" i="16"/>
  <c r="J71" i="16"/>
  <c r="J55" i="16"/>
  <c r="J39" i="16"/>
  <c r="J23" i="16"/>
  <c r="J250" i="16"/>
  <c r="J234" i="16"/>
  <c r="J218" i="16"/>
  <c r="J202" i="16"/>
  <c r="J186" i="16"/>
  <c r="J170" i="16"/>
  <c r="J154" i="16"/>
  <c r="J138" i="16"/>
  <c r="J122" i="16"/>
  <c r="J106" i="16"/>
  <c r="J90" i="16"/>
  <c r="J74" i="16"/>
  <c r="J58" i="16"/>
  <c r="J42" i="16"/>
  <c r="J26" i="16"/>
  <c r="J10" i="16"/>
  <c r="J241" i="16"/>
  <c r="J225" i="16"/>
  <c r="J209" i="16"/>
  <c r="J193" i="16"/>
  <c r="J177" i="16"/>
  <c r="J161" i="16"/>
  <c r="J145" i="16"/>
  <c r="J129" i="16"/>
  <c r="J113" i="16"/>
  <c r="J97" i="16"/>
  <c r="J81" i="16"/>
  <c r="J65" i="16"/>
  <c r="J49" i="16"/>
  <c r="J33" i="16"/>
  <c r="J17" i="16"/>
  <c r="J25" i="16"/>
  <c r="J240" i="16"/>
  <c r="J224" i="16"/>
  <c r="J208" i="16"/>
  <c r="J192" i="16"/>
  <c r="J176" i="16"/>
  <c r="J160" i="16"/>
  <c r="J144" i="16"/>
  <c r="J128" i="16"/>
  <c r="J112" i="16"/>
  <c r="J96" i="16"/>
  <c r="J80" i="16"/>
  <c r="J64" i="16"/>
  <c r="J48" i="16"/>
  <c r="J32" i="16"/>
  <c r="J16" i="16"/>
  <c r="J243" i="16"/>
  <c r="J227" i="16"/>
  <c r="J211" i="16"/>
  <c r="J195" i="16"/>
  <c r="J179" i="16"/>
  <c r="J163" i="16"/>
  <c r="J147" i="16"/>
  <c r="J131" i="16"/>
  <c r="J115" i="16"/>
  <c r="J99" i="16"/>
  <c r="J83" i="16"/>
  <c r="J67" i="16"/>
  <c r="J51" i="16"/>
  <c r="J35" i="16"/>
  <c r="J19" i="16"/>
  <c r="J246" i="16"/>
  <c r="J230" i="16"/>
  <c r="J214" i="16"/>
  <c r="J198" i="16"/>
  <c r="J182" i="16"/>
  <c r="J166" i="16"/>
  <c r="J150" i="16"/>
  <c r="J134" i="16"/>
  <c r="J118" i="16"/>
  <c r="J102" i="16"/>
  <c r="J86" i="16"/>
  <c r="J70" i="16"/>
  <c r="J54" i="16"/>
  <c r="J38" i="16"/>
  <c r="J22" i="16"/>
  <c r="J237" i="16"/>
  <c r="J221" i="16"/>
  <c r="J205" i="16"/>
  <c r="J189" i="16"/>
  <c r="J173" i="16"/>
  <c r="J157" i="16"/>
  <c r="J141" i="16"/>
  <c r="J125" i="16"/>
  <c r="J109" i="16"/>
  <c r="J93" i="16"/>
  <c r="J77" i="16"/>
  <c r="J61" i="16"/>
  <c r="J45" i="16"/>
  <c r="J29" i="16"/>
  <c r="J13" i="16"/>
  <c r="J89" i="16"/>
  <c r="J41" i="16"/>
  <c r="G7" i="16"/>
  <c r="G19" i="16"/>
  <c r="G39" i="16"/>
  <c r="G55" i="16"/>
  <c r="G74" i="16"/>
  <c r="G87" i="16"/>
  <c r="G99" i="16"/>
  <c r="G111" i="16"/>
  <c r="G120" i="16"/>
  <c r="G132" i="16"/>
  <c r="G144" i="16"/>
  <c r="G157" i="16"/>
  <c r="G167" i="16"/>
  <c r="G206" i="16"/>
  <c r="G222" i="16"/>
  <c r="G17" i="16"/>
  <c r="G70" i="16"/>
  <c r="G108" i="16"/>
  <c r="G141" i="16"/>
  <c r="G218" i="16"/>
  <c r="G11" i="16"/>
  <c r="G23" i="16"/>
  <c r="G43" i="16"/>
  <c r="G60" i="16"/>
  <c r="G77" i="16"/>
  <c r="G89" i="16"/>
  <c r="G102" i="16"/>
  <c r="G114" i="16"/>
  <c r="G123" i="16"/>
  <c r="G135" i="16"/>
  <c r="G147" i="16"/>
  <c r="G160" i="16"/>
  <c r="G178" i="16"/>
  <c r="G209" i="16"/>
  <c r="G227" i="16"/>
  <c r="G35" i="16"/>
  <c r="G83" i="16"/>
  <c r="G118" i="16"/>
  <c r="G166" i="16"/>
  <c r="G15" i="16"/>
  <c r="G27" i="16"/>
  <c r="G47" i="16"/>
  <c r="G65" i="16"/>
  <c r="G78" i="16"/>
  <c r="G91" i="16"/>
  <c r="G105" i="16"/>
  <c r="G117" i="16"/>
  <c r="G126" i="16"/>
  <c r="G138" i="16"/>
  <c r="G150" i="16"/>
  <c r="G164" i="16"/>
  <c r="G182" i="16"/>
  <c r="G217" i="16"/>
  <c r="G234" i="16"/>
  <c r="G170" i="16"/>
  <c r="G51" i="16"/>
  <c r="G96" i="16"/>
  <c r="G129" i="16"/>
  <c r="G153" i="16"/>
  <c r="G186" i="16"/>
  <c r="G10" i="16"/>
  <c r="G38" i="16"/>
  <c r="G82" i="16"/>
  <c r="G122" i="16"/>
  <c r="G171" i="16"/>
  <c r="G203" i="16"/>
  <c r="G239" i="16"/>
  <c r="G198" i="16"/>
  <c r="G50" i="16"/>
  <c r="G211" i="16"/>
  <c r="G142" i="16"/>
  <c r="G45" i="16"/>
  <c r="G63" i="16"/>
  <c r="G79" i="16"/>
  <c r="G115" i="16"/>
  <c r="G139" i="16"/>
  <c r="G159" i="16"/>
  <c r="G180" i="16"/>
  <c r="G196" i="16"/>
  <c r="G212" i="16"/>
  <c r="G228" i="16"/>
  <c r="G244" i="16"/>
  <c r="G12" i="16"/>
  <c r="G28" i="16"/>
  <c r="G44" i="16"/>
  <c r="G64" i="16"/>
  <c r="G80" i="16"/>
  <c r="G100" i="16"/>
  <c r="G124" i="16"/>
  <c r="G148" i="16"/>
  <c r="G173" i="16"/>
  <c r="G189" i="16"/>
  <c r="G205" i="16"/>
  <c r="G229" i="16"/>
  <c r="G245" i="16"/>
  <c r="G238" i="16"/>
  <c r="G194" i="16"/>
  <c r="G133" i="16"/>
  <c r="G86" i="16"/>
  <c r="G53" i="16"/>
  <c r="G25" i="16"/>
  <c r="G21" i="16"/>
  <c r="G49" i="16"/>
  <c r="G93" i="16"/>
  <c r="G134" i="16"/>
  <c r="G179" i="16"/>
  <c r="G210" i="16"/>
  <c r="G247" i="16"/>
  <c r="G154" i="16"/>
  <c r="G190" i="16"/>
  <c r="G94" i="16"/>
  <c r="G242" i="16"/>
  <c r="G34" i="16"/>
  <c r="G67" i="16"/>
  <c r="G95" i="16"/>
  <c r="G119" i="16"/>
  <c r="G143" i="16"/>
  <c r="G163" i="16"/>
  <c r="G184" i="16"/>
  <c r="G200" i="16"/>
  <c r="G216" i="16"/>
  <c r="G232" i="16"/>
  <c r="G248" i="16"/>
  <c r="G16" i="16"/>
  <c r="G32" i="16"/>
  <c r="G48" i="16"/>
  <c r="G68" i="16"/>
  <c r="G84" i="16"/>
  <c r="G104" i="16"/>
  <c r="G128" i="16"/>
  <c r="G152" i="16"/>
  <c r="G177" i="16"/>
  <c r="G193" i="16"/>
  <c r="G213" i="16"/>
  <c r="G233" i="16"/>
  <c r="G249" i="16"/>
  <c r="G230" i="16"/>
  <c r="G169" i="16"/>
  <c r="G121" i="16"/>
  <c r="G81" i="16"/>
  <c r="G42" i="16"/>
  <c r="G14" i="16"/>
  <c r="G26" i="16"/>
  <c r="G54" i="16"/>
  <c r="G98" i="16"/>
  <c r="G146" i="16"/>
  <c r="G187" i="16"/>
  <c r="G223" i="16"/>
  <c r="G106" i="16"/>
  <c r="G250" i="16"/>
  <c r="G174" i="16"/>
  <c r="G22" i="16"/>
  <c r="G130" i="16"/>
  <c r="G31" i="16"/>
  <c r="G71" i="16"/>
  <c r="G103" i="16"/>
  <c r="G127" i="16"/>
  <c r="G151" i="16"/>
  <c r="G172" i="16"/>
  <c r="G188" i="16"/>
  <c r="G204" i="16"/>
  <c r="G220" i="16"/>
  <c r="G236" i="16"/>
  <c r="G20" i="16"/>
  <c r="G36" i="16"/>
  <c r="G52" i="16"/>
  <c r="G72" i="16"/>
  <c r="G88" i="16"/>
  <c r="G112" i="16"/>
  <c r="G136" i="16"/>
  <c r="G156" i="16"/>
  <c r="G181" i="16"/>
  <c r="G197" i="16"/>
  <c r="G221" i="16"/>
  <c r="G237" i="16"/>
  <c r="G215" i="16"/>
  <c r="G158" i="16"/>
  <c r="G109" i="16"/>
  <c r="G73" i="16"/>
  <c r="G37" i="16"/>
  <c r="G9" i="16"/>
  <c r="G33" i="16"/>
  <c r="G195" i="16"/>
  <c r="G61" i="16"/>
  <c r="G161" i="16"/>
  <c r="G59" i="16"/>
  <c r="G155" i="16"/>
  <c r="G224" i="16"/>
  <c r="G56" i="16"/>
  <c r="G140" i="16"/>
  <c r="G225" i="16"/>
  <c r="G202" i="16"/>
  <c r="G30" i="16"/>
  <c r="G251" i="16"/>
  <c r="G214" i="16"/>
  <c r="G183" i="16"/>
  <c r="G137" i="16"/>
  <c r="G90" i="16"/>
  <c r="G46" i="16"/>
  <c r="G13" i="16"/>
  <c r="G131" i="16"/>
  <c r="G246" i="16"/>
  <c r="G219" i="16"/>
  <c r="G101" i="16"/>
  <c r="G66" i="16"/>
  <c r="G231" i="16"/>
  <c r="G75" i="16"/>
  <c r="G176" i="16"/>
  <c r="G240" i="16"/>
  <c r="G8" i="16"/>
  <c r="G76" i="16"/>
  <c r="G168" i="16"/>
  <c r="G241" i="16"/>
  <c r="G145" i="16"/>
  <c r="G243" i="16"/>
  <c r="G207" i="16"/>
  <c r="G175" i="16"/>
  <c r="G125" i="16"/>
  <c r="G85" i="16"/>
  <c r="G41" i="16"/>
  <c r="G208" i="16"/>
  <c r="G201" i="16"/>
  <c r="G191" i="16"/>
  <c r="G57" i="16"/>
  <c r="G110" i="16"/>
  <c r="G107" i="16"/>
  <c r="G192" i="16"/>
  <c r="G24" i="16"/>
  <c r="G92" i="16"/>
  <c r="G185" i="16"/>
  <c r="G97" i="16"/>
  <c r="G235" i="16"/>
  <c r="G199" i="16"/>
  <c r="G162" i="16"/>
  <c r="G113" i="16"/>
  <c r="G62" i="16"/>
  <c r="G29" i="16"/>
  <c r="G165" i="16"/>
  <c r="G226" i="16"/>
  <c r="G69" i="16"/>
  <c r="G40" i="16"/>
  <c r="G116" i="16"/>
  <c r="G58" i="16"/>
  <c r="G149" i="16"/>
  <c r="G18" i="16"/>
  <c r="B25" i="5" l="1"/>
  <c r="B24" i="5"/>
  <c r="A2" i="5" l="1"/>
  <c r="C176" i="5" l="1"/>
  <c r="B176" i="5"/>
  <c r="C175" i="5"/>
  <c r="B175" i="5"/>
  <c r="C174" i="5"/>
  <c r="B174" i="5"/>
  <c r="A174" i="5" l="1"/>
  <c r="A175" i="5"/>
  <c r="A176" i="5"/>
  <c r="C173" i="5"/>
  <c r="B173" i="5"/>
  <c r="C172" i="5"/>
  <c r="B172" i="5"/>
  <c r="C171" i="5"/>
  <c r="B171" i="5"/>
  <c r="C170" i="5"/>
  <c r="B170" i="5"/>
  <c r="C169" i="5"/>
  <c r="B169" i="5"/>
  <c r="C168" i="5"/>
  <c r="B168" i="5"/>
  <c r="C167" i="5"/>
  <c r="B167" i="5"/>
  <c r="C166" i="5"/>
  <c r="B166" i="5"/>
  <c r="A171" i="5" l="1"/>
  <c r="A173" i="5"/>
  <c r="A166" i="5"/>
  <c r="A168" i="5"/>
  <c r="A170" i="5"/>
  <c r="A167" i="5"/>
  <c r="A169" i="5"/>
  <c r="A172" i="5"/>
  <c r="C165" i="5" l="1"/>
  <c r="B165" i="5"/>
  <c r="A165" i="5" l="1"/>
  <c r="B129" i="5" l="1"/>
  <c r="C129" i="5"/>
  <c r="B130" i="5"/>
  <c r="C130" i="5"/>
  <c r="B131" i="5"/>
  <c r="C131" i="5"/>
  <c r="B132" i="5"/>
  <c r="C132" i="5"/>
  <c r="B133" i="5"/>
  <c r="C133" i="5"/>
  <c r="B134" i="5"/>
  <c r="C134" i="5"/>
  <c r="B135" i="5"/>
  <c r="C135" i="5"/>
  <c r="B136" i="5"/>
  <c r="C136" i="5"/>
  <c r="B137" i="5"/>
  <c r="C137" i="5"/>
  <c r="B109" i="5"/>
  <c r="C109" i="5"/>
  <c r="B110" i="5"/>
  <c r="C110" i="5"/>
  <c r="B102" i="5"/>
  <c r="C102" i="5"/>
  <c r="B43" i="5"/>
  <c r="C43" i="5"/>
  <c r="B44" i="5"/>
  <c r="C44" i="5"/>
  <c r="B45" i="5"/>
  <c r="C45" i="5"/>
  <c r="B46" i="5"/>
  <c r="C46" i="5"/>
  <c r="A46" i="5" l="1"/>
  <c r="A45" i="5"/>
  <c r="A44" i="5"/>
  <c r="A43" i="5"/>
  <c r="A102" i="5"/>
  <c r="A110" i="5"/>
  <c r="A109" i="5"/>
  <c r="A137" i="5"/>
  <c r="A136" i="5"/>
  <c r="A135" i="5"/>
  <c r="A134" i="5"/>
  <c r="A133" i="5"/>
  <c r="A132" i="5"/>
  <c r="A131" i="5"/>
  <c r="A130" i="5"/>
  <c r="A129" i="5"/>
  <c r="B164" i="5" l="1"/>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28" i="5"/>
  <c r="B127" i="5"/>
  <c r="B126" i="5"/>
  <c r="B125" i="5"/>
  <c r="B124" i="5"/>
  <c r="B123" i="5"/>
  <c r="B122" i="5"/>
  <c r="B121" i="5"/>
  <c r="B120" i="5"/>
  <c r="B119" i="5"/>
  <c r="B118" i="5"/>
  <c r="B117" i="5"/>
  <c r="B116" i="5"/>
  <c r="B115" i="5"/>
  <c r="B114" i="5"/>
  <c r="B113" i="5"/>
  <c r="B112" i="5"/>
  <c r="B111" i="5"/>
  <c r="B108" i="5"/>
  <c r="B107" i="5"/>
  <c r="B106" i="5"/>
  <c r="B105" i="5"/>
  <c r="B104" i="5"/>
  <c r="B103"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2" i="5"/>
  <c r="B41" i="5"/>
  <c r="B40" i="5"/>
  <c r="B39" i="5"/>
  <c r="B38" i="5"/>
  <c r="B37" i="5"/>
  <c r="B36" i="5"/>
  <c r="B35" i="5"/>
  <c r="B34" i="5"/>
  <c r="B33" i="5"/>
  <c r="B32" i="5"/>
  <c r="B31" i="5"/>
  <c r="B30" i="5"/>
  <c r="B29" i="5"/>
  <c r="B28" i="5"/>
  <c r="B27" i="5"/>
  <c r="B26" i="5"/>
  <c r="B23" i="5"/>
  <c r="B22"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28" i="5"/>
  <c r="C127" i="5"/>
  <c r="C126" i="5"/>
  <c r="C125" i="5"/>
  <c r="C124" i="5"/>
  <c r="C123" i="5"/>
  <c r="C122" i="5"/>
  <c r="C121" i="5"/>
  <c r="C120" i="5"/>
  <c r="C119" i="5"/>
  <c r="C118" i="5"/>
  <c r="C117" i="5"/>
  <c r="C116" i="5"/>
  <c r="C115" i="5"/>
  <c r="C114" i="5"/>
  <c r="C113" i="5"/>
  <c r="C112" i="5"/>
  <c r="C111" i="5"/>
  <c r="C108" i="5"/>
  <c r="C107" i="5"/>
  <c r="C106" i="5"/>
  <c r="C105" i="5"/>
  <c r="C104" i="5"/>
  <c r="C103"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2" i="5"/>
  <c r="C41" i="5"/>
  <c r="C40" i="5"/>
  <c r="C39" i="5"/>
  <c r="C38" i="5"/>
  <c r="C37" i="5"/>
  <c r="C36" i="5"/>
  <c r="C35" i="5"/>
  <c r="C34" i="5"/>
  <c r="C33" i="5"/>
  <c r="C32" i="5"/>
  <c r="C31" i="5"/>
  <c r="C30" i="5"/>
  <c r="C29" i="5"/>
  <c r="C28" i="5"/>
  <c r="C27" i="5"/>
  <c r="C26" i="5"/>
  <c r="C25" i="5"/>
  <c r="C24" i="5"/>
  <c r="C23" i="5"/>
  <c r="C22" i="5"/>
  <c r="J92" i="5" l="1"/>
  <c r="J96" i="5"/>
  <c r="J100" i="5"/>
  <c r="J105" i="5"/>
  <c r="J111" i="5"/>
  <c r="J115" i="5"/>
  <c r="J119" i="5"/>
  <c r="J123" i="5"/>
  <c r="J127" i="5"/>
  <c r="J140" i="5"/>
  <c r="J144" i="5"/>
  <c r="J148" i="5"/>
  <c r="J152" i="5"/>
  <c r="J156" i="5"/>
  <c r="J160" i="5"/>
  <c r="J164" i="5"/>
  <c r="J145" i="5"/>
  <c r="J149" i="5"/>
  <c r="J153" i="5"/>
  <c r="J157" i="5"/>
  <c r="J161" i="5"/>
  <c r="J27" i="5"/>
  <c r="J31" i="5"/>
  <c r="J35" i="5"/>
  <c r="J39" i="5"/>
  <c r="J47" i="5"/>
  <c r="J51" i="5"/>
  <c r="J55" i="5"/>
  <c r="J59" i="5"/>
  <c r="J63" i="5"/>
  <c r="J67" i="5"/>
  <c r="J71" i="5"/>
  <c r="J75" i="5"/>
  <c r="J79" i="5"/>
  <c r="J83" i="5"/>
  <c r="J87" i="5"/>
  <c r="J91" i="5"/>
  <c r="J95" i="5"/>
  <c r="J99" i="5"/>
  <c r="J104" i="5"/>
  <c r="J108" i="5"/>
  <c r="J114" i="5"/>
  <c r="J118" i="5"/>
  <c r="J122" i="5"/>
  <c r="J126" i="5"/>
  <c r="J139" i="5"/>
  <c r="J24" i="5"/>
  <c r="J25" i="5"/>
  <c r="J175" i="5"/>
  <c r="J176" i="5"/>
  <c r="J174" i="5"/>
  <c r="J166" i="5"/>
  <c r="J167" i="5"/>
  <c r="J173" i="5"/>
  <c r="J168" i="5"/>
  <c r="J169" i="5"/>
  <c r="J170" i="5"/>
  <c r="J171" i="5"/>
  <c r="J172" i="5"/>
  <c r="J165" i="5"/>
  <c r="J44" i="5"/>
  <c r="J134" i="5"/>
  <c r="J45" i="5"/>
  <c r="J135" i="5"/>
  <c r="J109" i="5"/>
  <c r="J131" i="5"/>
  <c r="J136" i="5"/>
  <c r="J137" i="5"/>
  <c r="J102" i="5"/>
  <c r="J132" i="5"/>
  <c r="J43" i="5"/>
  <c r="J133" i="5"/>
  <c r="J130" i="5"/>
  <c r="J110" i="5"/>
  <c r="J46" i="5"/>
  <c r="J129" i="5"/>
  <c r="J28" i="5"/>
  <c r="J32" i="5"/>
  <c r="J36" i="5"/>
  <c r="J40" i="5"/>
  <c r="J48" i="5"/>
  <c r="J52" i="5"/>
  <c r="J56" i="5"/>
  <c r="J60" i="5"/>
  <c r="J64" i="5"/>
  <c r="J68" i="5"/>
  <c r="J72" i="5"/>
  <c r="J76" i="5"/>
  <c r="J80" i="5"/>
  <c r="J84" i="5"/>
  <c r="J88" i="5"/>
  <c r="J23" i="5"/>
  <c r="J29" i="5"/>
  <c r="J33" i="5"/>
  <c r="J37" i="5"/>
  <c r="J41" i="5"/>
  <c r="J49" i="5"/>
  <c r="J53" i="5"/>
  <c r="J57" i="5"/>
  <c r="J61" i="5"/>
  <c r="J65" i="5"/>
  <c r="J69" i="5"/>
  <c r="J73" i="5"/>
  <c r="J77" i="5"/>
  <c r="J81" i="5"/>
  <c r="J85" i="5"/>
  <c r="J89" i="5"/>
  <c r="J93" i="5"/>
  <c r="J97" i="5"/>
  <c r="J101" i="5"/>
  <c r="J106" i="5"/>
  <c r="J112" i="5"/>
  <c r="J116" i="5"/>
  <c r="J120" i="5"/>
  <c r="J124" i="5"/>
  <c r="J128" i="5"/>
  <c r="J141" i="5"/>
  <c r="J26" i="5"/>
  <c r="J30" i="5"/>
  <c r="J34" i="5"/>
  <c r="J38" i="5"/>
  <c r="J42" i="5"/>
  <c r="J50" i="5"/>
  <c r="J54" i="5"/>
  <c r="J58" i="5"/>
  <c r="J62" i="5"/>
  <c r="J66" i="5"/>
  <c r="J70" i="5"/>
  <c r="J74" i="5"/>
  <c r="J78" i="5"/>
  <c r="J82" i="5"/>
  <c r="J86" i="5"/>
  <c r="J90" i="5"/>
  <c r="J94" i="5"/>
  <c r="J98" i="5"/>
  <c r="J103" i="5"/>
  <c r="J107" i="5"/>
  <c r="J113" i="5"/>
  <c r="J117" i="5"/>
  <c r="J121" i="5"/>
  <c r="J125" i="5"/>
  <c r="J138" i="5"/>
  <c r="J142" i="5"/>
  <c r="J146" i="5"/>
  <c r="J150" i="5"/>
  <c r="J154" i="5"/>
  <c r="J158" i="5"/>
  <c r="J162" i="5"/>
  <c r="J143" i="5"/>
  <c r="J147" i="5"/>
  <c r="J151" i="5"/>
  <c r="J155" i="5"/>
  <c r="J159" i="5"/>
  <c r="J163" i="5"/>
  <c r="J22" i="5"/>
  <c r="A71" i="5"/>
  <c r="A67" i="5"/>
  <c r="A23" i="5"/>
  <c r="A27" i="5"/>
  <c r="A31" i="5"/>
  <c r="A34" i="5"/>
  <c r="A38" i="5"/>
  <c r="A48" i="5"/>
  <c r="A52" i="5"/>
  <c r="A56" i="5"/>
  <c r="A60" i="5"/>
  <c r="A64" i="5"/>
  <c r="A68" i="5"/>
  <c r="A72" i="5"/>
  <c r="A76" i="5"/>
  <c r="A80" i="5"/>
  <c r="A84" i="5"/>
  <c r="A88" i="5"/>
  <c r="A92" i="5"/>
  <c r="A96" i="5"/>
  <c r="A100" i="5"/>
  <c r="A104" i="5"/>
  <c r="A108" i="5"/>
  <c r="A112" i="5"/>
  <c r="A116" i="5"/>
  <c r="A120" i="5"/>
  <c r="A124" i="5"/>
  <c r="A128" i="5"/>
  <c r="A140" i="5"/>
  <c r="A144" i="5"/>
  <c r="A148" i="5"/>
  <c r="A152" i="5"/>
  <c r="A156" i="5"/>
  <c r="A160" i="5"/>
  <c r="A164" i="5"/>
  <c r="A22" i="5"/>
  <c r="A26" i="5"/>
  <c r="A30" i="5"/>
  <c r="A37" i="5"/>
  <c r="A40" i="5"/>
  <c r="A47" i="5"/>
  <c r="A51" i="5"/>
  <c r="A55" i="5"/>
  <c r="A59" i="5"/>
  <c r="A63" i="5"/>
  <c r="A75" i="5"/>
  <c r="A79" i="5"/>
  <c r="A83" i="5"/>
  <c r="A87" i="5"/>
  <c r="A91" i="5"/>
  <c r="A95" i="5"/>
  <c r="A99" i="5"/>
  <c r="A103" i="5"/>
  <c r="A107" i="5"/>
  <c r="A111" i="5"/>
  <c r="A115" i="5"/>
  <c r="A119" i="5"/>
  <c r="A123" i="5"/>
  <c r="A127" i="5"/>
  <c r="A139" i="5"/>
  <c r="A143" i="5"/>
  <c r="A147" i="5"/>
  <c r="A151" i="5"/>
  <c r="A155" i="5"/>
  <c r="A159" i="5"/>
  <c r="A163" i="5"/>
  <c r="A25" i="5"/>
  <c r="A29" i="5"/>
  <c r="A33" i="5"/>
  <c r="A36" i="5"/>
  <c r="A39" i="5"/>
  <c r="A42" i="5"/>
  <c r="A50" i="5"/>
  <c r="A54" i="5"/>
  <c r="A58" i="5"/>
  <c r="A62" i="5"/>
  <c r="A66" i="5"/>
  <c r="A70" i="5"/>
  <c r="A74" i="5"/>
  <c r="A78" i="5"/>
  <c r="A82" i="5"/>
  <c r="A86" i="5"/>
  <c r="A90" i="5"/>
  <c r="A94" i="5"/>
  <c r="A98" i="5"/>
  <c r="A106" i="5"/>
  <c r="A114" i="5"/>
  <c r="A118" i="5"/>
  <c r="A122" i="5"/>
  <c r="A126" i="5"/>
  <c r="A138" i="5"/>
  <c r="A142" i="5"/>
  <c r="A146" i="5"/>
  <c r="A150" i="5"/>
  <c r="A154" i="5"/>
  <c r="A158" i="5"/>
  <c r="A162" i="5"/>
  <c r="A24" i="5"/>
  <c r="A28" i="5"/>
  <c r="A32" i="5"/>
  <c r="A35" i="5"/>
  <c r="A41" i="5"/>
  <c r="A49" i="5"/>
  <c r="A53" i="5"/>
  <c r="A57" i="5"/>
  <c r="A61" i="5"/>
  <c r="A65" i="5"/>
  <c r="A69" i="5"/>
  <c r="A73" i="5"/>
  <c r="A77" i="5"/>
  <c r="A81" i="5"/>
  <c r="A85" i="5"/>
  <c r="A89" i="5"/>
  <c r="A93" i="5"/>
  <c r="A97" i="5"/>
  <c r="A101" i="5"/>
  <c r="A105" i="5"/>
  <c r="A113" i="5"/>
  <c r="A117" i="5"/>
  <c r="A121" i="5"/>
  <c r="A125" i="5"/>
  <c r="A141" i="5"/>
  <c r="A145" i="5"/>
  <c r="A149" i="5"/>
  <c r="A153" i="5"/>
  <c r="A157" i="5"/>
  <c r="A161" i="5"/>
  <c r="C19" i="11" l="1"/>
  <c r="C34" i="11"/>
  <c r="C33" i="11"/>
  <c r="C32" i="11"/>
  <c r="C31" i="11"/>
  <c r="C30" i="11"/>
  <c r="C29" i="11"/>
  <c r="C28" i="11"/>
  <c r="C27" i="11"/>
  <c r="C26" i="11"/>
  <c r="C25" i="11"/>
  <c r="C24" i="11"/>
  <c r="C23" i="11"/>
  <c r="C22" i="11"/>
  <c r="C21" i="11"/>
  <c r="C20" i="11"/>
  <c r="C18" i="11"/>
  <c r="C17" i="11"/>
  <c r="C16" i="11"/>
  <c r="C15" i="11"/>
  <c r="C14" i="11"/>
  <c r="C13" i="11"/>
  <c r="C12" i="11"/>
  <c r="C11" i="11"/>
  <c r="C10" i="11"/>
  <c r="C9" i="11"/>
  <c r="C8" i="11"/>
  <c r="C7" i="11"/>
  <c r="C6" i="11"/>
  <c r="C5" i="11"/>
  <c r="C4" i="11"/>
  <c r="C3" i="11"/>
  <c r="C2" i="11"/>
</calcChain>
</file>

<file path=xl/sharedStrings.xml><?xml version="1.0" encoding="utf-8"?>
<sst xmlns="http://schemas.openxmlformats.org/spreadsheetml/2006/main" count="38336" uniqueCount="2505">
  <si>
    <t>HSBC Mutual Fund</t>
  </si>
  <si>
    <t>HLCASH</t>
  </si>
  <si>
    <t>HDINCF</t>
  </si>
  <si>
    <t>HDSTIF</t>
  </si>
  <si>
    <t>HEEQTF</t>
  </si>
  <si>
    <t>HEIOPF</t>
  </si>
  <si>
    <t>HDMIPS</t>
  </si>
  <si>
    <t>HEMIDF</t>
  </si>
  <si>
    <t>HEPROF</t>
  </si>
  <si>
    <t>HDUSTF</t>
  </si>
  <si>
    <t>HETAXF</t>
  </si>
  <si>
    <t>HEUOPF</t>
  </si>
  <si>
    <t>HEDYNF</t>
  </si>
  <si>
    <t>HDFLXI</t>
  </si>
  <si>
    <t>HOEMKF</t>
  </si>
  <si>
    <t>HOBRAZ</t>
  </si>
  <si>
    <t>HFTS94</t>
  </si>
  <si>
    <t>HFTS96</t>
  </si>
  <si>
    <t>HFTS98</t>
  </si>
  <si>
    <t>HFT105</t>
  </si>
  <si>
    <t>HFT107</t>
  </si>
  <si>
    <t>HFT109</t>
  </si>
  <si>
    <t>HOAPDF</t>
  </si>
  <si>
    <t>HOMSCS</t>
  </si>
  <si>
    <t>HOMSGS</t>
  </si>
  <si>
    <t>HOMSMS</t>
  </si>
  <si>
    <t>HOGCOP</t>
  </si>
  <si>
    <t>HDC2P1</t>
  </si>
  <si>
    <t>HDC2P2</t>
  </si>
  <si>
    <t>HFT125</t>
  </si>
  <si>
    <t>HFT126</t>
  </si>
  <si>
    <t>HFT128</t>
  </si>
  <si>
    <t>HFT129</t>
  </si>
  <si>
    <t>µ</t>
  </si>
  <si>
    <t>Sr. No.</t>
  </si>
  <si>
    <t>Particulars</t>
  </si>
  <si>
    <t>UC</t>
  </si>
  <si>
    <t>Reserves &amp; Surplus (Rs. in crores)</t>
  </si>
  <si>
    <t>Total Net Assets at the beginning of the half year period (Rs. in crores)</t>
  </si>
  <si>
    <t>Total Net Assets at the end of the half year period (Rs. in crores)</t>
  </si>
  <si>
    <t>RES</t>
  </si>
  <si>
    <t>G</t>
  </si>
  <si>
    <t>Growth Option</t>
  </si>
  <si>
    <t>D</t>
  </si>
  <si>
    <t>Dividend Option</t>
  </si>
  <si>
    <t>!</t>
  </si>
  <si>
    <t>DD</t>
  </si>
  <si>
    <t>Daily Dividend Option</t>
  </si>
  <si>
    <t>WD</t>
  </si>
  <si>
    <t>Weekly Dividend Option</t>
  </si>
  <si>
    <t>FD</t>
  </si>
  <si>
    <t>Fortnightly Dividend Option</t>
  </si>
  <si>
    <t>MD</t>
  </si>
  <si>
    <t>Monthly Dividend Option</t>
  </si>
  <si>
    <t>QD</t>
  </si>
  <si>
    <t>Quarterly Dividend Option</t>
  </si>
  <si>
    <t>HYD</t>
  </si>
  <si>
    <t>Half Yearly Dividend Option</t>
  </si>
  <si>
    <t>RG</t>
  </si>
  <si>
    <t>Regular Option - Growth</t>
  </si>
  <si>
    <t>RDD</t>
  </si>
  <si>
    <t>Regular Option - Daily Dividend</t>
  </si>
  <si>
    <t>RWD</t>
  </si>
  <si>
    <t>Regular Option - Weekly Dividend</t>
  </si>
  <si>
    <t>RFD</t>
  </si>
  <si>
    <t>Regular Option - Fortnightly Dividend</t>
  </si>
  <si>
    <t>RMD</t>
  </si>
  <si>
    <t>Regular Option - Monthly Dividend</t>
  </si>
  <si>
    <t>RQD</t>
  </si>
  <si>
    <t>Regular Option - Quarterly Dividend</t>
  </si>
  <si>
    <t>RHD</t>
  </si>
  <si>
    <t>Regular Option - Half yearly Dividend</t>
  </si>
  <si>
    <t>IG</t>
  </si>
  <si>
    <t>Institutional Option - Growth</t>
  </si>
  <si>
    <t>ID</t>
  </si>
  <si>
    <t>IDD</t>
  </si>
  <si>
    <t>Institutional Option - Daily Dividend</t>
  </si>
  <si>
    <t>IWD</t>
  </si>
  <si>
    <t>Institutional Option - Weekly Dividend</t>
  </si>
  <si>
    <t>IFD</t>
  </si>
  <si>
    <t>IMD</t>
  </si>
  <si>
    <t>Institutional Option - Monthly Dividend</t>
  </si>
  <si>
    <t>IQD</t>
  </si>
  <si>
    <t>NA</t>
  </si>
  <si>
    <t>PG</t>
  </si>
  <si>
    <t>Institutional Plus Option - Growth</t>
  </si>
  <si>
    <t>PDD</t>
  </si>
  <si>
    <t>Institutional Plus Option - Daily Dividend</t>
  </si>
  <si>
    <t>PWD</t>
  </si>
  <si>
    <t>Institutional Plus Option - Weekly Dividend</t>
  </si>
  <si>
    <t>PMD</t>
  </si>
  <si>
    <t>Institutional Plus Option - Monthly Dividend</t>
  </si>
  <si>
    <t>GDP</t>
  </si>
  <si>
    <t>Direct Plan - Growth Option</t>
  </si>
  <si>
    <t>DDP</t>
  </si>
  <si>
    <t>Direct Plan - Dividend Option</t>
  </si>
  <si>
    <t>DPD</t>
  </si>
  <si>
    <t>Direct Plan - Daily Dividend Option</t>
  </si>
  <si>
    <t>WDP</t>
  </si>
  <si>
    <t>Direct Plan - Weekly Dividend Option</t>
  </si>
  <si>
    <t>DFP</t>
  </si>
  <si>
    <t>Direct Plan - Fortnightly Dividend Option</t>
  </si>
  <si>
    <t>MDP</t>
  </si>
  <si>
    <t>Direct Plan - Monthly Dividend Option</t>
  </si>
  <si>
    <t>QDP</t>
  </si>
  <si>
    <t>Direct Plan - Quarterly Dividend Option</t>
  </si>
  <si>
    <t>HYP</t>
  </si>
  <si>
    <t>Direct Plan - Half Yearly Dividend Option</t>
  </si>
  <si>
    <t>UDL</t>
  </si>
  <si>
    <t>Unclaimed Dividend less than 3 yrs</t>
  </si>
  <si>
    <t>UDM</t>
  </si>
  <si>
    <t>Unclaimed Dividend more than 3 yrs</t>
  </si>
  <si>
    <t>URL</t>
  </si>
  <si>
    <t>Unclaimed Redemption less than 3 yrs</t>
  </si>
  <si>
    <t>URM</t>
  </si>
  <si>
    <t>Unclaimed Redemption more than 3 yrs</t>
  </si>
  <si>
    <t>Dividend paid per unit during the half year (Individual/HUF) (Rs.) +++</t>
  </si>
  <si>
    <t>Dividend paid per unit during the half year (Others) (Rs.) +++</t>
  </si>
  <si>
    <t>Income</t>
  </si>
  <si>
    <t>Div In</t>
  </si>
  <si>
    <t>Dividend (Rs. in crores)</t>
  </si>
  <si>
    <t>INTEREST</t>
  </si>
  <si>
    <t>Interest (Rs. in crores)</t>
  </si>
  <si>
    <t>P/L</t>
  </si>
  <si>
    <t>Profit / (Loss) on sale / redemption of investments (other than inter scheme transfer / sale) [Rs. in crores]</t>
  </si>
  <si>
    <t>Profit / (Loss) on inter-scheme transfer/sale of investment (Rs. in crores)</t>
  </si>
  <si>
    <t>INCOME</t>
  </si>
  <si>
    <t>Other Income (Rs. in crores) $$$</t>
  </si>
  <si>
    <t>Total Income (5.1 to 5.5) (Rs. in crores)</t>
  </si>
  <si>
    <t>Expenses</t>
  </si>
  <si>
    <t>AMC</t>
  </si>
  <si>
    <t>Management Fees (Rs. in crores)</t>
  </si>
  <si>
    <t>Trustee Fee</t>
  </si>
  <si>
    <t>TRUSTEE</t>
  </si>
  <si>
    <t>Exp</t>
  </si>
  <si>
    <t>R</t>
  </si>
  <si>
    <t>Regular</t>
  </si>
  <si>
    <t>I</t>
  </si>
  <si>
    <t>Institutional</t>
  </si>
  <si>
    <t>IP</t>
  </si>
  <si>
    <t>Institutional Plus</t>
  </si>
  <si>
    <t>Direct</t>
  </si>
  <si>
    <t>Returns during the half year (absolute returns) *</t>
  </si>
  <si>
    <t>N.A</t>
  </si>
  <si>
    <t>(i) Last 1 year</t>
  </si>
  <si>
    <t>(ii) Last 3 years</t>
  </si>
  <si>
    <t>(iii) Last 5 years</t>
  </si>
  <si>
    <t>(iv) Since launch of the scheme</t>
  </si>
  <si>
    <t>Benchmark Returns during the half year (absolute returns) *</t>
  </si>
  <si>
    <t>Compounded Annualised yield for Benchmark Index</t>
  </si>
  <si>
    <t>05-Oct-07</t>
  </si>
  <si>
    <t>06-May-11</t>
  </si>
  <si>
    <t>Benchmark Indices</t>
  </si>
  <si>
    <t>MSCI AC World Index</t>
  </si>
  <si>
    <t>Payments to associate/group companies during the period (Rs. in crores)</t>
  </si>
  <si>
    <t>Please refer to the Notes to Accounts - Note 2</t>
  </si>
  <si>
    <t>Investment made in associate/group companies (Rs. in crores)</t>
  </si>
  <si>
    <t>Please refer to the Notes to Accounts - Note 3</t>
  </si>
  <si>
    <t>*</t>
  </si>
  <si>
    <t>Considering Movement of NAV during the half-year and after adjustment of dividend, etc. Returns for all funds indicate absolute returns.</t>
  </si>
  <si>
    <t>Returns are computed based on NAV of Growth Plan/Option, wherever applicable. Past performance may or may not be sustained in the future.</t>
  </si>
  <si>
    <t>~</t>
  </si>
  <si>
    <t>Indicates less than 0.01.</t>
  </si>
  <si>
    <t>#</t>
  </si>
  <si>
    <t>Indicates annualised for the period.</t>
  </si>
  <si>
    <t>Indicates no investors under the Option as on that date.</t>
  </si>
  <si>
    <t>125 sc</t>
  </si>
  <si>
    <t>Cheke</t>
  </si>
  <si>
    <t>$</t>
  </si>
  <si>
    <t>$$$</t>
  </si>
  <si>
    <t>++</t>
  </si>
  <si>
    <t>+++</t>
  </si>
  <si>
    <t>£</t>
  </si>
  <si>
    <t>Indicates schemes launched during the period.</t>
  </si>
  <si>
    <t>^</t>
  </si>
  <si>
    <t>Notes to the accounts</t>
  </si>
  <si>
    <t>2.  Details of amounts paid to associates in terms of Regulation 25(8)</t>
  </si>
  <si>
    <t xml:space="preserve"> Name of the Associate</t>
  </si>
  <si>
    <t>Total</t>
  </si>
  <si>
    <t>HEF</t>
  </si>
  <si>
    <t>Name of associate / related parties / group companies of Sponsor/ AMC</t>
  </si>
  <si>
    <t>Nature of Association /Nature of relation</t>
  </si>
  <si>
    <t>Period Covered</t>
  </si>
  <si>
    <t>SubFund Code</t>
  </si>
  <si>
    <t>Value of Transactions 
[Rs. In Crores]</t>
  </si>
  <si>
    <t>% of total value of transaction of the fund</t>
  </si>
  <si>
    <t>Commission paid 
[Rs. In Crores]</t>
  </si>
  <si>
    <t>% of total commission paid by the fund</t>
  </si>
  <si>
    <t>Hongkong &amp; Shanghai Banking Corporation Limited</t>
  </si>
  <si>
    <t>Associate</t>
  </si>
  <si>
    <t>HIEF</t>
  </si>
  <si>
    <t>HAPDF</t>
  </si>
  <si>
    <t>HBF</t>
  </si>
  <si>
    <t>HCF</t>
  </si>
  <si>
    <t>HEMF</t>
  </si>
  <si>
    <t>HFDF</t>
  </si>
  <si>
    <t>HIF-IP</t>
  </si>
  <si>
    <t>HIOF</t>
  </si>
  <si>
    <t>HMEF</t>
  </si>
  <si>
    <t>HGCOF</t>
  </si>
  <si>
    <t>Brokerage paid 
[Rs. In Crores]</t>
  </si>
  <si>
    <t>% of total Brokerage paid by the fund</t>
  </si>
  <si>
    <t>(b) Nil subscription by the schemes in the issues lead managed by associate companies.</t>
  </si>
  <si>
    <t>(c) Nil subscription to any issue of equity or debt on private placement basis where the sponsor or its associate companies have acted as arranger or manager.</t>
  </si>
  <si>
    <t>3. Investment made in associates/group companies in terms of Regulations 25 (8) were as:</t>
  </si>
  <si>
    <t>Name of the Investing Scheme</t>
  </si>
  <si>
    <t>Name of the Associate</t>
  </si>
  <si>
    <t xml:space="preserve">Amount of Investment (Rs in Crores) </t>
  </si>
  <si>
    <t>HSBC Fixed Term Series 128</t>
  </si>
  <si>
    <t>HSBC Fixed Term Series 129</t>
  </si>
  <si>
    <t>HSBC Monthly Income Plan</t>
  </si>
  <si>
    <t>4.  Details of investments made in companies which have invested more than 5% of the NAV of a scheme in terms of Regulation 25 (11).</t>
  </si>
  <si>
    <t xml:space="preserve">Disclosure under Regulation 25(11) of the Securities and Exchange Board of India (Mutual Funds) Regulations, 1996 as amended </t>
  </si>
  <si>
    <t xml:space="preserve">Investments made by the schemes of HSBC Mutual Fund in Companies or their subsidiaries that have invested more than 5% </t>
  </si>
  <si>
    <t>of the net assets of any scheme</t>
  </si>
  <si>
    <t>(Rupees in Lakhs)</t>
  </si>
  <si>
    <t>Company Name</t>
  </si>
  <si>
    <t>Schemes invested in by the Company</t>
  </si>
  <si>
    <t>Investment made by schemes of HSBC Mutual Fund in the company/subsidiary</t>
  </si>
  <si>
    <t>HSBC Cash Fund</t>
  </si>
  <si>
    <t>HSBC Flexi Debt Fund</t>
  </si>
  <si>
    <t>HSBC Fixed Term Series 94</t>
  </si>
  <si>
    <t>HSBC Fixed Term Series 96</t>
  </si>
  <si>
    <t>HSBC Fixed Term Series 98</t>
  </si>
  <si>
    <t>HSBC Ultra Short Term Bond Fund</t>
  </si>
  <si>
    <t>HSBC Fixed Term Series 125</t>
  </si>
  <si>
    <t>HSBC Fixed Term Series 126</t>
  </si>
  <si>
    <t>HSBC Equity Fund</t>
  </si>
  <si>
    <t>HSBC Midcap Equity Fund</t>
  </si>
  <si>
    <t>HSBC Dynamic Fund</t>
  </si>
  <si>
    <t>HSBC India Opportunities Fund</t>
  </si>
  <si>
    <t>HSBC Tax Saver Equity Fund</t>
  </si>
  <si>
    <t>HSBC Infrastructure Equity Fund</t>
  </si>
  <si>
    <t>HSBC Dividend Yield Equity Fund</t>
  </si>
  <si>
    <t xml:space="preserve">The above investments comprise equity shares, debentures / bonds, commercial papers, certificate of deposits, fixed deposits and other debt instruments. </t>
  </si>
  <si>
    <t>These investments have been made on account of their high credit quality and competitive yield for the investment in fixed income/ money market instruments and in case of equity shares because of attractive valuations of these companies.</t>
  </si>
  <si>
    <t>Name of Scheme</t>
  </si>
  <si>
    <t>Regular Plan</t>
  </si>
  <si>
    <t>Institutional Plan</t>
  </si>
  <si>
    <t>Institutional Plus Plan</t>
  </si>
  <si>
    <t>Scheme Name</t>
  </si>
  <si>
    <t>Amount Borrowed (Rs in Crores)</t>
  </si>
  <si>
    <t>Purpose of Borrowing</t>
  </si>
  <si>
    <t>Interest Paid (Rs in Crores)</t>
  </si>
  <si>
    <t>% of Net Asset Value</t>
  </si>
  <si>
    <t>Purpose of borrowing</t>
  </si>
  <si>
    <t>Borrowing as a % of Net Assets</t>
  </si>
  <si>
    <t>Date of Borrowing</t>
  </si>
  <si>
    <t>No of Days Borrowed</t>
  </si>
  <si>
    <t>Name of the Scheme</t>
  </si>
  <si>
    <t>Market Value
(Rs. In lakhs)</t>
  </si>
  <si>
    <t>% to Net Assets</t>
  </si>
  <si>
    <t>HSBC Brazil Fund</t>
  </si>
  <si>
    <t>The above unaudited financial results have been approved by the Directors of HSBC Asset Management (India) Private Limited and the Board of Trustees of HSBC Mutual Fund.</t>
  </si>
  <si>
    <t xml:space="preserve">For and on behalf of the Board of Directors of </t>
  </si>
  <si>
    <t>For and on behalf of the Board of Trustees of</t>
  </si>
  <si>
    <t>Place : Mumbai</t>
  </si>
  <si>
    <t>HSBC Asset Management (India) Private Limited</t>
  </si>
  <si>
    <t>Sd/-</t>
  </si>
  <si>
    <t>Trustee</t>
  </si>
  <si>
    <t>HFTS129</t>
  </si>
  <si>
    <t>Scheme Code</t>
  </si>
  <si>
    <t>Net Asset Value</t>
  </si>
  <si>
    <t>Date</t>
  </si>
  <si>
    <t>HSBC Flexi Debt Fund - Growth Direct</t>
  </si>
  <si>
    <t>HSBC Flexi Debt Fund-Growth</t>
  </si>
  <si>
    <t>HSBC Flexi Debt Fund-Reg.Growth</t>
  </si>
  <si>
    <t>HSBC Infrastructure Equity Fund - Growth</t>
  </si>
  <si>
    <t>HSBC Infrastructure Equity Fund - Growth Direct</t>
  </si>
  <si>
    <t>HSBC Cash Fund -  Growth</t>
  </si>
  <si>
    <t>HSBC Cash Fund -  Growth Direct</t>
  </si>
  <si>
    <t>HSBC Cash Fund - Unclaimed Dividend Above 3 years</t>
  </si>
  <si>
    <t>HSBC Cash Fund - Unclaimed Dividend Below 3 years</t>
  </si>
  <si>
    <t>HSBC Cash Fund - Unclaimed Redemption Above 3 years</t>
  </si>
  <si>
    <t>HSBC Cash Fund - Unclaimed Redemption Below 3 years</t>
  </si>
  <si>
    <t>HSBC Cash Fund-Regular-Growth</t>
  </si>
  <si>
    <t>HSBC Tax Saver Equity Fund - Growth</t>
  </si>
  <si>
    <t>HSBC Tax Saver Equity Fund - Growth Direct</t>
  </si>
  <si>
    <t>HSBC Managed Solutions - Growth - Dividend</t>
  </si>
  <si>
    <t>HSBC Managed Solutions - Growth - Dividend Direct</t>
  </si>
  <si>
    <t>HSBC Managed Solutions - Growth - Growth</t>
  </si>
  <si>
    <t>HSBC Managed Solutions - Growth - Growth Direct</t>
  </si>
  <si>
    <t>HSBC Managed Solutions - Moderate - Growth</t>
  </si>
  <si>
    <t>HSBC Managed Solutions - Moderate - Growth Direct</t>
  </si>
  <si>
    <t>HSBC Asia Pacific (Ex Japan) Dividend Yield Fund - Growth</t>
  </si>
  <si>
    <t>HSBC Asia Pacific (Ex Japan) Dividend Yield Fund - Growth Direct</t>
  </si>
  <si>
    <t>HSBC Brazil Fund - Growth Direct</t>
  </si>
  <si>
    <t>HSBC Brazil Fund-Growth</t>
  </si>
  <si>
    <t>HSBC Fixed Term Series 130 - Direct Plan Growth Option</t>
  </si>
  <si>
    <t>HSBC Fixed Term Series 130 - Dividend Option</t>
  </si>
  <si>
    <t>HSBC Fixed Term Series 130 - Growth Option</t>
  </si>
  <si>
    <t>HFT130</t>
  </si>
  <si>
    <t xml:space="preserve">STANDARD CHARTERED BANK
REGIONAL FUND ADMINISTRATION SERVICE                                                       </t>
  </si>
  <si>
    <t>Fund ID</t>
  </si>
  <si>
    <t>Share Type</t>
  </si>
  <si>
    <t>AMFI Code</t>
  </si>
  <si>
    <t>RnT Code</t>
  </si>
  <si>
    <t>Fund Desc</t>
  </si>
  <si>
    <t>Share Class DESC</t>
  </si>
  <si>
    <t>IN_FA_FF01</t>
  </si>
  <si>
    <t>S2P1D</t>
  </si>
  <si>
    <t>CRISIL MIP BLND IDX</t>
  </si>
  <si>
    <t>DEBT</t>
  </si>
  <si>
    <t>HSBC Capital Protection Fund Sr 2 Plan 1</t>
  </si>
  <si>
    <t>H1S2D</t>
  </si>
  <si>
    <t>Direct Plan  Dividend Option</t>
  </si>
  <si>
    <t>Direct Plan</t>
  </si>
  <si>
    <t>S2P1G</t>
  </si>
  <si>
    <t>H1S2G</t>
  </si>
  <si>
    <t>Direct Plan  Growth Option</t>
  </si>
  <si>
    <t>S2P2D</t>
  </si>
  <si>
    <t>HSBC Capital Protection Fund Sr 2 Plan 2</t>
  </si>
  <si>
    <t>H2S2D</t>
  </si>
  <si>
    <t>S2P2G</t>
  </si>
  <si>
    <t>H2S2G</t>
  </si>
  <si>
    <t>HDFLXIDFP</t>
  </si>
  <si>
    <t>HFDFD</t>
  </si>
  <si>
    <t>HS357</t>
  </si>
  <si>
    <t>CRISIL Comp Bond IDX</t>
  </si>
  <si>
    <t>Direct Plan  Fortnightly Dividend Option</t>
  </si>
  <si>
    <t>HDFLXIFD</t>
  </si>
  <si>
    <t>FDIFD</t>
  </si>
  <si>
    <t>HS170</t>
  </si>
  <si>
    <t>Fortnightly Dividend</t>
  </si>
  <si>
    <t>Live plan</t>
  </si>
  <si>
    <t>HDFLXIG</t>
  </si>
  <si>
    <t>FDIG</t>
  </si>
  <si>
    <t>HS171</t>
  </si>
  <si>
    <t>HDFLXIGDP</t>
  </si>
  <si>
    <t>HFDIG</t>
  </si>
  <si>
    <t>HS356</t>
  </si>
  <si>
    <t>HDFLXIHYD</t>
  </si>
  <si>
    <t>FDIHD</t>
  </si>
  <si>
    <t>HS300</t>
  </si>
  <si>
    <t>HDFLXIHYP</t>
  </si>
  <si>
    <t>HFDHD</t>
  </si>
  <si>
    <t>HS358</t>
  </si>
  <si>
    <t>Direct Plan - Half Yearly Dividend Option.</t>
  </si>
  <si>
    <t>HDFLXIMD</t>
  </si>
  <si>
    <t>FDIMD</t>
  </si>
  <si>
    <t>HS172</t>
  </si>
  <si>
    <t>HDFLXIMDP</t>
  </si>
  <si>
    <t>HFDMD</t>
  </si>
  <si>
    <t>HS355</t>
  </si>
  <si>
    <t>Direct Plan  Monthly Dividend Option</t>
  </si>
  <si>
    <t>HDFLXIQD</t>
  </si>
  <si>
    <t>FDIQD</t>
  </si>
  <si>
    <t>HS289</t>
  </si>
  <si>
    <t>HDFLXIQDP</t>
  </si>
  <si>
    <t>HFDQD</t>
  </si>
  <si>
    <t>HS359</t>
  </si>
  <si>
    <t>Direct Plan Quarterly Dividend Option</t>
  </si>
  <si>
    <t>HDFLXIRFD</t>
  </si>
  <si>
    <t>FDRFD</t>
  </si>
  <si>
    <t>HS175</t>
  </si>
  <si>
    <t>Regular Plan  Fortnightly Dividend Option</t>
  </si>
  <si>
    <t>HDFLXIRG</t>
  </si>
  <si>
    <t>FDRG</t>
  </si>
  <si>
    <t>HS173</t>
  </si>
  <si>
    <t>Regular Plan  Growth Option</t>
  </si>
  <si>
    <t>HDFLXIRHD</t>
  </si>
  <si>
    <t>FDRHD</t>
  </si>
  <si>
    <t>HS299</t>
  </si>
  <si>
    <t>Regular Half Yearly Dividend</t>
  </si>
  <si>
    <t>HDFLXIRMD</t>
  </si>
  <si>
    <t>FDRMD</t>
  </si>
  <si>
    <t>HS174</t>
  </si>
  <si>
    <t>Regular Plan  Monthly Dividend Option</t>
  </si>
  <si>
    <t>HDFLXIRQD</t>
  </si>
  <si>
    <t>FDRQD</t>
  </si>
  <si>
    <t>HS228</t>
  </si>
  <si>
    <t>Regular Quarterly Dividend Option</t>
  </si>
  <si>
    <t>HDINCFG</t>
  </si>
  <si>
    <t>IIG</t>
  </si>
  <si>
    <t>HIFIP</t>
  </si>
  <si>
    <t>HS004</t>
  </si>
  <si>
    <t>HSBC Income Fund - Investment</t>
  </si>
  <si>
    <t>HDINCFGDP</t>
  </si>
  <si>
    <t>HIIG</t>
  </si>
  <si>
    <t>HS344</t>
  </si>
  <si>
    <t>HDINCFQD</t>
  </si>
  <si>
    <t>IID</t>
  </si>
  <si>
    <t>HS011</t>
  </si>
  <si>
    <t>HDINCFQDP</t>
  </si>
  <si>
    <t>HIID</t>
  </si>
  <si>
    <t>HS343</t>
  </si>
  <si>
    <t>HDMIPSG</t>
  </si>
  <si>
    <t>MIPSG</t>
  </si>
  <si>
    <t>HMIPS</t>
  </si>
  <si>
    <t>HS032</t>
  </si>
  <si>
    <t>HDMIPSGDP</t>
  </si>
  <si>
    <t>HMPSG</t>
  </si>
  <si>
    <t>HS365</t>
  </si>
  <si>
    <t>HDMIPSMD</t>
  </si>
  <si>
    <t>MIPSM</t>
  </si>
  <si>
    <t>HS030</t>
  </si>
  <si>
    <t>HDMIPSMDP</t>
  </si>
  <si>
    <t>HMPSM</t>
  </si>
  <si>
    <t>HS364</t>
  </si>
  <si>
    <t>HDMIPSQD</t>
  </si>
  <si>
    <t>MIPSQ</t>
  </si>
  <si>
    <t>HS031</t>
  </si>
  <si>
    <t>HDMIPSQDP</t>
  </si>
  <si>
    <t>HMPSQ</t>
  </si>
  <si>
    <t>HS366</t>
  </si>
  <si>
    <t>HDSTIFG</t>
  </si>
  <si>
    <t>ISG</t>
  </si>
  <si>
    <t>HIFST</t>
  </si>
  <si>
    <t>HS005</t>
  </si>
  <si>
    <t>CRISIL ST Bond IDX</t>
  </si>
  <si>
    <t>HSBC Income Fund - Short Term</t>
  </si>
  <si>
    <t>HDSTIFGDP</t>
  </si>
  <si>
    <t>HISG</t>
  </si>
  <si>
    <t>HS341</t>
  </si>
  <si>
    <t>HDSTIFIG</t>
  </si>
  <si>
    <t>ISIG</t>
  </si>
  <si>
    <t>HS019</t>
  </si>
  <si>
    <t>Institutional Growth Option</t>
  </si>
  <si>
    <t>HDSTIFIMD</t>
  </si>
  <si>
    <t>ISID</t>
  </si>
  <si>
    <t>HS020</t>
  </si>
  <si>
    <t>Institutional Monthly Dividend Option</t>
  </si>
  <si>
    <t>HDSTIFIWD</t>
  </si>
  <si>
    <t>ISIDW</t>
  </si>
  <si>
    <t>HS097</t>
  </si>
  <si>
    <t>Institutional Weekly Dividend Option</t>
  </si>
  <si>
    <t>HDSTIFMD</t>
  </si>
  <si>
    <t>ISD</t>
  </si>
  <si>
    <t>HS007</t>
  </si>
  <si>
    <t>HDSTIFMDP</t>
  </si>
  <si>
    <t>HISD</t>
  </si>
  <si>
    <t>HS340</t>
  </si>
  <si>
    <t>HDSTIFPG</t>
  </si>
  <si>
    <t>ISIPG</t>
  </si>
  <si>
    <t>HS301</t>
  </si>
  <si>
    <t>Institutional Plus Growth</t>
  </si>
  <si>
    <t>HDSTIFPMD</t>
  </si>
  <si>
    <t>ISIPM</t>
  </si>
  <si>
    <t>HS303</t>
  </si>
  <si>
    <t>Institutional Plus Monthly Dividend</t>
  </si>
  <si>
    <t>HDSTIFPWD</t>
  </si>
  <si>
    <t>ISIPW</t>
  </si>
  <si>
    <t>HS237</t>
  </si>
  <si>
    <t>Institutional Plus Weekly Dividend</t>
  </si>
  <si>
    <t>HDSTIFQD</t>
  </si>
  <si>
    <t>ISDQ</t>
  </si>
  <si>
    <t>HS478</t>
  </si>
  <si>
    <t>HDSTIFQDP</t>
  </si>
  <si>
    <t>HISDQ</t>
  </si>
  <si>
    <t>HS479</t>
  </si>
  <si>
    <t>HDSTIFWD</t>
  </si>
  <si>
    <t>ISDW</t>
  </si>
  <si>
    <t>HS098</t>
  </si>
  <si>
    <t>Weekly Dividend</t>
  </si>
  <si>
    <t>HDSTIFWDP</t>
  </si>
  <si>
    <t>HISDW</t>
  </si>
  <si>
    <t>HS342</t>
  </si>
  <si>
    <t>Direct Plan  Weekly Dividend Option</t>
  </si>
  <si>
    <t>HDUSTFDD</t>
  </si>
  <si>
    <t>LPIDD</t>
  </si>
  <si>
    <t>HLPF</t>
  </si>
  <si>
    <t>HS093</t>
  </si>
  <si>
    <t>90%CRS LIQ+10%CRS ST</t>
  </si>
  <si>
    <t>Daily Dividend</t>
  </si>
  <si>
    <t>HDUSTFDPD</t>
  </si>
  <si>
    <t>HLPDD</t>
  </si>
  <si>
    <t>HS351</t>
  </si>
  <si>
    <t>Direct Plan  Daily Dividend Option</t>
  </si>
  <si>
    <t>HDUSTFG</t>
  </si>
  <si>
    <t>LPIG</t>
  </si>
  <si>
    <t>HS094</t>
  </si>
  <si>
    <t>HDUSTFGDP</t>
  </si>
  <si>
    <t>HLPIG</t>
  </si>
  <si>
    <t>HS352</t>
  </si>
  <si>
    <t>HDUSTFMD</t>
  </si>
  <si>
    <t>LPIMD</t>
  </si>
  <si>
    <t>HS095</t>
  </si>
  <si>
    <t>HDUSTFMDP</t>
  </si>
  <si>
    <t>HLPMD</t>
  </si>
  <si>
    <t>HS353</t>
  </si>
  <si>
    <t>HDUSTFPDD</t>
  </si>
  <si>
    <t>LPIPD</t>
  </si>
  <si>
    <t>HS086</t>
  </si>
  <si>
    <t>Institutional Plus Daily Dividend</t>
  </si>
  <si>
    <t>HDUSTFPWD</t>
  </si>
  <si>
    <t>LPIPW</t>
  </si>
  <si>
    <t>HS089</t>
  </si>
  <si>
    <t>HDUSTFRDD</t>
  </si>
  <si>
    <t>LPRDD</t>
  </si>
  <si>
    <t>HS090</t>
  </si>
  <si>
    <t>Regular Daily Dividend Option</t>
  </si>
  <si>
    <t>HDUSTFRG</t>
  </si>
  <si>
    <t>LPRG</t>
  </si>
  <si>
    <t>HS091</t>
  </si>
  <si>
    <t>HDUSTFRWD</t>
  </si>
  <si>
    <t>LPRWD</t>
  </si>
  <si>
    <t>HS092</t>
  </si>
  <si>
    <t>Regular Plan  Weekly Dividend Option</t>
  </si>
  <si>
    <t>HDUSTFWD</t>
  </si>
  <si>
    <t>LPIWD</t>
  </si>
  <si>
    <t>HS096</t>
  </si>
  <si>
    <t>HDUSTFWDP</t>
  </si>
  <si>
    <t>HLPWD</t>
  </si>
  <si>
    <t>HS354</t>
  </si>
  <si>
    <t>DFD</t>
  </si>
  <si>
    <t>BSE 200 IDX</t>
  </si>
  <si>
    <t>EQTY</t>
  </si>
  <si>
    <t>HDFD</t>
  </si>
  <si>
    <t>DFG</t>
  </si>
  <si>
    <t>HDFG</t>
  </si>
  <si>
    <t>HEEQTFD</t>
  </si>
  <si>
    <t>EFD</t>
  </si>
  <si>
    <t>HS012</t>
  </si>
  <si>
    <t>HEEQTFDDP</t>
  </si>
  <si>
    <t>HEFD</t>
  </si>
  <si>
    <t>HS322</t>
  </si>
  <si>
    <t>HEEQTFG</t>
  </si>
  <si>
    <t>EFG</t>
  </si>
  <si>
    <t>HS006</t>
  </si>
  <si>
    <t>HEEQTFGDP</t>
  </si>
  <si>
    <t>HEFG</t>
  </si>
  <si>
    <t>HS323</t>
  </si>
  <si>
    <t>HEIOPFD</t>
  </si>
  <si>
    <t>EOID</t>
  </si>
  <si>
    <t>HS025</t>
  </si>
  <si>
    <t>BSE 500 IDX</t>
  </si>
  <si>
    <t>HEIOPFDDP</t>
  </si>
  <si>
    <t>HEOID</t>
  </si>
  <si>
    <t>HS324</t>
  </si>
  <si>
    <t>HEIOPFG</t>
  </si>
  <si>
    <t>EOIG</t>
  </si>
  <si>
    <t>HS026</t>
  </si>
  <si>
    <t>HEIOPFGDP</t>
  </si>
  <si>
    <t>HEOIG</t>
  </si>
  <si>
    <t>HS325</t>
  </si>
  <si>
    <t>HEMIDFD</t>
  </si>
  <si>
    <t>MED</t>
  </si>
  <si>
    <t>HS050</t>
  </si>
  <si>
    <t>BSE MIDCAP IDX</t>
  </si>
  <si>
    <t>HEMIDFDDP</t>
  </si>
  <si>
    <t>HMED</t>
  </si>
  <si>
    <t>HS326</t>
  </si>
  <si>
    <t>HEMIDFG</t>
  </si>
  <si>
    <t>MEG</t>
  </si>
  <si>
    <t>HS051</t>
  </si>
  <si>
    <t>HEMIDFGDP</t>
  </si>
  <si>
    <t>HMEG</t>
  </si>
  <si>
    <t>HS327</t>
  </si>
  <si>
    <t>HEPROFD</t>
  </si>
  <si>
    <t>AIFD</t>
  </si>
  <si>
    <t>HAIF</t>
  </si>
  <si>
    <t>HS064</t>
  </si>
  <si>
    <t>HEPROFDDP</t>
  </si>
  <si>
    <t>HAFD</t>
  </si>
  <si>
    <t>HS328</t>
  </si>
  <si>
    <t>HEPROFG</t>
  </si>
  <si>
    <t>AIFG</t>
  </si>
  <si>
    <t>HS065</t>
  </si>
  <si>
    <t>HEPROFGDP</t>
  </si>
  <si>
    <t>HAFG</t>
  </si>
  <si>
    <t>HS329</t>
  </si>
  <si>
    <t>HETAXFD</t>
  </si>
  <si>
    <t>TSED</t>
  </si>
  <si>
    <t>HTSEF</t>
  </si>
  <si>
    <t>HS103</t>
  </si>
  <si>
    <t>HETAXFDDP</t>
  </si>
  <si>
    <t>HTSED</t>
  </si>
  <si>
    <t>HS330</t>
  </si>
  <si>
    <t>HETAXFG</t>
  </si>
  <si>
    <t>TSEG</t>
  </si>
  <si>
    <t>HS104</t>
  </si>
  <si>
    <t>HETAXFGDP</t>
  </si>
  <si>
    <t>HTSEG</t>
  </si>
  <si>
    <t>HS331</t>
  </si>
  <si>
    <t>F125D</t>
  </si>
  <si>
    <t>FMP</t>
  </si>
  <si>
    <t>H125D</t>
  </si>
  <si>
    <t>F125G</t>
  </si>
  <si>
    <t>H125G</t>
  </si>
  <si>
    <t>F126D</t>
  </si>
  <si>
    <t>H126D</t>
  </si>
  <si>
    <t>F126G</t>
  </si>
  <si>
    <t>H126G</t>
  </si>
  <si>
    <t>F128D</t>
  </si>
  <si>
    <t>H128D</t>
  </si>
  <si>
    <t>F128G</t>
  </si>
  <si>
    <t>H128G</t>
  </si>
  <si>
    <t>F129D</t>
  </si>
  <si>
    <t>H129D</t>
  </si>
  <si>
    <t>F129G</t>
  </si>
  <si>
    <t>H129G</t>
  </si>
  <si>
    <t>HFT130D</t>
  </si>
  <si>
    <t>F130D</t>
  </si>
  <si>
    <t>HSBC Fixed Term Series 130</t>
  </si>
  <si>
    <t>H130D</t>
  </si>
  <si>
    <t>F130G</t>
  </si>
  <si>
    <t>H130G</t>
  </si>
  <si>
    <t>F94D</t>
  </si>
  <si>
    <t>HF94D</t>
  </si>
  <si>
    <t>F94G</t>
  </si>
  <si>
    <t>HF94G</t>
  </si>
  <si>
    <t>F96D</t>
  </si>
  <si>
    <t>HF96D</t>
  </si>
  <si>
    <t>F96G</t>
  </si>
  <si>
    <t>HF96G</t>
  </si>
  <si>
    <t>F98D</t>
  </si>
  <si>
    <t>HF98D</t>
  </si>
  <si>
    <t>F98G</t>
  </si>
  <si>
    <t>HF98G</t>
  </si>
  <si>
    <t>HLCASHDD</t>
  </si>
  <si>
    <t>CAPDD</t>
  </si>
  <si>
    <t>HS034</t>
  </si>
  <si>
    <t>CRISIL Liq Fund IDX</t>
  </si>
  <si>
    <t>LIQD</t>
  </si>
  <si>
    <t>HLCASHDPD</t>
  </si>
  <si>
    <t>HCPDD</t>
  </si>
  <si>
    <t>HS319</t>
  </si>
  <si>
    <t>HLCASHG</t>
  </si>
  <si>
    <t>CAPG</t>
  </si>
  <si>
    <t>HS033</t>
  </si>
  <si>
    <t>HLCASHGDP</t>
  </si>
  <si>
    <t>HCAPG</t>
  </si>
  <si>
    <t>HS318</t>
  </si>
  <si>
    <t>HLCASHIDD</t>
  </si>
  <si>
    <t>CAIDD</t>
  </si>
  <si>
    <t>HS013</t>
  </si>
  <si>
    <t>Institutional Daily Dividend Option</t>
  </si>
  <si>
    <t>HLCASHIG</t>
  </si>
  <si>
    <t>CAIG</t>
  </si>
  <si>
    <t>HS014</t>
  </si>
  <si>
    <t>HLCASHIWD</t>
  </si>
  <si>
    <t>HLCASHMD</t>
  </si>
  <si>
    <t>CAPMD</t>
  </si>
  <si>
    <t>HS036</t>
  </si>
  <si>
    <t>HLCASHMDP</t>
  </si>
  <si>
    <t>HCPMD</t>
  </si>
  <si>
    <t>HS321</t>
  </si>
  <si>
    <t>HLCASHRDD</t>
  </si>
  <si>
    <t>CAD</t>
  </si>
  <si>
    <t>HS010</t>
  </si>
  <si>
    <t>HLCASHRG</t>
  </si>
  <si>
    <t>CAG</t>
  </si>
  <si>
    <t>HS003</t>
  </si>
  <si>
    <t>HLCASHRWD</t>
  </si>
  <si>
    <t>CAWD</t>
  </si>
  <si>
    <t>HS048</t>
  </si>
  <si>
    <t>HLCASHUDL</t>
  </si>
  <si>
    <t>UCBD</t>
  </si>
  <si>
    <t>HS469</t>
  </si>
  <si>
    <t>Unclaimed Plan</t>
  </si>
  <si>
    <t>HLCASHUDM</t>
  </si>
  <si>
    <t>UCAD</t>
  </si>
  <si>
    <t>HS470</t>
  </si>
  <si>
    <t>HLCASHURL</t>
  </si>
  <si>
    <t>UCBR</t>
  </si>
  <si>
    <t>HS471</t>
  </si>
  <si>
    <t>HLCASHURM</t>
  </si>
  <si>
    <t>UCAR</t>
  </si>
  <si>
    <t>HS472</t>
  </si>
  <si>
    <t>HLCASHWD</t>
  </si>
  <si>
    <t>CAPWD</t>
  </si>
  <si>
    <t>HS035</t>
  </si>
  <si>
    <t>HLCASHWDP</t>
  </si>
  <si>
    <t>HCPWD</t>
  </si>
  <si>
    <t>HS320</t>
  </si>
  <si>
    <t>HOAPDFD</t>
  </si>
  <si>
    <t>APDD</t>
  </si>
  <si>
    <t>HS426</t>
  </si>
  <si>
    <t>MSCI AC AsiaPa exJap</t>
  </si>
  <si>
    <t>INTL</t>
  </si>
  <si>
    <t>HSBC Asia Pacific(Ex Japan)Div YieldFund</t>
  </si>
  <si>
    <t>HOAPDFDDP</t>
  </si>
  <si>
    <t>HAPDD</t>
  </si>
  <si>
    <t>HS429</t>
  </si>
  <si>
    <t>HOAPDFG</t>
  </si>
  <si>
    <t>APDG</t>
  </si>
  <si>
    <t>HS427</t>
  </si>
  <si>
    <t>HOAPDFGDP</t>
  </si>
  <si>
    <t>HAPDG</t>
  </si>
  <si>
    <t>HS428</t>
  </si>
  <si>
    <t>HOBRAZD</t>
  </si>
  <si>
    <t>BFD</t>
  </si>
  <si>
    <t>HS306</t>
  </si>
  <si>
    <t>MSCI BRAZIL10/40 IDX</t>
  </si>
  <si>
    <t>HOBRAZDDP</t>
  </si>
  <si>
    <t>HBFD</t>
  </si>
  <si>
    <t>HS370</t>
  </si>
  <si>
    <t>HOBRAZG</t>
  </si>
  <si>
    <t>BFG</t>
  </si>
  <si>
    <t>HS307</t>
  </si>
  <si>
    <t>HOBRAZGDP</t>
  </si>
  <si>
    <t>HBFG</t>
  </si>
  <si>
    <t>HS371</t>
  </si>
  <si>
    <t>HOEMKFD</t>
  </si>
  <si>
    <t>EMFD</t>
  </si>
  <si>
    <t>HS200</t>
  </si>
  <si>
    <t>MSCI EmeMrkt IDX</t>
  </si>
  <si>
    <t>HSBC Emerging Markets Fund</t>
  </si>
  <si>
    <t>HOEMKFDDP</t>
  </si>
  <si>
    <t>HEMFD</t>
  </si>
  <si>
    <t>HS338</t>
  </si>
  <si>
    <t>HOEMKFG</t>
  </si>
  <si>
    <t>EMFG</t>
  </si>
  <si>
    <t>HS201</t>
  </si>
  <si>
    <t>HOEMKFGDP</t>
  </si>
  <si>
    <t>HEMFG</t>
  </si>
  <si>
    <t>HS339</t>
  </si>
  <si>
    <t>HOGCOPG</t>
  </si>
  <si>
    <t>GCOFG</t>
  </si>
  <si>
    <t>HS454</t>
  </si>
  <si>
    <t>HSBC Global Consumer Opportunities Fund</t>
  </si>
  <si>
    <t>HOGCOPGDP</t>
  </si>
  <si>
    <t>HGCOG</t>
  </si>
  <si>
    <t>HS455</t>
  </si>
  <si>
    <t>HOMSCSD</t>
  </si>
  <si>
    <t>MSCD</t>
  </si>
  <si>
    <t>HMSCF</t>
  </si>
  <si>
    <t>HS450</t>
  </si>
  <si>
    <t>90%CriCBI&amp;10%BSE200</t>
  </si>
  <si>
    <t>HSBC Managed Solution India-Conservative</t>
  </si>
  <si>
    <t>HOMSCSDDP</t>
  </si>
  <si>
    <t>HMSCD</t>
  </si>
  <si>
    <t>HS453</t>
  </si>
  <si>
    <t>HOMSCSG</t>
  </si>
  <si>
    <t>MSCG</t>
  </si>
  <si>
    <t>HS451</t>
  </si>
  <si>
    <t>HOMSCSGDP</t>
  </si>
  <si>
    <t>HMSCG</t>
  </si>
  <si>
    <t>HS452</t>
  </si>
  <si>
    <t>HOMSGSD</t>
  </si>
  <si>
    <t>MSGD</t>
  </si>
  <si>
    <t>HMSGF</t>
  </si>
  <si>
    <t>HS442</t>
  </si>
  <si>
    <t>80%BSE200&amp;20%CriCBI</t>
  </si>
  <si>
    <t>HSBC Managed Solutions India - Growth</t>
  </si>
  <si>
    <t>HOMSGSDDP</t>
  </si>
  <si>
    <t>HMSGD</t>
  </si>
  <si>
    <t>HS445</t>
  </si>
  <si>
    <t>HOMSGSG</t>
  </si>
  <si>
    <t>MSGG</t>
  </si>
  <si>
    <t>HS443</t>
  </si>
  <si>
    <t>HOMSGSGDP</t>
  </si>
  <si>
    <t>HMSGG</t>
  </si>
  <si>
    <t>HS444</t>
  </si>
  <si>
    <t>HOMSMSD</t>
  </si>
  <si>
    <t>MSMD</t>
  </si>
  <si>
    <t>HMSMF</t>
  </si>
  <si>
    <t>HS446</t>
  </si>
  <si>
    <t>CRISIL Bal Fund IDX</t>
  </si>
  <si>
    <t>HSBC Managed Solutions India - Moderate</t>
  </si>
  <si>
    <t>HOMSMSDDP</t>
  </si>
  <si>
    <t>HMSMD</t>
  </si>
  <si>
    <t>HS449</t>
  </si>
  <si>
    <t>HOMSMSG</t>
  </si>
  <si>
    <t>MSMG</t>
  </si>
  <si>
    <t>HMSIF</t>
  </si>
  <si>
    <t>HS447</t>
  </si>
  <si>
    <t>HOMSMSGDP</t>
  </si>
  <si>
    <t>HMSMG</t>
  </si>
  <si>
    <t>HS448</t>
  </si>
  <si>
    <t>As per AMFI NAV</t>
  </si>
  <si>
    <t>As per Financials</t>
  </si>
  <si>
    <t>Matured during the period April 2017 Sep 2017</t>
  </si>
  <si>
    <t>Merged with HEIOPF during the period Apr 2017 Sep 2017</t>
  </si>
  <si>
    <t>New scheme launched during the period Oct to March 2018</t>
  </si>
  <si>
    <t>Remarks</t>
  </si>
  <si>
    <t>Total net assets Rs in cr.</t>
  </si>
  <si>
    <t>Opening Date in</t>
  </si>
  <si>
    <t>Closing Date in</t>
  </si>
  <si>
    <t>NAV_GRP</t>
  </si>
  <si>
    <t>FUND_ID</t>
  </si>
  <si>
    <t>FUND_DESC</t>
  </si>
  <si>
    <t>ACC_GRP</t>
  </si>
  <si>
    <t>ACC_GRP_DESC</t>
  </si>
  <si>
    <t>ACC_NO</t>
  </si>
  <si>
    <t>ACC_SUFFIX</t>
  </si>
  <si>
    <t>ACC_DESC</t>
  </si>
  <si>
    <t>ACC_CURRENCY</t>
  </si>
  <si>
    <t>OP_BAL_DB</t>
  </si>
  <si>
    <t>OP_BAL_CR</t>
  </si>
  <si>
    <t>MOVEMENT_DB</t>
  </si>
  <si>
    <t>MOVEMENT_CR</t>
  </si>
  <si>
    <t>CLO_BAL_DB</t>
  </si>
  <si>
    <t>CLO_BAL_CR</t>
  </si>
  <si>
    <t>OP_BAL_DB_FUND_CURR</t>
  </si>
  <si>
    <t>OP_BAL_CR_FUND_CURR</t>
  </si>
  <si>
    <t>MOVEMENT_DB_FUND_CURR</t>
  </si>
  <si>
    <t>MOVEMENT_CR_FUND_CURR</t>
  </si>
  <si>
    <t>CLO_BAL_DB_FUND_CURR</t>
  </si>
  <si>
    <t>CLO_BAL_CR_FUND_CURR</t>
  </si>
  <si>
    <t>HSBC</t>
  </si>
  <si>
    <t>COST BONDS</t>
  </si>
  <si>
    <t>Investment - Corp Bond/Debent.</t>
  </si>
  <si>
    <t>INR</t>
  </si>
  <si>
    <t>DERIVATIVES</t>
  </si>
  <si>
    <t>DEPOSIT</t>
  </si>
  <si>
    <t>Margin Dep-Repo And GSEC</t>
  </si>
  <si>
    <t>RECEIVABLES</t>
  </si>
  <si>
    <t>Receivable from AMC</t>
  </si>
  <si>
    <t>BANK &amp; OTHER DEPOSITS</t>
  </si>
  <si>
    <t>Standard Chartered Bank- India</t>
  </si>
  <si>
    <t>Operative Bank Account</t>
  </si>
  <si>
    <t>HSBC CSGL Account</t>
  </si>
  <si>
    <t>HSBC TDS A/C</t>
  </si>
  <si>
    <t>ACCRUED INCOME</t>
  </si>
  <si>
    <t>Int Accrual - Corporate Bonds</t>
  </si>
  <si>
    <t>Amort Receivable-CBLO</t>
  </si>
  <si>
    <t>UNREALISED GAIN/LOSS</t>
  </si>
  <si>
    <t>Prov Unr P/L - CorpBond/Debent</t>
  </si>
  <si>
    <t>OTHER PAYABLES</t>
  </si>
  <si>
    <t>TDS Payable - Expenses</t>
  </si>
  <si>
    <t>Due to Broker - Bonds</t>
  </si>
  <si>
    <t>Other Exp- Payable</t>
  </si>
  <si>
    <t>Investor Education Payable</t>
  </si>
  <si>
    <t>CCIL Charges Payable</t>
  </si>
  <si>
    <t>Brokerage &amp; Dist Exp Payable</t>
  </si>
  <si>
    <t>Upfront Brk &amp; Trail Paid-Liab</t>
  </si>
  <si>
    <t>Payable CGST on Mfees</t>
  </si>
  <si>
    <t>Payable SGST on Mfees</t>
  </si>
  <si>
    <t>EXPENSE ACCRUALS</t>
  </si>
  <si>
    <t>Statutory Audit Fee Payable</t>
  </si>
  <si>
    <t>Management Fee Payable</t>
  </si>
  <si>
    <t>Exp Accrual - Printing &amp; Anoun</t>
  </si>
  <si>
    <t>ISSUE CAPITAL</t>
  </si>
  <si>
    <t>Unit Capital</t>
  </si>
  <si>
    <t>RESERVE CAPITAL</t>
  </si>
  <si>
    <t>Unit Premium Reserve- G</t>
  </si>
  <si>
    <t>Net Earnings</t>
  </si>
  <si>
    <t>Profit &amp; Loss Reserve-Indirec</t>
  </si>
  <si>
    <t xml:space="preserve"> Profit &amp; Loss Reserve-G</t>
  </si>
  <si>
    <t xml:space="preserve"> Profit &amp; Loss Reserve-D</t>
  </si>
  <si>
    <t>UNREALIZED GL DUE TO PRICE</t>
  </si>
  <si>
    <t>UR/L G/P - Corp Bond/Debenture</t>
  </si>
  <si>
    <t>UR/L G/P - Options on Index</t>
  </si>
  <si>
    <t>DIVIDEND AND INTEREST INCOME</t>
  </si>
  <si>
    <t>Int Income - Corporate Bonds</t>
  </si>
  <si>
    <t>Amort. Income - CBLO</t>
  </si>
  <si>
    <t>Int Income - Margin Deposits</t>
  </si>
  <si>
    <t>Int Income - Repo Deposits</t>
  </si>
  <si>
    <t>OTHER INCOME</t>
  </si>
  <si>
    <t>Interplan Adjustment- G</t>
  </si>
  <si>
    <t>Interplan Adjustment- D</t>
  </si>
  <si>
    <t>REALIZED LOSS DUE TO PRICE</t>
  </si>
  <si>
    <t>R/L L/P - Corp Bond/Debenture</t>
  </si>
  <si>
    <t>R/L L/P - CBLO</t>
  </si>
  <si>
    <t>R/L L/P - Repo Deposit</t>
  </si>
  <si>
    <t>FEES</t>
  </si>
  <si>
    <t>Custody Fee</t>
  </si>
  <si>
    <t>Professional Fee</t>
  </si>
  <si>
    <t>Transfer Agent Fee</t>
  </si>
  <si>
    <t>Investor Education Fund Exps</t>
  </si>
  <si>
    <t>Service Tax on Management Fees</t>
  </si>
  <si>
    <t>Other Expenses</t>
  </si>
  <si>
    <t>Other Exp - Brok - Indirect</t>
  </si>
  <si>
    <t>CGST Expense</t>
  </si>
  <si>
    <t>SGST Expense</t>
  </si>
  <si>
    <t>IGST Expense</t>
  </si>
  <si>
    <t>CGST Exp Allocation account</t>
  </si>
  <si>
    <t>SGST Exp Allocation account</t>
  </si>
  <si>
    <t>IGST Exp Allocation account</t>
  </si>
  <si>
    <t>Advertising Fee</t>
  </si>
  <si>
    <t>CGST on Mfees</t>
  </si>
  <si>
    <t>SGST on Mfees</t>
  </si>
  <si>
    <t>MANAGEMENT FEE</t>
  </si>
  <si>
    <t>Management Fee</t>
  </si>
  <si>
    <t>Call Open Options Long</t>
  </si>
  <si>
    <t>Call O/P Opt Long-Counterpart</t>
  </si>
  <si>
    <t>Investment - Zero Coupon Bond</t>
  </si>
  <si>
    <t>Investment - Cert of Deposits</t>
  </si>
  <si>
    <t>Amort Receivable-ZCB</t>
  </si>
  <si>
    <t>Amort Receivable-CD</t>
  </si>
  <si>
    <t>Prov Unr P/L -ZCB</t>
  </si>
  <si>
    <t>Prov Unr P/L - Cert of Deposit</t>
  </si>
  <si>
    <t>Due to Broker</t>
  </si>
  <si>
    <t>UR/L G/P-ZCB</t>
  </si>
  <si>
    <t>UR/L G/P - Cert. of Deposits</t>
  </si>
  <si>
    <t>Amort. Income - ZCB</t>
  </si>
  <si>
    <t>Amort. Income - CD</t>
  </si>
  <si>
    <t>HSBC Bank Redemption A/C</t>
  </si>
  <si>
    <t>Redemption Payable Ct</t>
  </si>
  <si>
    <t>Unit Premium Reserve-GDP</t>
  </si>
  <si>
    <t>Profit &amp; Loss Reserve-GDP</t>
  </si>
  <si>
    <t>Investment - Government Bonds</t>
  </si>
  <si>
    <t>Investment - SDLs</t>
  </si>
  <si>
    <t>Switch in Receivable Ct</t>
  </si>
  <si>
    <t>Due From Broker - Bonds</t>
  </si>
  <si>
    <t>ICICI Bank Subscription A/C</t>
  </si>
  <si>
    <t>UTI Bank-Subscription A/C</t>
  </si>
  <si>
    <t>HDFC Bank Redemption A/C</t>
  </si>
  <si>
    <t>SCB Subcription A/C</t>
  </si>
  <si>
    <t>Int Accrual - Government Bonds</t>
  </si>
  <si>
    <t>Int. Accrual - State Dev Loans</t>
  </si>
  <si>
    <t>Prov Unr P/L - Government Bond</t>
  </si>
  <si>
    <t>Prov Unr P/L - SDLs</t>
  </si>
  <si>
    <t>Transfer Agent Fee Payable</t>
  </si>
  <si>
    <t>Dividend Payable</t>
  </si>
  <si>
    <t>Switch Out Payable Ct</t>
  </si>
  <si>
    <t>NRI TDS Payable</t>
  </si>
  <si>
    <t>Transaction Charges Payable</t>
  </si>
  <si>
    <t>CSGL Charges Payable</t>
  </si>
  <si>
    <t>Brokerage Paybl on G Sec &amp; SDL</t>
  </si>
  <si>
    <t>Brok &amp; Dist Exp Pybl Prev Yr</t>
  </si>
  <si>
    <t>Exp Accrual - Audit Fee</t>
  </si>
  <si>
    <t>Exp Accrual - Bank Charges</t>
  </si>
  <si>
    <t>Unit Premium Reserve- RG</t>
  </si>
  <si>
    <t>Unit Premium Reserve-HYD</t>
  </si>
  <si>
    <t>Unit Premium Reserve-QD</t>
  </si>
  <si>
    <t>Unit Premium Reserve-MD</t>
  </si>
  <si>
    <t>Unit Premium Reserve-RMD</t>
  </si>
  <si>
    <t>Unit Premium Reserve-RQD</t>
  </si>
  <si>
    <t>Unit Premium Reserve-QDP</t>
  </si>
  <si>
    <t>Unit Premium Reserve-HYP</t>
  </si>
  <si>
    <t>Unit Premium Reserve-DFP</t>
  </si>
  <si>
    <t>Unit Premium Reserve-RFD</t>
  </si>
  <si>
    <t>Unit Premium Reserve-FD</t>
  </si>
  <si>
    <t>Unit Premium Reserve-RHD</t>
  </si>
  <si>
    <t>Profit &amp; Loss Reserve-Regular</t>
  </si>
  <si>
    <t xml:space="preserve"> Profit &amp; Loss Reserve-HYD</t>
  </si>
  <si>
    <t xml:space="preserve"> Profit &amp; Loss Reserve-QD</t>
  </si>
  <si>
    <t xml:space="preserve"> Profit &amp; Loss Reserve-MD</t>
  </si>
  <si>
    <t xml:space="preserve"> Profit &amp; Loss Reserve-RMD</t>
  </si>
  <si>
    <t xml:space="preserve"> Profit &amp; Loss Reserve-RQD</t>
  </si>
  <si>
    <t>Profit &amp; Loss Reserve-MDP</t>
  </si>
  <si>
    <t>Profit &amp; Loss Reserve-QDP</t>
  </si>
  <si>
    <t>Profit &amp; Loss Reserve-HYP</t>
  </si>
  <si>
    <t>Profit &amp; Loss Reserve-DFP</t>
  </si>
  <si>
    <t>Profit &amp; Loss Reserve-RFD</t>
  </si>
  <si>
    <t>Profit &amp; Loss Reserve-FD</t>
  </si>
  <si>
    <t>Profit &amp; Loss Reserve-RHD</t>
  </si>
  <si>
    <t>Profit &amp; Loss Reserve-Live Pln</t>
  </si>
  <si>
    <t>Profit &amp; Loss Res-Reg(Pln Grp)</t>
  </si>
  <si>
    <t>REALIZED GAIN DUE TO PRICE</t>
  </si>
  <si>
    <t>R/L G/P - Corp Bonds/Debenture</t>
  </si>
  <si>
    <t>R/L G/P - Government Bonds</t>
  </si>
  <si>
    <t>R/L G/P - SDLs</t>
  </si>
  <si>
    <t>UR/L G/P - Government Bonds</t>
  </si>
  <si>
    <t>UR/L G/P-SDLs</t>
  </si>
  <si>
    <t>Int Income - Government Bonds</t>
  </si>
  <si>
    <t>Int Income - State Dev Loans</t>
  </si>
  <si>
    <t>Amort. Income - CP</t>
  </si>
  <si>
    <t>Interplan Adjustment</t>
  </si>
  <si>
    <t>Interplan Adjustment- HYD</t>
  </si>
  <si>
    <t>Interplan Adjustment- RFD</t>
  </si>
  <si>
    <t>R/L L/P - Government Bonds</t>
  </si>
  <si>
    <t>R/L L/P - SDLs</t>
  </si>
  <si>
    <t>Audit Fee</t>
  </si>
  <si>
    <t>Bank Charges</t>
  </si>
  <si>
    <t>Misc Expenses</t>
  </si>
  <si>
    <t>Brokerage/Dist Exps-Regular</t>
  </si>
  <si>
    <t>Brokerage/Dist Exps</t>
  </si>
  <si>
    <t>Printing &amp; Stationary Exp</t>
  </si>
  <si>
    <t>DIVIDEND DISTRIBUTION</t>
  </si>
  <si>
    <t>Dividend Dist - MD</t>
  </si>
  <si>
    <t>Dividend Dist - HYD</t>
  </si>
  <si>
    <t>Dividend Dist - QD</t>
  </si>
  <si>
    <t>Dividend Distribution-QDP</t>
  </si>
  <si>
    <t>Dividend Distribution-HYP</t>
  </si>
  <si>
    <t>Dividend Distribution-FD</t>
  </si>
  <si>
    <t>DDT Expense-MD</t>
  </si>
  <si>
    <t>DDT Expense-HYD</t>
  </si>
  <si>
    <t>DDT Expense-QD</t>
  </si>
  <si>
    <t>DDT Expense-QDP</t>
  </si>
  <si>
    <t>DDT Expense-HYP</t>
  </si>
  <si>
    <t>DDT Expense-FD</t>
  </si>
  <si>
    <t>Unit Premium Reserve-RDD</t>
  </si>
  <si>
    <t>Unit Premium Reserve-RWD</t>
  </si>
  <si>
    <t>Unit Premium Reserve-MDP</t>
  </si>
  <si>
    <t>Unit Premium Reserve-DPD</t>
  </si>
  <si>
    <t>Unit Premium Reserve-WDP</t>
  </si>
  <si>
    <t>Unit Premium Reserve-DD</t>
  </si>
  <si>
    <t>Unit Premium Reserve-WD</t>
  </si>
  <si>
    <t xml:space="preserve"> Profit &amp; Loss Reserve-RDD</t>
  </si>
  <si>
    <t xml:space="preserve"> Profit &amp; Loss Reserve-RWD</t>
  </si>
  <si>
    <t>Profit &amp; Loss Reserve-DPD</t>
  </si>
  <si>
    <t>Profit &amp; Loss Reserve-WDP</t>
  </si>
  <si>
    <t>Profit &amp; Loss Reserve-DD</t>
  </si>
  <si>
    <t>Profit &amp; Loss Reserve-WD</t>
  </si>
  <si>
    <t>IDBI Bank Redemption A/C</t>
  </si>
  <si>
    <t>Brokerage &amp; Dist Exp upto 2014</t>
  </si>
  <si>
    <t>Investment - Commercial Paper</t>
  </si>
  <si>
    <t>Asset Back Security</t>
  </si>
  <si>
    <t>Haly Yr Divi Jan10 (Bank A/c.)</t>
  </si>
  <si>
    <t>Int. Accrual - ABS</t>
  </si>
  <si>
    <t>Unit Premium Reserve- ID</t>
  </si>
  <si>
    <t>Unit Premium Reserve-IG</t>
  </si>
  <si>
    <t>Profit &amp; Loss Reserve-ID</t>
  </si>
  <si>
    <t xml:space="preserve"> Profit &amp; Loss Reserve-IG</t>
  </si>
  <si>
    <t>COST EQUITIES</t>
  </si>
  <si>
    <t>Investment - Equities</t>
  </si>
  <si>
    <t>Dividend Receivable</t>
  </si>
  <si>
    <t>Sub. Rec. Control Account</t>
  </si>
  <si>
    <t>Due From Broker - Equities</t>
  </si>
  <si>
    <t>Prov Unr P/L - Equities</t>
  </si>
  <si>
    <t>Clawback of Addl TER-Payable</t>
  </si>
  <si>
    <t>Exp- Additional TER Payable</t>
  </si>
  <si>
    <t>Payable - Dividend Dist Tax</t>
  </si>
  <si>
    <t>R/L G/P - Equities</t>
  </si>
  <si>
    <t>UR/L G/P - Equities</t>
  </si>
  <si>
    <t>Dividend Income - Equities</t>
  </si>
  <si>
    <t>Load Income</t>
  </si>
  <si>
    <t>Other Income</t>
  </si>
  <si>
    <t>Interplan Adjustment- QD</t>
  </si>
  <si>
    <t>Interplan Adjustment- GDP</t>
  </si>
  <si>
    <t>R/L L/P - Equities</t>
  </si>
  <si>
    <t>Clawback Fee of Addl TER Pr-Yr</t>
  </si>
  <si>
    <t>Subscription Fee</t>
  </si>
  <si>
    <t>Exp-Additional TER</t>
  </si>
  <si>
    <t>Dividend Distribution-MDP</t>
  </si>
  <si>
    <t>DDT Expense-MDP</t>
  </si>
  <si>
    <t>Unit Premium Reserve-IWD</t>
  </si>
  <si>
    <t>Unit Premium Reserve-IMD</t>
  </si>
  <si>
    <t>Unit Premium Reserve-PG</t>
  </si>
  <si>
    <t>Unit Premium Reserve-PWD</t>
  </si>
  <si>
    <t>Unit Premium Reserve-PMD</t>
  </si>
  <si>
    <t>Profit &amp; Loss Reserve-Insti</t>
  </si>
  <si>
    <t xml:space="preserve"> Profit &amp; Loss Reserve-IWD</t>
  </si>
  <si>
    <t xml:space="preserve"> Profit &amp; Loss Reserve-IMD</t>
  </si>
  <si>
    <t>Profit &amp; Loss Reserve-PG</t>
  </si>
  <si>
    <t>Profit &amp; Loss Reserve-PWD</t>
  </si>
  <si>
    <t>Profit &amp; Loss Reserve-PMD</t>
  </si>
  <si>
    <t>Profit &amp; Loss Reserve-Inst Pls</t>
  </si>
  <si>
    <t>R/L G/P - ZCB</t>
  </si>
  <si>
    <t>R/L G/P - Commercial Paper</t>
  </si>
  <si>
    <t>R/L G/P - Cert. of Deposits</t>
  </si>
  <si>
    <t>Amort Income -Treasury Bills</t>
  </si>
  <si>
    <t>Int Income - Fixed Deposit</t>
  </si>
  <si>
    <t>Interplan Adjustment- MD</t>
  </si>
  <si>
    <t>R/L L/P - Treasury Bills</t>
  </si>
  <si>
    <t>R/L L/P - Commercial Paper</t>
  </si>
  <si>
    <t>R/L L/P - Cert. of Deposits</t>
  </si>
  <si>
    <t>Brokerage/Dist Exps-Insti</t>
  </si>
  <si>
    <t>Brokerage/Dist Exps-InstPlus</t>
  </si>
  <si>
    <t>Dividend Dist - IWD</t>
  </si>
  <si>
    <t>Dividend Distribution-WDP</t>
  </si>
  <si>
    <t>Dividend Distribution-WD</t>
  </si>
  <si>
    <t>DDT Expense-IWD</t>
  </si>
  <si>
    <t>DDT Expense-WDP</t>
  </si>
  <si>
    <t>DDT Expense-WD</t>
  </si>
  <si>
    <t>Investment - FloatingRate Note</t>
  </si>
  <si>
    <t>Amort Receivable-CP</t>
  </si>
  <si>
    <t>Prov Unr P/L -Commercial Paper</t>
  </si>
  <si>
    <t>Load Payable</t>
  </si>
  <si>
    <t>Other Exp- Payable-HDFRFL</t>
  </si>
  <si>
    <t>Unit Premium Reserve-PDD</t>
  </si>
  <si>
    <t>Equalisation Reserve-PDD</t>
  </si>
  <si>
    <t>Profit &amp; Loss Reserve-PDD</t>
  </si>
  <si>
    <t>R/L G/P - Treasury Bills</t>
  </si>
  <si>
    <t>UR/L G/P - Commercial Paper</t>
  </si>
  <si>
    <t>Interplan Adjustment- MDP</t>
  </si>
  <si>
    <t>Interplan Adjustment- DPD</t>
  </si>
  <si>
    <t>Interplan Adjustment- DD</t>
  </si>
  <si>
    <t>Interplan Adjustment- WD</t>
  </si>
  <si>
    <t>Dividend Dist - RWD</t>
  </si>
  <si>
    <t>Dividend Dist - RDD</t>
  </si>
  <si>
    <t>Dividend Distribution-DPD</t>
  </si>
  <si>
    <t>Dividend Distribution-DD</t>
  </si>
  <si>
    <t>DDT Expense-RWD</t>
  </si>
  <si>
    <t>DDT Expense-RDD</t>
  </si>
  <si>
    <t>DDT Expense-DPD</t>
  </si>
  <si>
    <t>DDT Expense-DD</t>
  </si>
  <si>
    <t>Other Receivable</t>
  </si>
  <si>
    <t>SGST Payable</t>
  </si>
  <si>
    <t>IGST Payable</t>
  </si>
  <si>
    <t>STT Payable</t>
  </si>
  <si>
    <t>Unit Premium Reserve-D</t>
  </si>
  <si>
    <t>Unit Premium Reserve-DDP</t>
  </si>
  <si>
    <t>Profit &amp; Loss Reserve-DDP</t>
  </si>
  <si>
    <t>Interplan Adjustment- DDP</t>
  </si>
  <si>
    <t>Options on Shares</t>
  </si>
  <si>
    <t>Margin Deposit For CCIL</t>
  </si>
  <si>
    <t>Yes Bank Subscription-  A/c</t>
  </si>
  <si>
    <t>CGST Payable</t>
  </si>
  <si>
    <t>Dividend Dist - D</t>
  </si>
  <si>
    <t>Dividend Distribution-DDP</t>
  </si>
  <si>
    <t>Other Adjustment A/c.</t>
  </si>
  <si>
    <t>R/L G/P - Pref. Stock/Shares</t>
  </si>
  <si>
    <t>Subscription Pending allotment</t>
  </si>
  <si>
    <t>Due to Broker - Equity</t>
  </si>
  <si>
    <t>Other Exp- Payable-Small Cap</t>
  </si>
  <si>
    <t>ICICI Bank Redemption A/C</t>
  </si>
  <si>
    <t>Payable-Service Tax MGMT Fees</t>
  </si>
  <si>
    <t>HSBC Fixed Term Series 105</t>
  </si>
  <si>
    <t>Other Exp-Plan spec</t>
  </si>
  <si>
    <t>DDT Expense-D</t>
  </si>
  <si>
    <t>HSBC Fixed Term Series 107</t>
  </si>
  <si>
    <t>HSBC Fixed Term Series 109</t>
  </si>
  <si>
    <t>Investor Education Pyb-HLCASH</t>
  </si>
  <si>
    <t>Investor Education Pyb-HDC2P1</t>
  </si>
  <si>
    <t>Investor Education Pyb-HDC2P2</t>
  </si>
  <si>
    <t>Investor Education Pyb-HDCPRO</t>
  </si>
  <si>
    <t>Investor Education Pyb-HDFLXI</t>
  </si>
  <si>
    <t>Investor Education Pyb-HDFRFL</t>
  </si>
  <si>
    <t>Investor Education Pyb-HDGILT</t>
  </si>
  <si>
    <t>Investor Education Pyb-HDINCF</t>
  </si>
  <si>
    <t>Investor Education Pyb-HDMIPR</t>
  </si>
  <si>
    <t>Investor Education Pyb-HDMIPS</t>
  </si>
  <si>
    <t>Investor Education Pyb-HDSTIF</t>
  </si>
  <si>
    <t>Investor Education Pyb-HDUSTF</t>
  </si>
  <si>
    <t>Investor Education Pyb-HEDYNF</t>
  </si>
  <si>
    <t>Investor Education Pyb-HEEQTF</t>
  </si>
  <si>
    <t>Investor Education Pyb-HEIOPF</t>
  </si>
  <si>
    <t>Investor Education Pyb-HEMIDF</t>
  </si>
  <si>
    <t>Investor Education Pyb-HEPROF</t>
  </si>
  <si>
    <t>Investor Education Pyb-HETAXF</t>
  </si>
  <si>
    <t>Investor Education Pyb-HEUOPF</t>
  </si>
  <si>
    <t>Investor Education Pyb-HFT100</t>
  </si>
  <si>
    <t>Investor Education Pyb-HFT101</t>
  </si>
  <si>
    <t>Investor Education Pyb-HFT102</t>
  </si>
  <si>
    <t>Investor Education Pyb-HFT105</t>
  </si>
  <si>
    <t>Investor Education Pyb-HFT106</t>
  </si>
  <si>
    <t>Investor Education Pyb-HFT107</t>
  </si>
  <si>
    <t>Investor Education Pyb-HFT109</t>
  </si>
  <si>
    <t>Investor Education Pyb-HFTS89</t>
  </si>
  <si>
    <t>Investor Education Pyb-HFTS90</t>
  </si>
  <si>
    <t>Investor Education Pyb-HFTS91</t>
  </si>
  <si>
    <t>Investor Education Pyb-HFTS94</t>
  </si>
  <si>
    <t>Investor Education Pyb-HFTS95</t>
  </si>
  <si>
    <t>Investor Education Pyb-HFTS96</t>
  </si>
  <si>
    <t>Investor Education Pyb-HFTS97</t>
  </si>
  <si>
    <t>Investor Education Pyb-HFTS98</t>
  </si>
  <si>
    <t>Investor Education Pyb-HFTS99</t>
  </si>
  <si>
    <t>Investor Education Pyb-HOAPDF</t>
  </si>
  <si>
    <t>Investor Education Pyb-HOBRAZ</t>
  </si>
  <si>
    <t>Investor Education Pyb-HOEMKF</t>
  </si>
  <si>
    <t>Investor Education Pyb-HOGCOP</t>
  </si>
  <si>
    <t>Investor Education Pyb-HOMSCS</t>
  </si>
  <si>
    <t>Investor Education Pyb-HOMSGS</t>
  </si>
  <si>
    <t>Investor Education Pyb-HOMSMS</t>
  </si>
  <si>
    <t>Investor Education Pyb-HFT125</t>
  </si>
  <si>
    <t>Investor Education Pyb-HFT126</t>
  </si>
  <si>
    <t>Investor Education Pyb-HFT128</t>
  </si>
  <si>
    <t>Investor Education Pyb-HFT129</t>
  </si>
  <si>
    <t>Investor Education Pyb-HFT130</t>
  </si>
  <si>
    <t>Paid to AMFI 50% IEF</t>
  </si>
  <si>
    <t>Invest Education Fund-Utilised</t>
  </si>
  <si>
    <t>Investment - Treasury Bills</t>
  </si>
  <si>
    <t>Margin Deposit NDS</t>
  </si>
  <si>
    <t>Reserve Bank Of  India</t>
  </si>
  <si>
    <t>IDBI Bank Subscription A/c</t>
  </si>
  <si>
    <t>Amortisation/Accretion-Bills</t>
  </si>
  <si>
    <t>Invst Edu Exp Pay-Un mr thn 3y</t>
  </si>
  <si>
    <t>Other Exp Payable- Direct Plan</t>
  </si>
  <si>
    <t>Interest Expense Payable</t>
  </si>
  <si>
    <t>Unit Premium Reserve-IDD</t>
  </si>
  <si>
    <t>Unit Premium Reserve-UDL</t>
  </si>
  <si>
    <t>Unit Premium Reserve-UDM</t>
  </si>
  <si>
    <t>Unit Premium Reserve-URL</t>
  </si>
  <si>
    <t>Unit Premium Reserve-URM</t>
  </si>
  <si>
    <t>Profit &amp; Loss Reserve-Direct</t>
  </si>
  <si>
    <t xml:space="preserve"> Profit &amp; Loss Reserve-IDD</t>
  </si>
  <si>
    <t>Profit &amp; Loss Reserve-UDL</t>
  </si>
  <si>
    <t>Profit &amp; Loss Reserve-UDM</t>
  </si>
  <si>
    <t>Profit &amp; Loss Reserve-URL</t>
  </si>
  <si>
    <t>Profit &amp; Loss Reserve-URM</t>
  </si>
  <si>
    <t>Profit &amp; Loss Rev-Unclaimed</t>
  </si>
  <si>
    <t>UR/L G/P - Treasury Bills</t>
  </si>
  <si>
    <t>Interplan Adjustment- IDD</t>
  </si>
  <si>
    <t>Interplan Adjustment- UDL</t>
  </si>
  <si>
    <t>Interplan Adjustment- URL</t>
  </si>
  <si>
    <t>Interest Expense</t>
  </si>
  <si>
    <t>Other Expenses- Regular</t>
  </si>
  <si>
    <t>Other Expenses- Inst</t>
  </si>
  <si>
    <t>Invst Edu Exp-Un Div mr thn 3y</t>
  </si>
  <si>
    <t>Invst Edu Exp-Un Red mr thn 3y</t>
  </si>
  <si>
    <t>Other Exp -Unclaimed Plan Spe</t>
  </si>
  <si>
    <t>COST FUNDS</t>
  </si>
  <si>
    <t>Inv International  Mutual Fund</t>
  </si>
  <si>
    <t>USD</t>
  </si>
  <si>
    <t>Prov Unr P/L-Interntl MF units</t>
  </si>
  <si>
    <t>R/L G/P-International MF units</t>
  </si>
  <si>
    <t>REALIZED GL DUE TO FX</t>
  </si>
  <si>
    <t>R/L G/FX - Interntl MF units</t>
  </si>
  <si>
    <t>Realized Gain on FX - Others</t>
  </si>
  <si>
    <t>UR/L G/P - Interntl MF units</t>
  </si>
  <si>
    <t>UNREALIZED GL DUE TO FX</t>
  </si>
  <si>
    <t>UR/L G/FX-Interntl MF units</t>
  </si>
  <si>
    <t>R/L L/FX - Spot FX Contract</t>
  </si>
  <si>
    <t>Realized Loss on FX - Others</t>
  </si>
  <si>
    <t>FX GL OTHERS</t>
  </si>
  <si>
    <t>FX Spot Cambio Reval Account</t>
  </si>
  <si>
    <t>R/L L/P-International MF Units</t>
  </si>
  <si>
    <t>Investment Mutual Fund</t>
  </si>
  <si>
    <t>Prov Unr P/L - Fund of Funds</t>
  </si>
  <si>
    <t>Profit on Sale-Mutual Fd Units</t>
  </si>
  <si>
    <t>UR/L G/P - Fund of Funds</t>
  </si>
  <si>
    <t>Adjusted balance</t>
  </si>
  <si>
    <t>Mapping code Mgmt fees and trustee fees</t>
  </si>
  <si>
    <t>Mapping code others</t>
  </si>
  <si>
    <t>ignore</t>
  </si>
  <si>
    <t>Conkey(mgmt fees/trustee fees)</t>
  </si>
  <si>
    <t>Conkey(other than mgmt fees/trustee fees)</t>
  </si>
  <si>
    <t>HSBC Debt Fund</t>
  </si>
  <si>
    <t>HSBC Regular Savings Fund</t>
  </si>
  <si>
    <t>HSBC Short Duration Fund</t>
  </si>
  <si>
    <t>Interplan Adjustment- IWD</t>
  </si>
  <si>
    <t>R/L L/P - ZCB</t>
  </si>
  <si>
    <t>HSBC Low Duration Fund</t>
  </si>
  <si>
    <t>HSBC Dynamic Asset Allocation Fund</t>
  </si>
  <si>
    <t>HSBC Large Cap Equity Fund</t>
  </si>
  <si>
    <t>HSBC Multi Cap Equity Fund</t>
  </si>
  <si>
    <t>HSBC Small Cap Equity Fund</t>
  </si>
  <si>
    <t>HFT131</t>
  </si>
  <si>
    <t>HSBC Fixed Term Series 131</t>
  </si>
  <si>
    <t>HFT132</t>
  </si>
  <si>
    <t>HSBC Fixed Term Series 132</t>
  </si>
  <si>
    <t>HFT133</t>
  </si>
  <si>
    <t>HSBC Fixed Term Series 133</t>
  </si>
  <si>
    <t>HSBC Global Emerging Markets Fund</t>
  </si>
  <si>
    <t>HSBC Global Emerging Market Fund - Growth Direct</t>
  </si>
  <si>
    <t>HSBC Global Emerging Markets Fund - Growth</t>
  </si>
  <si>
    <t>HSBC Large Cap Equity Fund - Growth</t>
  </si>
  <si>
    <t>HSBC Large Cap Equity Fund - Growth Direct</t>
  </si>
  <si>
    <t>HSBC Multi Cap Equity Fund - Growth</t>
  </si>
  <si>
    <t>HSBC Small Cap Equity Fund - Growth</t>
  </si>
  <si>
    <t>HSBC Small Cap Equity Fund - Growth Direct</t>
  </si>
  <si>
    <t>HSBC Debt Fund - Growth</t>
  </si>
  <si>
    <t>HSBC Debt Fund - Growth Direct</t>
  </si>
  <si>
    <t>HSBC Low Duration Fund  - Growth</t>
  </si>
  <si>
    <t>HSBC Low Duration Fund  - Regular - Growth</t>
  </si>
  <si>
    <t>HSBC Low Duration Fund - Growth Direct</t>
  </si>
  <si>
    <t>HSBC Short Duration Fund - Growth</t>
  </si>
  <si>
    <t>HSBC Short Duration Fund - Growth Direct</t>
  </si>
  <si>
    <t>HSBC Fixed Term Series 131 - Direct Plan Growth Option</t>
  </si>
  <si>
    <t>HSBC Fixed Term Series 131 - Dividend Plan</t>
  </si>
  <si>
    <t>HSBC Fixed Term Series 131 - Growth Option</t>
  </si>
  <si>
    <t>HSBC Fixed Term Series 132 - Direct Plan Dividend Option</t>
  </si>
  <si>
    <t>HSBC Fixed Term Series 132 - Direct Plan Growth Option</t>
  </si>
  <si>
    <t>HSBC Fixed Term Series 132 - Dividend Plan</t>
  </si>
  <si>
    <t>HSBC Fixed Term Series 132 - Growth Option</t>
  </si>
  <si>
    <t xml:space="preserve">HSBC Asia Pacific (Ex Japan) Dividend Yield Fund </t>
  </si>
  <si>
    <t xml:space="preserve">HSBC Large Cap Equity Fund </t>
  </si>
  <si>
    <t>a</t>
  </si>
  <si>
    <t>Name As per half yearly financial</t>
  </si>
  <si>
    <t>A</t>
  </si>
  <si>
    <t>Plan</t>
  </si>
  <si>
    <t>Scheme</t>
  </si>
  <si>
    <t>Conkey</t>
  </si>
  <si>
    <t>Direct Plan Growth Option</t>
  </si>
  <si>
    <t>Dividend Plan</t>
  </si>
  <si>
    <t>Direct Plan Dividend Option</t>
  </si>
  <si>
    <t>HFT131D</t>
  </si>
  <si>
    <t>F131D</t>
  </si>
  <si>
    <t>H131D</t>
  </si>
  <si>
    <t>F131G</t>
  </si>
  <si>
    <t>H131G</t>
  </si>
  <si>
    <t>HFT132D</t>
  </si>
  <si>
    <t>F132D</t>
  </si>
  <si>
    <t>H132D</t>
  </si>
  <si>
    <t>F132G</t>
  </si>
  <si>
    <t>H132G</t>
  </si>
  <si>
    <t>HFT133D</t>
  </si>
  <si>
    <t>F133D</t>
  </si>
  <si>
    <t>H133D</t>
  </si>
  <si>
    <t>F133G</t>
  </si>
  <si>
    <t>H133G</t>
  </si>
  <si>
    <t>Prov Unr P/L - Treasury Bills</t>
  </si>
  <si>
    <t>other income</t>
  </si>
  <si>
    <t>For Avg Aum File</t>
  </si>
  <si>
    <t xml:space="preserve"> For Trial Balance</t>
  </si>
  <si>
    <t>Fund Name / Plan Name</t>
  </si>
  <si>
    <t>H273334</t>
  </si>
  <si>
    <t>- Regular Plan</t>
  </si>
  <si>
    <t>- Direct Plan</t>
  </si>
  <si>
    <t>- HSBC Income Fund - Investment Plan</t>
  </si>
  <si>
    <t>- HSBC Income Fund - Short Term Plan</t>
  </si>
  <si>
    <t>- Institutional Plan #</t>
  </si>
  <si>
    <t>- Regular Plan #</t>
  </si>
  <si>
    <t>- HSBC Cash Fund</t>
  </si>
  <si>
    <t>U</t>
  </si>
  <si>
    <t>- Unclaimed Plan</t>
  </si>
  <si>
    <t>- HSBC Ultra Short Term Bond Fund</t>
  </si>
  <si>
    <t>- HSBC Flexi Debt Fund</t>
  </si>
  <si>
    <t>HSBC Asia Pacific (Ex Japan) Dividend Yield Fund</t>
  </si>
  <si>
    <t>Expense Rates
 (Including Good and Service Tax)</t>
  </si>
  <si>
    <t>Management Fees Rates (Net of Service Tax)</t>
  </si>
  <si>
    <t>Scheme code</t>
  </si>
  <si>
    <t>Plan code</t>
  </si>
  <si>
    <t>Plan name</t>
  </si>
  <si>
    <t>SL_NO</t>
  </si>
  <si>
    <t>SCHEME_CODE</t>
  </si>
  <si>
    <t>SHORT_NAME</t>
  </si>
  <si>
    <t>DIVIDEND_DATE</t>
  </si>
  <si>
    <t>REINVEST_DATE</t>
  </si>
  <si>
    <t>CORPORATE_DIV_RATE</t>
  </si>
  <si>
    <t>CORPORATE_UNITS</t>
  </si>
  <si>
    <t>RETAIL_UNITS</t>
  </si>
  <si>
    <t>CORP_DIVPAYOUT_AMOUNT</t>
  </si>
  <si>
    <t>CORP_DIVREINV_AMOUNT</t>
  </si>
  <si>
    <t>CRISIL Composite Bond Fund Index</t>
  </si>
  <si>
    <t>+</t>
  </si>
  <si>
    <t>HGEMF</t>
  </si>
  <si>
    <t>HLCEF</t>
  </si>
  <si>
    <t>HSCEF</t>
  </si>
  <si>
    <t>HLDF</t>
  </si>
  <si>
    <t>HSDF</t>
  </si>
  <si>
    <t>HRSF</t>
  </si>
  <si>
    <t>HMCEF</t>
  </si>
  <si>
    <t>HDAAF</t>
  </si>
  <si>
    <t>6. No bonus was declared during the reporting period.</t>
  </si>
  <si>
    <t>HSBC Regular Savings Fund - Growth</t>
  </si>
  <si>
    <t>HSBC Regular Savings Fund-Growth Direct</t>
  </si>
  <si>
    <t>HFT134</t>
  </si>
  <si>
    <t>HFT135</t>
  </si>
  <si>
    <t>HFT136</t>
  </si>
  <si>
    <t>HSBC Fixed Term-Series 130</t>
  </si>
  <si>
    <t>HSBC Fixed Term-Series 131</t>
  </si>
  <si>
    <t>HSBC Fixed Term-Series 132</t>
  </si>
  <si>
    <t>HSBC Fixed Term-Series 133</t>
  </si>
  <si>
    <t>Professional Fee-Payable</t>
  </si>
  <si>
    <t>Interplan Adjustment- QDP</t>
  </si>
  <si>
    <t>HSBC Fixed Term Series 134</t>
  </si>
  <si>
    <t>HSBC Fixed Term Series 135</t>
  </si>
  <si>
    <t>HSBC Fixed Term Series 136</t>
  </si>
  <si>
    <t>INF336L01MA1</t>
  </si>
  <si>
    <t>FTS128D</t>
  </si>
  <si>
    <t>INF336L01LZ0</t>
  </si>
  <si>
    <t>FTS128G</t>
  </si>
  <si>
    <t>INF336L01LX5</t>
  </si>
  <si>
    <t>HFTS128G</t>
  </si>
  <si>
    <t>HFT134D</t>
  </si>
  <si>
    <t>F134D</t>
  </si>
  <si>
    <t>H134D</t>
  </si>
  <si>
    <t>F134G</t>
  </si>
  <si>
    <t>H134G</t>
  </si>
  <si>
    <t>HFT135D</t>
  </si>
  <si>
    <t>F135D</t>
  </si>
  <si>
    <t>H135D</t>
  </si>
  <si>
    <t>HS511</t>
  </si>
  <si>
    <t>F135G</t>
  </si>
  <si>
    <t>H135G</t>
  </si>
  <si>
    <t>HFT136D</t>
  </si>
  <si>
    <t>F136D</t>
  </si>
  <si>
    <t>FT136</t>
  </si>
  <si>
    <t>HFT136DDP</t>
  </si>
  <si>
    <t>H136D</t>
  </si>
  <si>
    <t>HS514</t>
  </si>
  <si>
    <t>HFT136G</t>
  </si>
  <si>
    <t>F136G</t>
  </si>
  <si>
    <t>HS512</t>
  </si>
  <si>
    <t>HFT136GDP</t>
  </si>
  <si>
    <t>H136G</t>
  </si>
  <si>
    <t>HS513</t>
  </si>
  <si>
    <t>[(Rs. In lakhs)]</t>
  </si>
  <si>
    <t>CCIL Default Fund Contribution</t>
  </si>
  <si>
    <t>Investment- TREPS</t>
  </si>
  <si>
    <t>Amort Receivable - TREPS</t>
  </si>
  <si>
    <t>Amort. Income - TREPS</t>
  </si>
  <si>
    <t>Interplan Adjustment- FD</t>
  </si>
  <si>
    <t>R/L L/P - TREPS</t>
  </si>
  <si>
    <t>HEHYBF</t>
  </si>
  <si>
    <t>HSBC Equity Hybrid Fund</t>
  </si>
  <si>
    <t>HFT137</t>
  </si>
  <si>
    <t>HSBC Fixed Term Series 137</t>
  </si>
  <si>
    <t>HFT139</t>
  </si>
  <si>
    <t>HSBC Fixed Term Series 139</t>
  </si>
  <si>
    <t>Investor Education Pyb-HEHYBF</t>
  </si>
  <si>
    <t>Investor Education Pyb-HFT137</t>
  </si>
  <si>
    <t>Clawback Fee - Addl TER Cur-Yr</t>
  </si>
  <si>
    <t>HSBC Equity Hybrid Fund - Growth</t>
  </si>
  <si>
    <t>HSBC Equity Hybrid Fund - Growth Direct</t>
  </si>
  <si>
    <t>HSBC Managed Solutions - Conservative - Growth</t>
  </si>
  <si>
    <t>HSBC Managed Solutions - Conservative - Growth Direct</t>
  </si>
  <si>
    <t>HSBC Fixed Term Series 137 - Growth Option</t>
  </si>
  <si>
    <t>HSBC Fixed Term Series 137 Direct Plan Growth Option</t>
  </si>
  <si>
    <t>HSBC Fixed Term Series 139 - Direct Plan - Direct Plan - Growth Option</t>
  </si>
  <si>
    <t>HSBC Fixed Term Series 139 - Growth Option</t>
  </si>
  <si>
    <t xml:space="preserve">HSBC Fixed Term-Series 136 </t>
  </si>
  <si>
    <t xml:space="preserve">HSBC Fixed Term-Series 135 </t>
  </si>
  <si>
    <t>HEHYBFD</t>
  </si>
  <si>
    <t>EHD</t>
  </si>
  <si>
    <t>HEHF</t>
  </si>
  <si>
    <t>HS515</t>
  </si>
  <si>
    <t>70%SPBSE200&amp;30%CRIBF</t>
  </si>
  <si>
    <t>HEHYBFDDP</t>
  </si>
  <si>
    <t>HEHD</t>
  </si>
  <si>
    <t>HS518</t>
  </si>
  <si>
    <t>HEHYBFG</t>
  </si>
  <si>
    <t>EHG</t>
  </si>
  <si>
    <t>HS516</t>
  </si>
  <si>
    <t>HEHYBFGDP</t>
  </si>
  <si>
    <t>HEHG</t>
  </si>
  <si>
    <t>HS517</t>
  </si>
  <si>
    <t>HFT137D</t>
  </si>
  <si>
    <t>F137D</t>
  </si>
  <si>
    <t>FT137</t>
  </si>
  <si>
    <t>INF336L01NQ5</t>
  </si>
  <si>
    <t>HFT137DDP</t>
  </si>
  <si>
    <t>H137D</t>
  </si>
  <si>
    <t>INF336L01NO0</t>
  </si>
  <si>
    <t>HFT137G</t>
  </si>
  <si>
    <t>F137G</t>
  </si>
  <si>
    <t>INF336L01NP7</t>
  </si>
  <si>
    <t>HFT137GDP</t>
  </si>
  <si>
    <t>H137G</t>
  </si>
  <si>
    <t>INF336L01NN2</t>
  </si>
  <si>
    <t>HFT139D</t>
  </si>
  <si>
    <t>F139D</t>
  </si>
  <si>
    <t>FT139</t>
  </si>
  <si>
    <t>HFT139DDP</t>
  </si>
  <si>
    <t>H139D</t>
  </si>
  <si>
    <t>HS521</t>
  </si>
  <si>
    <t>HFT139G</t>
  </si>
  <si>
    <t>F139G</t>
  </si>
  <si>
    <t>HS519</t>
  </si>
  <si>
    <t>HFT139GDP</t>
  </si>
  <si>
    <t>H139G</t>
  </si>
  <si>
    <t>HS520</t>
  </si>
  <si>
    <t>Coupon Receivable</t>
  </si>
  <si>
    <t>HELMCF</t>
  </si>
  <si>
    <t>HSBC Large And Mid Cap Equity Fund</t>
  </si>
  <si>
    <t>Investor Education Pyb-HFT139</t>
  </si>
  <si>
    <t>Due From Broker</t>
  </si>
  <si>
    <t>Added in March 2019</t>
  </si>
  <si>
    <t>HELMCFD</t>
  </si>
  <si>
    <t>LMED</t>
  </si>
  <si>
    <t>HLMEF</t>
  </si>
  <si>
    <t>HS522</t>
  </si>
  <si>
    <t>NIFTYLargMdcap250TRI</t>
  </si>
  <si>
    <t>HELMCFDDP</t>
  </si>
  <si>
    <t>HLED</t>
  </si>
  <si>
    <t>HS525</t>
  </si>
  <si>
    <t>HELMCFG</t>
  </si>
  <si>
    <t>LMEG</t>
  </si>
  <si>
    <t>HS523</t>
  </si>
  <si>
    <t>HELMCFGDP</t>
  </si>
  <si>
    <t>HLEG</t>
  </si>
  <si>
    <t>HS524</t>
  </si>
  <si>
    <t>INF336L01NU7</t>
  </si>
  <si>
    <t>INF336L01NS1</t>
  </si>
  <si>
    <t>INF336L01NT9</t>
  </si>
  <si>
    <t>INF336L01NR3</t>
  </si>
  <si>
    <t/>
  </si>
  <si>
    <t>CRISIL Hybrid 85+15- Conservative index</t>
  </si>
  <si>
    <t>! !</t>
  </si>
  <si>
    <t xml:space="preserve">Director                                                     Director &amp; Chief Executive Officer                          </t>
  </si>
  <si>
    <t>For HSBC Low Duration Fund: Pursuant to SEBI Circular no CIR/IMD/DF/21/2012 dated September 13, 2012, certain Plans/options within the schemes have been discontinued to comply with a single plan structure. Since there was no continuous NAV history available for the surviving Plan prior to 1 October 2012, returns since the said date have been considered for calculating performance. The inception date of HSBC Low Duration Fund however is 17 October 2006.</t>
  </si>
  <si>
    <t>HFT140</t>
  </si>
  <si>
    <t>HDONTF</t>
  </si>
  <si>
    <t>HSBC Fixed Term Series 140</t>
  </si>
  <si>
    <t>HSBC Overnight Fund</t>
  </si>
  <si>
    <t>HDONTFDD</t>
  </si>
  <si>
    <t>NODD</t>
  </si>
  <si>
    <t>HONF</t>
  </si>
  <si>
    <t>HS530</t>
  </si>
  <si>
    <t>CRISIL Ovrnight Indx</t>
  </si>
  <si>
    <t>HDONTFDPD</t>
  </si>
  <si>
    <t>HNODD</t>
  </si>
  <si>
    <t>HS533</t>
  </si>
  <si>
    <t>HDONTFG</t>
  </si>
  <si>
    <t>NOG</t>
  </si>
  <si>
    <t>HS531</t>
  </si>
  <si>
    <t>HDONTFGDP</t>
  </si>
  <si>
    <t>HNOG</t>
  </si>
  <si>
    <t>HS532</t>
  </si>
  <si>
    <t>HDONTFMD</t>
  </si>
  <si>
    <t>NOMD</t>
  </si>
  <si>
    <t>HS535</t>
  </si>
  <si>
    <t>HDONTFMDP</t>
  </si>
  <si>
    <t>HNOMD</t>
  </si>
  <si>
    <t>HS534</t>
  </si>
  <si>
    <t>HDONTFWD</t>
  </si>
  <si>
    <t>NOWD</t>
  </si>
  <si>
    <t>HS537</t>
  </si>
  <si>
    <t>HDONTFWDP</t>
  </si>
  <si>
    <t>HNOWD</t>
  </si>
  <si>
    <t>HS536</t>
  </si>
  <si>
    <t>HFT140D</t>
  </si>
  <si>
    <t>F140D</t>
  </si>
  <si>
    <t>FT140</t>
  </si>
  <si>
    <t>HS526</t>
  </si>
  <si>
    <t>INF336L01OE9</t>
  </si>
  <si>
    <t>HFT140DDP</t>
  </si>
  <si>
    <t>H140D</t>
  </si>
  <si>
    <t>HS529</t>
  </si>
  <si>
    <t>INF336L01OC3</t>
  </si>
  <si>
    <t>HFT140G</t>
  </si>
  <si>
    <t>F140G</t>
  </si>
  <si>
    <t>HS527</t>
  </si>
  <si>
    <t>INF336L01OD1</t>
  </si>
  <si>
    <t>HFT140GDP</t>
  </si>
  <si>
    <t>H140G</t>
  </si>
  <si>
    <t>HS528</t>
  </si>
  <si>
    <t>INF336L01OB5</t>
  </si>
  <si>
    <t>Advertisement Fee payable</t>
  </si>
  <si>
    <t>Custody Fees Payable</t>
  </si>
  <si>
    <t>Interplan Adjustment- HYP</t>
  </si>
  <si>
    <t>CCIL Expenses</t>
  </si>
  <si>
    <t>CGST on Mfees -GDP</t>
  </si>
  <si>
    <t>SGST on Mfees -GDP</t>
  </si>
  <si>
    <t>CGST on Mfees -Live Plan</t>
  </si>
  <si>
    <t>SGST on Mfees -Live Plan</t>
  </si>
  <si>
    <t>Management Fees-GDP</t>
  </si>
  <si>
    <t>Management Fees-Live Plan</t>
  </si>
  <si>
    <t>Payable to other schemes</t>
  </si>
  <si>
    <t>Provision For Doubtful Debt</t>
  </si>
  <si>
    <t>CGST on Mfees - Add Regular</t>
  </si>
  <si>
    <t>SGST on Mfees - Add Regular</t>
  </si>
  <si>
    <t>Other S&amp;D Add-Regular</t>
  </si>
  <si>
    <t>Management Fee - Add Regular</t>
  </si>
  <si>
    <t>Investor Education Pyb-HELMCF</t>
  </si>
  <si>
    <t>Investor Education Pyb-HFT140</t>
  </si>
  <si>
    <t>Investor Education Pyb-HDONTF</t>
  </si>
  <si>
    <t>HSBC Large and Mid Cap Equity Fund - Growth</t>
  </si>
  <si>
    <t>HSBC Large and Mid Cap Equity Fund - Growth Direct</t>
  </si>
  <si>
    <t>HSBC Overnight Fund - Growth</t>
  </si>
  <si>
    <t>HSBC Overnight Fund - Growth - Direct</t>
  </si>
  <si>
    <t>HSBC Fixed Term Series 140 - Growth Option</t>
  </si>
  <si>
    <t>HSBC Fixed Term Series 140 Direct plan - Growth Option</t>
  </si>
  <si>
    <t>HSBC Fixed Term Series 130 - Direct Plan - Dividend Option</t>
  </si>
  <si>
    <t>HSBC Fixed Term Series 131 - Direct Plan - Dividend Option</t>
  </si>
  <si>
    <t>AMFI</t>
  </si>
  <si>
    <t>Scheme name</t>
  </si>
  <si>
    <t>HSBC Large and Mid Cap Equity Fund</t>
  </si>
  <si>
    <t>Comparative Performance of all schemes</t>
  </si>
  <si>
    <t>Fund / Benchmark</t>
  </si>
  <si>
    <t>1 Year</t>
  </si>
  <si>
    <t>3 Years</t>
  </si>
  <si>
    <t>5 Years</t>
  </si>
  <si>
    <t>Since Inception</t>
  </si>
  <si>
    <t>Inception Date</t>
  </si>
  <si>
    <t>Returns (%)</t>
  </si>
  <si>
    <t>HSBC Asia Pacific (Ex Japan) Dividend Yield Fund - Dir - Growth</t>
  </si>
  <si>
    <t>Scheme Benchmark (MSCI APJ TRI**)</t>
  </si>
  <si>
    <t>Additional Benchmark (Nifty 50 TRI)</t>
  </si>
  <si>
    <t>HSBC Brazil Fund - Dir - Growth</t>
  </si>
  <si>
    <t>Scheme Benchmark (MSCI Brazil TRI**)</t>
  </si>
  <si>
    <t>HSBC Cash Fund - Dir - Growth</t>
  </si>
  <si>
    <t>Scheme Benchmark (CRISIL Liquid Fund Index)</t>
  </si>
  <si>
    <t>Additional Benchmark (Crisil 91**)</t>
  </si>
  <si>
    <t>HSBC Debt Fund - Dir - Growth</t>
  </si>
  <si>
    <t>Scheme Benchmark (CRISIL Composite Bond Fund Index)</t>
  </si>
  <si>
    <t>Additional Benchmark (Crisil 10**)</t>
  </si>
  <si>
    <t>HSBC Fixed Term Series 128 - Dir - Growth</t>
  </si>
  <si>
    <t>HSBC Flexi Debt Fund - Dir - Growth</t>
  </si>
  <si>
    <t>HSBC FTS 129 - Dir - Growth</t>
  </si>
  <si>
    <t>HSBC FTS 130 - Dir - Growth</t>
  </si>
  <si>
    <t>HSBC FTS 131 - Dir - Growth</t>
  </si>
  <si>
    <t>HSBC FTS 132 - Dir - Growth</t>
  </si>
  <si>
    <t>HSBC FTS 133 - Dir - Growth</t>
  </si>
  <si>
    <t>HSBC FTS 134 - Dir - Growth</t>
  </si>
  <si>
    <t>HSBC FTS 135 - Dir - Growth</t>
  </si>
  <si>
    <t>HSBC FTS 136 - Dir - Growth</t>
  </si>
  <si>
    <t>HSBC FTS 137 - Dir - Growth</t>
  </si>
  <si>
    <t>HSBC FTS 139 - Dir - Growth</t>
  </si>
  <si>
    <t>Scheme Benchmark (MSCI GCOF TRI**)</t>
  </si>
  <si>
    <t>HSBC Global Emerging Markets Fund - Dir - Growth</t>
  </si>
  <si>
    <t>Scheme Benchmark (MSCI Emerging TRI**)</t>
  </si>
  <si>
    <t>HSBC Infrastructure Equity Fund - Dir - Growth</t>
  </si>
  <si>
    <t>Scheme Benchmark (SnP India Infrastructure Custom**)</t>
  </si>
  <si>
    <t>HSBC Large Cap Equity Fund - Dir - Growth</t>
  </si>
  <si>
    <t>Scheme Benchmark (Nifty 50 TRI)</t>
  </si>
  <si>
    <t>Additional Benchmark (S&amp;P BSE Sensex TRI)</t>
  </si>
  <si>
    <t>HSBC Low Duration Fund - Dir - Growth</t>
  </si>
  <si>
    <t>Scheme Benchmark (Crisil Low Duration Index**)</t>
  </si>
  <si>
    <t>Additional Benchmark (Crisil 1**)</t>
  </si>
  <si>
    <t>HSBC Managed Solutions India - Conservative - Dir - Growth</t>
  </si>
  <si>
    <t>Scheme Benchmark (90% of CRISIL Composite Bond Fund Index and 10% of S&amp;P BSE 200 TRI)</t>
  </si>
  <si>
    <t>HSBC Managed Solutions India - Growth - Dir - Growth</t>
  </si>
  <si>
    <t>Scheme Benchmark (20% of CRISIL Composite Bond Fund Index and 80% of S&amp;P BSE 200 TRI)</t>
  </si>
  <si>
    <t>HSBC Managed Solutions India - Moderate - Dir - Growth</t>
  </si>
  <si>
    <t>Scheme Benchmark (Crysil Hybrid 35 plus 65 Aggressive Index Custom**)</t>
  </si>
  <si>
    <t>HSBC Multi Cap Equity Fund - Dir - Growth</t>
  </si>
  <si>
    <t>Scheme Benchmark (S&amp;P BSE 200 TRI)</t>
  </si>
  <si>
    <t>HSBC Regular Savings Fund - Dir - Growth</t>
  </si>
  <si>
    <t>Scheme Benchmark (Crysil Hybrid 85 plus 15 Conservative Index Cust**)</t>
  </si>
  <si>
    <t>HSBC Short Duration Fund - Dir - Growth</t>
  </si>
  <si>
    <t>Scheme Benchmark (CRISIL Short Term Bond Fund Index)</t>
  </si>
  <si>
    <t>HSBC Small Cap Equity Fund - Dir - Growth</t>
  </si>
  <si>
    <t>Scheme Benchmark (S&amp;P BSE 250 Small Cap Index TRI)</t>
  </si>
  <si>
    <t>HSBC Tax Saver Equity Fund - Dir - Growth</t>
  </si>
  <si>
    <t xml:space="preserve"> - Dir - Growth</t>
  </si>
  <si>
    <t>HSBC FTS 129</t>
  </si>
  <si>
    <t>HSBC FTS 130</t>
  </si>
  <si>
    <t>HSBC FTS 132</t>
  </si>
  <si>
    <t>HSBC FTS 131</t>
  </si>
  <si>
    <t>HSBC FTS 133</t>
  </si>
  <si>
    <t>HSBC FTS 134</t>
  </si>
  <si>
    <t>HSBC FTS 135</t>
  </si>
  <si>
    <t>HSBC FTS 136</t>
  </si>
  <si>
    <t>HSBC FTS 137</t>
  </si>
  <si>
    <t>HSBC FTS 139</t>
  </si>
  <si>
    <t>HSBC FTS 140</t>
  </si>
  <si>
    <t>HSBC Managed Solutions India - Conservative</t>
  </si>
  <si>
    <t xml:space="preserve"> - Growth</t>
  </si>
  <si>
    <t>HSBC Brazil Fund - Growth</t>
  </si>
  <si>
    <t>HSBC Cash Fund - Growth</t>
  </si>
  <si>
    <t>HSBC Flexi Debt Fund - Growth</t>
  </si>
  <si>
    <t>HSBC Low Duration Fund - Growth</t>
  </si>
  <si>
    <t>S&amp;P BSE 200 TRI</t>
  </si>
  <si>
    <t>S&amp;P BSE 250 Small Cap Index TRI</t>
  </si>
  <si>
    <t>90% of CRISIL Composite Bond Fund Index and 10% of S&amp;P BSE 200 TRI</t>
  </si>
  <si>
    <t>20% of CRISIL Composite Bond Fund Index and 80% of S&amp;P BSE 200 TRI</t>
  </si>
  <si>
    <t>As March 31, 2019 and March 30, 2019 were non-business days for this scheme, the NAV’s at the beginning of the half-year period are as of March 29, 2019.</t>
  </si>
  <si>
    <t>##</t>
  </si>
  <si>
    <t>NAV at the beginning of the half year is not available as the units under the scheme were allotted on May 22, 2019.</t>
  </si>
  <si>
    <t>HSBC Fixed Term-Series 139</t>
  </si>
  <si>
    <t>Ignore</t>
  </si>
  <si>
    <t>#$</t>
  </si>
  <si>
    <t>NAV at the beginning of the half year is not available as the units under the scheme were allotted on March 28, 2019 and first NAV declaration of scheme/ option was on April 4, 2019.</t>
  </si>
  <si>
    <t>ISIN</t>
  </si>
  <si>
    <t>INE202B07HQ0</t>
  </si>
  <si>
    <t>Reliance Industries Ltd.</t>
  </si>
  <si>
    <t>Larsen &amp; Toubro Ltd.</t>
  </si>
  <si>
    <t>Bank of Baroda</t>
  </si>
  <si>
    <t>Tech Mahindra Ltd.</t>
  </si>
  <si>
    <t>DLF Ltd.</t>
  </si>
  <si>
    <t>9.05% DEWAN HSG FIN NCD RED 09-09-2019</t>
  </si>
  <si>
    <t>INE202B07IJ3</t>
  </si>
  <si>
    <t>Sec Code</t>
  </si>
  <si>
    <t>Sec Desc</t>
  </si>
  <si>
    <t>Holding</t>
  </si>
  <si>
    <t>Accr Int-Sec curr till 03 Jun 2019</t>
  </si>
  <si>
    <t>NAV Impact 75% on 04 June 2019</t>
  </si>
  <si>
    <t>Bal amt park in receivable Ac</t>
  </si>
  <si>
    <t>Last Coupon dt</t>
  </si>
  <si>
    <t>Per Day Income</t>
  </si>
  <si>
    <t>Days</t>
  </si>
  <si>
    <t>9.1% DEWAN HSG FIN NCD RED 16-08-2019</t>
  </si>
  <si>
    <t>Maturity date</t>
  </si>
  <si>
    <t>Interest accrued till maturity</t>
  </si>
  <si>
    <t>Rs in crores</t>
  </si>
  <si>
    <t>INE202B07IY2</t>
  </si>
  <si>
    <t>INE202B07IL9</t>
  </si>
  <si>
    <t>Date of Allotment_Regular</t>
  </si>
  <si>
    <t>Date of Allotment_Direct</t>
  </si>
  <si>
    <t>CRISIL Overnight Index</t>
  </si>
  <si>
    <t>8.9% DHFL NCD RED 04-06-2021</t>
  </si>
  <si>
    <t>9.05% DEWAN HSNG FIN NCD RED 09-09-2021</t>
  </si>
  <si>
    <t>Fund Name</t>
  </si>
  <si>
    <t>Int Amt Received on dt 11 June 2019</t>
  </si>
  <si>
    <t>NAV Impact on 11 June 2019 (Income)</t>
  </si>
  <si>
    <t>Next Coupon dt</t>
  </si>
  <si>
    <t>Maturity</t>
  </si>
  <si>
    <t>upto March 19</t>
  </si>
  <si>
    <t>up to maturity</t>
  </si>
  <si>
    <t>amt reced</t>
  </si>
  <si>
    <t>25% int amt park in other receivable ac (apr to sep)</t>
  </si>
  <si>
    <t>S&amp;P BSE India Infrastructure Index TRI</t>
  </si>
  <si>
    <t>CRISIL Low Duration Debt Index</t>
  </si>
  <si>
    <t>MSCI Emerging Markets Index TRI</t>
  </si>
  <si>
    <t>MSCI Brazil 10/40 Index TRI</t>
  </si>
  <si>
    <t>MSCI AC Asia Pacific ex Japan TRI</t>
  </si>
  <si>
    <t xml:space="preserve">For HSBC Cash Fund:  Pursuant to SEBI Circular no CIR/IMD/DF/21/2012 dated September 13, 2012, certain Plans/options within the schemes have been discontinued to comply with a single plan structure. Since there was no continuous NAV history available for the surviving Plan prior to 19 May 2011, returns since the said date have been considered for calculating performance. The inception date of HSBC Cash Fund however is 4 December 2002.
</t>
  </si>
  <si>
    <t>NAV at the end of the period (Rs./Per Unit)</t>
  </si>
  <si>
    <t>Total Recurring expenses is inclusive of GST incurred on Management Fees and additional expenses, if any, charged pursuant to Regulation 52 (6A) (b) and 52 (6A) (c ).</t>
  </si>
  <si>
    <t>Borrowing as a % to net assets of the scheme(s) is calculated based on the Previous day AUM.</t>
  </si>
  <si>
    <t>NIFTY Large Midcap 250 TRI</t>
  </si>
  <si>
    <t>≈</t>
  </si>
  <si>
    <t>Plans Discontinued for fresh subscription</t>
  </si>
  <si>
    <t>Growth Option,
Daily Dividend Option,
Weekly Dividend Option,
Fortnightly Dividend Option
Monthly Dividend Option,
Quarterly Dividend Option
Half Yearly Dividend Option</t>
  </si>
  <si>
    <t>Plan(s) available for fresh subscription for Continued Plan</t>
  </si>
  <si>
    <t>R_R</t>
  </si>
  <si>
    <r>
      <t>Continued Plan-</t>
    </r>
    <r>
      <rPr>
        <sz val="10"/>
        <rFont val="Arial"/>
        <family val="2"/>
      </rPr>
      <t>Total Recurring expenses as a percentage of daily average net assets[%] #</t>
    </r>
  </si>
  <si>
    <t>Regular Option</t>
  </si>
  <si>
    <t>Direct Option</t>
  </si>
  <si>
    <t>Institutional Option</t>
  </si>
  <si>
    <t>Institutional Plus Option</t>
  </si>
  <si>
    <r>
      <t>Discontinued Plan -</t>
    </r>
    <r>
      <rPr>
        <sz val="10"/>
        <rFont val="Arial"/>
        <family val="2"/>
      </rPr>
      <t>Total Recurring expenses as a percentage of daily average net assets[%] # ≈</t>
    </r>
  </si>
  <si>
    <t>HDUSDFDD</t>
  </si>
  <si>
    <t>HDUSDF</t>
  </si>
  <si>
    <t>SDODD</t>
  </si>
  <si>
    <t>HUSD</t>
  </si>
  <si>
    <t>HS538</t>
  </si>
  <si>
    <t>CRSL UltraST Dt Indx</t>
  </si>
  <si>
    <t>HSBC Ultra Short Duration Fund</t>
  </si>
  <si>
    <t>HDUSDFDPD</t>
  </si>
  <si>
    <t>HSODD</t>
  </si>
  <si>
    <t>HS541</t>
  </si>
  <si>
    <t>HDUSDFG</t>
  </si>
  <si>
    <t>SDOG</t>
  </si>
  <si>
    <t>HS539</t>
  </si>
  <si>
    <t>HDUSDFGDP</t>
  </si>
  <si>
    <t>HSDOG</t>
  </si>
  <si>
    <t>HS540</t>
  </si>
  <si>
    <t>HDUSDFMD</t>
  </si>
  <si>
    <t>SDOMD</t>
  </si>
  <si>
    <t>HS543</t>
  </si>
  <si>
    <t>HDUSDFMDP</t>
  </si>
  <si>
    <t>HSOMD</t>
  </si>
  <si>
    <t>HS542</t>
  </si>
  <si>
    <t>HDUSDFWD</t>
  </si>
  <si>
    <t>SDOWD</t>
  </si>
  <si>
    <t>HS545</t>
  </si>
  <si>
    <t>HDUSDFWDP</t>
  </si>
  <si>
    <t>HSOWD</t>
  </si>
  <si>
    <t>HS544</t>
  </si>
  <si>
    <t>Interplan Adjustment- RQD</t>
  </si>
  <si>
    <t>Interplan Adjustment- WDP</t>
  </si>
  <si>
    <t>Interplan Adjustment- IG</t>
  </si>
  <si>
    <t>Interplan Adjustment- IMD</t>
  </si>
  <si>
    <t>Interplan Adjustment- PG</t>
  </si>
  <si>
    <t>Interplan Adjustment- PWD</t>
  </si>
  <si>
    <t>Interplan Adjustment- PDD</t>
  </si>
  <si>
    <t>R/L L/P - Fund of Funds</t>
  </si>
  <si>
    <t>HSBC Ultra Short Duration Fund - Growth</t>
  </si>
  <si>
    <t>HSBC Ultra Short Duration Fund - Growth - Direct</t>
  </si>
  <si>
    <t>HDONTFWeekly Dividend Option</t>
  </si>
  <si>
    <t>CRISIL Ultra Short Term Debt Index</t>
  </si>
  <si>
    <t>Returns on investment of Rs 10,000 as on Mar 31, 2020</t>
  </si>
  <si>
    <t>Amount in Rs.</t>
  </si>
  <si>
    <t>HSBC Equity Hybrid Fund - Dir - Growth</t>
  </si>
  <si>
    <t>Scheme Benchmark (30% of CRISIL Composite Bond Fund Index and 70% of S&amp;P BSE 200 TRI)</t>
  </si>
  <si>
    <t>HSBC Global Consumer Opportunities Fund - Direct - Growth</t>
  </si>
  <si>
    <t>HSBC Large and Mid Cap Equity Fund - Dir - Growth</t>
  </si>
  <si>
    <t>Scheme Benchmark (NIFTY Large Midcap 250 TRI)</t>
  </si>
  <si>
    <t>Scheme Benchmark (Nifty 500 TRI)</t>
  </si>
  <si>
    <t>HSBC Overnight Fund - Dir - Growth</t>
  </si>
  <si>
    <t>Scheme Benchmark (Crisil Overnight Index CUSTOM**)</t>
  </si>
  <si>
    <t>Additional Benchmark (Nifty 1D Rate Index)</t>
  </si>
  <si>
    <t>HSBC Asia Pacific (Ex Japan) Dividend Yield Fund - Reg - Growth</t>
  </si>
  <si>
    <t>HSBC Equity Hybrid Fund - Reg - Growth</t>
  </si>
  <si>
    <t>HSBC Global Consumer Opportunities Fund - Regular - Growth</t>
  </si>
  <si>
    <t>HSBC Large and Mid Cap Equity Fund - Reg - Growth</t>
  </si>
  <si>
    <t>HSBC Managed Solutions India - Conservative - Reg - Growth</t>
  </si>
  <si>
    <t>HSBC Managed Solutions India - Growth - Reg - Growth</t>
  </si>
  <si>
    <t>HSBC Managed Solutions India - Moderate - Reg - Growth</t>
  </si>
  <si>
    <t xml:space="preserve"> - Reg - Growth</t>
  </si>
  <si>
    <t>HSBC Fixed Term Series 128 - Reg - Growth</t>
  </si>
  <si>
    <t>HSBC FTS 129 - Reg - Growth</t>
  </si>
  <si>
    <t>HSBC FTS 130 - Reg - Growth</t>
  </si>
  <si>
    <t>HSBC FTS 131 - Reg - Growth</t>
  </si>
  <si>
    <t>HSBC FTS 132 - Reg - Growth</t>
  </si>
  <si>
    <t>HSBC FTS 133 - Reg - Growth</t>
  </si>
  <si>
    <t>HSBC FTS 134 - Reg - Growth</t>
  </si>
  <si>
    <t>HSBC FTS 135 - Reg - Growth</t>
  </si>
  <si>
    <t>HSBC FTS 136 - Reg - Growth</t>
  </si>
  <si>
    <t>HSBC FTS 137 - Reg - Growth</t>
  </si>
  <si>
    <t>Additional Benchmark (CRISIL Composite Bond Fund Index)</t>
  </si>
  <si>
    <t>HSBC FTS 139 - Reg - Growth</t>
  </si>
  <si>
    <t>HSBC FTS 140 - Dir - Growth</t>
  </si>
  <si>
    <t>HSBC FTS 140 - Reg - Growth</t>
  </si>
  <si>
    <t>HSBC Asia Pacific (Ex Japan) Dividend Yield Fund - Dir - GrowthScheme Benchmark (MSCI APJ TRI**)</t>
  </si>
  <si>
    <t>HSBC Brazil Fund - Dir - GrowthScheme Benchmark (MSCI Brazil TRI**)</t>
  </si>
  <si>
    <t>HSBC Cash Fund - Dir - GrowthScheme Benchmark (CRISIL Liquid Fund Index)</t>
  </si>
  <si>
    <t>HSBC Debt Fund - Dir - GrowthScheme Benchmark (CRISIL Composite Bond Fund Index)</t>
  </si>
  <si>
    <t>HSBC Equity Hybrid Fund - Dir - GrowthScheme Benchmark (30% of CRISIL Composite Bond Fund Index and 70% of S&amp;P BSE 200 TRI)</t>
  </si>
  <si>
    <t>HSBC Flexi Debt Fund - Dir - GrowthScheme Benchmark (CRISIL Composite Bond Fund Index)</t>
  </si>
  <si>
    <t>HSBC Global Consumer Opportunities Fund - Direct - GrowthScheme Benchmark (MSCI GCOF TRI**)</t>
  </si>
  <si>
    <t>HSBC Global Emerging Markets Fund - Dir - GrowthScheme Benchmark (MSCI Emerging TRI**)</t>
  </si>
  <si>
    <t>HSBC Infrastructure Equity Fund - Dir - GrowthScheme Benchmark (SnP India Infrastructure Custom**)</t>
  </si>
  <si>
    <t>HSBC Large and Mid Cap Equity Fund - Dir - GrowthScheme Benchmark (NIFTY Large Midcap 250 TRI)</t>
  </si>
  <si>
    <t>HSBC Large Cap Equity Fund - Dir - GrowthScheme Benchmark (Nifty 50 TRI)</t>
  </si>
  <si>
    <t>HSBC Low Duration Fund - Dir - GrowthScheme Benchmark (Crisil Low Duration Index**)</t>
  </si>
  <si>
    <t>HSBC Managed Solutions India - Conservative - Dir - GrowthScheme Benchmark (90% of CRISIL Composite Bond Fund Index and 10% of S&amp;P BSE 200 TRI)</t>
  </si>
  <si>
    <t>HSBC Managed Solutions India - Growth - Dir - GrowthScheme Benchmark (20% of CRISIL Composite Bond Fund Index and 80% of S&amp;P BSE 200 TRI)</t>
  </si>
  <si>
    <t>HSBC Managed Solutions India - Moderate - Dir - GrowthScheme Benchmark (Crysil Hybrid 35 plus 65 Aggressive Index Custom**)</t>
  </si>
  <si>
    <t>HSBC Multi Cap Equity Fund - Dir - GrowthScheme Benchmark (Nifty 500 TRI)</t>
  </si>
  <si>
    <t>HSBC Overnight Fund - Dir - GrowthScheme Benchmark (Crisil Overnight Index CUSTOM**)</t>
  </si>
  <si>
    <t>HSBC Regular Savings Fund - Dir - GrowthScheme Benchmark (Crysil Hybrid 85 plus 15 Conservative Index Cust**)</t>
  </si>
  <si>
    <t>HSBC Short Duration Fund - Dir - GrowthScheme Benchmark (CRISIL Short Term Bond Fund Index)</t>
  </si>
  <si>
    <t>HSBC Small Cap Equity Fund - Dir - GrowthScheme Benchmark (S&amp;P BSE 250 Small Cap Index TRI)</t>
  </si>
  <si>
    <t>HSBC Tax Saver Equity Fund - Dir - GrowthScheme Benchmark (S&amp;P BSE 200 TRI)</t>
  </si>
  <si>
    <t>HSBC Fixed Term Series 128 - Dir - GrowthScheme Benchmark (CRISIL Composite Bond Fund Index)</t>
  </si>
  <si>
    <t>HSBC Fixed Term Series 128 - Reg - GrowthScheme Benchmark (CRISIL Composite Bond Fund Index)</t>
  </si>
  <si>
    <t>HSBC FTS 129 - Dir - GrowthScheme Benchmark (CRISIL Composite Bond Fund Index)</t>
  </si>
  <si>
    <t>HSBC FTS 129 - Reg - GrowthScheme Benchmark (CRISIL Composite Bond Fund Index)</t>
  </si>
  <si>
    <t>HSBC FTS 130 - Dir - GrowthScheme Benchmark (CRISIL Composite Bond Fund Index)</t>
  </si>
  <si>
    <t>HSBC FTS 130 - Reg - GrowthScheme Benchmark (CRISIL Composite Bond Fund Index)</t>
  </si>
  <si>
    <t>HSBC FTS 131 - Dir - GrowthScheme Benchmark (CRISIL Composite Bond Fund Index)</t>
  </si>
  <si>
    <t>HSBC FTS 131 - Reg - GrowthScheme Benchmark (CRISIL Composite Bond Fund Index)</t>
  </si>
  <si>
    <t>HSBC FTS 132 - Dir - GrowthScheme Benchmark (CRISIL Composite Bond Fund Index)</t>
  </si>
  <si>
    <t>HSBC FTS 132 - Reg - GrowthScheme Benchmark (CRISIL Composite Bond Fund Index)</t>
  </si>
  <si>
    <t>HSBC FTS 133 - Dir - GrowthScheme Benchmark (CRISIL Composite Bond Fund Index)</t>
  </si>
  <si>
    <t>HSBC FTS 133 - Reg - GrowthScheme Benchmark (CRISIL Composite Bond Fund Index)</t>
  </si>
  <si>
    <t>HSBC FTS 134 - Dir - GrowthScheme Benchmark (CRISIL Composite Bond Fund Index)</t>
  </si>
  <si>
    <t>HSBC FTS 134 - Reg - GrowthScheme Benchmark (CRISIL Composite Bond Fund Index)</t>
  </si>
  <si>
    <t>HSBC FTS 135 - Dir - GrowthScheme Benchmark (CRISIL Composite Bond Fund Index)</t>
  </si>
  <si>
    <t>HSBC FTS 135 - Reg - GrowthScheme Benchmark (CRISIL Composite Bond Fund Index)</t>
  </si>
  <si>
    <t>HSBC FTS 136 - Dir - GrowthScheme Benchmark (CRISIL Composite Bond Fund Index)</t>
  </si>
  <si>
    <t>HSBC FTS 136 - Reg - GrowthScheme Benchmark (CRISIL Composite Bond Fund Index)</t>
  </si>
  <si>
    <t>HSBC FTS 137 - Dir - GrowthScheme Benchmark (CRISIL Composite Bond Fund Index)</t>
  </si>
  <si>
    <t>HSBC FTS 137 - Reg - GrowthScheme Benchmark (CRISIL Composite Bond Fund Index)</t>
  </si>
  <si>
    <t>HSBC FTS 139 - Dir - GrowthScheme Benchmark (CRISIL Composite Bond Fund Index)</t>
  </si>
  <si>
    <t>HSBC FTS 139 - Reg - GrowthScheme Benchmark (CRISIL Composite Bond Fund Index)</t>
  </si>
  <si>
    <t>HSBC FTS 140 - Dir - GrowthScheme Benchmark (CRISIL Composite Bond Fund Index)</t>
  </si>
  <si>
    <t>HSBC FTS 140 - Reg - GrowthScheme Benchmark (CRISIL Composite Bond Fund Index)</t>
  </si>
  <si>
    <t>HSBC Asia Pacific (Ex Japan) Dividend Yield Fund - Reg - GrowthScheme Benchmark (MSCI APJ TRI**)</t>
  </si>
  <si>
    <t>HSBC Brazil Fund - GrowthScheme Benchmark (MSCI Brazil TRI**)</t>
  </si>
  <si>
    <t>HSBC Cash Fund - GrowthScheme Benchmark (CRISIL Liquid Fund Index)</t>
  </si>
  <si>
    <t>HSBC Debt Fund - GrowthScheme Benchmark (CRISIL Composite Bond Fund Index)</t>
  </si>
  <si>
    <t>HSBC Equity Hybrid Fund - Reg - GrowthScheme Benchmark (30% of CRISIL Composite Bond Fund Index and 70% of S&amp;P BSE 200 TRI)</t>
  </si>
  <si>
    <t>HSBC Flexi Debt Fund - GrowthScheme Benchmark (CRISIL Composite Bond Fund Index)</t>
  </si>
  <si>
    <t>HSBC Global Consumer Opportunities Fund - Regular - GrowthScheme Benchmark (MSCI GCOF TRI**)</t>
  </si>
  <si>
    <t>HSBC Global Emerging Markets Fund - GrowthScheme Benchmark (MSCI Emerging TRI**)</t>
  </si>
  <si>
    <t>HSBC Infrastructure Equity Fund - GrowthScheme Benchmark (SnP India Infrastructure Custom**)</t>
  </si>
  <si>
    <t>HSBC Large and Mid Cap Equity Fund - Reg - GrowthScheme Benchmark (NIFTY Large Midcap 250 TRI)</t>
  </si>
  <si>
    <t>HSBC Large Cap Equity Fund - GrowthScheme Benchmark (Nifty 50 TRI)</t>
  </si>
  <si>
    <t>HSBC Low Duration Fund - GrowthScheme Benchmark (Crisil Low Duration Index**)</t>
  </si>
  <si>
    <t>HSBC Managed Solutions India - Conservative - Reg - GrowthScheme Benchmark (90% of CRISIL Composite Bond Fund Index and 10% of S&amp;P BSE 200 TRI)</t>
  </si>
  <si>
    <t>HSBC Managed Solutions India - Growth - Reg - GrowthScheme Benchmark (20% of CRISIL Composite Bond Fund Index and 80% of S&amp;P BSE 200 TRI)</t>
  </si>
  <si>
    <t>HSBC Managed Solutions India - Moderate - Reg - GrowthScheme Benchmark (Crysil Hybrid 35 plus 65 Aggressive Index Custom**)</t>
  </si>
  <si>
    <t>HSBC Multi Cap Equity Fund - GrowthScheme Benchmark (Nifty 500 TRI)</t>
  </si>
  <si>
    <t>HSBC Regular Savings Fund - GrowthScheme Benchmark (Crysil Hybrid 85 plus 15 Conservative Index Cust**)</t>
  </si>
  <si>
    <t>HSBC Short Duration Fund - GrowthScheme Benchmark (CRISIL Short Term Bond Fund Index)</t>
  </si>
  <si>
    <t>HSBC Small Cap Equity Fund - GrowthScheme Benchmark (S&amp;P BSE 250 Small Cap Index TRI)</t>
  </si>
  <si>
    <t>HSBC Tax Saver Equity Fund - GrowthScheme Benchmark (S&amp;P BSE 200 TRI)</t>
  </si>
  <si>
    <t xml:space="preserve">HSBC Overnight Fund
</t>
  </si>
  <si>
    <t xml:space="preserve">HSBC Fixed Term Series 140
</t>
  </si>
  <si>
    <t>NAV at the beginning of the half year period (Rs./Per Unit)</t>
  </si>
  <si>
    <t>Tata Capital Financial Services Ltd.</t>
  </si>
  <si>
    <t>Compounded Annualised yield</t>
  </si>
  <si>
    <t>HDCOBF</t>
  </si>
  <si>
    <t>HSBC Corporate Bond Fund</t>
  </si>
  <si>
    <t>Investment - Repo Deposit</t>
  </si>
  <si>
    <t>Int. Accrual - Repo Deposits</t>
  </si>
  <si>
    <t>Stamp Duty Pay on Units</t>
  </si>
  <si>
    <t>TDS on Dividend</t>
  </si>
  <si>
    <t>HEFOCF</t>
  </si>
  <si>
    <t>HSBC Focused Equity Fund</t>
  </si>
  <si>
    <t>HINEDF</t>
  </si>
  <si>
    <t>HSBC Investors Education Fund</t>
  </si>
  <si>
    <t>Investor Education Pyb-HFT131</t>
  </si>
  <si>
    <t>Investor Education Pyb-HFT132</t>
  </si>
  <si>
    <t>Investor Education Pyb-HFT133</t>
  </si>
  <si>
    <t>Investor Education Pyb-HFT134</t>
  </si>
  <si>
    <t>Investor Education Pyb-HFT135</t>
  </si>
  <si>
    <t>Investor Education Pyb-HFT136</t>
  </si>
  <si>
    <t>Investor Education Pyb-HDUSDF</t>
  </si>
  <si>
    <t>HDCOBFG</t>
  </si>
  <si>
    <t>CBG</t>
  </si>
  <si>
    <t>HCBF</t>
  </si>
  <si>
    <t>HS554</t>
  </si>
  <si>
    <t>NIFTY Corp Bond Indx</t>
  </si>
  <si>
    <t>HDCOBFGDP</t>
  </si>
  <si>
    <t>HCBG</t>
  </si>
  <si>
    <t>HS550</t>
  </si>
  <si>
    <t>HDCOBFHYD</t>
  </si>
  <si>
    <t>CBHD</t>
  </si>
  <si>
    <t>HS557</t>
  </si>
  <si>
    <t>HDCOBFHYP</t>
  </si>
  <si>
    <t>HCBHD</t>
  </si>
  <si>
    <t>HS553</t>
  </si>
  <si>
    <t>HDCOBFMD</t>
  </si>
  <si>
    <t>CBMD</t>
  </si>
  <si>
    <t>HS555</t>
  </si>
  <si>
    <t>HDCOBFMDP</t>
  </si>
  <si>
    <t>HCBMD</t>
  </si>
  <si>
    <t>HS551</t>
  </si>
  <si>
    <t>HDCOBFQD</t>
  </si>
  <si>
    <t>CBQD</t>
  </si>
  <si>
    <t>HS556</t>
  </si>
  <si>
    <t>HDCOBFQDP</t>
  </si>
  <si>
    <t>HCBQD</t>
  </si>
  <si>
    <t>HS552</t>
  </si>
  <si>
    <t>HEFOCFD</t>
  </si>
  <si>
    <t>FED</t>
  </si>
  <si>
    <t>HFEF</t>
  </si>
  <si>
    <t>HS546</t>
  </si>
  <si>
    <t>HEFOCFDDP</t>
  </si>
  <si>
    <t>HFED</t>
  </si>
  <si>
    <t>HS549</t>
  </si>
  <si>
    <t>HEFOCFG</t>
  </si>
  <si>
    <t>FEG</t>
  </si>
  <si>
    <t>HS547</t>
  </si>
  <si>
    <t>HEFOCFGDP</t>
  </si>
  <si>
    <t>HFEG</t>
  </si>
  <si>
    <t>HS548</t>
  </si>
  <si>
    <t>Code</t>
  </si>
  <si>
    <t>HSBC Focused Equity Fund - Direct Plan - Growth</t>
  </si>
  <si>
    <t>HSBC Focused Equity Fund - Regular Plan - Growth</t>
  </si>
  <si>
    <t>HSBC Corporate Bond Fund - Direct Plan - Growth</t>
  </si>
  <si>
    <t>HSBC Corporate Bond Fund - Regular Plan - Growth</t>
  </si>
  <si>
    <t>HCPMP</t>
  </si>
  <si>
    <t>HFDMP</t>
  </si>
  <si>
    <t>FDIMP</t>
  </si>
  <si>
    <t>MISMP</t>
  </si>
  <si>
    <t>ISDP</t>
  </si>
  <si>
    <t>CAPMP</t>
  </si>
  <si>
    <t>SDOMP</t>
  </si>
  <si>
    <t>HNOWP</t>
  </si>
  <si>
    <t>IIDP</t>
  </si>
  <si>
    <t>FDIHP</t>
  </si>
  <si>
    <t>CORPORATE_AUM</t>
  </si>
  <si>
    <t>RETAIL_AUM</t>
  </si>
  <si>
    <t>HSBC Cash Fund - Reg - Growth</t>
  </si>
  <si>
    <t>HSBC CPO Fund - Series II - Plan I - Reg - Growth</t>
  </si>
  <si>
    <t>Scheme Benchmark (CRISIL Hybrid 85+15 - Conservative Index*)</t>
  </si>
  <si>
    <t>HSBC CPO Fund - Series II - Plan II - Reg - Growth</t>
  </si>
  <si>
    <t>HSBC Flexi Debt Fund - Reg - Growth</t>
  </si>
  <si>
    <t>HSBC FTS 125 - Reg - Growth</t>
  </si>
  <si>
    <t>HSBC FTS 126 - Reg - Growth</t>
  </si>
  <si>
    <t>HSBC FTS 94 - Reg - Growth</t>
  </si>
  <si>
    <t>HSBC FTS 96 - Reg - Growth</t>
  </si>
  <si>
    <t>HSBC FTS 98 - Reg - Growth</t>
  </si>
  <si>
    <t>HSBC Low Duration Fund - Regular - Growth</t>
  </si>
  <si>
    <t>Scheme Benchmark (CRISIL Low Duration Debt Index)</t>
  </si>
  <si>
    <t>Additional Benchmark (Crisil Low Duration Index**)</t>
  </si>
  <si>
    <t>HSBC Overnight Fund - Reg - Growth</t>
  </si>
  <si>
    <t>HSBC Ultra Short Duration Fund - Dir - Growth</t>
  </si>
  <si>
    <t>Scheme Benchmark (CRISIL Ultra Short Term Debt Index**)</t>
  </si>
  <si>
    <t>Additional Benchmark (CRISIL Ultra Short Term Debt Index*)</t>
  </si>
  <si>
    <t>HSBC Ultra Short Duration Fund - Reg - Growth</t>
  </si>
  <si>
    <t>NIFTY Corporate Bond Index</t>
  </si>
  <si>
    <t>HSBC Flexi Cap Fund</t>
  </si>
  <si>
    <t>Other Exp - Direct</t>
  </si>
  <si>
    <t>Investor Education Pyb-HEFOCF</t>
  </si>
  <si>
    <t>Investor Education Pyb-HDCOBF</t>
  </si>
  <si>
    <t>HOECCF</t>
  </si>
  <si>
    <t>HSBC Global Equity Climate Change FOF</t>
  </si>
  <si>
    <t>CBMP</t>
  </si>
  <si>
    <t>HSOMP</t>
  </si>
  <si>
    <t>HEFDP</t>
  </si>
  <si>
    <t>RnT code</t>
  </si>
  <si>
    <t>HY financial plan name</t>
  </si>
  <si>
    <t>HY financial scheme name</t>
  </si>
  <si>
    <t>Unclaimed Dividend less than 3 yrs @</t>
  </si>
  <si>
    <t>Unclaimed Dividend more than 3 yrs @</t>
  </si>
  <si>
    <t>Unclaimed Redemption less than 3 yrs @</t>
  </si>
  <si>
    <t>Unclaimed Redemption more than 3 yrs @</t>
  </si>
  <si>
    <t>LPIMP</t>
  </si>
  <si>
    <t>HFDQP</t>
  </si>
  <si>
    <t>MISQP</t>
  </si>
  <si>
    <t>EFDP</t>
  </si>
  <si>
    <t>EOIDP</t>
  </si>
  <si>
    <t>MEDP</t>
  </si>
  <si>
    <t>HMEDP</t>
  </si>
  <si>
    <t>HSBC Flexi Cap Fund - Growth</t>
  </si>
  <si>
    <t>HSBC Flexi Cap Fund - Growth Direct</t>
  </si>
  <si>
    <t>HSBC Large cap Equity Fund - IDCW</t>
  </si>
  <si>
    <t>HSBC Large cap Equity Fund - IDCW Direct Plan</t>
  </si>
  <si>
    <t>HSBC Large and Midcap Equity Fund Direct Plan IDCW</t>
  </si>
  <si>
    <t>HSBC Large and Midcap Equity Fund IDCW</t>
  </si>
  <si>
    <t>HSBC Small Cap Equity Fund - IDCW</t>
  </si>
  <si>
    <t>HSBC Small Cap Equity Fund - IDCW Direct Plan</t>
  </si>
  <si>
    <t>HSBC Focused Equity Fund Direct Plan IDCW</t>
  </si>
  <si>
    <t>HSBC Focused Equity Fund IDCW</t>
  </si>
  <si>
    <t>HSBC Infrastructure Equity Fund - IDCW</t>
  </si>
  <si>
    <t>HSBC Infrastructure Equity Fund - IDCW Direct Plan</t>
  </si>
  <si>
    <t>HSBC Tax Saver Equity Fund - IDCW</t>
  </si>
  <si>
    <t>HSBC Tax Saver Equity Fund - IDCW Direct Plan</t>
  </si>
  <si>
    <t>HSBC Overnight Fund - Daily IDCW</t>
  </si>
  <si>
    <t>HSBC Overnight Fund - Daily IDCW Direct Plan</t>
  </si>
  <si>
    <t>HSBC Overnight Fund - Monthly IDCW</t>
  </si>
  <si>
    <t>HSBC Overnight Fund - Weekly IDCW</t>
  </si>
  <si>
    <t>HSBC Overnight Fund - Weekly IDCW Direct Plan</t>
  </si>
  <si>
    <t>HSBC Cash Fund - Daily IDCW</t>
  </si>
  <si>
    <t>HSBC Cash Fund - Daily IDCW Direct Plan</t>
  </si>
  <si>
    <t>HSBC Cash Fund - Monthly IDCW</t>
  </si>
  <si>
    <t>HSBC Cash Fund - Monthly IDCW Direct Plan</t>
  </si>
  <si>
    <t>HSBC Cash Fund - Regular - IDCW</t>
  </si>
  <si>
    <t>HSBC Cash Fund - Regular - Weekly IDCW</t>
  </si>
  <si>
    <t>HSBC Cash Fund - Weekly IDCW</t>
  </si>
  <si>
    <t>HSBC Cash Fund - Weekly IDCW Direct Plan</t>
  </si>
  <si>
    <t>HSBC Cash Fund-Institutional Plan - Daily IDCW</t>
  </si>
  <si>
    <t>HSBC Ultra Short Duration Fund Daily IDCW</t>
  </si>
  <si>
    <t>HSBC Ultra Short Duration Fund Dir Monthly IDCW</t>
  </si>
  <si>
    <t>HSBC Ultra Short Duration Fund Direct Daily IDCW</t>
  </si>
  <si>
    <t>HSBC Ultra Short Duration Fund Direct Weekly IDCW</t>
  </si>
  <si>
    <t>HSBC Ultra Short Duration Fund Monthly IDCW</t>
  </si>
  <si>
    <t>HSBC Ultra Short Duration Fund Weekly IDCW</t>
  </si>
  <si>
    <t xml:space="preserve">HSBC Low Duration Fund - Daily IDCW </t>
  </si>
  <si>
    <t>HSBC Low Duration Fund - Daily IDCW Direct Plan</t>
  </si>
  <si>
    <t>HSBC Low Duration Fund - Monthly IDCW</t>
  </si>
  <si>
    <t>HSBC Low Duration Fund - Monthly IDCW Direct Plan</t>
  </si>
  <si>
    <t>HSBC Low Duration Fund - Regular - Daily IDCW</t>
  </si>
  <si>
    <t>HSBC Low Duration Fund - Regular - Weekly IDCW</t>
  </si>
  <si>
    <t>HSBC Low Duration Fund - Weekly IDCW</t>
  </si>
  <si>
    <t>HSBC Low Duration Fund - Weekly IDCW Direct Plan</t>
  </si>
  <si>
    <t>HSBC Short Duration Fund - Monthly IDCW</t>
  </si>
  <si>
    <t xml:space="preserve">HSBC Short Duration Fund - Monthly IDCW Direct Plan </t>
  </si>
  <si>
    <t>HSBC Short Duration Fund - Quarterly IDCW</t>
  </si>
  <si>
    <t>HSBC Short Duration Fund - Weekly IDCW</t>
  </si>
  <si>
    <t>HSBC Short Duration Fund - Weekly IDCW Direct Plan</t>
  </si>
  <si>
    <t>HSBC Debt Fund - Quarterly IDCW</t>
  </si>
  <si>
    <t>HSBC Debt Fund - Quarterly IDCW Direct Plan</t>
  </si>
  <si>
    <t>HSBC Flexi Debt Fund - Fortnightly IDCW</t>
  </si>
  <si>
    <t>HSBC Flexi Debt Fund - Half-yearly IDCW</t>
  </si>
  <si>
    <t>HSBC Flexi Debt Fund - Monthly IDCW</t>
  </si>
  <si>
    <t>HSBC Flexi Debt Fund - Monthly IDCW Direct Plan</t>
  </si>
  <si>
    <t>HSBC Flexi Debt Fund - Quarterly IDCW</t>
  </si>
  <si>
    <t>HSBC Flexi Debt Fund - Quarterly IDCW Direct Plan</t>
  </si>
  <si>
    <t>HSBC Flexi Debt Fund - Regular Half-yearly IDCW</t>
  </si>
  <si>
    <t>HSBC Flexi Debt Fund - Regular Monthly IDCW</t>
  </si>
  <si>
    <t>HSBC Flexi Debt Fund - Regular Quarterly IDCW</t>
  </si>
  <si>
    <t>HSBC Corporate Bond Fund Direct Half Yearly IDCW</t>
  </si>
  <si>
    <t>HSBC Corporate Bond Fund Direct Monthly IDCW</t>
  </si>
  <si>
    <t>HSBC Corporate Bond Fund Direct Quarterly IDCW</t>
  </si>
  <si>
    <t>HSBC Corporate Bond Fund Half Yearly IDCW</t>
  </si>
  <si>
    <t>HSBC Corporate Bond Fund Monthly IDCW</t>
  </si>
  <si>
    <t>HSBC Corporate Bond Fund Quarterly IDCW</t>
  </si>
  <si>
    <t xml:space="preserve">HSBC Regular Savings Fund - Monthly IDCW </t>
  </si>
  <si>
    <t>HSBC Regular Savings Fund - Monthly IDCW Direct Plan</t>
  </si>
  <si>
    <t>HSBC Regular Savings Fund - Quarterly IDCW</t>
  </si>
  <si>
    <t>HSBC Regular Savings Fund - Quarterly IDCW Direct Plan</t>
  </si>
  <si>
    <t>HSBC Equity Hybrid Fund Direct Plan IDCW</t>
  </si>
  <si>
    <t>HSBC Equity Hybrid Fund IDCW</t>
  </si>
  <si>
    <t>HSBC Asia Pacific IDCW Yield Fund Direct Plan IDCW</t>
  </si>
  <si>
    <t>HSBC Asia Pacific IDCW Yield Fund IDCW</t>
  </si>
  <si>
    <t>HSBC Brazil Fund - IDCW</t>
  </si>
  <si>
    <t>HSBC Brazil Fund - IDCW Direct Plan</t>
  </si>
  <si>
    <t>HSBC Global Emerging Markets Fund - IDCW</t>
  </si>
  <si>
    <t>HSBC Global Emerging Markets Fund - IDCW Direct Plan</t>
  </si>
  <si>
    <t>HSBC Global Equity  Climate Change Fund of Fund Direct Plan IDCW</t>
  </si>
  <si>
    <t>HSBC Global Equity Climate Change Fund of Fund - Direct - Growth</t>
  </si>
  <si>
    <t>HSBC Global Equity Climate Change Fund of Fund - Regular - Growth</t>
  </si>
  <si>
    <t>HSBC Global Equity Climate Change Fund of Fund IDCW</t>
  </si>
  <si>
    <t>HSBC Managed Solutions India Conservative Fund IDCW</t>
  </si>
  <si>
    <t>HSBC Managed Solutions India Moderate Fund Direct Plan IDCW</t>
  </si>
  <si>
    <t>HSBC Managed Solutions India Moderate Fund IDCW</t>
  </si>
  <si>
    <t>HSBC Flexi Cap Fund - IDCW</t>
  </si>
  <si>
    <t>HSBC Flexi Cap Fund - IDCW Direct Plan</t>
  </si>
  <si>
    <t>HSBC FTS 137 - IDCW - Tenure 1187 Days - Maturity: 18-Apr-2022</t>
  </si>
  <si>
    <t>HSBC FTS 137 - IDCW Direct Plan - Tenure 1187 Days - Maturity: 18-Apr-2022</t>
  </si>
  <si>
    <t>HSBC FTS 139 - IDCW - Tenure 1163 Days - Maturity: 03-May-2022</t>
  </si>
  <si>
    <t>HSBC FTS 139 - IDCW Direct Plan - Tenure 1163 Days - Maturity: 03-May-2022</t>
  </si>
  <si>
    <t>HSBC FTS 140 - IDCW - Tenure 1147 Days - Maturity: 15-Jun-2022</t>
  </si>
  <si>
    <t>HSBC FTS 140 - IDCW Direct Plan - Tenure 1147 Days - Maturity: 15-Jun-2022</t>
  </si>
  <si>
    <t>HOECCFG</t>
  </si>
  <si>
    <t>HOECCFD</t>
  </si>
  <si>
    <t>GCD</t>
  </si>
  <si>
    <t>HGECF</t>
  </si>
  <si>
    <t>HS558</t>
  </si>
  <si>
    <t>MSCI AC World TRI</t>
  </si>
  <si>
    <t>HOECCFDDP</t>
  </si>
  <si>
    <t>HGCDD</t>
  </si>
  <si>
    <t>HS559</t>
  </si>
  <si>
    <t>GCG</t>
  </si>
  <si>
    <t>HS560</t>
  </si>
  <si>
    <t>HOECCFGDP</t>
  </si>
  <si>
    <t>HGCG</t>
  </si>
  <si>
    <t>HS561</t>
  </si>
  <si>
    <t>Nil</t>
  </si>
  <si>
    <t>NIL</t>
  </si>
  <si>
    <t>Nature of Association / Nature of relation</t>
  </si>
  <si>
    <t>Number of Investor</t>
  </si>
  <si>
    <t>Sd/-                                                          Sd/-</t>
  </si>
  <si>
    <t xml:space="preserve">HSBC Fixed Term Series 140 </t>
  </si>
  <si>
    <t>L &amp; T Finance Ltd. ( Subsidiary of Larsen &amp; Toubro Ltd )</t>
  </si>
  <si>
    <t xml:space="preserve">HSBC Fixed Term Series 139 </t>
  </si>
  <si>
    <t>L&amp;T Infrastructure Finance Company Ltd. ( Subsidiary of Larsen &amp; Toubro Ltd )</t>
  </si>
  <si>
    <t>L&amp;T Housing Finance Ltd. ( Subsidiary of Larsen &amp; Toubro Ltd )</t>
  </si>
  <si>
    <t>Sun TV Network Ltd.</t>
  </si>
  <si>
    <t>Sun Pharmaceutical Industries Ltd.</t>
  </si>
  <si>
    <t xml:space="preserve">HSBC Fixed Term Series 137 </t>
  </si>
  <si>
    <t>HEEQTFR</t>
  </si>
  <si>
    <t>HEIOPFR</t>
  </si>
  <si>
    <t>HEMIDFR</t>
  </si>
  <si>
    <t>HEPROFR</t>
  </si>
  <si>
    <t>HEHYBFR</t>
  </si>
  <si>
    <t>HETAXFR</t>
  </si>
  <si>
    <t>HEFOCFR</t>
  </si>
  <si>
    <t>HELMCFR</t>
  </si>
  <si>
    <t>HDMIPSR</t>
  </si>
  <si>
    <t>HDMIPSD</t>
  </si>
  <si>
    <t>HDINCFR</t>
  </si>
  <si>
    <t>HDINCFD</t>
  </si>
  <si>
    <t>HDUSDFR</t>
  </si>
  <si>
    <t>HDUSDFD</t>
  </si>
  <si>
    <t>HDSTIFR</t>
  </si>
  <si>
    <t>HDSTIFD</t>
  </si>
  <si>
    <t>HLCASHR</t>
  </si>
  <si>
    <t>HLCASHI</t>
  </si>
  <si>
    <t>HLCASHD</t>
  </si>
  <si>
    <t>HLCASHU</t>
  </si>
  <si>
    <t>HDCOBFR</t>
  </si>
  <si>
    <t>HDCOBFD</t>
  </si>
  <si>
    <t>HDONTFR</t>
  </si>
  <si>
    <t>HDONTFD</t>
  </si>
  <si>
    <t>HDUSTFR</t>
  </si>
  <si>
    <t>HDUSTFD</t>
  </si>
  <si>
    <t>HDFLXIR</t>
  </si>
  <si>
    <t>HDFLXID</t>
  </si>
  <si>
    <t>HOAPDFR</t>
  </si>
  <si>
    <t>HOEMKFR</t>
  </si>
  <si>
    <t>HOBRAZR</t>
  </si>
  <si>
    <t>HOECCFR</t>
  </si>
  <si>
    <t>HOMSCSR</t>
  </si>
  <si>
    <t>HOMSGSR</t>
  </si>
  <si>
    <t>HOMSMSR</t>
  </si>
  <si>
    <t>HFT137R</t>
  </si>
  <si>
    <t>HFT139R</t>
  </si>
  <si>
    <t>HFT140R</t>
  </si>
  <si>
    <t>GST Statutory Audit Fee payble</t>
  </si>
  <si>
    <t>Trustee Officer Expense</t>
  </si>
  <si>
    <t>Dividend Distribution-RHD</t>
  </si>
  <si>
    <t>Interplan Adjustment- RHD</t>
  </si>
  <si>
    <t>Payable-Brokerage T30/B30</t>
  </si>
  <si>
    <t>HEMCPF</t>
  </si>
  <si>
    <t>HSBC Mid Cap Fund</t>
  </si>
  <si>
    <t>Investor Education Pyb-HOECCF</t>
  </si>
  <si>
    <t>Dividend Paid-Month,Que(Bk Ac)</t>
  </si>
  <si>
    <t xml:space="preserve">HSBC Global Equity Climate Change Fund of Fund  </t>
  </si>
  <si>
    <t>HSBC Mid Cap Fund - Direct - Growth</t>
  </si>
  <si>
    <t>HSBC Mid Cap Fund - Direct - IDCW</t>
  </si>
  <si>
    <t>HSBC Mid Cap Fund - Regular - Growth</t>
  </si>
  <si>
    <t>HSBC Mid Cap Fund - Regular - IDCW</t>
  </si>
  <si>
    <t>CBQDP</t>
  </si>
  <si>
    <t>HNOMP</t>
  </si>
  <si>
    <t>HMSMP</t>
  </si>
  <si>
    <t>CBHDP</t>
  </si>
  <si>
    <t>HCBHP</t>
  </si>
  <si>
    <t>FEDP</t>
  </si>
  <si>
    <t>HFEDP</t>
  </si>
  <si>
    <t>Ultra SD Fund Daily IDCW</t>
  </si>
  <si>
    <t>Overnight Fund Dir Dly IDCW</t>
  </si>
  <si>
    <t>Cash Fund - Daily IDCW Direct</t>
  </si>
  <si>
    <t>Overnight Fund Daily IDCW</t>
  </si>
  <si>
    <t>Low Duration Fund-Daily IDCW.Dir</t>
  </si>
  <si>
    <t>Cash Fund - Daily IDCW</t>
  </si>
  <si>
    <t>Low Duration Fund-Mly IDCW.Dir</t>
  </si>
  <si>
    <t>Short Duration Fund - Weekly IDCW</t>
  </si>
  <si>
    <t>Cash Fund - Reg - IDCW</t>
  </si>
  <si>
    <t>Overnight Fund Dir Wkly IDCW</t>
  </si>
  <si>
    <t>Overnight Fund Dir Wkly IDCWPay</t>
  </si>
  <si>
    <t>Cash Fund - IDCW Payout</t>
  </si>
  <si>
    <t>Cash Fund - Weekly IDCW</t>
  </si>
  <si>
    <t>Debt Fund-Qtrly IDCW</t>
  </si>
  <si>
    <t>Overnight Fund Weekly IDCW</t>
  </si>
  <si>
    <t>Ultra SD Fund Dir Wkly IDCW</t>
  </si>
  <si>
    <t>Cash Fund - Reg - Weekly IDCW</t>
  </si>
  <si>
    <t>Short Duration Weekly IDCW.Dir</t>
  </si>
  <si>
    <t>Ultra SD Fund Weekly IDCW</t>
  </si>
  <si>
    <t>Debt Fund IDCW.Payout</t>
  </si>
  <si>
    <t>Cash Fund-Monthly IDCW. Pay Dir</t>
  </si>
  <si>
    <t>Ultra SD Fund Dir Mtly IDCW</t>
  </si>
  <si>
    <t>Corp Bond Fund Quarterly IDCW Pay</t>
  </si>
  <si>
    <t>Corp Bond Fund Quarterly IDCW</t>
  </si>
  <si>
    <t>Flexi Debt Fund - Mon IDCW.Payout</t>
  </si>
  <si>
    <t>Flexi Debt Fund - Monthly IDCW</t>
  </si>
  <si>
    <t>Cash Fund - Monthly IDCW</t>
  </si>
  <si>
    <t>Overnight Fund Dir Mtly IDCWPay</t>
  </si>
  <si>
    <t>Corp Bond Fund Direct Qtrly IDCW</t>
  </si>
  <si>
    <t>Overnight Fund Monthly IDCW</t>
  </si>
  <si>
    <t>Flexi Debt Fund - Fortnightly IDCW</t>
  </si>
  <si>
    <t>Flexi Debt Fund - Hly IDCW.Payout</t>
  </si>
  <si>
    <t>Corp Bond Fund Monthly IDCW</t>
  </si>
  <si>
    <t>Corp Bond Fund Half Yrly IDCW</t>
  </si>
  <si>
    <t>Reg Savings Fund-Mly IDCWPay Dir</t>
  </si>
  <si>
    <t>Ultra SD Fund Dir Mtly IDCWPay</t>
  </si>
  <si>
    <t>Regular Savings Fund-Mly IDCW.Dir</t>
  </si>
  <si>
    <t>Corp Bond Fund Monthly IDCW Pay</t>
  </si>
  <si>
    <t>Ultra SD Fund Monthly IDCW</t>
  </si>
  <si>
    <t>Cash Fund - Monthly IDCW Direct</t>
  </si>
  <si>
    <t>Flexi Debt Fund - Hly IDCW</t>
  </si>
  <si>
    <t>Regular Savings Fund-Mly IDCW</t>
  </si>
  <si>
    <t>Flexi Debt Fund - Qtly IDCW.Direct</t>
  </si>
  <si>
    <t>Corp Bond Fund Dir Half Yrly IDCW</t>
  </si>
  <si>
    <t>Regular Savings Fund-Mly IDCW Pay</t>
  </si>
  <si>
    <t>Corp Bond Fund Dir Monthly IDCW</t>
  </si>
  <si>
    <t>Debt Fund Qtrly IDCW.Dir</t>
  </si>
  <si>
    <t>Corp Bond Fund Half Yrly IDCW Pay</t>
  </si>
  <si>
    <t>Regular Savings Fund-Qly IDCW. Dir</t>
  </si>
  <si>
    <t>Corp Bond Fund Dir HafYrly IDCW Pay</t>
  </si>
  <si>
    <t>HSBC Fixed Term-Series 134</t>
  </si>
  <si>
    <t>IDCW Option</t>
  </si>
  <si>
    <t>Direct Plan - IDCW Option</t>
  </si>
  <si>
    <t>Direct Plan - Fortnightly IDCW Option</t>
  </si>
  <si>
    <t>Fortnightly IDCW Option</t>
  </si>
  <si>
    <t>Half Yearly IDCW Option</t>
  </si>
  <si>
    <t>Direct Plan - Half Yearly IDCW Option</t>
  </si>
  <si>
    <t>Monthly IDCW Option</t>
  </si>
  <si>
    <t>Direct Plan - Monthly IDCW Option</t>
  </si>
  <si>
    <t>Quarterly IDCW Option</t>
  </si>
  <si>
    <t>Direct Plan - Quarterly IDCW Option</t>
  </si>
  <si>
    <t>Regular Option - Fortnightly IDCW</t>
  </si>
  <si>
    <t>Regular Option - Half yearly IDCW</t>
  </si>
  <si>
    <t>Regular Option - Monthly IDCW</t>
  </si>
  <si>
    <t>Regular Option - Quarterly IDCW</t>
  </si>
  <si>
    <t>Institutional Option - Monthly IDCW</t>
  </si>
  <si>
    <t>Institutional Option - Weekly IDCW</t>
  </si>
  <si>
    <t>Institutional Plus Option - Monthly IDCW</t>
  </si>
  <si>
    <t>Institutional Plus Option - Weekly IDCW</t>
  </si>
  <si>
    <t>Weekly IDCW Option</t>
  </si>
  <si>
    <t>Direct Plan - Weekly IDCW Option</t>
  </si>
  <si>
    <t>Daily IDCW Option</t>
  </si>
  <si>
    <t>Direct Plan - Daily IDCW Option</t>
  </si>
  <si>
    <t>Institutional Plus Option - Daily IDCW</t>
  </si>
  <si>
    <t>Regular Option - Daily IDCW</t>
  </si>
  <si>
    <t>Regular Option - Weekly IDCW</t>
  </si>
  <si>
    <t>Institutional Option - Daily IDCW</t>
  </si>
  <si>
    <t>Regular Option - Half Yearly IDCW</t>
  </si>
  <si>
    <t>Institutional Option - IDCW</t>
  </si>
  <si>
    <t>Institutional Option - Fortnightly IDCW</t>
  </si>
  <si>
    <t>Institutional Option - Quarterly IDCW</t>
  </si>
  <si>
    <t>Institutional Option - Half Yearly IDCW</t>
  </si>
  <si>
    <t xml:space="preserve">Nifty 500 TRI  +
</t>
  </si>
  <si>
    <t>Other income represents load income and Penal Interest received from bank</t>
  </si>
  <si>
    <t>For HSBC Flexi Cap Fund :The benchmark of the scheme has been changed from S&amp;P BSE 200 TRI to NIFTY 500 TRI with effect from November 18, 2019.</t>
  </si>
  <si>
    <t>Dividend paid per unit is net of statutory levy, if any.</t>
  </si>
  <si>
    <t>'¥</t>
  </si>
  <si>
    <r>
      <rPr>
        <b/>
        <sz val="10"/>
        <rFont val="Arial"/>
        <family val="2"/>
      </rPr>
      <t>Note:</t>
    </r>
    <r>
      <rPr>
        <sz val="10"/>
        <rFont val="Arial"/>
        <family val="2"/>
      </rPr>
      <t xml:space="preserve"> Pursuant to SEBI Circular No. SEBI/HO/IMD/DF3/CIR/P/2020/194 dated October 05, 2020, the nomenclature of ‘Dividend Option’ under all the schemes of HSBC Mutual Fund has been revised to ‘Income Distribution cum Capital Withdrawal Option’ (IDCW), with effect from April 01, 2021.</t>
    </r>
  </si>
  <si>
    <t>Unclaimed IDCW less than 3 yrs</t>
  </si>
  <si>
    <t>Unclaimed IDCW more than 3 yrs</t>
  </si>
  <si>
    <t>Direct Plan - Half Yearly IDCW Option.</t>
  </si>
  <si>
    <t>Direct Plan Monthly IDCW Option</t>
  </si>
  <si>
    <t>Direct Plan Quarterly IDCW Option</t>
  </si>
  <si>
    <t>Direct Plan Fortnightly IDCW Option</t>
  </si>
  <si>
    <t>Fortnightly IDCW</t>
  </si>
  <si>
    <t>Regular Plan Fortnightly IDCW Option</t>
  </si>
  <si>
    <t>Regular Half Yearly IDCW</t>
  </si>
  <si>
    <t>Regular Plan Monthly IDCW Option</t>
  </si>
  <si>
    <t>Regular Quarterly IDCW Option</t>
  </si>
  <si>
    <t>Daily IDCW</t>
  </si>
  <si>
    <t>Direct Plan Daily IDCW Option</t>
  </si>
  <si>
    <t>Weekly IDCW</t>
  </si>
  <si>
    <t>Direct Plan Weekly IDCW Option</t>
  </si>
  <si>
    <t>Institutional Monthly IDCW Option</t>
  </si>
  <si>
    <t>Institutional Weekly IDCW Option</t>
  </si>
  <si>
    <t>Institutional Plus Monthly IDCW</t>
  </si>
  <si>
    <t>Institutional Plus Weekly IDCW</t>
  </si>
  <si>
    <t>Institutional Plus Daily IDCW</t>
  </si>
  <si>
    <t>Regular Daily IDCW Option</t>
  </si>
  <si>
    <t>Regular Plan Weekly IDCW Option</t>
  </si>
  <si>
    <t>Direct Plan IDCW Option</t>
  </si>
  <si>
    <t>HEMCPFD</t>
  </si>
  <si>
    <t>MFD</t>
  </si>
  <si>
    <t>HMF</t>
  </si>
  <si>
    <t>NIFTYMidcap150INXTRI</t>
  </si>
  <si>
    <t>HEMCPFDDP</t>
  </si>
  <si>
    <t>HMFD</t>
  </si>
  <si>
    <t>HEMCPFG</t>
  </si>
  <si>
    <t>MFG</t>
  </si>
  <si>
    <t>HEMCPFGDP</t>
  </si>
  <si>
    <t>HMFG</t>
  </si>
  <si>
    <t>Institutional Daily IDCW Option</t>
  </si>
  <si>
    <t>HEMCPFR</t>
  </si>
  <si>
    <t>State Bank of India</t>
  </si>
  <si>
    <t>Union Bank of India</t>
  </si>
  <si>
    <t>JK Lakshmi Cement Ltd.</t>
  </si>
  <si>
    <t>Reliance Jio Infocomm Ltd. ( Subsidiary of Reliance Industries Ltd )</t>
  </si>
  <si>
    <t>SBI Life Insurance Co. Ltd. ( Subsidiary of State Bank of India )</t>
  </si>
  <si>
    <t>SBI Cards &amp; Payment Services Ltd. ( Subsidiary of State Bank of India )</t>
  </si>
  <si>
    <t>Brokerage Paid to associates/related parties/group companies of sponsor/AMC for the period of April 21 - September 21</t>
  </si>
  <si>
    <t>Provision for Doubtful Income/Debts (Rs. in crores)</t>
  </si>
  <si>
    <t>(iv) Since launch of the scheme Direct</t>
  </si>
  <si>
    <t>(v) Since launch of the scheme Regular</t>
  </si>
  <si>
    <t>NA +</t>
  </si>
  <si>
    <t>CRISIL Liquid Fund Index</t>
  </si>
  <si>
    <t>CRISIL Short Term Bond Fund Index</t>
  </si>
  <si>
    <t>CRISIL Hybrid 35 plus 65 Aggressive Index</t>
  </si>
  <si>
    <t>¥¥</t>
  </si>
  <si>
    <t>MSCI AC World Index TRI</t>
  </si>
  <si>
    <t>Scheme Risk o meter</t>
  </si>
  <si>
    <t>Benchmark Name</t>
  </si>
  <si>
    <t>Benchmark Risk o meter</t>
  </si>
  <si>
    <t>For Scheme &amp; Benchmark Risk O Meter refer sheet "Risk O Meter"</t>
  </si>
  <si>
    <t>Plan available for fresh subscription w.e.f. October 01, 2012 are mentioned below</t>
  </si>
  <si>
    <t>(a) Nil underwriting obligations undertaken by the schemes of the mutual funds with respect to issue of securities associate companies &amp; hence Nil devolvement.</t>
  </si>
  <si>
    <t>Commission Paid to associates/related parties/group companies of sponsor/AMC for the period of April 21 - September 21</t>
  </si>
  <si>
    <t>April-21 to September-21</t>
  </si>
  <si>
    <t>HSBC Global Consumer Opportunities Fund– Benefiting from China’s Growing Consumption Power ( Merged With HSBC Asia Pacifi c (Ex Japan) Dividend Yield Fund )</t>
  </si>
  <si>
    <t>Unit Capital at the beginning of the half year period (September 30, 2021)  (Rs. in crores)</t>
  </si>
  <si>
    <t>Unit Capital at the end of the period (March 31, 2022) (Rs. in crores)</t>
  </si>
  <si>
    <t xml:space="preserve">     - Commission [Rs. in Crores]</t>
  </si>
  <si>
    <t xml:space="preserve">     - Other expenses [Rs. in Crores]</t>
  </si>
  <si>
    <t>Unaudited Half – Yearly Financial Results for the period ended March 31, 2022 as per provisions of Regulation 59 of the SEBI (Mutual Funds) Regulations, 1996.</t>
  </si>
  <si>
    <t>HSBC Overnight Fund - Monthly IDCW Payout Direct Plan</t>
  </si>
  <si>
    <t>HDCGIF</t>
  </si>
  <si>
    <t>HSBC CRL IBX 50 50 Gl SDL Ap28 Indx Fund</t>
  </si>
  <si>
    <t>HAPDP</t>
  </si>
  <si>
    <t>NOMDP</t>
  </si>
  <si>
    <t>HEMDP</t>
  </si>
  <si>
    <t>EHDP</t>
  </si>
  <si>
    <t>HEODP</t>
  </si>
  <si>
    <t>EMFDP</t>
  </si>
  <si>
    <t>HEHDP</t>
  </si>
  <si>
    <t>Low Duration Fund- Reg Daily IDCW</t>
  </si>
  <si>
    <t xml:space="preserve">Low Duration Fund - Daily IDCW </t>
  </si>
  <si>
    <t>Overnight Fund Dir Mtly IDCW</t>
  </si>
  <si>
    <t>Asia Pacific Div Yield Dir.IDCW Pay</t>
  </si>
  <si>
    <t>Overnight Fund Mtly IDCW Pay</t>
  </si>
  <si>
    <t>Global Emerging Market-IDCWPay Dir</t>
  </si>
  <si>
    <t>Equity Hybrid Fund IDCW</t>
  </si>
  <si>
    <t>Low Duration Fund-Reg Weekly IDCW</t>
  </si>
  <si>
    <t>Tax Saver Equity Fund - IDCW</t>
  </si>
  <si>
    <t>Flexi Cap Fund-IDCW Dir</t>
  </si>
  <si>
    <t>Large Cap Eq Fund - IDCW Pay Dir</t>
  </si>
  <si>
    <t>Large Cap Equity Fund - IDCW Dir</t>
  </si>
  <si>
    <t>Global Emerging Market-IDCW Dir</t>
  </si>
  <si>
    <t>Asia Pacific Div Yield Dir.IDCW</t>
  </si>
  <si>
    <t>Tax Saver Equity Fund-IDCW. Direct</t>
  </si>
  <si>
    <t>Regular Savings Fund-Qly IDCW Pay</t>
  </si>
  <si>
    <t>Global Emerging Market-IDCW</t>
  </si>
  <si>
    <t>Equity Hybrid Fund IDCW Payout</t>
  </si>
  <si>
    <t>Flexi Cap Fund-IDCW Pay Dir</t>
  </si>
  <si>
    <t>Global Emerging Market-IDCW Pay</t>
  </si>
  <si>
    <t>Equity Hyb Fund Dir Plan IDCW</t>
  </si>
  <si>
    <t>Regular Savings Fund-Qly IDCW</t>
  </si>
  <si>
    <t>Equity Hyb Fund Dir Plan IDCW  Pay</t>
  </si>
  <si>
    <t>7. Borrowings made during the half year by HSBC Mutual Fund from associate companies are given below:.</t>
  </si>
  <si>
    <t>HSBC  Sec &amp; Capital Market (I) Pvt Ltd.</t>
  </si>
  <si>
    <t>Brokerage Paid to associates/related parties/group companies of sponsor/AMC for the period of October 21 - March 22</t>
  </si>
  <si>
    <t>October 21- March 22</t>
  </si>
  <si>
    <t>During the Half year ending October 31, 2022, there were:</t>
  </si>
  <si>
    <t>5. Details of investors holding units in the scheme over 25% of the NAV as on March 31, 2022 is :-</t>
  </si>
  <si>
    <t>% Investment as on 31-03-2022</t>
  </si>
  <si>
    <t>8. During the period, there were no borrowings over 10% of Net Asset Value by any scheme of HSBC Mutual Fund. The details of borrowings are given below :</t>
  </si>
  <si>
    <t>Fund_ID</t>
  </si>
  <si>
    <t>Trustee Fees (Rs. in crores)</t>
  </si>
  <si>
    <t>Total Recurring Expenses (including 6.1 to 6.3) (Rs. in crores) ^</t>
  </si>
  <si>
    <t>6.5 a</t>
  </si>
  <si>
    <t>6.5 b</t>
  </si>
  <si>
    <r>
      <t>Discontinued Plan -</t>
    </r>
    <r>
      <rPr>
        <sz val="10"/>
        <rFont val="Arial"/>
        <family val="2"/>
      </rPr>
      <t>Percentage of Management Fees to daily average net assets at plan level (annualised)(excluding GST) #</t>
    </r>
  </si>
  <si>
    <t>6.5 c</t>
  </si>
  <si>
    <t>6.5 d</t>
  </si>
  <si>
    <t>HDCGIFR</t>
  </si>
  <si>
    <t>HDCGIFD</t>
  </si>
  <si>
    <t>HLCASHR_R</t>
  </si>
  <si>
    <r>
      <rPr>
        <b/>
        <sz val="10"/>
        <rFont val="Arial"/>
        <family val="2"/>
      </rPr>
      <t>Continued Plan</t>
    </r>
    <r>
      <rPr>
        <sz val="10"/>
        <rFont val="Arial"/>
        <family val="2"/>
      </rPr>
      <t>- Percentage of Management Fees to daily average net assets at plan level (annualised)(excluding GST) #</t>
    </r>
  </si>
  <si>
    <t>HDUSTFR_R</t>
  </si>
  <si>
    <t>HDFLXIR_R</t>
  </si>
  <si>
    <t>TB mapping(mgmt fees/trustee fees/brokerage)</t>
  </si>
  <si>
    <t>TB mapping(other than mgmt fees/trustee fees/brokerage)</t>
  </si>
  <si>
    <t>TRIAL BALANCE MOVEMENT REPORT FROM 30-September-2021 TO 31-March-2022</t>
  </si>
  <si>
    <t>TREPS Segment- Margin Deposit</t>
  </si>
  <si>
    <t>Default Deposit -TREPS Segment</t>
  </si>
  <si>
    <t>Investor Education Pyb-HEMCPF</t>
  </si>
  <si>
    <t>HDFC Bank Subscription A/C</t>
  </si>
  <si>
    <t>Fund_ID_Share_Type</t>
  </si>
  <si>
    <t>Share_Type</t>
  </si>
  <si>
    <t>Outstanding_Units</t>
  </si>
  <si>
    <t>Plan_Level_Net_Assets</t>
  </si>
  <si>
    <t>Unrounded_NAV</t>
  </si>
  <si>
    <t>Total_Net_Assets</t>
  </si>
  <si>
    <t>Net_Asset_Per_Units</t>
  </si>
  <si>
    <t>Nav_Date</t>
  </si>
  <si>
    <t>Amfi_Code</t>
  </si>
  <si>
    <t>RNT_Code</t>
  </si>
  <si>
    <t>RNT_Scheme_Code</t>
  </si>
  <si>
    <t>Press_Code</t>
  </si>
  <si>
    <t>Benchmark_Index</t>
  </si>
  <si>
    <t>Fund_Type</t>
  </si>
  <si>
    <t>Sub_Price</t>
  </si>
  <si>
    <t>Red_Price</t>
  </si>
  <si>
    <t>Sec_ID</t>
  </si>
  <si>
    <t>Fund_Desc</t>
  </si>
  <si>
    <t>Share_Class_Desc</t>
  </si>
  <si>
    <t>Per_Nav_Date</t>
  </si>
  <si>
    <t>Net_Asset_Per_Unit_Pre_Rounded</t>
  </si>
  <si>
    <t>Net_Asset_Per_Unit_Pre_UnRounded</t>
  </si>
  <si>
    <t>Movement_Rounded_Nav</t>
  </si>
  <si>
    <t>Per_Movement_rounded</t>
  </si>
  <si>
    <t>Annual_Return_Rounded</t>
  </si>
  <si>
    <t>Movement_UnRounded_Nav</t>
  </si>
  <si>
    <t>Per_Movement_UnRounded</t>
  </si>
  <si>
    <t>Annualised_Return_Unrounded</t>
  </si>
  <si>
    <t>IN_FA_FF_10</t>
  </si>
  <si>
    <t>IN_FA_FF_11</t>
  </si>
  <si>
    <t>IN_FA_FF_12</t>
  </si>
  <si>
    <t>IN_FA_FF_01</t>
  </si>
  <si>
    <t>IN_FA_FF_02</t>
  </si>
  <si>
    <t>IN_FA_FF_03</t>
  </si>
  <si>
    <t>IN_FA_FF_09</t>
  </si>
  <si>
    <t>HDCGIFGDP</t>
  </si>
  <si>
    <t>HCXG</t>
  </si>
  <si>
    <t>HCIX</t>
  </si>
  <si>
    <t>CRIBX5050GPSIndxAp28</t>
  </si>
  <si>
    <t>HDCGIFG</t>
  </si>
  <si>
    <t>CXG</t>
  </si>
  <si>
    <t>HDCGIFDDP</t>
  </si>
  <si>
    <t>HCXD</t>
  </si>
  <si>
    <t>CXD</t>
  </si>
  <si>
    <t>HFT128D</t>
  </si>
  <si>
    <t>FTS128</t>
  </si>
  <si>
    <t>HS480</t>
  </si>
  <si>
    <t>HFT130GDP</t>
  </si>
  <si>
    <t>FT130</t>
  </si>
  <si>
    <t>HS490</t>
  </si>
  <si>
    <t>INF336L01MF0</t>
  </si>
  <si>
    <t>HFT134G</t>
  </si>
  <si>
    <t>FT134</t>
  </si>
  <si>
    <t>HS505</t>
  </si>
  <si>
    <t>INF336L01MX3</t>
  </si>
  <si>
    <t>HFT134GDP</t>
  </si>
  <si>
    <t>HS506</t>
  </si>
  <si>
    <t>INF336L01MV7</t>
  </si>
  <si>
    <t>FT135</t>
  </si>
  <si>
    <t>HS508</t>
  </si>
  <si>
    <t>INF336L01NC5</t>
  </si>
  <si>
    <t>HFT135DDP</t>
  </si>
  <si>
    <t>INF336L01NA9</t>
  </si>
  <si>
    <t>HFT135G</t>
  </si>
  <si>
    <t>HS509</t>
  </si>
  <si>
    <t>INF336L01NB7</t>
  </si>
  <si>
    <t>FT131</t>
  </si>
  <si>
    <t>HS496</t>
  </si>
  <si>
    <t>INF336L01MQ7</t>
  </si>
  <si>
    <t>HFT131DDP</t>
  </si>
  <si>
    <t>HS499</t>
  </si>
  <si>
    <t>HFT131G</t>
  </si>
  <si>
    <t>HS497</t>
  </si>
  <si>
    <t>INF336L01MP9</t>
  </si>
  <si>
    <t>HFT131GDP</t>
  </si>
  <si>
    <t>HS498</t>
  </si>
  <si>
    <t>INF336L01MN4</t>
  </si>
  <si>
    <t>FT132</t>
  </si>
  <si>
    <t>HS492</t>
  </si>
  <si>
    <t>INF336L01MM6</t>
  </si>
  <si>
    <t>HFT132DDP</t>
  </si>
  <si>
    <t>HS495</t>
  </si>
  <si>
    <t>INF336L01MK0</t>
  </si>
  <si>
    <t>HFT132G</t>
  </si>
  <si>
    <t>HS493</t>
  </si>
  <si>
    <t>INF336L01ML8</t>
  </si>
  <si>
    <t>HFT132GDP</t>
  </si>
  <si>
    <t>HS494</t>
  </si>
  <si>
    <t>INF336L01MJ2</t>
  </si>
  <si>
    <t>FT133</t>
  </si>
  <si>
    <t>HS500</t>
  </si>
  <si>
    <t>INF336L01MU9</t>
  </si>
  <si>
    <t>HFT133DDP</t>
  </si>
  <si>
    <t>HS503</t>
  </si>
  <si>
    <t>INF336L01MS3</t>
  </si>
  <si>
    <t>HFT133G</t>
  </si>
  <si>
    <t>HS501</t>
  </si>
  <si>
    <t>INF336L01MT1</t>
  </si>
  <si>
    <t>HFT133GDP</t>
  </si>
  <si>
    <t>HS502</t>
  </si>
  <si>
    <t>INF336L01MR5</t>
  </si>
  <si>
    <t>HS504</t>
  </si>
  <si>
    <t>INF336L01MY1</t>
  </si>
  <si>
    <t>HFT134DDP</t>
  </si>
  <si>
    <t>HS507</t>
  </si>
  <si>
    <t>INF336L01MW5</t>
  </si>
  <si>
    <t>HFT128DDP</t>
  </si>
  <si>
    <t>HS483</t>
  </si>
  <si>
    <t>HFT128G</t>
  </si>
  <si>
    <t>HS481</t>
  </si>
  <si>
    <t>HFT128GDP</t>
  </si>
  <si>
    <t>HS482</t>
  </si>
  <si>
    <t>HFT129D</t>
  </si>
  <si>
    <t>FTS129</t>
  </si>
  <si>
    <t>HS484</t>
  </si>
  <si>
    <t>INF336L01ME3</t>
  </si>
  <si>
    <t>HFT129DDP</t>
  </si>
  <si>
    <t>HS487</t>
  </si>
  <si>
    <t>HFT129G</t>
  </si>
  <si>
    <t>HS485</t>
  </si>
  <si>
    <t>INF336L01MD5</t>
  </si>
  <si>
    <t>HFT129GDP</t>
  </si>
  <si>
    <t>HS486</t>
  </si>
  <si>
    <t>INF336L01MB9</t>
  </si>
  <si>
    <t>HS488</t>
  </si>
  <si>
    <t>INF336L01MI4</t>
  </si>
  <si>
    <t>HFT130DDP</t>
  </si>
  <si>
    <t>HS491</t>
  </si>
  <si>
    <t>HFT130G</t>
  </si>
  <si>
    <t>HS489</t>
  </si>
  <si>
    <t>INF336L01MH6</t>
  </si>
  <si>
    <t>HFT135GDP</t>
  </si>
  <si>
    <t>HS510</t>
  </si>
  <si>
    <t>INF336L01MZ8</t>
  </si>
  <si>
    <t>INF336L01NG6</t>
  </si>
  <si>
    <t>INF336L01NE1</t>
  </si>
  <si>
    <t>INF336L01NF8</t>
  </si>
  <si>
    <t>INF336L01ND3</t>
  </si>
  <si>
    <t>For HSBC Mid Cap Fund :The benchmark of the scheme has been changed from Nifty Midcap 150 Index TRI to S&amp;P BSE 150 MidCap TRI  with effect from December 02, 2021.</t>
  </si>
  <si>
    <t>For HSBC Focused Equity Fund :The benchmark of the scheme has been changed from S&amp;P BSE 200 TRI to NIFTY 500 TRI with effect from December 01, 2021.</t>
  </si>
  <si>
    <t>For HSBC Large Cap Equity Fund :The benchmark of the scheme has been changed from Nifty 50 TRI to NIFTY 100 TRI with effect from December 01, 2021.</t>
  </si>
  <si>
    <t>For HSBC Tax Saver Equity Fund :The benchmark of the scheme has been changed from S&amp;P BSE 200 TRI to NIFTY 500 TRI with effect from December 01, 2021.</t>
  </si>
  <si>
    <t>NIFTY 500 TRI +</t>
  </si>
  <si>
    <t>S&amp;P BSE 150 MidCap TRI +</t>
  </si>
  <si>
    <t>NIFTY 100 TRI +</t>
  </si>
  <si>
    <t>For HSBC CRL IBX 50 50 Gl SDL Ap28 Indx Fund , since scheme has not completed six month , since inception scheme &amp; benchmark returns are absolute returns.</t>
  </si>
  <si>
    <t>For HSBC Midcap Fund, since scheme has not completed one year , since inception scheme &amp; benchmark returns are simple annualised returns.</t>
  </si>
  <si>
    <t>HSBC Fixed Term Series 131 ( Matured )</t>
  </si>
  <si>
    <t>HSBC Fixed Term Series 134 ( Matured )</t>
  </si>
  <si>
    <t>HSBC Fixed Term Series 135 ( Matured )</t>
  </si>
  <si>
    <t>HSBC Fixed Term Series 131 (Matured )</t>
  </si>
  <si>
    <t>HSBC Fixed Term Series 130 ( Matured )</t>
  </si>
  <si>
    <t>HSBC Fixed Term Series 132  (Matured )</t>
  </si>
  <si>
    <t>HSBC Fixed Term Series 135 (Matured )</t>
  </si>
  <si>
    <t>HSBC Fixed Term Series 133 (Matured )</t>
  </si>
  <si>
    <t>Tata Capital Housing Finance Ltd.</t>
  </si>
  <si>
    <t>Reliance Retail Ventures Ltd.( Subsidiary of Reliance Industries Ltd )</t>
  </si>
  <si>
    <t>Outstanding as at March 31, 2022
( At Market / Fair Value)</t>
  </si>
  <si>
    <t>Aggregate cost of acquisition during the period ended March 31, 2022</t>
  </si>
  <si>
    <t>CRISIL IBX 50:50 Gilt Plus SDL Index - April 2028</t>
  </si>
  <si>
    <t>1.  During the current half year ending March 31, 2022, there was no change in accounting policy other than Regulatory changes as may be applicable.</t>
  </si>
  <si>
    <t>9. Schemes which have outstanding Derivative position over 10% of AUM as on March 31, 2022 is NIL</t>
  </si>
  <si>
    <t>10. Schemes of HSBC Mutual Fund have the following exposure in foreign securities.</t>
  </si>
  <si>
    <t>12. Securities in default beyond its maturity date is NIL.</t>
  </si>
  <si>
    <t>13. Below investment grade or default security as of March 31, 2022 is NIL.</t>
  </si>
  <si>
    <t>HSBC CRL IBX 50 50 Gl SDL Ap28 Indx Fund ! ! £ &lt;</t>
  </si>
  <si>
    <t>&lt;</t>
  </si>
  <si>
    <t>NAV at the end of the half year is not available as the first NAV was declared on 04th April 2022.</t>
  </si>
  <si>
    <t>NAV at the beginning of the half year is not available as the units under the scheme were allotted on March 31, 2022.</t>
  </si>
  <si>
    <t>7.15% ++</t>
  </si>
  <si>
    <t>7.89% ++</t>
  </si>
  <si>
    <t>6.93% ++</t>
  </si>
  <si>
    <t>7.83% ++</t>
  </si>
  <si>
    <t>To meet redemption</t>
  </si>
  <si>
    <t>CRISIL Hybrid 35+65 - Aggressive Fund Index +</t>
  </si>
  <si>
    <t>Commission Paid to associates/related parties/group companies of sponsor/AMC for the period of October 21 - March 22</t>
  </si>
  <si>
    <t>October-21 to March-22</t>
  </si>
  <si>
    <t>HSBC CRL IBX 50 50 Gl SDL Ap28 Index Fund</t>
  </si>
  <si>
    <t>For HSBC Large Cap Equity Fund Nifty 100 TRI index was launched on Jan 01, 2003 i.e. post date of allotment of HSBC Large cap equity fund direct plan, the returns since inception are not available.</t>
  </si>
  <si>
    <r>
      <rPr>
        <b/>
        <sz val="10"/>
        <rFont val="Arial"/>
        <family val="2"/>
      </rPr>
      <t>11. Garnishee Notice from Income Tax Authorities:</t>
    </r>
    <r>
      <rPr>
        <sz val="10"/>
        <rFont val="Arial"/>
        <family val="2"/>
      </rPr>
      <t xml:space="preserve">
During the financial year 2011-12, an Income tax demand of Rs. 32.58 crores was purported to be recovered under garnishee proceedings, by Income Tax Authorities in respect of investments made in Pass through Certificates (PTC) by some of the debt schemes (including matured schemes) of HSBC Mutual Fund (HSBC MF), for A.Y. 2009-2010. The said demand, impacting various mutual fund players in the industry, raised originally on the trusts sponsored by IL&amp;FS Trust Company Ltd., (Appellants) was sought to be also recovered u/s 177(3) of the Income Tax Act, from HSBC MF.  
Similar to AY 2009-10, HSBC MF had received a demand notice from the Income Tax authorities for AY 2010-11 for Rs. 6.95 crores.
Further, assessment for the A.Y. 2007-2008 was also been reopened by the Income Tax Authorities and demand of Rs. 2.04 Crores was made on the trust sponsored by IL&amp;FS Trust Company Ltd. HSBC MF has not received any demand notice from the Income Tax authorities for this assessment year.
Against all the above demands, an appeal was filed by the Appellant with the first Appellate Authority CIT(A) and thereafter with ITAT. 
The matter of several Loan Trusts were consolidated and heard by ITAT and vide order dated 17th Feb 2017, the Income Tax Appellate Tribunal (ITAT) passed an order allowing the appeal of the assesse and dismissed the appeal of the Revenue.
The Department filed Miscellaneous Applications (MA) under section 254(2) of the Income Tax Act with ITAT against the favorable orders passed by ITAT on the ground that the Income Tax Appellate Tribunal has failed to consider all aspects of revenue contentions/appeal. 
The ITAT has vide its order dated March 25th 2022, the filed by department.
An appeal filed by Revenue in the High court against the aforesaid order of Feb 2017 is yet to be heard.</t>
    </r>
  </si>
  <si>
    <t>N.A &lt;</t>
  </si>
  <si>
    <t>-3.39% ¥</t>
  </si>
  <si>
    <t>Unclaimed</t>
  </si>
  <si>
    <t>Unclaimed Option</t>
  </si>
  <si>
    <t>-8.46% ¥</t>
  </si>
  <si>
    <t>-7.13% ¥</t>
  </si>
  <si>
    <t>01st October 2021</t>
  </si>
  <si>
    <t>For HSBC Small cap Equity Fund: S&amp;P BSE 250 Small Cap Index TRI was launched on 30 November 2017 i.e post date of allotment of HSBC Small Cap Equity Fund, the 5 years &amp; returns since inception are not available.</t>
  </si>
  <si>
    <t>For HSBC Infrastructure Equity Fund: S&amp;P BSE India Infrastructure Index TRI was launched on 19 May 2014 i.e., post date of allotment of HSBC Infrastructure Equity Fund, the returns since inception are not available.</t>
  </si>
  <si>
    <t>For HSBC Equity Hybrid Fund :The benchmark of the scheme has been changed from A customized index with 70% weight to S&amp;P BSE 200 TRI and 30% weight to CRISIL Composite Bond Fund Index to CRISIL Hybrid 35+65 Aggressive Index with effect from December 01, 2021.</t>
  </si>
  <si>
    <t>HSBC CRL IBX 50 50 Gl SDL Apr 28 Indx Fund ! ! £ &lt;</t>
  </si>
  <si>
    <t>N.A.</t>
  </si>
  <si>
    <t>Nifty 100 TRI +</t>
  </si>
  <si>
    <t>Dr. Indu Shahani                                       Mr. Ravindran Menon</t>
  </si>
  <si>
    <t>Mrs. Jasmine Batliwalla</t>
  </si>
  <si>
    <t>Mr. Nani Javeri</t>
  </si>
  <si>
    <t>Date :   April 29,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</si>
</sst>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_(* \(#,##0.00\);_(* &quot;-&quot;??_);_(@_)"/>
    <numFmt numFmtId="164" formatCode="_-* #,##0.00_-;\-* #,##0.00_-;_-* &quot;-&quot;??_-;_-@_-"/>
    <numFmt numFmtId="165" formatCode="#,##0.0000"/>
    <numFmt numFmtId="166" formatCode="0.0000"/>
    <numFmt numFmtId="167" formatCode="#,##0.0000_);\(#,##0.0000\)"/>
    <numFmt numFmtId="168" formatCode="#,##0.0000000"/>
    <numFmt numFmtId="169" formatCode="#,##0.000\ \~"/>
    <numFmt numFmtId="170" formatCode="#,##0.00\ \~"/>
    <numFmt numFmtId="171" formatCode="0.000"/>
    <numFmt numFmtId="172" formatCode="#,##0.000000"/>
    <numFmt numFmtId="173" formatCode="\ dd\-mmmm\-yyyy"/>
    <numFmt numFmtId="174" formatCode="h\:mm\ AM/PM"/>
    <numFmt numFmtId="175" formatCode="#,##0.00#"/>
    <numFmt numFmtId="176" formatCode="\≈\ #,##0.0000"/>
    <numFmt numFmtId="177" formatCode="#,###,#0#"/>
    <numFmt numFmtId="178" formatCode="0.000000000"/>
  </numFmts>
  <fonts count="4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0"/>
      <name val="Arial"/>
      <family val="2"/>
    </font>
    <font>
      <sz val="10"/>
      <color theme="0"/>
      <name val="Arial"/>
      <family val="2"/>
    </font>
    <font>
      <sz val="10"/>
      <name val="Times New Roman"/>
      <family val="1"/>
    </font>
    <font>
      <sz val="10"/>
      <name val="Tahoma"/>
      <family val="2"/>
    </font>
    <font>
      <sz val="10"/>
      <color indexed="8"/>
      <name val="Calibri"/>
      <family val="2"/>
    </font>
    <font>
      <sz val="10"/>
      <color rgb="FFFF0000"/>
      <name val="Arial"/>
      <family val="2"/>
    </font>
    <font>
      <b/>
      <sz val="10"/>
      <color theme="1"/>
      <name val="Arial"/>
      <family val="2"/>
    </font>
    <font>
      <sz val="10"/>
      <color indexed="8"/>
      <name val="Arial"/>
      <family val="2"/>
    </font>
    <font>
      <sz val="10"/>
      <color theme="1"/>
      <name val="Arial Unicode MS"/>
      <family val="2"/>
    </font>
    <font>
      <b/>
      <sz val="10"/>
      <color rgb="FFFF0000"/>
      <name val="Arial"/>
      <family val="2"/>
    </font>
    <font>
      <sz val="10"/>
      <color rgb="FF000000"/>
      <name val="Arial Unicode MS"/>
      <family val="2"/>
    </font>
    <font>
      <b/>
      <sz val="11"/>
      <color theme="1"/>
      <name val="Calibri"/>
      <family val="2"/>
      <scheme val="minor"/>
    </font>
    <font>
      <sz val="8"/>
      <name val="Arial"/>
      <family val="2"/>
    </font>
    <font>
      <b/>
      <sz val="8"/>
      <name val="Arial"/>
      <family val="2"/>
    </font>
    <font>
      <b/>
      <sz val="10"/>
      <name val="Bookman Old Style"/>
      <family val="1"/>
    </font>
    <font>
      <sz val="10"/>
      <name val="Bookman Old Style"/>
      <family val="1"/>
    </font>
    <font>
      <b/>
      <sz val="10"/>
      <color indexed="8"/>
      <name val="Arial"/>
      <family val="2"/>
    </font>
    <font>
      <sz val="10"/>
      <color theme="1"/>
      <name val="Bookman Old Style"/>
      <family val="1"/>
    </font>
    <font>
      <b/>
      <sz val="10"/>
      <color theme="0"/>
      <name val="Arial"/>
      <family val="2"/>
    </font>
    <font>
      <b/>
      <sz val="14"/>
      <color theme="1"/>
      <name val="Arial"/>
      <family val="2"/>
    </font>
    <font>
      <sz val="12"/>
      <color theme="1"/>
      <name val="Arial"/>
      <family val="2"/>
    </font>
    <font>
      <sz val="9"/>
      <color indexed="8"/>
      <name val="Arial"/>
      <family val="2"/>
    </font>
    <font>
      <sz val="10"/>
      <color rgb="FF000000"/>
      <name val="Arial Unicode MS"/>
    </font>
    <font>
      <sz val="10"/>
      <color indexed="8"/>
      <name val="Times New Roman"/>
      <family val="1"/>
    </font>
    <font>
      <sz val="9"/>
      <color theme="1"/>
      <name val="Arial"/>
      <family val="2"/>
    </font>
    <font>
      <sz val="11"/>
      <color theme="1"/>
      <name val="Calibri"/>
      <family val="2"/>
    </font>
    <font>
      <sz val="8"/>
      <color indexed="8"/>
      <name val="Times New Roman"/>
      <family val="1"/>
    </font>
    <font>
      <b/>
      <sz val="11"/>
      <name val="Arial"/>
      <family val="2"/>
    </font>
    <font>
      <sz val="10"/>
      <color theme="1"/>
      <name val="Tahoma"/>
      <family val="2"/>
    </font>
    <font>
      <sz val="11"/>
      <name val="Arial"/>
      <family val="2"/>
    </font>
    <font>
      <b/>
      <sz val="12"/>
      <name val="Arial"/>
      <family val="2"/>
    </font>
    <font>
      <b/>
      <sz val="14"/>
      <color theme="1"/>
      <name val="Calibri"/>
      <family val="2"/>
      <scheme val="minor"/>
    </font>
    <font>
      <b/>
      <sz val="8"/>
      <color indexed="8"/>
      <name val="Times New Roman"/>
      <family val="1"/>
    </font>
    <font>
      <sz val="8"/>
      <color indexed="8"/>
      <name val="Times New Roman"/>
      <family val="1"/>
    </font>
  </fonts>
  <fills count="1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style="thin">
        <color indexed="64"/>
      </right>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bottom/>
      <diagonal/>
    </border>
    <border>
      <left style="medium">
        <color indexed="64"/>
      </left>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thin">
        <color indexed="64"/>
      </top>
      <bottom/>
      <diagonal/>
    </border>
    <border>
      <left/>
      <right/>
      <top style="thin">
        <color indexed="64"/>
      </top>
      <bottom/>
      <diagonal/>
    </border>
  </borders>
  <cellStyleXfs count="19">
    <xf numFmtId="0" fontId="0" fillId="0" borderId="0"/>
    <xf numFmtId="43" fontId="6" fillId="0" borderId="0" applyFont="0" applyFill="0" applyBorder="0" applyAlignment="0" applyProtection="0"/>
    <xf numFmtId="9" fontId="6" fillId="0" borderId="0" applyFont="0" applyFill="0" applyBorder="0" applyAlignment="0" applyProtection="0"/>
    <xf numFmtId="0" fontId="10" fillId="0" borderId="0"/>
    <xf numFmtId="0" fontId="7" fillId="0" borderId="0" applyNumberFormat="0" applyFill="0" applyBorder="0" applyAlignment="0" applyProtection="0"/>
    <xf numFmtId="0" fontId="11" fillId="0" borderId="0"/>
    <xf numFmtId="43" fontId="7" fillId="0" borderId="0" applyFont="0" applyFill="0" applyBorder="0" applyAlignment="0" applyProtection="0"/>
    <xf numFmtId="0" fontId="7" fillId="0" borderId="0" applyNumberFormat="0" applyFill="0" applyBorder="0" applyAlignment="0" applyProtection="0"/>
    <xf numFmtId="9" fontId="7" fillId="0" borderId="0" applyFont="0" applyFill="0" applyBorder="0" applyAlignment="0" applyProtection="0"/>
    <xf numFmtId="0" fontId="7" fillId="0" borderId="0"/>
    <xf numFmtId="43" fontId="6" fillId="0" borderId="0" applyFont="0" applyFill="0" applyBorder="0" applyAlignment="0" applyProtection="0"/>
    <xf numFmtId="43" fontId="15" fillId="0" borderId="0" applyFont="0" applyFill="0" applyBorder="0" applyAlignment="0" applyProtection="0"/>
    <xf numFmtId="0" fontId="5" fillId="0" borderId="0" applyNumberFormat="0" applyFont="0" applyFill="0" applyBorder="0" applyProtection="0"/>
    <xf numFmtId="0" fontId="7" fillId="0" borderId="0"/>
    <xf numFmtId="9" fontId="6" fillId="0" borderId="0" applyFont="0" applyFill="0" applyBorder="0" applyAlignment="0" applyProtection="0"/>
    <xf numFmtId="0" fontId="15" fillId="0" borderId="0">
      <alignment vertical="top"/>
    </xf>
    <xf numFmtId="0" fontId="10" fillId="0" borderId="0"/>
    <xf numFmtId="0" fontId="4" fillId="0" borderId="0"/>
    <xf numFmtId="0" fontId="3" fillId="0" borderId="0"/>
  </cellStyleXfs>
  <cellXfs count="458">
    <xf numFmtId="0" fontId="0" fillId="0" borderId="0" xfId="0"/>
    <xf numFmtId="0" fontId="7" fillId="0" borderId="1" xfId="0" applyFont="1" applyFill="1" applyBorder="1" applyAlignment="1">
      <alignment vertical="top"/>
    </xf>
    <xf numFmtId="0" fontId="7" fillId="0" borderId="1" xfId="0" applyFont="1" applyFill="1" applyBorder="1"/>
    <xf numFmtId="4" fontId="7" fillId="0" borderId="1" xfId="1" applyNumberFormat="1" applyFont="1" applyFill="1" applyBorder="1" applyAlignment="1">
      <alignment horizontal="center" vertical="top"/>
    </xf>
    <xf numFmtId="0" fontId="7" fillId="0" borderId="0" xfId="4" applyFont="1" applyFill="1"/>
    <xf numFmtId="0" fontId="8" fillId="0" borderId="0" xfId="4" applyFont="1" applyFill="1"/>
    <xf numFmtId="4" fontId="7" fillId="0" borderId="0" xfId="4" applyNumberFormat="1" applyFont="1" applyFill="1"/>
    <xf numFmtId="0" fontId="7" fillId="0" borderId="0" xfId="5" applyFont="1" applyFill="1" applyAlignment="1"/>
    <xf numFmtId="4" fontId="7" fillId="0" borderId="0" xfId="5" applyNumberFormat="1" applyFont="1" applyFill="1" applyAlignment="1"/>
    <xf numFmtId="43" fontId="8" fillId="0" borderId="0" xfId="6" applyFont="1" applyFill="1" applyBorder="1" applyAlignment="1">
      <alignment horizontal="right"/>
    </xf>
    <xf numFmtId="0" fontId="7" fillId="0" borderId="1" xfId="4" applyFont="1" applyFill="1" applyBorder="1" applyAlignment="1">
      <alignment wrapText="1"/>
    </xf>
    <xf numFmtId="4" fontId="7" fillId="0" borderId="1" xfId="4" applyNumberFormat="1" applyFont="1" applyFill="1" applyBorder="1" applyAlignment="1">
      <alignment horizontal="center"/>
    </xf>
    <xf numFmtId="0" fontId="7" fillId="0" borderId="0" xfId="4" applyFont="1" applyFill="1" applyBorder="1"/>
    <xf numFmtId="0" fontId="7" fillId="0" borderId="0" xfId="4" applyFont="1" applyFill="1" applyBorder="1" applyAlignment="1"/>
    <xf numFmtId="0" fontId="7" fillId="0" borderId="0" xfId="4" applyFont="1" applyFill="1" applyBorder="1" applyAlignment="1">
      <alignment vertical="center"/>
    </xf>
    <xf numFmtId="4" fontId="7" fillId="0" borderId="0" xfId="4" applyNumberFormat="1" applyFont="1" applyFill="1" applyBorder="1" applyAlignment="1"/>
    <xf numFmtId="0" fontId="7" fillId="0" borderId="6" xfId="4" applyFont="1" applyFill="1" applyBorder="1"/>
    <xf numFmtId="0" fontId="7" fillId="0" borderId="8" xfId="4" applyFont="1" applyFill="1" applyBorder="1"/>
    <xf numFmtId="0" fontId="7" fillId="0" borderId="2" xfId="4" applyFont="1" applyFill="1" applyBorder="1"/>
    <xf numFmtId="0" fontId="13" fillId="0" borderId="0" xfId="4" applyFont="1" applyFill="1" applyBorder="1" applyAlignment="1"/>
    <xf numFmtId="0" fontId="13" fillId="0" borderId="0" xfId="4" applyFont="1" applyFill="1"/>
    <xf numFmtId="4" fontId="13" fillId="0" borderId="0" xfId="4" applyNumberFormat="1" applyFont="1" applyFill="1" applyBorder="1" applyAlignment="1"/>
    <xf numFmtId="0" fontId="7" fillId="0" borderId="0" xfId="4" applyFont="1" applyFill="1" applyBorder="1" applyAlignment="1">
      <alignment horizontal="left" vertical="top" wrapText="1"/>
    </xf>
    <xf numFmtId="11" fontId="13" fillId="0" borderId="0" xfId="4" applyNumberFormat="1" applyFont="1" applyFill="1" applyBorder="1" applyAlignment="1">
      <alignment horizontal="left" vertical="top" wrapText="1"/>
    </xf>
    <xf numFmtId="0" fontId="13" fillId="0" borderId="0" xfId="4" applyFont="1" applyFill="1" applyBorder="1" applyAlignment="1">
      <alignment vertical="center"/>
    </xf>
    <xf numFmtId="4" fontId="7" fillId="0" borderId="0" xfId="4" applyNumberFormat="1" applyFont="1" applyFill="1" applyBorder="1"/>
    <xf numFmtId="0" fontId="7" fillId="0" borderId="0" xfId="4" applyFont="1" applyFill="1" applyBorder="1" applyAlignment="1">
      <alignment horizontal="left" vertical="top"/>
    </xf>
    <xf numFmtId="0" fontId="7" fillId="0" borderId="0" xfId="4" applyFont="1" applyFill="1" applyBorder="1" applyAlignment="1">
      <alignment horizontal="center" vertical="top"/>
    </xf>
    <xf numFmtId="0" fontId="7" fillId="0" borderId="0" xfId="4" applyFont="1" applyFill="1" applyBorder="1" applyAlignment="1">
      <alignment horizontal="left" vertical="center"/>
    </xf>
    <xf numFmtId="4" fontId="7" fillId="0" borderId="0" xfId="6" applyNumberFormat="1" applyFont="1" applyFill="1" applyBorder="1" applyAlignment="1">
      <alignment horizontal="center" vertical="top"/>
    </xf>
    <xf numFmtId="169" fontId="7" fillId="0" borderId="0" xfId="6" applyNumberFormat="1" applyFont="1" applyFill="1" applyBorder="1" applyAlignment="1">
      <alignment horizontal="right" vertical="top"/>
    </xf>
    <xf numFmtId="4" fontId="7" fillId="0" borderId="0" xfId="4" applyNumberFormat="1" applyFont="1" applyFill="1" applyBorder="1" applyAlignment="1">
      <alignment vertical="center"/>
    </xf>
    <xf numFmtId="4" fontId="7" fillId="0" borderId="0" xfId="6" applyNumberFormat="1" applyFont="1" applyFill="1" applyBorder="1" applyAlignment="1">
      <alignment horizontal="right" vertical="top"/>
    </xf>
    <xf numFmtId="170" fontId="7" fillId="0" borderId="0" xfId="6" applyNumberFormat="1" applyFont="1" applyFill="1" applyBorder="1" applyAlignment="1">
      <alignment horizontal="right" vertical="top"/>
    </xf>
    <xf numFmtId="0" fontId="7" fillId="0" borderId="0" xfId="4" applyFont="1" applyFill="1" applyBorder="1" applyProtection="1">
      <protection locked="0"/>
    </xf>
    <xf numFmtId="0" fontId="7" fillId="0" borderId="0" xfId="4" applyFont="1" applyFill="1" applyBorder="1" applyAlignment="1">
      <alignment vertical="top" wrapText="1"/>
    </xf>
    <xf numFmtId="2" fontId="7" fillId="0" borderId="0" xfId="4" applyNumberFormat="1" applyFont="1" applyFill="1" applyBorder="1" applyAlignment="1">
      <alignment vertical="top" wrapText="1"/>
    </xf>
    <xf numFmtId="171" fontId="7" fillId="0" borderId="0" xfId="4" applyNumberFormat="1" applyFont="1" applyFill="1" applyBorder="1"/>
    <xf numFmtId="2" fontId="7" fillId="0" borderId="0" xfId="4" applyNumberFormat="1" applyFont="1" applyFill="1" applyBorder="1"/>
    <xf numFmtId="171" fontId="7" fillId="0" borderId="0" xfId="4" applyNumberFormat="1" applyFont="1" applyFill="1" applyBorder="1" applyAlignment="1">
      <alignment vertical="top" wrapText="1"/>
    </xf>
    <xf numFmtId="172" fontId="7" fillId="0" borderId="0" xfId="4" applyNumberFormat="1" applyFont="1" applyFill="1" applyBorder="1"/>
    <xf numFmtId="0" fontId="7" fillId="0" borderId="0" xfId="5" applyFont="1" applyFill="1" applyBorder="1" applyAlignment="1"/>
    <xf numFmtId="0" fontId="8" fillId="0" borderId="0" xfId="5" applyFont="1" applyFill="1"/>
    <xf numFmtId="0" fontId="7" fillId="0" borderId="0" xfId="5" applyFont="1" applyFill="1" applyAlignment="1">
      <alignment wrapText="1"/>
    </xf>
    <xf numFmtId="43" fontId="7" fillId="0" borderId="0" xfId="6" applyFont="1" applyFill="1" applyAlignment="1">
      <alignment horizontal="right"/>
    </xf>
    <xf numFmtId="43" fontId="7" fillId="0" borderId="0" xfId="6" applyFont="1" applyFill="1" applyAlignment="1"/>
    <xf numFmtId="0" fontId="7" fillId="0" borderId="1" xfId="4" applyFont="1" applyFill="1" applyBorder="1" applyAlignment="1">
      <alignment horizontal="center"/>
    </xf>
    <xf numFmtId="10" fontId="7" fillId="0" borderId="0" xfId="8" applyNumberFormat="1" applyFont="1" applyFill="1"/>
    <xf numFmtId="4" fontId="7" fillId="0" borderId="0" xfId="4" applyNumberFormat="1" applyFont="1" applyFill="1" applyBorder="1" applyAlignment="1">
      <alignment horizontal="center" wrapText="1"/>
    </xf>
    <xf numFmtId="10" fontId="7" fillId="0" borderId="0" xfId="4" applyNumberFormat="1" applyFont="1" applyFill="1" applyBorder="1" applyAlignment="1">
      <alignment horizontal="center" wrapText="1"/>
    </xf>
    <xf numFmtId="0" fontId="7" fillId="0" borderId="0" xfId="4" applyFont="1" applyFill="1" applyAlignment="1">
      <alignment horizontal="left"/>
    </xf>
    <xf numFmtId="0" fontId="16" fillId="0" borderId="0" xfId="0" applyFont="1"/>
    <xf numFmtId="15" fontId="0" fillId="0" borderId="0" xfId="0" applyNumberFormat="1"/>
    <xf numFmtId="0" fontId="17" fillId="0" borderId="0" xfId="0" applyFont="1" applyFill="1" applyBorder="1" applyAlignment="1"/>
    <xf numFmtId="0" fontId="0" fillId="0" borderId="0" xfId="0" applyAlignment="1">
      <alignment vertical="top"/>
    </xf>
    <xf numFmtId="4" fontId="0" fillId="0" borderId="0" xfId="0" applyNumberFormat="1" applyAlignment="1">
      <alignment vertical="top"/>
    </xf>
    <xf numFmtId="0" fontId="0" fillId="3" borderId="0" xfId="0" applyFill="1"/>
    <xf numFmtId="0" fontId="0" fillId="0" borderId="0" xfId="0" applyFill="1"/>
    <xf numFmtId="0" fontId="0" fillId="2" borderId="0" xfId="0" applyFill="1" applyAlignment="1">
      <alignment vertical="top"/>
    </xf>
    <xf numFmtId="0" fontId="15" fillId="0" borderId="0" xfId="15">
      <alignment vertical="top"/>
    </xf>
    <xf numFmtId="0" fontId="15" fillId="3" borderId="0" xfId="15" applyFill="1">
      <alignment vertical="top"/>
    </xf>
    <xf numFmtId="4" fontId="15" fillId="3" borderId="0" xfId="15" applyNumberFormat="1" applyFill="1">
      <alignment vertical="top"/>
    </xf>
    <xf numFmtId="173" fontId="0" fillId="0" borderId="0" xfId="0" applyNumberFormat="1" applyAlignment="1">
      <alignment vertical="top"/>
    </xf>
    <xf numFmtId="174" fontId="0" fillId="0" borderId="0" xfId="0" applyNumberFormat="1" applyAlignment="1">
      <alignment vertical="top"/>
    </xf>
    <xf numFmtId="3" fontId="0" fillId="0" borderId="0" xfId="0" applyNumberFormat="1" applyAlignment="1">
      <alignment vertical="top"/>
    </xf>
    <xf numFmtId="0" fontId="18" fillId="0" borderId="0" xfId="0" applyFont="1"/>
    <xf numFmtId="0" fontId="0" fillId="0" borderId="1" xfId="0" applyBorder="1"/>
    <xf numFmtId="0" fontId="0" fillId="0" borderId="0" xfId="0" applyFont="1" applyAlignment="1">
      <alignment vertical="top"/>
    </xf>
    <xf numFmtId="0" fontId="19" fillId="0" borderId="0" xfId="0" applyFont="1" applyAlignment="1">
      <alignment vertical="top"/>
    </xf>
    <xf numFmtId="0" fontId="0" fillId="2" borderId="0" xfId="0" applyFill="1"/>
    <xf numFmtId="0" fontId="0" fillId="0" borderId="1" xfId="0" applyBorder="1" applyAlignment="1">
      <alignment vertical="top"/>
    </xf>
    <xf numFmtId="10" fontId="20" fillId="0" borderId="0" xfId="8" applyNumberFormat="1" applyFont="1"/>
    <xf numFmtId="10" fontId="20" fillId="0" borderId="0" xfId="8" applyNumberFormat="1" applyFont="1" applyFill="1"/>
    <xf numFmtId="0" fontId="14" fillId="0" borderId="0" xfId="0" applyFont="1"/>
    <xf numFmtId="0" fontId="20" fillId="4" borderId="0" xfId="13" applyFont="1" applyFill="1"/>
    <xf numFmtId="0" fontId="20" fillId="0" borderId="0" xfId="13" applyFont="1"/>
    <xf numFmtId="4" fontId="21" fillId="0" borderId="12" xfId="13" applyNumberFormat="1" applyFont="1" applyFill="1" applyBorder="1" applyAlignment="1">
      <alignment horizontal="center" wrapText="1"/>
    </xf>
    <xf numFmtId="0" fontId="21" fillId="0" borderId="0" xfId="13" applyFont="1" applyFill="1"/>
    <xf numFmtId="0" fontId="21" fillId="0" borderId="0" xfId="13" applyFont="1" applyFill="1" applyAlignment="1">
      <alignment horizontal="center" vertical="center" wrapText="1"/>
    </xf>
    <xf numFmtId="0" fontId="21" fillId="0" borderId="0" xfId="13" applyFont="1"/>
    <xf numFmtId="0" fontId="20" fillId="0" borderId="0" xfId="13" quotePrefix="1" applyFont="1"/>
    <xf numFmtId="4" fontId="7" fillId="0" borderId="0" xfId="4" applyNumberFormat="1" applyFont="1" applyFill="1" applyAlignment="1">
      <alignment horizontal="left" wrapText="1"/>
    </xf>
    <xf numFmtId="0" fontId="0" fillId="0" borderId="0" xfId="0" applyBorder="1"/>
    <xf numFmtId="0" fontId="12" fillId="0" borderId="1" xfId="4" applyFont="1" applyFill="1" applyBorder="1"/>
    <xf numFmtId="43" fontId="12" fillId="0" borderId="1" xfId="6" applyFont="1" applyFill="1" applyBorder="1"/>
    <xf numFmtId="0" fontId="9" fillId="0" borderId="0" xfId="4" applyFont="1" applyFill="1" applyBorder="1" applyAlignment="1">
      <alignment vertical="center"/>
    </xf>
    <xf numFmtId="4" fontId="9" fillId="0" borderId="0" xfId="4" applyNumberFormat="1" applyFont="1" applyFill="1" applyBorder="1" applyAlignment="1"/>
    <xf numFmtId="0" fontId="7" fillId="5" borderId="1" xfId="0" applyFont="1" applyFill="1" applyBorder="1"/>
    <xf numFmtId="0" fontId="0" fillId="5" borderId="1" xfId="0" applyFill="1" applyBorder="1"/>
    <xf numFmtId="4" fontId="0" fillId="5" borderId="1" xfId="0" applyNumberFormat="1" applyFill="1" applyBorder="1" applyAlignment="1">
      <alignment vertical="top"/>
    </xf>
    <xf numFmtId="0" fontId="7" fillId="0" borderId="1" xfId="4" applyFont="1" applyFill="1" applyBorder="1" applyAlignment="1">
      <alignment horizontal="center" wrapText="1"/>
    </xf>
    <xf numFmtId="0" fontId="7" fillId="0" borderId="1" xfId="4" applyNumberFormat="1" applyFont="1" applyFill="1" applyBorder="1" applyAlignment="1">
      <alignment horizontal="center"/>
    </xf>
    <xf numFmtId="0" fontId="7" fillId="0" borderId="0" xfId="4" applyFont="1" applyFill="1" applyAlignment="1">
      <alignment horizontal="left" wrapText="1"/>
    </xf>
    <xf numFmtId="0" fontId="7" fillId="0" borderId="1" xfId="4" applyFont="1" applyFill="1" applyBorder="1"/>
    <xf numFmtId="4" fontId="7" fillId="0" borderId="1" xfId="4" applyNumberFormat="1" applyFont="1" applyFill="1" applyBorder="1" applyAlignment="1">
      <alignment horizontal="center" wrapText="1"/>
    </xf>
    <xf numFmtId="10" fontId="7" fillId="0" borderId="1" xfId="4" applyNumberFormat="1" applyFont="1" applyFill="1" applyBorder="1" applyAlignment="1">
      <alignment horizontal="center" wrapText="1"/>
    </xf>
    <xf numFmtId="0" fontId="24" fillId="3" borderId="0" xfId="15" applyFont="1" applyFill="1" applyAlignment="1">
      <alignment vertical="top" wrapText="1"/>
    </xf>
    <xf numFmtId="0" fontId="14" fillId="0" borderId="0" xfId="0" applyFont="1" applyAlignment="1">
      <alignment vertical="top"/>
    </xf>
    <xf numFmtId="0" fontId="24" fillId="3" borderId="0" xfId="15" applyFont="1" applyFill="1">
      <alignment vertical="top"/>
    </xf>
    <xf numFmtId="0" fontId="24" fillId="0" borderId="0" xfId="15" applyFont="1">
      <alignment vertical="top"/>
    </xf>
    <xf numFmtId="2" fontId="0" fillId="0" borderId="0" xfId="0" applyNumberFormat="1" applyBorder="1"/>
    <xf numFmtId="0" fontId="22" fillId="0" borderId="7" xfId="5" applyFont="1" applyFill="1" applyBorder="1" applyAlignment="1">
      <alignment horizontal="center" vertical="center"/>
    </xf>
    <xf numFmtId="0" fontId="22" fillId="0" borderId="7" xfId="5" applyFont="1" applyFill="1" applyBorder="1" applyAlignment="1">
      <alignment horizontal="center" vertical="center" wrapText="1"/>
    </xf>
    <xf numFmtId="4" fontId="22" fillId="0" borderId="7" xfId="5" applyNumberFormat="1" applyFont="1" applyFill="1" applyBorder="1" applyAlignment="1">
      <alignment horizontal="center" vertical="center" wrapText="1"/>
    </xf>
    <xf numFmtId="0" fontId="0" fillId="0" borderId="0" xfId="0" applyFont="1"/>
    <xf numFmtId="0" fontId="16" fillId="2" borderId="0" xfId="0" applyFont="1" applyFill="1"/>
    <xf numFmtId="0" fontId="14" fillId="6" borderId="0" xfId="0" applyFont="1" applyFill="1"/>
    <xf numFmtId="0" fontId="14" fillId="0" borderId="0" xfId="0" applyFont="1" applyFill="1"/>
    <xf numFmtId="15" fontId="0" fillId="0" borderId="1" xfId="0" applyNumberFormat="1" applyBorder="1"/>
    <xf numFmtId="10" fontId="0" fillId="0" borderId="1" xfId="8" applyNumberFormat="1" applyFont="1" applyFill="1" applyBorder="1" applyAlignment="1">
      <alignment horizontal="center"/>
    </xf>
    <xf numFmtId="0" fontId="6" fillId="0" borderId="0" xfId="0" applyFont="1" applyFill="1"/>
    <xf numFmtId="0" fontId="6" fillId="0" borderId="0" xfId="0" applyFont="1" applyFill="1" applyAlignment="1">
      <alignment horizontal="center" vertical="center"/>
    </xf>
    <xf numFmtId="0" fontId="7" fillId="0" borderId="0" xfId="4" applyFont="1" applyFill="1" applyAlignment="1">
      <alignment horizontal="left" wrapText="1"/>
    </xf>
    <xf numFmtId="0" fontId="8" fillId="0" borderId="6" xfId="7" applyFont="1" applyFill="1" applyBorder="1" applyAlignment="1">
      <alignment horizontal="center" vertical="top" wrapText="1"/>
    </xf>
    <xf numFmtId="0" fontId="8" fillId="0" borderId="8" xfId="7" applyFont="1" applyFill="1" applyBorder="1" applyAlignment="1">
      <alignment horizontal="center" vertical="top" wrapText="1"/>
    </xf>
    <xf numFmtId="0" fontId="8" fillId="0" borderId="2" xfId="7" applyFont="1" applyFill="1" applyBorder="1" applyAlignment="1">
      <alignment horizontal="center" vertical="top" wrapText="1"/>
    </xf>
    <xf numFmtId="0" fontId="7" fillId="0" borderId="0" xfId="4" applyFont="1" applyFill="1" applyAlignment="1">
      <alignment horizontal="right"/>
    </xf>
    <xf numFmtId="4" fontId="7" fillId="0" borderId="0" xfId="4" applyNumberFormat="1" applyFont="1" applyFill="1" applyBorder="1" applyAlignment="1">
      <alignment horizontal="center"/>
    </xf>
    <xf numFmtId="0" fontId="15" fillId="0" borderId="1" xfId="0" applyFont="1" applyBorder="1" applyAlignment="1">
      <alignment vertical="top"/>
    </xf>
    <xf numFmtId="4" fontId="15" fillId="0" borderId="1" xfId="0" applyNumberFormat="1" applyFont="1" applyBorder="1" applyAlignment="1">
      <alignment horizontal="center" vertical="top" wrapText="1"/>
    </xf>
    <xf numFmtId="4" fontId="0" fillId="0" borderId="1" xfId="0" applyNumberFormat="1" applyBorder="1" applyAlignment="1">
      <alignment vertical="top"/>
    </xf>
    <xf numFmtId="14" fontId="0" fillId="0" borderId="1" xfId="0" applyNumberFormat="1" applyBorder="1" applyAlignment="1">
      <alignment vertical="top"/>
    </xf>
    <xf numFmtId="0" fontId="0" fillId="0" borderId="1" xfId="0" applyFill="1" applyBorder="1" applyAlignment="1">
      <alignment vertical="top"/>
    </xf>
    <xf numFmtId="4" fontId="0" fillId="0" borderId="1" xfId="0" applyNumberFormat="1" applyFill="1" applyBorder="1" applyAlignment="1">
      <alignment vertical="top"/>
    </xf>
    <xf numFmtId="14" fontId="0" fillId="0" borderId="1" xfId="0" applyNumberFormat="1" applyFill="1" applyBorder="1" applyAlignment="1">
      <alignment vertical="top"/>
    </xf>
    <xf numFmtId="0" fontId="0" fillId="0" borderId="0" xfId="0" applyAlignment="1">
      <alignment vertical="top" wrapText="1"/>
    </xf>
    <xf numFmtId="15" fontId="0" fillId="0" borderId="1" xfId="0" applyNumberFormat="1" applyBorder="1" applyAlignment="1">
      <alignment vertical="top"/>
    </xf>
    <xf numFmtId="0" fontId="15" fillId="0" borderId="0" xfId="0" applyFont="1" applyAlignment="1">
      <alignment vertical="top"/>
    </xf>
    <xf numFmtId="0" fontId="0" fillId="0" borderId="1" xfId="0" applyNumberFormat="1" applyBorder="1" applyAlignment="1">
      <alignment vertical="top"/>
    </xf>
    <xf numFmtId="4" fontId="0" fillId="2" borderId="1" xfId="0" applyNumberFormat="1" applyFill="1" applyBorder="1" applyAlignment="1">
      <alignment vertical="top"/>
    </xf>
    <xf numFmtId="4" fontId="24" fillId="0" borderId="1" xfId="0" applyNumberFormat="1" applyFont="1" applyBorder="1" applyAlignment="1">
      <alignment vertical="top"/>
    </xf>
    <xf numFmtId="4" fontId="15" fillId="0" borderId="6" xfId="0" applyNumberFormat="1" applyFont="1" applyBorder="1" applyAlignment="1">
      <alignment horizontal="center" vertical="top" wrapText="1"/>
    </xf>
    <xf numFmtId="0" fontId="0" fillId="0" borderId="6" xfId="0" applyBorder="1" applyAlignment="1">
      <alignment vertical="top"/>
    </xf>
    <xf numFmtId="0" fontId="0" fillId="0" borderId="6" xfId="0" applyFill="1" applyBorder="1" applyAlignment="1">
      <alignment vertical="top"/>
    </xf>
    <xf numFmtId="4" fontId="0" fillId="3" borderId="1" xfId="0" applyNumberFormat="1" applyFill="1" applyBorder="1" applyAlignment="1">
      <alignment vertical="top"/>
    </xf>
    <xf numFmtId="0" fontId="7" fillId="0" borderId="0" xfId="0" applyFont="1" applyFill="1" applyBorder="1" applyAlignment="1">
      <alignment vertical="top"/>
    </xf>
    <xf numFmtId="0" fontId="7" fillId="0" borderId="0" xfId="0" applyFont="1" applyFill="1" applyAlignment="1">
      <alignment vertical="top"/>
    </xf>
    <xf numFmtId="0" fontId="7" fillId="0" borderId="0" xfId="0" applyFont="1" applyFill="1" applyBorder="1" applyAlignment="1">
      <alignment horizontal="center" vertical="top"/>
    </xf>
    <xf numFmtId="0" fontId="8" fillId="0" borderId="0" xfId="0" applyFont="1" applyFill="1" applyBorder="1" applyAlignment="1">
      <alignment horizontal="center" vertical="top"/>
    </xf>
    <xf numFmtId="0" fontId="7" fillId="0" borderId="1" xfId="0" applyFont="1" applyFill="1" applyBorder="1" applyAlignment="1">
      <alignment horizontal="center" vertical="top"/>
    </xf>
    <xf numFmtId="0" fontId="8" fillId="0" borderId="1" xfId="0" applyFont="1" applyFill="1" applyBorder="1" applyAlignment="1">
      <alignment horizontal="center" vertical="top"/>
    </xf>
    <xf numFmtId="0" fontId="7" fillId="0" borderId="0" xfId="0" applyFont="1" applyFill="1" applyAlignment="1">
      <alignment horizontal="center" vertical="top"/>
    </xf>
    <xf numFmtId="4" fontId="8" fillId="0" borderId="0" xfId="0" applyNumberFormat="1" applyFont="1" applyFill="1" applyBorder="1" applyAlignment="1">
      <alignment horizontal="justify" vertical="top"/>
    </xf>
    <xf numFmtId="0" fontId="8" fillId="0" borderId="1" xfId="0" applyFont="1" applyFill="1" applyBorder="1" applyAlignment="1">
      <alignment horizontal="justify" vertical="top" wrapText="1"/>
    </xf>
    <xf numFmtId="0" fontId="7" fillId="0" borderId="1" xfId="0" applyFont="1" applyFill="1" applyBorder="1" applyAlignment="1">
      <alignment horizontal="justify" vertical="top" wrapText="1"/>
    </xf>
    <xf numFmtId="0" fontId="7" fillId="0" borderId="1" xfId="0" applyFont="1" applyFill="1" applyBorder="1" applyAlignment="1">
      <alignment horizontal="justify" vertical="top"/>
    </xf>
    <xf numFmtId="2" fontId="7" fillId="0" borderId="1" xfId="0" applyNumberFormat="1" applyFont="1" applyFill="1" applyBorder="1" applyAlignment="1">
      <alignment horizontal="justify" vertical="top"/>
    </xf>
    <xf numFmtId="0" fontId="8" fillId="0" borderId="1" xfId="0" applyFont="1" applyFill="1" applyBorder="1" applyAlignment="1">
      <alignment horizontal="justify" vertical="top"/>
    </xf>
    <xf numFmtId="0" fontId="7" fillId="0" borderId="0" xfId="0" applyFont="1" applyFill="1" applyAlignment="1">
      <alignment horizontal="justify" vertical="top"/>
    </xf>
    <xf numFmtId="0" fontId="7" fillId="0" borderId="1" xfId="0" applyFont="1" applyFill="1" applyBorder="1" applyAlignment="1">
      <alignment horizontal="center" vertical="top" wrapText="1"/>
    </xf>
    <xf numFmtId="0" fontId="9" fillId="0" borderId="0" xfId="0" applyFont="1" applyFill="1" applyAlignment="1">
      <alignment vertical="top"/>
    </xf>
    <xf numFmtId="0" fontId="8" fillId="0" borderId="0" xfId="0" applyFont="1" applyFill="1" applyBorder="1" applyAlignment="1">
      <alignment vertical="top"/>
    </xf>
    <xf numFmtId="4" fontId="7" fillId="0" borderId="1" xfId="0" applyNumberFormat="1" applyFont="1" applyFill="1" applyBorder="1" applyAlignment="1">
      <alignment horizontal="center" vertical="top"/>
    </xf>
    <xf numFmtId="4" fontId="7" fillId="0" borderId="6" xfId="0" applyNumberFormat="1" applyFont="1" applyFill="1" applyBorder="1" applyAlignment="1">
      <alignment horizontal="center" vertical="top"/>
    </xf>
    <xf numFmtId="2" fontId="7" fillId="0" borderId="1" xfId="0" applyNumberFormat="1" applyFont="1" applyFill="1" applyBorder="1" applyAlignment="1">
      <alignment horizontal="center" vertical="top"/>
    </xf>
    <xf numFmtId="165" fontId="7" fillId="0" borderId="1" xfId="0" applyNumberFormat="1" applyFont="1" applyFill="1" applyBorder="1" applyAlignment="1">
      <alignment horizontal="center" vertical="top"/>
    </xf>
    <xf numFmtId="0" fontId="7" fillId="0" borderId="2" xfId="0" applyFont="1" applyFill="1" applyBorder="1" applyAlignment="1">
      <alignment horizontal="center" vertical="top"/>
    </xf>
    <xf numFmtId="0" fontId="7" fillId="0" borderId="8" xfId="0" applyFont="1" applyFill="1" applyBorder="1" applyAlignment="1">
      <alignment horizontal="center" vertical="top"/>
    </xf>
    <xf numFmtId="165" fontId="7" fillId="0" borderId="6" xfId="0" applyNumberFormat="1" applyFont="1" applyFill="1" applyBorder="1" applyAlignment="1">
      <alignment horizontal="center" vertical="top"/>
    </xf>
    <xf numFmtId="166" fontId="7" fillId="0" borderId="1" xfId="0" applyNumberFormat="1" applyFont="1" applyFill="1" applyBorder="1" applyAlignment="1">
      <alignment horizontal="center" vertical="top"/>
    </xf>
    <xf numFmtId="166" fontId="7" fillId="0" borderId="2" xfId="0" applyNumberFormat="1" applyFont="1" applyFill="1" applyBorder="1" applyAlignment="1">
      <alignment horizontal="center" vertical="top"/>
    </xf>
    <xf numFmtId="0" fontId="7" fillId="0" borderId="6" xfId="0" applyFont="1" applyFill="1" applyBorder="1" applyAlignment="1">
      <alignment vertical="top"/>
    </xf>
    <xf numFmtId="167" fontId="7" fillId="0" borderId="1" xfId="1" applyNumberFormat="1" applyFont="1" applyFill="1" applyBorder="1" applyAlignment="1">
      <alignment horizontal="center" vertical="top"/>
    </xf>
    <xf numFmtId="39" fontId="7" fillId="0" borderId="1" xfId="1" applyNumberFormat="1" applyFont="1" applyFill="1" applyBorder="1" applyAlignment="1">
      <alignment horizontal="center" vertical="top"/>
    </xf>
    <xf numFmtId="167" fontId="7" fillId="0" borderId="6" xfId="1" applyNumberFormat="1" applyFont="1" applyFill="1" applyBorder="1" applyAlignment="1">
      <alignment horizontal="center" vertical="top"/>
    </xf>
    <xf numFmtId="39" fontId="7" fillId="0" borderId="1" xfId="0" applyNumberFormat="1" applyFont="1" applyFill="1" applyBorder="1" applyAlignment="1">
      <alignment horizontal="center" vertical="top"/>
    </xf>
    <xf numFmtId="43" fontId="7" fillId="0" borderId="1" xfId="1" applyFont="1" applyFill="1" applyBorder="1" applyAlignment="1">
      <alignment horizontal="center" vertical="top"/>
    </xf>
    <xf numFmtId="43" fontId="7" fillId="0" borderId="2" xfId="1" applyFont="1" applyFill="1" applyBorder="1" applyAlignment="1">
      <alignment horizontal="center" vertical="top"/>
    </xf>
    <xf numFmtId="0" fontId="7" fillId="0" borderId="6" xfId="0" applyFont="1" applyFill="1" applyBorder="1" applyAlignment="1">
      <alignment horizontal="center" vertical="top"/>
    </xf>
    <xf numFmtId="10" fontId="7" fillId="0" borderId="1" xfId="2" applyNumberFormat="1" applyFont="1" applyFill="1" applyBorder="1" applyAlignment="1">
      <alignment horizontal="center" vertical="top"/>
    </xf>
    <xf numFmtId="10" fontId="7" fillId="0" borderId="2" xfId="2" applyNumberFormat="1" applyFont="1" applyFill="1" applyBorder="1" applyAlignment="1">
      <alignment horizontal="center" vertical="top"/>
    </xf>
    <xf numFmtId="0" fontId="8" fillId="0" borderId="1" xfId="0" applyFont="1" applyFill="1" applyBorder="1" applyAlignment="1">
      <alignment horizontal="justify" vertical="center"/>
    </xf>
    <xf numFmtId="0" fontId="8" fillId="0" borderId="1" xfId="0" applyFont="1" applyFill="1" applyBorder="1" applyAlignment="1">
      <alignment horizontal="justify" vertical="center" wrapText="1"/>
    </xf>
    <xf numFmtId="15" fontId="7" fillId="0" borderId="1" xfId="0" quotePrefix="1" applyNumberFormat="1" applyFont="1" applyFill="1" applyBorder="1" applyAlignment="1">
      <alignment horizontal="center" vertical="top"/>
    </xf>
    <xf numFmtId="15" fontId="7" fillId="0" borderId="1" xfId="0" applyNumberFormat="1" applyFont="1" applyFill="1" applyBorder="1" applyAlignment="1">
      <alignment horizontal="center" vertical="top"/>
    </xf>
    <xf numFmtId="15" fontId="0" fillId="0" borderId="1" xfId="0" quotePrefix="1" applyNumberFormat="1" applyFont="1" applyFill="1" applyBorder="1" applyAlignment="1">
      <alignment horizontal="center" vertical="top"/>
    </xf>
    <xf numFmtId="15" fontId="7" fillId="0" borderId="2" xfId="0" applyNumberFormat="1" applyFont="1" applyFill="1" applyBorder="1" applyAlignment="1">
      <alignment horizontal="center" vertical="top"/>
    </xf>
    <xf numFmtId="15" fontId="7" fillId="0" borderId="8" xfId="0" applyNumberFormat="1" applyFont="1" applyFill="1" applyBorder="1" applyAlignment="1">
      <alignment horizontal="center" vertical="top"/>
    </xf>
    <xf numFmtId="0" fontId="8" fillId="0" borderId="0" xfId="0" applyFont="1" applyFill="1" applyBorder="1" applyAlignment="1">
      <alignment vertical="top"/>
    </xf>
    <xf numFmtId="176" fontId="7" fillId="0" borderId="1" xfId="1" applyNumberFormat="1" applyFont="1" applyFill="1" applyBorder="1" applyAlignment="1">
      <alignment horizontal="center" vertical="top"/>
    </xf>
    <xf numFmtId="0" fontId="8" fillId="0" borderId="0" xfId="0" applyFont="1" applyFill="1" applyBorder="1" applyAlignment="1">
      <alignment vertical="top"/>
    </xf>
    <xf numFmtId="0" fontId="27" fillId="0" borderId="0" xfId="0" applyFont="1" applyFill="1" applyAlignment="1">
      <alignment horizontal="center" vertical="center"/>
    </xf>
    <xf numFmtId="0" fontId="28" fillId="0" borderId="0" xfId="0" applyFont="1" applyFill="1" applyAlignment="1">
      <alignment horizontal="center" vertical="center"/>
    </xf>
    <xf numFmtId="0" fontId="7" fillId="0" borderId="1" xfId="0" applyFont="1" applyFill="1" applyBorder="1" applyAlignment="1">
      <alignment horizontal="center" vertical="center"/>
    </xf>
    <xf numFmtId="14" fontId="0" fillId="0" borderId="0" xfId="0" applyNumberFormat="1" applyAlignment="1">
      <alignment vertical="top"/>
    </xf>
    <xf numFmtId="0" fontId="4" fillId="0" borderId="0" xfId="0" applyFont="1" applyAlignment="1">
      <alignment vertical="top"/>
    </xf>
    <xf numFmtId="0" fontId="14" fillId="0" borderId="0" xfId="0" applyFont="1" applyFill="1" applyBorder="1" applyAlignment="1">
      <alignment horizontal="center" vertical="center" wrapText="1"/>
    </xf>
    <xf numFmtId="0" fontId="6" fillId="0" borderId="0" xfId="0" applyFont="1" applyFill="1" applyBorder="1"/>
    <xf numFmtId="15" fontId="6" fillId="0" borderId="0" xfId="0" applyNumberFormat="1"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wrapText="1"/>
    </xf>
    <xf numFmtId="0" fontId="6" fillId="0" borderId="0" xfId="0" applyFont="1"/>
    <xf numFmtId="0" fontId="14" fillId="0" borderId="13" xfId="0" applyFont="1" applyBorder="1" applyAlignment="1">
      <alignment horizontal="center" vertical="center" wrapText="1"/>
    </xf>
    <xf numFmtId="0" fontId="6" fillId="0" borderId="16" xfId="0" applyFont="1" applyBorder="1"/>
    <xf numFmtId="177" fontId="6" fillId="0" borderId="16" xfId="0" applyNumberFormat="1" applyFont="1" applyBorder="1"/>
    <xf numFmtId="175" fontId="6" fillId="0" borderId="16" xfId="0" applyNumberFormat="1" applyFont="1" applyBorder="1"/>
    <xf numFmtId="0" fontId="6" fillId="0" borderId="13" xfId="0" applyFont="1" applyBorder="1"/>
    <xf numFmtId="177" fontId="6" fillId="0" borderId="13" xfId="0" applyNumberFormat="1" applyFont="1" applyBorder="1" applyAlignment="1">
      <alignment horizontal="center" vertical="center"/>
    </xf>
    <xf numFmtId="175" fontId="6" fillId="0" borderId="13" xfId="0" applyNumberFormat="1" applyFont="1" applyBorder="1" applyAlignment="1">
      <alignment horizontal="center" vertical="center"/>
    </xf>
    <xf numFmtId="15" fontId="6" fillId="0" borderId="13" xfId="0" applyNumberFormat="1" applyFont="1" applyBorder="1" applyAlignment="1">
      <alignment horizontal="center" vertical="center"/>
    </xf>
    <xf numFmtId="0" fontId="14" fillId="0" borderId="13" xfId="0" applyFont="1" applyBorder="1"/>
    <xf numFmtId="177" fontId="14" fillId="0" borderId="13" xfId="0" applyNumberFormat="1" applyFont="1" applyBorder="1" applyAlignment="1">
      <alignment horizontal="center" vertical="center"/>
    </xf>
    <xf numFmtId="175" fontId="14" fillId="0" borderId="13" xfId="0" applyNumberFormat="1" applyFont="1" applyBorder="1" applyAlignment="1">
      <alignment horizontal="center" vertical="center"/>
    </xf>
    <xf numFmtId="177" fontId="6" fillId="0" borderId="0" xfId="0" applyNumberFormat="1" applyFont="1" applyAlignment="1">
      <alignment horizontal="center" vertical="center"/>
    </xf>
    <xf numFmtId="175" fontId="6" fillId="0" borderId="0" xfId="0" applyNumberFormat="1" applyFont="1" applyAlignment="1">
      <alignment horizontal="center" vertical="center"/>
    </xf>
    <xf numFmtId="0" fontId="6" fillId="0" borderId="0" xfId="0" applyFont="1" applyAlignment="1">
      <alignment horizontal="center" vertical="center"/>
    </xf>
    <xf numFmtId="0" fontId="0" fillId="5" borderId="0" xfId="0" applyFill="1"/>
    <xf numFmtId="0" fontId="6" fillId="5" borderId="0" xfId="0" applyFont="1" applyFill="1" applyAlignment="1">
      <alignment horizontal="center" vertical="center"/>
    </xf>
    <xf numFmtId="0" fontId="0" fillId="7" borderId="0" xfId="0" applyFill="1"/>
    <xf numFmtId="0" fontId="8" fillId="0" borderId="6" xfId="7" applyFont="1" applyFill="1" applyBorder="1" applyAlignment="1">
      <alignment horizontal="center" vertical="top" wrapText="1"/>
    </xf>
    <xf numFmtId="0" fontId="8" fillId="0" borderId="8" xfId="7" applyFont="1" applyFill="1" applyBorder="1" applyAlignment="1">
      <alignment horizontal="center" vertical="top" wrapText="1"/>
    </xf>
    <xf numFmtId="0" fontId="8" fillId="0" borderId="2" xfId="7" applyFont="1" applyFill="1" applyBorder="1" applyAlignment="1">
      <alignment horizontal="center" vertical="top" wrapText="1"/>
    </xf>
    <xf numFmtId="164" fontId="22" fillId="0" borderId="7" xfId="10" applyNumberFormat="1" applyFont="1" applyFill="1" applyBorder="1" applyAlignment="1">
      <alignment horizontal="center" vertical="center" wrapText="1"/>
    </xf>
    <xf numFmtId="0" fontId="6" fillId="0" borderId="1" xfId="13" applyFont="1" applyFill="1" applyBorder="1"/>
    <xf numFmtId="0" fontId="23" fillId="0" borderId="7" xfId="5" applyFont="1" applyFill="1" applyBorder="1" applyAlignment="1">
      <alignment vertical="center"/>
    </xf>
    <xf numFmtId="4" fontId="23" fillId="0" borderId="7" xfId="5" applyNumberFormat="1" applyFont="1" applyFill="1" applyBorder="1" applyAlignment="1">
      <alignment vertical="center"/>
    </xf>
    <xf numFmtId="4" fontId="25" fillId="0" borderId="1" xfId="13" applyNumberFormat="1" applyFont="1" applyFill="1" applyBorder="1"/>
    <xf numFmtId="43" fontId="25" fillId="0" borderId="1" xfId="13" applyNumberFormat="1" applyFont="1" applyFill="1" applyBorder="1"/>
    <xf numFmtId="0" fontId="25" fillId="0" borderId="1" xfId="13" applyFont="1" applyFill="1" applyBorder="1" applyAlignment="1">
      <alignment wrapText="1"/>
    </xf>
    <xf numFmtId="0" fontId="25" fillId="0" borderId="1" xfId="13" applyFont="1" applyFill="1" applyBorder="1"/>
    <xf numFmtId="0" fontId="8" fillId="0" borderId="0" xfId="0" applyFont="1" applyFill="1" applyBorder="1" applyAlignment="1">
      <alignment vertical="top"/>
    </xf>
    <xf numFmtId="0" fontId="0" fillId="0" borderId="7" xfId="0" applyBorder="1"/>
    <xf numFmtId="0" fontId="0" fillId="0" borderId="7" xfId="0" applyBorder="1" applyAlignment="1">
      <alignment vertical="top"/>
    </xf>
    <xf numFmtId="4" fontId="0" fillId="5" borderId="7" xfId="0" applyNumberFormat="1" applyFill="1" applyBorder="1" applyAlignment="1">
      <alignment vertical="top"/>
    </xf>
    <xf numFmtId="0" fontId="0" fillId="5" borderId="7" xfId="0" applyFill="1" applyBorder="1"/>
    <xf numFmtId="0" fontId="0" fillId="0" borderId="4" xfId="0" applyBorder="1"/>
    <xf numFmtId="0" fontId="0" fillId="0" borderId="27" xfId="0" applyBorder="1"/>
    <xf numFmtId="4" fontId="0" fillId="5" borderId="4" xfId="0" applyNumberFormat="1" applyFill="1" applyBorder="1" applyAlignment="1">
      <alignment vertical="top"/>
    </xf>
    <xf numFmtId="0" fontId="0" fillId="5" borderId="4" xfId="0" applyFill="1" applyBorder="1"/>
    <xf numFmtId="0" fontId="8" fillId="0" borderId="0" xfId="0" applyFont="1" applyFill="1" applyBorder="1" applyAlignment="1">
      <alignment vertical="top"/>
    </xf>
    <xf numFmtId="0" fontId="8" fillId="0" borderId="0" xfId="4" applyFont="1" applyFill="1" applyBorder="1" applyAlignment="1"/>
    <xf numFmtId="2" fontId="0" fillId="2" borderId="0" xfId="0" applyNumberFormat="1" applyFont="1" applyFill="1" applyAlignment="1">
      <alignment vertical="top"/>
    </xf>
    <xf numFmtId="0" fontId="30" fillId="0" borderId="0" xfId="0" applyFont="1" applyAlignment="1">
      <alignment vertical="center"/>
    </xf>
    <xf numFmtId="0" fontId="14" fillId="0" borderId="13" xfId="0" applyFont="1" applyBorder="1" applyAlignment="1">
      <alignment horizontal="center" vertical="center"/>
    </xf>
    <xf numFmtId="0" fontId="8" fillId="0" borderId="0" xfId="0" applyFont="1" applyFill="1" applyBorder="1" applyAlignment="1">
      <alignment vertical="top"/>
    </xf>
    <xf numFmtId="0" fontId="19" fillId="0" borderId="0" xfId="0" applyFont="1"/>
    <xf numFmtId="1" fontId="32" fillId="0" borderId="0" xfId="0" applyNumberFormat="1" applyFont="1"/>
    <xf numFmtId="0" fontId="29" fillId="0" borderId="0" xfId="0" applyFont="1"/>
    <xf numFmtId="0" fontId="33" fillId="0" borderId="0" xfId="0" applyFont="1" applyAlignment="1">
      <alignment vertical="top"/>
    </xf>
    <xf numFmtId="0" fontId="34" fillId="0" borderId="1" xfId="0" applyFont="1" applyBorder="1"/>
    <xf numFmtId="0" fontId="31" fillId="0" borderId="27" xfId="0" applyFont="1" applyBorder="1"/>
    <xf numFmtId="43" fontId="8" fillId="8" borderId="1" xfId="6" applyFont="1" applyFill="1" applyBorder="1" applyAlignment="1">
      <alignment horizontal="left"/>
    </xf>
    <xf numFmtId="43" fontId="8" fillId="8" borderId="1" xfId="6" applyFont="1" applyFill="1" applyBorder="1" applyAlignment="1">
      <alignment horizontal="center"/>
    </xf>
    <xf numFmtId="0" fontId="8" fillId="8" borderId="1" xfId="4" applyFont="1" applyFill="1" applyBorder="1" applyAlignment="1">
      <alignment horizontal="center"/>
    </xf>
    <xf numFmtId="0" fontId="7" fillId="0" borderId="1" xfId="4" applyFill="1" applyBorder="1" applyAlignment="1"/>
    <xf numFmtId="0" fontId="7" fillId="0" borderId="1" xfId="4" applyFill="1" applyBorder="1" applyAlignment="1">
      <alignment horizontal="center"/>
    </xf>
    <xf numFmtId="0" fontId="8" fillId="8" borderId="1" xfId="4" applyFont="1" applyFill="1" applyBorder="1" applyAlignment="1">
      <alignment horizontal="center" vertical="top" wrapText="1"/>
    </xf>
    <xf numFmtId="0" fontId="12" fillId="0" borderId="0" xfId="4" applyFont="1" applyFill="1" applyBorder="1"/>
    <xf numFmtId="0" fontId="7" fillId="0" borderId="0" xfId="4" applyFill="1" applyBorder="1" applyAlignment="1">
      <alignment horizontal="center" vertical="top"/>
    </xf>
    <xf numFmtId="43" fontId="12" fillId="0" borderId="0" xfId="6" applyFont="1" applyFill="1" applyBorder="1"/>
    <xf numFmtId="0" fontId="7" fillId="0" borderId="0" xfId="4" applyFill="1" applyBorder="1" applyAlignment="1" applyProtection="1">
      <protection locked="0"/>
    </xf>
    <xf numFmtId="0" fontId="7" fillId="0" borderId="0" xfId="4" applyFill="1" applyBorder="1" applyAlignment="1" applyProtection="1">
      <alignment horizontal="left"/>
      <protection locked="0"/>
    </xf>
    <xf numFmtId="0" fontId="7" fillId="0" borderId="9" xfId="4" applyFill="1" applyBorder="1"/>
    <xf numFmtId="0" fontId="8" fillId="8" borderId="1" xfId="4" applyFont="1" applyFill="1" applyBorder="1" applyAlignment="1">
      <alignment horizontal="center" vertical="top"/>
    </xf>
    <xf numFmtId="0" fontId="7" fillId="0" borderId="0" xfId="4" applyFill="1"/>
    <xf numFmtId="10" fontId="8" fillId="8" borderId="1" xfId="4" applyNumberFormat="1" applyFont="1" applyFill="1" applyBorder="1" applyAlignment="1">
      <alignment horizontal="center" vertical="top" wrapText="1"/>
    </xf>
    <xf numFmtId="0" fontId="37" fillId="0" borderId="0" xfId="4" applyFont="1" applyFill="1" applyAlignment="1">
      <alignment horizontal="left"/>
    </xf>
    <xf numFmtId="0" fontId="37" fillId="0" borderId="0" xfId="4" applyFont="1" applyFill="1"/>
    <xf numFmtId="0" fontId="37" fillId="0" borderId="0" xfId="4" applyFont="1"/>
    <xf numFmtId="0" fontId="8" fillId="8" borderId="1" xfId="12" applyFont="1" applyFill="1" applyBorder="1" applyAlignment="1">
      <alignment horizontal="center" vertical="top" wrapText="1"/>
    </xf>
    <xf numFmtId="0" fontId="8" fillId="8" borderId="1" xfId="12" applyFont="1" applyFill="1" applyBorder="1" applyAlignment="1">
      <alignment horizontal="justify" vertical="top" wrapText="1"/>
    </xf>
    <xf numFmtId="0" fontId="8" fillId="0" borderId="0" xfId="0" applyFont="1" applyFill="1" applyBorder="1" applyAlignment="1">
      <alignment vertical="top"/>
    </xf>
    <xf numFmtId="0" fontId="14" fillId="2" borderId="0" xfId="0" applyFont="1" applyFill="1" applyAlignment="1">
      <alignment vertical="top"/>
    </xf>
    <xf numFmtId="0" fontId="0" fillId="2" borderId="0" xfId="0" applyNumberFormat="1" applyFill="1" applyAlignment="1">
      <alignment vertical="top"/>
    </xf>
    <xf numFmtId="10" fontId="0" fillId="0" borderId="13" xfId="2" applyNumberFormat="1" applyFont="1" applyFill="1" applyBorder="1" applyAlignment="1">
      <alignment horizontal="center" vertical="top"/>
    </xf>
    <xf numFmtId="10" fontId="7" fillId="0" borderId="7" xfId="2" applyNumberFormat="1" applyFont="1" applyFill="1" applyBorder="1" applyAlignment="1">
      <alignment horizontal="center" vertical="top"/>
    </xf>
    <xf numFmtId="10" fontId="0" fillId="0" borderId="15" xfId="2" applyNumberFormat="1" applyFont="1" applyFill="1" applyBorder="1" applyAlignment="1">
      <alignment horizontal="center" vertical="top"/>
    </xf>
    <xf numFmtId="10" fontId="7" fillId="0" borderId="6" xfId="2" applyNumberFormat="1" applyFont="1" applyFill="1" applyBorder="1" applyAlignment="1">
      <alignment horizontal="center" vertical="top"/>
    </xf>
    <xf numFmtId="10" fontId="7" fillId="0" borderId="3" xfId="2" applyNumberFormat="1" applyFont="1" applyFill="1" applyBorder="1" applyAlignment="1">
      <alignment horizontal="center" vertical="top"/>
    </xf>
    <xf numFmtId="10" fontId="0" fillId="0" borderId="16" xfId="2" applyNumberFormat="1" applyFont="1" applyFill="1" applyBorder="1" applyAlignment="1">
      <alignment horizontal="center" vertical="top"/>
    </xf>
    <xf numFmtId="10" fontId="6" fillId="0" borderId="1" xfId="2" applyNumberFormat="1" applyFont="1" applyFill="1" applyBorder="1" applyAlignment="1">
      <alignment horizontal="center"/>
    </xf>
    <xf numFmtId="10" fontId="0" fillId="0" borderId="13" xfId="0" applyNumberFormat="1" applyFont="1" applyFill="1" applyBorder="1" applyAlignment="1">
      <alignment horizontal="center" vertical="top"/>
    </xf>
    <xf numFmtId="10" fontId="0" fillId="0" borderId="16" xfId="0" applyNumberFormat="1" applyFont="1" applyFill="1" applyBorder="1" applyAlignment="1">
      <alignment horizontal="center" vertical="top"/>
    </xf>
    <xf numFmtId="10" fontId="0" fillId="0" borderId="15" xfId="0" applyNumberFormat="1" applyFont="1" applyFill="1" applyBorder="1" applyAlignment="1">
      <alignment horizontal="center" vertical="top"/>
    </xf>
    <xf numFmtId="10" fontId="13" fillId="0" borderId="1" xfId="2" applyNumberFormat="1" applyFont="1" applyFill="1" applyBorder="1" applyAlignment="1">
      <alignment horizontal="center" vertical="top"/>
    </xf>
    <xf numFmtId="0" fontId="13" fillId="0" borderId="1" xfId="0" applyFont="1" applyFill="1" applyBorder="1" applyAlignment="1">
      <alignment horizontal="center" vertical="top"/>
    </xf>
    <xf numFmtId="0" fontId="13" fillId="0" borderId="6" xfId="0" applyFont="1" applyFill="1" applyBorder="1" applyAlignment="1">
      <alignment horizontal="center" vertical="top"/>
    </xf>
    <xf numFmtId="178" fontId="15" fillId="0" borderId="0" xfId="15" applyNumberFormat="1">
      <alignment vertical="top"/>
    </xf>
    <xf numFmtId="10" fontId="7" fillId="9" borderId="1" xfId="2" applyNumberFormat="1" applyFont="1" applyFill="1" applyBorder="1" applyAlignment="1">
      <alignment horizontal="center" vertical="top"/>
    </xf>
    <xf numFmtId="0" fontId="7" fillId="9" borderId="0" xfId="0" applyFont="1" applyFill="1" applyBorder="1" applyAlignment="1">
      <alignment vertical="top"/>
    </xf>
    <xf numFmtId="0" fontId="8" fillId="9" borderId="1" xfId="0" applyFont="1" applyFill="1" applyBorder="1" applyAlignment="1">
      <alignment horizontal="center" vertical="top"/>
    </xf>
    <xf numFmtId="0" fontId="8" fillId="9" borderId="1" xfId="0" applyFont="1" applyFill="1" applyBorder="1" applyAlignment="1">
      <alignment horizontal="justify" vertical="center"/>
    </xf>
    <xf numFmtId="10" fontId="7" fillId="9" borderId="6" xfId="2" applyNumberFormat="1" applyFont="1" applyFill="1" applyBorder="1" applyAlignment="1">
      <alignment horizontal="center" vertical="top"/>
    </xf>
    <xf numFmtId="10" fontId="0" fillId="9" borderId="15" xfId="0" applyNumberFormat="1" applyFont="1" applyFill="1" applyBorder="1" applyAlignment="1">
      <alignment horizontal="center" vertical="top"/>
    </xf>
    <xf numFmtId="0" fontId="7" fillId="0" borderId="1" xfId="4" applyFill="1" applyBorder="1" applyAlignment="1">
      <alignment horizontal="center" vertical="top"/>
    </xf>
    <xf numFmtId="0" fontId="8" fillId="0" borderId="0" xfId="0" applyFont="1" applyFill="1" applyBorder="1" applyAlignment="1">
      <alignment vertical="top"/>
    </xf>
    <xf numFmtId="0" fontId="7" fillId="0" borderId="0" xfId="0" applyFont="1" applyFill="1" applyBorder="1" applyAlignment="1">
      <alignment wrapText="1"/>
    </xf>
    <xf numFmtId="15" fontId="34" fillId="0" borderId="1" xfId="0" applyNumberFormat="1" applyFont="1" applyBorder="1"/>
    <xf numFmtId="15" fontId="34" fillId="0" borderId="0" xfId="0" applyNumberFormat="1" applyFont="1"/>
    <xf numFmtId="4" fontId="34" fillId="0" borderId="1" xfId="0" applyNumberFormat="1" applyFont="1" applyBorder="1"/>
    <xf numFmtId="4" fontId="34" fillId="0" borderId="0" xfId="0" applyNumberFormat="1" applyFont="1"/>
    <xf numFmtId="0" fontId="7" fillId="0" borderId="1" xfId="0" applyFont="1" applyBorder="1" applyAlignment="1">
      <alignment horizontal="center" vertical="top" wrapText="1"/>
    </xf>
    <xf numFmtId="0" fontId="7" fillId="0" borderId="20" xfId="0" applyFont="1" applyBorder="1" applyAlignment="1">
      <alignment horizontal="center" vertical="top" wrapText="1"/>
    </xf>
    <xf numFmtId="0" fontId="7" fillId="0" borderId="24" xfId="0" applyFont="1" applyBorder="1" applyAlignment="1">
      <alignment horizontal="center" vertical="top" wrapText="1"/>
    </xf>
    <xf numFmtId="0" fontId="7" fillId="0" borderId="18" xfId="0" applyFont="1" applyBorder="1" applyAlignment="1">
      <alignment horizontal="left" vertical="top" wrapText="1"/>
    </xf>
    <xf numFmtId="0" fontId="7" fillId="0" borderId="25" xfId="0" applyFont="1" applyBorder="1" applyAlignment="1">
      <alignment horizontal="left" vertical="top" wrapText="1"/>
    </xf>
    <xf numFmtId="0" fontId="7" fillId="0" borderId="28" xfId="0" applyFont="1" applyBorder="1" applyAlignment="1">
      <alignment horizontal="center" vertical="top" wrapText="1"/>
    </xf>
    <xf numFmtId="0" fontId="7" fillId="0" borderId="1" xfId="3" applyFont="1" applyBorder="1" applyAlignment="1">
      <alignment vertical="center" wrapText="1"/>
    </xf>
    <xf numFmtId="0" fontId="7" fillId="0" borderId="30" xfId="0" applyFont="1" applyBorder="1" applyAlignment="1">
      <alignment horizontal="center" vertical="top" wrapText="1"/>
    </xf>
    <xf numFmtId="0" fontId="7" fillId="0" borderId="11" xfId="0" applyFont="1" applyBorder="1" applyAlignment="1">
      <alignment horizontal="center" vertical="top"/>
    </xf>
    <xf numFmtId="0" fontId="7" fillId="0" borderId="0" xfId="5" applyFont="1"/>
    <xf numFmtId="0" fontId="12" fillId="0" borderId="1" xfId="4" applyFont="1" applyFill="1" applyBorder="1" applyAlignment="1">
      <alignment vertical="top" wrapText="1"/>
    </xf>
    <xf numFmtId="0" fontId="12" fillId="0" borderId="14" xfId="4" applyFont="1" applyFill="1" applyBorder="1" applyAlignment="1">
      <alignment vertical="top" wrapText="1"/>
    </xf>
    <xf numFmtId="0" fontId="6" fillId="0" borderId="0" xfId="4" applyFont="1" applyFill="1" applyBorder="1" applyAlignment="1">
      <alignment vertical="top"/>
    </xf>
    <xf numFmtId="0" fontId="6" fillId="0" borderId="0" xfId="4" applyFont="1" applyFill="1" applyBorder="1" applyAlignment="1">
      <alignment horizontal="center" vertical="top"/>
    </xf>
    <xf numFmtId="0" fontId="7" fillId="0" borderId="0" xfId="4" applyFill="1" applyBorder="1" applyAlignment="1">
      <alignment vertical="top"/>
    </xf>
    <xf numFmtId="0" fontId="0" fillId="0" borderId="0" xfId="4" applyFont="1" applyFill="1" applyBorder="1" applyAlignment="1">
      <alignment horizontal="left" vertical="center"/>
    </xf>
    <xf numFmtId="4" fontId="6" fillId="0" borderId="0" xfId="6" applyNumberFormat="1" applyFont="1" applyFill="1" applyBorder="1" applyAlignment="1">
      <alignment horizontal="center" vertical="top"/>
    </xf>
    <xf numFmtId="0" fontId="8" fillId="0" borderId="0" xfId="5" applyFont="1"/>
    <xf numFmtId="0" fontId="8" fillId="0" borderId="0" xfId="0" applyFont="1" applyFill="1" applyBorder="1" applyAlignment="1">
      <alignment vertical="top"/>
    </xf>
    <xf numFmtId="0" fontId="7" fillId="0" borderId="0" xfId="0" applyFont="1" applyFill="1" applyBorder="1" applyAlignment="1">
      <alignment wrapText="1"/>
    </xf>
    <xf numFmtId="4" fontId="21" fillId="0" borderId="12" xfId="13" applyNumberFormat="1" applyFont="1" applyBorder="1" applyAlignment="1">
      <alignment horizontal="center" wrapText="1"/>
    </xf>
    <xf numFmtId="4" fontId="21" fillId="0" borderId="0" xfId="13" applyNumberFormat="1" applyFont="1" applyAlignment="1">
      <alignment horizontal="center" wrapText="1"/>
    </xf>
    <xf numFmtId="0" fontId="21" fillId="0" borderId="0" xfId="13" applyFont="1" applyAlignment="1">
      <alignment horizontal="center" vertical="center" wrapText="1"/>
    </xf>
    <xf numFmtId="0" fontId="20" fillId="2" borderId="0" xfId="13" applyFont="1" applyFill="1"/>
    <xf numFmtId="10" fontId="20" fillId="0" borderId="0" xfId="2" applyNumberFormat="1" applyFont="1" applyFill="1"/>
    <xf numFmtId="0" fontId="0" fillId="2" borderId="0" xfId="0" applyNumberFormat="1" applyFill="1"/>
    <xf numFmtId="10" fontId="6" fillId="0" borderId="1" xfId="2" applyNumberFormat="1" applyFont="1" applyFill="1" applyBorder="1" applyAlignment="1">
      <alignment horizontal="center" vertical="top"/>
    </xf>
    <xf numFmtId="0" fontId="8" fillId="8" borderId="1" xfId="12" applyFont="1" applyFill="1" applyBorder="1" applyAlignment="1">
      <alignment horizontal="justify" vertical="center"/>
    </xf>
    <xf numFmtId="15" fontId="7" fillId="0" borderId="1" xfId="0" applyNumberFormat="1" applyFont="1" applyBorder="1" applyAlignment="1">
      <alignment horizontal="center" vertical="top"/>
    </xf>
    <xf numFmtId="4" fontId="7" fillId="0" borderId="1" xfId="0" applyNumberFormat="1" applyFont="1" applyBorder="1" applyAlignment="1">
      <alignment horizontal="center" vertical="top"/>
    </xf>
    <xf numFmtId="165" fontId="7" fillId="0" borderId="1" xfId="0" applyNumberFormat="1" applyFont="1" applyBorder="1" applyAlignment="1">
      <alignment horizontal="center" vertical="top"/>
    </xf>
    <xf numFmtId="0" fontId="7" fillId="0" borderId="1" xfId="0" applyFont="1" applyBorder="1" applyAlignment="1">
      <alignment horizontal="justify" vertical="top"/>
    </xf>
    <xf numFmtId="0" fontId="14" fillId="8" borderId="1" xfId="4" applyFont="1" applyFill="1" applyBorder="1" applyAlignment="1">
      <alignment horizontal="center" vertical="top" wrapText="1"/>
    </xf>
    <xf numFmtId="0" fontId="7" fillId="0" borderId="0" xfId="4" applyFill="1" applyBorder="1" applyAlignment="1"/>
    <xf numFmtId="0" fontId="7" fillId="0" borderId="0" xfId="4" applyFill="1" applyBorder="1" applyAlignment="1">
      <alignment horizontal="center"/>
    </xf>
    <xf numFmtId="0" fontId="38" fillId="0" borderId="0" xfId="0" applyFont="1" applyFill="1" applyBorder="1" applyAlignment="1">
      <alignment horizontal="left" vertical="center"/>
    </xf>
    <xf numFmtId="10" fontId="0" fillId="0" borderId="13" xfId="0" applyNumberFormat="1" applyFill="1" applyBorder="1" applyAlignment="1">
      <alignment horizontal="center" vertical="top"/>
    </xf>
    <xf numFmtId="0" fontId="25" fillId="0" borderId="1" xfId="13" applyFont="1" applyBorder="1" applyAlignment="1">
      <alignment wrapText="1"/>
    </xf>
    <xf numFmtId="0" fontId="25" fillId="0" borderId="1" xfId="13" applyFont="1" applyBorder="1"/>
    <xf numFmtId="0" fontId="8" fillId="0" borderId="0" xfId="0" applyFont="1" applyFill="1" applyBorder="1" applyAlignment="1">
      <alignment vertical="top"/>
    </xf>
    <xf numFmtId="10" fontId="0" fillId="0" borderId="0" xfId="2" applyNumberFormat="1" applyFont="1" applyFill="1" applyBorder="1" applyAlignment="1">
      <alignment horizontal="center" vertical="top"/>
    </xf>
    <xf numFmtId="10" fontId="0" fillId="0" borderId="0" xfId="0" applyNumberFormat="1"/>
    <xf numFmtId="43" fontId="15" fillId="3" borderId="0" xfId="1" applyFont="1" applyFill="1" applyAlignment="1">
      <alignment vertical="top"/>
    </xf>
    <xf numFmtId="4" fontId="7" fillId="0" borderId="0" xfId="0" applyNumberFormat="1" applyFont="1" applyFill="1" applyBorder="1" applyAlignment="1">
      <alignment vertical="top"/>
    </xf>
    <xf numFmtId="0" fontId="25" fillId="0" borderId="1" xfId="13" applyFont="1" applyBorder="1" applyAlignment="1">
      <alignment horizontal="left" vertical="center"/>
    </xf>
    <xf numFmtId="0" fontId="39" fillId="4" borderId="0" xfId="18" applyFont="1" applyFill="1"/>
    <xf numFmtId="0" fontId="3" fillId="0" borderId="0" xfId="18"/>
    <xf numFmtId="0" fontId="3" fillId="0" borderId="0" xfId="18" applyAlignment="1">
      <alignment horizontal="center" wrapText="1"/>
    </xf>
    <xf numFmtId="0" fontId="3" fillId="0" borderId="0" xfId="18" applyAlignment="1">
      <alignment vertical="top"/>
    </xf>
    <xf numFmtId="0" fontId="8" fillId="0" borderId="0" xfId="13" applyFont="1" applyAlignment="1">
      <alignment horizontal="left" vertical="top" readingOrder="1"/>
    </xf>
    <xf numFmtId="0" fontId="3" fillId="0" borderId="0" xfId="18" applyAlignment="1">
      <alignment wrapText="1"/>
    </xf>
    <xf numFmtId="0" fontId="2" fillId="0" borderId="0" xfId="18" applyFont="1"/>
    <xf numFmtId="0" fontId="2" fillId="0" borderId="0" xfId="18" applyFont="1" applyAlignment="1">
      <alignment wrapText="1"/>
    </xf>
    <xf numFmtId="0" fontId="8" fillId="0" borderId="1" xfId="4" applyFont="1" applyFill="1" applyBorder="1" applyAlignment="1">
      <alignment horizontal="center" vertical="top" wrapText="1"/>
    </xf>
    <xf numFmtId="43" fontId="12" fillId="0" borderId="1" xfId="6" applyNumberFormat="1" applyFont="1" applyFill="1" applyBorder="1"/>
    <xf numFmtId="164" fontId="8" fillId="0" borderId="0" xfId="4" applyNumberFormat="1" applyFont="1" applyFill="1" applyBorder="1" applyAlignment="1"/>
    <xf numFmtId="0" fontId="26" fillId="0" borderId="0" xfId="4" applyFont="1" applyFill="1" applyBorder="1" applyAlignment="1">
      <alignment vertical="center"/>
    </xf>
    <xf numFmtId="0" fontId="8" fillId="0" borderId="0" xfId="4" applyFont="1" applyFill="1" applyBorder="1" applyAlignment="1">
      <alignment vertical="center"/>
    </xf>
    <xf numFmtId="164" fontId="7" fillId="0" borderId="0" xfId="4" applyNumberFormat="1" applyFont="1" applyFill="1" applyBorder="1" applyAlignment="1"/>
    <xf numFmtId="0" fontId="12" fillId="0" borderId="0" xfId="4" applyFont="1" applyFill="1" applyBorder="1" applyAlignment="1">
      <alignment vertical="top" wrapText="1"/>
    </xf>
    <xf numFmtId="0" fontId="13" fillId="0" borderId="1" xfId="0" applyFont="1" applyBorder="1" applyAlignment="1">
      <alignment horizontal="justify" vertical="top" wrapText="1"/>
    </xf>
    <xf numFmtId="0" fontId="7" fillId="0" borderId="10" xfId="0" quotePrefix="1" applyFont="1" applyBorder="1" applyAlignment="1">
      <alignment horizontal="center" vertical="top" wrapText="1"/>
    </xf>
    <xf numFmtId="0" fontId="7" fillId="0" borderId="26" xfId="0" applyFont="1" applyFill="1" applyBorder="1" applyAlignment="1">
      <alignment horizontal="left" vertical="top"/>
    </xf>
    <xf numFmtId="0" fontId="7" fillId="0" borderId="29" xfId="0" applyFont="1" applyFill="1" applyBorder="1" applyAlignment="1">
      <alignment horizontal="left" vertical="top" wrapText="1"/>
    </xf>
    <xf numFmtId="0" fontId="7" fillId="0" borderId="31" xfId="0" applyFont="1" applyFill="1" applyBorder="1" applyAlignment="1">
      <alignment horizontal="left" vertical="top" wrapText="1"/>
    </xf>
    <xf numFmtId="0" fontId="14" fillId="0" borderId="1" xfId="0" applyFont="1" applyBorder="1"/>
    <xf numFmtId="0" fontId="40" fillId="10" borderId="1" xfId="0" applyFont="1" applyFill="1" applyBorder="1" applyAlignment="1">
      <alignment horizontal="center"/>
    </xf>
    <xf numFmtId="0" fontId="41" fillId="0" borderId="1" xfId="0" applyFont="1" applyBorder="1"/>
    <xf numFmtId="165" fontId="34" fillId="0" borderId="1" xfId="0" applyNumberFormat="1" applyFont="1" applyBorder="1"/>
    <xf numFmtId="0" fontId="7" fillId="0" borderId="0" xfId="4"/>
    <xf numFmtId="4" fontId="0" fillId="0" borderId="0" xfId="0" applyNumberFormat="1"/>
    <xf numFmtId="10" fontId="0" fillId="0" borderId="0" xfId="2" applyNumberFormat="1" applyFont="1"/>
    <xf numFmtId="10" fontId="20" fillId="0" borderId="0" xfId="8" applyNumberFormat="1" applyFont="1" applyAlignment="1">
      <alignment horizontal="right"/>
    </xf>
    <xf numFmtId="0" fontId="6" fillId="0" borderId="1" xfId="4" applyFont="1" applyFill="1" applyBorder="1" applyAlignment="1">
      <alignment vertical="top"/>
    </xf>
    <xf numFmtId="0" fontId="6" fillId="0" borderId="1" xfId="4" applyFont="1" applyFill="1" applyBorder="1" applyAlignment="1">
      <alignment horizontal="center" vertical="top"/>
    </xf>
    <xf numFmtId="4" fontId="6" fillId="0" borderId="1" xfId="4" applyNumberFormat="1" applyFont="1" applyFill="1" applyBorder="1" applyAlignment="1">
      <alignment horizontal="center" vertical="top"/>
    </xf>
    <xf numFmtId="4" fontId="7" fillId="0" borderId="1" xfId="4" applyNumberFormat="1" applyFill="1" applyBorder="1" applyAlignment="1">
      <alignment horizontal="center"/>
    </xf>
    <xf numFmtId="14" fontId="7" fillId="0" borderId="1" xfId="4" applyNumberFormat="1" applyFill="1" applyBorder="1" applyAlignment="1">
      <alignment horizontal="center"/>
    </xf>
    <xf numFmtId="0" fontId="8" fillId="0" borderId="0" xfId="0" applyFont="1" applyFill="1" applyBorder="1" applyAlignment="1">
      <alignment vertical="top"/>
    </xf>
    <xf numFmtId="0" fontId="7" fillId="0" borderId="4" xfId="0" applyFont="1" applyBorder="1" applyAlignment="1">
      <alignment horizontal="justify" vertical="top"/>
    </xf>
    <xf numFmtId="0" fontId="7" fillId="0" borderId="1" xfId="0" applyFont="1" applyBorder="1" applyAlignment="1">
      <alignment horizontal="center" vertical="top"/>
    </xf>
    <xf numFmtId="0" fontId="8" fillId="0" borderId="1" xfId="0" applyFont="1" applyBorder="1" applyAlignment="1">
      <alignment horizontal="justify" vertical="center"/>
    </xf>
    <xf numFmtId="0" fontId="7" fillId="0" borderId="1" xfId="0" applyFont="1" applyBorder="1" applyAlignment="1">
      <alignment horizontal="justify" vertical="top" wrapText="1"/>
    </xf>
    <xf numFmtId="0" fontId="7" fillId="2" borderId="0" xfId="0" applyFont="1" applyFill="1" applyBorder="1" applyAlignment="1">
      <alignment vertical="top"/>
    </xf>
    <xf numFmtId="0" fontId="7" fillId="2" borderId="0" xfId="0" applyFont="1" applyFill="1" applyAlignment="1">
      <alignment vertical="top"/>
    </xf>
    <xf numFmtId="0" fontId="7" fillId="2" borderId="30" xfId="0" quotePrefix="1" applyFont="1" applyFill="1" applyBorder="1" applyAlignment="1">
      <alignment horizontal="center" vertical="top" wrapText="1"/>
    </xf>
    <xf numFmtId="0" fontId="25" fillId="0" borderId="1" xfId="0" applyFont="1" applyBorder="1"/>
    <xf numFmtId="4" fontId="25" fillId="0" borderId="1" xfId="0" applyNumberFormat="1" applyFont="1" applyBorder="1"/>
    <xf numFmtId="0" fontId="19" fillId="0" borderId="0" xfId="18" applyFont="1"/>
    <xf numFmtId="0" fontId="3" fillId="0" borderId="0" xfId="18" applyFill="1"/>
    <xf numFmtId="0" fontId="7" fillId="0" borderId="2" xfId="0" applyFont="1" applyFill="1" applyBorder="1" applyAlignment="1">
      <alignment vertical="top"/>
    </xf>
    <xf numFmtId="43" fontId="7" fillId="0" borderId="7" xfId="1" applyFont="1" applyFill="1" applyBorder="1" applyAlignment="1">
      <alignment vertical="top"/>
    </xf>
    <xf numFmtId="0" fontId="8" fillId="0" borderId="7" xfId="0" applyFont="1" applyBorder="1" applyAlignment="1">
      <alignment horizontal="justify" vertical="top" wrapText="1"/>
    </xf>
    <xf numFmtId="0" fontId="7" fillId="0" borderId="35" xfId="0" applyFont="1" applyFill="1" applyBorder="1" applyAlignment="1">
      <alignment vertical="top"/>
    </xf>
    <xf numFmtId="0" fontId="8" fillId="0" borderId="7" xfId="0" applyFont="1" applyFill="1" applyBorder="1" applyAlignment="1">
      <alignment horizontal="center" vertical="top"/>
    </xf>
    <xf numFmtId="0" fontId="8" fillId="0" borderId="3" xfId="0" applyFont="1" applyFill="1" applyBorder="1" applyAlignment="1">
      <alignment horizontal="justify" vertical="top" wrapText="1"/>
    </xf>
    <xf numFmtId="43" fontId="25" fillId="0" borderId="1" xfId="1" applyFont="1" applyBorder="1"/>
    <xf numFmtId="0" fontId="7" fillId="0" borderId="24" xfId="0" applyFont="1" applyFill="1" applyBorder="1" applyAlignment="1">
      <alignment horizontal="center" vertical="top" wrapText="1"/>
    </xf>
    <xf numFmtId="10" fontId="6" fillId="0" borderId="13" xfId="2" applyNumberFormat="1" applyFont="1" applyFill="1" applyBorder="1" applyAlignment="1">
      <alignment horizontal="center" vertical="top"/>
    </xf>
    <xf numFmtId="10" fontId="0" fillId="0" borderId="13" xfId="0" quotePrefix="1" applyNumberFormat="1" applyFont="1" applyFill="1" applyBorder="1" applyAlignment="1">
      <alignment horizontal="center" vertical="top"/>
    </xf>
    <xf numFmtId="39" fontId="7" fillId="0" borderId="0" xfId="0" applyNumberFormat="1" applyFont="1" applyFill="1" applyBorder="1" applyAlignment="1">
      <alignment vertical="top"/>
    </xf>
    <xf numFmtId="0" fontId="0" fillId="0" borderId="0" xfId="0" applyNumberFormat="1" applyAlignment="1">
      <alignment vertical="top"/>
    </xf>
    <xf numFmtId="0" fontId="8" fillId="0" borderId="0" xfId="0" applyFont="1" applyFill="1" applyBorder="1" applyAlignment="1">
      <alignment vertical="top"/>
    </xf>
    <xf numFmtId="168" fontId="8" fillId="0" borderId="0" xfId="0" applyNumberFormat="1" applyFont="1" applyFill="1" applyBorder="1" applyAlignment="1">
      <alignment vertical="top"/>
    </xf>
    <xf numFmtId="0" fontId="8" fillId="0" borderId="1" xfId="12" applyFont="1" applyFill="1" applyBorder="1" applyAlignment="1">
      <alignment horizontal="justify" vertical="center"/>
    </xf>
    <xf numFmtId="0" fontId="7" fillId="0" borderId="30" xfId="0" applyFont="1" applyFill="1" applyBorder="1" applyAlignment="1">
      <alignment horizontal="center" vertical="top" wrapText="1"/>
    </xf>
    <xf numFmtId="10" fontId="7" fillId="0" borderId="1" xfId="2" quotePrefix="1" applyNumberFormat="1" applyFont="1" applyFill="1" applyBorder="1" applyAlignment="1">
      <alignment horizontal="center" vertical="top"/>
    </xf>
    <xf numFmtId="0" fontId="3" fillId="0" borderId="0" xfId="18" applyAlignment="1"/>
    <xf numFmtId="167" fontId="7" fillId="0" borderId="0" xfId="0" applyNumberFormat="1" applyFont="1" applyFill="1" applyBorder="1" applyAlignment="1">
      <alignment vertical="top"/>
    </xf>
    <xf numFmtId="0" fontId="1" fillId="0" borderId="0" xfId="18" applyFont="1" applyAlignment="1">
      <alignment wrapText="1"/>
    </xf>
    <xf numFmtId="0" fontId="1" fillId="0" borderId="0" xfId="18" applyFont="1" applyFill="1"/>
    <xf numFmtId="0" fontId="7" fillId="0" borderId="32" xfId="0" applyFont="1" applyFill="1" applyBorder="1" applyAlignment="1">
      <alignment horizontal="left" vertical="top" wrapText="1"/>
    </xf>
    <xf numFmtId="0" fontId="7" fillId="0" borderId="33" xfId="0" applyFont="1" applyFill="1" applyBorder="1" applyAlignment="1">
      <alignment horizontal="left" vertical="top" wrapText="1"/>
    </xf>
    <xf numFmtId="0" fontId="7" fillId="0" borderId="34" xfId="0" applyFont="1" applyFill="1" applyBorder="1" applyAlignment="1">
      <alignment horizontal="left" vertical="top" wrapText="1"/>
    </xf>
    <xf numFmtId="0" fontId="7" fillId="0" borderId="19" xfId="0" applyFont="1" applyBorder="1" applyAlignment="1">
      <alignment horizontal="left" vertical="top" wrapText="1"/>
    </xf>
    <xf numFmtId="0" fontId="7" fillId="0" borderId="18" xfId="0" applyFont="1" applyBorder="1" applyAlignment="1">
      <alignment horizontal="left" vertical="top" wrapText="1"/>
    </xf>
    <xf numFmtId="0" fontId="7" fillId="0" borderId="25" xfId="0" applyFont="1" applyBorder="1" applyAlignment="1">
      <alignment horizontal="left" vertical="top" wrapText="1"/>
    </xf>
    <xf numFmtId="0" fontId="7" fillId="0" borderId="26" xfId="0" applyFont="1" applyBorder="1" applyAlignment="1">
      <alignment horizontal="left" vertical="top" wrapText="1"/>
    </xf>
    <xf numFmtId="0" fontId="7" fillId="0" borderId="29" xfId="0" applyFont="1" applyBorder="1" applyAlignment="1">
      <alignment horizontal="left" vertical="top" wrapText="1"/>
    </xf>
    <xf numFmtId="0" fontId="7" fillId="0" borderId="31" xfId="0" applyFont="1" applyBorder="1" applyAlignment="1">
      <alignment horizontal="left" vertical="top" wrapText="1"/>
    </xf>
    <xf numFmtId="0" fontId="7" fillId="0" borderId="19" xfId="0" applyFont="1" applyFill="1" applyBorder="1" applyAlignment="1">
      <alignment horizontal="left" vertical="top" wrapText="1"/>
    </xf>
    <xf numFmtId="0" fontId="7" fillId="0" borderId="18" xfId="0" applyFont="1" applyFill="1" applyBorder="1" applyAlignment="1">
      <alignment horizontal="left" vertical="top" wrapText="1"/>
    </xf>
    <xf numFmtId="0" fontId="7" fillId="0" borderId="25" xfId="0" applyFont="1" applyFill="1" applyBorder="1" applyAlignment="1">
      <alignment horizontal="left" vertical="top" wrapText="1"/>
    </xf>
    <xf numFmtId="0" fontId="7" fillId="2" borderId="19" xfId="0" applyFont="1" applyFill="1" applyBorder="1" applyAlignment="1">
      <alignment horizontal="left" vertical="top" wrapText="1"/>
    </xf>
    <xf numFmtId="0" fontId="7" fillId="2" borderId="18" xfId="0" applyFont="1" applyFill="1" applyBorder="1" applyAlignment="1">
      <alignment horizontal="left" vertical="top" wrapText="1"/>
    </xf>
    <xf numFmtId="0" fontId="7" fillId="2" borderId="25" xfId="0" applyFont="1" applyFill="1" applyBorder="1" applyAlignment="1">
      <alignment horizontal="left" vertical="top" wrapText="1"/>
    </xf>
    <xf numFmtId="0" fontId="35" fillId="0" borderId="0" xfId="12" applyFont="1" applyAlignment="1">
      <alignment horizontal="left" vertical="top" wrapText="1"/>
    </xf>
    <xf numFmtId="0" fontId="7" fillId="0" borderId="21" xfId="0" applyFont="1" applyBorder="1" applyAlignment="1">
      <alignment horizontal="left" vertical="top" wrapText="1"/>
    </xf>
    <xf numFmtId="0" fontId="7" fillId="0" borderId="22" xfId="0" applyFont="1" applyBorder="1" applyAlignment="1">
      <alignment horizontal="left" vertical="top" wrapText="1"/>
    </xf>
    <xf numFmtId="0" fontId="7" fillId="0" borderId="23" xfId="0" applyFont="1" applyBorder="1" applyAlignment="1">
      <alignment horizontal="left" vertical="top" wrapText="1"/>
    </xf>
    <xf numFmtId="0" fontId="8" fillId="0" borderId="0" xfId="0" applyFont="1" applyFill="1" applyBorder="1" applyAlignment="1">
      <alignment vertical="top"/>
    </xf>
    <xf numFmtId="0" fontId="7" fillId="0" borderId="36" xfId="0" applyFont="1" applyFill="1" applyBorder="1" applyAlignment="1">
      <alignment horizontal="left" vertical="top"/>
    </xf>
    <xf numFmtId="0" fontId="7" fillId="0" borderId="1" xfId="0" applyFont="1" applyFill="1" applyBorder="1" applyAlignment="1">
      <alignment horizontal="left" vertical="top"/>
    </xf>
    <xf numFmtId="0" fontId="7" fillId="0" borderId="6" xfId="0" applyFont="1" applyFill="1" applyBorder="1" applyAlignment="1">
      <alignment horizontal="left" vertical="top"/>
    </xf>
    <xf numFmtId="0" fontId="8" fillId="8" borderId="6" xfId="12" applyFont="1" applyFill="1" applyBorder="1" applyAlignment="1">
      <alignment horizontal="center" vertical="top" wrapText="1"/>
    </xf>
    <xf numFmtId="0" fontId="8" fillId="8" borderId="2" xfId="12" applyFont="1" applyFill="1" applyBorder="1" applyAlignment="1">
      <alignment horizontal="center" vertical="top" wrapText="1"/>
    </xf>
    <xf numFmtId="0" fontId="7" fillId="0" borderId="1" xfId="3" applyFont="1" applyBorder="1" applyAlignment="1">
      <alignment horizontal="center" vertical="top" wrapText="1"/>
    </xf>
    <xf numFmtId="0" fontId="7" fillId="0" borderId="6" xfId="4" applyFont="1" applyFill="1" applyBorder="1" applyAlignment="1">
      <alignment horizontal="center" vertical="center"/>
    </xf>
    <xf numFmtId="0" fontId="7" fillId="0" borderId="8" xfId="4" applyFont="1" applyFill="1" applyBorder="1" applyAlignment="1">
      <alignment horizontal="center" vertical="center"/>
    </xf>
    <xf numFmtId="0" fontId="7" fillId="0" borderId="2" xfId="4" applyFont="1" applyFill="1" applyBorder="1" applyAlignment="1">
      <alignment horizontal="center" vertical="center"/>
    </xf>
    <xf numFmtId="0" fontId="6" fillId="0" borderId="6" xfId="4" applyFont="1" applyFill="1" applyBorder="1" applyAlignment="1">
      <alignment horizontal="center" vertical="top"/>
    </xf>
    <xf numFmtId="0" fontId="6" fillId="0" borderId="8" xfId="4" applyFont="1" applyFill="1" applyBorder="1" applyAlignment="1">
      <alignment horizontal="center" vertical="top"/>
    </xf>
    <xf numFmtId="0" fontId="6" fillId="0" borderId="2" xfId="4" applyFont="1" applyFill="1" applyBorder="1" applyAlignment="1">
      <alignment horizontal="center" vertical="top"/>
    </xf>
    <xf numFmtId="0" fontId="35" fillId="0" borderId="6" xfId="7" applyFont="1" applyFill="1" applyBorder="1" applyAlignment="1">
      <alignment horizontal="center" vertical="top" wrapText="1"/>
    </xf>
    <xf numFmtId="0" fontId="35" fillId="0" borderId="8" xfId="7" applyFont="1" applyFill="1" applyBorder="1" applyAlignment="1">
      <alignment horizontal="center" vertical="top" wrapText="1"/>
    </xf>
    <xf numFmtId="0" fontId="35" fillId="0" borderId="2" xfId="7" applyFont="1" applyFill="1" applyBorder="1" applyAlignment="1">
      <alignment horizontal="center" vertical="top" wrapText="1"/>
    </xf>
    <xf numFmtId="0" fontId="6" fillId="0" borderId="7" xfId="4" applyFont="1" applyFill="1" applyBorder="1" applyAlignment="1">
      <alignment horizontal="center" vertical="top"/>
    </xf>
    <xf numFmtId="0" fontId="6" fillId="0" borderId="27" xfId="4" applyFont="1" applyFill="1" applyBorder="1" applyAlignment="1">
      <alignment horizontal="center" vertical="top"/>
    </xf>
    <xf numFmtId="0" fontId="6" fillId="0" borderId="4" xfId="4" applyFont="1" applyFill="1" applyBorder="1" applyAlignment="1">
      <alignment horizontal="center" vertical="top"/>
    </xf>
    <xf numFmtId="0" fontId="7" fillId="0" borderId="0" xfId="0" applyFont="1" applyFill="1" applyBorder="1" applyAlignment="1">
      <alignment wrapText="1"/>
    </xf>
    <xf numFmtId="0" fontId="8" fillId="0" borderId="0" xfId="5" applyFont="1" applyFill="1" applyBorder="1" applyAlignment="1">
      <alignment horizontal="center"/>
    </xf>
    <xf numFmtId="0" fontId="8" fillId="0" borderId="5" xfId="5" applyFont="1" applyFill="1" applyBorder="1" applyAlignment="1">
      <alignment horizontal="right"/>
    </xf>
    <xf numFmtId="0" fontId="8" fillId="0" borderId="0" xfId="4" applyFont="1" applyFill="1" applyAlignment="1">
      <alignment horizontal="left" wrapText="1"/>
    </xf>
    <xf numFmtId="0" fontId="36" fillId="0" borderId="6" xfId="5" applyFont="1" applyBorder="1" applyAlignment="1">
      <alignment horizontal="center"/>
    </xf>
    <xf numFmtId="0" fontId="36" fillId="0" borderId="8" xfId="5" applyFont="1" applyBorder="1" applyAlignment="1">
      <alignment horizontal="center"/>
    </xf>
    <xf numFmtId="0" fontId="36" fillId="0" borderId="2" xfId="5" applyFont="1" applyBorder="1" applyAlignment="1">
      <alignment horizontal="center"/>
    </xf>
    <xf numFmtId="0" fontId="7" fillId="0" borderId="6" xfId="4" applyFont="1" applyFill="1" applyBorder="1" applyAlignment="1">
      <alignment horizontal="left" vertical="top" wrapText="1"/>
    </xf>
    <xf numFmtId="0" fontId="7" fillId="0" borderId="8" xfId="4" applyFont="1" applyFill="1" applyBorder="1" applyAlignment="1">
      <alignment horizontal="left" vertical="top" wrapText="1"/>
    </xf>
    <xf numFmtId="0" fontId="7" fillId="0" borderId="2" xfId="4" applyFont="1" applyFill="1" applyBorder="1" applyAlignment="1">
      <alignment horizontal="left" vertical="top" wrapText="1"/>
    </xf>
    <xf numFmtId="0" fontId="7" fillId="0" borderId="6" xfId="4" applyFill="1" applyBorder="1" applyAlignment="1">
      <alignment horizontal="center"/>
    </xf>
    <xf numFmtId="0" fontId="7" fillId="0" borderId="8" xfId="4" applyFill="1" applyBorder="1" applyAlignment="1">
      <alignment horizontal="center"/>
    </xf>
    <xf numFmtId="0" fontId="7" fillId="0" borderId="2" xfId="4" applyFill="1" applyBorder="1" applyAlignment="1">
      <alignment horizontal="center"/>
    </xf>
    <xf numFmtId="0" fontId="27" fillId="0" borderId="0" xfId="0" applyFont="1" applyAlignment="1">
      <alignment horizontal="center" vertical="center"/>
    </xf>
    <xf numFmtId="0" fontId="28" fillId="0" borderId="0" xfId="0" applyFont="1" applyAlignment="1">
      <alignment horizontal="center" vertical="center"/>
    </xf>
    <xf numFmtId="0" fontId="14" fillId="0" borderId="1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3" xfId="0" applyFont="1" applyBorder="1" applyAlignment="1">
      <alignment horizontal="center" vertical="center"/>
    </xf>
  </cellXfs>
  <cellStyles count="19">
    <cellStyle name="_x000a_386grabber=m" xfId="16"/>
    <cellStyle name="Comma" xfId="1" builtinId="3"/>
    <cellStyle name="Comma 2" xfId="10"/>
    <cellStyle name="Comma 2 2" xfId="11"/>
    <cellStyle name="Comma 3" xfId="6"/>
    <cellStyle name="Normal" xfId="0" builtinId="0"/>
    <cellStyle name="Normal 2" xfId="12"/>
    <cellStyle name="Normal 2 2" xfId="13"/>
    <cellStyle name="Normal 2 2 2" xfId="9"/>
    <cellStyle name="Normal 3" xfId="4"/>
    <cellStyle name="Normal 4" xfId="15"/>
    <cellStyle name="Normal 5" xfId="17"/>
    <cellStyle name="Normal 6" xfId="18"/>
    <cellStyle name="Normal_5 % Report HSBC 300603 finalv1.5" xfId="5"/>
    <cellStyle name="Normal_SECTOR MAR 2001" xfId="3"/>
    <cellStyle name="Percent" xfId="2" builtinId="5"/>
    <cellStyle name="Percent 2" xfId="8"/>
    <cellStyle name="Percent 3" xfId="14"/>
    <cellStyle name="Style 1" xfId="7"/>
  </cellStyles>
  <dxfs count="43">
    <dxf>
      <font>
        <color rgb="FF9C0006"/>
      </font>
      <fill>
        <patternFill>
          <bgColor rgb="FFFFC7CE"/>
        </patternFill>
      </fill>
    </dxf>
    <dxf>
      <font>
        <color rgb="FF9C0006"/>
      </font>
      <fill>
        <patternFill>
          <bgColor rgb="FFFFC7CE"/>
        </patternFill>
      </fill>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numFmt numFmtId="179" formatCode="0.00&quot;~&quot;"/>
    </dxf>
    <dxf>
      <numFmt numFmtId="180" formatCode="&quot;-&quot;"/>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13.svg"/><Relationship Id="rId3" Type="http://schemas.openxmlformats.org/officeDocument/2006/relationships/image" Target="../media/image3.svg"/><Relationship Id="rId7" Type="http://schemas.openxmlformats.org/officeDocument/2006/relationships/image" Target="../media/image5.jpeg"/><Relationship Id="rId12"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image" Target="../media/image16.svg"/><Relationship Id="rId1" Type="http://schemas.openxmlformats.org/officeDocument/2006/relationships/image" Target="../media/image1.jpeg"/><Relationship Id="rId6" Type="http://schemas.openxmlformats.org/officeDocument/2006/relationships/image" Target="../media/image6.svg"/><Relationship Id="rId11" Type="http://schemas.openxmlformats.org/officeDocument/2006/relationships/image" Target="../media/image8.jpeg"/><Relationship Id="rId5" Type="http://schemas.openxmlformats.org/officeDocument/2006/relationships/image" Target="../media/image4.png"/><Relationship Id="rId15" Type="http://schemas.openxmlformats.org/officeDocument/2006/relationships/image" Target="../media/image11.png"/><Relationship Id="rId10" Type="http://schemas.openxmlformats.org/officeDocument/2006/relationships/image" Target="../media/image10.svg"/><Relationship Id="rId4" Type="http://schemas.openxmlformats.org/officeDocument/2006/relationships/image" Target="../media/image3.jpeg"/><Relationship Id="rId9" Type="http://schemas.openxmlformats.org/officeDocument/2006/relationships/image" Target="../media/image7.png"/><Relationship Id="rId1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2552700</xdr:colOff>
      <xdr:row>10</xdr:row>
      <xdr:rowOff>152400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0" y="647700"/>
          <a:ext cx="2019300" cy="1457325"/>
        </a:xfrm>
        <a:prstGeom prst="rect">
          <a:avLst/>
        </a:prstGeom>
        <a:noFill/>
        <a:ln>
          <a:noFill/>
        </a:ln>
      </xdr:spPr>
    </xdr:pic>
    <xdr:clientData/>
  </xdr:twoCellAnchor>
  <xdr:twoCellAnchor editAs="oneCell">
    <xdr:from>
      <xdr:col>3</xdr:col>
      <xdr:colOff>180975</xdr:colOff>
      <xdr:row>264</xdr:row>
      <xdr:rowOff>171450</xdr:rowOff>
    </xdr:from>
    <xdr:to>
      <xdr:col>3</xdr:col>
      <xdr:colOff>2340482</xdr:colOff>
      <xdr:row>271</xdr:row>
      <xdr:rowOff>64890</xdr:rowOff>
    </xdr:to>
    <xdr:pic>
      <xdr:nvPicPr>
        <xdr:cNvPr id="7" name="Graphic 8">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6905625" y="10696575"/>
          <a:ext cx="2159507" cy="1226940"/>
        </a:xfrm>
        <a:prstGeom prst="rect">
          <a:avLst/>
        </a:prstGeom>
      </xdr:spPr>
    </xdr:pic>
    <xdr:clientData/>
  </xdr:twoCellAnchor>
  <xdr:twoCellAnchor editAs="oneCell">
    <xdr:from>
      <xdr:col>1</xdr:col>
      <xdr:colOff>485775</xdr:colOff>
      <xdr:row>13</xdr:row>
      <xdr:rowOff>133350</xdr:rowOff>
    </xdr:from>
    <xdr:to>
      <xdr:col>1</xdr:col>
      <xdr:colOff>2343151</xdr:colOff>
      <xdr:row>20</xdr:row>
      <xdr:rowOff>123825</xdr:rowOff>
    </xdr:to>
    <xdr:pic>
      <xdr:nvPicPr>
        <xdr:cNvPr id="8" name="Picture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2466975"/>
          <a:ext cx="1857376" cy="1323975"/>
        </a:xfrm>
        <a:prstGeom prst="rect">
          <a:avLst/>
        </a:prstGeom>
        <a:noFill/>
        <a:ln>
          <a:noFill/>
        </a:ln>
      </xdr:spPr>
    </xdr:pic>
    <xdr:clientData/>
  </xdr:twoCellAnchor>
  <xdr:twoCellAnchor editAs="oneCell">
    <xdr:from>
      <xdr:col>3</xdr:col>
      <xdr:colOff>190500</xdr:colOff>
      <xdr:row>13</xdr:row>
      <xdr:rowOff>104775</xdr:rowOff>
    </xdr:from>
    <xdr:to>
      <xdr:col>3</xdr:col>
      <xdr:colOff>2261275</xdr:colOff>
      <xdr:row>19</xdr:row>
      <xdr:rowOff>142874</xdr:rowOff>
    </xdr:to>
    <xdr:pic>
      <xdr:nvPicPr>
        <xdr:cNvPr id="9" name="Graphic 9">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7465"/>
        <a:stretch/>
      </xdr:blipFill>
      <xdr:spPr>
        <a:xfrm>
          <a:off x="7315200" y="2628900"/>
          <a:ext cx="2070775" cy="1181099"/>
        </a:xfrm>
        <a:prstGeom prst="rect">
          <a:avLst/>
        </a:prstGeom>
      </xdr:spPr>
    </xdr:pic>
    <xdr:clientData/>
  </xdr:twoCellAnchor>
  <xdr:twoCellAnchor editAs="oneCell">
    <xdr:from>
      <xdr:col>1</xdr:col>
      <xdr:colOff>552450</xdr:colOff>
      <xdr:row>23</xdr:row>
      <xdr:rowOff>171450</xdr:rowOff>
    </xdr:from>
    <xdr:to>
      <xdr:col>1</xdr:col>
      <xdr:colOff>2486026</xdr:colOff>
      <xdr:row>30</xdr:row>
      <xdr:rowOff>123825</xdr:rowOff>
    </xdr:to>
    <xdr:pic>
      <xdr:nvPicPr>
        <xdr:cNvPr id="10" name="Picture 9">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90775" y="4600575"/>
          <a:ext cx="1933576" cy="1285875"/>
        </a:xfrm>
        <a:prstGeom prst="rect">
          <a:avLst/>
        </a:prstGeom>
        <a:noFill/>
        <a:ln>
          <a:noFill/>
        </a:ln>
      </xdr:spPr>
    </xdr:pic>
    <xdr:clientData/>
  </xdr:twoCellAnchor>
  <xdr:twoCellAnchor editAs="oneCell">
    <xdr:from>
      <xdr:col>3</xdr:col>
      <xdr:colOff>190500</xdr:colOff>
      <xdr:row>23</xdr:row>
      <xdr:rowOff>142875</xdr:rowOff>
    </xdr:from>
    <xdr:to>
      <xdr:col>3</xdr:col>
      <xdr:colOff>2252560</xdr:colOff>
      <xdr:row>29</xdr:row>
      <xdr:rowOff>171450</xdr:rowOff>
    </xdr:to>
    <xdr:pic>
      <xdr:nvPicPr>
        <xdr:cNvPr id="11" name="Graphic 8">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7315200" y="4572000"/>
          <a:ext cx="2062060" cy="1171575"/>
        </a:xfrm>
        <a:prstGeom prst="rect">
          <a:avLst/>
        </a:prstGeom>
      </xdr:spPr>
    </xdr:pic>
    <xdr:clientData/>
  </xdr:twoCellAnchor>
  <xdr:twoCellAnchor editAs="oneCell">
    <xdr:from>
      <xdr:col>3</xdr:col>
      <xdr:colOff>238125</xdr:colOff>
      <xdr:row>35</xdr:row>
      <xdr:rowOff>9525</xdr:rowOff>
    </xdr:from>
    <xdr:to>
      <xdr:col>3</xdr:col>
      <xdr:colOff>2233126</xdr:colOff>
      <xdr:row>41</xdr:row>
      <xdr:rowOff>0</xdr:rowOff>
    </xdr:to>
    <xdr:pic>
      <xdr:nvPicPr>
        <xdr:cNvPr id="13" name="Graphic 8">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7362825" y="6724650"/>
          <a:ext cx="1995001" cy="1133475"/>
        </a:xfrm>
        <a:prstGeom prst="rect">
          <a:avLst/>
        </a:prstGeom>
      </xdr:spPr>
    </xdr:pic>
    <xdr:clientData/>
  </xdr:twoCellAnchor>
  <xdr:twoCellAnchor editAs="oneCell">
    <xdr:from>
      <xdr:col>1</xdr:col>
      <xdr:colOff>428625</xdr:colOff>
      <xdr:row>45</xdr:row>
      <xdr:rowOff>57150</xdr:rowOff>
    </xdr:from>
    <xdr:to>
      <xdr:col>1</xdr:col>
      <xdr:colOff>2362200</xdr:colOff>
      <xdr:row>52</xdr:row>
      <xdr:rowOff>180976</xdr:rowOff>
    </xdr:to>
    <xdr:pic>
      <xdr:nvPicPr>
        <xdr:cNvPr id="14" name="Picture 13">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6950" y="8677275"/>
          <a:ext cx="1933575" cy="1457326"/>
        </a:xfrm>
        <a:prstGeom prst="rect">
          <a:avLst/>
        </a:prstGeom>
        <a:noFill/>
        <a:ln>
          <a:noFill/>
        </a:ln>
      </xdr:spPr>
    </xdr:pic>
    <xdr:clientData/>
  </xdr:twoCellAnchor>
  <xdr:twoCellAnchor editAs="oneCell">
    <xdr:from>
      <xdr:col>3</xdr:col>
      <xdr:colOff>209550</xdr:colOff>
      <xdr:row>45</xdr:row>
      <xdr:rowOff>0</xdr:rowOff>
    </xdr:from>
    <xdr:to>
      <xdr:col>3</xdr:col>
      <xdr:colOff>2204551</xdr:colOff>
      <xdr:row>52</xdr:row>
      <xdr:rowOff>0</xdr:rowOff>
    </xdr:to>
    <xdr:pic>
      <xdr:nvPicPr>
        <xdr:cNvPr id="15" name="Graphic 8">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7334250" y="8620125"/>
          <a:ext cx="1995001" cy="1333500"/>
        </a:xfrm>
        <a:prstGeom prst="rect">
          <a:avLst/>
        </a:prstGeom>
      </xdr:spPr>
    </xdr:pic>
    <xdr:clientData/>
  </xdr:twoCellAnchor>
  <xdr:twoCellAnchor editAs="oneCell">
    <xdr:from>
      <xdr:col>1</xdr:col>
      <xdr:colOff>323850</xdr:colOff>
      <xdr:row>55</xdr:row>
      <xdr:rowOff>123824</xdr:rowOff>
    </xdr:from>
    <xdr:to>
      <xdr:col>1</xdr:col>
      <xdr:colOff>2447925</xdr:colOff>
      <xdr:row>63</xdr:row>
      <xdr:rowOff>95249</xdr:rowOff>
    </xdr:to>
    <xdr:pic>
      <xdr:nvPicPr>
        <xdr:cNvPr id="16" name="Picture 15">
          <a:extLst>
            <a:ext uri="{FF2B5EF4-FFF2-40B4-BE49-F238E27FC236}">
              <a16:creationId xmlns:a16="http://schemas.microsoft.com/office/drawing/2014/main" id="{00000000-0008-0000-04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2175" y="10648949"/>
          <a:ext cx="2124075" cy="1495425"/>
        </a:xfrm>
        <a:prstGeom prst="rect">
          <a:avLst/>
        </a:prstGeom>
        <a:noFill/>
        <a:ln>
          <a:noFill/>
        </a:ln>
      </xdr:spPr>
    </xdr:pic>
    <xdr:clientData/>
  </xdr:twoCellAnchor>
  <xdr:twoCellAnchor editAs="oneCell">
    <xdr:from>
      <xdr:col>1</xdr:col>
      <xdr:colOff>209550</xdr:colOff>
      <xdr:row>65</xdr:row>
      <xdr:rowOff>66675</xdr:rowOff>
    </xdr:from>
    <xdr:to>
      <xdr:col>1</xdr:col>
      <xdr:colOff>2397126</xdr:colOff>
      <xdr:row>72</xdr:row>
      <xdr:rowOff>133350</xdr:rowOff>
    </xdr:to>
    <xdr:pic>
      <xdr:nvPicPr>
        <xdr:cNvPr id="18" name="Picture 17">
          <a:extLst>
            <a:ext uri="{FF2B5EF4-FFF2-40B4-BE49-F238E27FC236}">
              <a16:creationId xmlns:a16="http://schemas.microsoft.com/office/drawing/2014/main" id="{00000000-0008-0000-0400-000012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47875" y="12496800"/>
          <a:ext cx="2187576" cy="1400175"/>
        </a:xfrm>
        <a:prstGeom prst="rect">
          <a:avLst/>
        </a:prstGeom>
        <a:noFill/>
        <a:ln>
          <a:noFill/>
        </a:ln>
      </xdr:spPr>
    </xdr:pic>
    <xdr:clientData/>
  </xdr:twoCellAnchor>
  <xdr:twoCellAnchor editAs="oneCell">
    <xdr:from>
      <xdr:col>3</xdr:col>
      <xdr:colOff>123825</xdr:colOff>
      <xdr:row>65</xdr:row>
      <xdr:rowOff>47625</xdr:rowOff>
    </xdr:from>
    <xdr:to>
      <xdr:col>3</xdr:col>
      <xdr:colOff>2270252</xdr:colOff>
      <xdr:row>71</xdr:row>
      <xdr:rowOff>114300</xdr:rowOff>
    </xdr:to>
    <xdr:pic>
      <xdr:nvPicPr>
        <xdr:cNvPr id="19" name="Graphic 5">
          <a:extLst>
            <a:ext uri="{FF2B5EF4-FFF2-40B4-BE49-F238E27FC236}">
              <a16:creationId xmlns:a16="http://schemas.microsoft.com/office/drawing/2014/main" id="{00000000-0008-0000-0400-000013000000}"/>
            </a:ext>
          </a:extLst>
        </xdr:cNvPr>
        <xdr:cNvPicPr>
          <a:picLocks noChangeAspect="1"/>
        </xdr:cNvPicPr>
      </xdr:nvPicPr>
      <xdr:blipFill rotWithShape="1">
        <a:blip xmlns:r="http://schemas.openxmlformats.org/officeDocument/2006/relationships" r:embed="rId9">
          <a:extLst>
            <a:ext uri="{96DAC541-7B7A-43D3-8B79-37D633B846F1}">
              <asvg:svgBlip xmlns:asvg="http://schemas.microsoft.com/office/drawing/2016/SVG/main" xmlns="" r:embed="rId10"/>
            </a:ext>
          </a:extLst>
        </a:blip>
        <a:srcRect b="19675"/>
        <a:stretch/>
      </xdr:blipFill>
      <xdr:spPr>
        <a:xfrm>
          <a:off x="7248525" y="12477750"/>
          <a:ext cx="2146427" cy="1209675"/>
        </a:xfrm>
        <a:prstGeom prst="rect">
          <a:avLst/>
        </a:prstGeom>
      </xdr:spPr>
    </xdr:pic>
    <xdr:clientData/>
  </xdr:twoCellAnchor>
  <xdr:twoCellAnchor editAs="oneCell">
    <xdr:from>
      <xdr:col>1</xdr:col>
      <xdr:colOff>323850</xdr:colOff>
      <xdr:row>75</xdr:row>
      <xdr:rowOff>104775</xdr:rowOff>
    </xdr:from>
    <xdr:to>
      <xdr:col>1</xdr:col>
      <xdr:colOff>2289175</xdr:colOff>
      <xdr:row>82</xdr:row>
      <xdr:rowOff>142875</xdr:rowOff>
    </xdr:to>
    <xdr:pic>
      <xdr:nvPicPr>
        <xdr:cNvPr id="20" name="Picture 19">
          <a:extLst>
            <a:ext uri="{FF2B5EF4-FFF2-40B4-BE49-F238E27FC236}">
              <a16:creationId xmlns:a16="http://schemas.microsoft.com/office/drawing/2014/main" id="{00000000-0008-0000-0400-00001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62175" y="14439900"/>
          <a:ext cx="1965325" cy="1371600"/>
        </a:xfrm>
        <a:prstGeom prst="rect">
          <a:avLst/>
        </a:prstGeom>
        <a:noFill/>
        <a:ln>
          <a:noFill/>
        </a:ln>
      </xdr:spPr>
    </xdr:pic>
    <xdr:clientData/>
  </xdr:twoCellAnchor>
  <xdr:twoCellAnchor editAs="oneCell">
    <xdr:from>
      <xdr:col>3</xdr:col>
      <xdr:colOff>266700</xdr:colOff>
      <xdr:row>75</xdr:row>
      <xdr:rowOff>123825</xdr:rowOff>
    </xdr:from>
    <xdr:to>
      <xdr:col>3</xdr:col>
      <xdr:colOff>2266950</xdr:colOff>
      <xdr:row>82</xdr:row>
      <xdr:rowOff>76200</xdr:rowOff>
    </xdr:to>
    <xdr:pic>
      <xdr:nvPicPr>
        <xdr:cNvPr id="21" name="Graphic 8">
          <a:extLst>
            <a:ext uri="{FF2B5EF4-FFF2-40B4-BE49-F238E27FC236}">
              <a16:creationId xmlns:a16="http://schemas.microsoft.com/office/drawing/2014/main" id="{00000000-0008-0000-0400-000015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7391400" y="14458950"/>
          <a:ext cx="2000250" cy="1285875"/>
        </a:xfrm>
        <a:prstGeom prst="rect">
          <a:avLst/>
        </a:prstGeom>
      </xdr:spPr>
    </xdr:pic>
    <xdr:clientData/>
  </xdr:twoCellAnchor>
  <xdr:twoCellAnchor editAs="oneCell">
    <xdr:from>
      <xdr:col>1</xdr:col>
      <xdr:colOff>257175</xdr:colOff>
      <xdr:row>85</xdr:row>
      <xdr:rowOff>152400</xdr:rowOff>
    </xdr:from>
    <xdr:to>
      <xdr:col>1</xdr:col>
      <xdr:colOff>2286001</xdr:colOff>
      <xdr:row>93</xdr:row>
      <xdr:rowOff>95250</xdr:rowOff>
    </xdr:to>
    <xdr:pic>
      <xdr:nvPicPr>
        <xdr:cNvPr id="22" name="Picture 21">
          <a:extLst>
            <a:ext uri="{FF2B5EF4-FFF2-40B4-BE49-F238E27FC236}">
              <a16:creationId xmlns:a16="http://schemas.microsoft.com/office/drawing/2014/main" id="{00000000-0008-0000-0400-000016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095500" y="16392525"/>
          <a:ext cx="2028826" cy="1466850"/>
        </a:xfrm>
        <a:prstGeom prst="rect">
          <a:avLst/>
        </a:prstGeom>
        <a:noFill/>
        <a:ln>
          <a:noFill/>
        </a:ln>
      </xdr:spPr>
    </xdr:pic>
    <xdr:clientData/>
  </xdr:twoCellAnchor>
  <xdr:twoCellAnchor editAs="oneCell">
    <xdr:from>
      <xdr:col>3</xdr:col>
      <xdr:colOff>228600</xdr:colOff>
      <xdr:row>85</xdr:row>
      <xdr:rowOff>114300</xdr:rowOff>
    </xdr:from>
    <xdr:to>
      <xdr:col>3</xdr:col>
      <xdr:colOff>2381251</xdr:colOff>
      <xdr:row>92</xdr:row>
      <xdr:rowOff>0</xdr:rowOff>
    </xdr:to>
    <xdr:pic>
      <xdr:nvPicPr>
        <xdr:cNvPr id="23" name="Graphic 4">
          <a:extLst>
            <a:ext uri="{FF2B5EF4-FFF2-40B4-BE49-F238E27FC236}">
              <a16:creationId xmlns:a16="http://schemas.microsoft.com/office/drawing/2014/main" id="{00000000-0008-0000-0400-000017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353300" y="16354425"/>
          <a:ext cx="2152651" cy="1223045"/>
        </a:xfrm>
        <a:prstGeom prst="rect">
          <a:avLst/>
        </a:prstGeom>
      </xdr:spPr>
    </xdr:pic>
    <xdr:clientData/>
  </xdr:twoCellAnchor>
  <xdr:twoCellAnchor editAs="oneCell">
    <xdr:from>
      <xdr:col>1</xdr:col>
      <xdr:colOff>304800</xdr:colOff>
      <xdr:row>96</xdr:row>
      <xdr:rowOff>95250</xdr:rowOff>
    </xdr:from>
    <xdr:to>
      <xdr:col>1</xdr:col>
      <xdr:colOff>2333626</xdr:colOff>
      <xdr:row>103</xdr:row>
      <xdr:rowOff>38100</xdr:rowOff>
    </xdr:to>
    <xdr:pic>
      <xdr:nvPicPr>
        <xdr:cNvPr id="24" name="Picture 23">
          <a:extLst>
            <a:ext uri="{FF2B5EF4-FFF2-40B4-BE49-F238E27FC236}">
              <a16:creationId xmlns:a16="http://schemas.microsoft.com/office/drawing/2014/main" id="{00000000-0008-0000-0400-000018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143125" y="18430875"/>
          <a:ext cx="2028826" cy="1466850"/>
        </a:xfrm>
        <a:prstGeom prst="rect">
          <a:avLst/>
        </a:prstGeom>
        <a:noFill/>
        <a:ln>
          <a:noFill/>
        </a:ln>
      </xdr:spPr>
    </xdr:pic>
    <xdr:clientData/>
  </xdr:twoCellAnchor>
  <xdr:twoCellAnchor editAs="oneCell">
    <xdr:from>
      <xdr:col>3</xdr:col>
      <xdr:colOff>180975</xdr:colOff>
      <xdr:row>96</xdr:row>
      <xdr:rowOff>104775</xdr:rowOff>
    </xdr:from>
    <xdr:to>
      <xdr:col>3</xdr:col>
      <xdr:colOff>2355153</xdr:colOff>
      <xdr:row>102</xdr:row>
      <xdr:rowOff>6550</xdr:rowOff>
    </xdr:to>
    <xdr:pic>
      <xdr:nvPicPr>
        <xdr:cNvPr id="25" name="Graphic 4">
          <a:extLst>
            <a:ext uri="{FF2B5EF4-FFF2-40B4-BE49-F238E27FC236}">
              <a16:creationId xmlns:a16="http://schemas.microsoft.com/office/drawing/2014/main" id="{00000000-0008-0000-0400-000019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305675" y="18440400"/>
          <a:ext cx="2174178" cy="1235275"/>
        </a:xfrm>
        <a:prstGeom prst="rect">
          <a:avLst/>
        </a:prstGeom>
      </xdr:spPr>
    </xdr:pic>
    <xdr:clientData/>
  </xdr:twoCellAnchor>
  <xdr:twoCellAnchor editAs="oneCell">
    <xdr:from>
      <xdr:col>1</xdr:col>
      <xdr:colOff>171450</xdr:colOff>
      <xdr:row>106</xdr:row>
      <xdr:rowOff>0</xdr:rowOff>
    </xdr:from>
    <xdr:to>
      <xdr:col>1</xdr:col>
      <xdr:colOff>2609850</xdr:colOff>
      <xdr:row>113</xdr:row>
      <xdr:rowOff>133350</xdr:rowOff>
    </xdr:to>
    <xdr:pic>
      <xdr:nvPicPr>
        <xdr:cNvPr id="26" name="Picture 25">
          <a:extLst>
            <a:ext uri="{FF2B5EF4-FFF2-40B4-BE49-F238E27FC236}">
              <a16:creationId xmlns:a16="http://schemas.microsoft.com/office/drawing/2014/main" id="{00000000-0008-0000-0400-00001A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009775" y="20240625"/>
          <a:ext cx="2438400" cy="1466850"/>
        </a:xfrm>
        <a:prstGeom prst="rect">
          <a:avLst/>
        </a:prstGeom>
        <a:noFill/>
        <a:ln>
          <a:noFill/>
        </a:ln>
      </xdr:spPr>
    </xdr:pic>
    <xdr:clientData/>
  </xdr:twoCellAnchor>
  <xdr:twoCellAnchor editAs="oneCell">
    <xdr:from>
      <xdr:col>3</xdr:col>
      <xdr:colOff>171450</xdr:colOff>
      <xdr:row>105</xdr:row>
      <xdr:rowOff>104775</xdr:rowOff>
    </xdr:from>
    <xdr:to>
      <xdr:col>3</xdr:col>
      <xdr:colOff>2412303</xdr:colOff>
      <xdr:row>113</xdr:row>
      <xdr:rowOff>0</xdr:rowOff>
    </xdr:to>
    <xdr:pic>
      <xdr:nvPicPr>
        <xdr:cNvPr id="27" name="Graphic 4">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296150" y="20154900"/>
          <a:ext cx="2240853" cy="1419225"/>
        </a:xfrm>
        <a:prstGeom prst="rect">
          <a:avLst/>
        </a:prstGeom>
      </xdr:spPr>
    </xdr:pic>
    <xdr:clientData/>
  </xdr:twoCellAnchor>
  <xdr:twoCellAnchor editAs="oneCell">
    <xdr:from>
      <xdr:col>1</xdr:col>
      <xdr:colOff>485775</xdr:colOff>
      <xdr:row>116</xdr:row>
      <xdr:rowOff>180975</xdr:rowOff>
    </xdr:from>
    <xdr:to>
      <xdr:col>1</xdr:col>
      <xdr:colOff>2514601</xdr:colOff>
      <xdr:row>124</xdr:row>
      <xdr:rowOff>123824</xdr:rowOff>
    </xdr:to>
    <xdr:pic>
      <xdr:nvPicPr>
        <xdr:cNvPr id="28" name="Picture 27">
          <a:extLst>
            <a:ext uri="{FF2B5EF4-FFF2-40B4-BE49-F238E27FC236}">
              <a16:creationId xmlns:a16="http://schemas.microsoft.com/office/drawing/2014/main" id="{00000000-0008-0000-0400-00001C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324100" y="22326600"/>
          <a:ext cx="2028826" cy="1466849"/>
        </a:xfrm>
        <a:prstGeom prst="rect">
          <a:avLst/>
        </a:prstGeom>
        <a:noFill/>
        <a:ln>
          <a:noFill/>
        </a:ln>
      </xdr:spPr>
    </xdr:pic>
    <xdr:clientData/>
  </xdr:twoCellAnchor>
  <xdr:twoCellAnchor editAs="oneCell">
    <xdr:from>
      <xdr:col>3</xdr:col>
      <xdr:colOff>180975</xdr:colOff>
      <xdr:row>116</xdr:row>
      <xdr:rowOff>133349</xdr:rowOff>
    </xdr:from>
    <xdr:to>
      <xdr:col>3</xdr:col>
      <xdr:colOff>2428876</xdr:colOff>
      <xdr:row>123</xdr:row>
      <xdr:rowOff>142874</xdr:rowOff>
    </xdr:to>
    <xdr:pic>
      <xdr:nvPicPr>
        <xdr:cNvPr id="29" name="Graphic 4">
          <a:extLst>
            <a:ext uri="{FF2B5EF4-FFF2-40B4-BE49-F238E27FC236}">
              <a16:creationId xmlns:a16="http://schemas.microsoft.com/office/drawing/2014/main" id="{00000000-0008-0000-0400-00001D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305675" y="22278974"/>
          <a:ext cx="2247901" cy="1343025"/>
        </a:xfrm>
        <a:prstGeom prst="rect">
          <a:avLst/>
        </a:prstGeom>
      </xdr:spPr>
    </xdr:pic>
    <xdr:clientData/>
  </xdr:twoCellAnchor>
  <xdr:twoCellAnchor editAs="oneCell">
    <xdr:from>
      <xdr:col>1</xdr:col>
      <xdr:colOff>295274</xdr:colOff>
      <xdr:row>126</xdr:row>
      <xdr:rowOff>95250</xdr:rowOff>
    </xdr:from>
    <xdr:to>
      <xdr:col>1</xdr:col>
      <xdr:colOff>2552699</xdr:colOff>
      <xdr:row>134</xdr:row>
      <xdr:rowOff>38100</xdr:rowOff>
    </xdr:to>
    <xdr:pic>
      <xdr:nvPicPr>
        <xdr:cNvPr id="30" name="Picture 29">
          <a:extLst>
            <a:ext uri="{FF2B5EF4-FFF2-40B4-BE49-F238E27FC236}">
              <a16:creationId xmlns:a16="http://schemas.microsoft.com/office/drawing/2014/main" id="{00000000-0008-0000-0400-00001E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57449" y="24145875"/>
          <a:ext cx="2257425" cy="1466850"/>
        </a:xfrm>
        <a:prstGeom prst="rect">
          <a:avLst/>
        </a:prstGeom>
        <a:noFill/>
        <a:ln>
          <a:noFill/>
        </a:ln>
      </xdr:spPr>
    </xdr:pic>
    <xdr:clientData/>
  </xdr:twoCellAnchor>
  <xdr:twoCellAnchor editAs="oneCell">
    <xdr:from>
      <xdr:col>3</xdr:col>
      <xdr:colOff>200025</xdr:colOff>
      <xdr:row>126</xdr:row>
      <xdr:rowOff>133350</xdr:rowOff>
    </xdr:from>
    <xdr:to>
      <xdr:col>3</xdr:col>
      <xdr:colOff>2352676</xdr:colOff>
      <xdr:row>133</xdr:row>
      <xdr:rowOff>171450</xdr:rowOff>
    </xdr:to>
    <xdr:pic>
      <xdr:nvPicPr>
        <xdr:cNvPr id="31" name="Graphic 4">
          <a:extLst>
            <a:ext uri="{FF2B5EF4-FFF2-40B4-BE49-F238E27FC236}">
              <a16:creationId xmlns:a16="http://schemas.microsoft.com/office/drawing/2014/main" id="{00000000-0008-0000-0400-00001F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648575" y="24183975"/>
          <a:ext cx="2152651" cy="1371600"/>
        </a:xfrm>
        <a:prstGeom prst="rect">
          <a:avLst/>
        </a:prstGeom>
      </xdr:spPr>
    </xdr:pic>
    <xdr:clientData/>
  </xdr:twoCellAnchor>
  <xdr:twoCellAnchor editAs="oneCell">
    <xdr:from>
      <xdr:col>1</xdr:col>
      <xdr:colOff>304800</xdr:colOff>
      <xdr:row>136</xdr:row>
      <xdr:rowOff>114300</xdr:rowOff>
    </xdr:from>
    <xdr:to>
      <xdr:col>1</xdr:col>
      <xdr:colOff>2333626</xdr:colOff>
      <xdr:row>144</xdr:row>
      <xdr:rowOff>57150</xdr:rowOff>
    </xdr:to>
    <xdr:pic>
      <xdr:nvPicPr>
        <xdr:cNvPr id="32" name="Picture 31">
          <a:extLst>
            <a:ext uri="{FF2B5EF4-FFF2-40B4-BE49-F238E27FC236}">
              <a16:creationId xmlns:a16="http://schemas.microsoft.com/office/drawing/2014/main" id="{00000000-0008-0000-0400-000020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66975" y="26069925"/>
          <a:ext cx="2028826" cy="1466850"/>
        </a:xfrm>
        <a:prstGeom prst="rect">
          <a:avLst/>
        </a:prstGeom>
        <a:noFill/>
        <a:ln>
          <a:noFill/>
        </a:ln>
      </xdr:spPr>
    </xdr:pic>
    <xdr:clientData/>
  </xdr:twoCellAnchor>
  <xdr:twoCellAnchor editAs="oneCell">
    <xdr:from>
      <xdr:col>1</xdr:col>
      <xdr:colOff>304800</xdr:colOff>
      <xdr:row>147</xdr:row>
      <xdr:rowOff>0</xdr:rowOff>
    </xdr:from>
    <xdr:to>
      <xdr:col>1</xdr:col>
      <xdr:colOff>2333626</xdr:colOff>
      <xdr:row>154</xdr:row>
      <xdr:rowOff>133350</xdr:rowOff>
    </xdr:to>
    <xdr:pic>
      <xdr:nvPicPr>
        <xdr:cNvPr id="35" name="Picture 34">
          <a:extLst>
            <a:ext uri="{FF2B5EF4-FFF2-40B4-BE49-F238E27FC236}">
              <a16:creationId xmlns:a16="http://schemas.microsoft.com/office/drawing/2014/main" id="{00000000-0008-0000-0400-000023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66975" y="28241625"/>
          <a:ext cx="2028826" cy="1466850"/>
        </a:xfrm>
        <a:prstGeom prst="rect">
          <a:avLst/>
        </a:prstGeom>
        <a:noFill/>
        <a:ln>
          <a:noFill/>
        </a:ln>
      </xdr:spPr>
    </xdr:pic>
    <xdr:clientData/>
  </xdr:twoCellAnchor>
  <xdr:twoCellAnchor editAs="oneCell">
    <xdr:from>
      <xdr:col>3</xdr:col>
      <xdr:colOff>180975</xdr:colOff>
      <xdr:row>146</xdr:row>
      <xdr:rowOff>114300</xdr:rowOff>
    </xdr:from>
    <xdr:to>
      <xdr:col>3</xdr:col>
      <xdr:colOff>2451853</xdr:colOff>
      <xdr:row>153</xdr:row>
      <xdr:rowOff>66232</xdr:rowOff>
    </xdr:to>
    <xdr:pic>
      <xdr:nvPicPr>
        <xdr:cNvPr id="36" name="Graphic 4">
          <a:extLst>
            <a:ext uri="{FF2B5EF4-FFF2-40B4-BE49-F238E27FC236}">
              <a16:creationId xmlns:a16="http://schemas.microsoft.com/office/drawing/2014/main" id="{00000000-0008-0000-0400-000024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629525" y="28165425"/>
          <a:ext cx="2270878" cy="1285432"/>
        </a:xfrm>
        <a:prstGeom prst="rect">
          <a:avLst/>
        </a:prstGeom>
      </xdr:spPr>
    </xdr:pic>
    <xdr:clientData/>
  </xdr:twoCellAnchor>
  <xdr:twoCellAnchor editAs="oneCell">
    <xdr:from>
      <xdr:col>1</xdr:col>
      <xdr:colOff>285750</xdr:colOff>
      <xdr:row>157</xdr:row>
      <xdr:rowOff>114300</xdr:rowOff>
    </xdr:from>
    <xdr:to>
      <xdr:col>1</xdr:col>
      <xdr:colOff>2533650</xdr:colOff>
      <xdr:row>165</xdr:row>
      <xdr:rowOff>57150</xdr:rowOff>
    </xdr:to>
    <xdr:pic>
      <xdr:nvPicPr>
        <xdr:cNvPr id="37" name="Picture 36">
          <a:extLst>
            <a:ext uri="{FF2B5EF4-FFF2-40B4-BE49-F238E27FC236}">
              <a16:creationId xmlns:a16="http://schemas.microsoft.com/office/drawing/2014/main" id="{00000000-0008-0000-0400-000025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47925" y="30260925"/>
          <a:ext cx="2247900" cy="1466850"/>
        </a:xfrm>
        <a:prstGeom prst="rect">
          <a:avLst/>
        </a:prstGeom>
        <a:noFill/>
        <a:ln>
          <a:noFill/>
        </a:ln>
      </xdr:spPr>
    </xdr:pic>
    <xdr:clientData/>
  </xdr:twoCellAnchor>
  <xdr:twoCellAnchor editAs="oneCell">
    <xdr:from>
      <xdr:col>3</xdr:col>
      <xdr:colOff>104776</xdr:colOff>
      <xdr:row>158</xdr:row>
      <xdr:rowOff>0</xdr:rowOff>
    </xdr:from>
    <xdr:to>
      <xdr:col>3</xdr:col>
      <xdr:colOff>2438402</xdr:colOff>
      <xdr:row>165</xdr:row>
      <xdr:rowOff>9525</xdr:rowOff>
    </xdr:to>
    <xdr:pic>
      <xdr:nvPicPr>
        <xdr:cNvPr id="38" name="Graphic 4">
          <a:extLst>
            <a:ext uri="{FF2B5EF4-FFF2-40B4-BE49-F238E27FC236}">
              <a16:creationId xmlns:a16="http://schemas.microsoft.com/office/drawing/2014/main" id="{00000000-0008-0000-0400-000026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553326" y="30337125"/>
          <a:ext cx="2333626" cy="1343025"/>
        </a:xfrm>
        <a:prstGeom prst="rect">
          <a:avLst/>
        </a:prstGeom>
      </xdr:spPr>
    </xdr:pic>
    <xdr:clientData/>
  </xdr:twoCellAnchor>
  <xdr:twoCellAnchor editAs="oneCell">
    <xdr:from>
      <xdr:col>1</xdr:col>
      <xdr:colOff>276225</xdr:colOff>
      <xdr:row>168</xdr:row>
      <xdr:rowOff>66675</xdr:rowOff>
    </xdr:from>
    <xdr:to>
      <xdr:col>1</xdr:col>
      <xdr:colOff>2581275</xdr:colOff>
      <xdr:row>176</xdr:row>
      <xdr:rowOff>9525</xdr:rowOff>
    </xdr:to>
    <xdr:pic>
      <xdr:nvPicPr>
        <xdr:cNvPr id="39" name="Picture 38">
          <a:extLst>
            <a:ext uri="{FF2B5EF4-FFF2-40B4-BE49-F238E27FC236}">
              <a16:creationId xmlns:a16="http://schemas.microsoft.com/office/drawing/2014/main" id="{00000000-0008-0000-0400-000027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38400" y="32308800"/>
          <a:ext cx="2305050" cy="1466850"/>
        </a:xfrm>
        <a:prstGeom prst="rect">
          <a:avLst/>
        </a:prstGeom>
        <a:noFill/>
        <a:ln>
          <a:noFill/>
        </a:ln>
      </xdr:spPr>
    </xdr:pic>
    <xdr:clientData/>
  </xdr:twoCellAnchor>
  <xdr:twoCellAnchor editAs="oneCell">
    <xdr:from>
      <xdr:col>3</xdr:col>
      <xdr:colOff>190500</xdr:colOff>
      <xdr:row>168</xdr:row>
      <xdr:rowOff>95250</xdr:rowOff>
    </xdr:from>
    <xdr:to>
      <xdr:col>3</xdr:col>
      <xdr:colOff>2343151</xdr:colOff>
      <xdr:row>174</xdr:row>
      <xdr:rowOff>175295</xdr:rowOff>
    </xdr:to>
    <xdr:pic>
      <xdr:nvPicPr>
        <xdr:cNvPr id="40" name="Graphic 4">
          <a:extLst>
            <a:ext uri="{FF2B5EF4-FFF2-40B4-BE49-F238E27FC236}">
              <a16:creationId xmlns:a16="http://schemas.microsoft.com/office/drawing/2014/main" id="{00000000-0008-0000-0400-000028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639050" y="32337375"/>
          <a:ext cx="2152651" cy="1223045"/>
        </a:xfrm>
        <a:prstGeom prst="rect">
          <a:avLst/>
        </a:prstGeom>
      </xdr:spPr>
    </xdr:pic>
    <xdr:clientData/>
  </xdr:twoCellAnchor>
  <xdr:twoCellAnchor editAs="oneCell">
    <xdr:from>
      <xdr:col>1</xdr:col>
      <xdr:colOff>209550</xdr:colOff>
      <xdr:row>178</xdr:row>
      <xdr:rowOff>152400</xdr:rowOff>
    </xdr:from>
    <xdr:to>
      <xdr:col>1</xdr:col>
      <xdr:colOff>2457451</xdr:colOff>
      <xdr:row>185</xdr:row>
      <xdr:rowOff>95250</xdr:rowOff>
    </xdr:to>
    <xdr:pic>
      <xdr:nvPicPr>
        <xdr:cNvPr id="41" name="Picture 40">
          <a:extLst>
            <a:ext uri="{FF2B5EF4-FFF2-40B4-BE49-F238E27FC236}">
              <a16:creationId xmlns:a16="http://schemas.microsoft.com/office/drawing/2014/main" id="{00000000-0008-0000-0400-000029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371725" y="34299525"/>
          <a:ext cx="2247901" cy="1466850"/>
        </a:xfrm>
        <a:prstGeom prst="rect">
          <a:avLst/>
        </a:prstGeom>
        <a:noFill/>
        <a:ln>
          <a:noFill/>
        </a:ln>
      </xdr:spPr>
    </xdr:pic>
    <xdr:clientData/>
  </xdr:twoCellAnchor>
  <xdr:twoCellAnchor editAs="oneCell">
    <xdr:from>
      <xdr:col>3</xdr:col>
      <xdr:colOff>257175</xdr:colOff>
      <xdr:row>178</xdr:row>
      <xdr:rowOff>142875</xdr:rowOff>
    </xdr:from>
    <xdr:to>
      <xdr:col>3</xdr:col>
      <xdr:colOff>2409826</xdr:colOff>
      <xdr:row>184</xdr:row>
      <xdr:rowOff>32420</xdr:rowOff>
    </xdr:to>
    <xdr:pic>
      <xdr:nvPicPr>
        <xdr:cNvPr id="42" name="Graphic 4">
          <a:extLst>
            <a:ext uri="{FF2B5EF4-FFF2-40B4-BE49-F238E27FC236}">
              <a16:creationId xmlns:a16="http://schemas.microsoft.com/office/drawing/2014/main" id="{00000000-0008-0000-0400-00002A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705725" y="34290000"/>
          <a:ext cx="2152651" cy="1223045"/>
        </a:xfrm>
        <a:prstGeom prst="rect">
          <a:avLst/>
        </a:prstGeom>
      </xdr:spPr>
    </xdr:pic>
    <xdr:clientData/>
  </xdr:twoCellAnchor>
  <xdr:twoCellAnchor editAs="oneCell">
    <xdr:from>
      <xdr:col>3</xdr:col>
      <xdr:colOff>171450</xdr:colOff>
      <xdr:row>189</xdr:row>
      <xdr:rowOff>104774</xdr:rowOff>
    </xdr:from>
    <xdr:to>
      <xdr:col>3</xdr:col>
      <xdr:colOff>2371725</xdr:colOff>
      <xdr:row>196</xdr:row>
      <xdr:rowOff>19050</xdr:rowOff>
    </xdr:to>
    <xdr:pic>
      <xdr:nvPicPr>
        <xdr:cNvPr id="44" name="Graphic 8">
          <a:extLst>
            <a:ext uri="{FF2B5EF4-FFF2-40B4-BE49-F238E27FC236}">
              <a16:creationId xmlns:a16="http://schemas.microsoft.com/office/drawing/2014/main" id="{00000000-0008-0000-0400-00002C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7620000" y="36918899"/>
          <a:ext cx="2200275" cy="1247776"/>
        </a:xfrm>
        <a:prstGeom prst="rect">
          <a:avLst/>
        </a:prstGeom>
      </xdr:spPr>
    </xdr:pic>
    <xdr:clientData/>
  </xdr:twoCellAnchor>
  <xdr:twoCellAnchor editAs="oneCell">
    <xdr:from>
      <xdr:col>4</xdr:col>
      <xdr:colOff>209550</xdr:colOff>
      <xdr:row>189</xdr:row>
      <xdr:rowOff>85725</xdr:rowOff>
    </xdr:from>
    <xdr:to>
      <xdr:col>4</xdr:col>
      <xdr:colOff>2381251</xdr:colOff>
      <xdr:row>196</xdr:row>
      <xdr:rowOff>28575</xdr:rowOff>
    </xdr:to>
    <xdr:pic>
      <xdr:nvPicPr>
        <xdr:cNvPr id="45" name="Graphic 4">
          <a:extLst>
            <a:ext uri="{FF2B5EF4-FFF2-40B4-BE49-F238E27FC236}">
              <a16:creationId xmlns:a16="http://schemas.microsoft.com/office/drawing/2014/main" id="{00000000-0008-0000-0400-00002D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10172700" y="36899850"/>
          <a:ext cx="2171701" cy="1276350"/>
        </a:xfrm>
        <a:prstGeom prst="rect">
          <a:avLst/>
        </a:prstGeom>
      </xdr:spPr>
    </xdr:pic>
    <xdr:clientData/>
  </xdr:twoCellAnchor>
  <xdr:twoCellAnchor editAs="oneCell">
    <xdr:from>
      <xdr:col>1</xdr:col>
      <xdr:colOff>257175</xdr:colOff>
      <xdr:row>198</xdr:row>
      <xdr:rowOff>228600</xdr:rowOff>
    </xdr:from>
    <xdr:to>
      <xdr:col>1</xdr:col>
      <xdr:colOff>2514601</xdr:colOff>
      <xdr:row>205</xdr:row>
      <xdr:rowOff>19050</xdr:rowOff>
    </xdr:to>
    <xdr:pic>
      <xdr:nvPicPr>
        <xdr:cNvPr id="46" name="Picture 45">
          <a:extLst>
            <a:ext uri="{FF2B5EF4-FFF2-40B4-BE49-F238E27FC236}">
              <a16:creationId xmlns:a16="http://schemas.microsoft.com/office/drawing/2014/main" id="{00000000-0008-0000-0400-00002E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19350" y="38757225"/>
          <a:ext cx="2257426" cy="1466850"/>
        </a:xfrm>
        <a:prstGeom prst="rect">
          <a:avLst/>
        </a:prstGeom>
        <a:noFill/>
        <a:ln>
          <a:noFill/>
        </a:ln>
      </xdr:spPr>
    </xdr:pic>
    <xdr:clientData/>
  </xdr:twoCellAnchor>
  <xdr:twoCellAnchor editAs="oneCell">
    <xdr:from>
      <xdr:col>3</xdr:col>
      <xdr:colOff>142875</xdr:colOff>
      <xdr:row>199</xdr:row>
      <xdr:rowOff>66675</xdr:rowOff>
    </xdr:from>
    <xdr:to>
      <xdr:col>3</xdr:col>
      <xdr:colOff>2343150</xdr:colOff>
      <xdr:row>205</xdr:row>
      <xdr:rowOff>142875</xdr:rowOff>
    </xdr:to>
    <xdr:pic>
      <xdr:nvPicPr>
        <xdr:cNvPr id="47" name="Graphic 8">
          <a:extLst>
            <a:ext uri="{FF2B5EF4-FFF2-40B4-BE49-F238E27FC236}">
              <a16:creationId xmlns:a16="http://schemas.microsoft.com/office/drawing/2014/main" id="{00000000-0008-0000-0400-00002F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7591425" y="38976300"/>
          <a:ext cx="2200275" cy="1219200"/>
        </a:xfrm>
        <a:prstGeom prst="rect">
          <a:avLst/>
        </a:prstGeom>
      </xdr:spPr>
    </xdr:pic>
    <xdr:clientData/>
  </xdr:twoCellAnchor>
  <xdr:twoCellAnchor editAs="oneCell">
    <xdr:from>
      <xdr:col>4</xdr:col>
      <xdr:colOff>161925</xdr:colOff>
      <xdr:row>199</xdr:row>
      <xdr:rowOff>57150</xdr:rowOff>
    </xdr:from>
    <xdr:to>
      <xdr:col>4</xdr:col>
      <xdr:colOff>2333626</xdr:colOff>
      <xdr:row>205</xdr:row>
      <xdr:rowOff>76200</xdr:rowOff>
    </xdr:to>
    <xdr:pic>
      <xdr:nvPicPr>
        <xdr:cNvPr id="48" name="Graphic 3">
          <a:extLst>
            <a:ext uri="{FF2B5EF4-FFF2-40B4-BE49-F238E27FC236}">
              <a16:creationId xmlns:a16="http://schemas.microsoft.com/office/drawing/2014/main" id="{00000000-0008-0000-0400-000030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10125075" y="38966775"/>
          <a:ext cx="2171701" cy="1162050"/>
        </a:xfrm>
        <a:prstGeom prst="rect">
          <a:avLst/>
        </a:prstGeom>
      </xdr:spPr>
    </xdr:pic>
    <xdr:clientData/>
  </xdr:twoCellAnchor>
  <xdr:twoCellAnchor editAs="oneCell">
    <xdr:from>
      <xdr:col>1</xdr:col>
      <xdr:colOff>276225</xdr:colOff>
      <xdr:row>210</xdr:row>
      <xdr:rowOff>123825</xdr:rowOff>
    </xdr:from>
    <xdr:to>
      <xdr:col>1</xdr:col>
      <xdr:colOff>2505074</xdr:colOff>
      <xdr:row>217</xdr:row>
      <xdr:rowOff>152400</xdr:rowOff>
    </xdr:to>
    <xdr:pic>
      <xdr:nvPicPr>
        <xdr:cNvPr id="49" name="Picture 48">
          <a:extLst>
            <a:ext uri="{FF2B5EF4-FFF2-40B4-BE49-F238E27FC236}">
              <a16:creationId xmlns:a16="http://schemas.microsoft.com/office/drawing/2014/main" id="{00000000-0008-0000-0400-000031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438400" y="41128950"/>
          <a:ext cx="2228849" cy="1362075"/>
        </a:xfrm>
        <a:prstGeom prst="rect">
          <a:avLst/>
        </a:prstGeom>
      </xdr:spPr>
    </xdr:pic>
    <xdr:clientData/>
  </xdr:twoCellAnchor>
  <xdr:twoCellAnchor editAs="oneCell">
    <xdr:from>
      <xdr:col>3</xdr:col>
      <xdr:colOff>85725</xdr:colOff>
      <xdr:row>210</xdr:row>
      <xdr:rowOff>38100</xdr:rowOff>
    </xdr:from>
    <xdr:to>
      <xdr:col>3</xdr:col>
      <xdr:colOff>2505075</xdr:colOff>
      <xdr:row>217</xdr:row>
      <xdr:rowOff>0</xdr:rowOff>
    </xdr:to>
    <xdr:pic>
      <xdr:nvPicPr>
        <xdr:cNvPr id="50" name="Graphic 4">
          <a:extLst>
            <a:ext uri="{FF2B5EF4-FFF2-40B4-BE49-F238E27FC236}">
              <a16:creationId xmlns:a16="http://schemas.microsoft.com/office/drawing/2014/main" id="{00000000-0008-0000-0400-000032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534275" y="41043225"/>
          <a:ext cx="2419350" cy="1295400"/>
        </a:xfrm>
        <a:prstGeom prst="rect">
          <a:avLst/>
        </a:prstGeom>
      </xdr:spPr>
    </xdr:pic>
    <xdr:clientData/>
  </xdr:twoCellAnchor>
  <xdr:twoCellAnchor editAs="oneCell">
    <xdr:from>
      <xdr:col>1</xdr:col>
      <xdr:colOff>323849</xdr:colOff>
      <xdr:row>274</xdr:row>
      <xdr:rowOff>209550</xdr:rowOff>
    </xdr:from>
    <xdr:to>
      <xdr:col>1</xdr:col>
      <xdr:colOff>2600324</xdr:colOff>
      <xdr:row>281</xdr:row>
      <xdr:rowOff>152400</xdr:rowOff>
    </xdr:to>
    <xdr:pic>
      <xdr:nvPicPr>
        <xdr:cNvPr id="51" name="Picture 50">
          <a:extLst>
            <a:ext uri="{FF2B5EF4-FFF2-40B4-BE49-F238E27FC236}">
              <a16:creationId xmlns:a16="http://schemas.microsoft.com/office/drawing/2014/main" id="{00000000-0008-0000-0400-000033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86024" y="50168175"/>
          <a:ext cx="2276475" cy="1466850"/>
        </a:xfrm>
        <a:prstGeom prst="rect">
          <a:avLst/>
        </a:prstGeom>
        <a:noFill/>
        <a:ln>
          <a:noFill/>
        </a:ln>
      </xdr:spPr>
    </xdr:pic>
    <xdr:clientData/>
  </xdr:twoCellAnchor>
  <xdr:twoCellAnchor editAs="oneCell">
    <xdr:from>
      <xdr:col>3</xdr:col>
      <xdr:colOff>228600</xdr:colOff>
      <xdr:row>274</xdr:row>
      <xdr:rowOff>76200</xdr:rowOff>
    </xdr:from>
    <xdr:to>
      <xdr:col>3</xdr:col>
      <xdr:colOff>2381251</xdr:colOff>
      <xdr:row>280</xdr:row>
      <xdr:rowOff>161925</xdr:rowOff>
    </xdr:to>
    <xdr:pic>
      <xdr:nvPicPr>
        <xdr:cNvPr id="52" name="Graphic 4">
          <a:extLst>
            <a:ext uri="{FF2B5EF4-FFF2-40B4-BE49-F238E27FC236}">
              <a16:creationId xmlns:a16="http://schemas.microsoft.com/office/drawing/2014/main" id="{00000000-0008-0000-0400-000034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677150" y="50034825"/>
          <a:ext cx="2152651" cy="1419225"/>
        </a:xfrm>
        <a:prstGeom prst="rect">
          <a:avLst/>
        </a:prstGeom>
      </xdr:spPr>
    </xdr:pic>
    <xdr:clientData/>
  </xdr:twoCellAnchor>
  <xdr:twoCellAnchor editAs="oneCell">
    <xdr:from>
      <xdr:col>1</xdr:col>
      <xdr:colOff>276224</xdr:colOff>
      <xdr:row>285</xdr:row>
      <xdr:rowOff>19050</xdr:rowOff>
    </xdr:from>
    <xdr:to>
      <xdr:col>1</xdr:col>
      <xdr:colOff>2552699</xdr:colOff>
      <xdr:row>292</xdr:row>
      <xdr:rowOff>155574</xdr:rowOff>
    </xdr:to>
    <xdr:pic>
      <xdr:nvPicPr>
        <xdr:cNvPr id="53" name="Picture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38399" y="52263675"/>
          <a:ext cx="2276475" cy="1470024"/>
        </a:xfrm>
        <a:prstGeom prst="rect">
          <a:avLst/>
        </a:prstGeom>
        <a:noFill/>
        <a:ln>
          <a:noFill/>
        </a:ln>
      </xdr:spPr>
    </xdr:pic>
    <xdr:clientData/>
  </xdr:twoCellAnchor>
  <xdr:twoCellAnchor editAs="oneCell">
    <xdr:from>
      <xdr:col>3</xdr:col>
      <xdr:colOff>47625</xdr:colOff>
      <xdr:row>284</xdr:row>
      <xdr:rowOff>76200</xdr:rowOff>
    </xdr:from>
    <xdr:to>
      <xdr:col>3</xdr:col>
      <xdr:colOff>2362200</xdr:colOff>
      <xdr:row>290</xdr:row>
      <xdr:rowOff>161925</xdr:rowOff>
    </xdr:to>
    <xdr:pic>
      <xdr:nvPicPr>
        <xdr:cNvPr id="54" name="Graphic 4">
          <a:extLst>
            <a:ext uri="{FF2B5EF4-FFF2-40B4-BE49-F238E27FC236}">
              <a16:creationId xmlns:a16="http://schemas.microsoft.com/office/drawing/2014/main" id="{00000000-0008-0000-0400-000036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877175" y="55368825"/>
          <a:ext cx="2314575" cy="1228725"/>
        </a:xfrm>
        <a:prstGeom prst="rect">
          <a:avLst/>
        </a:prstGeom>
      </xdr:spPr>
    </xdr:pic>
    <xdr:clientData/>
  </xdr:twoCellAnchor>
  <xdr:twoCellAnchor editAs="oneCell">
    <xdr:from>
      <xdr:col>1</xdr:col>
      <xdr:colOff>476250</xdr:colOff>
      <xdr:row>254</xdr:row>
      <xdr:rowOff>38100</xdr:rowOff>
    </xdr:from>
    <xdr:to>
      <xdr:col>1</xdr:col>
      <xdr:colOff>2505076</xdr:colOff>
      <xdr:row>261</xdr:row>
      <xdr:rowOff>171450</xdr:rowOff>
    </xdr:to>
    <xdr:pic>
      <xdr:nvPicPr>
        <xdr:cNvPr id="55" name="Picture 54">
          <a:extLst>
            <a:ext uri="{FF2B5EF4-FFF2-40B4-BE49-F238E27FC236}">
              <a16:creationId xmlns:a16="http://schemas.microsoft.com/office/drawing/2014/main" id="{00000000-0008-0000-0400-000037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38425" y="45043725"/>
          <a:ext cx="2028826" cy="1466850"/>
        </a:xfrm>
        <a:prstGeom prst="rect">
          <a:avLst/>
        </a:prstGeom>
        <a:noFill/>
        <a:ln>
          <a:noFill/>
        </a:ln>
      </xdr:spPr>
    </xdr:pic>
    <xdr:clientData/>
  </xdr:twoCellAnchor>
  <xdr:twoCellAnchor editAs="oneCell">
    <xdr:from>
      <xdr:col>3</xdr:col>
      <xdr:colOff>247650</xdr:colOff>
      <xdr:row>253</xdr:row>
      <xdr:rowOff>66675</xdr:rowOff>
    </xdr:from>
    <xdr:to>
      <xdr:col>3</xdr:col>
      <xdr:colOff>2400301</xdr:colOff>
      <xdr:row>260</xdr:row>
      <xdr:rowOff>76200</xdr:rowOff>
    </xdr:to>
    <xdr:pic>
      <xdr:nvPicPr>
        <xdr:cNvPr id="56" name="Graphic 4">
          <a:extLst>
            <a:ext uri="{FF2B5EF4-FFF2-40B4-BE49-F238E27FC236}">
              <a16:creationId xmlns:a16="http://schemas.microsoft.com/office/drawing/2014/main" id="{00000000-0008-0000-0400-000038000000}"/>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696200" y="45072300"/>
          <a:ext cx="2152651" cy="1343025"/>
        </a:xfrm>
        <a:prstGeom prst="rect">
          <a:avLst/>
        </a:prstGeom>
      </xdr:spPr>
    </xdr:pic>
    <xdr:clientData/>
  </xdr:twoCellAnchor>
  <xdr:twoCellAnchor editAs="oneCell">
    <xdr:from>
      <xdr:col>3</xdr:col>
      <xdr:colOff>228599</xdr:colOff>
      <xdr:row>220</xdr:row>
      <xdr:rowOff>47625</xdr:rowOff>
    </xdr:from>
    <xdr:to>
      <xdr:col>3</xdr:col>
      <xdr:colOff>2447924</xdr:colOff>
      <xdr:row>226</xdr:row>
      <xdr:rowOff>66675</xdr:rowOff>
    </xdr:to>
    <xdr:pic>
      <xdr:nvPicPr>
        <xdr:cNvPr id="58" name="Graphic 8">
          <a:extLst>
            <a:ext uri="{FF2B5EF4-FFF2-40B4-BE49-F238E27FC236}">
              <a16:creationId xmlns:a16="http://schemas.microsoft.com/office/drawing/2014/main" id="{00000000-0008-0000-0400-00003A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7677149" y="42767250"/>
          <a:ext cx="2219325" cy="1352550"/>
        </a:xfrm>
        <a:prstGeom prst="rect">
          <a:avLst/>
        </a:prstGeom>
      </xdr:spPr>
    </xdr:pic>
    <xdr:clientData/>
  </xdr:twoCellAnchor>
  <xdr:twoCellAnchor editAs="oneCell">
    <xdr:from>
      <xdr:col>1</xdr:col>
      <xdr:colOff>333375</xdr:colOff>
      <xdr:row>231</xdr:row>
      <xdr:rowOff>161925</xdr:rowOff>
    </xdr:from>
    <xdr:to>
      <xdr:col>1</xdr:col>
      <xdr:colOff>2590800</xdr:colOff>
      <xdr:row>239</xdr:row>
      <xdr:rowOff>57150</xdr:rowOff>
    </xdr:to>
    <xdr:pic>
      <xdr:nvPicPr>
        <xdr:cNvPr id="61" name="Picture 60">
          <a:extLst>
            <a:ext uri="{FF2B5EF4-FFF2-40B4-BE49-F238E27FC236}">
              <a16:creationId xmlns:a16="http://schemas.microsoft.com/office/drawing/2014/main" id="{00000000-0008-0000-0400-00003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 y="47834550"/>
          <a:ext cx="2257425" cy="1419225"/>
        </a:xfrm>
        <a:prstGeom prst="rect">
          <a:avLst/>
        </a:prstGeom>
        <a:noFill/>
        <a:ln>
          <a:noFill/>
        </a:ln>
      </xdr:spPr>
    </xdr:pic>
    <xdr:clientData/>
  </xdr:twoCellAnchor>
  <xdr:twoCellAnchor editAs="oneCell">
    <xdr:from>
      <xdr:col>3</xdr:col>
      <xdr:colOff>247650</xdr:colOff>
      <xdr:row>231</xdr:row>
      <xdr:rowOff>76200</xdr:rowOff>
    </xdr:from>
    <xdr:to>
      <xdr:col>3</xdr:col>
      <xdr:colOff>2400300</xdr:colOff>
      <xdr:row>238</xdr:row>
      <xdr:rowOff>66675</xdr:rowOff>
    </xdr:to>
    <xdr:pic>
      <xdr:nvPicPr>
        <xdr:cNvPr id="62" name="Graphic 8">
          <a:extLst>
            <a:ext uri="{FF2B5EF4-FFF2-40B4-BE49-F238E27FC236}">
              <a16:creationId xmlns:a16="http://schemas.microsoft.com/office/drawing/2014/main" id="{00000000-0008-0000-0400-00003E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7696200" y="47748825"/>
          <a:ext cx="2152650" cy="1323975"/>
        </a:xfrm>
        <a:prstGeom prst="rect">
          <a:avLst/>
        </a:prstGeom>
      </xdr:spPr>
    </xdr:pic>
    <xdr:clientData/>
  </xdr:twoCellAnchor>
  <xdr:twoCellAnchor editAs="oneCell">
    <xdr:from>
      <xdr:col>1</xdr:col>
      <xdr:colOff>133350</xdr:colOff>
      <xdr:row>242</xdr:row>
      <xdr:rowOff>57150</xdr:rowOff>
    </xdr:from>
    <xdr:to>
      <xdr:col>1</xdr:col>
      <xdr:colOff>2581275</xdr:colOff>
      <xdr:row>249</xdr:row>
      <xdr:rowOff>152400</xdr:rowOff>
    </xdr:to>
    <xdr:pic>
      <xdr:nvPicPr>
        <xdr:cNvPr id="63" name="Picture 62">
          <a:extLst>
            <a:ext uri="{FF2B5EF4-FFF2-40B4-BE49-F238E27FC236}">
              <a16:creationId xmlns:a16="http://schemas.microsoft.com/office/drawing/2014/main" id="{00000000-0008-0000-0400-00003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5525" y="49825275"/>
          <a:ext cx="2447925" cy="1428750"/>
        </a:xfrm>
        <a:prstGeom prst="rect">
          <a:avLst/>
        </a:prstGeom>
        <a:noFill/>
        <a:ln>
          <a:noFill/>
        </a:ln>
      </xdr:spPr>
    </xdr:pic>
    <xdr:clientData/>
  </xdr:twoCellAnchor>
  <xdr:twoCellAnchor editAs="oneCell">
    <xdr:from>
      <xdr:col>3</xdr:col>
      <xdr:colOff>161925</xdr:colOff>
      <xdr:row>242</xdr:row>
      <xdr:rowOff>76200</xdr:rowOff>
    </xdr:from>
    <xdr:to>
      <xdr:col>3</xdr:col>
      <xdr:colOff>2333625</xdr:colOff>
      <xdr:row>249</xdr:row>
      <xdr:rowOff>104775</xdr:rowOff>
    </xdr:to>
    <xdr:pic>
      <xdr:nvPicPr>
        <xdr:cNvPr id="64" name="Graphic 8">
          <a:extLst>
            <a:ext uri="{FF2B5EF4-FFF2-40B4-BE49-F238E27FC236}">
              <a16:creationId xmlns:a16="http://schemas.microsoft.com/office/drawing/2014/main" id="{00000000-0008-0000-0400-000040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7610475" y="49844325"/>
          <a:ext cx="2171700" cy="1362075"/>
        </a:xfrm>
        <a:prstGeom prst="rect">
          <a:avLst/>
        </a:prstGeom>
      </xdr:spPr>
    </xdr:pic>
    <xdr:clientData/>
  </xdr:twoCellAnchor>
  <xdr:twoCellAnchor editAs="oneCell">
    <xdr:from>
      <xdr:col>1</xdr:col>
      <xdr:colOff>228600</xdr:colOff>
      <xdr:row>35</xdr:row>
      <xdr:rowOff>19050</xdr:rowOff>
    </xdr:from>
    <xdr:to>
      <xdr:col>1</xdr:col>
      <xdr:colOff>2162175</xdr:colOff>
      <xdr:row>42</xdr:row>
      <xdr:rowOff>28576</xdr:rowOff>
    </xdr:to>
    <xdr:pic>
      <xdr:nvPicPr>
        <xdr:cNvPr id="73" name="Picture 72">
          <a:extLst>
            <a:ext uri="{FF2B5EF4-FFF2-40B4-BE49-F238E27FC236}">
              <a16:creationId xmlns:a16="http://schemas.microsoft.com/office/drawing/2014/main" id="{94A29031-B07B-4581-AA8E-8151BE56828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0775" y="6734175"/>
          <a:ext cx="1933575" cy="1343026"/>
        </a:xfrm>
        <a:prstGeom prst="rect">
          <a:avLst/>
        </a:prstGeom>
        <a:noFill/>
        <a:ln>
          <a:noFill/>
        </a:ln>
      </xdr:spPr>
    </xdr:pic>
    <xdr:clientData/>
  </xdr:twoCellAnchor>
  <xdr:twoCellAnchor editAs="oneCell">
    <xdr:from>
      <xdr:col>3</xdr:col>
      <xdr:colOff>228600</xdr:colOff>
      <xdr:row>136</xdr:row>
      <xdr:rowOff>85726</xdr:rowOff>
    </xdr:from>
    <xdr:to>
      <xdr:col>3</xdr:col>
      <xdr:colOff>2402778</xdr:colOff>
      <xdr:row>142</xdr:row>
      <xdr:rowOff>104776</xdr:rowOff>
    </xdr:to>
    <xdr:pic>
      <xdr:nvPicPr>
        <xdr:cNvPr id="75" name="Graphic 74">
          <a:extLst>
            <a:ext uri="{FF2B5EF4-FFF2-40B4-BE49-F238E27FC236}">
              <a16:creationId xmlns:a16="http://schemas.microsoft.com/office/drawing/2014/main" id="{D6A4D703-B926-4401-BF81-F9F6DA7D73A6}"/>
            </a:ext>
          </a:extLst>
        </xdr:cNvPr>
        <xdr:cNvPicPr>
          <a:picLocks noChangeAspect="1"/>
        </xdr:cNvPicPr>
      </xdr:nvPicPr>
      <xdr:blipFill rotWithShape="1">
        <a:blip xmlns:r="http://schemas.openxmlformats.org/officeDocument/2006/relationships" r:embed="rId12">
          <a:extLst>
            <a:ext uri="{96DAC541-7B7A-43D3-8B79-37D633B846F1}">
              <asvg:svgBlip xmlns:asvg="http://schemas.microsoft.com/office/drawing/2016/SVG/main" xmlns="" r:embed="rId13"/>
            </a:ext>
          </a:extLst>
        </a:blip>
        <a:srcRect b="19675"/>
        <a:stretch/>
      </xdr:blipFill>
      <xdr:spPr>
        <a:xfrm>
          <a:off x="7677150" y="26041351"/>
          <a:ext cx="2174178" cy="1162050"/>
        </a:xfrm>
        <a:prstGeom prst="rect">
          <a:avLst/>
        </a:prstGeom>
      </xdr:spPr>
    </xdr:pic>
    <xdr:clientData/>
  </xdr:twoCellAnchor>
  <xdr:twoCellAnchor editAs="oneCell">
    <xdr:from>
      <xdr:col>1</xdr:col>
      <xdr:colOff>247650</xdr:colOff>
      <xdr:row>188</xdr:row>
      <xdr:rowOff>495300</xdr:rowOff>
    </xdr:from>
    <xdr:to>
      <xdr:col>1</xdr:col>
      <xdr:colOff>2514600</xdr:colOff>
      <xdr:row>195</xdr:row>
      <xdr:rowOff>139887</xdr:rowOff>
    </xdr:to>
    <xdr:pic>
      <xdr:nvPicPr>
        <xdr:cNvPr id="76" name="LOGO_MODERATE">
          <a:extLst>
            <a:ext uri="{FF2B5EF4-FFF2-40B4-BE49-F238E27FC236}">
              <a16:creationId xmlns:a16="http://schemas.microsoft.com/office/drawing/2014/main" id="{F227BEB8-3EDA-46A8-B697-F7CDB24D3A86}"/>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09825" y="36547425"/>
          <a:ext cx="2266950" cy="1282887"/>
        </a:xfrm>
        <a:prstGeom prst="rect">
          <a:avLst/>
        </a:prstGeom>
        <a:noFill/>
        <a:ln>
          <a:noFill/>
        </a:ln>
      </xdr:spPr>
    </xdr:pic>
    <xdr:clientData/>
  </xdr:twoCellAnchor>
  <xdr:twoCellAnchor editAs="oneCell">
    <xdr:from>
      <xdr:col>1</xdr:col>
      <xdr:colOff>381000</xdr:colOff>
      <xdr:row>221</xdr:row>
      <xdr:rowOff>19050</xdr:rowOff>
    </xdr:from>
    <xdr:to>
      <xdr:col>1</xdr:col>
      <xdr:colOff>2381250</xdr:colOff>
      <xdr:row>227</xdr:row>
      <xdr:rowOff>142876</xdr:rowOff>
    </xdr:to>
    <xdr:pic>
      <xdr:nvPicPr>
        <xdr:cNvPr id="77" name="Picture 76">
          <a:extLst>
            <a:ext uri="{FF2B5EF4-FFF2-40B4-BE49-F238E27FC236}">
              <a16:creationId xmlns:a16="http://schemas.microsoft.com/office/drawing/2014/main" id="{3EB6B517-A9BE-4ED9-A3A8-69444FEB191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 y="42929175"/>
          <a:ext cx="2000250" cy="1457326"/>
        </a:xfrm>
        <a:prstGeom prst="rect">
          <a:avLst/>
        </a:prstGeom>
        <a:noFill/>
        <a:ln>
          <a:noFill/>
        </a:ln>
      </xdr:spPr>
    </xdr:pic>
    <xdr:clientData/>
  </xdr:twoCellAnchor>
  <xdr:twoCellAnchor editAs="oneCell">
    <xdr:from>
      <xdr:col>1</xdr:col>
      <xdr:colOff>361950</xdr:colOff>
      <xdr:row>264</xdr:row>
      <xdr:rowOff>95250</xdr:rowOff>
    </xdr:from>
    <xdr:to>
      <xdr:col>1</xdr:col>
      <xdr:colOff>2295525</xdr:colOff>
      <xdr:row>271</xdr:row>
      <xdr:rowOff>104776</xdr:rowOff>
    </xdr:to>
    <xdr:pic>
      <xdr:nvPicPr>
        <xdr:cNvPr id="78" name="Picture 77">
          <a:extLst>
            <a:ext uri="{FF2B5EF4-FFF2-40B4-BE49-F238E27FC236}">
              <a16:creationId xmlns:a16="http://schemas.microsoft.com/office/drawing/2014/main" id="{59E1EB5A-4DFB-45C7-B09F-B84A143930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4125" y="51387375"/>
          <a:ext cx="1933575" cy="1343026"/>
        </a:xfrm>
        <a:prstGeom prst="rect">
          <a:avLst/>
        </a:prstGeom>
        <a:noFill/>
        <a:ln>
          <a:noFill/>
        </a:ln>
      </xdr:spPr>
    </xdr:pic>
    <xdr:clientData/>
  </xdr:twoCellAnchor>
  <xdr:twoCellAnchor editAs="oneCell">
    <xdr:from>
      <xdr:col>3</xdr:col>
      <xdr:colOff>238125</xdr:colOff>
      <xdr:row>296</xdr:row>
      <xdr:rowOff>171450</xdr:rowOff>
    </xdr:from>
    <xdr:to>
      <xdr:col>3</xdr:col>
      <xdr:colOff>2397632</xdr:colOff>
      <xdr:row>302</xdr:row>
      <xdr:rowOff>58540</xdr:rowOff>
    </xdr:to>
    <xdr:pic>
      <xdr:nvPicPr>
        <xdr:cNvPr id="80" name="Graphic 8">
          <a:extLst>
            <a:ext uri="{FF2B5EF4-FFF2-40B4-BE49-F238E27FC236}">
              <a16:creationId xmlns:a16="http://schemas.microsoft.com/office/drawing/2014/main" id="{F6E87375-61E5-4E84-9338-B76E311038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8391525" y="57750075"/>
          <a:ext cx="2159507" cy="1220590"/>
        </a:xfrm>
        <a:prstGeom prst="rect">
          <a:avLst/>
        </a:prstGeom>
      </xdr:spPr>
    </xdr:pic>
    <xdr:clientData/>
  </xdr:twoCellAnchor>
  <xdr:twoCellAnchor editAs="oneCell">
    <xdr:from>
      <xdr:col>3</xdr:col>
      <xdr:colOff>239134</xdr:colOff>
      <xdr:row>3</xdr:row>
      <xdr:rowOff>34747</xdr:rowOff>
    </xdr:from>
    <xdr:to>
      <xdr:col>3</xdr:col>
      <xdr:colOff>2293521</xdr:colOff>
      <xdr:row>9</xdr:row>
      <xdr:rowOff>101600</xdr:rowOff>
    </xdr:to>
    <xdr:pic>
      <xdr:nvPicPr>
        <xdr:cNvPr id="66" name="Graphic 6">
          <a:extLst>
            <a:ext uri="{FF2B5EF4-FFF2-40B4-BE49-F238E27FC236}">
              <a16:creationId xmlns:a16="http://schemas.microsoft.com/office/drawing/2014/main" id="{455140A4-9626-4DD7-A7A6-8EC6B52FDA02}"/>
            </a:ext>
          </a:extLst>
        </xdr:cNvPr>
        <xdr:cNvPicPr>
          <a:picLocks noChangeAspect="1"/>
        </xdr:cNvPicPr>
      </xdr:nvPicPr>
      <xdr:blipFill rotWithShape="1">
        <a:blip xmlns:r="http://schemas.openxmlformats.org/officeDocument/2006/relationships" r:embed="rId15">
          <a:extLst>
            <a:ext uri="{96DAC541-7B7A-43D3-8B79-37D633B846F1}">
              <asvg:svgBlip xmlns:asvg="http://schemas.microsoft.com/office/drawing/2016/SVG/main" xmlns="" r:embed="rId16"/>
            </a:ext>
          </a:extLst>
        </a:blip>
        <a:srcRect b="17465"/>
        <a:stretch/>
      </xdr:blipFill>
      <xdr:spPr>
        <a:xfrm>
          <a:off x="8443334" y="637997"/>
          <a:ext cx="2054387" cy="1171753"/>
        </a:xfrm>
        <a:prstGeom prst="rect">
          <a:avLst/>
        </a:prstGeom>
      </xdr:spPr>
    </xdr:pic>
    <xdr:clientData/>
  </xdr:twoCellAnchor>
  <xdr:twoCellAnchor editAs="oneCell">
    <xdr:from>
      <xdr:col>3</xdr:col>
      <xdr:colOff>133350</xdr:colOff>
      <xdr:row>55</xdr:row>
      <xdr:rowOff>25400</xdr:rowOff>
    </xdr:from>
    <xdr:to>
      <xdr:col>3</xdr:col>
      <xdr:colOff>2336800</xdr:colOff>
      <xdr:row>62</xdr:row>
      <xdr:rowOff>25400</xdr:rowOff>
    </xdr:to>
    <xdr:pic>
      <xdr:nvPicPr>
        <xdr:cNvPr id="67" name="Graphic 8">
          <a:extLst>
            <a:ext uri="{FF2B5EF4-FFF2-40B4-BE49-F238E27FC236}">
              <a16:creationId xmlns:a16="http://schemas.microsoft.com/office/drawing/2014/main" id="{9487CE2B-9763-4CA5-B6CE-DDA51FA2359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9675"/>
        <a:stretch/>
      </xdr:blipFill>
      <xdr:spPr>
        <a:xfrm>
          <a:off x="8337550" y="10204450"/>
          <a:ext cx="2203450" cy="1289050"/>
        </a:xfrm>
        <a:prstGeom prst="rect">
          <a:avLst/>
        </a:prstGeom>
      </xdr:spPr>
    </xdr:pic>
    <xdr:clientData/>
  </xdr:twoCellAnchor>
  <xdr:twoCellAnchor editAs="oneCell">
    <xdr:from>
      <xdr:col>1</xdr:col>
      <xdr:colOff>247650</xdr:colOff>
      <xdr:row>296</xdr:row>
      <xdr:rowOff>104775</xdr:rowOff>
    </xdr:from>
    <xdr:to>
      <xdr:col>1</xdr:col>
      <xdr:colOff>2514600</xdr:colOff>
      <xdr:row>301</xdr:row>
      <xdr:rowOff>133350</xdr:rowOff>
    </xdr:to>
    <xdr:pic>
      <xdr:nvPicPr>
        <xdr:cNvPr id="68" name="LOGO_MODERATE">
          <a:extLst>
            <a:ext uri="{FF2B5EF4-FFF2-40B4-BE49-F238E27FC236}">
              <a16:creationId xmlns:a16="http://schemas.microsoft.com/office/drawing/2014/main" id="{1CB75BB2-C990-4819-A956-CCB75DBCE70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90825" y="57683400"/>
          <a:ext cx="2266950" cy="117157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4"/>
  <sheetViews>
    <sheetView workbookViewId="0">
      <pane ySplit="2" topLeftCell="A3" activePane="bottomLeft" state="frozen"/>
      <selection pane="bottomLeft" activeCell="A3" sqref="A3"/>
    </sheetView>
  </sheetViews>
  <sheetFormatPr defaultColWidth="9.140625" defaultRowHeight="12.75"/>
  <cols>
    <col min="1" max="1" width="20.5703125" style="54" bestFit="1" customWidth="1"/>
    <col min="2" max="2" width="9.7109375" style="54" bestFit="1" customWidth="1"/>
    <col min="3" max="3" width="12.7109375" style="54" bestFit="1" customWidth="1"/>
    <col min="4" max="4" width="18.28515625" style="54" bestFit="1" customWidth="1"/>
    <col min="5" max="5" width="21.28515625" style="54" bestFit="1" customWidth="1"/>
    <col min="6" max="6" width="16.7109375" style="54" bestFit="1" customWidth="1"/>
    <col min="7" max="7" width="17.28515625" style="54" bestFit="1" customWidth="1"/>
    <col min="8" max="8" width="18.42578125" style="54" bestFit="1" customWidth="1"/>
    <col min="9" max="9" width="12" style="54" bestFit="1" customWidth="1"/>
    <col min="10" max="10" width="12.5703125" style="54" bestFit="1" customWidth="1"/>
    <col min="11" max="11" width="11.42578125" style="54" bestFit="1" customWidth="1"/>
    <col min="12" max="12" width="18.5703125" style="54" bestFit="1" customWidth="1"/>
    <col min="13" max="13" width="13" style="54" bestFit="1" customWidth="1"/>
    <col min="14" max="14" width="25" style="54" bestFit="1" customWidth="1"/>
    <col min="15" max="15" width="13.7109375" style="54" bestFit="1" customWidth="1"/>
    <col min="16" max="17" width="13.28515625" style="54" bestFit="1" customWidth="1"/>
    <col min="18" max="18" width="10.140625" style="54" bestFit="1" customWidth="1"/>
    <col min="19" max="19" width="38.28515625" style="54" bestFit="1" customWidth="1"/>
    <col min="20" max="20" width="35.7109375" style="54" bestFit="1" customWidth="1"/>
    <col min="21" max="21" width="19.28515625" style="54" bestFit="1" customWidth="1"/>
    <col min="22" max="22" width="33.7109375" style="54" bestFit="1" customWidth="1"/>
    <col min="23" max="23" width="36.140625" style="54" bestFit="1" customWidth="1"/>
    <col min="24" max="24" width="24.42578125" style="54" bestFit="1" customWidth="1"/>
    <col min="25" max="25" width="21.42578125" style="54" bestFit="1" customWidth="1"/>
    <col min="26" max="27" width="26" style="54" bestFit="1" customWidth="1"/>
    <col min="28" max="28" width="23.85546875" style="54" bestFit="1" customWidth="1"/>
    <col min="29" max="29" width="28.42578125" style="54" bestFit="1" customWidth="1"/>
    <col min="30" max="32" width="13.7109375" style="54" bestFit="1" customWidth="1"/>
    <col min="33" max="33" width="19.28515625" style="54" bestFit="1" customWidth="1"/>
    <col min="34" max="34" width="14.42578125" style="54" bestFit="1" customWidth="1"/>
    <col min="35" max="36" width="13.7109375" style="54" bestFit="1" customWidth="1"/>
    <col min="37" max="37" width="24.5703125" style="58" customWidth="1"/>
    <col min="38" max="38" width="6.85546875" style="54" customWidth="1"/>
    <col min="39" max="16384" width="9.140625" style="54"/>
  </cols>
  <sheetData>
    <row r="1" spans="1:37">
      <c r="A1" s="54" t="s">
        <v>292</v>
      </c>
    </row>
    <row r="2" spans="1:37" s="97" customFormat="1">
      <c r="A2" s="356" t="s">
        <v>2308</v>
      </c>
      <c r="B2" s="356" t="s">
        <v>2287</v>
      </c>
      <c r="C2" s="356" t="s">
        <v>2309</v>
      </c>
      <c r="D2" s="356" t="s">
        <v>2310</v>
      </c>
      <c r="E2" s="356" t="s">
        <v>2311</v>
      </c>
      <c r="F2" s="356" t="s">
        <v>2312</v>
      </c>
      <c r="G2" s="356" t="s">
        <v>2313</v>
      </c>
      <c r="H2" s="356" t="s">
        <v>2314</v>
      </c>
      <c r="I2" s="356" t="s">
        <v>2315</v>
      </c>
      <c r="J2" s="356" t="s">
        <v>2316</v>
      </c>
      <c r="K2" s="356" t="s">
        <v>2317</v>
      </c>
      <c r="L2" s="356" t="s">
        <v>2318</v>
      </c>
      <c r="M2" s="356" t="s">
        <v>2319</v>
      </c>
      <c r="N2" s="356" t="s">
        <v>2320</v>
      </c>
      <c r="O2" s="356" t="s">
        <v>2321</v>
      </c>
      <c r="P2" s="356" t="s">
        <v>2322</v>
      </c>
      <c r="Q2" s="356" t="s">
        <v>2323</v>
      </c>
      <c r="R2" s="356" t="s">
        <v>2324</v>
      </c>
      <c r="S2" s="356" t="s">
        <v>2325</v>
      </c>
      <c r="T2" s="356" t="s">
        <v>2326</v>
      </c>
      <c r="U2" s="356" t="s">
        <v>2327</v>
      </c>
      <c r="V2" s="356" t="s">
        <v>2328</v>
      </c>
      <c r="W2" s="356" t="s">
        <v>2329</v>
      </c>
      <c r="X2" s="356" t="s">
        <v>2330</v>
      </c>
      <c r="Y2" s="356" t="s">
        <v>2331</v>
      </c>
      <c r="Z2" s="356" t="s">
        <v>2332</v>
      </c>
      <c r="AA2" s="356" t="s">
        <v>2333</v>
      </c>
      <c r="AB2" s="356" t="s">
        <v>2334</v>
      </c>
      <c r="AC2" s="356" t="s">
        <v>2335</v>
      </c>
      <c r="AD2" s="356" t="s">
        <v>2336</v>
      </c>
      <c r="AE2" s="356" t="s">
        <v>2337</v>
      </c>
      <c r="AF2" s="356" t="s">
        <v>2338</v>
      </c>
      <c r="AG2" s="356" t="s">
        <v>2339</v>
      </c>
      <c r="AH2" s="356" t="s">
        <v>2340</v>
      </c>
      <c r="AI2" s="356" t="s">
        <v>2341</v>
      </c>
      <c r="AJ2" s="356" t="s">
        <v>2342</v>
      </c>
      <c r="AK2" s="262" t="s">
        <v>766</v>
      </c>
    </row>
    <row r="3" spans="1:37" s="67" customFormat="1">
      <c r="A3" s="66" t="s">
        <v>360</v>
      </c>
      <c r="B3" s="66" t="s">
        <v>13</v>
      </c>
      <c r="C3" s="66" t="s">
        <v>70</v>
      </c>
      <c r="D3" s="66">
        <v>1675.319</v>
      </c>
      <c r="E3" s="66">
        <v>32887.360000000001</v>
      </c>
      <c r="F3" s="66">
        <v>19.6305061901644</v>
      </c>
      <c r="G3" s="66">
        <v>549651197.52999997</v>
      </c>
      <c r="H3" s="66">
        <v>19.630500000000001</v>
      </c>
      <c r="I3" s="108">
        <v>44651</v>
      </c>
      <c r="J3" s="66">
        <v>110440</v>
      </c>
      <c r="K3" s="66" t="s">
        <v>361</v>
      </c>
      <c r="L3" s="66" t="s">
        <v>195</v>
      </c>
      <c r="M3" s="66" t="s">
        <v>362</v>
      </c>
      <c r="N3" s="66" t="s">
        <v>318</v>
      </c>
      <c r="O3" s="66" t="s">
        <v>302</v>
      </c>
      <c r="P3" s="66">
        <v>19.630500000000001</v>
      </c>
      <c r="Q3" s="66">
        <v>19.630500000000001</v>
      </c>
      <c r="R3" s="66">
        <v>26536</v>
      </c>
      <c r="S3" s="66" t="s">
        <v>220</v>
      </c>
      <c r="T3" s="66" t="s">
        <v>2189</v>
      </c>
      <c r="U3" s="108">
        <v>44650</v>
      </c>
      <c r="V3" s="66">
        <v>19.638999999999999</v>
      </c>
      <c r="W3" s="66">
        <v>19.6390418779946</v>
      </c>
      <c r="X3" s="66">
        <v>-8.5000000000000006E-3</v>
      </c>
      <c r="Y3" s="66">
        <v>-4.3281226131676002E-2</v>
      </c>
      <c r="Z3" s="66">
        <v>-15.797599999999999</v>
      </c>
      <c r="AA3" s="66">
        <v>-8.5356878301999992E-3</v>
      </c>
      <c r="AB3" s="66">
        <v>-4.3462852634191002E-2</v>
      </c>
      <c r="AC3" s="66">
        <v>-15.863899999999999</v>
      </c>
      <c r="AD3" s="66"/>
      <c r="AE3" s="66"/>
      <c r="AF3" s="66"/>
      <c r="AG3" s="66" t="s">
        <v>237</v>
      </c>
      <c r="AH3" s="66"/>
      <c r="AI3" s="66"/>
      <c r="AJ3" s="66"/>
      <c r="AK3" s="231">
        <f>G3/10000000</f>
        <v>54.965119752999996</v>
      </c>
    </row>
    <row r="4" spans="1:37">
      <c r="A4" s="66" t="s">
        <v>364</v>
      </c>
      <c r="B4" s="66" t="s">
        <v>13</v>
      </c>
      <c r="C4" s="66" t="s">
        <v>66</v>
      </c>
      <c r="D4" s="66">
        <v>787197.72499999998</v>
      </c>
      <c r="E4" s="66">
        <v>13816425.82</v>
      </c>
      <c r="F4" s="66">
        <v>17.551404661389199</v>
      </c>
      <c r="G4" s="66">
        <v>549651197.52999997</v>
      </c>
      <c r="H4" s="66">
        <v>17.551400000000001</v>
      </c>
      <c r="I4" s="108">
        <v>44651</v>
      </c>
      <c r="J4" s="66">
        <v>106741</v>
      </c>
      <c r="K4" s="66" t="s">
        <v>365</v>
      </c>
      <c r="L4" s="66" t="s">
        <v>195</v>
      </c>
      <c r="M4" s="66" t="s">
        <v>366</v>
      </c>
      <c r="N4" s="66" t="s">
        <v>318</v>
      </c>
      <c r="O4" s="66" t="s">
        <v>302</v>
      </c>
      <c r="P4" s="66">
        <v>17.551400000000001</v>
      </c>
      <c r="Q4" s="66">
        <v>17.551400000000001</v>
      </c>
      <c r="R4" s="66">
        <v>26531</v>
      </c>
      <c r="S4" s="66" t="s">
        <v>220</v>
      </c>
      <c r="T4" s="66" t="s">
        <v>2190</v>
      </c>
      <c r="U4" s="108">
        <v>44650</v>
      </c>
      <c r="V4" s="66">
        <v>17.559000000000001</v>
      </c>
      <c r="W4" s="66">
        <v>17.559034561488399</v>
      </c>
      <c r="X4" s="66">
        <v>-7.6E-3</v>
      </c>
      <c r="Y4" s="66">
        <v>-4.3282647075573E-2</v>
      </c>
      <c r="Z4" s="66">
        <v>-15.7982</v>
      </c>
      <c r="AA4" s="66">
        <v>-7.6299000991199998E-3</v>
      </c>
      <c r="AB4" s="66">
        <v>-4.3452845157297998E-2</v>
      </c>
      <c r="AC4" s="66">
        <v>-15.860300000000001</v>
      </c>
      <c r="AD4" s="66"/>
      <c r="AE4" s="66"/>
      <c r="AF4" s="66"/>
      <c r="AG4" s="66" t="s">
        <v>237</v>
      </c>
      <c r="AH4" s="66"/>
      <c r="AI4" s="66"/>
      <c r="AJ4" s="66"/>
      <c r="AK4" s="231">
        <f t="shared" ref="AK4:AK67" si="0">G4/10000000</f>
        <v>54.965119752999996</v>
      </c>
    </row>
    <row r="5" spans="1:37">
      <c r="A5" s="66" t="s">
        <v>368</v>
      </c>
      <c r="B5" s="66" t="s">
        <v>13</v>
      </c>
      <c r="C5" s="66" t="s">
        <v>68</v>
      </c>
      <c r="D5" s="66">
        <v>49850.743999999999</v>
      </c>
      <c r="E5" s="66">
        <v>844177.99999999988</v>
      </c>
      <c r="F5" s="66">
        <v>16.9341103514925</v>
      </c>
      <c r="G5" s="66">
        <v>549651197.52999997</v>
      </c>
      <c r="H5" s="66">
        <v>16.934100000000001</v>
      </c>
      <c r="I5" s="108">
        <v>44651</v>
      </c>
      <c r="J5" s="66">
        <v>108220</v>
      </c>
      <c r="K5" s="66" t="s">
        <v>369</v>
      </c>
      <c r="L5" s="66" t="s">
        <v>195</v>
      </c>
      <c r="M5" s="66" t="s">
        <v>370</v>
      </c>
      <c r="N5" s="66" t="s">
        <v>318</v>
      </c>
      <c r="O5" s="66" t="s">
        <v>302</v>
      </c>
      <c r="P5" s="66">
        <v>16.934100000000001</v>
      </c>
      <c r="Q5" s="66">
        <v>16.934100000000001</v>
      </c>
      <c r="R5" s="66">
        <v>26537</v>
      </c>
      <c r="S5" s="66" t="s">
        <v>220</v>
      </c>
      <c r="T5" s="66" t="s">
        <v>2191</v>
      </c>
      <c r="U5" s="108">
        <v>44650</v>
      </c>
      <c r="V5" s="66">
        <v>16.941500000000001</v>
      </c>
      <c r="W5" s="66">
        <v>16.941471726079001</v>
      </c>
      <c r="X5" s="66">
        <v>-7.4000000000000003E-3</v>
      </c>
      <c r="Y5" s="66">
        <v>-4.3679721394209003E-2</v>
      </c>
      <c r="Z5" s="66">
        <v>-15.943099999999999</v>
      </c>
      <c r="AA5" s="66">
        <v>-7.3613745865E-3</v>
      </c>
      <c r="AB5" s="66">
        <v>-4.3451801033131003E-2</v>
      </c>
      <c r="AC5" s="66">
        <v>-15.8599</v>
      </c>
      <c r="AD5" s="66"/>
      <c r="AE5" s="66"/>
      <c r="AF5" s="66"/>
      <c r="AG5" s="66" t="s">
        <v>237</v>
      </c>
      <c r="AH5" s="66"/>
      <c r="AI5" s="66"/>
      <c r="AJ5" s="66"/>
      <c r="AK5" s="231">
        <f t="shared" si="0"/>
        <v>54.965119752999996</v>
      </c>
    </row>
    <row r="6" spans="1:37">
      <c r="A6" s="66" t="s">
        <v>372</v>
      </c>
      <c r="B6" s="66" t="s">
        <v>2</v>
      </c>
      <c r="C6" s="66" t="s">
        <v>41</v>
      </c>
      <c r="D6" s="66">
        <v>6280750.4479999999</v>
      </c>
      <c r="E6" s="66">
        <v>222199243.53</v>
      </c>
      <c r="F6" s="66">
        <v>35.377817566490897</v>
      </c>
      <c r="G6" s="66">
        <v>419912690.19</v>
      </c>
      <c r="H6" s="66">
        <v>35.377800000000001</v>
      </c>
      <c r="I6" s="108">
        <v>44651</v>
      </c>
      <c r="J6" s="66">
        <v>101685</v>
      </c>
      <c r="K6" s="66" t="s">
        <v>373</v>
      </c>
      <c r="L6" s="66" t="s">
        <v>374</v>
      </c>
      <c r="M6" s="66" t="s">
        <v>375</v>
      </c>
      <c r="N6" s="66" t="s">
        <v>318</v>
      </c>
      <c r="O6" s="66" t="s">
        <v>302</v>
      </c>
      <c r="P6" s="66">
        <v>35.377800000000001</v>
      </c>
      <c r="Q6" s="66">
        <v>35.377800000000001</v>
      </c>
      <c r="R6" s="66">
        <v>26503</v>
      </c>
      <c r="S6" s="66" t="s">
        <v>1191</v>
      </c>
      <c r="T6" s="66" t="s">
        <v>42</v>
      </c>
      <c r="U6" s="108">
        <v>44650</v>
      </c>
      <c r="V6" s="66">
        <v>35.399000000000001</v>
      </c>
      <c r="W6" s="66">
        <v>35.398953061540297</v>
      </c>
      <c r="X6" s="66">
        <v>-2.12E-2</v>
      </c>
      <c r="Y6" s="66">
        <v>-5.9888697420831E-2</v>
      </c>
      <c r="Z6" s="66">
        <v>-21.859400000000001</v>
      </c>
      <c r="AA6" s="66">
        <v>-2.1135495049369998E-2</v>
      </c>
      <c r="AB6" s="66">
        <v>-5.9706554068495003E-2</v>
      </c>
      <c r="AC6" s="66">
        <v>-21.792899999999999</v>
      </c>
      <c r="AD6" s="66"/>
      <c r="AE6" s="66"/>
      <c r="AF6" s="66"/>
      <c r="AG6" s="66" t="s">
        <v>324</v>
      </c>
      <c r="AH6" s="66"/>
      <c r="AI6" s="66"/>
      <c r="AJ6" s="66"/>
      <c r="AK6" s="231">
        <f t="shared" si="0"/>
        <v>41.991269019000001</v>
      </c>
    </row>
    <row r="7" spans="1:37">
      <c r="A7" s="66" t="s">
        <v>377</v>
      </c>
      <c r="B7" s="66" t="s">
        <v>2</v>
      </c>
      <c r="C7" s="66" t="s">
        <v>92</v>
      </c>
      <c r="D7" s="66">
        <v>4599982.1509999996</v>
      </c>
      <c r="E7" s="66">
        <v>175117750.95999998</v>
      </c>
      <c r="F7" s="66">
        <v>38.069224012517296</v>
      </c>
      <c r="G7" s="66">
        <v>419912690.19</v>
      </c>
      <c r="H7" s="66">
        <v>38.069200000000002</v>
      </c>
      <c r="I7" s="108">
        <v>44651</v>
      </c>
      <c r="J7" s="66">
        <v>120059</v>
      </c>
      <c r="K7" s="66" t="s">
        <v>378</v>
      </c>
      <c r="L7" s="66" t="s">
        <v>374</v>
      </c>
      <c r="M7" s="66" t="s">
        <v>379</v>
      </c>
      <c r="N7" s="66" t="s">
        <v>318</v>
      </c>
      <c r="O7" s="66" t="s">
        <v>302</v>
      </c>
      <c r="P7" s="66">
        <v>38.069200000000002</v>
      </c>
      <c r="Q7" s="66">
        <v>38.069200000000002</v>
      </c>
      <c r="R7" s="66">
        <v>26504</v>
      </c>
      <c r="S7" s="66" t="s">
        <v>1191</v>
      </c>
      <c r="T7" s="66" t="s">
        <v>309</v>
      </c>
      <c r="U7" s="108">
        <v>44650</v>
      </c>
      <c r="V7" s="66">
        <v>38.091099999999997</v>
      </c>
      <c r="W7" s="66">
        <v>38.091090599538305</v>
      </c>
      <c r="X7" s="66">
        <v>-2.1899999999999999E-2</v>
      </c>
      <c r="Y7" s="66">
        <v>-5.7493745258078002E-2</v>
      </c>
      <c r="Z7" s="66">
        <v>-20.985199999999999</v>
      </c>
      <c r="AA7" s="66">
        <v>-2.186658702103E-2</v>
      </c>
      <c r="AB7" s="66">
        <v>-5.7406040827024003E-2</v>
      </c>
      <c r="AC7" s="66">
        <v>-20.953199999999999</v>
      </c>
      <c r="AD7" s="66"/>
      <c r="AE7" s="66"/>
      <c r="AF7" s="66"/>
      <c r="AG7" s="66" t="s">
        <v>306</v>
      </c>
      <c r="AH7" s="66"/>
      <c r="AI7" s="66"/>
      <c r="AJ7" s="66"/>
      <c r="AK7" s="231">
        <f t="shared" si="0"/>
        <v>41.991269019000001</v>
      </c>
    </row>
    <row r="8" spans="1:37">
      <c r="A8" s="66" t="s">
        <v>380</v>
      </c>
      <c r="B8" s="66" t="s">
        <v>2</v>
      </c>
      <c r="C8" s="66" t="s">
        <v>54</v>
      </c>
      <c r="D8" s="66">
        <v>2087064.0469999998</v>
      </c>
      <c r="E8" s="66">
        <v>22458395.140000001</v>
      </c>
      <c r="F8" s="66">
        <v>10.760759916439699</v>
      </c>
      <c r="G8" s="66">
        <v>419912690.19</v>
      </c>
      <c r="H8" s="66">
        <v>10.7608</v>
      </c>
      <c r="I8" s="108">
        <v>44651</v>
      </c>
      <c r="J8" s="66">
        <v>101686</v>
      </c>
      <c r="K8" s="66" t="s">
        <v>381</v>
      </c>
      <c r="L8" s="66" t="s">
        <v>374</v>
      </c>
      <c r="M8" s="66" t="s">
        <v>382</v>
      </c>
      <c r="N8" s="66" t="s">
        <v>318</v>
      </c>
      <c r="O8" s="66" t="s">
        <v>302</v>
      </c>
      <c r="P8" s="66">
        <v>10.7608</v>
      </c>
      <c r="Q8" s="66">
        <v>10.7608</v>
      </c>
      <c r="R8" s="66">
        <v>26502</v>
      </c>
      <c r="S8" s="66" t="s">
        <v>1191</v>
      </c>
      <c r="T8" s="66" t="s">
        <v>2152</v>
      </c>
      <c r="U8" s="108">
        <v>44650</v>
      </c>
      <c r="V8" s="66">
        <v>10.767200000000001</v>
      </c>
      <c r="W8" s="66">
        <v>10.7671886314661</v>
      </c>
      <c r="X8" s="66">
        <v>-6.4000000000000003E-3</v>
      </c>
      <c r="Y8" s="66">
        <v>-5.9439780072813003E-2</v>
      </c>
      <c r="Z8" s="66">
        <v>-21.695499999999999</v>
      </c>
      <c r="AA8" s="66">
        <v>-6.4287150264E-3</v>
      </c>
      <c r="AB8" s="66">
        <v>-5.9706532934815003E-2</v>
      </c>
      <c r="AC8" s="66">
        <v>-21.792899999999999</v>
      </c>
      <c r="AD8" s="66"/>
      <c r="AE8" s="66"/>
      <c r="AF8" s="66"/>
      <c r="AG8" s="66" t="s">
        <v>324</v>
      </c>
      <c r="AH8" s="66"/>
      <c r="AI8" s="66"/>
      <c r="AJ8" s="66"/>
      <c r="AK8" s="231">
        <f t="shared" si="0"/>
        <v>41.991269019000001</v>
      </c>
    </row>
    <row r="9" spans="1:37">
      <c r="A9" s="66" t="s">
        <v>356</v>
      </c>
      <c r="B9" s="66" t="s">
        <v>13</v>
      </c>
      <c r="C9" s="66" t="s">
        <v>58</v>
      </c>
      <c r="D9" s="66">
        <v>613899.77499999991</v>
      </c>
      <c r="E9" s="66">
        <v>17040233.330000002</v>
      </c>
      <c r="F9" s="66">
        <v>27.757353926379899</v>
      </c>
      <c r="G9" s="66">
        <v>549651197.52999997</v>
      </c>
      <c r="H9" s="66">
        <v>27.757400000000001</v>
      </c>
      <c r="I9" s="108">
        <v>44651</v>
      </c>
      <c r="J9" s="66">
        <v>106736</v>
      </c>
      <c r="K9" s="66" t="s">
        <v>357</v>
      </c>
      <c r="L9" s="66" t="s">
        <v>195</v>
      </c>
      <c r="M9" s="66" t="s">
        <v>358</v>
      </c>
      <c r="N9" s="66" t="s">
        <v>318</v>
      </c>
      <c r="O9" s="66" t="s">
        <v>302</v>
      </c>
      <c r="P9" s="66">
        <v>27.757400000000001</v>
      </c>
      <c r="Q9" s="66">
        <v>27.757400000000001</v>
      </c>
      <c r="R9" s="66">
        <v>26532</v>
      </c>
      <c r="S9" s="66" t="s">
        <v>220</v>
      </c>
      <c r="T9" s="66" t="s">
        <v>359</v>
      </c>
      <c r="U9" s="108">
        <v>44650</v>
      </c>
      <c r="V9" s="66">
        <v>27.769400000000001</v>
      </c>
      <c r="W9" s="66">
        <v>27.7694205214524</v>
      </c>
      <c r="X9" s="66">
        <v>-1.2E-2</v>
      </c>
      <c r="Y9" s="66">
        <v>-4.3213033050767999E-2</v>
      </c>
      <c r="Z9" s="66">
        <v>-15.7728</v>
      </c>
      <c r="AA9" s="66">
        <v>-1.2066595072459999E-2</v>
      </c>
      <c r="AB9" s="66">
        <v>-4.3452815528282999E-2</v>
      </c>
      <c r="AC9" s="66">
        <v>-15.860300000000001</v>
      </c>
      <c r="AD9" s="66"/>
      <c r="AE9" s="66"/>
      <c r="AF9" s="66"/>
      <c r="AG9" s="66" t="s">
        <v>237</v>
      </c>
      <c r="AH9" s="66"/>
      <c r="AI9" s="66"/>
      <c r="AJ9" s="66"/>
      <c r="AK9" s="231">
        <f t="shared" si="0"/>
        <v>54.965119752999996</v>
      </c>
    </row>
    <row r="10" spans="1:37">
      <c r="A10" s="66" t="s">
        <v>352</v>
      </c>
      <c r="B10" s="66" t="s">
        <v>13</v>
      </c>
      <c r="C10" s="66" t="s">
        <v>64</v>
      </c>
      <c r="D10" s="66">
        <v>0</v>
      </c>
      <c r="E10" s="66">
        <v>0</v>
      </c>
      <c r="F10" s="66">
        <v>10</v>
      </c>
      <c r="G10" s="66">
        <v>549651197.52999997</v>
      </c>
      <c r="H10" s="66">
        <v>10</v>
      </c>
      <c r="I10" s="108">
        <v>44651</v>
      </c>
      <c r="J10" s="66">
        <v>106770</v>
      </c>
      <c r="K10" s="66" t="s">
        <v>353</v>
      </c>
      <c r="L10" s="66" t="s">
        <v>195</v>
      </c>
      <c r="M10" s="66" t="s">
        <v>354</v>
      </c>
      <c r="N10" s="66" t="s">
        <v>318</v>
      </c>
      <c r="O10" s="66" t="s">
        <v>302</v>
      </c>
      <c r="P10" s="66">
        <v>10</v>
      </c>
      <c r="Q10" s="66">
        <v>10</v>
      </c>
      <c r="R10" s="66">
        <v>26590</v>
      </c>
      <c r="S10" s="66" t="s">
        <v>220</v>
      </c>
      <c r="T10" s="66" t="s">
        <v>2188</v>
      </c>
      <c r="U10" s="108">
        <v>44650</v>
      </c>
      <c r="V10" s="66">
        <v>10</v>
      </c>
      <c r="W10" s="66">
        <v>10</v>
      </c>
      <c r="X10" s="66">
        <v>0</v>
      </c>
      <c r="Y10" s="66">
        <v>0</v>
      </c>
      <c r="Z10" s="66">
        <v>0</v>
      </c>
      <c r="AA10" s="66">
        <v>0</v>
      </c>
      <c r="AB10" s="66">
        <v>0</v>
      </c>
      <c r="AC10" s="66">
        <v>0</v>
      </c>
      <c r="AD10" s="66"/>
      <c r="AE10" s="66"/>
      <c r="AF10" s="66"/>
      <c r="AG10" s="66" t="s">
        <v>237</v>
      </c>
      <c r="AH10" s="66"/>
      <c r="AI10" s="66"/>
      <c r="AJ10" s="66"/>
      <c r="AK10" s="231">
        <f t="shared" si="0"/>
        <v>54.965119752999996</v>
      </c>
    </row>
    <row r="11" spans="1:37">
      <c r="A11" s="66" t="s">
        <v>348</v>
      </c>
      <c r="B11" s="66" t="s">
        <v>13</v>
      </c>
      <c r="C11" s="66" t="s">
        <v>104</v>
      </c>
      <c r="D11" s="66">
        <v>1399.587</v>
      </c>
      <c r="E11" s="66">
        <v>16131.32</v>
      </c>
      <c r="F11" s="66">
        <v>11.525771531173101</v>
      </c>
      <c r="G11" s="66">
        <v>549651197.52999997</v>
      </c>
      <c r="H11" s="66">
        <v>11.5258</v>
      </c>
      <c r="I11" s="108">
        <v>44651</v>
      </c>
      <c r="J11" s="66">
        <v>120051</v>
      </c>
      <c r="K11" s="66" t="s">
        <v>349</v>
      </c>
      <c r="L11" s="66" t="s">
        <v>195</v>
      </c>
      <c r="M11" s="66" t="s">
        <v>350</v>
      </c>
      <c r="N11" s="66" t="s">
        <v>318</v>
      </c>
      <c r="O11" s="66" t="s">
        <v>302</v>
      </c>
      <c r="P11" s="66">
        <v>11.5258</v>
      </c>
      <c r="Q11" s="66">
        <v>11.5258</v>
      </c>
      <c r="R11" s="66">
        <v>26541</v>
      </c>
      <c r="S11" s="66" t="s">
        <v>220</v>
      </c>
      <c r="T11" s="66" t="s">
        <v>2185</v>
      </c>
      <c r="U11" s="108">
        <v>44650</v>
      </c>
      <c r="V11" s="66">
        <v>11.5305</v>
      </c>
      <c r="W11" s="66">
        <v>11.530465773117401</v>
      </c>
      <c r="X11" s="66">
        <v>-4.7000000000000002E-3</v>
      </c>
      <c r="Y11" s="66">
        <v>-4.0761458739862998E-2</v>
      </c>
      <c r="Z11" s="66">
        <v>-14.8779</v>
      </c>
      <c r="AA11" s="66">
        <v>-4.6942419442399996E-3</v>
      </c>
      <c r="AB11" s="66">
        <v>-4.0711641980536999E-2</v>
      </c>
      <c r="AC11" s="66">
        <v>-14.8597</v>
      </c>
      <c r="AD11" s="66"/>
      <c r="AE11" s="66"/>
      <c r="AF11" s="66"/>
      <c r="AG11" s="66" t="s">
        <v>306</v>
      </c>
      <c r="AH11" s="66"/>
      <c r="AI11" s="66"/>
      <c r="AJ11" s="66"/>
      <c r="AK11" s="231">
        <f t="shared" si="0"/>
        <v>54.965119752999996</v>
      </c>
    </row>
    <row r="12" spans="1:37">
      <c r="A12" s="66" t="s">
        <v>345</v>
      </c>
      <c r="B12" s="66" t="s">
        <v>13</v>
      </c>
      <c r="C12" s="66" t="s">
        <v>54</v>
      </c>
      <c r="D12" s="66">
        <v>177343.97099999999</v>
      </c>
      <c r="E12" s="66">
        <v>2578116.92</v>
      </c>
      <c r="F12" s="66">
        <v>14.5373812566766</v>
      </c>
      <c r="G12" s="66">
        <v>549651197.52999997</v>
      </c>
      <c r="H12" s="66">
        <v>14.5374</v>
      </c>
      <c r="I12" s="108">
        <v>44651</v>
      </c>
      <c r="J12" s="66">
        <v>110438</v>
      </c>
      <c r="K12" s="66" t="s">
        <v>346</v>
      </c>
      <c r="L12" s="66" t="s">
        <v>195</v>
      </c>
      <c r="M12" s="66" t="s">
        <v>347</v>
      </c>
      <c r="N12" s="66" t="s">
        <v>318</v>
      </c>
      <c r="O12" s="66" t="s">
        <v>302</v>
      </c>
      <c r="P12" s="66">
        <v>14.5374</v>
      </c>
      <c r="Q12" s="66">
        <v>14.5374</v>
      </c>
      <c r="R12" s="66">
        <v>26538</v>
      </c>
      <c r="S12" s="66" t="s">
        <v>220</v>
      </c>
      <c r="T12" s="66" t="s">
        <v>2152</v>
      </c>
      <c r="U12" s="108">
        <v>44650</v>
      </c>
      <c r="V12" s="66">
        <v>14.5436</v>
      </c>
      <c r="W12" s="66">
        <v>14.543601345830499</v>
      </c>
      <c r="X12" s="66">
        <v>-6.1999999999999998E-3</v>
      </c>
      <c r="Y12" s="66">
        <v>-4.2630435380510999E-2</v>
      </c>
      <c r="Z12" s="66">
        <v>-15.5601</v>
      </c>
      <c r="AA12" s="66">
        <v>-6.2200891539299996E-3</v>
      </c>
      <c r="AB12" s="66">
        <v>-4.2768561967722003E-2</v>
      </c>
      <c r="AC12" s="66">
        <v>-15.6105</v>
      </c>
      <c r="AD12" s="66"/>
      <c r="AE12" s="66"/>
      <c r="AF12" s="66"/>
      <c r="AG12" s="66" t="s">
        <v>324</v>
      </c>
      <c r="AH12" s="66"/>
      <c r="AI12" s="66"/>
      <c r="AJ12" s="66"/>
      <c r="AK12" s="231">
        <f t="shared" si="0"/>
        <v>54.965119752999996</v>
      </c>
    </row>
    <row r="13" spans="1:37" s="67" customFormat="1">
      <c r="A13" s="66" t="s">
        <v>341</v>
      </c>
      <c r="B13" s="66" t="s">
        <v>13</v>
      </c>
      <c r="C13" s="66" t="s">
        <v>102</v>
      </c>
      <c r="D13" s="66">
        <v>240.803</v>
      </c>
      <c r="E13" s="66">
        <v>2558.92</v>
      </c>
      <c r="F13" s="66">
        <v>10.626611794703599</v>
      </c>
      <c r="G13" s="66">
        <v>549651197.52999997</v>
      </c>
      <c r="H13" s="66">
        <v>10.6266</v>
      </c>
      <c r="I13" s="108">
        <v>44651</v>
      </c>
      <c r="J13" s="66">
        <v>120050</v>
      </c>
      <c r="K13" s="66" t="s">
        <v>342</v>
      </c>
      <c r="L13" s="66" t="s">
        <v>195</v>
      </c>
      <c r="M13" s="66" t="s">
        <v>343</v>
      </c>
      <c r="N13" s="66" t="s">
        <v>318</v>
      </c>
      <c r="O13" s="66" t="s">
        <v>302</v>
      </c>
      <c r="P13" s="66">
        <v>10.6266</v>
      </c>
      <c r="Q13" s="66">
        <v>10.6266</v>
      </c>
      <c r="R13" s="66">
        <v>26542</v>
      </c>
      <c r="S13" s="66" t="s">
        <v>220</v>
      </c>
      <c r="T13" s="66" t="s">
        <v>2184</v>
      </c>
      <c r="U13" s="108">
        <v>44650</v>
      </c>
      <c r="V13" s="66">
        <v>10.6309</v>
      </c>
      <c r="W13" s="66">
        <v>10.630930677774</v>
      </c>
      <c r="X13" s="66">
        <v>-4.3E-3</v>
      </c>
      <c r="Y13" s="66">
        <v>-4.0448127627952003E-2</v>
      </c>
      <c r="Z13" s="66">
        <v>-14.7636</v>
      </c>
      <c r="AA13" s="66">
        <v>-4.3188830704E-3</v>
      </c>
      <c r="AB13" s="66">
        <v>-4.0625634775602999E-2</v>
      </c>
      <c r="AC13" s="66">
        <v>-14.8284</v>
      </c>
      <c r="AD13" s="66"/>
      <c r="AE13" s="66"/>
      <c r="AF13" s="66"/>
      <c r="AG13" s="66" t="s">
        <v>306</v>
      </c>
      <c r="AH13" s="66"/>
      <c r="AI13" s="66"/>
      <c r="AJ13" s="66"/>
      <c r="AK13" s="231">
        <f t="shared" si="0"/>
        <v>54.965119752999996</v>
      </c>
    </row>
    <row r="14" spans="1:37">
      <c r="A14" s="66" t="s">
        <v>338</v>
      </c>
      <c r="B14" s="66" t="s">
        <v>13</v>
      </c>
      <c r="C14" s="66" t="s">
        <v>52</v>
      </c>
      <c r="D14" s="66">
        <v>1190079.855</v>
      </c>
      <c r="E14" s="66">
        <v>12610711.129999999</v>
      </c>
      <c r="F14" s="66">
        <v>10.596525163431201</v>
      </c>
      <c r="G14" s="66">
        <v>549651197.52999997</v>
      </c>
      <c r="H14" s="66">
        <v>10.596500000000001</v>
      </c>
      <c r="I14" s="108">
        <v>44651</v>
      </c>
      <c r="J14" s="66">
        <v>106739</v>
      </c>
      <c r="K14" s="66" t="s">
        <v>339</v>
      </c>
      <c r="L14" s="66" t="s">
        <v>195</v>
      </c>
      <c r="M14" s="66" t="s">
        <v>340</v>
      </c>
      <c r="N14" s="66" t="s">
        <v>318</v>
      </c>
      <c r="O14" s="66" t="s">
        <v>302</v>
      </c>
      <c r="P14" s="66">
        <v>10.596500000000001</v>
      </c>
      <c r="Q14" s="66">
        <v>10.596500000000001</v>
      </c>
      <c r="R14" s="66">
        <v>26533</v>
      </c>
      <c r="S14" s="66" t="s">
        <v>220</v>
      </c>
      <c r="T14" s="66" t="s">
        <v>2150</v>
      </c>
      <c r="U14" s="108">
        <v>44650</v>
      </c>
      <c r="V14" s="66">
        <v>10.601100000000001</v>
      </c>
      <c r="W14" s="66">
        <v>10.6010590356561</v>
      </c>
      <c r="X14" s="66">
        <v>-4.5999999999999999E-3</v>
      </c>
      <c r="Y14" s="66">
        <v>-4.3391723500391E-2</v>
      </c>
      <c r="Z14" s="66">
        <v>-15.837999999999999</v>
      </c>
      <c r="AA14" s="66">
        <v>-4.5338722249099999E-3</v>
      </c>
      <c r="AB14" s="66">
        <v>-4.2768106560491001E-2</v>
      </c>
      <c r="AC14" s="66">
        <v>-15.6104</v>
      </c>
      <c r="AD14" s="66"/>
      <c r="AE14" s="66"/>
      <c r="AF14" s="66"/>
      <c r="AG14" s="66" t="s">
        <v>324</v>
      </c>
      <c r="AH14" s="66"/>
      <c r="AI14" s="66"/>
      <c r="AJ14" s="66"/>
      <c r="AK14" s="231">
        <f t="shared" si="0"/>
        <v>54.965119752999996</v>
      </c>
    </row>
    <row r="15" spans="1:37">
      <c r="A15" s="66" t="s">
        <v>334</v>
      </c>
      <c r="B15" s="66" t="s">
        <v>13</v>
      </c>
      <c r="C15" s="66" t="s">
        <v>106</v>
      </c>
      <c r="D15" s="66">
        <v>0</v>
      </c>
      <c r="E15" s="66">
        <v>0</v>
      </c>
      <c r="F15" s="66">
        <v>10</v>
      </c>
      <c r="G15" s="66">
        <v>549651197.52999997</v>
      </c>
      <c r="H15" s="66">
        <v>10</v>
      </c>
      <c r="I15" s="108">
        <v>44651</v>
      </c>
      <c r="J15" s="66">
        <v>120049</v>
      </c>
      <c r="K15" s="66" t="s">
        <v>335</v>
      </c>
      <c r="L15" s="66" t="s">
        <v>195</v>
      </c>
      <c r="M15" s="66" t="s">
        <v>336</v>
      </c>
      <c r="N15" s="66" t="s">
        <v>318</v>
      </c>
      <c r="O15" s="66" t="s">
        <v>302</v>
      </c>
      <c r="P15" s="66">
        <v>10</v>
      </c>
      <c r="Q15" s="66">
        <v>10</v>
      </c>
      <c r="R15" s="66">
        <v>26591</v>
      </c>
      <c r="S15" s="66" t="s">
        <v>220</v>
      </c>
      <c r="T15" s="66" t="s">
        <v>2183</v>
      </c>
      <c r="U15" s="108">
        <v>44650</v>
      </c>
      <c r="V15" s="66">
        <v>10</v>
      </c>
      <c r="W15" s="66">
        <v>10</v>
      </c>
      <c r="X15" s="66">
        <v>0</v>
      </c>
      <c r="Y15" s="66">
        <v>0</v>
      </c>
      <c r="Z15" s="66">
        <v>0</v>
      </c>
      <c r="AA15" s="66">
        <v>0</v>
      </c>
      <c r="AB15" s="66">
        <v>0</v>
      </c>
      <c r="AC15" s="66">
        <v>0</v>
      </c>
      <c r="AD15" s="66"/>
      <c r="AE15" s="66"/>
      <c r="AF15" s="66"/>
      <c r="AG15" s="66" t="s">
        <v>306</v>
      </c>
      <c r="AH15" s="66"/>
      <c r="AI15" s="66"/>
      <c r="AJ15" s="66"/>
      <c r="AK15" s="231">
        <f t="shared" si="0"/>
        <v>54.965119752999996</v>
      </c>
    </row>
    <row r="16" spans="1:37">
      <c r="A16" s="66" t="s">
        <v>331</v>
      </c>
      <c r="B16" s="66" t="s">
        <v>13</v>
      </c>
      <c r="C16" s="66" t="s">
        <v>56</v>
      </c>
      <c r="D16" s="66">
        <v>7483.5290000000005</v>
      </c>
      <c r="E16" s="66">
        <v>84781.47</v>
      </c>
      <c r="F16" s="66">
        <v>11.3290761617948</v>
      </c>
      <c r="G16" s="66">
        <v>549651197.52999997</v>
      </c>
      <c r="H16" s="66">
        <v>11.3291</v>
      </c>
      <c r="I16" s="108">
        <v>44651</v>
      </c>
      <c r="J16" s="66">
        <v>110439</v>
      </c>
      <c r="K16" s="66" t="s">
        <v>332</v>
      </c>
      <c r="L16" s="66" t="s">
        <v>195</v>
      </c>
      <c r="M16" s="66" t="s">
        <v>333</v>
      </c>
      <c r="N16" s="66" t="s">
        <v>318</v>
      </c>
      <c r="O16" s="66" t="s">
        <v>302</v>
      </c>
      <c r="P16" s="66">
        <v>11.3291</v>
      </c>
      <c r="Q16" s="66">
        <v>11.3291</v>
      </c>
      <c r="R16" s="66">
        <v>26539</v>
      </c>
      <c r="S16" s="66" t="s">
        <v>220</v>
      </c>
      <c r="T16" s="66" t="s">
        <v>2148</v>
      </c>
      <c r="U16" s="108">
        <v>44650</v>
      </c>
      <c r="V16" s="66">
        <v>11.3339</v>
      </c>
      <c r="W16" s="66">
        <v>11.333925478206901</v>
      </c>
      <c r="X16" s="66">
        <v>-4.7999999999999996E-3</v>
      </c>
      <c r="Y16" s="66">
        <v>-4.2350823635287999E-2</v>
      </c>
      <c r="Z16" s="66">
        <v>-15.4581</v>
      </c>
      <c r="AA16" s="66">
        <v>-4.8493164120799997E-3</v>
      </c>
      <c r="AB16" s="66">
        <v>-4.2785850510524998E-2</v>
      </c>
      <c r="AC16" s="66">
        <v>-15.6168</v>
      </c>
      <c r="AD16" s="66"/>
      <c r="AE16" s="66"/>
      <c r="AF16" s="66"/>
      <c r="AG16" s="66" t="s">
        <v>324</v>
      </c>
      <c r="AH16" s="66"/>
      <c r="AI16" s="66"/>
      <c r="AJ16" s="66"/>
      <c r="AK16" s="231">
        <f t="shared" si="0"/>
        <v>54.965119752999996</v>
      </c>
    </row>
    <row r="17" spans="1:37">
      <c r="A17" s="66" t="s">
        <v>328</v>
      </c>
      <c r="B17" s="66" t="s">
        <v>13</v>
      </c>
      <c r="C17" s="66" t="s">
        <v>92</v>
      </c>
      <c r="D17" s="66">
        <v>5457249.0610000007</v>
      </c>
      <c r="E17" s="66">
        <v>169452566.30999997</v>
      </c>
      <c r="F17" s="66">
        <v>31.050913091173701</v>
      </c>
      <c r="G17" s="66">
        <v>549651197.52999997</v>
      </c>
      <c r="H17" s="66">
        <v>31.050899999999999</v>
      </c>
      <c r="I17" s="108">
        <v>44651</v>
      </c>
      <c r="J17" s="66">
        <v>120048</v>
      </c>
      <c r="K17" s="66" t="s">
        <v>329</v>
      </c>
      <c r="L17" s="66" t="s">
        <v>195</v>
      </c>
      <c r="M17" s="66" t="s">
        <v>330</v>
      </c>
      <c r="N17" s="66" t="s">
        <v>318</v>
      </c>
      <c r="O17" s="66" t="s">
        <v>302</v>
      </c>
      <c r="P17" s="66">
        <v>31.050899999999999</v>
      </c>
      <c r="Q17" s="66">
        <v>31.050899999999999</v>
      </c>
      <c r="R17" s="66">
        <v>26543</v>
      </c>
      <c r="S17" s="66" t="s">
        <v>220</v>
      </c>
      <c r="T17" s="66" t="s">
        <v>309</v>
      </c>
      <c r="U17" s="108">
        <v>44650</v>
      </c>
      <c r="V17" s="66">
        <v>31.063500000000001</v>
      </c>
      <c r="W17" s="66">
        <v>31.063526196344199</v>
      </c>
      <c r="X17" s="66">
        <v>-1.26E-2</v>
      </c>
      <c r="Y17" s="66">
        <v>-4.0562074460379002E-2</v>
      </c>
      <c r="Z17" s="66">
        <v>-14.805199999999999</v>
      </c>
      <c r="AA17" s="66">
        <v>-1.2613105170529999E-2</v>
      </c>
      <c r="AB17" s="66">
        <v>-4.0604228543810003E-2</v>
      </c>
      <c r="AC17" s="66">
        <v>-14.820499999999999</v>
      </c>
      <c r="AD17" s="66"/>
      <c r="AE17" s="66"/>
      <c r="AF17" s="66"/>
      <c r="AG17" s="66" t="s">
        <v>306</v>
      </c>
      <c r="AH17" s="66"/>
      <c r="AI17" s="66"/>
      <c r="AJ17" s="66"/>
      <c r="AK17" s="231">
        <f t="shared" si="0"/>
        <v>54.965119752999996</v>
      </c>
    </row>
    <row r="18" spans="1:37">
      <c r="A18" s="66" t="s">
        <v>325</v>
      </c>
      <c r="B18" s="66" t="s">
        <v>13</v>
      </c>
      <c r="C18" s="66" t="s">
        <v>41</v>
      </c>
      <c r="D18" s="66">
        <v>11260655.636</v>
      </c>
      <c r="E18" s="66">
        <v>325688178.44</v>
      </c>
      <c r="F18" s="66">
        <v>28.9226656926426</v>
      </c>
      <c r="G18" s="66">
        <v>549651197.52999997</v>
      </c>
      <c r="H18" s="66">
        <v>28.922699999999999</v>
      </c>
      <c r="I18" s="108">
        <v>44651</v>
      </c>
      <c r="J18" s="66">
        <v>106737</v>
      </c>
      <c r="K18" s="66" t="s">
        <v>326</v>
      </c>
      <c r="L18" s="66" t="s">
        <v>195</v>
      </c>
      <c r="M18" s="66" t="s">
        <v>327</v>
      </c>
      <c r="N18" s="66" t="s">
        <v>318</v>
      </c>
      <c r="O18" s="66" t="s">
        <v>302</v>
      </c>
      <c r="P18" s="66">
        <v>28.922699999999999</v>
      </c>
      <c r="Q18" s="66">
        <v>28.922699999999999</v>
      </c>
      <c r="R18" s="66">
        <v>26534</v>
      </c>
      <c r="S18" s="66" t="s">
        <v>220</v>
      </c>
      <c r="T18" s="66" t="s">
        <v>42</v>
      </c>
      <c r="U18" s="108">
        <v>44650</v>
      </c>
      <c r="V18" s="66">
        <v>28.934999999999999</v>
      </c>
      <c r="W18" s="66">
        <v>28.935040684783299</v>
      </c>
      <c r="X18" s="66">
        <v>-1.23E-2</v>
      </c>
      <c r="Y18" s="66">
        <v>-4.2509072058061002E-2</v>
      </c>
      <c r="Z18" s="66">
        <v>-15.5158</v>
      </c>
      <c r="AA18" s="66">
        <v>-1.2374992140639999E-2</v>
      </c>
      <c r="AB18" s="66">
        <v>-4.2768186419547001E-2</v>
      </c>
      <c r="AC18" s="66">
        <v>-15.6104</v>
      </c>
      <c r="AD18" s="66"/>
      <c r="AE18" s="66"/>
      <c r="AF18" s="66"/>
      <c r="AG18" s="66" t="s">
        <v>324</v>
      </c>
      <c r="AH18" s="66"/>
      <c r="AI18" s="66"/>
      <c r="AJ18" s="66"/>
      <c r="AK18" s="231">
        <f t="shared" si="0"/>
        <v>54.965119752999996</v>
      </c>
    </row>
    <row r="19" spans="1:37">
      <c r="A19" s="66" t="s">
        <v>320</v>
      </c>
      <c r="B19" s="66" t="s">
        <v>13</v>
      </c>
      <c r="C19" s="66" t="s">
        <v>50</v>
      </c>
      <c r="D19" s="66">
        <v>706901.97400000005</v>
      </c>
      <c r="E19" s="66">
        <v>7484428.5099999998</v>
      </c>
      <c r="F19" s="66">
        <v>10.587646923164501</v>
      </c>
      <c r="G19" s="66">
        <v>549651197.52999997</v>
      </c>
      <c r="H19" s="66">
        <v>10.5876</v>
      </c>
      <c r="I19" s="108">
        <v>44651</v>
      </c>
      <c r="J19" s="66">
        <v>106738</v>
      </c>
      <c r="K19" s="66" t="s">
        <v>321</v>
      </c>
      <c r="L19" s="66" t="s">
        <v>195</v>
      </c>
      <c r="M19" s="66" t="s">
        <v>322</v>
      </c>
      <c r="N19" s="66" t="s">
        <v>318</v>
      </c>
      <c r="O19" s="66" t="s">
        <v>302</v>
      </c>
      <c r="P19" s="66">
        <v>10.5876</v>
      </c>
      <c r="Q19" s="66">
        <v>10.5876</v>
      </c>
      <c r="R19" s="66">
        <v>26535</v>
      </c>
      <c r="S19" s="66" t="s">
        <v>220</v>
      </c>
      <c r="T19" s="66" t="s">
        <v>2187</v>
      </c>
      <c r="U19" s="108">
        <v>44650</v>
      </c>
      <c r="V19" s="66">
        <v>10.5922</v>
      </c>
      <c r="W19" s="66">
        <v>10.5921769996359</v>
      </c>
      <c r="X19" s="66">
        <v>-4.5999999999999999E-3</v>
      </c>
      <c r="Y19" s="66">
        <v>-4.3428183002586003E-2</v>
      </c>
      <c r="Z19" s="66">
        <v>-15.8513</v>
      </c>
      <c r="AA19" s="66">
        <v>-4.5300764713999998E-3</v>
      </c>
      <c r="AB19" s="66">
        <v>-4.2768134176342003E-2</v>
      </c>
      <c r="AC19" s="66">
        <v>-15.6104</v>
      </c>
      <c r="AD19" s="66"/>
      <c r="AE19" s="66"/>
      <c r="AF19" s="66"/>
      <c r="AG19" s="66" t="s">
        <v>324</v>
      </c>
      <c r="AH19" s="66"/>
      <c r="AI19" s="66"/>
      <c r="AJ19" s="66"/>
      <c r="AK19" s="231">
        <f t="shared" si="0"/>
        <v>54.965119752999996</v>
      </c>
    </row>
    <row r="20" spans="1:37">
      <c r="A20" s="66" t="s">
        <v>315</v>
      </c>
      <c r="B20" s="66" t="s">
        <v>13</v>
      </c>
      <c r="C20" s="66" t="s">
        <v>100</v>
      </c>
      <c r="D20" s="66">
        <v>0</v>
      </c>
      <c r="E20" s="66">
        <v>0</v>
      </c>
      <c r="F20" s="66">
        <v>10</v>
      </c>
      <c r="G20" s="66">
        <v>549651197.52999997</v>
      </c>
      <c r="H20" s="66">
        <v>10</v>
      </c>
      <c r="I20" s="108">
        <v>44651</v>
      </c>
      <c r="J20" s="66">
        <v>120047</v>
      </c>
      <c r="K20" s="66" t="s">
        <v>316</v>
      </c>
      <c r="L20" s="66" t="s">
        <v>195</v>
      </c>
      <c r="M20" s="66" t="s">
        <v>317</v>
      </c>
      <c r="N20" s="66" t="s">
        <v>318</v>
      </c>
      <c r="O20" s="66" t="s">
        <v>302</v>
      </c>
      <c r="P20" s="66">
        <v>10</v>
      </c>
      <c r="Q20" s="66">
        <v>10</v>
      </c>
      <c r="R20" s="66">
        <v>26540</v>
      </c>
      <c r="S20" s="66" t="s">
        <v>220</v>
      </c>
      <c r="T20" s="66" t="s">
        <v>2186</v>
      </c>
      <c r="U20" s="108">
        <v>44650</v>
      </c>
      <c r="V20" s="66">
        <v>10</v>
      </c>
      <c r="W20" s="66">
        <v>10</v>
      </c>
      <c r="X20" s="66">
        <v>0</v>
      </c>
      <c r="Y20" s="66">
        <v>0</v>
      </c>
      <c r="Z20" s="66">
        <v>0</v>
      </c>
      <c r="AA20" s="66">
        <v>0</v>
      </c>
      <c r="AB20" s="66">
        <v>0</v>
      </c>
      <c r="AC20" s="66">
        <v>0</v>
      </c>
      <c r="AD20" s="66"/>
      <c r="AE20" s="66"/>
      <c r="AF20" s="66"/>
      <c r="AG20" s="66" t="s">
        <v>306</v>
      </c>
      <c r="AH20" s="66"/>
      <c r="AI20" s="66"/>
      <c r="AJ20" s="66"/>
      <c r="AK20" s="231">
        <f t="shared" si="0"/>
        <v>54.965119752999996</v>
      </c>
    </row>
    <row r="21" spans="1:37">
      <c r="A21" s="66" t="s">
        <v>1841</v>
      </c>
      <c r="B21" s="66" t="s">
        <v>1801</v>
      </c>
      <c r="C21" s="66" t="s">
        <v>104</v>
      </c>
      <c r="D21" s="66">
        <v>2495.3960000000002</v>
      </c>
      <c r="E21" s="66">
        <v>25232.25</v>
      </c>
      <c r="F21" s="66">
        <v>10.1115213777693</v>
      </c>
      <c r="G21" s="66">
        <v>2115492003.3800001</v>
      </c>
      <c r="H21" s="66">
        <v>10.111499999999999</v>
      </c>
      <c r="I21" s="108">
        <v>44651</v>
      </c>
      <c r="J21" s="66">
        <v>148495</v>
      </c>
      <c r="K21" s="66" t="s">
        <v>1842</v>
      </c>
      <c r="L21" s="66" t="s">
        <v>1820</v>
      </c>
      <c r="M21" s="66" t="s">
        <v>1843</v>
      </c>
      <c r="N21" s="66" t="s">
        <v>1822</v>
      </c>
      <c r="O21" s="66" t="s">
        <v>302</v>
      </c>
      <c r="P21" s="66">
        <v>10.111499999999999</v>
      </c>
      <c r="Q21" s="66">
        <v>10.111499999999999</v>
      </c>
      <c r="R21" s="66">
        <v>124579</v>
      </c>
      <c r="S21" s="66" t="s">
        <v>1802</v>
      </c>
      <c r="T21" s="66" t="s">
        <v>2185</v>
      </c>
      <c r="U21" s="108">
        <v>44650</v>
      </c>
      <c r="V21" s="66">
        <v>10.108700000000001</v>
      </c>
      <c r="W21" s="66">
        <v>10.108716211775601</v>
      </c>
      <c r="X21" s="66">
        <v>2.8E-3</v>
      </c>
      <c r="Y21" s="66">
        <v>2.7698912817670999E-2</v>
      </c>
      <c r="Z21" s="66">
        <v>10.110099999999999</v>
      </c>
      <c r="AA21" s="66">
        <v>2.8051659936900002E-3</v>
      </c>
      <c r="AB21" s="66">
        <v>2.7749972745522999E-2</v>
      </c>
      <c r="AC21" s="66">
        <v>10.1287</v>
      </c>
      <c r="AD21" s="66"/>
      <c r="AE21" s="66"/>
      <c r="AF21" s="66"/>
      <c r="AG21" s="66" t="s">
        <v>306</v>
      </c>
      <c r="AH21" s="66"/>
      <c r="AI21" s="66"/>
      <c r="AJ21" s="66"/>
      <c r="AK21" s="231">
        <f t="shared" si="0"/>
        <v>211.54920033800002</v>
      </c>
    </row>
    <row r="22" spans="1:37">
      <c r="A22" s="66" t="s">
        <v>1838</v>
      </c>
      <c r="B22" s="66" t="s">
        <v>1801</v>
      </c>
      <c r="C22" s="66" t="s">
        <v>54</v>
      </c>
      <c r="D22" s="66">
        <v>452602.902</v>
      </c>
      <c r="E22" s="66">
        <v>4564409.71</v>
      </c>
      <c r="F22" s="66">
        <v>10.0847999202621</v>
      </c>
      <c r="G22" s="66">
        <v>2115492003.3800001</v>
      </c>
      <c r="H22" s="66">
        <v>10.0848</v>
      </c>
      <c r="I22" s="108">
        <v>44651</v>
      </c>
      <c r="J22" s="66">
        <v>148498</v>
      </c>
      <c r="K22" s="66" t="s">
        <v>1839</v>
      </c>
      <c r="L22" s="66" t="s">
        <v>1820</v>
      </c>
      <c r="M22" s="66" t="s">
        <v>1840</v>
      </c>
      <c r="N22" s="66" t="s">
        <v>1822</v>
      </c>
      <c r="O22" s="66" t="s">
        <v>302</v>
      </c>
      <c r="P22" s="66">
        <v>10.0848</v>
      </c>
      <c r="Q22" s="66">
        <v>10.0848</v>
      </c>
      <c r="R22" s="66">
        <v>124981</v>
      </c>
      <c r="S22" s="66" t="s">
        <v>1802</v>
      </c>
      <c r="T22" s="66" t="s">
        <v>2152</v>
      </c>
      <c r="U22" s="108">
        <v>44650</v>
      </c>
      <c r="V22" s="66">
        <v>10.082100000000001</v>
      </c>
      <c r="W22" s="66">
        <v>10.082127202092</v>
      </c>
      <c r="X22" s="66">
        <v>2.7000000000000001E-3</v>
      </c>
      <c r="Y22" s="66">
        <v>2.6780135090903E-2</v>
      </c>
      <c r="Z22" s="66">
        <v>9.7746999999999993</v>
      </c>
      <c r="AA22" s="66">
        <v>2.6727181700699999E-3</v>
      </c>
      <c r="AB22" s="66">
        <v>2.650946686643E-2</v>
      </c>
      <c r="AC22" s="66">
        <v>9.6760000000000002</v>
      </c>
      <c r="AD22" s="66"/>
      <c r="AE22" s="66"/>
      <c r="AF22" s="66"/>
      <c r="AG22" s="66" t="s">
        <v>237</v>
      </c>
      <c r="AH22" s="66"/>
      <c r="AI22" s="66"/>
      <c r="AJ22" s="66"/>
      <c r="AK22" s="231">
        <f t="shared" si="0"/>
        <v>211.54920033800002</v>
      </c>
    </row>
    <row r="23" spans="1:37">
      <c r="A23" s="66" t="s">
        <v>1835</v>
      </c>
      <c r="B23" s="66" t="s">
        <v>1801</v>
      </c>
      <c r="C23" s="66" t="s">
        <v>102</v>
      </c>
      <c r="D23" s="66">
        <v>3820.7379999999998</v>
      </c>
      <c r="E23" s="66">
        <v>39200.33</v>
      </c>
      <c r="F23" s="66">
        <v>10.2598843469508</v>
      </c>
      <c r="G23" s="66">
        <v>2115492003.3800001</v>
      </c>
      <c r="H23" s="66">
        <v>10.2599</v>
      </c>
      <c r="I23" s="108">
        <v>44651</v>
      </c>
      <c r="J23" s="66">
        <v>148493</v>
      </c>
      <c r="K23" s="66" t="s">
        <v>1836</v>
      </c>
      <c r="L23" s="66" t="s">
        <v>1820</v>
      </c>
      <c r="M23" s="66" t="s">
        <v>1837</v>
      </c>
      <c r="N23" s="66" t="s">
        <v>1822</v>
      </c>
      <c r="O23" s="66" t="s">
        <v>302</v>
      </c>
      <c r="P23" s="66">
        <v>10.2599</v>
      </c>
      <c r="Q23" s="66">
        <v>10.2599</v>
      </c>
      <c r="R23" s="66">
        <v>124578</v>
      </c>
      <c r="S23" s="66" t="s">
        <v>1802</v>
      </c>
      <c r="T23" s="66" t="s">
        <v>2184</v>
      </c>
      <c r="U23" s="108">
        <v>44650</v>
      </c>
      <c r="V23" s="66">
        <v>10.257</v>
      </c>
      <c r="W23" s="66">
        <v>10.257047198734901</v>
      </c>
      <c r="X23" s="66">
        <v>2.8999999999999998E-3</v>
      </c>
      <c r="Y23" s="66">
        <v>2.8273374280978002E-2</v>
      </c>
      <c r="Z23" s="66">
        <v>10.319800000000001</v>
      </c>
      <c r="AA23" s="66">
        <v>2.8371482158700001E-3</v>
      </c>
      <c r="AB23" s="66">
        <v>2.7660477337179998E-2</v>
      </c>
      <c r="AC23" s="66">
        <v>10.0961</v>
      </c>
      <c r="AD23" s="66"/>
      <c r="AE23" s="66"/>
      <c r="AF23" s="66"/>
      <c r="AG23" s="66" t="s">
        <v>306</v>
      </c>
      <c r="AH23" s="66"/>
      <c r="AI23" s="66"/>
      <c r="AJ23" s="66"/>
      <c r="AK23" s="231">
        <f t="shared" si="0"/>
        <v>211.54920033800002</v>
      </c>
    </row>
    <row r="24" spans="1:37">
      <c r="A24" s="66" t="s">
        <v>1832</v>
      </c>
      <c r="B24" s="66" t="s">
        <v>1801</v>
      </c>
      <c r="C24" s="66" t="s">
        <v>52</v>
      </c>
      <c r="D24" s="66">
        <v>2450813.1770000001</v>
      </c>
      <c r="E24" s="66">
        <v>24617228.18</v>
      </c>
      <c r="F24" s="66">
        <v>10.044514372218901</v>
      </c>
      <c r="G24" s="66">
        <v>2115492003.3800001</v>
      </c>
      <c r="H24" s="66">
        <v>10.044499999999999</v>
      </c>
      <c r="I24" s="108">
        <v>44651</v>
      </c>
      <c r="J24" s="66">
        <v>148497</v>
      </c>
      <c r="K24" s="66" t="s">
        <v>1833</v>
      </c>
      <c r="L24" s="66" t="s">
        <v>1820</v>
      </c>
      <c r="M24" s="66" t="s">
        <v>1834</v>
      </c>
      <c r="N24" s="66" t="s">
        <v>1822</v>
      </c>
      <c r="O24" s="66" t="s">
        <v>302</v>
      </c>
      <c r="P24" s="66">
        <v>10.044499999999999</v>
      </c>
      <c r="Q24" s="66">
        <v>10.044499999999999</v>
      </c>
      <c r="R24" s="66">
        <v>124980</v>
      </c>
      <c r="S24" s="66" t="s">
        <v>1802</v>
      </c>
      <c r="T24" s="66" t="s">
        <v>2150</v>
      </c>
      <c r="U24" s="108">
        <v>44650</v>
      </c>
      <c r="V24" s="66">
        <v>10.0419</v>
      </c>
      <c r="W24" s="66">
        <v>10.041852325163999</v>
      </c>
      <c r="X24" s="66">
        <v>2.5999999999999999E-3</v>
      </c>
      <c r="Y24" s="66">
        <v>2.5891514554017999E-2</v>
      </c>
      <c r="Z24" s="66">
        <v>9.4504000000000001</v>
      </c>
      <c r="AA24" s="66">
        <v>2.6620470549300001E-3</v>
      </c>
      <c r="AB24" s="66">
        <v>2.6509522035682E-2</v>
      </c>
      <c r="AC24" s="66">
        <v>9.6760000000000002</v>
      </c>
      <c r="AD24" s="66"/>
      <c r="AE24" s="66"/>
      <c r="AF24" s="66"/>
      <c r="AG24" s="66" t="s">
        <v>237</v>
      </c>
      <c r="AH24" s="66"/>
      <c r="AI24" s="66"/>
      <c r="AJ24" s="66"/>
      <c r="AK24" s="231">
        <f t="shared" si="0"/>
        <v>211.54920033800002</v>
      </c>
    </row>
    <row r="25" spans="1:37">
      <c r="A25" s="66" t="s">
        <v>1829</v>
      </c>
      <c r="B25" s="66" t="s">
        <v>1801</v>
      </c>
      <c r="C25" s="66" t="s">
        <v>106</v>
      </c>
      <c r="D25" s="66">
        <v>41826.743999999999</v>
      </c>
      <c r="E25" s="66">
        <v>423465.57</v>
      </c>
      <c r="F25" s="66">
        <v>10.124277663114301</v>
      </c>
      <c r="G25" s="66">
        <v>2115492003.3800001</v>
      </c>
      <c r="H25" s="66">
        <v>10.1243</v>
      </c>
      <c r="I25" s="108">
        <v>44651</v>
      </c>
      <c r="J25" s="66">
        <v>148494</v>
      </c>
      <c r="K25" s="66" t="s">
        <v>1830</v>
      </c>
      <c r="L25" s="66" t="s">
        <v>1820</v>
      </c>
      <c r="M25" s="66" t="s">
        <v>1831</v>
      </c>
      <c r="N25" s="66" t="s">
        <v>1822</v>
      </c>
      <c r="O25" s="66" t="s">
        <v>302</v>
      </c>
      <c r="P25" s="66">
        <v>10.1243</v>
      </c>
      <c r="Q25" s="66">
        <v>10.1243</v>
      </c>
      <c r="R25" s="66">
        <v>124584</v>
      </c>
      <c r="S25" s="66" t="s">
        <v>1802</v>
      </c>
      <c r="T25" s="66" t="s">
        <v>2183</v>
      </c>
      <c r="U25" s="108">
        <v>44650</v>
      </c>
      <c r="V25" s="66">
        <v>10.121499999999999</v>
      </c>
      <c r="W25" s="66">
        <v>10.121476345373701</v>
      </c>
      <c r="X25" s="66">
        <v>2.8E-3</v>
      </c>
      <c r="Y25" s="66">
        <v>2.7663883811687998E-2</v>
      </c>
      <c r="Z25" s="66">
        <v>10.097300000000001</v>
      </c>
      <c r="AA25" s="66">
        <v>2.8013177406299998E-3</v>
      </c>
      <c r="AB25" s="66">
        <v>2.7676967717366E-2</v>
      </c>
      <c r="AC25" s="66">
        <v>10.1021</v>
      </c>
      <c r="AD25" s="66"/>
      <c r="AE25" s="66"/>
      <c r="AF25" s="66"/>
      <c r="AG25" s="66" t="s">
        <v>306</v>
      </c>
      <c r="AH25" s="66"/>
      <c r="AI25" s="66"/>
      <c r="AJ25" s="66"/>
      <c r="AK25" s="231">
        <f t="shared" si="0"/>
        <v>211.54920033800002</v>
      </c>
    </row>
    <row r="26" spans="1:37">
      <c r="A26" s="66" t="s">
        <v>1826</v>
      </c>
      <c r="B26" s="66" t="s">
        <v>1801</v>
      </c>
      <c r="C26" s="66" t="s">
        <v>56</v>
      </c>
      <c r="D26" s="66">
        <v>65010.136999999995</v>
      </c>
      <c r="E26" s="66">
        <v>655183</v>
      </c>
      <c r="F26" s="66">
        <v>10.078166732674299</v>
      </c>
      <c r="G26" s="66">
        <v>2115492003.3800001</v>
      </c>
      <c r="H26" s="66">
        <v>10.078200000000001</v>
      </c>
      <c r="I26" s="108">
        <v>44651</v>
      </c>
      <c r="J26" s="66">
        <v>148499</v>
      </c>
      <c r="K26" s="66" t="s">
        <v>1827</v>
      </c>
      <c r="L26" s="66" t="s">
        <v>1820</v>
      </c>
      <c r="M26" s="66" t="s">
        <v>1828</v>
      </c>
      <c r="N26" s="66" t="s">
        <v>1822</v>
      </c>
      <c r="O26" s="66" t="s">
        <v>302</v>
      </c>
      <c r="P26" s="66">
        <v>10.078200000000001</v>
      </c>
      <c r="Q26" s="66">
        <v>10.078200000000001</v>
      </c>
      <c r="R26" s="66">
        <v>124982</v>
      </c>
      <c r="S26" s="66" t="s">
        <v>1802</v>
      </c>
      <c r="T26" s="66" t="s">
        <v>2148</v>
      </c>
      <c r="U26" s="108">
        <v>44650</v>
      </c>
      <c r="V26" s="66">
        <v>10.0755</v>
      </c>
      <c r="W26" s="66">
        <v>10.0754959184288</v>
      </c>
      <c r="X26" s="66">
        <v>2.7000000000000001E-3</v>
      </c>
      <c r="Y26" s="66">
        <v>2.6797677534612999E-2</v>
      </c>
      <c r="Z26" s="66">
        <v>9.7812000000000001</v>
      </c>
      <c r="AA26" s="66">
        <v>2.6708142454800001E-3</v>
      </c>
      <c r="AB26" s="66">
        <v>2.6508017740296E-2</v>
      </c>
      <c r="AC26" s="66">
        <v>9.6753999999999998</v>
      </c>
      <c r="AD26" s="66"/>
      <c r="AE26" s="66"/>
      <c r="AF26" s="66"/>
      <c r="AG26" s="66" t="s">
        <v>237</v>
      </c>
      <c r="AH26" s="66"/>
      <c r="AI26" s="66"/>
      <c r="AJ26" s="66"/>
      <c r="AK26" s="231">
        <f t="shared" si="0"/>
        <v>211.54920033800002</v>
      </c>
    </row>
    <row r="27" spans="1:37">
      <c r="A27" s="66" t="s">
        <v>1823</v>
      </c>
      <c r="B27" s="66" t="s">
        <v>1801</v>
      </c>
      <c r="C27" s="66" t="s">
        <v>92</v>
      </c>
      <c r="D27" s="66">
        <v>66554434.792000003</v>
      </c>
      <c r="E27" s="66">
        <v>711428319.60000002</v>
      </c>
      <c r="F27" s="66">
        <v>10.6894201990205</v>
      </c>
      <c r="G27" s="66">
        <v>2115492003.3800001</v>
      </c>
      <c r="H27" s="66">
        <v>10.689399999999999</v>
      </c>
      <c r="I27" s="108">
        <v>44651</v>
      </c>
      <c r="J27" s="66">
        <v>148492</v>
      </c>
      <c r="K27" s="66" t="s">
        <v>1824</v>
      </c>
      <c r="L27" s="66" t="s">
        <v>1820</v>
      </c>
      <c r="M27" s="66" t="s">
        <v>1825</v>
      </c>
      <c r="N27" s="66" t="s">
        <v>1822</v>
      </c>
      <c r="O27" s="66" t="s">
        <v>302</v>
      </c>
      <c r="P27" s="66">
        <v>10.689399999999999</v>
      </c>
      <c r="Q27" s="66">
        <v>10.689399999999999</v>
      </c>
      <c r="R27" s="66">
        <v>124577</v>
      </c>
      <c r="S27" s="66" t="s">
        <v>1802</v>
      </c>
      <c r="T27" s="66" t="s">
        <v>309</v>
      </c>
      <c r="U27" s="108">
        <v>44650</v>
      </c>
      <c r="V27" s="66">
        <v>10.686500000000001</v>
      </c>
      <c r="W27" s="66">
        <v>10.6864619913426</v>
      </c>
      <c r="X27" s="66">
        <v>2.8999999999999998E-3</v>
      </c>
      <c r="Y27" s="66">
        <v>2.7137042062415E-2</v>
      </c>
      <c r="Z27" s="66">
        <v>9.9049999999999994</v>
      </c>
      <c r="AA27" s="66">
        <v>2.9582076779E-3</v>
      </c>
      <c r="AB27" s="66">
        <v>2.7681824726429001E-2</v>
      </c>
      <c r="AC27" s="66">
        <v>10.103899999999999</v>
      </c>
      <c r="AD27" s="66"/>
      <c r="AE27" s="66"/>
      <c r="AF27" s="66"/>
      <c r="AG27" s="66" t="s">
        <v>306</v>
      </c>
      <c r="AH27" s="66"/>
      <c r="AI27" s="66"/>
      <c r="AJ27" s="66"/>
      <c r="AK27" s="231">
        <f t="shared" si="0"/>
        <v>211.54920033800002</v>
      </c>
    </row>
    <row r="28" spans="1:37">
      <c r="A28" s="66" t="s">
        <v>1818</v>
      </c>
      <c r="B28" s="66" t="s">
        <v>1801</v>
      </c>
      <c r="C28" s="66" t="s">
        <v>41</v>
      </c>
      <c r="D28" s="66">
        <v>129324675.63500001</v>
      </c>
      <c r="E28" s="66">
        <v>1373738964.7399998</v>
      </c>
      <c r="F28" s="66">
        <v>10.622404100337199</v>
      </c>
      <c r="G28" s="66">
        <v>2115492003.3800001</v>
      </c>
      <c r="H28" s="66">
        <v>10.622400000000001</v>
      </c>
      <c r="I28" s="108">
        <v>44651</v>
      </c>
      <c r="J28" s="66">
        <v>148496</v>
      </c>
      <c r="K28" s="66" t="s">
        <v>1819</v>
      </c>
      <c r="L28" s="66" t="s">
        <v>1820</v>
      </c>
      <c r="M28" s="66" t="s">
        <v>1821</v>
      </c>
      <c r="N28" s="66" t="s">
        <v>1822</v>
      </c>
      <c r="O28" s="66" t="s">
        <v>302</v>
      </c>
      <c r="P28" s="66">
        <v>10.622400000000001</v>
      </c>
      <c r="Q28" s="66">
        <v>10.622400000000001</v>
      </c>
      <c r="R28" s="66">
        <v>124979</v>
      </c>
      <c r="S28" s="66" t="s">
        <v>1802</v>
      </c>
      <c r="T28" s="66" t="s">
        <v>42</v>
      </c>
      <c r="U28" s="108">
        <v>44650</v>
      </c>
      <c r="V28" s="66">
        <v>10.6196</v>
      </c>
      <c r="W28" s="66">
        <v>10.619588871435001</v>
      </c>
      <c r="X28" s="66">
        <v>2.8E-3</v>
      </c>
      <c r="Y28" s="66">
        <v>2.6366341481788E-2</v>
      </c>
      <c r="Z28" s="66">
        <v>9.6236999999999995</v>
      </c>
      <c r="AA28" s="66">
        <v>2.8152289021799999E-3</v>
      </c>
      <c r="AB28" s="66">
        <v>2.6509772988975999E-2</v>
      </c>
      <c r="AC28" s="66">
        <v>9.6760999999999999</v>
      </c>
      <c r="AD28" s="66"/>
      <c r="AE28" s="66"/>
      <c r="AF28" s="66"/>
      <c r="AG28" s="66" t="s">
        <v>237</v>
      </c>
      <c r="AH28" s="66"/>
      <c r="AI28" s="66"/>
      <c r="AJ28" s="66"/>
      <c r="AK28" s="231">
        <f t="shared" si="0"/>
        <v>211.54920033800002</v>
      </c>
    </row>
    <row r="29" spans="1:37">
      <c r="A29" s="66" t="s">
        <v>2343</v>
      </c>
      <c r="B29" s="66" t="s">
        <v>2247</v>
      </c>
      <c r="C29" s="66" t="s">
        <v>92</v>
      </c>
      <c r="D29" s="66">
        <v>529455174.972</v>
      </c>
      <c r="E29" s="66">
        <v>5298267609.9699993</v>
      </c>
      <c r="F29" s="66">
        <v>10.007018271660501</v>
      </c>
      <c r="G29" s="66">
        <v>16058255496.719999</v>
      </c>
      <c r="H29" s="66">
        <v>10.007</v>
      </c>
      <c r="I29" s="108">
        <v>44651</v>
      </c>
      <c r="J29" s="66">
        <v>149966</v>
      </c>
      <c r="K29" s="66" t="s">
        <v>2344</v>
      </c>
      <c r="L29" s="66" t="s">
        <v>2345</v>
      </c>
      <c r="M29" s="66" t="s">
        <v>2017</v>
      </c>
      <c r="N29" s="66" t="s">
        <v>2346</v>
      </c>
      <c r="O29" s="66" t="s">
        <v>302</v>
      </c>
      <c r="P29" s="66">
        <v>10.007</v>
      </c>
      <c r="Q29" s="66">
        <v>10.007</v>
      </c>
      <c r="R29" s="66">
        <v>142574</v>
      </c>
      <c r="S29" s="66" t="s">
        <v>2248</v>
      </c>
      <c r="T29" s="66" t="s">
        <v>309</v>
      </c>
      <c r="U29" s="108">
        <v>44650</v>
      </c>
      <c r="V29" s="66">
        <v>10</v>
      </c>
      <c r="W29" s="66">
        <v>10</v>
      </c>
      <c r="X29" s="66">
        <v>7.0000000000000001E-3</v>
      </c>
      <c r="Y29" s="66">
        <v>7.0000000000000007E-2</v>
      </c>
      <c r="Z29" s="66">
        <v>25.55</v>
      </c>
      <c r="AA29" s="66">
        <v>7.0182716604800001E-3</v>
      </c>
      <c r="AB29" s="66">
        <v>7.0182716604799994E-2</v>
      </c>
      <c r="AC29" s="66">
        <v>25.616700000000002</v>
      </c>
      <c r="AD29" s="66"/>
      <c r="AE29" s="66"/>
      <c r="AF29" s="66"/>
      <c r="AG29" s="66" t="s">
        <v>306</v>
      </c>
      <c r="AH29" s="66"/>
      <c r="AI29" s="66"/>
      <c r="AJ29" s="66"/>
      <c r="AK29" s="231">
        <f t="shared" si="0"/>
        <v>1605.8255496719999</v>
      </c>
    </row>
    <row r="30" spans="1:37">
      <c r="A30" s="66" t="s">
        <v>2347</v>
      </c>
      <c r="B30" s="66" t="s">
        <v>2247</v>
      </c>
      <c r="C30" s="66" t="s">
        <v>41</v>
      </c>
      <c r="D30" s="66">
        <v>1068764674.908</v>
      </c>
      <c r="E30" s="66">
        <v>10695088988.25</v>
      </c>
      <c r="F30" s="66">
        <v>10.0069634030248</v>
      </c>
      <c r="G30" s="66">
        <v>16058255496.719999</v>
      </c>
      <c r="H30" s="66">
        <v>10.007</v>
      </c>
      <c r="I30" s="108">
        <v>44651</v>
      </c>
      <c r="J30" s="66">
        <v>149963</v>
      </c>
      <c r="K30" s="66" t="s">
        <v>2348</v>
      </c>
      <c r="L30" s="66" t="s">
        <v>2345</v>
      </c>
      <c r="M30" s="66" t="s">
        <v>2015</v>
      </c>
      <c r="N30" s="66" t="s">
        <v>2346</v>
      </c>
      <c r="O30" s="66" t="s">
        <v>302</v>
      </c>
      <c r="P30" s="66">
        <v>10.007</v>
      </c>
      <c r="Q30" s="66">
        <v>10.007</v>
      </c>
      <c r="R30" s="66">
        <v>142573</v>
      </c>
      <c r="S30" s="66" t="s">
        <v>2248</v>
      </c>
      <c r="T30" s="66" t="s">
        <v>42</v>
      </c>
      <c r="U30" s="108">
        <v>44650</v>
      </c>
      <c r="V30" s="66">
        <v>10</v>
      </c>
      <c r="W30" s="66">
        <v>10</v>
      </c>
      <c r="X30" s="66">
        <v>7.0000000000000001E-3</v>
      </c>
      <c r="Y30" s="66">
        <v>7.0000000000000007E-2</v>
      </c>
      <c r="Z30" s="66">
        <v>25.55</v>
      </c>
      <c r="AA30" s="66">
        <v>6.9634030247499997E-3</v>
      </c>
      <c r="AB30" s="66">
        <v>6.9634030247500006E-2</v>
      </c>
      <c r="AC30" s="66">
        <v>25.416399999999999</v>
      </c>
      <c r="AD30" s="66"/>
      <c r="AE30" s="66"/>
      <c r="AF30" s="66"/>
      <c r="AG30" s="66" t="s">
        <v>237</v>
      </c>
      <c r="AH30" s="66"/>
      <c r="AI30" s="66"/>
      <c r="AJ30" s="66"/>
      <c r="AK30" s="231">
        <f t="shared" si="0"/>
        <v>1605.8255496719999</v>
      </c>
    </row>
    <row r="31" spans="1:37">
      <c r="A31" s="66" t="s">
        <v>2349</v>
      </c>
      <c r="B31" s="66" t="s">
        <v>2247</v>
      </c>
      <c r="C31" s="66" t="s">
        <v>94</v>
      </c>
      <c r="D31" s="66">
        <v>18200.09</v>
      </c>
      <c r="E31" s="66">
        <v>182128.63</v>
      </c>
      <c r="F31" s="66">
        <v>10.0070180971633</v>
      </c>
      <c r="G31" s="66">
        <v>16058255496.719999</v>
      </c>
      <c r="H31" s="66">
        <v>10.007</v>
      </c>
      <c r="I31" s="108">
        <v>44651</v>
      </c>
      <c r="J31" s="66">
        <v>149962</v>
      </c>
      <c r="K31" s="66" t="s">
        <v>2350</v>
      </c>
      <c r="L31" s="66" t="s">
        <v>2345</v>
      </c>
      <c r="M31" s="66" t="s">
        <v>2020</v>
      </c>
      <c r="N31" s="66" t="s">
        <v>2346</v>
      </c>
      <c r="O31" s="66" t="s">
        <v>302</v>
      </c>
      <c r="P31" s="66">
        <v>10.007</v>
      </c>
      <c r="Q31" s="66">
        <v>10.007</v>
      </c>
      <c r="R31" s="66">
        <v>142575</v>
      </c>
      <c r="S31" s="66" t="s">
        <v>2248</v>
      </c>
      <c r="T31" s="66" t="s">
        <v>2203</v>
      </c>
      <c r="U31" s="108">
        <v>44650</v>
      </c>
      <c r="V31" s="66">
        <v>10</v>
      </c>
      <c r="W31" s="66">
        <v>10</v>
      </c>
      <c r="X31" s="66">
        <v>7.0000000000000001E-3</v>
      </c>
      <c r="Y31" s="66">
        <v>7.0000000000000007E-2</v>
      </c>
      <c r="Z31" s="66">
        <v>25.55</v>
      </c>
      <c r="AA31" s="66">
        <v>7.0180971632600002E-3</v>
      </c>
      <c r="AB31" s="66">
        <v>7.0180971632599995E-2</v>
      </c>
      <c r="AC31" s="66">
        <v>25.616099999999999</v>
      </c>
      <c r="AD31" s="66"/>
      <c r="AE31" s="66"/>
      <c r="AF31" s="66"/>
      <c r="AG31" s="66" t="s">
        <v>306</v>
      </c>
      <c r="AH31" s="66"/>
      <c r="AI31" s="66"/>
      <c r="AJ31" s="66"/>
      <c r="AK31" s="231">
        <f t="shared" si="0"/>
        <v>1605.8255496719999</v>
      </c>
    </row>
    <row r="32" spans="1:37">
      <c r="A32" s="66" t="s">
        <v>2296</v>
      </c>
      <c r="B32" s="66" t="s">
        <v>2247</v>
      </c>
      <c r="C32" s="66" t="s">
        <v>43</v>
      </c>
      <c r="D32" s="66">
        <v>6467173.6320000002</v>
      </c>
      <c r="E32" s="66">
        <v>64716769.870000005</v>
      </c>
      <c r="F32" s="66">
        <v>10.0069634051229</v>
      </c>
      <c r="G32" s="66">
        <v>16058255496.719999</v>
      </c>
      <c r="H32" s="66">
        <v>10.007</v>
      </c>
      <c r="I32" s="108">
        <v>44651</v>
      </c>
      <c r="J32" s="66">
        <v>149964</v>
      </c>
      <c r="K32" s="66" t="s">
        <v>2351</v>
      </c>
      <c r="L32" s="66" t="s">
        <v>2345</v>
      </c>
      <c r="M32" s="66" t="s">
        <v>2011</v>
      </c>
      <c r="N32" s="66" t="s">
        <v>2346</v>
      </c>
      <c r="O32" s="66" t="s">
        <v>302</v>
      </c>
      <c r="P32" s="66">
        <v>10.007</v>
      </c>
      <c r="Q32" s="66">
        <v>10.007</v>
      </c>
      <c r="R32" s="66">
        <v>142572</v>
      </c>
      <c r="S32" s="66" t="s">
        <v>2248</v>
      </c>
      <c r="T32" s="66" t="s">
        <v>2144</v>
      </c>
      <c r="U32" s="108">
        <v>44650</v>
      </c>
      <c r="V32" s="66">
        <v>10</v>
      </c>
      <c r="W32" s="66">
        <v>10</v>
      </c>
      <c r="X32" s="66">
        <v>7.0000000000000001E-3</v>
      </c>
      <c r="Y32" s="66">
        <v>7.0000000000000007E-2</v>
      </c>
      <c r="Z32" s="66">
        <v>25.55</v>
      </c>
      <c r="AA32" s="66">
        <v>6.96340512294E-3</v>
      </c>
      <c r="AB32" s="66">
        <v>6.9634051229400001E-2</v>
      </c>
      <c r="AC32" s="66">
        <v>25.416399999999999</v>
      </c>
      <c r="AD32" s="66"/>
      <c r="AE32" s="66"/>
      <c r="AF32" s="66"/>
      <c r="AG32" s="66" t="s">
        <v>237</v>
      </c>
      <c r="AH32" s="66"/>
      <c r="AI32" s="66"/>
      <c r="AJ32" s="66"/>
      <c r="AK32" s="231">
        <f t="shared" si="0"/>
        <v>1605.8255496719999</v>
      </c>
    </row>
    <row r="33" spans="1:37" s="67" customFormat="1">
      <c r="A33" s="66" t="s">
        <v>383</v>
      </c>
      <c r="B33" s="66" t="s">
        <v>2</v>
      </c>
      <c r="C33" s="66" t="s">
        <v>104</v>
      </c>
      <c r="D33" s="66">
        <v>12614.869000000001</v>
      </c>
      <c r="E33" s="66">
        <v>137300.56</v>
      </c>
      <c r="F33" s="66">
        <v>10.8840258269824</v>
      </c>
      <c r="G33" s="66">
        <v>419912690.19</v>
      </c>
      <c r="H33" s="66">
        <v>10.884</v>
      </c>
      <c r="I33" s="108">
        <v>44651</v>
      </c>
      <c r="J33" s="66">
        <v>120101</v>
      </c>
      <c r="K33" s="66" t="s">
        <v>384</v>
      </c>
      <c r="L33" s="66" t="s">
        <v>374</v>
      </c>
      <c r="M33" s="66" t="s">
        <v>385</v>
      </c>
      <c r="N33" s="66" t="s">
        <v>318</v>
      </c>
      <c r="O33" s="66" t="s">
        <v>302</v>
      </c>
      <c r="P33" s="66">
        <v>10.884</v>
      </c>
      <c r="Q33" s="66">
        <v>10.884</v>
      </c>
      <c r="R33" s="66">
        <v>26505</v>
      </c>
      <c r="S33" s="66" t="s">
        <v>1191</v>
      </c>
      <c r="T33" s="66" t="s">
        <v>2185</v>
      </c>
      <c r="U33" s="108">
        <v>44650</v>
      </c>
      <c r="V33" s="66">
        <v>10.8903</v>
      </c>
      <c r="W33" s="66">
        <v>10.890293034354899</v>
      </c>
      <c r="X33" s="66">
        <v>-6.3E-3</v>
      </c>
      <c r="Y33" s="66">
        <v>-5.7849646015260998E-2</v>
      </c>
      <c r="Z33" s="66">
        <v>-21.115100000000002</v>
      </c>
      <c r="AA33" s="66">
        <v>-6.2672073724999999E-3</v>
      </c>
      <c r="AB33" s="66">
        <v>-5.7548565063668997E-2</v>
      </c>
      <c r="AC33" s="66">
        <v>-21.005199999999999</v>
      </c>
      <c r="AD33" s="66"/>
      <c r="AE33" s="66"/>
      <c r="AF33" s="66"/>
      <c r="AG33" s="66" t="s">
        <v>306</v>
      </c>
      <c r="AH33" s="66"/>
      <c r="AI33" s="66"/>
      <c r="AJ33" s="66"/>
      <c r="AK33" s="231">
        <f t="shared" si="0"/>
        <v>41.991269019000001</v>
      </c>
    </row>
    <row r="34" spans="1:37">
      <c r="A34" s="66" t="s">
        <v>444</v>
      </c>
      <c r="B34" s="66" t="s">
        <v>3</v>
      </c>
      <c r="C34" s="66" t="s">
        <v>54</v>
      </c>
      <c r="D34" s="66">
        <v>493.27800000000002</v>
      </c>
      <c r="E34" s="66">
        <v>5559.84</v>
      </c>
      <c r="F34" s="66">
        <v>11.2712101492465</v>
      </c>
      <c r="G34" s="66">
        <v>2531447054.1100001</v>
      </c>
      <c r="H34" s="66">
        <v>11.2712</v>
      </c>
      <c r="I34" s="108">
        <v>44651</v>
      </c>
      <c r="J34" s="66">
        <v>139768</v>
      </c>
      <c r="K34" s="66" t="s">
        <v>445</v>
      </c>
      <c r="L34" s="66" t="s">
        <v>407</v>
      </c>
      <c r="M34" s="66" t="s">
        <v>446</v>
      </c>
      <c r="N34" s="66" t="s">
        <v>409</v>
      </c>
      <c r="O34" s="66" t="s">
        <v>302</v>
      </c>
      <c r="P34" s="66">
        <v>11.2712</v>
      </c>
      <c r="Q34" s="66">
        <v>11.2712</v>
      </c>
      <c r="R34" s="66">
        <v>66061</v>
      </c>
      <c r="S34" s="66" t="s">
        <v>1193</v>
      </c>
      <c r="T34" s="66" t="s">
        <v>2152</v>
      </c>
      <c r="U34" s="108">
        <v>44650</v>
      </c>
      <c r="V34" s="66">
        <v>11.2676</v>
      </c>
      <c r="W34" s="66">
        <v>11.267561091311601</v>
      </c>
      <c r="X34" s="66">
        <v>3.5999999999999999E-3</v>
      </c>
      <c r="Y34" s="66">
        <v>3.1950015975008003E-2</v>
      </c>
      <c r="Z34" s="66">
        <v>11.661799999999999</v>
      </c>
      <c r="AA34" s="66">
        <v>3.6490579348800001E-3</v>
      </c>
      <c r="AB34" s="66">
        <v>3.2385517196740002E-2</v>
      </c>
      <c r="AC34" s="66">
        <v>11.8207</v>
      </c>
      <c r="AD34" s="66"/>
      <c r="AE34" s="66"/>
      <c r="AF34" s="66"/>
      <c r="AG34" s="66" t="s">
        <v>324</v>
      </c>
      <c r="AH34" s="66"/>
      <c r="AI34" s="66"/>
      <c r="AJ34" s="66"/>
      <c r="AK34" s="231">
        <f t="shared" si="0"/>
        <v>253.14470541100002</v>
      </c>
    </row>
    <row r="35" spans="1:37" s="67" customFormat="1">
      <c r="A35" s="66" t="s">
        <v>447</v>
      </c>
      <c r="B35" s="66" t="s">
        <v>3</v>
      </c>
      <c r="C35" s="66" t="s">
        <v>104</v>
      </c>
      <c r="D35" s="66">
        <v>0</v>
      </c>
      <c r="E35" s="66">
        <v>0</v>
      </c>
      <c r="F35" s="66">
        <v>10</v>
      </c>
      <c r="G35" s="66">
        <v>2531447054.1100001</v>
      </c>
      <c r="H35" s="66">
        <v>10</v>
      </c>
      <c r="I35" s="108">
        <v>44651</v>
      </c>
      <c r="J35" s="66">
        <v>139767</v>
      </c>
      <c r="K35" s="66" t="s">
        <v>448</v>
      </c>
      <c r="L35" s="66" t="s">
        <v>407</v>
      </c>
      <c r="M35" s="66" t="s">
        <v>449</v>
      </c>
      <c r="N35" s="66" t="s">
        <v>409</v>
      </c>
      <c r="O35" s="66" t="s">
        <v>302</v>
      </c>
      <c r="P35" s="66">
        <v>10</v>
      </c>
      <c r="Q35" s="66">
        <v>10</v>
      </c>
      <c r="R35" s="66">
        <v>66062</v>
      </c>
      <c r="S35" s="66" t="s">
        <v>1193</v>
      </c>
      <c r="T35" s="66" t="s">
        <v>2185</v>
      </c>
      <c r="U35" s="108">
        <v>44650</v>
      </c>
      <c r="V35" s="66">
        <v>10</v>
      </c>
      <c r="W35" s="66">
        <v>10</v>
      </c>
      <c r="X35" s="66">
        <v>0</v>
      </c>
      <c r="Y35" s="66">
        <v>0</v>
      </c>
      <c r="Z35" s="66">
        <v>0</v>
      </c>
      <c r="AA35" s="66">
        <v>0</v>
      </c>
      <c r="AB35" s="66">
        <v>0</v>
      </c>
      <c r="AC35" s="66">
        <v>0</v>
      </c>
      <c r="AD35" s="66"/>
      <c r="AE35" s="66"/>
      <c r="AF35" s="66"/>
      <c r="AG35" s="66" t="s">
        <v>306</v>
      </c>
      <c r="AH35" s="66"/>
      <c r="AI35" s="66"/>
      <c r="AJ35" s="66"/>
      <c r="AK35" s="231">
        <f t="shared" si="0"/>
        <v>253.14470541100002</v>
      </c>
    </row>
    <row r="36" spans="1:37">
      <c r="A36" s="66" t="s">
        <v>450</v>
      </c>
      <c r="B36" s="66" t="s">
        <v>3</v>
      </c>
      <c r="C36" s="66" t="s">
        <v>48</v>
      </c>
      <c r="D36" s="66">
        <v>3267328.8239999996</v>
      </c>
      <c r="E36" s="66">
        <v>33335217.43</v>
      </c>
      <c r="F36" s="66">
        <v>10.202590319388101</v>
      </c>
      <c r="G36" s="66">
        <v>2531447054.1100001</v>
      </c>
      <c r="H36" s="66">
        <v>10.2026</v>
      </c>
      <c r="I36" s="108">
        <v>44651</v>
      </c>
      <c r="J36" s="66">
        <v>104429</v>
      </c>
      <c r="K36" s="66" t="s">
        <v>451</v>
      </c>
      <c r="L36" s="66" t="s">
        <v>407</v>
      </c>
      <c r="M36" s="66" t="s">
        <v>452</v>
      </c>
      <c r="N36" s="66" t="s">
        <v>409</v>
      </c>
      <c r="O36" s="66" t="s">
        <v>302</v>
      </c>
      <c r="P36" s="66">
        <v>10.2026</v>
      </c>
      <c r="Q36" s="66">
        <v>10.2026</v>
      </c>
      <c r="R36" s="66">
        <v>26527</v>
      </c>
      <c r="S36" s="66" t="s">
        <v>1193</v>
      </c>
      <c r="T36" s="66" t="s">
        <v>2194</v>
      </c>
      <c r="U36" s="108">
        <v>44650</v>
      </c>
      <c r="V36" s="66">
        <v>10.199299999999999</v>
      </c>
      <c r="W36" s="66">
        <v>10.1993151050993</v>
      </c>
      <c r="X36" s="66">
        <v>3.3E-3</v>
      </c>
      <c r="Y36" s="66">
        <v>3.2355161628738999E-2</v>
      </c>
      <c r="Z36" s="66">
        <v>11.8096</v>
      </c>
      <c r="AA36" s="66">
        <v>3.27521428879E-3</v>
      </c>
      <c r="AB36" s="66">
        <v>3.2112100224774003E-2</v>
      </c>
      <c r="AC36" s="66">
        <v>11.7209</v>
      </c>
      <c r="AD36" s="66"/>
      <c r="AE36" s="66"/>
      <c r="AF36" s="66"/>
      <c r="AG36" s="66" t="s">
        <v>324</v>
      </c>
      <c r="AH36" s="66"/>
      <c r="AI36" s="66"/>
      <c r="AJ36" s="66"/>
      <c r="AK36" s="231">
        <f t="shared" si="0"/>
        <v>253.14470541100002</v>
      </c>
    </row>
    <row r="37" spans="1:37">
      <c r="A37" s="66" t="s">
        <v>454</v>
      </c>
      <c r="B37" s="66" t="s">
        <v>3</v>
      </c>
      <c r="C37" s="66" t="s">
        <v>98</v>
      </c>
      <c r="D37" s="66">
        <v>479743.83200000005</v>
      </c>
      <c r="E37" s="66">
        <v>4905409.05</v>
      </c>
      <c r="F37" s="66">
        <v>10.2250591311406</v>
      </c>
      <c r="G37" s="66">
        <v>2531447054.1100001</v>
      </c>
      <c r="H37" s="66">
        <v>10.225099999999999</v>
      </c>
      <c r="I37" s="108">
        <v>44651</v>
      </c>
      <c r="J37" s="66">
        <v>120061</v>
      </c>
      <c r="K37" s="66" t="s">
        <v>455</v>
      </c>
      <c r="L37" s="66" t="s">
        <v>407</v>
      </c>
      <c r="M37" s="66" t="s">
        <v>456</v>
      </c>
      <c r="N37" s="66" t="s">
        <v>409</v>
      </c>
      <c r="O37" s="66" t="s">
        <v>302</v>
      </c>
      <c r="P37" s="66">
        <v>10.225099999999999</v>
      </c>
      <c r="Q37" s="66">
        <v>10.225099999999999</v>
      </c>
      <c r="R37" s="66">
        <v>26530</v>
      </c>
      <c r="S37" s="66" t="s">
        <v>1193</v>
      </c>
      <c r="T37" s="66" t="s">
        <v>2195</v>
      </c>
      <c r="U37" s="108">
        <v>44650</v>
      </c>
      <c r="V37" s="66">
        <v>10.2217</v>
      </c>
      <c r="W37" s="66">
        <v>10.2216513433497</v>
      </c>
      <c r="X37" s="66">
        <v>3.3999999999999998E-3</v>
      </c>
      <c r="Y37" s="66">
        <v>3.3262568848626002E-2</v>
      </c>
      <c r="Z37" s="66">
        <v>12.1408</v>
      </c>
      <c r="AA37" s="66">
        <v>3.40778779096E-3</v>
      </c>
      <c r="AB37" s="66">
        <v>3.3338916350117001E-2</v>
      </c>
      <c r="AC37" s="66">
        <v>12.168699999999999</v>
      </c>
      <c r="AD37" s="66"/>
      <c r="AE37" s="66"/>
      <c r="AF37" s="66"/>
      <c r="AG37" s="66" t="s">
        <v>306</v>
      </c>
      <c r="AH37" s="66"/>
      <c r="AI37" s="66"/>
      <c r="AJ37" s="66"/>
      <c r="AK37" s="231">
        <f t="shared" si="0"/>
        <v>253.14470541100002</v>
      </c>
    </row>
    <row r="38" spans="1:37" s="97" customFormat="1">
      <c r="A38" s="66" t="s">
        <v>1658</v>
      </c>
      <c r="B38" s="66" t="s">
        <v>1659</v>
      </c>
      <c r="C38" s="66" t="s">
        <v>46</v>
      </c>
      <c r="D38" s="66">
        <v>32262.713</v>
      </c>
      <c r="E38" s="66">
        <v>33194976.330000002</v>
      </c>
      <c r="F38" s="66">
        <v>1028.8959992298201</v>
      </c>
      <c r="G38" s="66">
        <v>15406017876.689999</v>
      </c>
      <c r="H38" s="66">
        <v>1028.896</v>
      </c>
      <c r="I38" s="108">
        <v>44651</v>
      </c>
      <c r="J38" s="66">
        <v>147909</v>
      </c>
      <c r="K38" s="66" t="s">
        <v>1660</v>
      </c>
      <c r="L38" s="66" t="s">
        <v>1661</v>
      </c>
      <c r="M38" s="66" t="s">
        <v>1662</v>
      </c>
      <c r="N38" s="66" t="s">
        <v>1663</v>
      </c>
      <c r="O38" s="66" t="s">
        <v>302</v>
      </c>
      <c r="P38" s="66">
        <v>1028.896</v>
      </c>
      <c r="Q38" s="66">
        <v>1028.896</v>
      </c>
      <c r="R38" s="66">
        <v>116234</v>
      </c>
      <c r="S38" s="66" t="s">
        <v>1664</v>
      </c>
      <c r="T38" s="66" t="s">
        <v>2192</v>
      </c>
      <c r="U38" s="108">
        <v>44650</v>
      </c>
      <c r="V38" s="66">
        <v>1028.4621</v>
      </c>
      <c r="W38" s="66">
        <v>1028.4621479291</v>
      </c>
      <c r="X38" s="66">
        <v>0.43390000000000001</v>
      </c>
      <c r="Y38" s="66">
        <v>4.2189206583305001E-2</v>
      </c>
      <c r="Z38" s="66">
        <v>15.399100000000001</v>
      </c>
      <c r="AA38" s="66">
        <v>0.43385130072601003</v>
      </c>
      <c r="AB38" s="66">
        <v>4.2184469462449997E-2</v>
      </c>
      <c r="AC38" s="66">
        <v>15.3973</v>
      </c>
      <c r="AD38" s="66"/>
      <c r="AE38" s="66"/>
      <c r="AF38" s="66"/>
      <c r="AG38" s="66" t="s">
        <v>237</v>
      </c>
      <c r="AH38" s="66"/>
      <c r="AI38" s="66"/>
      <c r="AJ38" s="66"/>
      <c r="AK38" s="231">
        <f t="shared" si="0"/>
        <v>1540.6017876689998</v>
      </c>
    </row>
    <row r="39" spans="1:37" s="97" customFormat="1">
      <c r="A39" s="66" t="s">
        <v>1665</v>
      </c>
      <c r="B39" s="66" t="s">
        <v>1659</v>
      </c>
      <c r="C39" s="66" t="s">
        <v>96</v>
      </c>
      <c r="D39" s="66">
        <v>20.437000000000001</v>
      </c>
      <c r="E39" s="66">
        <v>22000.87</v>
      </c>
      <c r="F39" s="66">
        <v>1076.52150511327</v>
      </c>
      <c r="G39" s="66">
        <v>15406017876.689999</v>
      </c>
      <c r="H39" s="66">
        <v>1076.5215000000001</v>
      </c>
      <c r="I39" s="108">
        <v>44651</v>
      </c>
      <c r="J39" s="66">
        <v>147910</v>
      </c>
      <c r="K39" s="66" t="s">
        <v>1666</v>
      </c>
      <c r="L39" s="66" t="s">
        <v>1661</v>
      </c>
      <c r="M39" s="66" t="s">
        <v>1667</v>
      </c>
      <c r="N39" s="66" t="s">
        <v>1663</v>
      </c>
      <c r="O39" s="66" t="s">
        <v>302</v>
      </c>
      <c r="P39" s="66">
        <v>1076.5215000000001</v>
      </c>
      <c r="Q39" s="66">
        <v>1076.5215000000001</v>
      </c>
      <c r="R39" s="66">
        <v>116237</v>
      </c>
      <c r="S39" s="66" t="s">
        <v>1664</v>
      </c>
      <c r="T39" s="66" t="s">
        <v>2193</v>
      </c>
      <c r="U39" s="108">
        <v>44650</v>
      </c>
      <c r="V39" s="66">
        <v>1076.0596</v>
      </c>
      <c r="W39" s="66">
        <v>1076.0595977883299</v>
      </c>
      <c r="X39" s="66">
        <v>0.46189999999999998</v>
      </c>
      <c r="Y39" s="66">
        <v>4.2925131656275997E-2</v>
      </c>
      <c r="Z39" s="66">
        <v>15.6677</v>
      </c>
      <c r="AA39" s="66">
        <v>0.46190732494983999</v>
      </c>
      <c r="AB39" s="66">
        <v>4.2925812464217998E-2</v>
      </c>
      <c r="AC39" s="66">
        <v>15.667899999999999</v>
      </c>
      <c r="AD39" s="66"/>
      <c r="AE39" s="66"/>
      <c r="AF39" s="66"/>
      <c r="AG39" s="66" t="s">
        <v>306</v>
      </c>
      <c r="AH39" s="66"/>
      <c r="AI39" s="66"/>
      <c r="AJ39" s="66"/>
      <c r="AK39" s="231">
        <f t="shared" si="0"/>
        <v>1540.6017876689998</v>
      </c>
    </row>
    <row r="40" spans="1:37" s="97" customFormat="1">
      <c r="A40" s="66" t="s">
        <v>1668</v>
      </c>
      <c r="B40" s="66" t="s">
        <v>1659</v>
      </c>
      <c r="C40" s="66" t="s">
        <v>41</v>
      </c>
      <c r="D40" s="66">
        <v>1666710.5490000001</v>
      </c>
      <c r="E40" s="66">
        <v>1826898155.3099999</v>
      </c>
      <c r="F40" s="66">
        <v>1096.1100332664901</v>
      </c>
      <c r="G40" s="66">
        <v>15406017876.689999</v>
      </c>
      <c r="H40" s="66">
        <v>1096.1099999999999</v>
      </c>
      <c r="I40" s="108">
        <v>44651</v>
      </c>
      <c r="J40" s="66">
        <v>147907</v>
      </c>
      <c r="K40" s="66" t="s">
        <v>1669</v>
      </c>
      <c r="L40" s="66" t="s">
        <v>1661</v>
      </c>
      <c r="M40" s="66" t="s">
        <v>1670</v>
      </c>
      <c r="N40" s="66" t="s">
        <v>1663</v>
      </c>
      <c r="O40" s="66" t="s">
        <v>302</v>
      </c>
      <c r="P40" s="66">
        <v>1096.1099999999999</v>
      </c>
      <c r="Q40" s="66">
        <v>1096.1099999999999</v>
      </c>
      <c r="R40" s="66">
        <v>116235</v>
      </c>
      <c r="S40" s="66" t="s">
        <v>1664</v>
      </c>
      <c r="T40" s="66" t="s">
        <v>42</v>
      </c>
      <c r="U40" s="108">
        <v>44650</v>
      </c>
      <c r="V40" s="66">
        <v>1095.6478</v>
      </c>
      <c r="W40" s="66">
        <v>1095.6478366679501</v>
      </c>
      <c r="X40" s="66">
        <v>0.4622</v>
      </c>
      <c r="Y40" s="66">
        <v>4.2185089040474001E-2</v>
      </c>
      <c r="Z40" s="66">
        <v>15.397600000000001</v>
      </c>
      <c r="AA40" s="66">
        <v>0.46219659854104</v>
      </c>
      <c r="AB40" s="66">
        <v>4.2184777176821002E-2</v>
      </c>
      <c r="AC40" s="66">
        <v>15.397399999999999</v>
      </c>
      <c r="AD40" s="66"/>
      <c r="AE40" s="66"/>
      <c r="AF40" s="66"/>
      <c r="AG40" s="66" t="s">
        <v>237</v>
      </c>
      <c r="AH40" s="66"/>
      <c r="AI40" s="66"/>
      <c r="AJ40" s="66"/>
      <c r="AK40" s="231">
        <f t="shared" si="0"/>
        <v>1540.6017876689998</v>
      </c>
    </row>
    <row r="41" spans="1:37">
      <c r="A41" s="66" t="s">
        <v>1671</v>
      </c>
      <c r="B41" s="66" t="s">
        <v>1659</v>
      </c>
      <c r="C41" s="66" t="s">
        <v>92</v>
      </c>
      <c r="D41" s="66">
        <v>12232960.714</v>
      </c>
      <c r="E41" s="66">
        <v>13484457595.74</v>
      </c>
      <c r="F41" s="66">
        <v>1102.3053135703901</v>
      </c>
      <c r="G41" s="66">
        <v>15406017876.689999</v>
      </c>
      <c r="H41" s="66">
        <v>1102.3053</v>
      </c>
      <c r="I41" s="108">
        <v>44651</v>
      </c>
      <c r="J41" s="66">
        <v>147908</v>
      </c>
      <c r="K41" s="66" t="s">
        <v>1672</v>
      </c>
      <c r="L41" s="66" t="s">
        <v>1661</v>
      </c>
      <c r="M41" s="66" t="s">
        <v>1673</v>
      </c>
      <c r="N41" s="66" t="s">
        <v>1663</v>
      </c>
      <c r="O41" s="66" t="s">
        <v>302</v>
      </c>
      <c r="P41" s="66">
        <v>1102.3053</v>
      </c>
      <c r="Q41" s="66">
        <v>1102.3053</v>
      </c>
      <c r="R41" s="66">
        <v>116236</v>
      </c>
      <c r="S41" s="66" t="s">
        <v>1664</v>
      </c>
      <c r="T41" s="66" t="s">
        <v>309</v>
      </c>
      <c r="U41" s="108">
        <v>44650</v>
      </c>
      <c r="V41" s="66">
        <v>1101.8326999999999</v>
      </c>
      <c r="W41" s="66">
        <v>1101.8326889580801</v>
      </c>
      <c r="X41" s="66">
        <v>0.47260000000000002</v>
      </c>
      <c r="Y41" s="66">
        <v>4.2892174102292999E-2</v>
      </c>
      <c r="Z41" s="66">
        <v>15.6556</v>
      </c>
      <c r="AA41" s="66">
        <v>0.47262461231080999</v>
      </c>
      <c r="AB41" s="66">
        <v>4.2894408293306999E-2</v>
      </c>
      <c r="AC41" s="66">
        <v>15.656499999999999</v>
      </c>
      <c r="AD41" s="66"/>
      <c r="AE41" s="66"/>
      <c r="AF41" s="66"/>
      <c r="AG41" s="66" t="s">
        <v>306</v>
      </c>
      <c r="AH41" s="66"/>
      <c r="AI41" s="66"/>
      <c r="AJ41" s="66"/>
      <c r="AK41" s="231">
        <f t="shared" si="0"/>
        <v>1540.6017876689998</v>
      </c>
    </row>
    <row r="42" spans="1:37">
      <c r="A42" s="66" t="s">
        <v>1674</v>
      </c>
      <c r="B42" s="66" t="s">
        <v>1659</v>
      </c>
      <c r="C42" s="66" t="s">
        <v>52</v>
      </c>
      <c r="D42" s="66">
        <v>48838.646000000001</v>
      </c>
      <c r="E42" s="66">
        <v>49967869.609999999</v>
      </c>
      <c r="F42" s="66">
        <v>1023.1215175375701</v>
      </c>
      <c r="G42" s="66">
        <v>15406017876.689999</v>
      </c>
      <c r="H42" s="66">
        <v>1023.1215</v>
      </c>
      <c r="I42" s="108">
        <v>44651</v>
      </c>
      <c r="J42" s="66">
        <v>147916</v>
      </c>
      <c r="K42" s="66" t="s">
        <v>1675</v>
      </c>
      <c r="L42" s="66" t="s">
        <v>1661</v>
      </c>
      <c r="M42" s="66" t="s">
        <v>1676</v>
      </c>
      <c r="N42" s="66" t="s">
        <v>1663</v>
      </c>
      <c r="O42" s="66" t="s">
        <v>302</v>
      </c>
      <c r="P42" s="66">
        <v>1023.1215</v>
      </c>
      <c r="Q42" s="66">
        <v>1023.1215</v>
      </c>
      <c r="R42" s="66">
        <v>116239</v>
      </c>
      <c r="S42" s="66" t="s">
        <v>1664</v>
      </c>
      <c r="T42" s="66" t="s">
        <v>2150</v>
      </c>
      <c r="U42" s="108">
        <v>44650</v>
      </c>
      <c r="V42" s="66">
        <v>1022.6901</v>
      </c>
      <c r="W42" s="66">
        <v>1022.69010180995</v>
      </c>
      <c r="X42" s="66">
        <v>0.43140000000000001</v>
      </c>
      <c r="Y42" s="66">
        <v>4.2182866539922002E-2</v>
      </c>
      <c r="Z42" s="66">
        <v>15.396699999999999</v>
      </c>
      <c r="AA42" s="66">
        <v>0.43141572761865998</v>
      </c>
      <c r="AB42" s="66">
        <v>4.2184404332762999E-2</v>
      </c>
      <c r="AC42" s="66">
        <v>15.3973</v>
      </c>
      <c r="AD42" s="66"/>
      <c r="AE42" s="66"/>
      <c r="AF42" s="66"/>
      <c r="AG42" s="66" t="s">
        <v>237</v>
      </c>
      <c r="AH42" s="66"/>
      <c r="AI42" s="66"/>
      <c r="AJ42" s="66"/>
      <c r="AK42" s="231">
        <f t="shared" si="0"/>
        <v>1540.6017876689998</v>
      </c>
    </row>
    <row r="43" spans="1:37" s="97" customFormat="1">
      <c r="A43" s="66" t="s">
        <v>1677</v>
      </c>
      <c r="B43" s="66" t="s">
        <v>1659</v>
      </c>
      <c r="C43" s="66" t="s">
        <v>102</v>
      </c>
      <c r="D43" s="66">
        <v>855.88099999999997</v>
      </c>
      <c r="E43" s="66">
        <v>866540.89</v>
      </c>
      <c r="F43" s="66">
        <v>1012.45487398365</v>
      </c>
      <c r="G43" s="66">
        <v>15406017876.689999</v>
      </c>
      <c r="H43" s="66">
        <v>1012.4549</v>
      </c>
      <c r="I43" s="108">
        <v>44651</v>
      </c>
      <c r="J43" s="66">
        <v>147915</v>
      </c>
      <c r="K43" s="66" t="s">
        <v>1678</v>
      </c>
      <c r="L43" s="66" t="s">
        <v>1661</v>
      </c>
      <c r="M43" s="66" t="s">
        <v>1679</v>
      </c>
      <c r="N43" s="66" t="s">
        <v>1663</v>
      </c>
      <c r="O43" s="66" t="s">
        <v>302</v>
      </c>
      <c r="P43" s="66">
        <v>1012.4549</v>
      </c>
      <c r="Q43" s="66">
        <v>1012.4549</v>
      </c>
      <c r="R43" s="66">
        <v>116238</v>
      </c>
      <c r="S43" s="66" t="s">
        <v>1664</v>
      </c>
      <c r="T43" s="66" t="s">
        <v>2184</v>
      </c>
      <c r="U43" s="108">
        <v>44650</v>
      </c>
      <c r="V43" s="66">
        <v>1012.0208</v>
      </c>
      <c r="W43" s="66">
        <v>1012.02077157923</v>
      </c>
      <c r="X43" s="66">
        <v>0.43409999999999999</v>
      </c>
      <c r="Y43" s="66">
        <v>4.2894375293472002E-2</v>
      </c>
      <c r="Z43" s="66">
        <v>15.6564</v>
      </c>
      <c r="AA43" s="66">
        <v>0.43410240442304998</v>
      </c>
      <c r="AB43" s="66">
        <v>4.2894614084416999E-2</v>
      </c>
      <c r="AC43" s="66">
        <v>15.656499999999999</v>
      </c>
      <c r="AD43" s="66"/>
      <c r="AE43" s="66"/>
      <c r="AF43" s="66"/>
      <c r="AG43" s="66" t="s">
        <v>306</v>
      </c>
      <c r="AH43" s="66"/>
      <c r="AI43" s="66"/>
      <c r="AJ43" s="66"/>
      <c r="AK43" s="231">
        <f t="shared" si="0"/>
        <v>1540.6017876689998</v>
      </c>
    </row>
    <row r="44" spans="1:37" s="97" customFormat="1">
      <c r="A44" s="66" t="s">
        <v>1680</v>
      </c>
      <c r="B44" s="66" t="s">
        <v>1659</v>
      </c>
      <c r="C44" s="66" t="s">
        <v>48</v>
      </c>
      <c r="D44" s="66">
        <v>10267.332</v>
      </c>
      <c r="E44" s="66">
        <v>10583261.720000001</v>
      </c>
      <c r="F44" s="66">
        <v>1030.77038124412</v>
      </c>
      <c r="G44" s="66">
        <v>15406017876.689999</v>
      </c>
      <c r="H44" s="66">
        <v>1030.7704000000001</v>
      </c>
      <c r="I44" s="108">
        <v>44651</v>
      </c>
      <c r="J44" s="66">
        <v>147911</v>
      </c>
      <c r="K44" s="66" t="s">
        <v>1681</v>
      </c>
      <c r="L44" s="66" t="s">
        <v>1661</v>
      </c>
      <c r="M44" s="66" t="s">
        <v>1682</v>
      </c>
      <c r="N44" s="66" t="s">
        <v>1663</v>
      </c>
      <c r="O44" s="66" t="s">
        <v>302</v>
      </c>
      <c r="P44" s="66">
        <v>1030.7704000000001</v>
      </c>
      <c r="Q44" s="66">
        <v>1030.7704000000001</v>
      </c>
      <c r="R44" s="66">
        <v>116241</v>
      </c>
      <c r="S44" s="66" t="s">
        <v>1664</v>
      </c>
      <c r="T44" s="66" t="s">
        <v>2194</v>
      </c>
      <c r="U44" s="108">
        <v>44650</v>
      </c>
      <c r="V44" s="66">
        <v>1030.3357000000001</v>
      </c>
      <c r="W44" s="66">
        <v>1030.33573960597</v>
      </c>
      <c r="X44" s="66">
        <v>0.43469999999999998</v>
      </c>
      <c r="Y44" s="66">
        <v>4.219013278876E-2</v>
      </c>
      <c r="Z44" s="66">
        <v>15.3994</v>
      </c>
      <c r="AA44" s="66">
        <v>0.43464163815876999</v>
      </c>
      <c r="AB44" s="66">
        <v>4.2184466815155003E-2</v>
      </c>
      <c r="AC44" s="66">
        <v>15.3973</v>
      </c>
      <c r="AD44" s="66"/>
      <c r="AE44" s="66"/>
      <c r="AF44" s="66"/>
      <c r="AG44" s="66" t="s">
        <v>237</v>
      </c>
      <c r="AH44" s="66"/>
      <c r="AI44" s="66"/>
      <c r="AJ44" s="66"/>
      <c r="AK44" s="231">
        <f t="shared" si="0"/>
        <v>1540.6017876689998</v>
      </c>
    </row>
    <row r="45" spans="1:37" s="97" customFormat="1">
      <c r="A45" s="66" t="s">
        <v>1683</v>
      </c>
      <c r="B45" s="66" t="s">
        <v>1659</v>
      </c>
      <c r="C45" s="66" t="s">
        <v>98</v>
      </c>
      <c r="D45" s="66">
        <v>27.228999999999999</v>
      </c>
      <c r="E45" s="66">
        <v>27476.22</v>
      </c>
      <c r="F45" s="66">
        <v>1009.0792904623701</v>
      </c>
      <c r="G45" s="66">
        <v>15406017876.689999</v>
      </c>
      <c r="H45" s="66">
        <v>1009.0793</v>
      </c>
      <c r="I45" s="108">
        <v>44651</v>
      </c>
      <c r="J45" s="66">
        <v>147912</v>
      </c>
      <c r="K45" s="66" t="s">
        <v>1684</v>
      </c>
      <c r="L45" s="66" t="s">
        <v>1661</v>
      </c>
      <c r="M45" s="66" t="s">
        <v>1685</v>
      </c>
      <c r="N45" s="66" t="s">
        <v>1663</v>
      </c>
      <c r="O45" s="66" t="s">
        <v>302</v>
      </c>
      <c r="P45" s="66">
        <v>1009.0793</v>
      </c>
      <c r="Q45" s="66">
        <v>1009.0793</v>
      </c>
      <c r="R45" s="66">
        <v>116240</v>
      </c>
      <c r="S45" s="66" t="s">
        <v>1664</v>
      </c>
      <c r="T45" s="66" t="s">
        <v>2195</v>
      </c>
      <c r="U45" s="108">
        <v>44650</v>
      </c>
      <c r="V45" s="66">
        <v>1008.6467</v>
      </c>
      <c r="W45" s="66">
        <v>1008.64669117647</v>
      </c>
      <c r="X45" s="66">
        <v>0.43259999999999998</v>
      </c>
      <c r="Y45" s="66">
        <v>4.2889150383380002E-2</v>
      </c>
      <c r="Z45" s="66">
        <v>15.654500000000001</v>
      </c>
      <c r="AA45" s="66">
        <v>0.43259928590407998</v>
      </c>
      <c r="AB45" s="66">
        <v>4.2889079961140997E-2</v>
      </c>
      <c r="AC45" s="66">
        <v>15.654500000000001</v>
      </c>
      <c r="AD45" s="66"/>
      <c r="AE45" s="66"/>
      <c r="AF45" s="66"/>
      <c r="AG45" s="66" t="s">
        <v>306</v>
      </c>
      <c r="AH45" s="66"/>
      <c r="AI45" s="66"/>
      <c r="AJ45" s="66"/>
      <c r="AK45" s="231">
        <f t="shared" si="0"/>
        <v>1540.6017876689998</v>
      </c>
    </row>
    <row r="46" spans="1:37">
      <c r="A46" s="66" t="s">
        <v>458</v>
      </c>
      <c r="B46" s="66" t="s">
        <v>9</v>
      </c>
      <c r="C46" s="66" t="s">
        <v>46</v>
      </c>
      <c r="D46" s="66">
        <v>2889541.4789999998</v>
      </c>
      <c r="E46" s="66">
        <v>29045381.98</v>
      </c>
      <c r="F46" s="66">
        <v>10.051899995584</v>
      </c>
      <c r="G46" s="66">
        <v>2355437062.4200001</v>
      </c>
      <c r="H46" s="66">
        <v>10.0519</v>
      </c>
      <c r="I46" s="108">
        <v>44651</v>
      </c>
      <c r="J46" s="66">
        <v>104351</v>
      </c>
      <c r="K46" s="66" t="s">
        <v>459</v>
      </c>
      <c r="L46" s="66" t="s">
        <v>460</v>
      </c>
      <c r="M46" s="66" t="s">
        <v>461</v>
      </c>
      <c r="N46" s="66" t="s">
        <v>462</v>
      </c>
      <c r="O46" s="66" t="s">
        <v>302</v>
      </c>
      <c r="P46" s="66">
        <v>10.0519</v>
      </c>
      <c r="Q46" s="66">
        <v>10.0519</v>
      </c>
      <c r="R46" s="66">
        <v>26509</v>
      </c>
      <c r="S46" s="66" t="s">
        <v>1196</v>
      </c>
      <c r="T46" s="66" t="s">
        <v>2192</v>
      </c>
      <c r="U46" s="108">
        <v>44650</v>
      </c>
      <c r="V46" s="66">
        <v>10.0519</v>
      </c>
      <c r="W46" s="66">
        <v>10.05190000058</v>
      </c>
      <c r="X46" s="66">
        <v>0</v>
      </c>
      <c r="Y46" s="66">
        <v>0</v>
      </c>
      <c r="Z46" s="66">
        <v>0</v>
      </c>
      <c r="AA46" s="66">
        <v>-4.9959199999999998E-9</v>
      </c>
      <c r="AB46" s="66">
        <v>-4.9701250000000003E-8</v>
      </c>
      <c r="AC46" s="66">
        <v>0</v>
      </c>
      <c r="AD46" s="66"/>
      <c r="AE46" s="66"/>
      <c r="AF46" s="66"/>
      <c r="AG46" s="66" t="s">
        <v>324</v>
      </c>
      <c r="AH46" s="66"/>
      <c r="AI46" s="66"/>
      <c r="AJ46" s="66"/>
      <c r="AK46" s="231">
        <f t="shared" si="0"/>
        <v>235.54370624200001</v>
      </c>
    </row>
    <row r="47" spans="1:37" s="97" customFormat="1">
      <c r="A47" s="66" t="s">
        <v>464</v>
      </c>
      <c r="B47" s="66" t="s">
        <v>9</v>
      </c>
      <c r="C47" s="66" t="s">
        <v>96</v>
      </c>
      <c r="D47" s="66">
        <v>124868.353</v>
      </c>
      <c r="E47" s="66">
        <v>1259247.3899999999</v>
      </c>
      <c r="F47" s="66">
        <v>10.0845999786671</v>
      </c>
      <c r="G47" s="66">
        <v>2355437062.4200001</v>
      </c>
      <c r="H47" s="66">
        <v>10.0846</v>
      </c>
      <c r="I47" s="108">
        <v>44651</v>
      </c>
      <c r="J47" s="66">
        <v>120065</v>
      </c>
      <c r="K47" s="66" t="s">
        <v>465</v>
      </c>
      <c r="L47" s="66" t="s">
        <v>460</v>
      </c>
      <c r="M47" s="66" t="s">
        <v>466</v>
      </c>
      <c r="N47" s="66" t="s">
        <v>462</v>
      </c>
      <c r="O47" s="66" t="s">
        <v>302</v>
      </c>
      <c r="P47" s="66">
        <v>10.0846</v>
      </c>
      <c r="Q47" s="66">
        <v>10.0846</v>
      </c>
      <c r="R47" s="66">
        <v>26516</v>
      </c>
      <c r="S47" s="66" t="s">
        <v>1196</v>
      </c>
      <c r="T47" s="66" t="s">
        <v>2193</v>
      </c>
      <c r="U47" s="108">
        <v>44650</v>
      </c>
      <c r="V47" s="66">
        <v>10.0846</v>
      </c>
      <c r="W47" s="66">
        <v>10.084599964961299</v>
      </c>
      <c r="X47" s="66">
        <v>0</v>
      </c>
      <c r="Y47" s="66">
        <v>0</v>
      </c>
      <c r="Z47" s="66">
        <v>0</v>
      </c>
      <c r="AA47" s="66">
        <v>1.3705809999999999E-8</v>
      </c>
      <c r="AB47" s="66">
        <v>1.3590831600000001E-7</v>
      </c>
      <c r="AC47" s="66">
        <v>0</v>
      </c>
      <c r="AD47" s="66"/>
      <c r="AE47" s="66"/>
      <c r="AF47" s="66"/>
      <c r="AG47" s="66" t="s">
        <v>306</v>
      </c>
      <c r="AH47" s="66"/>
      <c r="AI47" s="66"/>
      <c r="AJ47" s="66"/>
      <c r="AK47" s="231">
        <f t="shared" si="0"/>
        <v>235.54370624200001</v>
      </c>
    </row>
    <row r="48" spans="1:37">
      <c r="A48" s="66" t="s">
        <v>468</v>
      </c>
      <c r="B48" s="66" t="s">
        <v>9</v>
      </c>
      <c r="C48" s="66" t="s">
        <v>41</v>
      </c>
      <c r="D48" s="66">
        <v>54877146.421000004</v>
      </c>
      <c r="E48" s="66">
        <v>920371079.52999997</v>
      </c>
      <c r="F48" s="66">
        <v>16.7714821115006</v>
      </c>
      <c r="G48" s="66">
        <v>2355437062.4200001</v>
      </c>
      <c r="H48" s="66">
        <v>16.7715</v>
      </c>
      <c r="I48" s="108">
        <v>44651</v>
      </c>
      <c r="J48" s="66">
        <v>104344</v>
      </c>
      <c r="K48" s="66" t="s">
        <v>469</v>
      </c>
      <c r="L48" s="66" t="s">
        <v>460</v>
      </c>
      <c r="M48" s="66" t="s">
        <v>470</v>
      </c>
      <c r="N48" s="66" t="s">
        <v>462</v>
      </c>
      <c r="O48" s="66" t="s">
        <v>302</v>
      </c>
      <c r="P48" s="66">
        <v>16.7715</v>
      </c>
      <c r="Q48" s="66">
        <v>16.7715</v>
      </c>
      <c r="R48" s="66">
        <v>26508</v>
      </c>
      <c r="S48" s="66" t="s">
        <v>1196</v>
      </c>
      <c r="T48" s="66" t="s">
        <v>42</v>
      </c>
      <c r="U48" s="108">
        <v>44650</v>
      </c>
      <c r="V48" s="66">
        <v>16.762</v>
      </c>
      <c r="W48" s="66">
        <v>16.7620380850387</v>
      </c>
      <c r="X48" s="66">
        <v>9.4999999999999998E-3</v>
      </c>
      <c r="Y48" s="66">
        <v>5.6675814341963997E-2</v>
      </c>
      <c r="Z48" s="66">
        <v>20.686699999999998</v>
      </c>
      <c r="AA48" s="66">
        <v>9.44402646187E-3</v>
      </c>
      <c r="AB48" s="66">
        <v>5.6341755184886003E-2</v>
      </c>
      <c r="AC48" s="66">
        <v>20.564699999999998</v>
      </c>
      <c r="AD48" s="66"/>
      <c r="AE48" s="66"/>
      <c r="AF48" s="66"/>
      <c r="AG48" s="66" t="s">
        <v>324</v>
      </c>
      <c r="AH48" s="66"/>
      <c r="AI48" s="66"/>
      <c r="AJ48" s="66"/>
      <c r="AK48" s="231">
        <f t="shared" si="0"/>
        <v>235.54370624200001</v>
      </c>
    </row>
    <row r="49" spans="1:37">
      <c r="A49" s="66" t="s">
        <v>471</v>
      </c>
      <c r="B49" s="66" t="s">
        <v>9</v>
      </c>
      <c r="C49" s="66" t="s">
        <v>92</v>
      </c>
      <c r="D49" s="66">
        <v>74964420.505999997</v>
      </c>
      <c r="E49" s="66">
        <v>1345372726.72</v>
      </c>
      <c r="F49" s="66">
        <v>17.9468168717761</v>
      </c>
      <c r="G49" s="66">
        <v>2355437062.4200001</v>
      </c>
      <c r="H49" s="66">
        <v>17.9468</v>
      </c>
      <c r="I49" s="108">
        <v>44651</v>
      </c>
      <c r="J49" s="66">
        <v>120066</v>
      </c>
      <c r="K49" s="66" t="s">
        <v>472</v>
      </c>
      <c r="L49" s="66" t="s">
        <v>460</v>
      </c>
      <c r="M49" s="66" t="s">
        <v>473</v>
      </c>
      <c r="N49" s="66" t="s">
        <v>462</v>
      </c>
      <c r="O49" s="66" t="s">
        <v>302</v>
      </c>
      <c r="P49" s="66">
        <v>17.9468</v>
      </c>
      <c r="Q49" s="66">
        <v>17.9468</v>
      </c>
      <c r="R49" s="66">
        <v>26515</v>
      </c>
      <c r="S49" s="66" t="s">
        <v>1196</v>
      </c>
      <c r="T49" s="66" t="s">
        <v>309</v>
      </c>
      <c r="U49" s="108">
        <v>44650</v>
      </c>
      <c r="V49" s="66">
        <v>17.936499999999999</v>
      </c>
      <c r="W49" s="66">
        <v>17.9365054446918</v>
      </c>
      <c r="X49" s="66">
        <v>1.03E-2</v>
      </c>
      <c r="Y49" s="66">
        <v>5.7424804170266998E-2</v>
      </c>
      <c r="Z49" s="66">
        <v>20.960100000000001</v>
      </c>
      <c r="AA49" s="66">
        <v>1.031142708427E-2</v>
      </c>
      <c r="AB49" s="66">
        <v>5.7488495270529003E-2</v>
      </c>
      <c r="AC49" s="66">
        <v>20.9833</v>
      </c>
      <c r="AD49" s="66"/>
      <c r="AE49" s="66"/>
      <c r="AF49" s="66"/>
      <c r="AG49" s="66" t="s">
        <v>306</v>
      </c>
      <c r="AH49" s="66"/>
      <c r="AI49" s="66"/>
      <c r="AJ49" s="66"/>
      <c r="AK49" s="231">
        <f t="shared" si="0"/>
        <v>235.54370624200001</v>
      </c>
    </row>
    <row r="50" spans="1:37">
      <c r="A50" s="66" t="s">
        <v>386</v>
      </c>
      <c r="B50" s="66" t="s">
        <v>6</v>
      </c>
      <c r="C50" s="66" t="s">
        <v>41</v>
      </c>
      <c r="D50" s="66">
        <v>15068016.342</v>
      </c>
      <c r="E50" s="66">
        <v>698091987.74000001</v>
      </c>
      <c r="F50" s="66">
        <v>46.329388812392402</v>
      </c>
      <c r="G50" s="66">
        <v>966801898.83000004</v>
      </c>
      <c r="H50" s="66">
        <v>46.3294</v>
      </c>
      <c r="I50" s="108">
        <v>44651</v>
      </c>
      <c r="J50" s="66">
        <v>102262</v>
      </c>
      <c r="K50" s="66" t="s">
        <v>387</v>
      </c>
      <c r="L50" s="66" t="s">
        <v>388</v>
      </c>
      <c r="M50" s="66" t="s">
        <v>389</v>
      </c>
      <c r="N50" s="66" t="s">
        <v>301</v>
      </c>
      <c r="O50" s="66" t="s">
        <v>302</v>
      </c>
      <c r="P50" s="66">
        <v>46.3294</v>
      </c>
      <c r="Q50" s="66">
        <v>45.866100000000003</v>
      </c>
      <c r="R50" s="66">
        <v>26491</v>
      </c>
      <c r="S50" s="66" t="s">
        <v>1192</v>
      </c>
      <c r="T50" s="66" t="s">
        <v>42</v>
      </c>
      <c r="U50" s="108">
        <v>44650</v>
      </c>
      <c r="V50" s="66">
        <v>46.333100000000002</v>
      </c>
      <c r="W50" s="66">
        <v>46.333114539246999</v>
      </c>
      <c r="X50" s="66">
        <v>-3.7000000000000002E-3</v>
      </c>
      <c r="Y50" s="66">
        <v>-7.9856517263030002E-3</v>
      </c>
      <c r="Z50" s="66">
        <v>-2.9148000000000001</v>
      </c>
      <c r="AA50" s="66">
        <v>-3.7257268545899998E-3</v>
      </c>
      <c r="AB50" s="66">
        <v>-8.0411750680689995E-3</v>
      </c>
      <c r="AC50" s="66">
        <v>-2.9350000000000001</v>
      </c>
      <c r="AD50" s="66"/>
      <c r="AE50" s="66"/>
      <c r="AF50" s="66"/>
      <c r="AG50" s="66" t="s">
        <v>237</v>
      </c>
      <c r="AH50" s="66"/>
      <c r="AI50" s="66"/>
      <c r="AJ50" s="66"/>
      <c r="AK50" s="231">
        <f t="shared" si="0"/>
        <v>96.680189883000011</v>
      </c>
    </row>
    <row r="51" spans="1:37">
      <c r="A51" s="66" t="s">
        <v>390</v>
      </c>
      <c r="B51" s="66" t="s">
        <v>6</v>
      </c>
      <c r="C51" s="66" t="s">
        <v>92</v>
      </c>
      <c r="D51" s="66">
        <v>829847.36199999996</v>
      </c>
      <c r="E51" s="66">
        <v>41711506.160000004</v>
      </c>
      <c r="F51" s="66">
        <v>50.264070321886493</v>
      </c>
      <c r="G51" s="66">
        <v>966801898.83000004</v>
      </c>
      <c r="H51" s="66">
        <v>50.264099999999999</v>
      </c>
      <c r="I51" s="108">
        <v>44651</v>
      </c>
      <c r="J51" s="66">
        <v>120073</v>
      </c>
      <c r="K51" s="66" t="s">
        <v>391</v>
      </c>
      <c r="L51" s="66" t="s">
        <v>388</v>
      </c>
      <c r="M51" s="66" t="s">
        <v>392</v>
      </c>
      <c r="N51" s="66" t="s">
        <v>301</v>
      </c>
      <c r="O51" s="66" t="s">
        <v>302</v>
      </c>
      <c r="P51" s="66">
        <v>50.264099999999999</v>
      </c>
      <c r="Q51" s="66">
        <v>49.761499999999998</v>
      </c>
      <c r="R51" s="66">
        <v>26494</v>
      </c>
      <c r="S51" s="66" t="s">
        <v>1192</v>
      </c>
      <c r="T51" s="66" t="s">
        <v>309</v>
      </c>
      <c r="U51" s="108">
        <v>44650</v>
      </c>
      <c r="V51" s="66">
        <v>50.266300000000001</v>
      </c>
      <c r="W51" s="66">
        <v>50.266326652926203</v>
      </c>
      <c r="X51" s="66">
        <v>-2.2000000000000001E-3</v>
      </c>
      <c r="Y51" s="66">
        <v>-4.3766897503889996E-3</v>
      </c>
      <c r="Z51" s="66">
        <v>-1.5974999999999999</v>
      </c>
      <c r="AA51" s="66">
        <v>-2.25633103966E-3</v>
      </c>
      <c r="AB51" s="66">
        <v>-4.4887525902559998E-3</v>
      </c>
      <c r="AC51" s="66">
        <v>-1.6384000000000001</v>
      </c>
      <c r="AD51" s="66"/>
      <c r="AE51" s="66"/>
      <c r="AF51" s="66"/>
      <c r="AG51" s="66" t="s">
        <v>306</v>
      </c>
      <c r="AH51" s="66"/>
      <c r="AI51" s="66"/>
      <c r="AJ51" s="66"/>
      <c r="AK51" s="231">
        <f t="shared" si="0"/>
        <v>96.680189883000011</v>
      </c>
    </row>
    <row r="52" spans="1:37">
      <c r="A52" s="66" t="s">
        <v>393</v>
      </c>
      <c r="B52" s="66" t="s">
        <v>6</v>
      </c>
      <c r="C52" s="66" t="s">
        <v>52</v>
      </c>
      <c r="D52" s="66">
        <v>9322656.9869999997</v>
      </c>
      <c r="E52" s="66">
        <v>119328748.05000001</v>
      </c>
      <c r="F52" s="66">
        <v>12.7998646969848</v>
      </c>
      <c r="G52" s="66">
        <v>966801898.83000004</v>
      </c>
      <c r="H52" s="66">
        <v>12.799899999999999</v>
      </c>
      <c r="I52" s="108">
        <v>44651</v>
      </c>
      <c r="J52" s="66">
        <v>102260</v>
      </c>
      <c r="K52" s="66" t="s">
        <v>394</v>
      </c>
      <c r="L52" s="66" t="s">
        <v>388</v>
      </c>
      <c r="M52" s="66" t="s">
        <v>395</v>
      </c>
      <c r="N52" s="66" t="s">
        <v>301</v>
      </c>
      <c r="O52" s="66" t="s">
        <v>302</v>
      </c>
      <c r="P52" s="66">
        <v>12.799899999999999</v>
      </c>
      <c r="Q52" s="66">
        <v>12.671900000000001</v>
      </c>
      <c r="R52" s="66">
        <v>26490</v>
      </c>
      <c r="S52" s="66" t="s">
        <v>1192</v>
      </c>
      <c r="T52" s="66" t="s">
        <v>2150</v>
      </c>
      <c r="U52" s="108">
        <v>44650</v>
      </c>
      <c r="V52" s="66">
        <v>12.8009</v>
      </c>
      <c r="W52" s="66">
        <v>12.8008940430192</v>
      </c>
      <c r="X52" s="66">
        <v>-1E-3</v>
      </c>
      <c r="Y52" s="66">
        <v>-7.8119507222140002E-3</v>
      </c>
      <c r="Z52" s="66">
        <v>-2.8513999999999999</v>
      </c>
      <c r="AA52" s="66">
        <v>-1.0293460344400001E-3</v>
      </c>
      <c r="AB52" s="66">
        <v>-8.041204239178E-3</v>
      </c>
      <c r="AC52" s="66">
        <v>-2.9350000000000001</v>
      </c>
      <c r="AD52" s="66"/>
      <c r="AE52" s="66"/>
      <c r="AF52" s="66"/>
      <c r="AG52" s="66" t="s">
        <v>237</v>
      </c>
      <c r="AH52" s="66"/>
      <c r="AI52" s="66"/>
      <c r="AJ52" s="66"/>
      <c r="AK52" s="231">
        <f t="shared" si="0"/>
        <v>96.680189883000011</v>
      </c>
    </row>
    <row r="53" spans="1:37">
      <c r="A53" s="66" t="s">
        <v>396</v>
      </c>
      <c r="B53" s="66" t="s">
        <v>6</v>
      </c>
      <c r="C53" s="66" t="s">
        <v>102</v>
      </c>
      <c r="D53" s="66">
        <v>83048.572999999989</v>
      </c>
      <c r="E53" s="66">
        <v>1376483.81</v>
      </c>
      <c r="F53" s="66">
        <v>16.5744426457514</v>
      </c>
      <c r="G53" s="66">
        <v>966801898.83000004</v>
      </c>
      <c r="H53" s="66">
        <v>16.574400000000001</v>
      </c>
      <c r="I53" s="108">
        <v>44651</v>
      </c>
      <c r="J53" s="66">
        <v>120074</v>
      </c>
      <c r="K53" s="66" t="s">
        <v>397</v>
      </c>
      <c r="L53" s="66" t="s">
        <v>388</v>
      </c>
      <c r="M53" s="66" t="s">
        <v>398</v>
      </c>
      <c r="N53" s="66" t="s">
        <v>301</v>
      </c>
      <c r="O53" s="66" t="s">
        <v>302</v>
      </c>
      <c r="P53" s="66">
        <v>16.574400000000001</v>
      </c>
      <c r="Q53" s="66">
        <v>16.4087</v>
      </c>
      <c r="R53" s="66">
        <v>26493</v>
      </c>
      <c r="S53" s="66" t="s">
        <v>1192</v>
      </c>
      <c r="T53" s="66" t="s">
        <v>2184</v>
      </c>
      <c r="U53" s="108">
        <v>44650</v>
      </c>
      <c r="V53" s="66">
        <v>16.575299999999999</v>
      </c>
      <c r="W53" s="66">
        <v>16.575282154456801</v>
      </c>
      <c r="X53" s="66">
        <v>-8.9999999999999998E-4</v>
      </c>
      <c r="Y53" s="66">
        <v>-5.4297659770860002E-3</v>
      </c>
      <c r="Z53" s="66">
        <v>-1.9819</v>
      </c>
      <c r="AA53" s="66">
        <v>-8.3950870534999996E-4</v>
      </c>
      <c r="AB53" s="66">
        <v>-5.064823014938E-3</v>
      </c>
      <c r="AC53" s="66">
        <v>-1.8487</v>
      </c>
      <c r="AD53" s="66"/>
      <c r="AE53" s="66"/>
      <c r="AF53" s="66"/>
      <c r="AG53" s="66" t="s">
        <v>306</v>
      </c>
      <c r="AH53" s="66"/>
      <c r="AI53" s="66"/>
      <c r="AJ53" s="66"/>
      <c r="AK53" s="231">
        <f t="shared" si="0"/>
        <v>96.680189883000011</v>
      </c>
    </row>
    <row r="54" spans="1:37">
      <c r="A54" s="66" t="s">
        <v>399</v>
      </c>
      <c r="B54" s="66" t="s">
        <v>6</v>
      </c>
      <c r="C54" s="66" t="s">
        <v>54</v>
      </c>
      <c r="D54" s="66">
        <v>6384731.9779999992</v>
      </c>
      <c r="E54" s="66">
        <v>106010172.09</v>
      </c>
      <c r="F54" s="66">
        <v>16.6036996471084</v>
      </c>
      <c r="G54" s="66">
        <v>966801898.83000004</v>
      </c>
      <c r="H54" s="66">
        <v>16.6037</v>
      </c>
      <c r="I54" s="108">
        <v>44651</v>
      </c>
      <c r="J54" s="66">
        <v>102261</v>
      </c>
      <c r="K54" s="66" t="s">
        <v>400</v>
      </c>
      <c r="L54" s="66" t="s">
        <v>388</v>
      </c>
      <c r="M54" s="66" t="s">
        <v>401</v>
      </c>
      <c r="N54" s="66" t="s">
        <v>301</v>
      </c>
      <c r="O54" s="66" t="s">
        <v>302</v>
      </c>
      <c r="P54" s="66">
        <v>16.6037</v>
      </c>
      <c r="Q54" s="66">
        <v>16.4377</v>
      </c>
      <c r="R54" s="66">
        <v>26492</v>
      </c>
      <c r="S54" s="66" t="s">
        <v>1192</v>
      </c>
      <c r="T54" s="66" t="s">
        <v>2152</v>
      </c>
      <c r="U54" s="108">
        <v>44650</v>
      </c>
      <c r="V54" s="66">
        <v>16.605</v>
      </c>
      <c r="W54" s="66">
        <v>16.605034887182502</v>
      </c>
      <c r="X54" s="66">
        <v>-1.2999999999999999E-3</v>
      </c>
      <c r="Y54" s="66">
        <v>-7.8289671785599993E-3</v>
      </c>
      <c r="Z54" s="66">
        <v>-2.8576000000000001</v>
      </c>
      <c r="AA54" s="66">
        <v>-1.33524007419E-3</v>
      </c>
      <c r="AB54" s="66">
        <v>-8.0411759641689992E-3</v>
      </c>
      <c r="AC54" s="66">
        <v>-2.9350000000000001</v>
      </c>
      <c r="AD54" s="66"/>
      <c r="AE54" s="66"/>
      <c r="AF54" s="66"/>
      <c r="AG54" s="66" t="s">
        <v>237</v>
      </c>
      <c r="AH54" s="66"/>
      <c r="AI54" s="66"/>
      <c r="AJ54" s="66"/>
      <c r="AK54" s="231">
        <f t="shared" si="0"/>
        <v>96.680189883000011</v>
      </c>
    </row>
    <row r="55" spans="1:37">
      <c r="A55" s="66" t="s">
        <v>402</v>
      </c>
      <c r="B55" s="66" t="s">
        <v>6</v>
      </c>
      <c r="C55" s="66" t="s">
        <v>104</v>
      </c>
      <c r="D55" s="66">
        <v>19814.285</v>
      </c>
      <c r="E55" s="66">
        <v>283000.98</v>
      </c>
      <c r="F55" s="66">
        <v>14.2826743432831</v>
      </c>
      <c r="G55" s="66">
        <v>966801898.83000004</v>
      </c>
      <c r="H55" s="66">
        <v>14.2827</v>
      </c>
      <c r="I55" s="108">
        <v>44651</v>
      </c>
      <c r="J55" s="66">
        <v>120075</v>
      </c>
      <c r="K55" s="66" t="s">
        <v>403</v>
      </c>
      <c r="L55" s="66" t="s">
        <v>388</v>
      </c>
      <c r="M55" s="66" t="s">
        <v>404</v>
      </c>
      <c r="N55" s="66" t="s">
        <v>301</v>
      </c>
      <c r="O55" s="66" t="s">
        <v>302</v>
      </c>
      <c r="P55" s="66">
        <v>14.2827</v>
      </c>
      <c r="Q55" s="66">
        <v>14.139900000000001</v>
      </c>
      <c r="R55" s="66">
        <v>26495</v>
      </c>
      <c r="S55" s="66" t="s">
        <v>1192</v>
      </c>
      <c r="T55" s="66" t="s">
        <v>2185</v>
      </c>
      <c r="U55" s="108">
        <v>44650</v>
      </c>
      <c r="V55" s="66">
        <v>14.2834</v>
      </c>
      <c r="W55" s="66">
        <v>14.2833990729416</v>
      </c>
      <c r="X55" s="66">
        <v>-6.9999999999999999E-4</v>
      </c>
      <c r="Y55" s="66">
        <v>-4.9007939286159997E-3</v>
      </c>
      <c r="Z55" s="66">
        <v>-1.7887999999999999</v>
      </c>
      <c r="AA55" s="66">
        <v>-7.2472965843E-4</v>
      </c>
      <c r="AB55" s="66">
        <v>-5.0739299149239999E-3</v>
      </c>
      <c r="AC55" s="66">
        <v>-1.8520000000000001</v>
      </c>
      <c r="AD55" s="66"/>
      <c r="AE55" s="66"/>
      <c r="AF55" s="66"/>
      <c r="AG55" s="66" t="s">
        <v>306</v>
      </c>
      <c r="AH55" s="66"/>
      <c r="AI55" s="66"/>
      <c r="AJ55" s="66"/>
      <c r="AK55" s="231">
        <f t="shared" si="0"/>
        <v>96.680189883000011</v>
      </c>
    </row>
    <row r="56" spans="1:37">
      <c r="A56" s="66" t="s">
        <v>1440</v>
      </c>
      <c r="B56" s="66" t="s">
        <v>1437</v>
      </c>
      <c r="C56" s="66" t="s">
        <v>46</v>
      </c>
      <c r="D56" s="66">
        <v>24150.517</v>
      </c>
      <c r="E56" s="66">
        <v>24150531.489999998</v>
      </c>
      <c r="F56" s="66">
        <v>1000.0005999871601</v>
      </c>
      <c r="G56" s="66">
        <v>9636116828.8700008</v>
      </c>
      <c r="H56" s="66">
        <v>1000.0006</v>
      </c>
      <c r="I56" s="108">
        <v>44651</v>
      </c>
      <c r="J56" s="66">
        <v>147289</v>
      </c>
      <c r="K56" s="66" t="s">
        <v>1441</v>
      </c>
      <c r="L56" s="66" t="s">
        <v>1442</v>
      </c>
      <c r="M56" s="66" t="s">
        <v>1443</v>
      </c>
      <c r="N56" s="66" t="s">
        <v>1444</v>
      </c>
      <c r="O56" s="66" t="s">
        <v>613</v>
      </c>
      <c r="P56" s="66">
        <v>1000.0006</v>
      </c>
      <c r="Q56" s="66">
        <v>1000.0006</v>
      </c>
      <c r="R56" s="66">
        <v>107105</v>
      </c>
      <c r="S56" s="66" t="s">
        <v>1439</v>
      </c>
      <c r="T56" s="66" t="s">
        <v>2192</v>
      </c>
      <c r="U56" s="108">
        <v>44650</v>
      </c>
      <c r="V56" s="66">
        <v>1000.0006</v>
      </c>
      <c r="W56" s="66">
        <v>1000.00060002775</v>
      </c>
      <c r="X56" s="66">
        <v>0</v>
      </c>
      <c r="Y56" s="66">
        <v>0</v>
      </c>
      <c r="Z56" s="66">
        <v>0</v>
      </c>
      <c r="AA56" s="66">
        <v>-4.0597290000000003E-8</v>
      </c>
      <c r="AB56" s="66">
        <v>-4.059726E-9</v>
      </c>
      <c r="AC56" s="66">
        <v>0</v>
      </c>
      <c r="AD56" s="66"/>
      <c r="AE56" s="66"/>
      <c r="AF56" s="66"/>
      <c r="AG56" s="66" t="s">
        <v>237</v>
      </c>
      <c r="AH56" s="66"/>
      <c r="AI56" s="66"/>
      <c r="AJ56" s="66"/>
      <c r="AK56" s="231">
        <f t="shared" si="0"/>
        <v>963.61168288700003</v>
      </c>
    </row>
    <row r="57" spans="1:37">
      <c r="A57" s="66" t="s">
        <v>1445</v>
      </c>
      <c r="B57" s="66" t="s">
        <v>1437</v>
      </c>
      <c r="C57" s="66" t="s">
        <v>96</v>
      </c>
      <c r="D57" s="66">
        <v>17.773</v>
      </c>
      <c r="E57" s="66">
        <v>17773</v>
      </c>
      <c r="F57" s="66">
        <v>1000</v>
      </c>
      <c r="G57" s="66">
        <v>9636116828.8700008</v>
      </c>
      <c r="H57" s="66">
        <v>1000</v>
      </c>
      <c r="I57" s="108">
        <v>44651</v>
      </c>
      <c r="J57" s="66">
        <v>147291</v>
      </c>
      <c r="K57" s="66" t="s">
        <v>1446</v>
      </c>
      <c r="L57" s="66" t="s">
        <v>1442</v>
      </c>
      <c r="M57" s="66" t="s">
        <v>1447</v>
      </c>
      <c r="N57" s="66" t="s">
        <v>1444</v>
      </c>
      <c r="O57" s="66" t="s">
        <v>613</v>
      </c>
      <c r="P57" s="66">
        <v>1000</v>
      </c>
      <c r="Q57" s="66">
        <v>1000</v>
      </c>
      <c r="R57" s="66">
        <v>107108</v>
      </c>
      <c r="S57" s="66" t="s">
        <v>1439</v>
      </c>
      <c r="T57" s="66" t="s">
        <v>2193</v>
      </c>
      <c r="U57" s="108">
        <v>44650</v>
      </c>
      <c r="V57" s="66">
        <v>1000</v>
      </c>
      <c r="W57" s="66">
        <v>1000</v>
      </c>
      <c r="X57" s="66">
        <v>0</v>
      </c>
      <c r="Y57" s="66">
        <v>0</v>
      </c>
      <c r="Z57" s="66">
        <v>0</v>
      </c>
      <c r="AA57" s="66">
        <v>0</v>
      </c>
      <c r="AB57" s="66">
        <v>0</v>
      </c>
      <c r="AC57" s="66">
        <v>0</v>
      </c>
      <c r="AD57" s="66"/>
      <c r="AE57" s="66"/>
      <c r="AF57" s="66"/>
      <c r="AG57" s="66" t="s">
        <v>306</v>
      </c>
      <c r="AH57" s="66"/>
      <c r="AI57" s="66"/>
      <c r="AJ57" s="66"/>
      <c r="AK57" s="231">
        <f t="shared" si="0"/>
        <v>963.61168288700003</v>
      </c>
    </row>
    <row r="58" spans="1:37">
      <c r="A58" s="66" t="s">
        <v>1448</v>
      </c>
      <c r="B58" s="66" t="s">
        <v>1437</v>
      </c>
      <c r="C58" s="66" t="s">
        <v>41</v>
      </c>
      <c r="D58" s="66">
        <v>2260924.2880000002</v>
      </c>
      <c r="E58" s="66">
        <v>2503505908.1900001</v>
      </c>
      <c r="F58" s="66">
        <v>1107.2931196668201</v>
      </c>
      <c r="G58" s="66">
        <v>9636116828.8700008</v>
      </c>
      <c r="H58" s="66">
        <v>1107.2931000000001</v>
      </c>
      <c r="I58" s="108">
        <v>44651</v>
      </c>
      <c r="J58" s="66">
        <v>147290</v>
      </c>
      <c r="K58" s="66" t="s">
        <v>1449</v>
      </c>
      <c r="L58" s="66" t="s">
        <v>1442</v>
      </c>
      <c r="M58" s="66" t="s">
        <v>1450</v>
      </c>
      <c r="N58" s="66" t="s">
        <v>1444</v>
      </c>
      <c r="O58" s="66" t="s">
        <v>613</v>
      </c>
      <c r="P58" s="66">
        <v>1107.2931000000001</v>
      </c>
      <c r="Q58" s="66">
        <v>1107.2931000000001</v>
      </c>
      <c r="R58" s="66">
        <v>107106</v>
      </c>
      <c r="S58" s="66" t="s">
        <v>1439</v>
      </c>
      <c r="T58" s="66" t="s">
        <v>42</v>
      </c>
      <c r="U58" s="108">
        <v>44650</v>
      </c>
      <c r="V58" s="66">
        <v>1107.1867</v>
      </c>
      <c r="W58" s="66">
        <v>1107.18667262131</v>
      </c>
      <c r="X58" s="66">
        <v>0.10639999999999999</v>
      </c>
      <c r="Y58" s="66">
        <v>9.6099420269400004E-3</v>
      </c>
      <c r="Z58" s="66">
        <v>3.5076000000000001</v>
      </c>
      <c r="AA58" s="66">
        <v>0.10644704550417999</v>
      </c>
      <c r="AB58" s="66">
        <v>9.6141913677620008E-3</v>
      </c>
      <c r="AC58" s="66">
        <v>3.5091999999999999</v>
      </c>
      <c r="AD58" s="66"/>
      <c r="AE58" s="66"/>
      <c r="AF58" s="66"/>
      <c r="AG58" s="66" t="s">
        <v>237</v>
      </c>
      <c r="AH58" s="66"/>
      <c r="AI58" s="66"/>
      <c r="AJ58" s="66"/>
      <c r="AK58" s="231">
        <f t="shared" si="0"/>
        <v>963.61168288700003</v>
      </c>
    </row>
    <row r="59" spans="1:37">
      <c r="A59" s="66" t="s">
        <v>1451</v>
      </c>
      <c r="B59" s="66" t="s">
        <v>1437</v>
      </c>
      <c r="C59" s="66" t="s">
        <v>92</v>
      </c>
      <c r="D59" s="66">
        <v>6391748.5940000005</v>
      </c>
      <c r="E59" s="66">
        <v>7108058780.2200003</v>
      </c>
      <c r="F59" s="66">
        <v>1112.06795381352</v>
      </c>
      <c r="G59" s="66">
        <v>9636116828.8700008</v>
      </c>
      <c r="H59" s="66">
        <v>1112.068</v>
      </c>
      <c r="I59" s="108">
        <v>44651</v>
      </c>
      <c r="J59" s="66">
        <v>147287</v>
      </c>
      <c r="K59" s="66" t="s">
        <v>1452</v>
      </c>
      <c r="L59" s="66" t="s">
        <v>1442</v>
      </c>
      <c r="M59" s="66" t="s">
        <v>1453</v>
      </c>
      <c r="N59" s="66" t="s">
        <v>1444</v>
      </c>
      <c r="O59" s="66" t="s">
        <v>613</v>
      </c>
      <c r="P59" s="66">
        <v>1112.068</v>
      </c>
      <c r="Q59" s="66">
        <v>1112.068</v>
      </c>
      <c r="R59" s="66">
        <v>107107</v>
      </c>
      <c r="S59" s="66" t="s">
        <v>1439</v>
      </c>
      <c r="T59" s="66" t="s">
        <v>309</v>
      </c>
      <c r="U59" s="108">
        <v>44650</v>
      </c>
      <c r="V59" s="66">
        <v>1111.9565</v>
      </c>
      <c r="W59" s="66">
        <v>1111.95647269959</v>
      </c>
      <c r="X59" s="66">
        <v>0.1115</v>
      </c>
      <c r="Y59" s="66">
        <v>1.0027370675021E-2</v>
      </c>
      <c r="Z59" s="66">
        <v>3.66</v>
      </c>
      <c r="AA59" s="66">
        <v>0.11148111392682999</v>
      </c>
      <c r="AB59" s="66">
        <v>1.0025672466852001E-2</v>
      </c>
      <c r="AC59" s="66">
        <v>3.6594000000000002</v>
      </c>
      <c r="AD59" s="66"/>
      <c r="AE59" s="66"/>
      <c r="AF59" s="66"/>
      <c r="AG59" s="66" t="s">
        <v>306</v>
      </c>
      <c r="AH59" s="66"/>
      <c r="AI59" s="66"/>
      <c r="AJ59" s="66"/>
      <c r="AK59" s="231">
        <f t="shared" si="0"/>
        <v>963.61168288700003</v>
      </c>
    </row>
    <row r="60" spans="1:37">
      <c r="A60" s="66" t="s">
        <v>1454</v>
      </c>
      <c r="B60" s="66" t="s">
        <v>1437</v>
      </c>
      <c r="C60" s="66" t="s">
        <v>52</v>
      </c>
      <c r="D60" s="66">
        <v>274.59399999999999</v>
      </c>
      <c r="E60" s="66">
        <v>274737.8</v>
      </c>
      <c r="F60" s="66">
        <v>1000.52368223632</v>
      </c>
      <c r="G60" s="66">
        <v>9636116828.8700008</v>
      </c>
      <c r="H60" s="66">
        <v>1000.5237</v>
      </c>
      <c r="I60" s="108">
        <v>44651</v>
      </c>
      <c r="J60" s="66">
        <v>147301</v>
      </c>
      <c r="K60" s="66" t="s">
        <v>1455</v>
      </c>
      <c r="L60" s="66" t="s">
        <v>1442</v>
      </c>
      <c r="M60" s="66" t="s">
        <v>1456</v>
      </c>
      <c r="N60" s="66" t="s">
        <v>1444</v>
      </c>
      <c r="O60" s="66" t="s">
        <v>613</v>
      </c>
      <c r="P60" s="66">
        <v>1000.5237</v>
      </c>
      <c r="Q60" s="66">
        <v>1000.5237</v>
      </c>
      <c r="R60" s="66">
        <v>107110</v>
      </c>
      <c r="S60" s="66" t="s">
        <v>1439</v>
      </c>
      <c r="T60" s="66" t="s">
        <v>2150</v>
      </c>
      <c r="U60" s="108">
        <v>44650</v>
      </c>
      <c r="V60" s="66">
        <v>1000.4275</v>
      </c>
      <c r="W60" s="66">
        <v>1000.42750387845</v>
      </c>
      <c r="X60" s="66">
        <v>9.6199999999999994E-2</v>
      </c>
      <c r="Y60" s="66">
        <v>9.6158892073630008E-3</v>
      </c>
      <c r="Z60" s="66">
        <v>3.5097999999999998</v>
      </c>
      <c r="AA60" s="66">
        <v>9.6178357866520001E-2</v>
      </c>
      <c r="AB60" s="66">
        <v>9.6137258815510006E-3</v>
      </c>
      <c r="AC60" s="66">
        <v>3.5089999999999999</v>
      </c>
      <c r="AD60" s="66"/>
      <c r="AE60" s="66"/>
      <c r="AF60" s="66"/>
      <c r="AG60" s="66" t="s">
        <v>237</v>
      </c>
      <c r="AH60" s="66"/>
      <c r="AI60" s="66"/>
      <c r="AJ60" s="66"/>
      <c r="AK60" s="231">
        <f t="shared" si="0"/>
        <v>963.61168288700003</v>
      </c>
    </row>
    <row r="61" spans="1:37">
      <c r="A61" s="66" t="s">
        <v>1457</v>
      </c>
      <c r="B61" s="66" t="s">
        <v>1437</v>
      </c>
      <c r="C61" s="66" t="s">
        <v>102</v>
      </c>
      <c r="D61" s="66">
        <v>49.997999999999998</v>
      </c>
      <c r="E61" s="66">
        <v>50025.45</v>
      </c>
      <c r="F61" s="66">
        <v>1000.5490219608801</v>
      </c>
      <c r="G61" s="66">
        <v>9636116828.8700008</v>
      </c>
      <c r="H61" s="66">
        <v>1000.549</v>
      </c>
      <c r="I61" s="108">
        <v>44651</v>
      </c>
      <c r="J61" s="66">
        <v>147300</v>
      </c>
      <c r="K61" s="66" t="s">
        <v>1458</v>
      </c>
      <c r="L61" s="66" t="s">
        <v>1442</v>
      </c>
      <c r="M61" s="66" t="s">
        <v>1459</v>
      </c>
      <c r="N61" s="66" t="s">
        <v>1444</v>
      </c>
      <c r="O61" s="66" t="s">
        <v>613</v>
      </c>
      <c r="P61" s="66">
        <v>1000.549</v>
      </c>
      <c r="Q61" s="66">
        <v>1000.549</v>
      </c>
      <c r="R61" s="66">
        <v>107109</v>
      </c>
      <c r="S61" s="66" t="s">
        <v>1439</v>
      </c>
      <c r="T61" s="66" t="s">
        <v>2184</v>
      </c>
      <c r="U61" s="108">
        <v>44650</v>
      </c>
      <c r="V61" s="66">
        <v>1000.4484</v>
      </c>
      <c r="W61" s="66">
        <v>1000.44841793672</v>
      </c>
      <c r="X61" s="66">
        <v>0.10059999999999999</v>
      </c>
      <c r="Y61" s="66">
        <v>1.0055491117781999E-2</v>
      </c>
      <c r="Z61" s="66">
        <v>3.6703000000000001</v>
      </c>
      <c r="AA61" s="66">
        <v>0.10060402416097</v>
      </c>
      <c r="AB61" s="66">
        <v>1.0055893173227999E-2</v>
      </c>
      <c r="AC61" s="66">
        <v>3.6703999999999999</v>
      </c>
      <c r="AD61" s="66"/>
      <c r="AE61" s="66"/>
      <c r="AF61" s="66"/>
      <c r="AG61" s="66" t="s">
        <v>306</v>
      </c>
      <c r="AH61" s="66"/>
      <c r="AI61" s="66"/>
      <c r="AJ61" s="66"/>
      <c r="AK61" s="231">
        <f t="shared" si="0"/>
        <v>963.61168288700003</v>
      </c>
    </row>
    <row r="62" spans="1:37">
      <c r="A62" s="66" t="s">
        <v>1460</v>
      </c>
      <c r="B62" s="66" t="s">
        <v>1437</v>
      </c>
      <c r="C62" s="66" t="s">
        <v>48</v>
      </c>
      <c r="D62" s="66">
        <v>52.634</v>
      </c>
      <c r="E62" s="66">
        <v>52643.51</v>
      </c>
      <c r="F62" s="66">
        <v>1000.18068168864</v>
      </c>
      <c r="G62" s="66">
        <v>9636116828.8700008</v>
      </c>
      <c r="H62" s="66">
        <v>1000.1807</v>
      </c>
      <c r="I62" s="108">
        <v>44651</v>
      </c>
      <c r="J62" s="66">
        <v>147288</v>
      </c>
      <c r="K62" s="66" t="s">
        <v>1461</v>
      </c>
      <c r="L62" s="66" t="s">
        <v>1442</v>
      </c>
      <c r="M62" s="66" t="s">
        <v>1462</v>
      </c>
      <c r="N62" s="66" t="s">
        <v>1444</v>
      </c>
      <c r="O62" s="66" t="s">
        <v>613</v>
      </c>
      <c r="P62" s="66">
        <v>1000.1807</v>
      </c>
      <c r="Q62" s="66">
        <v>1000.1807</v>
      </c>
      <c r="R62" s="66">
        <v>107112</v>
      </c>
      <c r="S62" s="66" t="s">
        <v>1439</v>
      </c>
      <c r="T62" s="66" t="s">
        <v>2194</v>
      </c>
      <c r="U62" s="108">
        <v>44650</v>
      </c>
      <c r="V62" s="66">
        <v>1000.0846</v>
      </c>
      <c r="W62" s="66">
        <v>1000.08459754382</v>
      </c>
      <c r="X62" s="66">
        <v>9.6100000000000005E-2</v>
      </c>
      <c r="Y62" s="66">
        <v>9.6091870627739995E-3</v>
      </c>
      <c r="Z62" s="66">
        <v>3.5074000000000001</v>
      </c>
      <c r="AA62" s="66">
        <v>9.6084144822689996E-2</v>
      </c>
      <c r="AB62" s="66">
        <v>9.607601702762E-3</v>
      </c>
      <c r="AC62" s="66">
        <v>3.5068000000000001</v>
      </c>
      <c r="AD62" s="66"/>
      <c r="AE62" s="66"/>
      <c r="AF62" s="66"/>
      <c r="AG62" s="66" t="s">
        <v>237</v>
      </c>
      <c r="AH62" s="66"/>
      <c r="AI62" s="66"/>
      <c r="AJ62" s="66"/>
      <c r="AK62" s="231">
        <f t="shared" si="0"/>
        <v>963.61168288700003</v>
      </c>
    </row>
    <row r="63" spans="1:37">
      <c r="A63" s="66" t="s">
        <v>1463</v>
      </c>
      <c r="B63" s="66" t="s">
        <v>1437</v>
      </c>
      <c r="C63" s="66" t="s">
        <v>98</v>
      </c>
      <c r="D63" s="66">
        <v>6.4279999999999999</v>
      </c>
      <c r="E63" s="66">
        <v>6429.21</v>
      </c>
      <c r="F63" s="66">
        <v>1000.18823895457</v>
      </c>
      <c r="G63" s="66">
        <v>9636116828.8700008</v>
      </c>
      <c r="H63" s="66">
        <v>1000.1882000000001</v>
      </c>
      <c r="I63" s="108">
        <v>44651</v>
      </c>
      <c r="J63" s="66">
        <v>147296</v>
      </c>
      <c r="K63" s="66" t="s">
        <v>1464</v>
      </c>
      <c r="L63" s="66" t="s">
        <v>1442</v>
      </c>
      <c r="M63" s="66" t="s">
        <v>1465</v>
      </c>
      <c r="N63" s="66" t="s">
        <v>1444</v>
      </c>
      <c r="O63" s="66" t="s">
        <v>613</v>
      </c>
      <c r="P63" s="66">
        <v>1000.1882000000001</v>
      </c>
      <c r="Q63" s="66">
        <v>1000.1882000000001</v>
      </c>
      <c r="R63" s="66">
        <v>107111</v>
      </c>
      <c r="S63" s="66" t="s">
        <v>1439</v>
      </c>
      <c r="T63" s="66" t="s">
        <v>2195</v>
      </c>
      <c r="U63" s="108">
        <v>44650</v>
      </c>
      <c r="V63" s="66">
        <v>1000.0887</v>
      </c>
      <c r="W63" s="66">
        <v>1000.08872976339</v>
      </c>
      <c r="X63" s="66">
        <v>9.9500000000000005E-2</v>
      </c>
      <c r="Y63" s="66">
        <v>9.9491175132760002E-3</v>
      </c>
      <c r="Z63" s="66">
        <v>3.6314000000000002</v>
      </c>
      <c r="AA63" s="66">
        <v>9.9509191186439999E-2</v>
      </c>
      <c r="AB63" s="66">
        <v>9.9500362542809997E-3</v>
      </c>
      <c r="AC63" s="66">
        <v>3.6318000000000001</v>
      </c>
      <c r="AD63" s="66"/>
      <c r="AE63" s="66"/>
      <c r="AF63" s="66"/>
      <c r="AG63" s="66" t="s">
        <v>306</v>
      </c>
      <c r="AH63" s="66"/>
      <c r="AI63" s="66"/>
      <c r="AJ63" s="66"/>
      <c r="AK63" s="231">
        <f t="shared" si="0"/>
        <v>963.61168288700003</v>
      </c>
    </row>
    <row r="64" spans="1:37" s="67" customFormat="1">
      <c r="A64" s="66" t="s">
        <v>405</v>
      </c>
      <c r="B64" s="66" t="s">
        <v>3</v>
      </c>
      <c r="C64" s="66" t="s">
        <v>41</v>
      </c>
      <c r="D64" s="66">
        <v>14880668.130999999</v>
      </c>
      <c r="E64" s="66">
        <v>480116304.11000001</v>
      </c>
      <c r="F64" s="66">
        <v>32.264431938361902</v>
      </c>
      <c r="G64" s="66">
        <v>2531447054.1100001</v>
      </c>
      <c r="H64" s="66">
        <v>32.264400000000002</v>
      </c>
      <c r="I64" s="108">
        <v>44651</v>
      </c>
      <c r="J64" s="66">
        <v>101599</v>
      </c>
      <c r="K64" s="66" t="s">
        <v>406</v>
      </c>
      <c r="L64" s="66" t="s">
        <v>407</v>
      </c>
      <c r="M64" s="66" t="s">
        <v>408</v>
      </c>
      <c r="N64" s="66" t="s">
        <v>409</v>
      </c>
      <c r="O64" s="66" t="s">
        <v>302</v>
      </c>
      <c r="P64" s="66">
        <v>32.264400000000002</v>
      </c>
      <c r="Q64" s="66">
        <v>32.264400000000002</v>
      </c>
      <c r="R64" s="66">
        <v>26520</v>
      </c>
      <c r="S64" s="66" t="s">
        <v>1193</v>
      </c>
      <c r="T64" s="66" t="s">
        <v>42</v>
      </c>
      <c r="U64" s="108">
        <v>44650</v>
      </c>
      <c r="V64" s="66">
        <v>32.254100000000001</v>
      </c>
      <c r="W64" s="66">
        <v>32.254062198663703</v>
      </c>
      <c r="X64" s="66">
        <v>1.03E-2</v>
      </c>
      <c r="Y64" s="66">
        <v>3.1933924679343001E-2</v>
      </c>
      <c r="Z64" s="66">
        <v>11.655900000000001</v>
      </c>
      <c r="AA64" s="66">
        <v>1.036973969819E-2</v>
      </c>
      <c r="AB64" s="66">
        <v>3.2150181996671003E-2</v>
      </c>
      <c r="AC64" s="66">
        <v>11.7348</v>
      </c>
      <c r="AD64" s="66"/>
      <c r="AE64" s="66"/>
      <c r="AF64" s="66"/>
      <c r="AG64" s="66" t="s">
        <v>324</v>
      </c>
      <c r="AH64" s="66"/>
      <c r="AI64" s="66"/>
      <c r="AJ64" s="66"/>
      <c r="AK64" s="231">
        <f t="shared" si="0"/>
        <v>253.14470541100002</v>
      </c>
    </row>
    <row r="65" spans="1:37" s="67" customFormat="1">
      <c r="A65" s="66" t="s">
        <v>411</v>
      </c>
      <c r="B65" s="66" t="s">
        <v>3</v>
      </c>
      <c r="C65" s="66" t="s">
        <v>92</v>
      </c>
      <c r="D65" s="66">
        <v>54999803.686999001</v>
      </c>
      <c r="E65" s="66">
        <v>1929568463.22</v>
      </c>
      <c r="F65" s="66">
        <v>35.083188191017399</v>
      </c>
      <c r="G65" s="66">
        <v>2531447054.1100001</v>
      </c>
      <c r="H65" s="66">
        <v>35.083199999999998</v>
      </c>
      <c r="I65" s="108">
        <v>44651</v>
      </c>
      <c r="J65" s="66">
        <v>120062</v>
      </c>
      <c r="K65" s="66" t="s">
        <v>412</v>
      </c>
      <c r="L65" s="66" t="s">
        <v>407</v>
      </c>
      <c r="M65" s="66" t="s">
        <v>413</v>
      </c>
      <c r="N65" s="66" t="s">
        <v>409</v>
      </c>
      <c r="O65" s="66" t="s">
        <v>302</v>
      </c>
      <c r="P65" s="66">
        <v>35.083199999999998</v>
      </c>
      <c r="Q65" s="66">
        <v>35.083199999999998</v>
      </c>
      <c r="R65" s="66">
        <v>26529</v>
      </c>
      <c r="S65" s="66" t="s">
        <v>1193</v>
      </c>
      <c r="T65" s="66" t="s">
        <v>309</v>
      </c>
      <c r="U65" s="108">
        <v>44650</v>
      </c>
      <c r="V65" s="66">
        <v>35.071399999999997</v>
      </c>
      <c r="W65" s="66">
        <v>35.071417760823103</v>
      </c>
      <c r="X65" s="66">
        <v>1.18E-2</v>
      </c>
      <c r="Y65" s="66">
        <v>3.3645648591158997E-2</v>
      </c>
      <c r="Z65" s="66">
        <v>12.2807</v>
      </c>
      <c r="AA65" s="66">
        <v>1.1770430194340001E-2</v>
      </c>
      <c r="AB65" s="66">
        <v>3.3561318434888E-2</v>
      </c>
      <c r="AC65" s="66">
        <v>12.2499</v>
      </c>
      <c r="AD65" s="66"/>
      <c r="AE65" s="66"/>
      <c r="AF65" s="66"/>
      <c r="AG65" s="66" t="s">
        <v>306</v>
      </c>
      <c r="AH65" s="66"/>
      <c r="AI65" s="66"/>
      <c r="AJ65" s="66"/>
      <c r="AK65" s="231">
        <f t="shared" si="0"/>
        <v>253.14470541100002</v>
      </c>
    </row>
    <row r="66" spans="1:37">
      <c r="A66" s="66" t="s">
        <v>414</v>
      </c>
      <c r="B66" s="66" t="s">
        <v>3</v>
      </c>
      <c r="C66" s="66" t="s">
        <v>72</v>
      </c>
      <c r="D66" s="66">
        <v>0</v>
      </c>
      <c r="E66" s="66">
        <v>0</v>
      </c>
      <c r="F66" s="66">
        <v>10</v>
      </c>
      <c r="G66" s="66">
        <v>2531447054.1100001</v>
      </c>
      <c r="H66" s="66">
        <v>10</v>
      </c>
      <c r="I66" s="108">
        <v>44651</v>
      </c>
      <c r="J66" s="66">
        <v>101597</v>
      </c>
      <c r="K66" s="66" t="s">
        <v>415</v>
      </c>
      <c r="L66" s="66" t="s">
        <v>407</v>
      </c>
      <c r="M66" s="66" t="s">
        <v>416</v>
      </c>
      <c r="N66" s="66" t="s">
        <v>409</v>
      </c>
      <c r="O66" s="66" t="s">
        <v>302</v>
      </c>
      <c r="P66" s="66">
        <v>10</v>
      </c>
      <c r="Q66" s="66">
        <v>10</v>
      </c>
      <c r="R66" s="66">
        <v>26522</v>
      </c>
      <c r="S66" s="66" t="s">
        <v>1193</v>
      </c>
      <c r="T66" s="66" t="s">
        <v>417</v>
      </c>
      <c r="U66" s="108">
        <v>44650</v>
      </c>
      <c r="V66" s="66">
        <v>10</v>
      </c>
      <c r="W66" s="66">
        <v>10</v>
      </c>
      <c r="X66" s="66">
        <v>0</v>
      </c>
      <c r="Y66" s="66">
        <v>0</v>
      </c>
      <c r="Z66" s="66">
        <v>0</v>
      </c>
      <c r="AA66" s="66">
        <v>0</v>
      </c>
      <c r="AB66" s="66">
        <v>0</v>
      </c>
      <c r="AC66" s="66">
        <v>0</v>
      </c>
      <c r="AD66" s="66"/>
      <c r="AE66" s="66"/>
      <c r="AF66" s="66"/>
      <c r="AG66" s="66" t="s">
        <v>238</v>
      </c>
      <c r="AH66" s="66"/>
      <c r="AI66" s="66"/>
      <c r="AJ66" s="66"/>
      <c r="AK66" s="231">
        <f t="shared" si="0"/>
        <v>253.14470541100002</v>
      </c>
    </row>
    <row r="67" spans="1:37">
      <c r="A67" s="66" t="s">
        <v>418</v>
      </c>
      <c r="B67" s="66" t="s">
        <v>3</v>
      </c>
      <c r="C67" s="66" t="s">
        <v>80</v>
      </c>
      <c r="D67" s="66">
        <v>0</v>
      </c>
      <c r="E67" s="66">
        <v>0</v>
      </c>
      <c r="F67" s="66">
        <v>10</v>
      </c>
      <c r="G67" s="66">
        <v>2531447054.1100001</v>
      </c>
      <c r="H67" s="66">
        <v>10</v>
      </c>
      <c r="I67" s="108">
        <v>44651</v>
      </c>
      <c r="J67" s="66">
        <v>101598</v>
      </c>
      <c r="K67" s="66" t="s">
        <v>419</v>
      </c>
      <c r="L67" s="66" t="s">
        <v>407</v>
      </c>
      <c r="M67" s="66" t="s">
        <v>420</v>
      </c>
      <c r="N67" s="66" t="s">
        <v>409</v>
      </c>
      <c r="O67" s="66" t="s">
        <v>302</v>
      </c>
      <c r="P67" s="66">
        <v>10</v>
      </c>
      <c r="Q67" s="66">
        <v>10</v>
      </c>
      <c r="R67" s="66">
        <v>26521</v>
      </c>
      <c r="S67" s="66" t="s">
        <v>1193</v>
      </c>
      <c r="T67" s="66" t="s">
        <v>2196</v>
      </c>
      <c r="U67" s="108">
        <v>44650</v>
      </c>
      <c r="V67" s="66">
        <v>10</v>
      </c>
      <c r="W67" s="66">
        <v>10</v>
      </c>
      <c r="X67" s="66">
        <v>0</v>
      </c>
      <c r="Y67" s="66">
        <v>0</v>
      </c>
      <c r="Z67" s="66">
        <v>0</v>
      </c>
      <c r="AA67" s="66">
        <v>0</v>
      </c>
      <c r="AB67" s="66">
        <v>0</v>
      </c>
      <c r="AC67" s="66">
        <v>0</v>
      </c>
      <c r="AD67" s="66"/>
      <c r="AE67" s="66"/>
      <c r="AF67" s="66"/>
      <c r="AG67" s="66" t="s">
        <v>238</v>
      </c>
      <c r="AH67" s="66"/>
      <c r="AI67" s="66"/>
      <c r="AJ67" s="66"/>
      <c r="AK67" s="231">
        <f t="shared" si="0"/>
        <v>253.14470541100002</v>
      </c>
    </row>
    <row r="68" spans="1:37">
      <c r="A68" s="66" t="s">
        <v>422</v>
      </c>
      <c r="B68" s="66" t="s">
        <v>3</v>
      </c>
      <c r="C68" s="66" t="s">
        <v>77</v>
      </c>
      <c r="D68" s="66">
        <v>0</v>
      </c>
      <c r="E68" s="66">
        <v>0</v>
      </c>
      <c r="F68" s="66">
        <v>10</v>
      </c>
      <c r="G68" s="66">
        <v>2531447054.1100001</v>
      </c>
      <c r="H68" s="66">
        <v>10</v>
      </c>
      <c r="I68" s="108">
        <v>44651</v>
      </c>
      <c r="J68" s="66">
        <v>104430</v>
      </c>
      <c r="K68" s="66" t="s">
        <v>423</v>
      </c>
      <c r="L68" s="66" t="s">
        <v>407</v>
      </c>
      <c r="M68" s="66" t="s">
        <v>424</v>
      </c>
      <c r="N68" s="66" t="s">
        <v>409</v>
      </c>
      <c r="O68" s="66" t="s">
        <v>302</v>
      </c>
      <c r="P68" s="66">
        <v>10</v>
      </c>
      <c r="Q68" s="66">
        <v>10</v>
      </c>
      <c r="R68" s="66">
        <v>26523</v>
      </c>
      <c r="S68" s="66" t="s">
        <v>1193</v>
      </c>
      <c r="T68" s="66" t="s">
        <v>2197</v>
      </c>
      <c r="U68" s="108">
        <v>44650</v>
      </c>
      <c r="V68" s="66">
        <v>10</v>
      </c>
      <c r="W68" s="66">
        <v>10</v>
      </c>
      <c r="X68" s="66">
        <v>0</v>
      </c>
      <c r="Y68" s="66">
        <v>0</v>
      </c>
      <c r="Z68" s="66">
        <v>0</v>
      </c>
      <c r="AA68" s="66">
        <v>0</v>
      </c>
      <c r="AB68" s="66">
        <v>0</v>
      </c>
      <c r="AC68" s="66">
        <v>0</v>
      </c>
      <c r="AD68" s="66"/>
      <c r="AE68" s="66"/>
      <c r="AF68" s="66"/>
      <c r="AG68" s="66" t="s">
        <v>238</v>
      </c>
      <c r="AH68" s="66"/>
      <c r="AI68" s="66"/>
      <c r="AJ68" s="66"/>
      <c r="AK68" s="231">
        <f t="shared" ref="AK68:AK131" si="1">G68/10000000</f>
        <v>253.14470541100002</v>
      </c>
    </row>
    <row r="69" spans="1:37">
      <c r="A69" s="66" t="s">
        <v>426</v>
      </c>
      <c r="B69" s="66" t="s">
        <v>3</v>
      </c>
      <c r="C69" s="66" t="s">
        <v>52</v>
      </c>
      <c r="D69" s="66">
        <v>7059390.0639999993</v>
      </c>
      <c r="E69" s="66">
        <v>83510301.650000006</v>
      </c>
      <c r="F69" s="66">
        <v>11.8296766282782</v>
      </c>
      <c r="G69" s="66">
        <v>2531447054.1100001</v>
      </c>
      <c r="H69" s="66">
        <v>11.829700000000001</v>
      </c>
      <c r="I69" s="108">
        <v>44651</v>
      </c>
      <c r="J69" s="66">
        <v>101600</v>
      </c>
      <c r="K69" s="66" t="s">
        <v>427</v>
      </c>
      <c r="L69" s="66" t="s">
        <v>407</v>
      </c>
      <c r="M69" s="66" t="s">
        <v>428</v>
      </c>
      <c r="N69" s="66" t="s">
        <v>409</v>
      </c>
      <c r="O69" s="66" t="s">
        <v>302</v>
      </c>
      <c r="P69" s="66">
        <v>11.829700000000001</v>
      </c>
      <c r="Q69" s="66">
        <v>11.829700000000001</v>
      </c>
      <c r="R69" s="66">
        <v>26519</v>
      </c>
      <c r="S69" s="66" t="s">
        <v>1193</v>
      </c>
      <c r="T69" s="66" t="s">
        <v>2150</v>
      </c>
      <c r="U69" s="108">
        <v>44650</v>
      </c>
      <c r="V69" s="66">
        <v>11.825900000000001</v>
      </c>
      <c r="W69" s="66">
        <v>11.825874594425899</v>
      </c>
      <c r="X69" s="66">
        <v>3.8E-3</v>
      </c>
      <c r="Y69" s="66">
        <v>3.2132860923904001E-2</v>
      </c>
      <c r="Z69" s="66">
        <v>11.7285</v>
      </c>
      <c r="AA69" s="66">
        <v>3.8020338523100002E-3</v>
      </c>
      <c r="AB69" s="66">
        <v>3.2150128279747003E-2</v>
      </c>
      <c r="AC69" s="66">
        <v>11.7348</v>
      </c>
      <c r="AD69" s="66"/>
      <c r="AE69" s="66"/>
      <c r="AF69" s="66"/>
      <c r="AG69" s="66" t="s">
        <v>324</v>
      </c>
      <c r="AH69" s="66"/>
      <c r="AI69" s="66"/>
      <c r="AJ69" s="66"/>
      <c r="AK69" s="231">
        <f t="shared" si="1"/>
        <v>253.14470541100002</v>
      </c>
    </row>
    <row r="70" spans="1:37">
      <c r="A70" s="66" t="s">
        <v>429</v>
      </c>
      <c r="B70" s="66" t="s">
        <v>3</v>
      </c>
      <c r="C70" s="66" t="s">
        <v>102</v>
      </c>
      <c r="D70" s="66">
        <v>426.76600000000002</v>
      </c>
      <c r="E70" s="66">
        <v>5798.81</v>
      </c>
      <c r="F70" s="66">
        <v>13.587797528387901</v>
      </c>
      <c r="G70" s="66">
        <v>2531447054.1100001</v>
      </c>
      <c r="H70" s="66">
        <v>13.5878</v>
      </c>
      <c r="I70" s="108">
        <v>44651</v>
      </c>
      <c r="J70" s="66">
        <v>120060</v>
      </c>
      <c r="K70" s="66" t="s">
        <v>430</v>
      </c>
      <c r="L70" s="66" t="s">
        <v>407</v>
      </c>
      <c r="M70" s="66" t="s">
        <v>431</v>
      </c>
      <c r="N70" s="66" t="s">
        <v>409</v>
      </c>
      <c r="O70" s="66" t="s">
        <v>302</v>
      </c>
      <c r="P70" s="66">
        <v>13.5878</v>
      </c>
      <c r="Q70" s="66">
        <v>13.5878</v>
      </c>
      <c r="R70" s="66">
        <v>26528</v>
      </c>
      <c r="S70" s="66" t="s">
        <v>1193</v>
      </c>
      <c r="T70" s="66" t="s">
        <v>2184</v>
      </c>
      <c r="U70" s="108">
        <v>44650</v>
      </c>
      <c r="V70" s="66">
        <v>13.583299999999999</v>
      </c>
      <c r="W70" s="66">
        <v>13.583251711710901</v>
      </c>
      <c r="X70" s="66">
        <v>4.4999999999999997E-3</v>
      </c>
      <c r="Y70" s="66">
        <v>3.3128915653779997E-2</v>
      </c>
      <c r="Z70" s="66">
        <v>12.0921</v>
      </c>
      <c r="AA70" s="66">
        <v>4.5458166770499997E-3</v>
      </c>
      <c r="AB70" s="66">
        <v>3.3466336143434E-2</v>
      </c>
      <c r="AC70" s="66">
        <v>12.215199999999999</v>
      </c>
      <c r="AD70" s="66"/>
      <c r="AE70" s="66"/>
      <c r="AF70" s="66"/>
      <c r="AG70" s="66" t="s">
        <v>306</v>
      </c>
      <c r="AH70" s="66"/>
      <c r="AI70" s="66"/>
      <c r="AJ70" s="66"/>
      <c r="AK70" s="231">
        <f t="shared" si="1"/>
        <v>253.14470541100002</v>
      </c>
    </row>
    <row r="71" spans="1:37">
      <c r="A71" s="66" t="s">
        <v>432</v>
      </c>
      <c r="B71" s="66" t="s">
        <v>3</v>
      </c>
      <c r="C71" s="66" t="s">
        <v>84</v>
      </c>
      <c r="D71" s="66">
        <v>0</v>
      </c>
      <c r="E71" s="66">
        <v>0</v>
      </c>
      <c r="F71" s="66">
        <v>10</v>
      </c>
      <c r="G71" s="66">
        <v>2531447054.1100001</v>
      </c>
      <c r="H71" s="66">
        <v>10</v>
      </c>
      <c r="I71" s="108">
        <v>44651</v>
      </c>
      <c r="J71" s="66">
        <v>108363</v>
      </c>
      <c r="K71" s="66" t="s">
        <v>433</v>
      </c>
      <c r="L71" s="66" t="s">
        <v>407</v>
      </c>
      <c r="M71" s="66" t="s">
        <v>434</v>
      </c>
      <c r="N71" s="66" t="s">
        <v>409</v>
      </c>
      <c r="O71" s="66" t="s">
        <v>302</v>
      </c>
      <c r="P71" s="66">
        <v>10</v>
      </c>
      <c r="Q71" s="66">
        <v>10</v>
      </c>
      <c r="R71" s="66">
        <v>26524</v>
      </c>
      <c r="S71" s="66" t="s">
        <v>1193</v>
      </c>
      <c r="T71" s="66" t="s">
        <v>435</v>
      </c>
      <c r="U71" s="108">
        <v>44650</v>
      </c>
      <c r="V71" s="66">
        <v>10</v>
      </c>
      <c r="W71" s="66">
        <v>10</v>
      </c>
      <c r="X71" s="66">
        <v>0</v>
      </c>
      <c r="Y71" s="66">
        <v>0</v>
      </c>
      <c r="Z71" s="66">
        <v>0</v>
      </c>
      <c r="AA71" s="66">
        <v>0</v>
      </c>
      <c r="AB71" s="66">
        <v>0</v>
      </c>
      <c r="AC71" s="66">
        <v>0</v>
      </c>
      <c r="AD71" s="66"/>
      <c r="AE71" s="66"/>
      <c r="AF71" s="66"/>
      <c r="AG71" s="66" t="s">
        <v>239</v>
      </c>
      <c r="AH71" s="66"/>
      <c r="AI71" s="66"/>
      <c r="AJ71" s="66"/>
      <c r="AK71" s="231">
        <f t="shared" si="1"/>
        <v>253.14470541100002</v>
      </c>
    </row>
    <row r="72" spans="1:37">
      <c r="A72" s="66" t="s">
        <v>436</v>
      </c>
      <c r="B72" s="66" t="s">
        <v>3</v>
      </c>
      <c r="C72" s="66" t="s">
        <v>90</v>
      </c>
      <c r="D72" s="66">
        <v>0</v>
      </c>
      <c r="E72" s="66">
        <v>0</v>
      </c>
      <c r="F72" s="66">
        <v>10</v>
      </c>
      <c r="G72" s="66">
        <v>2531447054.1100001</v>
      </c>
      <c r="H72" s="66">
        <v>10</v>
      </c>
      <c r="I72" s="108">
        <v>44651</v>
      </c>
      <c r="J72" s="66">
        <v>108253</v>
      </c>
      <c r="K72" s="66" t="s">
        <v>437</v>
      </c>
      <c r="L72" s="66" t="s">
        <v>407</v>
      </c>
      <c r="M72" s="66" t="s">
        <v>438</v>
      </c>
      <c r="N72" s="66" t="s">
        <v>409</v>
      </c>
      <c r="O72" s="66" t="s">
        <v>302</v>
      </c>
      <c r="P72" s="66">
        <v>10</v>
      </c>
      <c r="Q72" s="66">
        <v>10</v>
      </c>
      <c r="R72" s="66">
        <v>26526</v>
      </c>
      <c r="S72" s="66" t="s">
        <v>1193</v>
      </c>
      <c r="T72" s="66" t="s">
        <v>2198</v>
      </c>
      <c r="U72" s="108">
        <v>44650</v>
      </c>
      <c r="V72" s="66">
        <v>10</v>
      </c>
      <c r="W72" s="66">
        <v>10</v>
      </c>
      <c r="X72" s="66">
        <v>0</v>
      </c>
      <c r="Y72" s="66">
        <v>0</v>
      </c>
      <c r="Z72" s="66">
        <v>0</v>
      </c>
      <c r="AA72" s="66">
        <v>0</v>
      </c>
      <c r="AB72" s="66">
        <v>0</v>
      </c>
      <c r="AC72" s="66">
        <v>0</v>
      </c>
      <c r="AD72" s="66"/>
      <c r="AE72" s="66"/>
      <c r="AF72" s="66"/>
      <c r="AG72" s="66" t="s">
        <v>239</v>
      </c>
      <c r="AH72" s="66"/>
      <c r="AI72" s="66"/>
      <c r="AJ72" s="66"/>
      <c r="AK72" s="231">
        <f t="shared" si="1"/>
        <v>253.14470541100002</v>
      </c>
    </row>
    <row r="73" spans="1:37">
      <c r="A73" s="66" t="s">
        <v>440</v>
      </c>
      <c r="B73" s="66" t="s">
        <v>3</v>
      </c>
      <c r="C73" s="66" t="s">
        <v>88</v>
      </c>
      <c r="D73" s="66">
        <v>0</v>
      </c>
      <c r="E73" s="66">
        <v>0</v>
      </c>
      <c r="F73" s="66">
        <v>10</v>
      </c>
      <c r="G73" s="66">
        <v>2531447054.1100001</v>
      </c>
      <c r="H73" s="66">
        <v>10</v>
      </c>
      <c r="I73" s="108">
        <v>44651</v>
      </c>
      <c r="J73" s="66">
        <v>108254</v>
      </c>
      <c r="K73" s="66" t="s">
        <v>441</v>
      </c>
      <c r="L73" s="66" t="s">
        <v>407</v>
      </c>
      <c r="M73" s="66" t="s">
        <v>442</v>
      </c>
      <c r="N73" s="66" t="s">
        <v>409</v>
      </c>
      <c r="O73" s="66" t="s">
        <v>302</v>
      </c>
      <c r="P73" s="66">
        <v>10</v>
      </c>
      <c r="Q73" s="66">
        <v>10</v>
      </c>
      <c r="R73" s="66">
        <v>26525</v>
      </c>
      <c r="S73" s="66" t="s">
        <v>1193</v>
      </c>
      <c r="T73" s="66" t="s">
        <v>2199</v>
      </c>
      <c r="U73" s="108">
        <v>44650</v>
      </c>
      <c r="V73" s="66">
        <v>10</v>
      </c>
      <c r="W73" s="66">
        <v>10</v>
      </c>
      <c r="X73" s="66">
        <v>0</v>
      </c>
      <c r="Y73" s="66">
        <v>0</v>
      </c>
      <c r="Z73" s="66">
        <v>0</v>
      </c>
      <c r="AA73" s="66">
        <v>0</v>
      </c>
      <c r="AB73" s="66">
        <v>0</v>
      </c>
      <c r="AC73" s="66">
        <v>0</v>
      </c>
      <c r="AD73" s="66"/>
      <c r="AE73" s="66"/>
      <c r="AF73" s="66"/>
      <c r="AG73" s="66" t="s">
        <v>239</v>
      </c>
      <c r="AH73" s="66"/>
      <c r="AI73" s="66"/>
      <c r="AJ73" s="66"/>
      <c r="AK73" s="231">
        <f t="shared" si="1"/>
        <v>253.14470541100002</v>
      </c>
    </row>
    <row r="74" spans="1:37">
      <c r="A74" s="66" t="s">
        <v>474</v>
      </c>
      <c r="B74" s="66" t="s">
        <v>9</v>
      </c>
      <c r="C74" s="66" t="s">
        <v>52</v>
      </c>
      <c r="D74" s="66">
        <v>1611784.0180000002</v>
      </c>
      <c r="E74" s="66">
        <v>16593598.600000001</v>
      </c>
      <c r="F74" s="66">
        <v>10.295175044973099</v>
      </c>
      <c r="G74" s="66">
        <v>2355437062.4200001</v>
      </c>
      <c r="H74" s="66">
        <v>10.295199999999999</v>
      </c>
      <c r="I74" s="108">
        <v>44651</v>
      </c>
      <c r="J74" s="66">
        <v>104348</v>
      </c>
      <c r="K74" s="66" t="s">
        <v>475</v>
      </c>
      <c r="L74" s="66" t="s">
        <v>460</v>
      </c>
      <c r="M74" s="66" t="s">
        <v>476</v>
      </c>
      <c r="N74" s="66" t="s">
        <v>462</v>
      </c>
      <c r="O74" s="66" t="s">
        <v>302</v>
      </c>
      <c r="P74" s="66">
        <v>10.295199999999999</v>
      </c>
      <c r="Q74" s="66">
        <v>10.295199999999999</v>
      </c>
      <c r="R74" s="66">
        <v>26511</v>
      </c>
      <c r="S74" s="66" t="s">
        <v>1196</v>
      </c>
      <c r="T74" s="66" t="s">
        <v>2150</v>
      </c>
      <c r="U74" s="108">
        <v>44650</v>
      </c>
      <c r="V74" s="66">
        <v>10.289400000000001</v>
      </c>
      <c r="W74" s="66">
        <v>10.2893779345069</v>
      </c>
      <c r="X74" s="66">
        <v>5.7999999999999996E-3</v>
      </c>
      <c r="Y74" s="66">
        <v>5.6368690108265999E-2</v>
      </c>
      <c r="Z74" s="66">
        <v>20.5746</v>
      </c>
      <c r="AA74" s="66">
        <v>5.7971104661900001E-3</v>
      </c>
      <c r="AB74" s="66">
        <v>5.6340728303395003E-2</v>
      </c>
      <c r="AC74" s="66">
        <v>20.564399999999999</v>
      </c>
      <c r="AD74" s="66"/>
      <c r="AE74" s="66"/>
      <c r="AF74" s="66"/>
      <c r="AG74" s="66" t="s">
        <v>324</v>
      </c>
      <c r="AH74" s="66"/>
      <c r="AI74" s="66"/>
      <c r="AJ74" s="66"/>
      <c r="AK74" s="231">
        <f t="shared" si="1"/>
        <v>235.54370624200001</v>
      </c>
    </row>
    <row r="75" spans="1:37">
      <c r="A75" s="66" t="s">
        <v>477</v>
      </c>
      <c r="B75" s="66" t="s">
        <v>9</v>
      </c>
      <c r="C75" s="66" t="s">
        <v>102</v>
      </c>
      <c r="D75" s="66">
        <v>6055.4880000000003</v>
      </c>
      <c r="E75" s="66">
        <v>60629.54</v>
      </c>
      <c r="F75" s="66">
        <v>10.0123293118573</v>
      </c>
      <c r="G75" s="66">
        <v>2355437062.4200001</v>
      </c>
      <c r="H75" s="66">
        <v>10.0123</v>
      </c>
      <c r="I75" s="108">
        <v>44651</v>
      </c>
      <c r="J75" s="66">
        <v>120067</v>
      </c>
      <c r="K75" s="66" t="s">
        <v>478</v>
      </c>
      <c r="L75" s="66" t="s">
        <v>460</v>
      </c>
      <c r="M75" s="66" t="s">
        <v>479</v>
      </c>
      <c r="N75" s="66" t="s">
        <v>462</v>
      </c>
      <c r="O75" s="66" t="s">
        <v>302</v>
      </c>
      <c r="P75" s="66">
        <v>10.0123</v>
      </c>
      <c r="Q75" s="66">
        <v>10.0123</v>
      </c>
      <c r="R75" s="66">
        <v>26518</v>
      </c>
      <c r="S75" s="66" t="s">
        <v>1196</v>
      </c>
      <c r="T75" s="66" t="s">
        <v>2184</v>
      </c>
      <c r="U75" s="108">
        <v>44650</v>
      </c>
      <c r="V75" s="66">
        <v>10.006600000000001</v>
      </c>
      <c r="W75" s="66">
        <v>10.0065808073602</v>
      </c>
      <c r="X75" s="66">
        <v>5.7000000000000002E-3</v>
      </c>
      <c r="Y75" s="66">
        <v>5.6962404812822998E-2</v>
      </c>
      <c r="Z75" s="66">
        <v>20.7913</v>
      </c>
      <c r="AA75" s="66">
        <v>5.7485044970800002E-3</v>
      </c>
      <c r="AB75" s="66">
        <v>5.7447240048786E-2</v>
      </c>
      <c r="AC75" s="66">
        <v>20.9682</v>
      </c>
      <c r="AD75" s="66"/>
      <c r="AE75" s="66"/>
      <c r="AF75" s="66"/>
      <c r="AG75" s="66" t="s">
        <v>306</v>
      </c>
      <c r="AH75" s="66"/>
      <c r="AI75" s="66"/>
      <c r="AJ75" s="66"/>
      <c r="AK75" s="231">
        <f t="shared" si="1"/>
        <v>235.54370624200001</v>
      </c>
    </row>
    <row r="76" spans="1:37">
      <c r="A76" s="66" t="s">
        <v>480</v>
      </c>
      <c r="B76" s="66" t="s">
        <v>9</v>
      </c>
      <c r="C76" s="66" t="s">
        <v>86</v>
      </c>
      <c r="D76" s="66">
        <v>0</v>
      </c>
      <c r="E76" s="66">
        <v>0</v>
      </c>
      <c r="F76" s="66">
        <v>10</v>
      </c>
      <c r="G76" s="66">
        <v>2355437062.4200001</v>
      </c>
      <c r="H76" s="66">
        <v>10</v>
      </c>
      <c r="I76" s="108">
        <v>44651</v>
      </c>
      <c r="J76" s="66">
        <v>104349</v>
      </c>
      <c r="K76" s="66" t="s">
        <v>481</v>
      </c>
      <c r="L76" s="66" t="s">
        <v>460</v>
      </c>
      <c r="M76" s="66" t="s">
        <v>482</v>
      </c>
      <c r="N76" s="66" t="s">
        <v>462</v>
      </c>
      <c r="O76" s="66" t="s">
        <v>302</v>
      </c>
      <c r="P76" s="66">
        <v>10</v>
      </c>
      <c r="Q76" s="66">
        <v>10</v>
      </c>
      <c r="R76" s="66">
        <v>26512</v>
      </c>
      <c r="S76" s="66" t="s">
        <v>1196</v>
      </c>
      <c r="T76" s="66" t="s">
        <v>2200</v>
      </c>
      <c r="U76" s="108">
        <v>44650</v>
      </c>
      <c r="V76" s="66">
        <v>10</v>
      </c>
      <c r="W76" s="66">
        <v>10</v>
      </c>
      <c r="X76" s="66">
        <v>0</v>
      </c>
      <c r="Y76" s="66">
        <v>0</v>
      </c>
      <c r="Z76" s="66">
        <v>0</v>
      </c>
      <c r="AA76" s="66">
        <v>0</v>
      </c>
      <c r="AB76" s="66">
        <v>0</v>
      </c>
      <c r="AC76" s="66">
        <v>0</v>
      </c>
      <c r="AD76" s="66"/>
      <c r="AE76" s="66"/>
      <c r="AF76" s="66"/>
      <c r="AG76" s="66" t="s">
        <v>239</v>
      </c>
      <c r="AH76" s="66"/>
      <c r="AI76" s="66"/>
      <c r="AJ76" s="66"/>
      <c r="AK76" s="231">
        <f t="shared" si="1"/>
        <v>235.54370624200001</v>
      </c>
    </row>
    <row r="77" spans="1:37">
      <c r="A77" s="66" t="s">
        <v>484</v>
      </c>
      <c r="B77" s="66" t="s">
        <v>9</v>
      </c>
      <c r="C77" s="66" t="s">
        <v>88</v>
      </c>
      <c r="D77" s="66">
        <v>0</v>
      </c>
      <c r="E77" s="66">
        <v>0</v>
      </c>
      <c r="F77" s="66">
        <v>10</v>
      </c>
      <c r="G77" s="66">
        <v>2355437062.4200001</v>
      </c>
      <c r="H77" s="66">
        <v>10</v>
      </c>
      <c r="I77" s="108">
        <v>44651</v>
      </c>
      <c r="J77" s="66">
        <v>104345</v>
      </c>
      <c r="K77" s="66" t="s">
        <v>485</v>
      </c>
      <c r="L77" s="66" t="s">
        <v>460</v>
      </c>
      <c r="M77" s="66" t="s">
        <v>486</v>
      </c>
      <c r="N77" s="66" t="s">
        <v>462</v>
      </c>
      <c r="O77" s="66" t="s">
        <v>302</v>
      </c>
      <c r="P77" s="66">
        <v>10</v>
      </c>
      <c r="Q77" s="66">
        <v>10</v>
      </c>
      <c r="R77" s="66">
        <v>26513</v>
      </c>
      <c r="S77" s="66" t="s">
        <v>1196</v>
      </c>
      <c r="T77" s="66" t="s">
        <v>2199</v>
      </c>
      <c r="U77" s="108">
        <v>44650</v>
      </c>
      <c r="V77" s="66">
        <v>10</v>
      </c>
      <c r="W77" s="66">
        <v>10</v>
      </c>
      <c r="X77" s="66">
        <v>0</v>
      </c>
      <c r="Y77" s="66">
        <v>0</v>
      </c>
      <c r="Z77" s="66">
        <v>0</v>
      </c>
      <c r="AA77" s="66">
        <v>0</v>
      </c>
      <c r="AB77" s="66">
        <v>0</v>
      </c>
      <c r="AC77" s="66">
        <v>0</v>
      </c>
      <c r="AD77" s="66"/>
      <c r="AE77" s="66"/>
      <c r="AF77" s="66"/>
      <c r="AG77" s="66" t="s">
        <v>239</v>
      </c>
      <c r="AH77" s="66"/>
      <c r="AI77" s="66"/>
      <c r="AJ77" s="66"/>
      <c r="AK77" s="231">
        <f t="shared" si="1"/>
        <v>235.54370624200001</v>
      </c>
    </row>
    <row r="78" spans="1:37">
      <c r="A78" s="66" t="s">
        <v>487</v>
      </c>
      <c r="B78" s="66" t="s">
        <v>9</v>
      </c>
      <c r="C78" s="66" t="s">
        <v>60</v>
      </c>
      <c r="D78" s="66">
        <v>1312770.862</v>
      </c>
      <c r="E78" s="66">
        <v>13132040.76</v>
      </c>
      <c r="F78" s="66">
        <v>10.0032999970714</v>
      </c>
      <c r="G78" s="66">
        <v>2355437062.4200001</v>
      </c>
      <c r="H78" s="66">
        <v>10.003299999999999</v>
      </c>
      <c r="I78" s="108">
        <v>44651</v>
      </c>
      <c r="J78" s="66">
        <v>104342</v>
      </c>
      <c r="K78" s="66" t="s">
        <v>488</v>
      </c>
      <c r="L78" s="66" t="s">
        <v>460</v>
      </c>
      <c r="M78" s="66" t="s">
        <v>489</v>
      </c>
      <c r="N78" s="66" t="s">
        <v>462</v>
      </c>
      <c r="O78" s="66" t="s">
        <v>302</v>
      </c>
      <c r="P78" s="66">
        <v>10.003299999999999</v>
      </c>
      <c r="Q78" s="66">
        <v>10.003299999999999</v>
      </c>
      <c r="R78" s="66">
        <v>26506</v>
      </c>
      <c r="S78" s="66" t="s">
        <v>1196</v>
      </c>
      <c r="T78" s="66" t="s">
        <v>2201</v>
      </c>
      <c r="U78" s="108">
        <v>44650</v>
      </c>
      <c r="V78" s="66">
        <v>10.003299999999999</v>
      </c>
      <c r="W78" s="66">
        <v>10.003300004688899</v>
      </c>
      <c r="X78" s="66">
        <v>0</v>
      </c>
      <c r="Y78" s="66">
        <v>0</v>
      </c>
      <c r="Z78" s="66">
        <v>0</v>
      </c>
      <c r="AA78" s="66">
        <v>-7.6174700000000006E-9</v>
      </c>
      <c r="AB78" s="66">
        <v>-7.6149570000000005E-8</v>
      </c>
      <c r="AC78" s="66">
        <v>0</v>
      </c>
      <c r="AD78" s="66"/>
      <c r="AE78" s="66"/>
      <c r="AF78" s="66"/>
      <c r="AG78" s="66" t="s">
        <v>237</v>
      </c>
      <c r="AH78" s="66"/>
      <c r="AI78" s="66"/>
      <c r="AJ78" s="66"/>
      <c r="AK78" s="231">
        <f t="shared" si="1"/>
        <v>235.54370624200001</v>
      </c>
    </row>
    <row r="79" spans="1:37">
      <c r="A79" s="66" t="s">
        <v>491</v>
      </c>
      <c r="B79" s="66" t="s">
        <v>9</v>
      </c>
      <c r="C79" s="66" t="s">
        <v>58</v>
      </c>
      <c r="D79" s="66">
        <v>227476.995</v>
      </c>
      <c r="E79" s="66">
        <v>5452664.9499999993</v>
      </c>
      <c r="F79" s="66">
        <v>23.970181907845198</v>
      </c>
      <c r="G79" s="66">
        <v>2355437062.4200001</v>
      </c>
      <c r="H79" s="66">
        <v>23.970199999999998</v>
      </c>
      <c r="I79" s="108">
        <v>44651</v>
      </c>
      <c r="J79" s="66">
        <v>104350</v>
      </c>
      <c r="K79" s="66" t="s">
        <v>492</v>
      </c>
      <c r="L79" s="66" t="s">
        <v>460</v>
      </c>
      <c r="M79" s="66" t="s">
        <v>493</v>
      </c>
      <c r="N79" s="66" t="s">
        <v>462</v>
      </c>
      <c r="O79" s="66" t="s">
        <v>302</v>
      </c>
      <c r="P79" s="66">
        <v>23.970199999999998</v>
      </c>
      <c r="Q79" s="66">
        <v>23.970199999999998</v>
      </c>
      <c r="R79" s="66">
        <v>26507</v>
      </c>
      <c r="S79" s="66" t="s">
        <v>1196</v>
      </c>
      <c r="T79" s="66" t="s">
        <v>359</v>
      </c>
      <c r="U79" s="108">
        <v>44650</v>
      </c>
      <c r="V79" s="66">
        <v>23.957100000000001</v>
      </c>
      <c r="W79" s="66">
        <v>23.9571440180138</v>
      </c>
      <c r="X79" s="66">
        <v>1.3100000000000001E-2</v>
      </c>
      <c r="Y79" s="66">
        <v>5.4681075756246998E-2</v>
      </c>
      <c r="Z79" s="66">
        <v>19.958600000000001</v>
      </c>
      <c r="AA79" s="66">
        <v>1.303788983145E-2</v>
      </c>
      <c r="AB79" s="66">
        <v>5.4421719974829003E-2</v>
      </c>
      <c r="AC79" s="66">
        <v>19.863900000000001</v>
      </c>
      <c r="AD79" s="66"/>
      <c r="AE79" s="66"/>
      <c r="AF79" s="66"/>
      <c r="AG79" s="66" t="s">
        <v>237</v>
      </c>
      <c r="AH79" s="66"/>
      <c r="AI79" s="66"/>
      <c r="AJ79" s="66"/>
      <c r="AK79" s="231">
        <f t="shared" si="1"/>
        <v>235.54370624200001</v>
      </c>
    </row>
    <row r="80" spans="1:37">
      <c r="A80" s="66" t="s">
        <v>494</v>
      </c>
      <c r="B80" s="66" t="s">
        <v>9</v>
      </c>
      <c r="C80" s="66" t="s">
        <v>62</v>
      </c>
      <c r="D80" s="66">
        <v>685682.48300000001</v>
      </c>
      <c r="E80" s="66">
        <v>6868542.1600000001</v>
      </c>
      <c r="F80" s="66">
        <v>10.0170885654665</v>
      </c>
      <c r="G80" s="66">
        <v>2355437062.4200001</v>
      </c>
      <c r="H80" s="66">
        <v>10.017099999999999</v>
      </c>
      <c r="I80" s="108">
        <v>44651</v>
      </c>
      <c r="J80" s="66">
        <v>104343</v>
      </c>
      <c r="K80" s="66" t="s">
        <v>495</v>
      </c>
      <c r="L80" s="66" t="s">
        <v>460</v>
      </c>
      <c r="M80" s="66" t="s">
        <v>496</v>
      </c>
      <c r="N80" s="66" t="s">
        <v>462</v>
      </c>
      <c r="O80" s="66" t="s">
        <v>302</v>
      </c>
      <c r="P80" s="66">
        <v>10.017099999999999</v>
      </c>
      <c r="Q80" s="66">
        <v>10.017099999999999</v>
      </c>
      <c r="R80" s="66">
        <v>26514</v>
      </c>
      <c r="S80" s="66" t="s">
        <v>1196</v>
      </c>
      <c r="T80" s="66" t="s">
        <v>2202</v>
      </c>
      <c r="U80" s="108">
        <v>44650</v>
      </c>
      <c r="V80" s="66">
        <v>10.0116</v>
      </c>
      <c r="W80" s="66">
        <v>10.0116400231855</v>
      </c>
      <c r="X80" s="66">
        <v>5.4999999999999997E-3</v>
      </c>
      <c r="Y80" s="66">
        <v>5.4936273922249999E-2</v>
      </c>
      <c r="Z80" s="66">
        <v>20.0517</v>
      </c>
      <c r="AA80" s="66">
        <v>5.4485422810499999E-3</v>
      </c>
      <c r="AB80" s="66">
        <v>5.4422075388566998E-2</v>
      </c>
      <c r="AC80" s="66">
        <v>19.864100000000001</v>
      </c>
      <c r="AD80" s="66"/>
      <c r="AE80" s="66"/>
      <c r="AF80" s="66"/>
      <c r="AG80" s="66" t="s">
        <v>237</v>
      </c>
      <c r="AH80" s="66"/>
      <c r="AI80" s="66"/>
      <c r="AJ80" s="66"/>
      <c r="AK80" s="231">
        <f t="shared" si="1"/>
        <v>235.54370624200001</v>
      </c>
    </row>
    <row r="81" spans="1:37">
      <c r="A81" s="66" t="s">
        <v>498</v>
      </c>
      <c r="B81" s="66" t="s">
        <v>9</v>
      </c>
      <c r="C81" s="66" t="s">
        <v>48</v>
      </c>
      <c r="D81" s="66">
        <v>1342657.115</v>
      </c>
      <c r="E81" s="66">
        <v>13707323.709999999</v>
      </c>
      <c r="F81" s="66">
        <v>10.2091022025381</v>
      </c>
      <c r="G81" s="66">
        <v>2355437062.4200001</v>
      </c>
      <c r="H81" s="66">
        <v>10.209099999999999</v>
      </c>
      <c r="I81" s="108">
        <v>44651</v>
      </c>
      <c r="J81" s="66">
        <v>104352</v>
      </c>
      <c r="K81" s="66" t="s">
        <v>499</v>
      </c>
      <c r="L81" s="66" t="s">
        <v>460</v>
      </c>
      <c r="M81" s="66" t="s">
        <v>500</v>
      </c>
      <c r="N81" s="66" t="s">
        <v>462</v>
      </c>
      <c r="O81" s="66" t="s">
        <v>302</v>
      </c>
      <c r="P81" s="66">
        <v>10.209099999999999</v>
      </c>
      <c r="Q81" s="66">
        <v>10.209099999999999</v>
      </c>
      <c r="R81" s="66">
        <v>26510</v>
      </c>
      <c r="S81" s="66" t="s">
        <v>1196</v>
      </c>
      <c r="T81" s="66" t="s">
        <v>2194</v>
      </c>
      <c r="U81" s="108">
        <v>44650</v>
      </c>
      <c r="V81" s="66">
        <v>10.2034</v>
      </c>
      <c r="W81" s="66">
        <v>10.203353549428</v>
      </c>
      <c r="X81" s="66">
        <v>5.7000000000000002E-3</v>
      </c>
      <c r="Y81" s="66">
        <v>5.5863731697277E-2</v>
      </c>
      <c r="Z81" s="66">
        <v>20.3903</v>
      </c>
      <c r="AA81" s="66">
        <v>5.7486531101499996E-3</v>
      </c>
      <c r="AB81" s="66">
        <v>5.6340820518488002E-2</v>
      </c>
      <c r="AC81" s="66">
        <v>20.564399999999999</v>
      </c>
      <c r="AD81" s="66"/>
      <c r="AE81" s="66"/>
      <c r="AF81" s="66"/>
      <c r="AG81" s="66" t="s">
        <v>324</v>
      </c>
      <c r="AH81" s="66"/>
      <c r="AI81" s="66"/>
      <c r="AJ81" s="66"/>
      <c r="AK81" s="231">
        <f t="shared" si="1"/>
        <v>235.54370624200001</v>
      </c>
    </row>
    <row r="82" spans="1:37">
      <c r="A82" s="66" t="s">
        <v>501</v>
      </c>
      <c r="B82" s="66" t="s">
        <v>9</v>
      </c>
      <c r="C82" s="66" t="s">
        <v>98</v>
      </c>
      <c r="D82" s="66">
        <v>341835.03700000001</v>
      </c>
      <c r="E82" s="66">
        <v>3573827.08</v>
      </c>
      <c r="F82" s="66">
        <v>10.4548296493083</v>
      </c>
      <c r="G82" s="66">
        <v>2355437062.4200001</v>
      </c>
      <c r="H82" s="66">
        <v>10.454800000000001</v>
      </c>
      <c r="I82" s="108">
        <v>44651</v>
      </c>
      <c r="J82" s="66">
        <v>120063</v>
      </c>
      <c r="K82" s="66" t="s">
        <v>502</v>
      </c>
      <c r="L82" s="66" t="s">
        <v>460</v>
      </c>
      <c r="M82" s="66" t="s">
        <v>503</v>
      </c>
      <c r="N82" s="66" t="s">
        <v>462</v>
      </c>
      <c r="O82" s="66" t="s">
        <v>302</v>
      </c>
      <c r="P82" s="66">
        <v>10.454800000000001</v>
      </c>
      <c r="Q82" s="66">
        <v>10.454800000000001</v>
      </c>
      <c r="R82" s="66">
        <v>26517</v>
      </c>
      <c r="S82" s="66" t="s">
        <v>1196</v>
      </c>
      <c r="T82" s="66" t="s">
        <v>2195</v>
      </c>
      <c r="U82" s="108">
        <v>44650</v>
      </c>
      <c r="V82" s="66">
        <v>10.4488</v>
      </c>
      <c r="W82" s="66">
        <v>10.44882815801</v>
      </c>
      <c r="X82" s="66">
        <v>6.0000000000000001E-3</v>
      </c>
      <c r="Y82" s="66">
        <v>5.7422861955438997E-2</v>
      </c>
      <c r="Z82" s="66">
        <v>20.959299999999999</v>
      </c>
      <c r="AA82" s="66">
        <v>6.0014912982700001E-3</v>
      </c>
      <c r="AB82" s="66">
        <v>5.7436979606840001E-2</v>
      </c>
      <c r="AC82" s="66">
        <v>20.964500000000001</v>
      </c>
      <c r="AD82" s="66"/>
      <c r="AE82" s="66"/>
      <c r="AF82" s="66"/>
      <c r="AG82" s="66" t="s">
        <v>306</v>
      </c>
      <c r="AH82" s="66"/>
      <c r="AI82" s="66"/>
      <c r="AJ82" s="66"/>
      <c r="AK82" s="231">
        <f t="shared" si="1"/>
        <v>235.54370624200001</v>
      </c>
    </row>
    <row r="83" spans="1:37">
      <c r="A83" s="66" t="s">
        <v>510</v>
      </c>
      <c r="B83" s="66" t="s">
        <v>4</v>
      </c>
      <c r="C83" s="66" t="s">
        <v>43</v>
      </c>
      <c r="D83" s="66">
        <v>31853806.843400002</v>
      </c>
      <c r="E83" s="66">
        <v>1265774854.6399999</v>
      </c>
      <c r="F83" s="66">
        <v>39.737004147190802</v>
      </c>
      <c r="G83" s="66">
        <v>7663766453.8199997</v>
      </c>
      <c r="H83" s="66">
        <v>39.737000000000002</v>
      </c>
      <c r="I83" s="108">
        <v>44651</v>
      </c>
      <c r="J83" s="66">
        <v>101593</v>
      </c>
      <c r="K83" s="66" t="s">
        <v>511</v>
      </c>
      <c r="L83" s="66" t="s">
        <v>179</v>
      </c>
      <c r="M83" s="66" t="s">
        <v>512</v>
      </c>
      <c r="N83" s="66" t="s">
        <v>505</v>
      </c>
      <c r="O83" s="66" t="s">
        <v>506</v>
      </c>
      <c r="P83" s="66">
        <v>39.737000000000002</v>
      </c>
      <c r="Q83" s="66">
        <v>39.339599999999997</v>
      </c>
      <c r="R83" s="66">
        <v>26544</v>
      </c>
      <c r="S83" s="66" t="s">
        <v>1198</v>
      </c>
      <c r="T83" s="66" t="s">
        <v>2144</v>
      </c>
      <c r="U83" s="108">
        <v>44650</v>
      </c>
      <c r="V83" s="66">
        <v>39.8354</v>
      </c>
      <c r="W83" s="66">
        <v>39.835376719415599</v>
      </c>
      <c r="X83" s="66">
        <v>-9.8400000000000001E-2</v>
      </c>
      <c r="Y83" s="66">
        <v>-0.247016472785512</v>
      </c>
      <c r="Z83" s="66">
        <v>-90.161000000000001</v>
      </c>
      <c r="AA83" s="66">
        <v>-9.8372572224829993E-2</v>
      </c>
      <c r="AB83" s="66">
        <v>-0.24694776433953899</v>
      </c>
      <c r="AC83" s="66">
        <v>-90.135900000000007</v>
      </c>
      <c r="AD83" s="66"/>
      <c r="AE83" s="66"/>
      <c r="AF83" s="66"/>
      <c r="AG83" s="66" t="s">
        <v>237</v>
      </c>
      <c r="AH83" s="66"/>
      <c r="AI83" s="66"/>
      <c r="AJ83" s="66"/>
      <c r="AK83" s="231">
        <f t="shared" si="1"/>
        <v>766.37664538199999</v>
      </c>
    </row>
    <row r="84" spans="1:37">
      <c r="A84" s="66" t="s">
        <v>513</v>
      </c>
      <c r="B84" s="66" t="s">
        <v>4</v>
      </c>
      <c r="C84" s="66" t="s">
        <v>94</v>
      </c>
      <c r="D84" s="66">
        <v>504048.65899999999</v>
      </c>
      <c r="E84" s="66">
        <v>18648923.119999997</v>
      </c>
      <c r="F84" s="66">
        <v>36.998259566840801</v>
      </c>
      <c r="G84" s="66">
        <v>7663766453.8199997</v>
      </c>
      <c r="H84" s="66">
        <v>36.9983</v>
      </c>
      <c r="I84" s="108">
        <v>44651</v>
      </c>
      <c r="J84" s="66">
        <v>120029</v>
      </c>
      <c r="K84" s="66" t="s">
        <v>514</v>
      </c>
      <c r="L84" s="66" t="s">
        <v>179</v>
      </c>
      <c r="M84" s="66" t="s">
        <v>515</v>
      </c>
      <c r="N84" s="66" t="s">
        <v>505</v>
      </c>
      <c r="O84" s="66" t="s">
        <v>506</v>
      </c>
      <c r="P84" s="66">
        <v>36.9983</v>
      </c>
      <c r="Q84" s="66">
        <v>36.628300000000003</v>
      </c>
      <c r="R84" s="66">
        <v>26546</v>
      </c>
      <c r="S84" s="66" t="s">
        <v>1198</v>
      </c>
      <c r="T84" s="66" t="s">
        <v>2203</v>
      </c>
      <c r="U84" s="108">
        <v>44650</v>
      </c>
      <c r="V84" s="66">
        <v>37.088900000000002</v>
      </c>
      <c r="W84" s="66">
        <v>37.088908354778496</v>
      </c>
      <c r="X84" s="66">
        <v>-9.06E-2</v>
      </c>
      <c r="Y84" s="66">
        <v>-0.24427793760397301</v>
      </c>
      <c r="Z84" s="66">
        <v>-89.1614</v>
      </c>
      <c r="AA84" s="66">
        <v>-9.0648787937749997E-2</v>
      </c>
      <c r="AB84" s="66">
        <v>-0.244409425779368</v>
      </c>
      <c r="AC84" s="66">
        <v>-89.209400000000002</v>
      </c>
      <c r="AD84" s="66"/>
      <c r="AE84" s="66"/>
      <c r="AF84" s="66"/>
      <c r="AG84" s="66" t="s">
        <v>306</v>
      </c>
      <c r="AH84" s="66"/>
      <c r="AI84" s="66"/>
      <c r="AJ84" s="66"/>
      <c r="AK84" s="231">
        <f t="shared" si="1"/>
        <v>766.37664538199999</v>
      </c>
    </row>
    <row r="85" spans="1:37">
      <c r="A85" s="66" t="s">
        <v>516</v>
      </c>
      <c r="B85" s="66" t="s">
        <v>4</v>
      </c>
      <c r="C85" s="66" t="s">
        <v>41</v>
      </c>
      <c r="D85" s="66">
        <v>17183529.072799999</v>
      </c>
      <c r="E85" s="66">
        <v>5372169717.2700005</v>
      </c>
      <c r="F85" s="66">
        <v>312.63483155934898</v>
      </c>
      <c r="G85" s="66">
        <v>7663766453.8199997</v>
      </c>
      <c r="H85" s="66">
        <v>312.63479999999998</v>
      </c>
      <c r="I85" s="108">
        <v>44651</v>
      </c>
      <c r="J85" s="66">
        <v>101594</v>
      </c>
      <c r="K85" s="66" t="s">
        <v>517</v>
      </c>
      <c r="L85" s="66" t="s">
        <v>179</v>
      </c>
      <c r="M85" s="66" t="s">
        <v>518</v>
      </c>
      <c r="N85" s="66" t="s">
        <v>505</v>
      </c>
      <c r="O85" s="66" t="s">
        <v>506</v>
      </c>
      <c r="P85" s="66">
        <v>312.63479999999998</v>
      </c>
      <c r="Q85" s="66">
        <v>309.50850000000003</v>
      </c>
      <c r="R85" s="66">
        <v>26545</v>
      </c>
      <c r="S85" s="66" t="s">
        <v>1198</v>
      </c>
      <c r="T85" s="66" t="s">
        <v>42</v>
      </c>
      <c r="U85" s="108">
        <v>44650</v>
      </c>
      <c r="V85" s="66">
        <v>313.40879999999999</v>
      </c>
      <c r="W85" s="66">
        <v>313.40878780512395</v>
      </c>
      <c r="X85" s="66">
        <v>-0.77400000000000002</v>
      </c>
      <c r="Y85" s="66">
        <v>-0.246961795584553</v>
      </c>
      <c r="Z85" s="66">
        <v>-90.141099999999994</v>
      </c>
      <c r="AA85" s="66">
        <v>-0.77395624577477995</v>
      </c>
      <c r="AB85" s="66">
        <v>-0.246947844441434</v>
      </c>
      <c r="AC85" s="66">
        <v>-90.135999999999996</v>
      </c>
      <c r="AD85" s="66"/>
      <c r="AE85" s="66"/>
      <c r="AF85" s="66"/>
      <c r="AG85" s="66" t="s">
        <v>237</v>
      </c>
      <c r="AH85" s="66"/>
      <c r="AI85" s="66"/>
      <c r="AJ85" s="66"/>
      <c r="AK85" s="231">
        <f t="shared" si="1"/>
        <v>766.37664538199999</v>
      </c>
    </row>
    <row r="86" spans="1:37">
      <c r="A86" s="66" t="s">
        <v>519</v>
      </c>
      <c r="B86" s="66" t="s">
        <v>4</v>
      </c>
      <c r="C86" s="66" t="s">
        <v>92</v>
      </c>
      <c r="D86" s="66">
        <v>2991475.0599999996</v>
      </c>
      <c r="E86" s="66">
        <v>1007172958.79</v>
      </c>
      <c r="F86" s="66">
        <v>336.68104817494299</v>
      </c>
      <c r="G86" s="66">
        <v>7663766453.8199997</v>
      </c>
      <c r="H86" s="66">
        <v>336.68099999999998</v>
      </c>
      <c r="I86" s="108">
        <v>44651</v>
      </c>
      <c r="J86" s="66">
        <v>120030</v>
      </c>
      <c r="K86" s="66" t="s">
        <v>520</v>
      </c>
      <c r="L86" s="66" t="s">
        <v>179</v>
      </c>
      <c r="M86" s="66" t="s">
        <v>521</v>
      </c>
      <c r="N86" s="66" t="s">
        <v>505</v>
      </c>
      <c r="O86" s="66" t="s">
        <v>506</v>
      </c>
      <c r="P86" s="66">
        <v>336.68099999999998</v>
      </c>
      <c r="Q86" s="66">
        <v>333.31420000000003</v>
      </c>
      <c r="R86" s="66">
        <v>26547</v>
      </c>
      <c r="S86" s="66" t="s">
        <v>1198</v>
      </c>
      <c r="T86" s="66" t="s">
        <v>309</v>
      </c>
      <c r="U86" s="108">
        <v>44650</v>
      </c>
      <c r="V86" s="66">
        <v>337.50580000000002</v>
      </c>
      <c r="W86" s="66">
        <v>337.50579033709602</v>
      </c>
      <c r="X86" s="66">
        <v>-0.82479999999999998</v>
      </c>
      <c r="Y86" s="66">
        <v>-0.24438098545269399</v>
      </c>
      <c r="Z86" s="66">
        <v>-89.199100000000001</v>
      </c>
      <c r="AA86" s="66">
        <v>-0.82474216215323004</v>
      </c>
      <c r="AB86" s="66">
        <v>-0.24436385560363</v>
      </c>
      <c r="AC86" s="66">
        <v>-89.192800000000005</v>
      </c>
      <c r="AD86" s="66"/>
      <c r="AE86" s="66"/>
      <c r="AF86" s="66"/>
      <c r="AG86" s="66" t="s">
        <v>306</v>
      </c>
      <c r="AH86" s="66"/>
      <c r="AI86" s="66"/>
      <c r="AJ86" s="66"/>
      <c r="AK86" s="231">
        <f t="shared" si="1"/>
        <v>766.37664538199999</v>
      </c>
    </row>
    <row r="87" spans="1:37">
      <c r="A87" s="66" t="s">
        <v>1844</v>
      </c>
      <c r="B87" s="66" t="s">
        <v>1807</v>
      </c>
      <c r="C87" s="66" t="s">
        <v>43</v>
      </c>
      <c r="D87" s="66">
        <v>6100484.7560000001</v>
      </c>
      <c r="E87" s="66">
        <v>92738349.719999999</v>
      </c>
      <c r="F87" s="66">
        <v>15.2018000911795</v>
      </c>
      <c r="G87" s="66">
        <v>5531442507.3699999</v>
      </c>
      <c r="H87" s="66">
        <v>15.2018</v>
      </c>
      <c r="I87" s="108">
        <v>44651</v>
      </c>
      <c r="J87" s="66">
        <v>148410</v>
      </c>
      <c r="K87" s="66" t="s">
        <v>1845</v>
      </c>
      <c r="L87" s="66" t="s">
        <v>1846</v>
      </c>
      <c r="M87" s="66" t="s">
        <v>1847</v>
      </c>
      <c r="N87" s="66" t="s">
        <v>1588</v>
      </c>
      <c r="O87" s="66" t="s">
        <v>506</v>
      </c>
      <c r="P87" s="66">
        <v>15.2018</v>
      </c>
      <c r="Q87" s="66">
        <v>15.049799999999999</v>
      </c>
      <c r="R87" s="66">
        <v>122200</v>
      </c>
      <c r="S87" s="66" t="s">
        <v>1808</v>
      </c>
      <c r="T87" s="66" t="s">
        <v>2144</v>
      </c>
      <c r="U87" s="108">
        <v>44650</v>
      </c>
      <c r="V87" s="66">
        <v>15.1988</v>
      </c>
      <c r="W87" s="66">
        <v>15.1988224216418</v>
      </c>
      <c r="X87" s="66">
        <v>3.0000000000000001E-3</v>
      </c>
      <c r="Y87" s="66">
        <v>1.9738400400031001E-2</v>
      </c>
      <c r="Z87" s="66">
        <v>7.2045000000000003</v>
      </c>
      <c r="AA87" s="66">
        <v>2.9776695377400002E-3</v>
      </c>
      <c r="AB87" s="66">
        <v>1.9591448963178E-2</v>
      </c>
      <c r="AC87" s="66">
        <v>7.1509</v>
      </c>
      <c r="AD87" s="66"/>
      <c r="AE87" s="66"/>
      <c r="AF87" s="66"/>
      <c r="AG87" s="66" t="s">
        <v>237</v>
      </c>
      <c r="AH87" s="66"/>
      <c r="AI87" s="66"/>
      <c r="AJ87" s="66"/>
      <c r="AK87" s="231">
        <f t="shared" si="1"/>
        <v>553.14425073699999</v>
      </c>
    </row>
    <row r="88" spans="1:37">
      <c r="A88" s="66" t="s">
        <v>1848</v>
      </c>
      <c r="B88" s="66" t="s">
        <v>1807</v>
      </c>
      <c r="C88" s="66" t="s">
        <v>94</v>
      </c>
      <c r="D88" s="66">
        <v>69228.771000000008</v>
      </c>
      <c r="E88" s="66">
        <v>1081897.98</v>
      </c>
      <c r="F88" s="66">
        <v>15.6278663389821</v>
      </c>
      <c r="G88" s="66">
        <v>5531442507.3699999</v>
      </c>
      <c r="H88" s="66">
        <v>15.6279</v>
      </c>
      <c r="I88" s="108">
        <v>44651</v>
      </c>
      <c r="J88" s="66">
        <v>148412</v>
      </c>
      <c r="K88" s="66" t="s">
        <v>1849</v>
      </c>
      <c r="L88" s="66" t="s">
        <v>1846</v>
      </c>
      <c r="M88" s="66" t="s">
        <v>1850</v>
      </c>
      <c r="N88" s="66" t="s">
        <v>1588</v>
      </c>
      <c r="O88" s="66" t="s">
        <v>506</v>
      </c>
      <c r="P88" s="66">
        <v>15.6279</v>
      </c>
      <c r="Q88" s="66">
        <v>15.4716</v>
      </c>
      <c r="R88" s="66">
        <v>122203</v>
      </c>
      <c r="S88" s="66" t="s">
        <v>1808</v>
      </c>
      <c r="T88" s="66" t="s">
        <v>2203</v>
      </c>
      <c r="U88" s="108">
        <v>44650</v>
      </c>
      <c r="V88" s="66">
        <v>15.6241</v>
      </c>
      <c r="W88" s="66">
        <v>15.6241029237028</v>
      </c>
      <c r="X88" s="66">
        <v>3.8E-3</v>
      </c>
      <c r="Y88" s="66">
        <v>2.4321400912691998E-2</v>
      </c>
      <c r="Z88" s="66">
        <v>8.8773</v>
      </c>
      <c r="AA88" s="66">
        <v>3.7634152792699999E-3</v>
      </c>
      <c r="AB88" s="66">
        <v>2.4087240705259999E-2</v>
      </c>
      <c r="AC88" s="66">
        <v>8.7918000000000003</v>
      </c>
      <c r="AD88" s="66"/>
      <c r="AE88" s="66"/>
      <c r="AF88" s="66"/>
      <c r="AG88" s="66" t="s">
        <v>306</v>
      </c>
      <c r="AH88" s="66"/>
      <c r="AI88" s="66"/>
      <c r="AJ88" s="66"/>
      <c r="AK88" s="231">
        <f t="shared" si="1"/>
        <v>553.14425073699999</v>
      </c>
    </row>
    <row r="89" spans="1:37">
      <c r="A89" s="66" t="s">
        <v>1413</v>
      </c>
      <c r="B89" s="66" t="s">
        <v>1408</v>
      </c>
      <c r="C89" s="66" t="s">
        <v>43</v>
      </c>
      <c r="D89" s="66">
        <v>11350027.831</v>
      </c>
      <c r="E89" s="66">
        <v>178717449.03999999</v>
      </c>
      <c r="F89" s="66">
        <v>15.745992142140301</v>
      </c>
      <c r="G89" s="66">
        <v>5058338690.0500002</v>
      </c>
      <c r="H89" s="66">
        <v>15.746</v>
      </c>
      <c r="I89" s="108">
        <v>44651</v>
      </c>
      <c r="J89" s="66">
        <v>146769</v>
      </c>
      <c r="K89" s="66" t="s">
        <v>1414</v>
      </c>
      <c r="L89" s="66" t="s">
        <v>1415</v>
      </c>
      <c r="M89" s="66" t="s">
        <v>1416</v>
      </c>
      <c r="N89" s="66" t="s">
        <v>1417</v>
      </c>
      <c r="O89" s="66" t="s">
        <v>506</v>
      </c>
      <c r="P89" s="66">
        <v>15.746</v>
      </c>
      <c r="Q89" s="66">
        <v>15.746</v>
      </c>
      <c r="R89" s="66">
        <v>105456</v>
      </c>
      <c r="S89" s="66" t="s">
        <v>1409</v>
      </c>
      <c r="T89" s="66" t="s">
        <v>2144</v>
      </c>
      <c r="U89" s="108">
        <v>44650</v>
      </c>
      <c r="V89" s="66">
        <v>15.729799999999999</v>
      </c>
      <c r="W89" s="66">
        <v>15.729750746313499</v>
      </c>
      <c r="X89" s="66">
        <v>1.6199999999999999E-2</v>
      </c>
      <c r="Y89" s="66">
        <v>0.102989230632303</v>
      </c>
      <c r="Z89" s="66">
        <v>37.591099999999997</v>
      </c>
      <c r="AA89" s="66">
        <v>1.6241395826840001E-2</v>
      </c>
      <c r="AB89" s="66">
        <v>0.103252722110974</v>
      </c>
      <c r="AC89" s="66">
        <v>37.687199999999997</v>
      </c>
      <c r="AD89" s="66"/>
      <c r="AE89" s="66"/>
      <c r="AF89" s="66"/>
      <c r="AG89" s="66" t="s">
        <v>237</v>
      </c>
      <c r="AH89" s="66"/>
      <c r="AI89" s="66"/>
      <c r="AJ89" s="66"/>
      <c r="AK89" s="231">
        <f t="shared" si="1"/>
        <v>505.833869005</v>
      </c>
    </row>
    <row r="90" spans="1:37">
      <c r="A90" s="66" t="s">
        <v>1418</v>
      </c>
      <c r="B90" s="66" t="s">
        <v>1408</v>
      </c>
      <c r="C90" s="66" t="s">
        <v>94</v>
      </c>
      <c r="D90" s="66">
        <v>518129.44500000001</v>
      </c>
      <c r="E90" s="66">
        <v>8562054.2799999993</v>
      </c>
      <c r="F90" s="66">
        <v>16.524932837970599</v>
      </c>
      <c r="G90" s="66">
        <v>5058338690.0500002</v>
      </c>
      <c r="H90" s="66">
        <v>16.524899999999999</v>
      </c>
      <c r="I90" s="108">
        <v>44651</v>
      </c>
      <c r="J90" s="66">
        <v>146770</v>
      </c>
      <c r="K90" s="66" t="s">
        <v>1419</v>
      </c>
      <c r="L90" s="66" t="s">
        <v>1415</v>
      </c>
      <c r="M90" s="66" t="s">
        <v>1420</v>
      </c>
      <c r="N90" s="66" t="s">
        <v>1417</v>
      </c>
      <c r="O90" s="66" t="s">
        <v>506</v>
      </c>
      <c r="P90" s="66">
        <v>16.524899999999999</v>
      </c>
      <c r="Q90" s="66">
        <v>16.524899999999999</v>
      </c>
      <c r="R90" s="66">
        <v>105459</v>
      </c>
      <c r="S90" s="66" t="s">
        <v>1409</v>
      </c>
      <c r="T90" s="66" t="s">
        <v>2203</v>
      </c>
      <c r="U90" s="108">
        <v>44650</v>
      </c>
      <c r="V90" s="66">
        <v>16.507200000000001</v>
      </c>
      <c r="W90" s="66">
        <v>16.507160128513299</v>
      </c>
      <c r="X90" s="66">
        <v>1.77E-2</v>
      </c>
      <c r="Y90" s="66">
        <v>0.107225937772608</v>
      </c>
      <c r="Z90" s="66">
        <v>39.137500000000003</v>
      </c>
      <c r="AA90" s="66">
        <v>1.777270945731E-2</v>
      </c>
      <c r="AB90" s="66">
        <v>0.107666669002687</v>
      </c>
      <c r="AC90" s="66">
        <v>39.298299999999998</v>
      </c>
      <c r="AD90" s="66"/>
      <c r="AE90" s="66"/>
      <c r="AF90" s="66"/>
      <c r="AG90" s="66" t="s">
        <v>306</v>
      </c>
      <c r="AH90" s="66"/>
      <c r="AI90" s="66"/>
      <c r="AJ90" s="66"/>
      <c r="AK90" s="231">
        <f t="shared" si="1"/>
        <v>505.833869005</v>
      </c>
    </row>
    <row r="91" spans="1:37">
      <c r="A91" s="66" t="s">
        <v>1421</v>
      </c>
      <c r="B91" s="66" t="s">
        <v>1408</v>
      </c>
      <c r="C91" s="66" t="s">
        <v>41</v>
      </c>
      <c r="D91" s="66">
        <v>303310999.18900001</v>
      </c>
      <c r="E91" s="66">
        <v>4775932635.5</v>
      </c>
      <c r="F91" s="66">
        <v>15.745992226691399</v>
      </c>
      <c r="G91" s="66">
        <v>5058338690.0500002</v>
      </c>
      <c r="H91" s="66">
        <v>15.746</v>
      </c>
      <c r="I91" s="108">
        <v>44651</v>
      </c>
      <c r="J91" s="66">
        <v>146771</v>
      </c>
      <c r="K91" s="66" t="s">
        <v>1422</v>
      </c>
      <c r="L91" s="66" t="s">
        <v>1415</v>
      </c>
      <c r="M91" s="66" t="s">
        <v>1423</v>
      </c>
      <c r="N91" s="66" t="s">
        <v>1417</v>
      </c>
      <c r="O91" s="66" t="s">
        <v>506</v>
      </c>
      <c r="P91" s="66">
        <v>15.746</v>
      </c>
      <c r="Q91" s="66">
        <v>15.746</v>
      </c>
      <c r="R91" s="66">
        <v>105457</v>
      </c>
      <c r="S91" s="66" t="s">
        <v>1409</v>
      </c>
      <c r="T91" s="66" t="s">
        <v>42</v>
      </c>
      <c r="U91" s="108">
        <v>44650</v>
      </c>
      <c r="V91" s="66">
        <v>15.729799999999999</v>
      </c>
      <c r="W91" s="66">
        <v>15.7297508310381</v>
      </c>
      <c r="X91" s="66">
        <v>1.6199999999999999E-2</v>
      </c>
      <c r="Y91" s="66">
        <v>0.102989230632303</v>
      </c>
      <c r="Z91" s="66">
        <v>37.591099999999997</v>
      </c>
      <c r="AA91" s="66">
        <v>1.62413956533E-2</v>
      </c>
      <c r="AB91" s="66">
        <v>0.103252720451568</v>
      </c>
      <c r="AC91" s="66">
        <v>37.687199999999997</v>
      </c>
      <c r="AD91" s="66"/>
      <c r="AE91" s="66"/>
      <c r="AF91" s="66"/>
      <c r="AG91" s="66" t="s">
        <v>237</v>
      </c>
      <c r="AH91" s="66"/>
      <c r="AI91" s="66"/>
      <c r="AJ91" s="66"/>
      <c r="AK91" s="231">
        <f t="shared" si="1"/>
        <v>505.833869005</v>
      </c>
    </row>
    <row r="92" spans="1:37">
      <c r="A92" s="66" t="s">
        <v>1424</v>
      </c>
      <c r="B92" s="66" t="s">
        <v>1408</v>
      </c>
      <c r="C92" s="66" t="s">
        <v>92</v>
      </c>
      <c r="D92" s="66">
        <v>5746966.7189999996</v>
      </c>
      <c r="E92" s="66">
        <v>95126551.230000004</v>
      </c>
      <c r="F92" s="66">
        <v>16.552479922235001</v>
      </c>
      <c r="G92" s="66">
        <v>5058338690.0500002</v>
      </c>
      <c r="H92" s="66">
        <v>16.552499999999998</v>
      </c>
      <c r="I92" s="108">
        <v>44651</v>
      </c>
      <c r="J92" s="66">
        <v>146772</v>
      </c>
      <c r="K92" s="66" t="s">
        <v>1425</v>
      </c>
      <c r="L92" s="66" t="s">
        <v>1415</v>
      </c>
      <c r="M92" s="66" t="s">
        <v>1426</v>
      </c>
      <c r="N92" s="66" t="s">
        <v>1417</v>
      </c>
      <c r="O92" s="66" t="s">
        <v>506</v>
      </c>
      <c r="P92" s="66">
        <v>16.552499999999998</v>
      </c>
      <c r="Q92" s="66">
        <v>16.552499999999998</v>
      </c>
      <c r="R92" s="66">
        <v>105458</v>
      </c>
      <c r="S92" s="66" t="s">
        <v>1409</v>
      </c>
      <c r="T92" s="66" t="s">
        <v>309</v>
      </c>
      <c r="U92" s="108">
        <v>44650</v>
      </c>
      <c r="V92" s="66">
        <v>16.534700000000001</v>
      </c>
      <c r="W92" s="66">
        <v>16.534653270832901</v>
      </c>
      <c r="X92" s="66">
        <v>1.78E-2</v>
      </c>
      <c r="Y92" s="66">
        <v>0.10765239163698199</v>
      </c>
      <c r="Z92" s="66">
        <v>39.293100000000003</v>
      </c>
      <c r="AA92" s="66">
        <v>1.782665140208E-2</v>
      </c>
      <c r="AB92" s="66">
        <v>0.107813881005453</v>
      </c>
      <c r="AC92" s="66">
        <v>39.3521</v>
      </c>
      <c r="AD92" s="66"/>
      <c r="AE92" s="66"/>
      <c r="AF92" s="66"/>
      <c r="AG92" s="66" t="s">
        <v>306</v>
      </c>
      <c r="AH92" s="66"/>
      <c r="AI92" s="66"/>
      <c r="AJ92" s="66"/>
      <c r="AK92" s="231">
        <f t="shared" si="1"/>
        <v>505.833869005</v>
      </c>
    </row>
    <row r="93" spans="1:37">
      <c r="A93" s="66" t="s">
        <v>2204</v>
      </c>
      <c r="B93" s="66" t="s">
        <v>2077</v>
      </c>
      <c r="C93" s="66" t="s">
        <v>43</v>
      </c>
      <c r="D93" s="66">
        <v>13916681.304</v>
      </c>
      <c r="E93" s="66">
        <v>133103477.56</v>
      </c>
      <c r="F93" s="66">
        <v>9.5643116812442006</v>
      </c>
      <c r="G93" s="66">
        <v>11657283612.42</v>
      </c>
      <c r="H93" s="66">
        <v>9.5642999999999994</v>
      </c>
      <c r="I93" s="108">
        <v>44651</v>
      </c>
      <c r="J93" s="66">
        <v>149152</v>
      </c>
      <c r="K93" s="66" t="s">
        <v>2205</v>
      </c>
      <c r="L93" s="66" t="s">
        <v>2206</v>
      </c>
      <c r="M93" s="66" t="s">
        <v>1847</v>
      </c>
      <c r="N93" s="66" t="s">
        <v>2207</v>
      </c>
      <c r="O93" s="66" t="s">
        <v>506</v>
      </c>
      <c r="P93" s="66">
        <v>9.5642999999999994</v>
      </c>
      <c r="Q93" s="66">
        <v>9.4687000000000001</v>
      </c>
      <c r="R93" s="66">
        <v>136262</v>
      </c>
      <c r="S93" s="66" t="s">
        <v>2078</v>
      </c>
      <c r="T93" s="66" t="s">
        <v>2144</v>
      </c>
      <c r="U93" s="108">
        <v>44650</v>
      </c>
      <c r="V93" s="66">
        <v>9.5584000000000007</v>
      </c>
      <c r="W93" s="66">
        <v>9.5583802046145898</v>
      </c>
      <c r="X93" s="66">
        <v>5.8999999999999999E-3</v>
      </c>
      <c r="Y93" s="66">
        <v>6.1725811851354999E-2</v>
      </c>
      <c r="Z93" s="66">
        <v>22.529900000000001</v>
      </c>
      <c r="AA93" s="66">
        <v>5.9314766296100002E-3</v>
      </c>
      <c r="AB93" s="66">
        <v>6.2055248929586998E-2</v>
      </c>
      <c r="AC93" s="66">
        <v>22.650200000000002</v>
      </c>
      <c r="AD93" s="66"/>
      <c r="AE93" s="66"/>
      <c r="AF93" s="66"/>
      <c r="AG93" s="66" t="s">
        <v>237</v>
      </c>
      <c r="AH93" s="66"/>
      <c r="AI93" s="66"/>
      <c r="AJ93" s="66"/>
      <c r="AK93" s="231">
        <f t="shared" si="1"/>
        <v>1165.7283612420001</v>
      </c>
    </row>
    <row r="94" spans="1:37">
      <c r="A94" s="66" t="s">
        <v>2208</v>
      </c>
      <c r="B94" s="66" t="s">
        <v>2077</v>
      </c>
      <c r="C94" s="66" t="s">
        <v>94</v>
      </c>
      <c r="D94" s="66">
        <v>211820.9</v>
      </c>
      <c r="E94" s="66">
        <v>2040480.5</v>
      </c>
      <c r="F94" s="66">
        <v>9.6330461252879207</v>
      </c>
      <c r="G94" s="66">
        <v>11657283612.42</v>
      </c>
      <c r="H94" s="66">
        <v>9.6329999999999991</v>
      </c>
      <c r="I94" s="108">
        <v>44651</v>
      </c>
      <c r="J94" s="66">
        <v>149155</v>
      </c>
      <c r="K94" s="66" t="s">
        <v>2209</v>
      </c>
      <c r="L94" s="66" t="s">
        <v>2206</v>
      </c>
      <c r="M94" s="66" t="s">
        <v>1850</v>
      </c>
      <c r="N94" s="66" t="s">
        <v>2207</v>
      </c>
      <c r="O94" s="66" t="s">
        <v>506</v>
      </c>
      <c r="P94" s="66">
        <v>9.6329999999999991</v>
      </c>
      <c r="Q94" s="66">
        <v>9.5366999999999997</v>
      </c>
      <c r="R94" s="66">
        <v>136265</v>
      </c>
      <c r="S94" s="66" t="s">
        <v>2078</v>
      </c>
      <c r="T94" s="66" t="s">
        <v>2203</v>
      </c>
      <c r="U94" s="108">
        <v>44650</v>
      </c>
      <c r="V94" s="66">
        <v>9.6266999999999996</v>
      </c>
      <c r="W94" s="66">
        <v>9.6266546303519593</v>
      </c>
      <c r="X94" s="66">
        <v>6.3E-3</v>
      </c>
      <c r="Y94" s="66">
        <v>6.5442986693259E-2</v>
      </c>
      <c r="Z94" s="66">
        <v>23.886700000000001</v>
      </c>
      <c r="AA94" s="66">
        <v>6.3914949359599998E-3</v>
      </c>
      <c r="AB94" s="66">
        <v>6.639372846937E-2</v>
      </c>
      <c r="AC94" s="66">
        <v>24.233699999999999</v>
      </c>
      <c r="AD94" s="66"/>
      <c r="AE94" s="66"/>
      <c r="AF94" s="66"/>
      <c r="AG94" s="66" t="s">
        <v>306</v>
      </c>
      <c r="AH94" s="66"/>
      <c r="AI94" s="66"/>
      <c r="AJ94" s="66"/>
      <c r="AK94" s="231">
        <f t="shared" si="1"/>
        <v>1165.7283612420001</v>
      </c>
    </row>
    <row r="95" spans="1:37">
      <c r="A95" s="66" t="s">
        <v>1851</v>
      </c>
      <c r="B95" s="66" t="s">
        <v>1807</v>
      </c>
      <c r="C95" s="66" t="s">
        <v>41</v>
      </c>
      <c r="D95" s="66">
        <v>330285418.27399999</v>
      </c>
      <c r="E95" s="66">
        <v>5256405429.9200001</v>
      </c>
      <c r="F95" s="66">
        <v>15.914736585674399</v>
      </c>
      <c r="G95" s="66">
        <v>5531442507.3699999</v>
      </c>
      <c r="H95" s="66">
        <v>15.9147</v>
      </c>
      <c r="I95" s="108">
        <v>44651</v>
      </c>
      <c r="J95" s="66">
        <v>148409</v>
      </c>
      <c r="K95" s="66" t="s">
        <v>1852</v>
      </c>
      <c r="L95" s="66" t="s">
        <v>1846</v>
      </c>
      <c r="M95" s="66" t="s">
        <v>1853</v>
      </c>
      <c r="N95" s="66" t="s">
        <v>1588</v>
      </c>
      <c r="O95" s="66" t="s">
        <v>506</v>
      </c>
      <c r="P95" s="66">
        <v>15.9147</v>
      </c>
      <c r="Q95" s="66">
        <v>15.755599999999999</v>
      </c>
      <c r="R95" s="66">
        <v>122201</v>
      </c>
      <c r="S95" s="66" t="s">
        <v>1808</v>
      </c>
      <c r="T95" s="66" t="s">
        <v>42</v>
      </c>
      <c r="U95" s="108">
        <v>44650</v>
      </c>
      <c r="V95" s="66">
        <v>15.9116</v>
      </c>
      <c r="W95" s="66">
        <v>15.911619277746301</v>
      </c>
      <c r="X95" s="66">
        <v>3.0999999999999999E-3</v>
      </c>
      <c r="Y95" s="66">
        <v>1.9482641594811001E-2</v>
      </c>
      <c r="Z95" s="66">
        <v>7.1112000000000002</v>
      </c>
      <c r="AA95" s="66">
        <v>3.11730792809E-3</v>
      </c>
      <c r="AB95" s="66">
        <v>1.9591393394196001E-2</v>
      </c>
      <c r="AC95" s="66">
        <v>7.1509</v>
      </c>
      <c r="AD95" s="66"/>
      <c r="AE95" s="66"/>
      <c r="AF95" s="66"/>
      <c r="AG95" s="66" t="s">
        <v>237</v>
      </c>
      <c r="AH95" s="66"/>
      <c r="AI95" s="66"/>
      <c r="AJ95" s="66"/>
      <c r="AK95" s="231">
        <f t="shared" si="1"/>
        <v>553.14425073699999</v>
      </c>
    </row>
    <row r="96" spans="1:37">
      <c r="A96" s="66" t="s">
        <v>1854</v>
      </c>
      <c r="B96" s="66" t="s">
        <v>1807</v>
      </c>
      <c r="C96" s="66" t="s">
        <v>92</v>
      </c>
      <c r="D96" s="66">
        <v>11074422.152000001</v>
      </c>
      <c r="E96" s="66">
        <v>181216829.75</v>
      </c>
      <c r="F96" s="66">
        <v>16.363547213817601</v>
      </c>
      <c r="G96" s="66">
        <v>5531442507.3699999</v>
      </c>
      <c r="H96" s="66">
        <v>16.363499999999998</v>
      </c>
      <c r="I96" s="108">
        <v>44651</v>
      </c>
      <c r="J96" s="66">
        <v>148411</v>
      </c>
      <c r="K96" s="66" t="s">
        <v>1855</v>
      </c>
      <c r="L96" s="66" t="s">
        <v>1846</v>
      </c>
      <c r="M96" s="66" t="s">
        <v>1856</v>
      </c>
      <c r="N96" s="66" t="s">
        <v>1588</v>
      </c>
      <c r="O96" s="66" t="s">
        <v>506</v>
      </c>
      <c r="P96" s="66">
        <v>16.363499999999998</v>
      </c>
      <c r="Q96" s="66">
        <v>16.1999</v>
      </c>
      <c r="R96" s="66">
        <v>122202</v>
      </c>
      <c r="S96" s="66" t="s">
        <v>1808</v>
      </c>
      <c r="T96" s="66" t="s">
        <v>309</v>
      </c>
      <c r="U96" s="108">
        <v>44650</v>
      </c>
      <c r="V96" s="66">
        <v>16.3596</v>
      </c>
      <c r="W96" s="66">
        <v>16.359590183884201</v>
      </c>
      <c r="X96" s="66">
        <v>3.8999999999999998E-3</v>
      </c>
      <c r="Y96" s="66">
        <v>2.3839213672705001E-2</v>
      </c>
      <c r="Z96" s="66">
        <v>8.7012999999999998</v>
      </c>
      <c r="AA96" s="66">
        <v>3.9570299333999996E-3</v>
      </c>
      <c r="AB96" s="66">
        <v>2.4187830434151E-2</v>
      </c>
      <c r="AC96" s="66">
        <v>8.8285999999999998</v>
      </c>
      <c r="AD96" s="66"/>
      <c r="AE96" s="66"/>
      <c r="AF96" s="66"/>
      <c r="AG96" s="66" t="s">
        <v>306</v>
      </c>
      <c r="AH96" s="66"/>
      <c r="AI96" s="66"/>
      <c r="AJ96" s="66"/>
      <c r="AK96" s="231">
        <f t="shared" si="1"/>
        <v>553.14425073699999</v>
      </c>
    </row>
    <row r="97" spans="1:37">
      <c r="A97" s="66" t="s">
        <v>1368</v>
      </c>
      <c r="B97" s="66" t="s">
        <v>1349</v>
      </c>
      <c r="C97" s="66" t="s">
        <v>43</v>
      </c>
      <c r="D97" s="66">
        <v>14201644.289000001</v>
      </c>
      <c r="E97" s="66">
        <v>210685081.70999998</v>
      </c>
      <c r="F97" s="66">
        <v>14.8352597363101</v>
      </c>
      <c r="G97" s="66">
        <v>5002694107.4099998</v>
      </c>
      <c r="H97" s="66">
        <v>14.8353</v>
      </c>
      <c r="I97" s="108">
        <v>44651</v>
      </c>
      <c r="J97" s="66">
        <v>145225</v>
      </c>
      <c r="K97" s="66" t="s">
        <v>1369</v>
      </c>
      <c r="L97" s="66" t="s">
        <v>1370</v>
      </c>
      <c r="M97" s="66" t="s">
        <v>1371</v>
      </c>
      <c r="N97" s="66" t="s">
        <v>1372</v>
      </c>
      <c r="O97" s="66" t="s">
        <v>506</v>
      </c>
      <c r="P97" s="66">
        <v>14.8353</v>
      </c>
      <c r="Q97" s="66">
        <v>14.8353</v>
      </c>
      <c r="R97" s="66">
        <v>98762</v>
      </c>
      <c r="S97" s="66" t="s">
        <v>1350</v>
      </c>
      <c r="T97" s="66" t="s">
        <v>2144</v>
      </c>
      <c r="U97" s="108">
        <v>44650</v>
      </c>
      <c r="V97" s="66">
        <v>14.843999999999999</v>
      </c>
      <c r="W97" s="66">
        <v>14.8439655439514</v>
      </c>
      <c r="X97" s="66">
        <v>-8.6999999999999994E-3</v>
      </c>
      <c r="Y97" s="66">
        <v>-5.8609539207759999E-2</v>
      </c>
      <c r="Z97" s="66">
        <v>-21.392499999999998</v>
      </c>
      <c r="AA97" s="66">
        <v>-8.7058076412500005E-3</v>
      </c>
      <c r="AB97" s="66">
        <v>-5.8648799847136002E-2</v>
      </c>
      <c r="AC97" s="66">
        <v>-21.4068</v>
      </c>
      <c r="AD97" s="66"/>
      <c r="AE97" s="66"/>
      <c r="AF97" s="66"/>
      <c r="AG97" s="66" t="s">
        <v>237</v>
      </c>
      <c r="AH97" s="66"/>
      <c r="AI97" s="66"/>
      <c r="AJ97" s="66"/>
      <c r="AK97" s="231">
        <f t="shared" si="1"/>
        <v>500.269410741</v>
      </c>
    </row>
    <row r="98" spans="1:37">
      <c r="A98" s="66" t="s">
        <v>1373</v>
      </c>
      <c r="B98" s="66" t="s">
        <v>1349</v>
      </c>
      <c r="C98" s="66" t="s">
        <v>94</v>
      </c>
      <c r="D98" s="66">
        <v>103154.21299999999</v>
      </c>
      <c r="E98" s="66">
        <v>1602748.9300000002</v>
      </c>
      <c r="F98" s="66">
        <v>15.537406407240001</v>
      </c>
      <c r="G98" s="66">
        <v>5002694107.4099998</v>
      </c>
      <c r="H98" s="66">
        <v>15.5374</v>
      </c>
      <c r="I98" s="108">
        <v>44651</v>
      </c>
      <c r="J98" s="66">
        <v>145226</v>
      </c>
      <c r="K98" s="66" t="s">
        <v>1374</v>
      </c>
      <c r="L98" s="66" t="s">
        <v>1370</v>
      </c>
      <c r="M98" s="66" t="s">
        <v>1375</v>
      </c>
      <c r="N98" s="66" t="s">
        <v>1372</v>
      </c>
      <c r="O98" s="66" t="s">
        <v>506</v>
      </c>
      <c r="P98" s="66">
        <v>15.5374</v>
      </c>
      <c r="Q98" s="66">
        <v>15.5374</v>
      </c>
      <c r="R98" s="66">
        <v>98765</v>
      </c>
      <c r="S98" s="66" t="s">
        <v>1350</v>
      </c>
      <c r="T98" s="66" t="s">
        <v>2203</v>
      </c>
      <c r="U98" s="108">
        <v>44650</v>
      </c>
      <c r="V98" s="66">
        <v>15.5459</v>
      </c>
      <c r="W98" s="66">
        <v>15.5459290838659</v>
      </c>
      <c r="X98" s="66">
        <v>-8.5000000000000006E-3</v>
      </c>
      <c r="Y98" s="66">
        <v>-5.4676795811114003E-2</v>
      </c>
      <c r="Z98" s="66">
        <v>-19.957000000000001</v>
      </c>
      <c r="AA98" s="66">
        <v>-8.5226766259199997E-3</v>
      </c>
      <c r="AB98" s="66">
        <v>-5.4822562099328002E-2</v>
      </c>
      <c r="AC98" s="66">
        <v>-20.010200000000001</v>
      </c>
      <c r="AD98" s="66"/>
      <c r="AE98" s="66"/>
      <c r="AF98" s="66"/>
      <c r="AG98" s="66" t="s">
        <v>306</v>
      </c>
      <c r="AH98" s="66"/>
      <c r="AI98" s="66"/>
      <c r="AJ98" s="66"/>
      <c r="AK98" s="231">
        <f t="shared" si="1"/>
        <v>500.269410741</v>
      </c>
    </row>
    <row r="99" spans="1:37">
      <c r="A99" s="66" t="s">
        <v>1376</v>
      </c>
      <c r="B99" s="66" t="s">
        <v>1349</v>
      </c>
      <c r="C99" s="66" t="s">
        <v>41</v>
      </c>
      <c r="D99" s="66">
        <v>299620275.67199999</v>
      </c>
      <c r="E99" s="66">
        <v>4705137771.3100004</v>
      </c>
      <c r="F99" s="66">
        <v>15.703669455470401</v>
      </c>
      <c r="G99" s="66">
        <v>5002694107.4099998</v>
      </c>
      <c r="H99" s="66">
        <v>15.7037</v>
      </c>
      <c r="I99" s="108">
        <v>44651</v>
      </c>
      <c r="J99" s="66">
        <v>145227</v>
      </c>
      <c r="K99" s="66" t="s">
        <v>1377</v>
      </c>
      <c r="L99" s="66" t="s">
        <v>1370</v>
      </c>
      <c r="M99" s="66" t="s">
        <v>1378</v>
      </c>
      <c r="N99" s="66" t="s">
        <v>1372</v>
      </c>
      <c r="O99" s="66" t="s">
        <v>506</v>
      </c>
      <c r="P99" s="66">
        <v>15.7037</v>
      </c>
      <c r="Q99" s="66">
        <v>15.7037</v>
      </c>
      <c r="R99" s="66">
        <v>98763</v>
      </c>
      <c r="S99" s="66" t="s">
        <v>1350</v>
      </c>
      <c r="T99" s="66" t="s">
        <v>42</v>
      </c>
      <c r="U99" s="108">
        <v>44650</v>
      </c>
      <c r="V99" s="66">
        <v>15.712899999999999</v>
      </c>
      <c r="W99" s="66">
        <v>15.712884879104999</v>
      </c>
      <c r="X99" s="66">
        <v>-9.1999999999999998E-3</v>
      </c>
      <c r="Y99" s="66">
        <v>-5.8550617645373997E-2</v>
      </c>
      <c r="Z99" s="66">
        <v>-21.370999999999999</v>
      </c>
      <c r="AA99" s="66">
        <v>-9.2154236346499996E-3</v>
      </c>
      <c r="AB99" s="66">
        <v>-5.8648833142694E-2</v>
      </c>
      <c r="AC99" s="66">
        <v>-21.4068</v>
      </c>
      <c r="AD99" s="66"/>
      <c r="AE99" s="66"/>
      <c r="AF99" s="66"/>
      <c r="AG99" s="66" t="s">
        <v>237</v>
      </c>
      <c r="AH99" s="66"/>
      <c r="AI99" s="66"/>
      <c r="AJ99" s="66"/>
      <c r="AK99" s="231">
        <f t="shared" si="1"/>
        <v>500.269410741</v>
      </c>
    </row>
    <row r="100" spans="1:37" s="67" customFormat="1">
      <c r="A100" s="66" t="s">
        <v>1379</v>
      </c>
      <c r="B100" s="66" t="s">
        <v>1349</v>
      </c>
      <c r="C100" s="66" t="s">
        <v>92</v>
      </c>
      <c r="D100" s="66">
        <v>5168483.28</v>
      </c>
      <c r="E100" s="66">
        <v>85268505.459999993</v>
      </c>
      <c r="F100" s="66">
        <v>16.4977810395471</v>
      </c>
      <c r="G100" s="66">
        <v>5002694107.4099998</v>
      </c>
      <c r="H100" s="66">
        <v>16.497800000000002</v>
      </c>
      <c r="I100" s="108">
        <v>44651</v>
      </c>
      <c r="J100" s="66">
        <v>145228</v>
      </c>
      <c r="K100" s="66" t="s">
        <v>1380</v>
      </c>
      <c r="L100" s="66" t="s">
        <v>1370</v>
      </c>
      <c r="M100" s="66" t="s">
        <v>1381</v>
      </c>
      <c r="N100" s="66" t="s">
        <v>1372</v>
      </c>
      <c r="O100" s="66" t="s">
        <v>506</v>
      </c>
      <c r="P100" s="66">
        <v>16.497800000000002</v>
      </c>
      <c r="Q100" s="66">
        <v>16.497800000000002</v>
      </c>
      <c r="R100" s="66">
        <v>98764</v>
      </c>
      <c r="S100" s="66" t="s">
        <v>1350</v>
      </c>
      <c r="T100" s="66" t="s">
        <v>309</v>
      </c>
      <c r="U100" s="108">
        <v>44650</v>
      </c>
      <c r="V100" s="66">
        <v>16.506799999999998</v>
      </c>
      <c r="W100" s="66">
        <v>16.506787951234902</v>
      </c>
      <c r="X100" s="66">
        <v>-8.9999999999999993E-3</v>
      </c>
      <c r="Y100" s="66">
        <v>-5.4522984467006999E-2</v>
      </c>
      <c r="Z100" s="66">
        <v>-19.9009</v>
      </c>
      <c r="AA100" s="66">
        <v>-9.0069116878300007E-3</v>
      </c>
      <c r="AB100" s="66">
        <v>-5.4564896056328999E-2</v>
      </c>
      <c r="AC100" s="66">
        <v>-19.9162</v>
      </c>
      <c r="AD100" s="66"/>
      <c r="AE100" s="66"/>
      <c r="AF100" s="66"/>
      <c r="AG100" s="66" t="s">
        <v>306</v>
      </c>
      <c r="AH100" s="66"/>
      <c r="AI100" s="66"/>
      <c r="AJ100" s="66"/>
      <c r="AK100" s="231">
        <f t="shared" si="1"/>
        <v>500.269410741</v>
      </c>
    </row>
    <row r="101" spans="1:37">
      <c r="A101" s="66" t="s">
        <v>522</v>
      </c>
      <c r="B101" s="66" t="s">
        <v>5</v>
      </c>
      <c r="C101" s="66" t="s">
        <v>43</v>
      </c>
      <c r="D101" s="66">
        <v>23492943.291000001</v>
      </c>
      <c r="E101" s="66">
        <v>827565201.2299999</v>
      </c>
      <c r="F101" s="66">
        <v>35.2261183700654</v>
      </c>
      <c r="G101" s="66">
        <v>4074094180.8499999</v>
      </c>
      <c r="H101" s="66">
        <v>35.226100000000002</v>
      </c>
      <c r="I101" s="108">
        <v>44651</v>
      </c>
      <c r="J101" s="66">
        <v>102251</v>
      </c>
      <c r="K101" s="66" t="s">
        <v>523</v>
      </c>
      <c r="L101" s="66" t="s">
        <v>197</v>
      </c>
      <c r="M101" s="66" t="s">
        <v>524</v>
      </c>
      <c r="N101" s="66" t="s">
        <v>525</v>
      </c>
      <c r="O101" s="66" t="s">
        <v>506</v>
      </c>
      <c r="P101" s="66">
        <v>35.226100000000002</v>
      </c>
      <c r="Q101" s="66">
        <v>34.873800000000003</v>
      </c>
      <c r="R101" s="66">
        <v>26568</v>
      </c>
      <c r="S101" s="66" t="s">
        <v>1893</v>
      </c>
      <c r="T101" s="66" t="s">
        <v>2144</v>
      </c>
      <c r="U101" s="108">
        <v>44650</v>
      </c>
      <c r="V101" s="66">
        <v>35.257399999999997</v>
      </c>
      <c r="W101" s="66">
        <v>35.257443005091602</v>
      </c>
      <c r="X101" s="66">
        <v>-3.1300000000000001E-2</v>
      </c>
      <c r="Y101" s="66">
        <v>-8.8775689642457994E-2</v>
      </c>
      <c r="Z101" s="66">
        <v>-32.403100000000002</v>
      </c>
      <c r="AA101" s="66">
        <v>-3.1324635026150002E-2</v>
      </c>
      <c r="AB101" s="66">
        <v>-8.8845453204381003E-2</v>
      </c>
      <c r="AC101" s="66">
        <v>-32.428600000000003</v>
      </c>
      <c r="AD101" s="66"/>
      <c r="AE101" s="66"/>
      <c r="AF101" s="66"/>
      <c r="AG101" s="66" t="s">
        <v>237</v>
      </c>
      <c r="AH101" s="66"/>
      <c r="AI101" s="66"/>
      <c r="AJ101" s="66"/>
      <c r="AK101" s="231">
        <f t="shared" si="1"/>
        <v>407.40941808499997</v>
      </c>
    </row>
    <row r="102" spans="1:37">
      <c r="A102" s="66" t="s">
        <v>526</v>
      </c>
      <c r="B102" s="66" t="s">
        <v>5</v>
      </c>
      <c r="C102" s="66" t="s">
        <v>94</v>
      </c>
      <c r="D102" s="66">
        <v>235163.522</v>
      </c>
      <c r="E102" s="66">
        <v>7416285.0700000003</v>
      </c>
      <c r="F102" s="66">
        <v>31.536715417963499</v>
      </c>
      <c r="G102" s="66">
        <v>4074094180.8499999</v>
      </c>
      <c r="H102" s="66">
        <v>31.5367</v>
      </c>
      <c r="I102" s="108">
        <v>44651</v>
      </c>
      <c r="J102" s="66">
        <v>120045</v>
      </c>
      <c r="K102" s="66" t="s">
        <v>527</v>
      </c>
      <c r="L102" s="66" t="s">
        <v>197</v>
      </c>
      <c r="M102" s="66" t="s">
        <v>528</v>
      </c>
      <c r="N102" s="66" t="s">
        <v>525</v>
      </c>
      <c r="O102" s="66" t="s">
        <v>506</v>
      </c>
      <c r="P102" s="66">
        <v>31.5367</v>
      </c>
      <c r="Q102" s="66">
        <v>31.221299999999999</v>
      </c>
      <c r="R102" s="66">
        <v>26570</v>
      </c>
      <c r="S102" s="66" t="s">
        <v>1893</v>
      </c>
      <c r="T102" s="66" t="s">
        <v>2203</v>
      </c>
      <c r="U102" s="108">
        <v>44650</v>
      </c>
      <c r="V102" s="66">
        <v>31.563800000000001</v>
      </c>
      <c r="W102" s="66">
        <v>31.563813880964101</v>
      </c>
      <c r="X102" s="66">
        <v>-2.7099999999999999E-2</v>
      </c>
      <c r="Y102" s="66">
        <v>-8.5857849815293999E-2</v>
      </c>
      <c r="Z102" s="66">
        <v>-31.338100000000001</v>
      </c>
      <c r="AA102" s="66">
        <v>-2.709846300056E-2</v>
      </c>
      <c r="AB102" s="66">
        <v>-8.5852942558703002E-2</v>
      </c>
      <c r="AC102" s="66">
        <v>-31.336300000000001</v>
      </c>
      <c r="AD102" s="66"/>
      <c r="AE102" s="66"/>
      <c r="AF102" s="66"/>
      <c r="AG102" s="66" t="s">
        <v>306</v>
      </c>
      <c r="AH102" s="66"/>
      <c r="AI102" s="66"/>
      <c r="AJ102" s="66"/>
      <c r="AK102" s="231">
        <f t="shared" si="1"/>
        <v>407.40941808499997</v>
      </c>
    </row>
    <row r="103" spans="1:37">
      <c r="A103" s="66" t="s">
        <v>529</v>
      </c>
      <c r="B103" s="66" t="s">
        <v>5</v>
      </c>
      <c r="C103" s="66" t="s">
        <v>41</v>
      </c>
      <c r="D103" s="66">
        <v>23318023.846000001</v>
      </c>
      <c r="E103" s="66">
        <v>3050611762.21</v>
      </c>
      <c r="F103" s="66">
        <v>130.82634199009601</v>
      </c>
      <c r="G103" s="66">
        <v>4074094180.8499999</v>
      </c>
      <c r="H103" s="66">
        <v>130.8263</v>
      </c>
      <c r="I103" s="108">
        <v>44651</v>
      </c>
      <c r="J103" s="66">
        <v>102252</v>
      </c>
      <c r="K103" s="66" t="s">
        <v>530</v>
      </c>
      <c r="L103" s="66" t="s">
        <v>197</v>
      </c>
      <c r="M103" s="66" t="s">
        <v>531</v>
      </c>
      <c r="N103" s="66" t="s">
        <v>525</v>
      </c>
      <c r="O103" s="66" t="s">
        <v>506</v>
      </c>
      <c r="P103" s="66">
        <v>130.8263</v>
      </c>
      <c r="Q103" s="66">
        <v>129.518</v>
      </c>
      <c r="R103" s="66">
        <v>26569</v>
      </c>
      <c r="S103" s="66" t="s">
        <v>1893</v>
      </c>
      <c r="T103" s="66" t="s">
        <v>42</v>
      </c>
      <c r="U103" s="108">
        <v>44650</v>
      </c>
      <c r="V103" s="66">
        <v>130.9427</v>
      </c>
      <c r="W103" s="66">
        <v>130.942678602699</v>
      </c>
      <c r="X103" s="66">
        <v>-0.1164</v>
      </c>
      <c r="Y103" s="66">
        <v>-8.8893844406752007E-2</v>
      </c>
      <c r="Z103" s="66">
        <v>-32.446300000000001</v>
      </c>
      <c r="AA103" s="66">
        <v>-0.11633661260294</v>
      </c>
      <c r="AB103" s="66">
        <v>-8.8845450424856004E-2</v>
      </c>
      <c r="AC103" s="66">
        <v>-32.428600000000003</v>
      </c>
      <c r="AD103" s="66"/>
      <c r="AE103" s="66"/>
      <c r="AF103" s="66"/>
      <c r="AG103" s="66" t="s">
        <v>237</v>
      </c>
      <c r="AH103" s="66"/>
      <c r="AI103" s="66"/>
      <c r="AJ103" s="66"/>
      <c r="AK103" s="231">
        <f t="shared" si="1"/>
        <v>407.40941808499997</v>
      </c>
    </row>
    <row r="104" spans="1:37" s="67" customFormat="1">
      <c r="A104" s="66" t="s">
        <v>532</v>
      </c>
      <c r="B104" s="66" t="s">
        <v>5</v>
      </c>
      <c r="C104" s="66" t="s">
        <v>92</v>
      </c>
      <c r="D104" s="66">
        <v>1329074.7499999998</v>
      </c>
      <c r="E104" s="66">
        <v>188500932.33999997</v>
      </c>
      <c r="F104" s="66">
        <v>141.82869123049699</v>
      </c>
      <c r="G104" s="66">
        <v>4074094180.8499999</v>
      </c>
      <c r="H104" s="66">
        <v>141.8287</v>
      </c>
      <c r="I104" s="108">
        <v>44651</v>
      </c>
      <c r="J104" s="66">
        <v>120046</v>
      </c>
      <c r="K104" s="66" t="s">
        <v>533</v>
      </c>
      <c r="L104" s="66" t="s">
        <v>197</v>
      </c>
      <c r="M104" s="66" t="s">
        <v>534</v>
      </c>
      <c r="N104" s="66" t="s">
        <v>525</v>
      </c>
      <c r="O104" s="66" t="s">
        <v>506</v>
      </c>
      <c r="P104" s="66">
        <v>141.8287</v>
      </c>
      <c r="Q104" s="66">
        <v>140.41040000000001</v>
      </c>
      <c r="R104" s="66">
        <v>26571</v>
      </c>
      <c r="S104" s="66" t="s">
        <v>1893</v>
      </c>
      <c r="T104" s="66" t="s">
        <v>309</v>
      </c>
      <c r="U104" s="108">
        <v>44650</v>
      </c>
      <c r="V104" s="66">
        <v>141.9503</v>
      </c>
      <c r="W104" s="66">
        <v>141.95026746400401</v>
      </c>
      <c r="X104" s="66">
        <v>-0.1216</v>
      </c>
      <c r="Y104" s="66">
        <v>-8.5663785141701004E-2</v>
      </c>
      <c r="Z104" s="66">
        <v>-31.267299999999999</v>
      </c>
      <c r="AA104" s="66">
        <v>-0.12157623350717001</v>
      </c>
      <c r="AB104" s="66">
        <v>-8.5647061945832006E-2</v>
      </c>
      <c r="AC104" s="66">
        <v>-31.261199999999999</v>
      </c>
      <c r="AD104" s="66"/>
      <c r="AE104" s="66"/>
      <c r="AF104" s="66"/>
      <c r="AG104" s="66" t="s">
        <v>306</v>
      </c>
      <c r="AH104" s="66"/>
      <c r="AI104" s="66"/>
      <c r="AJ104" s="66"/>
      <c r="AK104" s="231">
        <f t="shared" si="1"/>
        <v>407.40941808499997</v>
      </c>
    </row>
    <row r="105" spans="1:37">
      <c r="A105" s="66" t="s">
        <v>558</v>
      </c>
      <c r="B105" s="66" t="s">
        <v>8</v>
      </c>
      <c r="C105" s="66" t="s">
        <v>92</v>
      </c>
      <c r="D105" s="66">
        <v>1282487.1089999999</v>
      </c>
      <c r="E105" s="66">
        <v>34844157.870000005</v>
      </c>
      <c r="F105" s="66">
        <v>27.169207101948299</v>
      </c>
      <c r="G105" s="66">
        <v>1109836417.47</v>
      </c>
      <c r="H105" s="66">
        <v>27.1692</v>
      </c>
      <c r="I105" s="108">
        <v>44651</v>
      </c>
      <c r="J105" s="66">
        <v>120034</v>
      </c>
      <c r="K105" s="66" t="s">
        <v>559</v>
      </c>
      <c r="L105" s="66" t="s">
        <v>550</v>
      </c>
      <c r="M105" s="66" t="s">
        <v>560</v>
      </c>
      <c r="N105" s="66" t="s">
        <v>505</v>
      </c>
      <c r="O105" s="66" t="s">
        <v>506</v>
      </c>
      <c r="P105" s="66">
        <v>27.1692</v>
      </c>
      <c r="Q105" s="66">
        <v>26.897500000000001</v>
      </c>
      <c r="R105" s="66">
        <v>26551</v>
      </c>
      <c r="S105" s="66" t="s">
        <v>232</v>
      </c>
      <c r="T105" s="66" t="s">
        <v>309</v>
      </c>
      <c r="U105" s="108">
        <v>44650</v>
      </c>
      <c r="V105" s="66">
        <v>26.9405</v>
      </c>
      <c r="W105" s="66">
        <v>26.940526017253301</v>
      </c>
      <c r="X105" s="66">
        <v>0.22869999999999999</v>
      </c>
      <c r="Y105" s="66">
        <v>0.84890777825207397</v>
      </c>
      <c r="Z105" s="66">
        <v>309.85129999999998</v>
      </c>
      <c r="AA105" s="66">
        <v>0.22868108469504</v>
      </c>
      <c r="AB105" s="66">
        <v>0.84883674709464696</v>
      </c>
      <c r="AC105" s="66">
        <v>309.8254</v>
      </c>
      <c r="AD105" s="66"/>
      <c r="AE105" s="66"/>
      <c r="AF105" s="66"/>
      <c r="AG105" s="66" t="s">
        <v>306</v>
      </c>
      <c r="AH105" s="66"/>
      <c r="AI105" s="66"/>
      <c r="AJ105" s="66"/>
      <c r="AK105" s="231">
        <f t="shared" si="1"/>
        <v>110.98364174700001</v>
      </c>
    </row>
    <row r="106" spans="1:37">
      <c r="A106" s="66" t="s">
        <v>561</v>
      </c>
      <c r="B106" s="66" t="s">
        <v>10</v>
      </c>
      <c r="C106" s="66" t="s">
        <v>43</v>
      </c>
      <c r="D106" s="66">
        <v>14479816.484999999</v>
      </c>
      <c r="E106" s="66">
        <v>386836977</v>
      </c>
      <c r="F106" s="66">
        <v>26.715599427709201</v>
      </c>
      <c r="G106" s="66">
        <v>1952670973.8800001</v>
      </c>
      <c r="H106" s="66">
        <v>26.715599999999998</v>
      </c>
      <c r="I106" s="108">
        <v>44651</v>
      </c>
      <c r="J106" s="66">
        <v>104706</v>
      </c>
      <c r="K106" s="66" t="s">
        <v>562</v>
      </c>
      <c r="L106" s="66" t="s">
        <v>563</v>
      </c>
      <c r="M106" s="66" t="s">
        <v>564</v>
      </c>
      <c r="N106" s="66" t="s">
        <v>505</v>
      </c>
      <c r="O106" s="66" t="s">
        <v>506</v>
      </c>
      <c r="P106" s="66">
        <v>26.715599999999998</v>
      </c>
      <c r="Q106" s="66">
        <v>26.715599999999998</v>
      </c>
      <c r="R106" s="66">
        <v>26572</v>
      </c>
      <c r="S106" s="66" t="s">
        <v>231</v>
      </c>
      <c r="T106" s="66" t="s">
        <v>2144</v>
      </c>
      <c r="U106" s="108">
        <v>44650</v>
      </c>
      <c r="V106" s="66">
        <v>26.640799999999999</v>
      </c>
      <c r="W106" s="66">
        <v>26.640814894937598</v>
      </c>
      <c r="X106" s="66">
        <v>7.4800000000000005E-2</v>
      </c>
      <c r="Y106" s="66">
        <v>0.28077234917870297</v>
      </c>
      <c r="Z106" s="66">
        <v>102.4819</v>
      </c>
      <c r="AA106" s="66">
        <v>7.4784532771559997E-2</v>
      </c>
      <c r="AB106" s="66">
        <v>0.280714133807411</v>
      </c>
      <c r="AC106" s="66">
        <v>102.4607</v>
      </c>
      <c r="AD106" s="66"/>
      <c r="AE106" s="66"/>
      <c r="AF106" s="66"/>
      <c r="AG106" s="66" t="s">
        <v>237</v>
      </c>
      <c r="AH106" s="66"/>
      <c r="AI106" s="66"/>
      <c r="AJ106" s="66"/>
      <c r="AK106" s="231">
        <f t="shared" si="1"/>
        <v>195.26709738800002</v>
      </c>
    </row>
    <row r="107" spans="1:37">
      <c r="A107" s="66" t="s">
        <v>565</v>
      </c>
      <c r="B107" s="66" t="s">
        <v>10</v>
      </c>
      <c r="C107" s="66" t="s">
        <v>94</v>
      </c>
      <c r="D107" s="66">
        <v>272492.50099999999</v>
      </c>
      <c r="E107" s="66">
        <v>7758112.5800000001</v>
      </c>
      <c r="F107" s="66">
        <v>28.470921407117899</v>
      </c>
      <c r="G107" s="66">
        <v>1952670973.8800001</v>
      </c>
      <c r="H107" s="66">
        <v>28.4709</v>
      </c>
      <c r="I107" s="108">
        <v>44651</v>
      </c>
      <c r="J107" s="66">
        <v>120078</v>
      </c>
      <c r="K107" s="66" t="s">
        <v>566</v>
      </c>
      <c r="L107" s="66" t="s">
        <v>563</v>
      </c>
      <c r="M107" s="66" t="s">
        <v>567</v>
      </c>
      <c r="N107" s="66" t="s">
        <v>505</v>
      </c>
      <c r="O107" s="66" t="s">
        <v>506</v>
      </c>
      <c r="P107" s="66">
        <v>28.4709</v>
      </c>
      <c r="Q107" s="66">
        <v>28.4709</v>
      </c>
      <c r="R107" s="66">
        <v>26574</v>
      </c>
      <c r="S107" s="66" t="s">
        <v>231</v>
      </c>
      <c r="T107" s="66" t="s">
        <v>2203</v>
      </c>
      <c r="U107" s="108">
        <v>44650</v>
      </c>
      <c r="V107" s="66">
        <v>28.3904</v>
      </c>
      <c r="W107" s="66">
        <v>28.390397759973599</v>
      </c>
      <c r="X107" s="66">
        <v>8.0500000000000002E-2</v>
      </c>
      <c r="Y107" s="66">
        <v>0.28354655094679898</v>
      </c>
      <c r="Z107" s="66">
        <v>103.4945</v>
      </c>
      <c r="AA107" s="66">
        <v>8.0523647144329996E-2</v>
      </c>
      <c r="AB107" s="66">
        <v>0.28362986607343998</v>
      </c>
      <c r="AC107" s="66">
        <v>103.5249</v>
      </c>
      <c r="AD107" s="66"/>
      <c r="AE107" s="66"/>
      <c r="AF107" s="66"/>
      <c r="AG107" s="66" t="s">
        <v>306</v>
      </c>
      <c r="AH107" s="66"/>
      <c r="AI107" s="66"/>
      <c r="AJ107" s="66"/>
      <c r="AK107" s="231">
        <f t="shared" si="1"/>
        <v>195.26709738800002</v>
      </c>
    </row>
    <row r="108" spans="1:37" s="67" customFormat="1">
      <c r="A108" s="66" t="s">
        <v>568</v>
      </c>
      <c r="B108" s="66" t="s">
        <v>10</v>
      </c>
      <c r="C108" s="66" t="s">
        <v>41</v>
      </c>
      <c r="D108" s="66">
        <v>26376170.138</v>
      </c>
      <c r="E108" s="66">
        <v>1481177244</v>
      </c>
      <c r="F108" s="66">
        <v>56.155887539794001</v>
      </c>
      <c r="G108" s="66">
        <v>1952670973.8800001</v>
      </c>
      <c r="H108" s="66">
        <v>56.155900000000003</v>
      </c>
      <c r="I108" s="108">
        <v>44651</v>
      </c>
      <c r="J108" s="66">
        <v>104707</v>
      </c>
      <c r="K108" s="66" t="s">
        <v>569</v>
      </c>
      <c r="L108" s="66" t="s">
        <v>563</v>
      </c>
      <c r="M108" s="66" t="s">
        <v>570</v>
      </c>
      <c r="N108" s="66" t="s">
        <v>505</v>
      </c>
      <c r="O108" s="66" t="s">
        <v>506</v>
      </c>
      <c r="P108" s="66">
        <v>56.155900000000003</v>
      </c>
      <c r="Q108" s="66">
        <v>56.155900000000003</v>
      </c>
      <c r="R108" s="66">
        <v>26573</v>
      </c>
      <c r="S108" s="66" t="s">
        <v>231</v>
      </c>
      <c r="T108" s="66" t="s">
        <v>42</v>
      </c>
      <c r="U108" s="108">
        <v>44650</v>
      </c>
      <c r="V108" s="66">
        <v>55.998699999999999</v>
      </c>
      <c r="W108" s="66">
        <v>55.998691279296601</v>
      </c>
      <c r="X108" s="66">
        <v>0.15720000000000001</v>
      </c>
      <c r="Y108" s="66">
        <v>0.28072080244719999</v>
      </c>
      <c r="Z108" s="66">
        <v>102.4631</v>
      </c>
      <c r="AA108" s="66">
        <v>0.15719626049739999</v>
      </c>
      <c r="AB108" s="66">
        <v>0.28071416832471102</v>
      </c>
      <c r="AC108" s="66">
        <v>102.4607</v>
      </c>
      <c r="AD108" s="66"/>
      <c r="AE108" s="66"/>
      <c r="AF108" s="66"/>
      <c r="AG108" s="66" t="s">
        <v>237</v>
      </c>
      <c r="AH108" s="66"/>
      <c r="AI108" s="66"/>
      <c r="AJ108" s="66"/>
      <c r="AK108" s="231">
        <f t="shared" si="1"/>
        <v>195.26709738800002</v>
      </c>
    </row>
    <row r="109" spans="1:37">
      <c r="A109" s="66" t="s">
        <v>571</v>
      </c>
      <c r="B109" s="66" t="s">
        <v>10</v>
      </c>
      <c r="C109" s="66" t="s">
        <v>92</v>
      </c>
      <c r="D109" s="66">
        <v>1260742.2710000002</v>
      </c>
      <c r="E109" s="66">
        <v>76898640.299999997</v>
      </c>
      <c r="F109" s="66">
        <v>60.994734664528401</v>
      </c>
      <c r="G109" s="66">
        <v>1952670973.8800001</v>
      </c>
      <c r="H109" s="66">
        <v>60.994700000000002</v>
      </c>
      <c r="I109" s="108">
        <v>44651</v>
      </c>
      <c r="J109" s="66">
        <v>120079</v>
      </c>
      <c r="K109" s="66" t="s">
        <v>572</v>
      </c>
      <c r="L109" s="66" t="s">
        <v>563</v>
      </c>
      <c r="M109" s="66" t="s">
        <v>573</v>
      </c>
      <c r="N109" s="66" t="s">
        <v>505</v>
      </c>
      <c r="O109" s="66" t="s">
        <v>506</v>
      </c>
      <c r="P109" s="66">
        <v>60.994700000000002</v>
      </c>
      <c r="Q109" s="66">
        <v>60.994700000000002</v>
      </c>
      <c r="R109" s="66">
        <v>26575</v>
      </c>
      <c r="S109" s="66" t="s">
        <v>231</v>
      </c>
      <c r="T109" s="66" t="s">
        <v>309</v>
      </c>
      <c r="U109" s="108">
        <v>44650</v>
      </c>
      <c r="V109" s="66">
        <v>60.821899999999999</v>
      </c>
      <c r="W109" s="66">
        <v>60.821901745411907</v>
      </c>
      <c r="X109" s="66">
        <v>0.17280000000000001</v>
      </c>
      <c r="Y109" s="66">
        <v>0.28410819129293902</v>
      </c>
      <c r="Z109" s="66">
        <v>103.6995</v>
      </c>
      <c r="AA109" s="66">
        <v>0.17283291911653001</v>
      </c>
      <c r="AB109" s="66">
        <v>0.28416230692682598</v>
      </c>
      <c r="AC109" s="66">
        <v>103.7192</v>
      </c>
      <c r="AD109" s="66"/>
      <c r="AE109" s="66"/>
      <c r="AF109" s="66"/>
      <c r="AG109" s="66" t="s">
        <v>306</v>
      </c>
      <c r="AH109" s="66"/>
      <c r="AI109" s="66"/>
      <c r="AJ109" s="66"/>
      <c r="AK109" s="231">
        <f t="shared" si="1"/>
        <v>195.26709738800002</v>
      </c>
    </row>
    <row r="110" spans="1:37">
      <c r="A110" s="66" t="s">
        <v>2352</v>
      </c>
      <c r="B110" s="66" t="s">
        <v>31</v>
      </c>
      <c r="C110" s="66" t="s">
        <v>43</v>
      </c>
      <c r="D110" s="66">
        <v>0</v>
      </c>
      <c r="E110" s="66">
        <v>0</v>
      </c>
      <c r="F110" s="66">
        <v>10</v>
      </c>
      <c r="G110" s="66">
        <v>0</v>
      </c>
      <c r="H110" s="66">
        <v>10</v>
      </c>
      <c r="I110" s="108">
        <v>44651</v>
      </c>
      <c r="J110" s="66">
        <v>141205</v>
      </c>
      <c r="K110" s="66" t="s">
        <v>583</v>
      </c>
      <c r="L110" s="66" t="s">
        <v>2353</v>
      </c>
      <c r="M110" s="66" t="s">
        <v>2354</v>
      </c>
      <c r="N110" s="66" t="s">
        <v>318</v>
      </c>
      <c r="O110" s="66" t="s">
        <v>575</v>
      </c>
      <c r="P110" s="66">
        <v>10</v>
      </c>
      <c r="Q110" s="66">
        <v>10</v>
      </c>
      <c r="R110" s="66">
        <v>77567</v>
      </c>
      <c r="S110" s="66" t="s">
        <v>208</v>
      </c>
      <c r="T110" s="66" t="s">
        <v>2144</v>
      </c>
      <c r="U110" s="108">
        <v>44650</v>
      </c>
      <c r="V110" s="66">
        <v>10</v>
      </c>
      <c r="W110" s="66">
        <v>10</v>
      </c>
      <c r="X110" s="66">
        <v>0</v>
      </c>
      <c r="Y110" s="66">
        <v>0</v>
      </c>
      <c r="Z110" s="66">
        <v>0</v>
      </c>
      <c r="AA110" s="66">
        <v>0</v>
      </c>
      <c r="AB110" s="66">
        <v>0</v>
      </c>
      <c r="AC110" s="66">
        <v>0</v>
      </c>
      <c r="AD110" s="66"/>
      <c r="AE110" s="66"/>
      <c r="AF110" s="66"/>
      <c r="AG110" s="66" t="s">
        <v>237</v>
      </c>
      <c r="AH110" s="66" t="s">
        <v>1313</v>
      </c>
      <c r="AI110" s="66"/>
      <c r="AJ110" s="66" t="s">
        <v>1314</v>
      </c>
      <c r="AK110" s="231">
        <f t="shared" si="1"/>
        <v>0</v>
      </c>
    </row>
    <row r="111" spans="1:37">
      <c r="A111" s="66" t="s">
        <v>2210</v>
      </c>
      <c r="B111" s="66" t="s">
        <v>2077</v>
      </c>
      <c r="C111" s="66" t="s">
        <v>41</v>
      </c>
      <c r="D111" s="66">
        <v>1187491107.651</v>
      </c>
      <c r="E111" s="66">
        <v>11357538564.09</v>
      </c>
      <c r="F111" s="66">
        <v>9.5643146217377399</v>
      </c>
      <c r="G111" s="66">
        <v>11657283612.42</v>
      </c>
      <c r="H111" s="66">
        <v>9.5642999999999994</v>
      </c>
      <c r="I111" s="108">
        <v>44651</v>
      </c>
      <c r="J111" s="66">
        <v>149153</v>
      </c>
      <c r="K111" s="66" t="s">
        <v>2211</v>
      </c>
      <c r="L111" s="66" t="s">
        <v>2206</v>
      </c>
      <c r="M111" s="66" t="s">
        <v>1853</v>
      </c>
      <c r="N111" s="66" t="s">
        <v>2207</v>
      </c>
      <c r="O111" s="66" t="s">
        <v>506</v>
      </c>
      <c r="P111" s="66">
        <v>9.5642999999999994</v>
      </c>
      <c r="Q111" s="66">
        <v>9.4687000000000001</v>
      </c>
      <c r="R111" s="66">
        <v>136263</v>
      </c>
      <c r="S111" s="66" t="s">
        <v>2078</v>
      </c>
      <c r="T111" s="66" t="s">
        <v>42</v>
      </c>
      <c r="U111" s="108">
        <v>44650</v>
      </c>
      <c r="V111" s="66">
        <v>9.5584000000000007</v>
      </c>
      <c r="W111" s="66">
        <v>9.5583831533883394</v>
      </c>
      <c r="X111" s="66">
        <v>5.8999999999999999E-3</v>
      </c>
      <c r="Y111" s="66">
        <v>6.1725811851354999E-2</v>
      </c>
      <c r="Z111" s="66">
        <v>22.529900000000001</v>
      </c>
      <c r="AA111" s="66">
        <v>5.9314683493999999E-3</v>
      </c>
      <c r="AB111" s="66">
        <v>6.2055143157734999E-2</v>
      </c>
      <c r="AC111" s="66">
        <v>22.650099999999998</v>
      </c>
      <c r="AD111" s="66"/>
      <c r="AE111" s="66"/>
      <c r="AF111" s="66"/>
      <c r="AG111" s="66" t="s">
        <v>306</v>
      </c>
      <c r="AH111" s="66"/>
      <c r="AI111" s="66"/>
      <c r="AJ111" s="66"/>
      <c r="AK111" s="231">
        <f t="shared" si="1"/>
        <v>1165.7283612420001</v>
      </c>
    </row>
    <row r="112" spans="1:37" s="67" customFormat="1">
      <c r="A112" s="66" t="s">
        <v>2212</v>
      </c>
      <c r="B112" s="66" t="s">
        <v>2077</v>
      </c>
      <c r="C112" s="66" t="s">
        <v>92</v>
      </c>
      <c r="D112" s="66">
        <v>17087120.936000001</v>
      </c>
      <c r="E112" s="66">
        <v>164601090.27000001</v>
      </c>
      <c r="F112" s="66">
        <v>9.6330499963402403</v>
      </c>
      <c r="G112" s="66">
        <v>11657283612.42</v>
      </c>
      <c r="H112" s="66">
        <v>9.6329999999999991</v>
      </c>
      <c r="I112" s="108">
        <v>44651</v>
      </c>
      <c r="J112" s="66">
        <v>149154</v>
      </c>
      <c r="K112" s="66" t="s">
        <v>2213</v>
      </c>
      <c r="L112" s="66" t="s">
        <v>2206</v>
      </c>
      <c r="M112" s="66" t="s">
        <v>1856</v>
      </c>
      <c r="N112" s="66" t="s">
        <v>2207</v>
      </c>
      <c r="O112" s="66" t="s">
        <v>506</v>
      </c>
      <c r="P112" s="66">
        <v>9.6329999999999991</v>
      </c>
      <c r="Q112" s="66">
        <v>9.5366999999999997</v>
      </c>
      <c r="R112" s="66">
        <v>136264</v>
      </c>
      <c r="S112" s="66" t="s">
        <v>2078</v>
      </c>
      <c r="T112" s="66" t="s">
        <v>309</v>
      </c>
      <c r="U112" s="108">
        <v>44650</v>
      </c>
      <c r="V112" s="66">
        <v>9.6266999999999996</v>
      </c>
      <c r="W112" s="66">
        <v>9.6266920032500405</v>
      </c>
      <c r="X112" s="66">
        <v>6.3E-3</v>
      </c>
      <c r="Y112" s="66">
        <v>6.5442986693259E-2</v>
      </c>
      <c r="Z112" s="66">
        <v>23.886700000000001</v>
      </c>
      <c r="AA112" s="66">
        <v>6.3579930902000004E-3</v>
      </c>
      <c r="AB112" s="66">
        <v>6.6045460767348005E-2</v>
      </c>
      <c r="AC112" s="66">
        <v>24.1066</v>
      </c>
      <c r="AD112" s="66"/>
      <c r="AE112" s="66"/>
      <c r="AF112" s="66"/>
      <c r="AG112" s="66" t="s">
        <v>237</v>
      </c>
      <c r="AH112" s="66"/>
      <c r="AI112" s="66"/>
      <c r="AJ112" s="66"/>
      <c r="AK112" s="231">
        <f t="shared" si="1"/>
        <v>1165.7283612420001</v>
      </c>
    </row>
    <row r="113" spans="1:37">
      <c r="A113" s="66" t="s">
        <v>535</v>
      </c>
      <c r="B113" s="66" t="s">
        <v>7</v>
      </c>
      <c r="C113" s="66" t="s">
        <v>43</v>
      </c>
      <c r="D113" s="66">
        <v>12139341.490999999</v>
      </c>
      <c r="E113" s="66">
        <v>382024485.98000002</v>
      </c>
      <c r="F113" s="66">
        <v>31.469951336588501</v>
      </c>
      <c r="G113" s="66">
        <v>3210771423.9200001</v>
      </c>
      <c r="H113" s="66">
        <v>31.47</v>
      </c>
      <c r="I113" s="108">
        <v>44651</v>
      </c>
      <c r="J113" s="66">
        <v>103007</v>
      </c>
      <c r="K113" s="66" t="s">
        <v>536</v>
      </c>
      <c r="L113" s="66" t="s">
        <v>198</v>
      </c>
      <c r="M113" s="66" t="s">
        <v>537</v>
      </c>
      <c r="N113" s="66" t="s">
        <v>538</v>
      </c>
      <c r="O113" s="66" t="s">
        <v>506</v>
      </c>
      <c r="P113" s="66">
        <v>31.47</v>
      </c>
      <c r="Q113" s="66">
        <v>31.1553</v>
      </c>
      <c r="R113" s="66">
        <v>26556</v>
      </c>
      <c r="S113" s="66" t="s">
        <v>1200</v>
      </c>
      <c r="T113" s="66" t="s">
        <v>2144</v>
      </c>
      <c r="U113" s="108">
        <v>44650</v>
      </c>
      <c r="V113" s="66">
        <v>31.363900000000001</v>
      </c>
      <c r="W113" s="66">
        <v>31.363888793700099</v>
      </c>
      <c r="X113" s="66">
        <v>0.1061</v>
      </c>
      <c r="Y113" s="66">
        <v>0.33828701150048301</v>
      </c>
      <c r="Z113" s="66">
        <v>123.4748</v>
      </c>
      <c r="AA113" s="66">
        <v>0.10606254288845</v>
      </c>
      <c r="AB113" s="66">
        <v>0.33816770485984599</v>
      </c>
      <c r="AC113" s="66">
        <v>123.4312</v>
      </c>
      <c r="AD113" s="66"/>
      <c r="AE113" s="66"/>
      <c r="AF113" s="66"/>
      <c r="AG113" s="66" t="s">
        <v>237</v>
      </c>
      <c r="AH113" s="66"/>
      <c r="AI113" s="66"/>
      <c r="AJ113" s="66"/>
      <c r="AK113" s="231">
        <f t="shared" si="1"/>
        <v>321.07714239199998</v>
      </c>
    </row>
    <row r="114" spans="1:37">
      <c r="A114" s="66" t="s">
        <v>539</v>
      </c>
      <c r="B114" s="66" t="s">
        <v>7</v>
      </c>
      <c r="C114" s="66" t="s">
        <v>94</v>
      </c>
      <c r="D114" s="66">
        <v>326317.75900000002</v>
      </c>
      <c r="E114" s="66">
        <v>12546019.41</v>
      </c>
      <c r="F114" s="66">
        <v>38.447246783157802</v>
      </c>
      <c r="G114" s="66">
        <v>3210771423.9200001</v>
      </c>
      <c r="H114" s="66">
        <v>38.447200000000002</v>
      </c>
      <c r="I114" s="108">
        <v>44651</v>
      </c>
      <c r="J114" s="66">
        <v>120068</v>
      </c>
      <c r="K114" s="66" t="s">
        <v>540</v>
      </c>
      <c r="L114" s="66" t="s">
        <v>198</v>
      </c>
      <c r="M114" s="66" t="s">
        <v>541</v>
      </c>
      <c r="N114" s="66" t="s">
        <v>538</v>
      </c>
      <c r="O114" s="66" t="s">
        <v>506</v>
      </c>
      <c r="P114" s="66">
        <v>38.447200000000002</v>
      </c>
      <c r="Q114" s="66">
        <v>38.0627</v>
      </c>
      <c r="R114" s="66">
        <v>26558</v>
      </c>
      <c r="S114" s="66" t="s">
        <v>1200</v>
      </c>
      <c r="T114" s="66" t="s">
        <v>2203</v>
      </c>
      <c r="U114" s="108">
        <v>44650</v>
      </c>
      <c r="V114" s="66">
        <v>38.316200000000002</v>
      </c>
      <c r="W114" s="66">
        <v>38.316189446214402</v>
      </c>
      <c r="X114" s="66">
        <v>0.13100000000000001</v>
      </c>
      <c r="Y114" s="66">
        <v>0.34189194126766198</v>
      </c>
      <c r="Z114" s="66">
        <v>124.7906</v>
      </c>
      <c r="AA114" s="66">
        <v>0.13105733694332999</v>
      </c>
      <c r="AB114" s="66">
        <v>0.34204167699739302</v>
      </c>
      <c r="AC114" s="66">
        <v>124.84520000000001</v>
      </c>
      <c r="AD114" s="66"/>
      <c r="AE114" s="66"/>
      <c r="AF114" s="66"/>
      <c r="AG114" s="66" t="s">
        <v>306</v>
      </c>
      <c r="AH114" s="66"/>
      <c r="AI114" s="66"/>
      <c r="AJ114" s="66"/>
      <c r="AK114" s="231">
        <f t="shared" si="1"/>
        <v>321.07714239199998</v>
      </c>
    </row>
    <row r="115" spans="1:37">
      <c r="A115" s="66" t="s">
        <v>542</v>
      </c>
      <c r="B115" s="66" t="s">
        <v>7</v>
      </c>
      <c r="C115" s="66" t="s">
        <v>41</v>
      </c>
      <c r="D115" s="66">
        <v>28169609.473000001</v>
      </c>
      <c r="E115" s="66">
        <v>2419527383.8400002</v>
      </c>
      <c r="F115" s="66">
        <v>85.891406700510586</v>
      </c>
      <c r="G115" s="66">
        <v>3210771423.9200001</v>
      </c>
      <c r="H115" s="66">
        <v>85.891400000000004</v>
      </c>
      <c r="I115" s="108">
        <v>44651</v>
      </c>
      <c r="J115" s="66">
        <v>103006</v>
      </c>
      <c r="K115" s="66" t="s">
        <v>543</v>
      </c>
      <c r="L115" s="66" t="s">
        <v>198</v>
      </c>
      <c r="M115" s="66" t="s">
        <v>544</v>
      </c>
      <c r="N115" s="66" t="s">
        <v>538</v>
      </c>
      <c r="O115" s="66" t="s">
        <v>506</v>
      </c>
      <c r="P115" s="66">
        <v>85.891400000000004</v>
      </c>
      <c r="Q115" s="66">
        <v>85.032499999999999</v>
      </c>
      <c r="R115" s="66">
        <v>26557</v>
      </c>
      <c r="S115" s="66" t="s">
        <v>1200</v>
      </c>
      <c r="T115" s="66" t="s">
        <v>42</v>
      </c>
      <c r="U115" s="108">
        <v>44650</v>
      </c>
      <c r="V115" s="66">
        <v>85.601900000000001</v>
      </c>
      <c r="W115" s="66">
        <v>85.601928537206305</v>
      </c>
      <c r="X115" s="66">
        <v>0.28949999999999998</v>
      </c>
      <c r="Y115" s="66">
        <v>0.33819342794961299</v>
      </c>
      <c r="Z115" s="66">
        <v>123.4406</v>
      </c>
      <c r="AA115" s="66">
        <v>0.28947816330437998</v>
      </c>
      <c r="AB115" s="66">
        <v>0.338167805621997</v>
      </c>
      <c r="AC115" s="66">
        <v>123.4312</v>
      </c>
      <c r="AD115" s="66"/>
      <c r="AE115" s="66"/>
      <c r="AF115" s="66"/>
      <c r="AG115" s="66" t="s">
        <v>237</v>
      </c>
      <c r="AH115" s="66"/>
      <c r="AI115" s="66"/>
      <c r="AJ115" s="66"/>
      <c r="AK115" s="231">
        <f t="shared" si="1"/>
        <v>321.07714239199998</v>
      </c>
    </row>
    <row r="116" spans="1:37">
      <c r="A116" s="66" t="s">
        <v>545</v>
      </c>
      <c r="B116" s="66" t="s">
        <v>7</v>
      </c>
      <c r="C116" s="66" t="s">
        <v>92</v>
      </c>
      <c r="D116" s="66">
        <v>4226438.5200000005</v>
      </c>
      <c r="E116" s="66">
        <v>396673534.69</v>
      </c>
      <c r="F116" s="66">
        <v>93.855271480442596</v>
      </c>
      <c r="G116" s="66">
        <v>3210771423.9200001</v>
      </c>
      <c r="H116" s="66">
        <v>93.8553</v>
      </c>
      <c r="I116" s="108">
        <v>44651</v>
      </c>
      <c r="J116" s="66">
        <v>120069</v>
      </c>
      <c r="K116" s="66" t="s">
        <v>546</v>
      </c>
      <c r="L116" s="66" t="s">
        <v>198</v>
      </c>
      <c r="M116" s="66" t="s">
        <v>547</v>
      </c>
      <c r="N116" s="66" t="s">
        <v>538</v>
      </c>
      <c r="O116" s="66" t="s">
        <v>506</v>
      </c>
      <c r="P116" s="66">
        <v>93.8553</v>
      </c>
      <c r="Q116" s="66">
        <v>92.916700000000006</v>
      </c>
      <c r="R116" s="66">
        <v>26559</v>
      </c>
      <c r="S116" s="66" t="s">
        <v>1200</v>
      </c>
      <c r="T116" s="66" t="s">
        <v>309</v>
      </c>
      <c r="U116" s="108">
        <v>44650</v>
      </c>
      <c r="V116" s="66">
        <v>93.535300000000007</v>
      </c>
      <c r="W116" s="66">
        <v>93.535264754574797</v>
      </c>
      <c r="X116" s="66">
        <v>0.32</v>
      </c>
      <c r="Y116" s="66">
        <v>0.342116826481553</v>
      </c>
      <c r="Z116" s="66">
        <v>124.87260000000001</v>
      </c>
      <c r="AA116" s="66">
        <v>0.32000672586780998</v>
      </c>
      <c r="AB116" s="66">
        <v>0.34212414612549502</v>
      </c>
      <c r="AC116" s="66">
        <v>124.8753</v>
      </c>
      <c r="AD116" s="66"/>
      <c r="AE116" s="66"/>
      <c r="AF116" s="66"/>
      <c r="AG116" s="66" t="s">
        <v>306</v>
      </c>
      <c r="AH116" s="66"/>
      <c r="AI116" s="66"/>
      <c r="AJ116" s="66"/>
      <c r="AK116" s="231">
        <f t="shared" si="1"/>
        <v>321.07714239199998</v>
      </c>
    </row>
    <row r="117" spans="1:37">
      <c r="A117" s="66" t="s">
        <v>548</v>
      </c>
      <c r="B117" s="66" t="s">
        <v>8</v>
      </c>
      <c r="C117" s="66" t="s">
        <v>43</v>
      </c>
      <c r="D117" s="66">
        <v>17617881.855</v>
      </c>
      <c r="E117" s="66">
        <v>373913952.04000002</v>
      </c>
      <c r="F117" s="66">
        <v>21.223547479624099</v>
      </c>
      <c r="G117" s="66">
        <v>1109836417.47</v>
      </c>
      <c r="H117" s="66">
        <v>21.223500000000001</v>
      </c>
      <c r="I117" s="108">
        <v>44651</v>
      </c>
      <c r="J117" s="66">
        <v>103406</v>
      </c>
      <c r="K117" s="66" t="s">
        <v>549</v>
      </c>
      <c r="L117" s="66" t="s">
        <v>550</v>
      </c>
      <c r="M117" s="66" t="s">
        <v>551</v>
      </c>
      <c r="N117" s="66" t="s">
        <v>505</v>
      </c>
      <c r="O117" s="66" t="s">
        <v>506</v>
      </c>
      <c r="P117" s="66">
        <v>21.223500000000001</v>
      </c>
      <c r="Q117" s="66">
        <v>21.011299999999999</v>
      </c>
      <c r="R117" s="66">
        <v>26548</v>
      </c>
      <c r="S117" s="66" t="s">
        <v>232</v>
      </c>
      <c r="T117" s="66" t="s">
        <v>2144</v>
      </c>
      <c r="U117" s="108">
        <v>44650</v>
      </c>
      <c r="V117" s="66">
        <v>21.0457</v>
      </c>
      <c r="W117" s="66">
        <v>21.045731959210698</v>
      </c>
      <c r="X117" s="66">
        <v>0.17780000000000001</v>
      </c>
      <c r="Y117" s="66">
        <v>0.84482815967157199</v>
      </c>
      <c r="Z117" s="66">
        <v>308.3623</v>
      </c>
      <c r="AA117" s="66">
        <v>0.17781552041335</v>
      </c>
      <c r="AB117" s="66">
        <v>0.844900622881536</v>
      </c>
      <c r="AC117" s="66">
        <v>308.38869999999997</v>
      </c>
      <c r="AD117" s="66"/>
      <c r="AE117" s="66"/>
      <c r="AF117" s="66"/>
      <c r="AG117" s="66" t="s">
        <v>237</v>
      </c>
      <c r="AH117" s="66"/>
      <c r="AI117" s="66"/>
      <c r="AJ117" s="66"/>
      <c r="AK117" s="231">
        <f t="shared" si="1"/>
        <v>110.98364174700001</v>
      </c>
    </row>
    <row r="118" spans="1:37">
      <c r="A118" s="66" t="s">
        <v>552</v>
      </c>
      <c r="B118" s="66" t="s">
        <v>8</v>
      </c>
      <c r="C118" s="66" t="s">
        <v>94</v>
      </c>
      <c r="D118" s="66">
        <v>47855.320999999996</v>
      </c>
      <c r="E118" s="66">
        <v>1098257.6399999999</v>
      </c>
      <c r="F118" s="66">
        <v>22.9495407626667</v>
      </c>
      <c r="G118" s="66">
        <v>1109836417.47</v>
      </c>
      <c r="H118" s="66">
        <v>22.9495</v>
      </c>
      <c r="I118" s="108">
        <v>44651</v>
      </c>
      <c r="J118" s="66">
        <v>120033</v>
      </c>
      <c r="K118" s="66" t="s">
        <v>553</v>
      </c>
      <c r="L118" s="66" t="s">
        <v>550</v>
      </c>
      <c r="M118" s="66" t="s">
        <v>554</v>
      </c>
      <c r="N118" s="66" t="s">
        <v>505</v>
      </c>
      <c r="O118" s="66" t="s">
        <v>506</v>
      </c>
      <c r="P118" s="66">
        <v>22.9495</v>
      </c>
      <c r="Q118" s="66">
        <v>22.72</v>
      </c>
      <c r="R118" s="66">
        <v>26550</v>
      </c>
      <c r="S118" s="66" t="s">
        <v>232</v>
      </c>
      <c r="T118" s="66" t="s">
        <v>2203</v>
      </c>
      <c r="U118" s="108">
        <v>44650</v>
      </c>
      <c r="V118" s="66">
        <v>22.756599999999999</v>
      </c>
      <c r="W118" s="66">
        <v>22.756552609896801</v>
      </c>
      <c r="X118" s="66">
        <v>0.19289999999999999</v>
      </c>
      <c r="Y118" s="66">
        <v>0.84766617157220303</v>
      </c>
      <c r="Z118" s="66">
        <v>309.39819999999997</v>
      </c>
      <c r="AA118" s="66">
        <v>0.19298815276989001</v>
      </c>
      <c r="AB118" s="66">
        <v>0.848055309950416</v>
      </c>
      <c r="AC118" s="66">
        <v>309.54020000000003</v>
      </c>
      <c r="AD118" s="66"/>
      <c r="AE118" s="66"/>
      <c r="AF118" s="66"/>
      <c r="AG118" s="66" t="s">
        <v>306</v>
      </c>
      <c r="AH118" s="66"/>
      <c r="AI118" s="66"/>
      <c r="AJ118" s="66"/>
      <c r="AK118" s="231">
        <f t="shared" si="1"/>
        <v>110.98364174700001</v>
      </c>
    </row>
    <row r="119" spans="1:37">
      <c r="A119" s="66" t="s">
        <v>555</v>
      </c>
      <c r="B119" s="66" t="s">
        <v>8</v>
      </c>
      <c r="C119" s="66" t="s">
        <v>41</v>
      </c>
      <c r="D119" s="66">
        <v>28053900.489999998</v>
      </c>
      <c r="E119" s="66">
        <v>699980049.92000008</v>
      </c>
      <c r="F119" s="66">
        <v>24.951255892902001</v>
      </c>
      <c r="G119" s="66">
        <v>1109836417.47</v>
      </c>
      <c r="H119" s="66">
        <v>24.9513</v>
      </c>
      <c r="I119" s="108">
        <v>44651</v>
      </c>
      <c r="J119" s="66">
        <v>103407</v>
      </c>
      <c r="K119" s="66" t="s">
        <v>556</v>
      </c>
      <c r="L119" s="66" t="s">
        <v>550</v>
      </c>
      <c r="M119" s="66" t="s">
        <v>557</v>
      </c>
      <c r="N119" s="66" t="s">
        <v>505</v>
      </c>
      <c r="O119" s="66" t="s">
        <v>506</v>
      </c>
      <c r="P119" s="66">
        <v>24.9513</v>
      </c>
      <c r="Q119" s="66">
        <v>24.701799999999999</v>
      </c>
      <c r="R119" s="66">
        <v>26549</v>
      </c>
      <c r="S119" s="66" t="s">
        <v>232</v>
      </c>
      <c r="T119" s="66" t="s">
        <v>42</v>
      </c>
      <c r="U119" s="108">
        <v>44650</v>
      </c>
      <c r="V119" s="66">
        <v>24.7422</v>
      </c>
      <c r="W119" s="66">
        <v>24.742208798612101</v>
      </c>
      <c r="X119" s="66">
        <v>0.20910000000000001</v>
      </c>
      <c r="Y119" s="66">
        <v>0.84511482406576599</v>
      </c>
      <c r="Z119" s="66">
        <v>308.46690000000001</v>
      </c>
      <c r="AA119" s="66">
        <v>0.20904709428991999</v>
      </c>
      <c r="AB119" s="66">
        <v>0.84490069577638605</v>
      </c>
      <c r="AC119" s="66">
        <v>308.3888</v>
      </c>
      <c r="AD119" s="66"/>
      <c r="AE119" s="66"/>
      <c r="AF119" s="66"/>
      <c r="AG119" s="66" t="s">
        <v>237</v>
      </c>
      <c r="AH119" s="66"/>
      <c r="AI119" s="66"/>
      <c r="AJ119" s="66"/>
      <c r="AK119" s="231">
        <f t="shared" si="1"/>
        <v>110.98364174700001</v>
      </c>
    </row>
    <row r="120" spans="1:37" s="67" customFormat="1">
      <c r="A120" s="66" t="s">
        <v>2355</v>
      </c>
      <c r="B120" s="66" t="s">
        <v>291</v>
      </c>
      <c r="C120" s="66" t="s">
        <v>92</v>
      </c>
      <c r="D120" s="66">
        <v>0</v>
      </c>
      <c r="E120" s="66">
        <v>0</v>
      </c>
      <c r="F120" s="66">
        <v>10</v>
      </c>
      <c r="G120" s="66">
        <v>0</v>
      </c>
      <c r="H120" s="66">
        <v>10</v>
      </c>
      <c r="I120" s="108">
        <v>44651</v>
      </c>
      <c r="J120" s="66">
        <v>142087</v>
      </c>
      <c r="K120" s="66" t="s">
        <v>596</v>
      </c>
      <c r="L120" s="66" t="s">
        <v>2356</v>
      </c>
      <c r="M120" s="66" t="s">
        <v>2357</v>
      </c>
      <c r="N120" s="66" t="s">
        <v>318</v>
      </c>
      <c r="O120" s="66" t="s">
        <v>575</v>
      </c>
      <c r="P120" s="66">
        <v>10</v>
      </c>
      <c r="Q120" s="66">
        <v>10</v>
      </c>
      <c r="R120" s="66">
        <v>86989</v>
      </c>
      <c r="S120" s="66" t="s">
        <v>593</v>
      </c>
      <c r="T120" s="66" t="s">
        <v>309</v>
      </c>
      <c r="U120" s="108">
        <v>44650</v>
      </c>
      <c r="V120" s="66">
        <v>10</v>
      </c>
      <c r="W120" s="66">
        <v>10</v>
      </c>
      <c r="X120" s="66">
        <v>0</v>
      </c>
      <c r="Y120" s="66">
        <v>0</v>
      </c>
      <c r="Z120" s="66">
        <v>0</v>
      </c>
      <c r="AA120" s="66">
        <v>0</v>
      </c>
      <c r="AB120" s="66">
        <v>0</v>
      </c>
      <c r="AC120" s="66">
        <v>0</v>
      </c>
      <c r="AD120" s="66"/>
      <c r="AE120" s="66"/>
      <c r="AF120" s="66"/>
      <c r="AG120" s="66" t="s">
        <v>306</v>
      </c>
      <c r="AH120" s="66" t="s">
        <v>2358</v>
      </c>
      <c r="AI120" s="66"/>
      <c r="AJ120" s="66" t="s">
        <v>596</v>
      </c>
      <c r="AK120" s="231">
        <f t="shared" si="1"/>
        <v>0</v>
      </c>
    </row>
    <row r="121" spans="1:37" s="67" customFormat="1">
      <c r="A121" s="66" t="s">
        <v>2359</v>
      </c>
      <c r="B121" s="66" t="s">
        <v>1301</v>
      </c>
      <c r="C121" s="66" t="s">
        <v>41</v>
      </c>
      <c r="D121" s="66">
        <v>0</v>
      </c>
      <c r="E121" s="66">
        <v>0</v>
      </c>
      <c r="F121" s="66">
        <v>10</v>
      </c>
      <c r="G121" s="66">
        <v>0</v>
      </c>
      <c r="H121" s="66">
        <v>10</v>
      </c>
      <c r="I121" s="108">
        <v>44651</v>
      </c>
      <c r="J121" s="66">
        <v>143669</v>
      </c>
      <c r="K121" s="66" t="s">
        <v>1322</v>
      </c>
      <c r="L121" s="66" t="s">
        <v>2360</v>
      </c>
      <c r="M121" s="66" t="s">
        <v>2361</v>
      </c>
      <c r="N121" s="66" t="s">
        <v>318</v>
      </c>
      <c r="O121" s="66" t="s">
        <v>575</v>
      </c>
      <c r="P121" s="66">
        <v>10</v>
      </c>
      <c r="Q121" s="66">
        <v>10</v>
      </c>
      <c r="R121" s="66">
        <v>94221</v>
      </c>
      <c r="S121" s="66" t="s">
        <v>1310</v>
      </c>
      <c r="T121" s="66" t="s">
        <v>42</v>
      </c>
      <c r="U121" s="108">
        <v>44650</v>
      </c>
      <c r="V121" s="66">
        <v>10</v>
      </c>
      <c r="W121" s="66">
        <v>10</v>
      </c>
      <c r="X121" s="66">
        <v>0</v>
      </c>
      <c r="Y121" s="66">
        <v>0</v>
      </c>
      <c r="Z121" s="66">
        <v>0</v>
      </c>
      <c r="AA121" s="66">
        <v>0</v>
      </c>
      <c r="AB121" s="66">
        <v>0</v>
      </c>
      <c r="AC121" s="66">
        <v>0</v>
      </c>
      <c r="AD121" s="66"/>
      <c r="AE121" s="66"/>
      <c r="AF121" s="66"/>
      <c r="AG121" s="66" t="s">
        <v>237</v>
      </c>
      <c r="AH121" s="66" t="s">
        <v>2362</v>
      </c>
      <c r="AI121" s="66"/>
      <c r="AJ121" s="66" t="s">
        <v>1322</v>
      </c>
      <c r="AK121" s="231">
        <f t="shared" si="1"/>
        <v>0</v>
      </c>
    </row>
    <row r="122" spans="1:37">
      <c r="A122" s="66" t="s">
        <v>2363</v>
      </c>
      <c r="B122" s="66" t="s">
        <v>1301</v>
      </c>
      <c r="C122" s="66" t="s">
        <v>92</v>
      </c>
      <c r="D122" s="66">
        <v>0</v>
      </c>
      <c r="E122" s="66">
        <v>0</v>
      </c>
      <c r="F122" s="66">
        <v>10</v>
      </c>
      <c r="G122" s="66">
        <v>0</v>
      </c>
      <c r="H122" s="66">
        <v>10</v>
      </c>
      <c r="I122" s="108">
        <v>44651</v>
      </c>
      <c r="J122" s="66">
        <v>143668</v>
      </c>
      <c r="K122" s="66" t="s">
        <v>1323</v>
      </c>
      <c r="L122" s="66" t="s">
        <v>2360</v>
      </c>
      <c r="M122" s="66" t="s">
        <v>2364</v>
      </c>
      <c r="N122" s="66" t="s">
        <v>318</v>
      </c>
      <c r="O122" s="66" t="s">
        <v>575</v>
      </c>
      <c r="P122" s="66">
        <v>10</v>
      </c>
      <c r="Q122" s="66">
        <v>10</v>
      </c>
      <c r="R122" s="66">
        <v>94222</v>
      </c>
      <c r="S122" s="66" t="s">
        <v>1310</v>
      </c>
      <c r="T122" s="66" t="s">
        <v>309</v>
      </c>
      <c r="U122" s="108">
        <v>44650</v>
      </c>
      <c r="V122" s="66">
        <v>10</v>
      </c>
      <c r="W122" s="66">
        <v>10</v>
      </c>
      <c r="X122" s="66">
        <v>0</v>
      </c>
      <c r="Y122" s="66">
        <v>0</v>
      </c>
      <c r="Z122" s="66">
        <v>0</v>
      </c>
      <c r="AA122" s="66">
        <v>0</v>
      </c>
      <c r="AB122" s="66">
        <v>0</v>
      </c>
      <c r="AC122" s="66">
        <v>0</v>
      </c>
      <c r="AD122" s="66"/>
      <c r="AE122" s="66"/>
      <c r="AF122" s="66"/>
      <c r="AG122" s="66" t="s">
        <v>306</v>
      </c>
      <c r="AH122" s="66" t="s">
        <v>2365</v>
      </c>
      <c r="AI122" s="66"/>
      <c r="AJ122" s="66" t="s">
        <v>1323</v>
      </c>
      <c r="AK122" s="231">
        <f t="shared" si="1"/>
        <v>0</v>
      </c>
    </row>
    <row r="123" spans="1:37">
      <c r="A123" s="66" t="s">
        <v>1324</v>
      </c>
      <c r="B123" s="66" t="s">
        <v>1302</v>
      </c>
      <c r="C123" s="66" t="s">
        <v>43</v>
      </c>
      <c r="D123" s="66">
        <v>0</v>
      </c>
      <c r="E123" s="66">
        <v>0</v>
      </c>
      <c r="F123" s="66">
        <v>10</v>
      </c>
      <c r="G123" s="66">
        <v>0</v>
      </c>
      <c r="H123" s="66">
        <v>10</v>
      </c>
      <c r="I123" s="108">
        <v>44651</v>
      </c>
      <c r="J123" s="66">
        <v>144116</v>
      </c>
      <c r="K123" s="66" t="s">
        <v>1325</v>
      </c>
      <c r="L123" s="66" t="s">
        <v>2366</v>
      </c>
      <c r="M123" s="66" t="s">
        <v>2367</v>
      </c>
      <c r="N123" s="66" t="s">
        <v>318</v>
      </c>
      <c r="O123" s="66" t="s">
        <v>575</v>
      </c>
      <c r="P123" s="66">
        <v>10</v>
      </c>
      <c r="Q123" s="66">
        <v>10</v>
      </c>
      <c r="R123" s="66">
        <v>95242</v>
      </c>
      <c r="S123" s="66" t="s">
        <v>1311</v>
      </c>
      <c r="T123" s="66" t="s">
        <v>2144</v>
      </c>
      <c r="U123" s="108">
        <v>44650</v>
      </c>
      <c r="V123" s="66">
        <v>10</v>
      </c>
      <c r="W123" s="66">
        <v>10</v>
      </c>
      <c r="X123" s="66">
        <v>0</v>
      </c>
      <c r="Y123" s="66">
        <v>0</v>
      </c>
      <c r="Z123" s="66">
        <v>0</v>
      </c>
      <c r="AA123" s="66">
        <v>0</v>
      </c>
      <c r="AB123" s="66">
        <v>0</v>
      </c>
      <c r="AC123" s="66">
        <v>0</v>
      </c>
      <c r="AD123" s="66"/>
      <c r="AE123" s="66"/>
      <c r="AF123" s="66"/>
      <c r="AG123" s="66" t="s">
        <v>237</v>
      </c>
      <c r="AH123" s="66" t="s">
        <v>2368</v>
      </c>
      <c r="AI123" s="66"/>
      <c r="AJ123" s="66" t="s">
        <v>1325</v>
      </c>
      <c r="AK123" s="231">
        <f t="shared" si="1"/>
        <v>0</v>
      </c>
    </row>
    <row r="124" spans="1:37">
      <c r="A124" s="66" t="s">
        <v>2369</v>
      </c>
      <c r="B124" s="66" t="s">
        <v>1302</v>
      </c>
      <c r="C124" s="66" t="s">
        <v>94</v>
      </c>
      <c r="D124" s="66">
        <v>0</v>
      </c>
      <c r="E124" s="66">
        <v>0</v>
      </c>
      <c r="F124" s="66">
        <v>10</v>
      </c>
      <c r="G124" s="66">
        <v>0</v>
      </c>
      <c r="H124" s="66">
        <v>10</v>
      </c>
      <c r="I124" s="108">
        <v>44651</v>
      </c>
      <c r="J124" s="66">
        <v>144118</v>
      </c>
      <c r="K124" s="66" t="s">
        <v>1326</v>
      </c>
      <c r="L124" s="66" t="s">
        <v>2366</v>
      </c>
      <c r="M124" s="66" t="s">
        <v>1327</v>
      </c>
      <c r="N124" s="66" t="s">
        <v>318</v>
      </c>
      <c r="O124" s="66" t="s">
        <v>575</v>
      </c>
      <c r="P124" s="66">
        <v>10</v>
      </c>
      <c r="Q124" s="66">
        <v>10</v>
      </c>
      <c r="R124" s="66">
        <v>95245</v>
      </c>
      <c r="S124" s="66" t="s">
        <v>1311</v>
      </c>
      <c r="T124" s="66" t="s">
        <v>2203</v>
      </c>
      <c r="U124" s="108">
        <v>44650</v>
      </c>
      <c r="V124" s="66">
        <v>10</v>
      </c>
      <c r="W124" s="66">
        <v>10</v>
      </c>
      <c r="X124" s="66">
        <v>0</v>
      </c>
      <c r="Y124" s="66">
        <v>0</v>
      </c>
      <c r="Z124" s="66">
        <v>0</v>
      </c>
      <c r="AA124" s="66">
        <v>0</v>
      </c>
      <c r="AB124" s="66">
        <v>0</v>
      </c>
      <c r="AC124" s="66">
        <v>0</v>
      </c>
      <c r="AD124" s="66"/>
      <c r="AE124" s="66"/>
      <c r="AF124" s="66"/>
      <c r="AG124" s="66" t="s">
        <v>306</v>
      </c>
      <c r="AH124" s="66" t="s">
        <v>2370</v>
      </c>
      <c r="AI124" s="66"/>
      <c r="AJ124" s="66" t="s">
        <v>1326</v>
      </c>
      <c r="AK124" s="231">
        <f t="shared" si="1"/>
        <v>0</v>
      </c>
    </row>
    <row r="125" spans="1:37">
      <c r="A125" s="66" t="s">
        <v>2371</v>
      </c>
      <c r="B125" s="66" t="s">
        <v>1302</v>
      </c>
      <c r="C125" s="66" t="s">
        <v>41</v>
      </c>
      <c r="D125" s="66">
        <v>0</v>
      </c>
      <c r="E125" s="66">
        <v>0</v>
      </c>
      <c r="F125" s="66">
        <v>10</v>
      </c>
      <c r="G125" s="66">
        <v>0</v>
      </c>
      <c r="H125" s="66">
        <v>10</v>
      </c>
      <c r="I125" s="108">
        <v>44651</v>
      </c>
      <c r="J125" s="66">
        <v>144115</v>
      </c>
      <c r="K125" s="66" t="s">
        <v>1328</v>
      </c>
      <c r="L125" s="66" t="s">
        <v>2366</v>
      </c>
      <c r="M125" s="66" t="s">
        <v>2372</v>
      </c>
      <c r="N125" s="66" t="s">
        <v>318</v>
      </c>
      <c r="O125" s="66" t="s">
        <v>575</v>
      </c>
      <c r="P125" s="66">
        <v>10</v>
      </c>
      <c r="Q125" s="66">
        <v>10</v>
      </c>
      <c r="R125" s="66">
        <v>95243</v>
      </c>
      <c r="S125" s="66" t="s">
        <v>1311</v>
      </c>
      <c r="T125" s="66" t="s">
        <v>42</v>
      </c>
      <c r="U125" s="108">
        <v>44650</v>
      </c>
      <c r="V125" s="66">
        <v>10</v>
      </c>
      <c r="W125" s="66">
        <v>10</v>
      </c>
      <c r="X125" s="66">
        <v>0</v>
      </c>
      <c r="Y125" s="66">
        <v>0</v>
      </c>
      <c r="Z125" s="66">
        <v>0</v>
      </c>
      <c r="AA125" s="66">
        <v>0</v>
      </c>
      <c r="AB125" s="66">
        <v>0</v>
      </c>
      <c r="AC125" s="66">
        <v>0</v>
      </c>
      <c r="AD125" s="66"/>
      <c r="AE125" s="66"/>
      <c r="AF125" s="66"/>
      <c r="AG125" s="66" t="s">
        <v>237</v>
      </c>
      <c r="AH125" s="66" t="s">
        <v>2373</v>
      </c>
      <c r="AI125" s="66"/>
      <c r="AJ125" s="66" t="s">
        <v>1328</v>
      </c>
      <c r="AK125" s="231">
        <f t="shared" si="1"/>
        <v>0</v>
      </c>
    </row>
    <row r="126" spans="1:37">
      <c r="A126" s="66" t="s">
        <v>1240</v>
      </c>
      <c r="B126" s="66" t="s">
        <v>1201</v>
      </c>
      <c r="C126" s="66" t="s">
        <v>43</v>
      </c>
      <c r="D126" s="66">
        <v>0</v>
      </c>
      <c r="E126" s="66">
        <v>0</v>
      </c>
      <c r="F126" s="66">
        <v>10</v>
      </c>
      <c r="G126" s="66">
        <v>0</v>
      </c>
      <c r="H126" s="66">
        <v>10</v>
      </c>
      <c r="I126" s="108">
        <v>44651</v>
      </c>
      <c r="J126" s="66">
        <v>142991</v>
      </c>
      <c r="K126" s="66" t="s">
        <v>1241</v>
      </c>
      <c r="L126" s="66" t="s">
        <v>2374</v>
      </c>
      <c r="M126" s="66" t="s">
        <v>2375</v>
      </c>
      <c r="N126" s="66" t="s">
        <v>318</v>
      </c>
      <c r="O126" s="66" t="s">
        <v>575</v>
      </c>
      <c r="P126" s="66">
        <v>10</v>
      </c>
      <c r="Q126" s="66">
        <v>10</v>
      </c>
      <c r="R126" s="66">
        <v>90809</v>
      </c>
      <c r="S126" s="66" t="s">
        <v>1202</v>
      </c>
      <c r="T126" s="66" t="s">
        <v>2144</v>
      </c>
      <c r="U126" s="108">
        <v>44650</v>
      </c>
      <c r="V126" s="66">
        <v>10</v>
      </c>
      <c r="W126" s="66">
        <v>10</v>
      </c>
      <c r="X126" s="66">
        <v>0</v>
      </c>
      <c r="Y126" s="66">
        <v>0</v>
      </c>
      <c r="Z126" s="66">
        <v>0</v>
      </c>
      <c r="AA126" s="66">
        <v>0</v>
      </c>
      <c r="AB126" s="66">
        <v>0</v>
      </c>
      <c r="AC126" s="66">
        <v>0</v>
      </c>
      <c r="AD126" s="66"/>
      <c r="AE126" s="66"/>
      <c r="AF126" s="66"/>
      <c r="AG126" s="66" t="s">
        <v>237</v>
      </c>
      <c r="AH126" s="66" t="s">
        <v>2376</v>
      </c>
      <c r="AI126" s="66"/>
      <c r="AJ126" s="66" t="s">
        <v>1241</v>
      </c>
      <c r="AK126" s="231">
        <f t="shared" si="1"/>
        <v>0</v>
      </c>
    </row>
    <row r="127" spans="1:37">
      <c r="A127" s="66" t="s">
        <v>2377</v>
      </c>
      <c r="B127" s="66" t="s">
        <v>1201</v>
      </c>
      <c r="C127" s="66" t="s">
        <v>94</v>
      </c>
      <c r="D127" s="66">
        <v>0</v>
      </c>
      <c r="E127" s="66">
        <v>0</v>
      </c>
      <c r="F127" s="66">
        <v>10</v>
      </c>
      <c r="G127" s="66">
        <v>0</v>
      </c>
      <c r="H127" s="66">
        <v>10</v>
      </c>
      <c r="I127" s="108">
        <v>44651</v>
      </c>
      <c r="J127" s="66">
        <v>142992</v>
      </c>
      <c r="K127" s="66" t="s">
        <v>1242</v>
      </c>
      <c r="L127" s="66" t="s">
        <v>2374</v>
      </c>
      <c r="M127" s="66" t="s">
        <v>2378</v>
      </c>
      <c r="N127" s="66" t="s">
        <v>318</v>
      </c>
      <c r="O127" s="66" t="s">
        <v>575</v>
      </c>
      <c r="P127" s="66">
        <v>10</v>
      </c>
      <c r="Q127" s="66">
        <v>10</v>
      </c>
      <c r="R127" s="66">
        <v>90812</v>
      </c>
      <c r="S127" s="66" t="s">
        <v>1202</v>
      </c>
      <c r="T127" s="66" t="s">
        <v>2203</v>
      </c>
      <c r="U127" s="108">
        <v>44650</v>
      </c>
      <c r="V127" s="66">
        <v>10</v>
      </c>
      <c r="W127" s="66">
        <v>10</v>
      </c>
      <c r="X127" s="66">
        <v>0</v>
      </c>
      <c r="Y127" s="66">
        <v>0</v>
      </c>
      <c r="Z127" s="66">
        <v>0</v>
      </c>
      <c r="AA127" s="66">
        <v>0</v>
      </c>
      <c r="AB127" s="66">
        <v>0</v>
      </c>
      <c r="AC127" s="66">
        <v>0</v>
      </c>
      <c r="AD127" s="66"/>
      <c r="AE127" s="66"/>
      <c r="AF127" s="66"/>
      <c r="AG127" s="66" t="s">
        <v>306</v>
      </c>
      <c r="AH127" s="66"/>
      <c r="AI127" s="66"/>
      <c r="AJ127" s="66"/>
      <c r="AK127" s="231">
        <f t="shared" si="1"/>
        <v>0</v>
      </c>
    </row>
    <row r="128" spans="1:37">
      <c r="A128" s="66" t="s">
        <v>2379</v>
      </c>
      <c r="B128" s="66" t="s">
        <v>1201</v>
      </c>
      <c r="C128" s="66" t="s">
        <v>41</v>
      </c>
      <c r="D128" s="66">
        <v>0</v>
      </c>
      <c r="E128" s="66">
        <v>0</v>
      </c>
      <c r="F128" s="66">
        <v>10</v>
      </c>
      <c r="G128" s="66">
        <v>0</v>
      </c>
      <c r="H128" s="66">
        <v>10</v>
      </c>
      <c r="I128" s="108">
        <v>44651</v>
      </c>
      <c r="J128" s="66">
        <v>142990</v>
      </c>
      <c r="K128" s="66" t="s">
        <v>1243</v>
      </c>
      <c r="L128" s="66" t="s">
        <v>2374</v>
      </c>
      <c r="M128" s="66" t="s">
        <v>2380</v>
      </c>
      <c r="N128" s="66" t="s">
        <v>318</v>
      </c>
      <c r="O128" s="66" t="s">
        <v>575</v>
      </c>
      <c r="P128" s="66">
        <v>10</v>
      </c>
      <c r="Q128" s="66">
        <v>10</v>
      </c>
      <c r="R128" s="66">
        <v>90810</v>
      </c>
      <c r="S128" s="66" t="s">
        <v>1202</v>
      </c>
      <c r="T128" s="66" t="s">
        <v>42</v>
      </c>
      <c r="U128" s="108">
        <v>44650</v>
      </c>
      <c r="V128" s="66">
        <v>10</v>
      </c>
      <c r="W128" s="66">
        <v>10</v>
      </c>
      <c r="X128" s="66">
        <v>0</v>
      </c>
      <c r="Y128" s="66">
        <v>0</v>
      </c>
      <c r="Z128" s="66">
        <v>0</v>
      </c>
      <c r="AA128" s="66">
        <v>0</v>
      </c>
      <c r="AB128" s="66">
        <v>0</v>
      </c>
      <c r="AC128" s="66">
        <v>0</v>
      </c>
      <c r="AD128" s="66"/>
      <c r="AE128" s="66"/>
      <c r="AF128" s="66"/>
      <c r="AG128" s="66" t="s">
        <v>237</v>
      </c>
      <c r="AH128" s="66" t="s">
        <v>2381</v>
      </c>
      <c r="AI128" s="66"/>
      <c r="AJ128" s="66" t="s">
        <v>1243</v>
      </c>
      <c r="AK128" s="231">
        <f t="shared" si="1"/>
        <v>0</v>
      </c>
    </row>
    <row r="129" spans="1:37">
      <c r="A129" s="66" t="s">
        <v>2382</v>
      </c>
      <c r="B129" s="66" t="s">
        <v>1201</v>
      </c>
      <c r="C129" s="66" t="s">
        <v>92</v>
      </c>
      <c r="D129" s="66">
        <v>0</v>
      </c>
      <c r="E129" s="66">
        <v>0</v>
      </c>
      <c r="F129" s="66">
        <v>10</v>
      </c>
      <c r="G129" s="66">
        <v>0</v>
      </c>
      <c r="H129" s="66">
        <v>10</v>
      </c>
      <c r="I129" s="108">
        <v>44651</v>
      </c>
      <c r="J129" s="66">
        <v>142989</v>
      </c>
      <c r="K129" s="66" t="s">
        <v>1244</v>
      </c>
      <c r="L129" s="66" t="s">
        <v>2374</v>
      </c>
      <c r="M129" s="66" t="s">
        <v>2383</v>
      </c>
      <c r="N129" s="66" t="s">
        <v>318</v>
      </c>
      <c r="O129" s="66" t="s">
        <v>575</v>
      </c>
      <c r="P129" s="66">
        <v>10</v>
      </c>
      <c r="Q129" s="66">
        <v>10</v>
      </c>
      <c r="R129" s="66">
        <v>90811</v>
      </c>
      <c r="S129" s="66" t="s">
        <v>1202</v>
      </c>
      <c r="T129" s="66" t="s">
        <v>309</v>
      </c>
      <c r="U129" s="108">
        <v>44650</v>
      </c>
      <c r="V129" s="66">
        <v>10</v>
      </c>
      <c r="W129" s="66">
        <v>10</v>
      </c>
      <c r="X129" s="66">
        <v>0</v>
      </c>
      <c r="Y129" s="66">
        <v>0</v>
      </c>
      <c r="Z129" s="66">
        <v>0</v>
      </c>
      <c r="AA129" s="66">
        <v>0</v>
      </c>
      <c r="AB129" s="66">
        <v>0</v>
      </c>
      <c r="AC129" s="66">
        <v>0</v>
      </c>
      <c r="AD129" s="66"/>
      <c r="AE129" s="66"/>
      <c r="AF129" s="66"/>
      <c r="AG129" s="66" t="s">
        <v>306</v>
      </c>
      <c r="AH129" s="66" t="s">
        <v>2384</v>
      </c>
      <c r="AI129" s="66"/>
      <c r="AJ129" s="66" t="s">
        <v>1244</v>
      </c>
      <c r="AK129" s="231">
        <f t="shared" si="1"/>
        <v>0</v>
      </c>
    </row>
    <row r="130" spans="1:37">
      <c r="A130" s="66" t="s">
        <v>1245</v>
      </c>
      <c r="B130" s="66" t="s">
        <v>1203</v>
      </c>
      <c r="C130" s="66" t="s">
        <v>43</v>
      </c>
      <c r="D130" s="66">
        <v>0</v>
      </c>
      <c r="E130" s="66">
        <v>0</v>
      </c>
      <c r="F130" s="66">
        <v>10</v>
      </c>
      <c r="G130" s="66">
        <v>0</v>
      </c>
      <c r="H130" s="66">
        <v>10</v>
      </c>
      <c r="I130" s="108">
        <v>44651</v>
      </c>
      <c r="J130" s="66">
        <v>142741</v>
      </c>
      <c r="K130" s="66" t="s">
        <v>1246</v>
      </c>
      <c r="L130" s="66" t="s">
        <v>2385</v>
      </c>
      <c r="M130" s="66" t="s">
        <v>2386</v>
      </c>
      <c r="N130" s="66" t="s">
        <v>318</v>
      </c>
      <c r="O130" s="66" t="s">
        <v>575</v>
      </c>
      <c r="P130" s="66">
        <v>10</v>
      </c>
      <c r="Q130" s="66">
        <v>10</v>
      </c>
      <c r="R130" s="66">
        <v>90383</v>
      </c>
      <c r="S130" s="66" t="s">
        <v>1204</v>
      </c>
      <c r="T130" s="66" t="s">
        <v>2144</v>
      </c>
      <c r="U130" s="108">
        <v>44650</v>
      </c>
      <c r="V130" s="66">
        <v>10</v>
      </c>
      <c r="W130" s="66">
        <v>10</v>
      </c>
      <c r="X130" s="66">
        <v>0</v>
      </c>
      <c r="Y130" s="66">
        <v>0</v>
      </c>
      <c r="Z130" s="66">
        <v>0</v>
      </c>
      <c r="AA130" s="66">
        <v>0</v>
      </c>
      <c r="AB130" s="66">
        <v>0</v>
      </c>
      <c r="AC130" s="66">
        <v>0</v>
      </c>
      <c r="AD130" s="66"/>
      <c r="AE130" s="66"/>
      <c r="AF130" s="66"/>
      <c r="AG130" s="66" t="s">
        <v>237</v>
      </c>
      <c r="AH130" s="66" t="s">
        <v>2387</v>
      </c>
      <c r="AI130" s="66"/>
      <c r="AJ130" s="66" t="s">
        <v>1246</v>
      </c>
      <c r="AK130" s="231">
        <f t="shared" si="1"/>
        <v>0</v>
      </c>
    </row>
    <row r="131" spans="1:37">
      <c r="A131" s="66" t="s">
        <v>2388</v>
      </c>
      <c r="B131" s="66" t="s">
        <v>1203</v>
      </c>
      <c r="C131" s="66" t="s">
        <v>94</v>
      </c>
      <c r="D131" s="66">
        <v>0</v>
      </c>
      <c r="E131" s="66">
        <v>0</v>
      </c>
      <c r="F131" s="66">
        <v>10</v>
      </c>
      <c r="G131" s="66">
        <v>0</v>
      </c>
      <c r="H131" s="66">
        <v>10</v>
      </c>
      <c r="I131" s="108">
        <v>44651</v>
      </c>
      <c r="J131" s="66">
        <v>142742</v>
      </c>
      <c r="K131" s="66" t="s">
        <v>1247</v>
      </c>
      <c r="L131" s="66" t="s">
        <v>2385</v>
      </c>
      <c r="M131" s="66" t="s">
        <v>2389</v>
      </c>
      <c r="N131" s="66" t="s">
        <v>318</v>
      </c>
      <c r="O131" s="66" t="s">
        <v>575</v>
      </c>
      <c r="P131" s="66">
        <v>10</v>
      </c>
      <c r="Q131" s="66">
        <v>10</v>
      </c>
      <c r="R131" s="66">
        <v>90386</v>
      </c>
      <c r="S131" s="66" t="s">
        <v>1204</v>
      </c>
      <c r="T131" s="66" t="s">
        <v>2203</v>
      </c>
      <c r="U131" s="108">
        <v>44650</v>
      </c>
      <c r="V131" s="66">
        <v>10</v>
      </c>
      <c r="W131" s="66">
        <v>10</v>
      </c>
      <c r="X131" s="66">
        <v>0</v>
      </c>
      <c r="Y131" s="66">
        <v>0</v>
      </c>
      <c r="Z131" s="66">
        <v>0</v>
      </c>
      <c r="AA131" s="66">
        <v>0</v>
      </c>
      <c r="AB131" s="66">
        <v>0</v>
      </c>
      <c r="AC131" s="66">
        <v>0</v>
      </c>
      <c r="AD131" s="66"/>
      <c r="AE131" s="66"/>
      <c r="AF131" s="66"/>
      <c r="AG131" s="66" t="s">
        <v>306</v>
      </c>
      <c r="AH131" s="66" t="s">
        <v>2390</v>
      </c>
      <c r="AI131" s="66"/>
      <c r="AJ131" s="66" t="s">
        <v>1247</v>
      </c>
      <c r="AK131" s="231">
        <f t="shared" si="1"/>
        <v>0</v>
      </c>
    </row>
    <row r="132" spans="1:37">
      <c r="A132" s="66" t="s">
        <v>2391</v>
      </c>
      <c r="B132" s="66" t="s">
        <v>1203</v>
      </c>
      <c r="C132" s="66" t="s">
        <v>41</v>
      </c>
      <c r="D132" s="66">
        <v>0</v>
      </c>
      <c r="E132" s="66">
        <v>0.03</v>
      </c>
      <c r="F132" s="66">
        <v>10</v>
      </c>
      <c r="G132" s="66">
        <v>0</v>
      </c>
      <c r="H132" s="66">
        <v>10</v>
      </c>
      <c r="I132" s="108">
        <v>44651</v>
      </c>
      <c r="J132" s="66">
        <v>142739</v>
      </c>
      <c r="K132" s="66" t="s">
        <v>1248</v>
      </c>
      <c r="L132" s="66" t="s">
        <v>2385</v>
      </c>
      <c r="M132" s="66" t="s">
        <v>2392</v>
      </c>
      <c r="N132" s="66" t="s">
        <v>318</v>
      </c>
      <c r="O132" s="66" t="s">
        <v>575</v>
      </c>
      <c r="P132" s="66">
        <v>10</v>
      </c>
      <c r="Q132" s="66">
        <v>10</v>
      </c>
      <c r="R132" s="66">
        <v>90384</v>
      </c>
      <c r="S132" s="66" t="s">
        <v>1204</v>
      </c>
      <c r="T132" s="66" t="s">
        <v>42</v>
      </c>
      <c r="U132" s="108">
        <v>44650</v>
      </c>
      <c r="V132" s="66">
        <v>10</v>
      </c>
      <c r="W132" s="66">
        <v>10</v>
      </c>
      <c r="X132" s="66">
        <v>0</v>
      </c>
      <c r="Y132" s="66">
        <v>0</v>
      </c>
      <c r="Z132" s="66">
        <v>0</v>
      </c>
      <c r="AA132" s="66">
        <v>0</v>
      </c>
      <c r="AB132" s="66">
        <v>0</v>
      </c>
      <c r="AC132" s="66">
        <v>0</v>
      </c>
      <c r="AD132" s="66"/>
      <c r="AE132" s="66"/>
      <c r="AF132" s="66"/>
      <c r="AG132" s="66" t="s">
        <v>237</v>
      </c>
      <c r="AH132" s="66" t="s">
        <v>2393</v>
      </c>
      <c r="AI132" s="66"/>
      <c r="AJ132" s="66" t="s">
        <v>1248</v>
      </c>
      <c r="AK132" s="231">
        <f t="shared" ref="AK132:AK195" si="2">G132/10000000</f>
        <v>0</v>
      </c>
    </row>
    <row r="133" spans="1:37">
      <c r="A133" s="66" t="s">
        <v>2394</v>
      </c>
      <c r="B133" s="66" t="s">
        <v>1203</v>
      </c>
      <c r="C133" s="66" t="s">
        <v>92</v>
      </c>
      <c r="D133" s="66">
        <v>0</v>
      </c>
      <c r="E133" s="66">
        <v>-0.03</v>
      </c>
      <c r="F133" s="66">
        <v>10</v>
      </c>
      <c r="G133" s="66">
        <v>0</v>
      </c>
      <c r="H133" s="66">
        <v>10</v>
      </c>
      <c r="I133" s="108">
        <v>44651</v>
      </c>
      <c r="J133" s="66">
        <v>142740</v>
      </c>
      <c r="K133" s="66" t="s">
        <v>1249</v>
      </c>
      <c r="L133" s="66" t="s">
        <v>2385</v>
      </c>
      <c r="M133" s="66" t="s">
        <v>2395</v>
      </c>
      <c r="N133" s="66" t="s">
        <v>318</v>
      </c>
      <c r="O133" s="66" t="s">
        <v>575</v>
      </c>
      <c r="P133" s="66">
        <v>10</v>
      </c>
      <c r="Q133" s="66">
        <v>10</v>
      </c>
      <c r="R133" s="66">
        <v>90385</v>
      </c>
      <c r="S133" s="66" t="s">
        <v>1204</v>
      </c>
      <c r="T133" s="66" t="s">
        <v>309</v>
      </c>
      <c r="U133" s="108">
        <v>44650</v>
      </c>
      <c r="V133" s="66">
        <v>10</v>
      </c>
      <c r="W133" s="66">
        <v>10</v>
      </c>
      <c r="X133" s="66">
        <v>0</v>
      </c>
      <c r="Y133" s="66">
        <v>0</v>
      </c>
      <c r="Z133" s="66">
        <v>0</v>
      </c>
      <c r="AA133" s="66">
        <v>0</v>
      </c>
      <c r="AB133" s="66">
        <v>0</v>
      </c>
      <c r="AC133" s="66">
        <v>0</v>
      </c>
      <c r="AD133" s="66"/>
      <c r="AE133" s="66"/>
      <c r="AF133" s="66"/>
      <c r="AG133" s="66" t="s">
        <v>306</v>
      </c>
      <c r="AH133" s="66" t="s">
        <v>2396</v>
      </c>
      <c r="AI133" s="66"/>
      <c r="AJ133" s="66" t="s">
        <v>1249</v>
      </c>
      <c r="AK133" s="231">
        <f t="shared" si="2"/>
        <v>0</v>
      </c>
    </row>
    <row r="134" spans="1:37">
      <c r="A134" s="66" t="s">
        <v>1250</v>
      </c>
      <c r="B134" s="66" t="s">
        <v>1205</v>
      </c>
      <c r="C134" s="66" t="s">
        <v>43</v>
      </c>
      <c r="D134" s="66">
        <v>0</v>
      </c>
      <c r="E134" s="66">
        <v>0</v>
      </c>
      <c r="F134" s="66">
        <v>10</v>
      </c>
      <c r="G134" s="66">
        <v>-3241.88</v>
      </c>
      <c r="H134" s="66">
        <v>10</v>
      </c>
      <c r="I134" s="108">
        <v>44651</v>
      </c>
      <c r="J134" s="66">
        <v>143051</v>
      </c>
      <c r="K134" s="66" t="s">
        <v>1251</v>
      </c>
      <c r="L134" s="66" t="s">
        <v>2397</v>
      </c>
      <c r="M134" s="66" t="s">
        <v>2398</v>
      </c>
      <c r="N134" s="66" t="s">
        <v>318</v>
      </c>
      <c r="O134" s="66" t="s">
        <v>575</v>
      </c>
      <c r="P134" s="66">
        <v>10</v>
      </c>
      <c r="Q134" s="66">
        <v>10</v>
      </c>
      <c r="R134" s="66">
        <v>90829</v>
      </c>
      <c r="S134" s="66" t="s">
        <v>1206</v>
      </c>
      <c r="T134" s="66" t="s">
        <v>2144</v>
      </c>
      <c r="U134" s="108">
        <v>44650</v>
      </c>
      <c r="V134" s="66">
        <v>10</v>
      </c>
      <c r="W134" s="66">
        <v>10</v>
      </c>
      <c r="X134" s="66">
        <v>0</v>
      </c>
      <c r="Y134" s="66">
        <v>0</v>
      </c>
      <c r="Z134" s="66">
        <v>0</v>
      </c>
      <c r="AA134" s="66">
        <v>0</v>
      </c>
      <c r="AB134" s="66">
        <v>0</v>
      </c>
      <c r="AC134" s="66">
        <v>0</v>
      </c>
      <c r="AD134" s="66"/>
      <c r="AE134" s="66"/>
      <c r="AF134" s="66"/>
      <c r="AG134" s="66" t="s">
        <v>237</v>
      </c>
      <c r="AH134" s="66" t="s">
        <v>2399</v>
      </c>
      <c r="AI134" s="66"/>
      <c r="AJ134" s="66" t="s">
        <v>1251</v>
      </c>
      <c r="AK134" s="231">
        <f t="shared" si="2"/>
        <v>-3.2418799999999999E-4</v>
      </c>
    </row>
    <row r="135" spans="1:37">
      <c r="A135" s="66" t="s">
        <v>2400</v>
      </c>
      <c r="B135" s="66" t="s">
        <v>1205</v>
      </c>
      <c r="C135" s="66" t="s">
        <v>94</v>
      </c>
      <c r="D135" s="66">
        <v>0</v>
      </c>
      <c r="E135" s="66">
        <v>0</v>
      </c>
      <c r="F135" s="66">
        <v>10</v>
      </c>
      <c r="G135" s="66">
        <v>-3241.88</v>
      </c>
      <c r="H135" s="66">
        <v>10</v>
      </c>
      <c r="I135" s="108">
        <v>44651</v>
      </c>
      <c r="J135" s="66">
        <v>143049</v>
      </c>
      <c r="K135" s="66" t="s">
        <v>1252</v>
      </c>
      <c r="L135" s="66" t="s">
        <v>2397</v>
      </c>
      <c r="M135" s="66" t="s">
        <v>2401</v>
      </c>
      <c r="N135" s="66" t="s">
        <v>318</v>
      </c>
      <c r="O135" s="66" t="s">
        <v>575</v>
      </c>
      <c r="P135" s="66">
        <v>10</v>
      </c>
      <c r="Q135" s="66">
        <v>10</v>
      </c>
      <c r="R135" s="66">
        <v>90832</v>
      </c>
      <c r="S135" s="66" t="s">
        <v>1206</v>
      </c>
      <c r="T135" s="66" t="s">
        <v>2203</v>
      </c>
      <c r="U135" s="108">
        <v>44650</v>
      </c>
      <c r="V135" s="66">
        <v>10</v>
      </c>
      <c r="W135" s="66">
        <v>10</v>
      </c>
      <c r="X135" s="66">
        <v>0</v>
      </c>
      <c r="Y135" s="66">
        <v>0</v>
      </c>
      <c r="Z135" s="66">
        <v>0</v>
      </c>
      <c r="AA135" s="66">
        <v>0</v>
      </c>
      <c r="AB135" s="66">
        <v>0</v>
      </c>
      <c r="AC135" s="66">
        <v>0</v>
      </c>
      <c r="AD135" s="66"/>
      <c r="AE135" s="66"/>
      <c r="AF135" s="66"/>
      <c r="AG135" s="66" t="s">
        <v>306</v>
      </c>
      <c r="AH135" s="66" t="s">
        <v>2402</v>
      </c>
      <c r="AI135" s="66"/>
      <c r="AJ135" s="66" t="s">
        <v>1252</v>
      </c>
      <c r="AK135" s="231">
        <f t="shared" si="2"/>
        <v>-3.2418799999999999E-4</v>
      </c>
    </row>
    <row r="136" spans="1:37">
      <c r="A136" s="66" t="s">
        <v>2403</v>
      </c>
      <c r="B136" s="66" t="s">
        <v>1205</v>
      </c>
      <c r="C136" s="66" t="s">
        <v>41</v>
      </c>
      <c r="D136" s="66">
        <v>0</v>
      </c>
      <c r="E136" s="66">
        <v>0</v>
      </c>
      <c r="F136" s="66">
        <v>10</v>
      </c>
      <c r="G136" s="66">
        <v>-3241.88</v>
      </c>
      <c r="H136" s="66">
        <v>10</v>
      </c>
      <c r="I136" s="108">
        <v>44651</v>
      </c>
      <c r="J136" s="66">
        <v>143052</v>
      </c>
      <c r="K136" s="66" t="s">
        <v>1253</v>
      </c>
      <c r="L136" s="66" t="s">
        <v>2397</v>
      </c>
      <c r="M136" s="66" t="s">
        <v>2404</v>
      </c>
      <c r="N136" s="66" t="s">
        <v>318</v>
      </c>
      <c r="O136" s="66" t="s">
        <v>575</v>
      </c>
      <c r="P136" s="66">
        <v>10</v>
      </c>
      <c r="Q136" s="66">
        <v>10</v>
      </c>
      <c r="R136" s="66">
        <v>90830</v>
      </c>
      <c r="S136" s="66" t="s">
        <v>1206</v>
      </c>
      <c r="T136" s="66" t="s">
        <v>42</v>
      </c>
      <c r="U136" s="108">
        <v>44650</v>
      </c>
      <c r="V136" s="66">
        <v>10</v>
      </c>
      <c r="W136" s="66">
        <v>10</v>
      </c>
      <c r="X136" s="66">
        <v>0</v>
      </c>
      <c r="Y136" s="66">
        <v>0</v>
      </c>
      <c r="Z136" s="66">
        <v>0</v>
      </c>
      <c r="AA136" s="66">
        <v>0</v>
      </c>
      <c r="AB136" s="66">
        <v>0</v>
      </c>
      <c r="AC136" s="66">
        <v>0</v>
      </c>
      <c r="AD136" s="66"/>
      <c r="AE136" s="66"/>
      <c r="AF136" s="66"/>
      <c r="AG136" s="66" t="s">
        <v>237</v>
      </c>
      <c r="AH136" s="66" t="s">
        <v>2405</v>
      </c>
      <c r="AI136" s="66"/>
      <c r="AJ136" s="66" t="s">
        <v>1253</v>
      </c>
      <c r="AK136" s="231">
        <f t="shared" si="2"/>
        <v>-3.2418799999999999E-4</v>
      </c>
    </row>
    <row r="137" spans="1:37">
      <c r="A137" s="66" t="s">
        <v>2406</v>
      </c>
      <c r="B137" s="66" t="s">
        <v>1205</v>
      </c>
      <c r="C137" s="66" t="s">
        <v>92</v>
      </c>
      <c r="D137" s="66">
        <v>0</v>
      </c>
      <c r="E137" s="66">
        <v>-3241.88</v>
      </c>
      <c r="F137" s="66">
        <v>10</v>
      </c>
      <c r="G137" s="66">
        <v>-3241.88</v>
      </c>
      <c r="H137" s="66">
        <v>10</v>
      </c>
      <c r="I137" s="108">
        <v>44651</v>
      </c>
      <c r="J137" s="66">
        <v>143050</v>
      </c>
      <c r="K137" s="66" t="s">
        <v>1254</v>
      </c>
      <c r="L137" s="66" t="s">
        <v>2397</v>
      </c>
      <c r="M137" s="66" t="s">
        <v>2407</v>
      </c>
      <c r="N137" s="66" t="s">
        <v>318</v>
      </c>
      <c r="O137" s="66" t="s">
        <v>575</v>
      </c>
      <c r="P137" s="66">
        <v>10</v>
      </c>
      <c r="Q137" s="66">
        <v>10</v>
      </c>
      <c r="R137" s="66">
        <v>90831</v>
      </c>
      <c r="S137" s="66" t="s">
        <v>1206</v>
      </c>
      <c r="T137" s="66" t="s">
        <v>309</v>
      </c>
      <c r="U137" s="108">
        <v>44650</v>
      </c>
      <c r="V137" s="66">
        <v>10</v>
      </c>
      <c r="W137" s="66">
        <v>10</v>
      </c>
      <c r="X137" s="66">
        <v>0</v>
      </c>
      <c r="Y137" s="66">
        <v>0</v>
      </c>
      <c r="Z137" s="66">
        <v>0</v>
      </c>
      <c r="AA137" s="66">
        <v>0</v>
      </c>
      <c r="AB137" s="66">
        <v>0</v>
      </c>
      <c r="AC137" s="66">
        <v>0</v>
      </c>
      <c r="AD137" s="66"/>
      <c r="AE137" s="66"/>
      <c r="AF137" s="66"/>
      <c r="AG137" s="66" t="s">
        <v>306</v>
      </c>
      <c r="AH137" s="66" t="s">
        <v>2408</v>
      </c>
      <c r="AI137" s="66"/>
      <c r="AJ137" s="66" t="s">
        <v>1254</v>
      </c>
      <c r="AK137" s="231">
        <f t="shared" si="2"/>
        <v>-3.2418799999999999E-4</v>
      </c>
    </row>
    <row r="138" spans="1:37">
      <c r="A138" s="66" t="s">
        <v>1319</v>
      </c>
      <c r="B138" s="66" t="s">
        <v>1301</v>
      </c>
      <c r="C138" s="66" t="s">
        <v>43</v>
      </c>
      <c r="D138" s="66">
        <v>0</v>
      </c>
      <c r="E138" s="66">
        <v>0</v>
      </c>
      <c r="F138" s="66">
        <v>10</v>
      </c>
      <c r="G138" s="66">
        <v>0</v>
      </c>
      <c r="H138" s="66">
        <v>10</v>
      </c>
      <c r="I138" s="108">
        <v>44651</v>
      </c>
      <c r="J138" s="66">
        <v>143670</v>
      </c>
      <c r="K138" s="66" t="s">
        <v>1320</v>
      </c>
      <c r="L138" s="66" t="s">
        <v>2360</v>
      </c>
      <c r="M138" s="66" t="s">
        <v>2409</v>
      </c>
      <c r="N138" s="66" t="s">
        <v>318</v>
      </c>
      <c r="O138" s="66" t="s">
        <v>575</v>
      </c>
      <c r="P138" s="66">
        <v>10</v>
      </c>
      <c r="Q138" s="66">
        <v>10</v>
      </c>
      <c r="R138" s="66">
        <v>94220</v>
      </c>
      <c r="S138" s="66" t="s">
        <v>1310</v>
      </c>
      <c r="T138" s="66" t="s">
        <v>2144</v>
      </c>
      <c r="U138" s="108">
        <v>44650</v>
      </c>
      <c r="V138" s="66">
        <v>10</v>
      </c>
      <c r="W138" s="66">
        <v>10</v>
      </c>
      <c r="X138" s="66">
        <v>0</v>
      </c>
      <c r="Y138" s="66">
        <v>0</v>
      </c>
      <c r="Z138" s="66">
        <v>0</v>
      </c>
      <c r="AA138" s="66">
        <v>0</v>
      </c>
      <c r="AB138" s="66">
        <v>0</v>
      </c>
      <c r="AC138" s="66">
        <v>0</v>
      </c>
      <c r="AD138" s="66"/>
      <c r="AE138" s="66"/>
      <c r="AF138" s="66"/>
      <c r="AG138" s="66" t="s">
        <v>237</v>
      </c>
      <c r="AH138" s="66" t="s">
        <v>2410</v>
      </c>
      <c r="AI138" s="66"/>
      <c r="AJ138" s="66" t="s">
        <v>1320</v>
      </c>
      <c r="AK138" s="231">
        <f t="shared" si="2"/>
        <v>0</v>
      </c>
    </row>
    <row r="139" spans="1:37">
      <c r="A139" s="66" t="s">
        <v>2411</v>
      </c>
      <c r="B139" s="66" t="s">
        <v>1301</v>
      </c>
      <c r="C139" s="66" t="s">
        <v>94</v>
      </c>
      <c r="D139" s="66">
        <v>0</v>
      </c>
      <c r="E139" s="66">
        <v>0</v>
      </c>
      <c r="F139" s="66">
        <v>10</v>
      </c>
      <c r="G139" s="66">
        <v>0</v>
      </c>
      <c r="H139" s="66">
        <v>10</v>
      </c>
      <c r="I139" s="108">
        <v>44651</v>
      </c>
      <c r="J139" s="66">
        <v>143667</v>
      </c>
      <c r="K139" s="66" t="s">
        <v>1321</v>
      </c>
      <c r="L139" s="66" t="s">
        <v>2360</v>
      </c>
      <c r="M139" s="66" t="s">
        <v>2412</v>
      </c>
      <c r="N139" s="66" t="s">
        <v>318</v>
      </c>
      <c r="O139" s="66" t="s">
        <v>575</v>
      </c>
      <c r="P139" s="66">
        <v>10</v>
      </c>
      <c r="Q139" s="66">
        <v>10</v>
      </c>
      <c r="R139" s="66">
        <v>94223</v>
      </c>
      <c r="S139" s="66" t="s">
        <v>1310</v>
      </c>
      <c r="T139" s="66" t="s">
        <v>2203</v>
      </c>
      <c r="U139" s="108">
        <v>44650</v>
      </c>
      <c r="V139" s="66">
        <v>10</v>
      </c>
      <c r="W139" s="66">
        <v>10</v>
      </c>
      <c r="X139" s="66">
        <v>0</v>
      </c>
      <c r="Y139" s="66">
        <v>0</v>
      </c>
      <c r="Z139" s="66">
        <v>0</v>
      </c>
      <c r="AA139" s="66">
        <v>0</v>
      </c>
      <c r="AB139" s="66">
        <v>0</v>
      </c>
      <c r="AC139" s="66">
        <v>0</v>
      </c>
      <c r="AD139" s="66"/>
      <c r="AE139" s="66"/>
      <c r="AF139" s="66"/>
      <c r="AG139" s="66" t="s">
        <v>306</v>
      </c>
      <c r="AH139" s="66" t="s">
        <v>2413</v>
      </c>
      <c r="AI139" s="66"/>
      <c r="AJ139" s="66" t="s">
        <v>1321</v>
      </c>
      <c r="AK139" s="231">
        <f t="shared" si="2"/>
        <v>0</v>
      </c>
    </row>
    <row r="140" spans="1:37">
      <c r="A140" s="66" t="s">
        <v>2414</v>
      </c>
      <c r="B140" s="66" t="s">
        <v>31</v>
      </c>
      <c r="C140" s="66" t="s">
        <v>94</v>
      </c>
      <c r="D140" s="66">
        <v>0</v>
      </c>
      <c r="E140" s="66">
        <v>0</v>
      </c>
      <c r="F140" s="66">
        <v>10</v>
      </c>
      <c r="G140" s="66">
        <v>0</v>
      </c>
      <c r="H140" s="66">
        <v>10</v>
      </c>
      <c r="I140" s="108">
        <v>44651</v>
      </c>
      <c r="J140" s="66">
        <v>141203</v>
      </c>
      <c r="K140" s="66" t="s">
        <v>584</v>
      </c>
      <c r="L140" s="66" t="s">
        <v>2353</v>
      </c>
      <c r="M140" s="66" t="s">
        <v>2415</v>
      </c>
      <c r="N140" s="66" t="s">
        <v>318</v>
      </c>
      <c r="O140" s="66" t="s">
        <v>575</v>
      </c>
      <c r="P140" s="66">
        <v>10</v>
      </c>
      <c r="Q140" s="66">
        <v>10</v>
      </c>
      <c r="R140" s="66">
        <v>77570</v>
      </c>
      <c r="S140" s="66" t="s">
        <v>208</v>
      </c>
      <c r="T140" s="66" t="s">
        <v>2203</v>
      </c>
      <c r="U140" s="108">
        <v>44650</v>
      </c>
      <c r="V140" s="66">
        <v>10</v>
      </c>
      <c r="W140" s="66">
        <v>10</v>
      </c>
      <c r="X140" s="66">
        <v>0</v>
      </c>
      <c r="Y140" s="66">
        <v>0</v>
      </c>
      <c r="Z140" s="66">
        <v>0</v>
      </c>
      <c r="AA140" s="66">
        <v>0</v>
      </c>
      <c r="AB140" s="66">
        <v>0</v>
      </c>
      <c r="AC140" s="66">
        <v>0</v>
      </c>
      <c r="AD140" s="66"/>
      <c r="AE140" s="66"/>
      <c r="AF140" s="66"/>
      <c r="AG140" s="66" t="s">
        <v>306</v>
      </c>
      <c r="AH140" s="66"/>
      <c r="AI140" s="66"/>
      <c r="AJ140" s="66"/>
      <c r="AK140" s="231">
        <f t="shared" si="2"/>
        <v>0</v>
      </c>
    </row>
    <row r="141" spans="1:37">
      <c r="A141" s="66" t="s">
        <v>2416</v>
      </c>
      <c r="B141" s="66" t="s">
        <v>31</v>
      </c>
      <c r="C141" s="66" t="s">
        <v>41</v>
      </c>
      <c r="D141" s="66">
        <v>0</v>
      </c>
      <c r="E141" s="66">
        <v>0</v>
      </c>
      <c r="F141" s="66">
        <v>10</v>
      </c>
      <c r="G141" s="66">
        <v>0</v>
      </c>
      <c r="H141" s="66">
        <v>10</v>
      </c>
      <c r="I141" s="108">
        <v>44651</v>
      </c>
      <c r="J141" s="66">
        <v>141206</v>
      </c>
      <c r="K141" s="66" t="s">
        <v>585</v>
      </c>
      <c r="L141" s="66" t="s">
        <v>2353</v>
      </c>
      <c r="M141" s="66" t="s">
        <v>2417</v>
      </c>
      <c r="N141" s="66" t="s">
        <v>318</v>
      </c>
      <c r="O141" s="66" t="s">
        <v>575</v>
      </c>
      <c r="P141" s="66">
        <v>10</v>
      </c>
      <c r="Q141" s="66">
        <v>10</v>
      </c>
      <c r="R141" s="66">
        <v>77568</v>
      </c>
      <c r="S141" s="66" t="s">
        <v>208</v>
      </c>
      <c r="T141" s="66" t="s">
        <v>42</v>
      </c>
      <c r="U141" s="108">
        <v>44650</v>
      </c>
      <c r="V141" s="66">
        <v>10</v>
      </c>
      <c r="W141" s="66">
        <v>10</v>
      </c>
      <c r="X141" s="66">
        <v>0</v>
      </c>
      <c r="Y141" s="66">
        <v>0</v>
      </c>
      <c r="Z141" s="66">
        <v>0</v>
      </c>
      <c r="AA141" s="66">
        <v>0</v>
      </c>
      <c r="AB141" s="66">
        <v>0</v>
      </c>
      <c r="AC141" s="66">
        <v>0</v>
      </c>
      <c r="AD141" s="66"/>
      <c r="AE141" s="66"/>
      <c r="AF141" s="66"/>
      <c r="AG141" s="66" t="s">
        <v>237</v>
      </c>
      <c r="AH141" s="66" t="s">
        <v>1315</v>
      </c>
      <c r="AI141" s="66"/>
      <c r="AJ141" s="66" t="s">
        <v>1316</v>
      </c>
      <c r="AK141" s="231">
        <f t="shared" si="2"/>
        <v>0</v>
      </c>
    </row>
    <row r="142" spans="1:37">
      <c r="A142" s="66" t="s">
        <v>2418</v>
      </c>
      <c r="B142" s="66" t="s">
        <v>31</v>
      </c>
      <c r="C142" s="66" t="s">
        <v>92</v>
      </c>
      <c r="D142" s="66">
        <v>0</v>
      </c>
      <c r="E142" s="66">
        <v>0</v>
      </c>
      <c r="F142" s="66">
        <v>10</v>
      </c>
      <c r="G142" s="66">
        <v>0</v>
      </c>
      <c r="H142" s="66">
        <v>10</v>
      </c>
      <c r="I142" s="108">
        <v>44651</v>
      </c>
      <c r="J142" s="66">
        <v>141204</v>
      </c>
      <c r="K142" s="66" t="s">
        <v>586</v>
      </c>
      <c r="L142" s="66" t="s">
        <v>2353</v>
      </c>
      <c r="M142" s="66" t="s">
        <v>2419</v>
      </c>
      <c r="N142" s="66" t="s">
        <v>318</v>
      </c>
      <c r="O142" s="66" t="s">
        <v>575</v>
      </c>
      <c r="P142" s="66">
        <v>10</v>
      </c>
      <c r="Q142" s="66">
        <v>10</v>
      </c>
      <c r="R142" s="66">
        <v>77569</v>
      </c>
      <c r="S142" s="66" t="s">
        <v>208</v>
      </c>
      <c r="T142" s="66" t="s">
        <v>309</v>
      </c>
      <c r="U142" s="108">
        <v>44650</v>
      </c>
      <c r="V142" s="66">
        <v>10</v>
      </c>
      <c r="W142" s="66">
        <v>10</v>
      </c>
      <c r="X142" s="66">
        <v>0</v>
      </c>
      <c r="Y142" s="66">
        <v>0</v>
      </c>
      <c r="Z142" s="66">
        <v>0</v>
      </c>
      <c r="AA142" s="66">
        <v>0</v>
      </c>
      <c r="AB142" s="66">
        <v>0</v>
      </c>
      <c r="AC142" s="66">
        <v>0</v>
      </c>
      <c r="AD142" s="66"/>
      <c r="AE142" s="66"/>
      <c r="AF142" s="66"/>
      <c r="AG142" s="66" t="s">
        <v>306</v>
      </c>
      <c r="AH142" s="66" t="s">
        <v>1317</v>
      </c>
      <c r="AI142" s="66"/>
      <c r="AJ142" s="66" t="s">
        <v>1318</v>
      </c>
      <c r="AK142" s="231">
        <f t="shared" si="2"/>
        <v>0</v>
      </c>
    </row>
    <row r="143" spans="1:37">
      <c r="A143" s="66" t="s">
        <v>2420</v>
      </c>
      <c r="B143" s="66" t="s">
        <v>32</v>
      </c>
      <c r="C143" s="66" t="s">
        <v>43</v>
      </c>
      <c r="D143" s="66">
        <v>0</v>
      </c>
      <c r="E143" s="66">
        <v>0</v>
      </c>
      <c r="F143" s="66">
        <v>10</v>
      </c>
      <c r="G143" s="66">
        <v>0</v>
      </c>
      <c r="H143" s="66">
        <v>10</v>
      </c>
      <c r="I143" s="108">
        <v>44651</v>
      </c>
      <c r="J143" s="66">
        <v>141468</v>
      </c>
      <c r="K143" s="66" t="s">
        <v>587</v>
      </c>
      <c r="L143" s="66" t="s">
        <v>2421</v>
      </c>
      <c r="M143" s="66" t="s">
        <v>2422</v>
      </c>
      <c r="N143" s="66" t="s">
        <v>318</v>
      </c>
      <c r="O143" s="66" t="s">
        <v>575</v>
      </c>
      <c r="P143" s="66">
        <v>10</v>
      </c>
      <c r="Q143" s="66">
        <v>10</v>
      </c>
      <c r="R143" s="66">
        <v>79452</v>
      </c>
      <c r="S143" s="66" t="s">
        <v>209</v>
      </c>
      <c r="T143" s="66" t="s">
        <v>2144</v>
      </c>
      <c r="U143" s="108">
        <v>44650</v>
      </c>
      <c r="V143" s="66">
        <v>10</v>
      </c>
      <c r="W143" s="66">
        <v>10</v>
      </c>
      <c r="X143" s="66">
        <v>0</v>
      </c>
      <c r="Y143" s="66">
        <v>0</v>
      </c>
      <c r="Z143" s="66">
        <v>0</v>
      </c>
      <c r="AA143" s="66">
        <v>0</v>
      </c>
      <c r="AB143" s="66">
        <v>0</v>
      </c>
      <c r="AC143" s="66">
        <v>0</v>
      </c>
      <c r="AD143" s="66"/>
      <c r="AE143" s="66"/>
      <c r="AF143" s="66"/>
      <c r="AG143" s="66" t="s">
        <v>237</v>
      </c>
      <c r="AH143" s="66" t="s">
        <v>2423</v>
      </c>
      <c r="AI143" s="66"/>
      <c r="AJ143" s="66" t="s">
        <v>587</v>
      </c>
      <c r="AK143" s="231">
        <f t="shared" si="2"/>
        <v>0</v>
      </c>
    </row>
    <row r="144" spans="1:37">
      <c r="A144" s="66" t="s">
        <v>2424</v>
      </c>
      <c r="B144" s="66" t="s">
        <v>32</v>
      </c>
      <c r="C144" s="66" t="s">
        <v>94</v>
      </c>
      <c r="D144" s="66">
        <v>0</v>
      </c>
      <c r="E144" s="66">
        <v>0</v>
      </c>
      <c r="F144" s="66">
        <v>10</v>
      </c>
      <c r="G144" s="66">
        <v>0</v>
      </c>
      <c r="H144" s="66">
        <v>10</v>
      </c>
      <c r="I144" s="108">
        <v>44651</v>
      </c>
      <c r="J144" s="66">
        <v>141470</v>
      </c>
      <c r="K144" s="66" t="s">
        <v>588</v>
      </c>
      <c r="L144" s="66" t="s">
        <v>2421</v>
      </c>
      <c r="M144" s="66" t="s">
        <v>2425</v>
      </c>
      <c r="N144" s="66" t="s">
        <v>318</v>
      </c>
      <c r="O144" s="66" t="s">
        <v>575</v>
      </c>
      <c r="P144" s="66">
        <v>10</v>
      </c>
      <c r="Q144" s="66">
        <v>10</v>
      </c>
      <c r="R144" s="66">
        <v>79455</v>
      </c>
      <c r="S144" s="66" t="s">
        <v>209</v>
      </c>
      <c r="T144" s="66" t="s">
        <v>2203</v>
      </c>
      <c r="U144" s="108">
        <v>44650</v>
      </c>
      <c r="V144" s="66">
        <v>10</v>
      </c>
      <c r="W144" s="66">
        <v>10</v>
      </c>
      <c r="X144" s="66">
        <v>0</v>
      </c>
      <c r="Y144" s="66">
        <v>0</v>
      </c>
      <c r="Z144" s="66">
        <v>0</v>
      </c>
      <c r="AA144" s="66">
        <v>0</v>
      </c>
      <c r="AB144" s="66">
        <v>0</v>
      </c>
      <c r="AC144" s="66">
        <v>0</v>
      </c>
      <c r="AD144" s="66"/>
      <c r="AE144" s="66"/>
      <c r="AF144" s="66"/>
      <c r="AG144" s="66" t="s">
        <v>306</v>
      </c>
      <c r="AH144" s="66"/>
      <c r="AI144" s="66"/>
      <c r="AJ144" s="66"/>
      <c r="AK144" s="231">
        <f t="shared" si="2"/>
        <v>0</v>
      </c>
    </row>
    <row r="145" spans="1:37">
      <c r="A145" s="66" t="s">
        <v>2426</v>
      </c>
      <c r="B145" s="66" t="s">
        <v>32</v>
      </c>
      <c r="C145" s="66" t="s">
        <v>41</v>
      </c>
      <c r="D145" s="66">
        <v>0</v>
      </c>
      <c r="E145" s="66">
        <v>-0.01</v>
      </c>
      <c r="F145" s="66">
        <v>10</v>
      </c>
      <c r="G145" s="66">
        <v>0</v>
      </c>
      <c r="H145" s="66">
        <v>10</v>
      </c>
      <c r="I145" s="108">
        <v>44651</v>
      </c>
      <c r="J145" s="66">
        <v>141467</v>
      </c>
      <c r="K145" s="66" t="s">
        <v>589</v>
      </c>
      <c r="L145" s="66" t="s">
        <v>2421</v>
      </c>
      <c r="M145" s="66" t="s">
        <v>2427</v>
      </c>
      <c r="N145" s="66" t="s">
        <v>318</v>
      </c>
      <c r="O145" s="66" t="s">
        <v>575</v>
      </c>
      <c r="P145" s="66">
        <v>10</v>
      </c>
      <c r="Q145" s="66">
        <v>10</v>
      </c>
      <c r="R145" s="66">
        <v>79453</v>
      </c>
      <c r="S145" s="66" t="s">
        <v>209</v>
      </c>
      <c r="T145" s="66" t="s">
        <v>42</v>
      </c>
      <c r="U145" s="108">
        <v>44650</v>
      </c>
      <c r="V145" s="66">
        <v>10</v>
      </c>
      <c r="W145" s="66">
        <v>10</v>
      </c>
      <c r="X145" s="66">
        <v>0</v>
      </c>
      <c r="Y145" s="66">
        <v>0</v>
      </c>
      <c r="Z145" s="66">
        <v>0</v>
      </c>
      <c r="AA145" s="66">
        <v>0</v>
      </c>
      <c r="AB145" s="66">
        <v>0</v>
      </c>
      <c r="AC145" s="66">
        <v>0</v>
      </c>
      <c r="AD145" s="66"/>
      <c r="AE145" s="66"/>
      <c r="AF145" s="66"/>
      <c r="AG145" s="66" t="s">
        <v>237</v>
      </c>
      <c r="AH145" s="66" t="s">
        <v>2428</v>
      </c>
      <c r="AI145" s="66"/>
      <c r="AJ145" s="66" t="s">
        <v>589</v>
      </c>
      <c r="AK145" s="231">
        <f t="shared" si="2"/>
        <v>0</v>
      </c>
    </row>
    <row r="146" spans="1:37">
      <c r="A146" s="66" t="s">
        <v>2429</v>
      </c>
      <c r="B146" s="66" t="s">
        <v>32</v>
      </c>
      <c r="C146" s="66" t="s">
        <v>92</v>
      </c>
      <c r="D146" s="66">
        <v>0</v>
      </c>
      <c r="E146" s="66">
        <v>0.01</v>
      </c>
      <c r="F146" s="66">
        <v>10</v>
      </c>
      <c r="G146" s="66">
        <v>0</v>
      </c>
      <c r="H146" s="66">
        <v>10</v>
      </c>
      <c r="I146" s="108">
        <v>44651</v>
      </c>
      <c r="J146" s="66">
        <v>141469</v>
      </c>
      <c r="K146" s="66" t="s">
        <v>590</v>
      </c>
      <c r="L146" s="66" t="s">
        <v>2421</v>
      </c>
      <c r="M146" s="66" t="s">
        <v>2430</v>
      </c>
      <c r="N146" s="66" t="s">
        <v>318</v>
      </c>
      <c r="O146" s="66" t="s">
        <v>575</v>
      </c>
      <c r="P146" s="66">
        <v>10</v>
      </c>
      <c r="Q146" s="66">
        <v>10</v>
      </c>
      <c r="R146" s="66">
        <v>79454</v>
      </c>
      <c r="S146" s="66" t="s">
        <v>209</v>
      </c>
      <c r="T146" s="66" t="s">
        <v>309</v>
      </c>
      <c r="U146" s="108">
        <v>44650</v>
      </c>
      <c r="V146" s="66">
        <v>10</v>
      </c>
      <c r="W146" s="66">
        <v>10</v>
      </c>
      <c r="X146" s="66">
        <v>0</v>
      </c>
      <c r="Y146" s="66">
        <v>0</v>
      </c>
      <c r="Z146" s="66">
        <v>0</v>
      </c>
      <c r="AA146" s="66">
        <v>0</v>
      </c>
      <c r="AB146" s="66">
        <v>0</v>
      </c>
      <c r="AC146" s="66">
        <v>0</v>
      </c>
      <c r="AD146" s="66"/>
      <c r="AE146" s="66"/>
      <c r="AF146" s="66"/>
      <c r="AG146" s="66" t="s">
        <v>306</v>
      </c>
      <c r="AH146" s="66" t="s">
        <v>2431</v>
      </c>
      <c r="AI146" s="66"/>
      <c r="AJ146" s="66" t="s">
        <v>590</v>
      </c>
      <c r="AK146" s="231">
        <f t="shared" si="2"/>
        <v>0</v>
      </c>
    </row>
    <row r="147" spans="1:37">
      <c r="A147" s="66" t="s">
        <v>591</v>
      </c>
      <c r="B147" s="66" t="s">
        <v>291</v>
      </c>
      <c r="C147" s="66" t="s">
        <v>43</v>
      </c>
      <c r="D147" s="66">
        <v>0</v>
      </c>
      <c r="E147" s="66">
        <v>0</v>
      </c>
      <c r="F147" s="66">
        <v>10</v>
      </c>
      <c r="G147" s="66">
        <v>0</v>
      </c>
      <c r="H147" s="66">
        <v>10</v>
      </c>
      <c r="I147" s="108">
        <v>44651</v>
      </c>
      <c r="J147" s="66">
        <v>142085</v>
      </c>
      <c r="K147" s="66" t="s">
        <v>592</v>
      </c>
      <c r="L147" s="66" t="s">
        <v>2356</v>
      </c>
      <c r="M147" s="66" t="s">
        <v>2432</v>
      </c>
      <c r="N147" s="66" t="s">
        <v>318</v>
      </c>
      <c r="O147" s="66" t="s">
        <v>575</v>
      </c>
      <c r="P147" s="66">
        <v>10</v>
      </c>
      <c r="Q147" s="66">
        <v>10</v>
      </c>
      <c r="R147" s="66">
        <v>86987</v>
      </c>
      <c r="S147" s="66" t="s">
        <v>593</v>
      </c>
      <c r="T147" s="66" t="s">
        <v>2144</v>
      </c>
      <c r="U147" s="108">
        <v>44650</v>
      </c>
      <c r="V147" s="66">
        <v>10</v>
      </c>
      <c r="W147" s="66">
        <v>10</v>
      </c>
      <c r="X147" s="66">
        <v>0</v>
      </c>
      <c r="Y147" s="66">
        <v>0</v>
      </c>
      <c r="Z147" s="66">
        <v>0</v>
      </c>
      <c r="AA147" s="66">
        <v>0</v>
      </c>
      <c r="AB147" s="66">
        <v>0</v>
      </c>
      <c r="AC147" s="66">
        <v>0</v>
      </c>
      <c r="AD147" s="66"/>
      <c r="AE147" s="66"/>
      <c r="AF147" s="66"/>
      <c r="AG147" s="66" t="s">
        <v>237</v>
      </c>
      <c r="AH147" s="66" t="s">
        <v>2433</v>
      </c>
      <c r="AI147" s="66"/>
      <c r="AJ147" s="66" t="s">
        <v>592</v>
      </c>
      <c r="AK147" s="231">
        <f t="shared" si="2"/>
        <v>0</v>
      </c>
    </row>
    <row r="148" spans="1:37" s="67" customFormat="1">
      <c r="A148" s="66" t="s">
        <v>2434</v>
      </c>
      <c r="B148" s="66" t="s">
        <v>291</v>
      </c>
      <c r="C148" s="66" t="s">
        <v>94</v>
      </c>
      <c r="D148" s="66">
        <v>0</v>
      </c>
      <c r="E148" s="66">
        <v>0</v>
      </c>
      <c r="F148" s="66">
        <v>10</v>
      </c>
      <c r="G148" s="66">
        <v>0</v>
      </c>
      <c r="H148" s="66">
        <v>10</v>
      </c>
      <c r="I148" s="108">
        <v>44651</v>
      </c>
      <c r="J148" s="66">
        <v>142088</v>
      </c>
      <c r="K148" s="66" t="s">
        <v>594</v>
      </c>
      <c r="L148" s="66" t="s">
        <v>2356</v>
      </c>
      <c r="M148" s="66" t="s">
        <v>2435</v>
      </c>
      <c r="N148" s="66" t="s">
        <v>318</v>
      </c>
      <c r="O148" s="66" t="s">
        <v>575</v>
      </c>
      <c r="P148" s="66">
        <v>10</v>
      </c>
      <c r="Q148" s="66">
        <v>10</v>
      </c>
      <c r="R148" s="66">
        <v>86990</v>
      </c>
      <c r="S148" s="66" t="s">
        <v>593</v>
      </c>
      <c r="T148" s="66" t="s">
        <v>2203</v>
      </c>
      <c r="U148" s="108">
        <v>44650</v>
      </c>
      <c r="V148" s="66">
        <v>10</v>
      </c>
      <c r="W148" s="66">
        <v>10</v>
      </c>
      <c r="X148" s="66">
        <v>0</v>
      </c>
      <c r="Y148" s="66">
        <v>0</v>
      </c>
      <c r="Z148" s="66">
        <v>0</v>
      </c>
      <c r="AA148" s="66">
        <v>0</v>
      </c>
      <c r="AB148" s="66">
        <v>0</v>
      </c>
      <c r="AC148" s="66">
        <v>0</v>
      </c>
      <c r="AD148" s="66"/>
      <c r="AE148" s="66"/>
      <c r="AF148" s="66"/>
      <c r="AG148" s="66" t="s">
        <v>306</v>
      </c>
      <c r="AH148" s="66"/>
      <c r="AI148" s="66"/>
      <c r="AJ148" s="66"/>
      <c r="AK148" s="231">
        <f t="shared" si="2"/>
        <v>0</v>
      </c>
    </row>
    <row r="149" spans="1:37">
      <c r="A149" s="66" t="s">
        <v>2436</v>
      </c>
      <c r="B149" s="66" t="s">
        <v>291</v>
      </c>
      <c r="C149" s="66" t="s">
        <v>41</v>
      </c>
      <c r="D149" s="66">
        <v>0</v>
      </c>
      <c r="E149" s="66">
        <v>0</v>
      </c>
      <c r="F149" s="66">
        <v>10</v>
      </c>
      <c r="G149" s="66">
        <v>0</v>
      </c>
      <c r="H149" s="66">
        <v>10</v>
      </c>
      <c r="I149" s="108">
        <v>44651</v>
      </c>
      <c r="J149" s="66">
        <v>142086</v>
      </c>
      <c r="K149" s="66" t="s">
        <v>595</v>
      </c>
      <c r="L149" s="66" t="s">
        <v>2356</v>
      </c>
      <c r="M149" s="66" t="s">
        <v>2437</v>
      </c>
      <c r="N149" s="66" t="s">
        <v>318</v>
      </c>
      <c r="O149" s="66" t="s">
        <v>575</v>
      </c>
      <c r="P149" s="66">
        <v>10</v>
      </c>
      <c r="Q149" s="66">
        <v>10</v>
      </c>
      <c r="R149" s="66">
        <v>86988</v>
      </c>
      <c r="S149" s="66" t="s">
        <v>593</v>
      </c>
      <c r="T149" s="66" t="s">
        <v>42</v>
      </c>
      <c r="U149" s="108">
        <v>44650</v>
      </c>
      <c r="V149" s="66">
        <v>10</v>
      </c>
      <c r="W149" s="66">
        <v>10</v>
      </c>
      <c r="X149" s="66">
        <v>0</v>
      </c>
      <c r="Y149" s="66">
        <v>0</v>
      </c>
      <c r="Z149" s="66">
        <v>0</v>
      </c>
      <c r="AA149" s="66">
        <v>0</v>
      </c>
      <c r="AB149" s="66">
        <v>0</v>
      </c>
      <c r="AC149" s="66">
        <v>0</v>
      </c>
      <c r="AD149" s="66"/>
      <c r="AE149" s="66"/>
      <c r="AF149" s="66"/>
      <c r="AG149" s="66" t="s">
        <v>237</v>
      </c>
      <c r="AH149" s="66" t="s">
        <v>2438</v>
      </c>
      <c r="AI149" s="66"/>
      <c r="AJ149" s="66" t="s">
        <v>595</v>
      </c>
      <c r="AK149" s="231">
        <f t="shared" si="2"/>
        <v>0</v>
      </c>
    </row>
    <row r="150" spans="1:37">
      <c r="A150" s="66" t="s">
        <v>2439</v>
      </c>
      <c r="B150" s="66" t="s">
        <v>1302</v>
      </c>
      <c r="C150" s="66" t="s">
        <v>92</v>
      </c>
      <c r="D150" s="66">
        <v>0</v>
      </c>
      <c r="E150" s="66">
        <v>0</v>
      </c>
      <c r="F150" s="66">
        <v>10</v>
      </c>
      <c r="G150" s="66">
        <v>0</v>
      </c>
      <c r="H150" s="66">
        <v>10</v>
      </c>
      <c r="I150" s="108">
        <v>44651</v>
      </c>
      <c r="J150" s="66">
        <v>144117</v>
      </c>
      <c r="K150" s="66" t="s">
        <v>1329</v>
      </c>
      <c r="L150" s="66" t="s">
        <v>2366</v>
      </c>
      <c r="M150" s="66" t="s">
        <v>2440</v>
      </c>
      <c r="N150" s="66" t="s">
        <v>318</v>
      </c>
      <c r="O150" s="66" t="s">
        <v>575</v>
      </c>
      <c r="P150" s="66">
        <v>10</v>
      </c>
      <c r="Q150" s="66">
        <v>10</v>
      </c>
      <c r="R150" s="66">
        <v>95244</v>
      </c>
      <c r="S150" s="66" t="s">
        <v>1311</v>
      </c>
      <c r="T150" s="66" t="s">
        <v>309</v>
      </c>
      <c r="U150" s="108">
        <v>44650</v>
      </c>
      <c r="V150" s="66">
        <v>10</v>
      </c>
      <c r="W150" s="66">
        <v>10</v>
      </c>
      <c r="X150" s="66">
        <v>0</v>
      </c>
      <c r="Y150" s="66">
        <v>0</v>
      </c>
      <c r="Z150" s="66">
        <v>0</v>
      </c>
      <c r="AA150" s="66">
        <v>0</v>
      </c>
      <c r="AB150" s="66">
        <v>0</v>
      </c>
      <c r="AC150" s="66">
        <v>0</v>
      </c>
      <c r="AD150" s="66"/>
      <c r="AE150" s="66"/>
      <c r="AF150" s="66"/>
      <c r="AG150" s="66" t="s">
        <v>306</v>
      </c>
      <c r="AH150" s="66" t="s">
        <v>2441</v>
      </c>
      <c r="AI150" s="66"/>
      <c r="AJ150" s="66" t="s">
        <v>1329</v>
      </c>
      <c r="AK150" s="231">
        <f t="shared" si="2"/>
        <v>0</v>
      </c>
    </row>
    <row r="151" spans="1:37">
      <c r="A151" s="66" t="s">
        <v>1330</v>
      </c>
      <c r="B151" s="66" t="s">
        <v>1303</v>
      </c>
      <c r="C151" s="66" t="s">
        <v>43</v>
      </c>
      <c r="D151" s="66">
        <v>0</v>
      </c>
      <c r="E151" s="66">
        <v>0</v>
      </c>
      <c r="F151" s="66">
        <v>10</v>
      </c>
      <c r="G151" s="66">
        <v>1745.59</v>
      </c>
      <c r="H151" s="66">
        <v>10</v>
      </c>
      <c r="I151" s="108">
        <v>44651</v>
      </c>
      <c r="J151" s="66">
        <v>144557</v>
      </c>
      <c r="K151" s="66" t="s">
        <v>1331</v>
      </c>
      <c r="L151" s="66" t="s">
        <v>1332</v>
      </c>
      <c r="M151" s="66" t="s">
        <v>1327</v>
      </c>
      <c r="N151" s="66" t="s">
        <v>318</v>
      </c>
      <c r="O151" s="66" t="s">
        <v>575</v>
      </c>
      <c r="P151" s="66">
        <v>10</v>
      </c>
      <c r="Q151" s="66">
        <v>10</v>
      </c>
      <c r="R151" s="66">
        <v>96688</v>
      </c>
      <c r="S151" s="66" t="s">
        <v>1312</v>
      </c>
      <c r="T151" s="66" t="s">
        <v>2144</v>
      </c>
      <c r="U151" s="108">
        <v>44650</v>
      </c>
      <c r="V151" s="66">
        <v>10</v>
      </c>
      <c r="W151" s="66">
        <v>10</v>
      </c>
      <c r="X151" s="66">
        <v>0</v>
      </c>
      <c r="Y151" s="66">
        <v>0</v>
      </c>
      <c r="Z151" s="66">
        <v>0</v>
      </c>
      <c r="AA151" s="66">
        <v>0</v>
      </c>
      <c r="AB151" s="66">
        <v>0</v>
      </c>
      <c r="AC151" s="66">
        <v>0</v>
      </c>
      <c r="AD151" s="66"/>
      <c r="AE151" s="66"/>
      <c r="AF151" s="66"/>
      <c r="AG151" s="66" t="s">
        <v>237</v>
      </c>
      <c r="AH151" s="66" t="s">
        <v>2442</v>
      </c>
      <c r="AI151" s="66"/>
      <c r="AJ151" s="66" t="s">
        <v>1331</v>
      </c>
      <c r="AK151" s="231">
        <f t="shared" si="2"/>
        <v>1.7455899999999999E-4</v>
      </c>
    </row>
    <row r="152" spans="1:37">
      <c r="A152" s="66" t="s">
        <v>1333</v>
      </c>
      <c r="B152" s="66" t="s">
        <v>1303</v>
      </c>
      <c r="C152" s="66" t="s">
        <v>94</v>
      </c>
      <c r="D152" s="66">
        <v>0</v>
      </c>
      <c r="E152" s="66">
        <v>0</v>
      </c>
      <c r="F152" s="66">
        <v>10</v>
      </c>
      <c r="G152" s="66">
        <v>1745.59</v>
      </c>
      <c r="H152" s="66">
        <v>10</v>
      </c>
      <c r="I152" s="108">
        <v>44651</v>
      </c>
      <c r="J152" s="66">
        <v>144558</v>
      </c>
      <c r="K152" s="66" t="s">
        <v>1334</v>
      </c>
      <c r="L152" s="66" t="s">
        <v>1332</v>
      </c>
      <c r="M152" s="66" t="s">
        <v>1335</v>
      </c>
      <c r="N152" s="66" t="s">
        <v>318</v>
      </c>
      <c r="O152" s="66" t="s">
        <v>575</v>
      </c>
      <c r="P152" s="66">
        <v>10</v>
      </c>
      <c r="Q152" s="66">
        <v>10</v>
      </c>
      <c r="R152" s="66">
        <v>96691</v>
      </c>
      <c r="S152" s="66" t="s">
        <v>1312</v>
      </c>
      <c r="T152" s="66" t="s">
        <v>2203</v>
      </c>
      <c r="U152" s="108">
        <v>44650</v>
      </c>
      <c r="V152" s="66">
        <v>10</v>
      </c>
      <c r="W152" s="66">
        <v>10</v>
      </c>
      <c r="X152" s="66">
        <v>0</v>
      </c>
      <c r="Y152" s="66">
        <v>0</v>
      </c>
      <c r="Z152" s="66">
        <v>0</v>
      </c>
      <c r="AA152" s="66">
        <v>0</v>
      </c>
      <c r="AB152" s="66">
        <v>0</v>
      </c>
      <c r="AC152" s="66">
        <v>0</v>
      </c>
      <c r="AD152" s="66"/>
      <c r="AE152" s="66"/>
      <c r="AF152" s="66"/>
      <c r="AG152" s="66" t="s">
        <v>306</v>
      </c>
      <c r="AH152" s="66" t="s">
        <v>2443</v>
      </c>
      <c r="AI152" s="66"/>
      <c r="AJ152" s="66" t="s">
        <v>1334</v>
      </c>
      <c r="AK152" s="231">
        <f t="shared" si="2"/>
        <v>1.7455899999999999E-4</v>
      </c>
    </row>
    <row r="153" spans="1:37">
      <c r="A153" s="66" t="s">
        <v>1336</v>
      </c>
      <c r="B153" s="66" t="s">
        <v>1303</v>
      </c>
      <c r="C153" s="66" t="s">
        <v>41</v>
      </c>
      <c r="D153" s="66">
        <v>0</v>
      </c>
      <c r="E153" s="66">
        <v>1745.59</v>
      </c>
      <c r="F153" s="66">
        <v>10</v>
      </c>
      <c r="G153" s="66">
        <v>1745.59</v>
      </c>
      <c r="H153" s="66">
        <v>10</v>
      </c>
      <c r="I153" s="108">
        <v>44651</v>
      </c>
      <c r="J153" s="66">
        <v>144555</v>
      </c>
      <c r="K153" s="66" t="s">
        <v>1337</v>
      </c>
      <c r="L153" s="66" t="s">
        <v>1332</v>
      </c>
      <c r="M153" s="66" t="s">
        <v>1338</v>
      </c>
      <c r="N153" s="66" t="s">
        <v>318</v>
      </c>
      <c r="O153" s="66" t="s">
        <v>575</v>
      </c>
      <c r="P153" s="66">
        <v>10</v>
      </c>
      <c r="Q153" s="66">
        <v>10</v>
      </c>
      <c r="R153" s="66">
        <v>96689</v>
      </c>
      <c r="S153" s="66" t="s">
        <v>1312</v>
      </c>
      <c r="T153" s="66" t="s">
        <v>42</v>
      </c>
      <c r="U153" s="108">
        <v>44650</v>
      </c>
      <c r="V153" s="66">
        <v>10</v>
      </c>
      <c r="W153" s="66">
        <v>10</v>
      </c>
      <c r="X153" s="66">
        <v>0</v>
      </c>
      <c r="Y153" s="66">
        <v>0</v>
      </c>
      <c r="Z153" s="66">
        <v>0</v>
      </c>
      <c r="AA153" s="66">
        <v>0</v>
      </c>
      <c r="AB153" s="66">
        <v>0</v>
      </c>
      <c r="AC153" s="66">
        <v>0</v>
      </c>
      <c r="AD153" s="66"/>
      <c r="AE153" s="66"/>
      <c r="AF153" s="66"/>
      <c r="AG153" s="66" t="s">
        <v>237</v>
      </c>
      <c r="AH153" s="66" t="s">
        <v>2444</v>
      </c>
      <c r="AI153" s="66"/>
      <c r="AJ153" s="66" t="s">
        <v>1337</v>
      </c>
      <c r="AK153" s="231">
        <f t="shared" si="2"/>
        <v>1.7455899999999999E-4</v>
      </c>
    </row>
    <row r="154" spans="1:37">
      <c r="A154" s="66" t="s">
        <v>1339</v>
      </c>
      <c r="B154" s="66" t="s">
        <v>1303</v>
      </c>
      <c r="C154" s="66" t="s">
        <v>92</v>
      </c>
      <c r="D154" s="66">
        <v>0</v>
      </c>
      <c r="E154" s="66">
        <v>0</v>
      </c>
      <c r="F154" s="66">
        <v>10</v>
      </c>
      <c r="G154" s="66">
        <v>1745.59</v>
      </c>
      <c r="H154" s="66">
        <v>10</v>
      </c>
      <c r="I154" s="108">
        <v>44651</v>
      </c>
      <c r="J154" s="66">
        <v>144556</v>
      </c>
      <c r="K154" s="66" t="s">
        <v>1340</v>
      </c>
      <c r="L154" s="66" t="s">
        <v>1332</v>
      </c>
      <c r="M154" s="66" t="s">
        <v>1341</v>
      </c>
      <c r="N154" s="66" t="s">
        <v>318</v>
      </c>
      <c r="O154" s="66" t="s">
        <v>575</v>
      </c>
      <c r="P154" s="66">
        <v>10</v>
      </c>
      <c r="Q154" s="66">
        <v>10</v>
      </c>
      <c r="R154" s="66">
        <v>96690</v>
      </c>
      <c r="S154" s="66" t="s">
        <v>1312</v>
      </c>
      <c r="T154" s="66" t="s">
        <v>309</v>
      </c>
      <c r="U154" s="108">
        <v>44650</v>
      </c>
      <c r="V154" s="66">
        <v>10</v>
      </c>
      <c r="W154" s="66">
        <v>10</v>
      </c>
      <c r="X154" s="66">
        <v>0</v>
      </c>
      <c r="Y154" s="66">
        <v>0</v>
      </c>
      <c r="Z154" s="66">
        <v>0</v>
      </c>
      <c r="AA154" s="66">
        <v>0</v>
      </c>
      <c r="AB154" s="66">
        <v>0</v>
      </c>
      <c r="AC154" s="66">
        <v>0</v>
      </c>
      <c r="AD154" s="66"/>
      <c r="AE154" s="66"/>
      <c r="AF154" s="66"/>
      <c r="AG154" s="66" t="s">
        <v>306</v>
      </c>
      <c r="AH154" s="66" t="s">
        <v>2445</v>
      </c>
      <c r="AI154" s="66"/>
      <c r="AJ154" s="66" t="s">
        <v>1340</v>
      </c>
      <c r="AK154" s="231">
        <f t="shared" si="2"/>
        <v>1.7455899999999999E-4</v>
      </c>
    </row>
    <row r="155" spans="1:37">
      <c r="A155" s="66" t="s">
        <v>1382</v>
      </c>
      <c r="B155" s="66" t="s">
        <v>1351</v>
      </c>
      <c r="C155" s="66" t="s">
        <v>43</v>
      </c>
      <c r="D155" s="66">
        <v>10000</v>
      </c>
      <c r="E155" s="66">
        <v>126864.19</v>
      </c>
      <c r="F155" s="66">
        <v>12.686419000000001</v>
      </c>
      <c r="G155" s="66">
        <v>747204813.01999998</v>
      </c>
      <c r="H155" s="66">
        <v>12.686400000000001</v>
      </c>
      <c r="I155" s="108">
        <v>44651</v>
      </c>
      <c r="J155" s="66">
        <v>146103</v>
      </c>
      <c r="K155" s="66" t="s">
        <v>1383</v>
      </c>
      <c r="L155" s="66" t="s">
        <v>1384</v>
      </c>
      <c r="M155" s="66" t="s">
        <v>1371</v>
      </c>
      <c r="N155" s="66" t="s">
        <v>318</v>
      </c>
      <c r="O155" s="66" t="s">
        <v>575</v>
      </c>
      <c r="P155" s="66">
        <v>12.686400000000001</v>
      </c>
      <c r="Q155" s="66">
        <v>12.686400000000001</v>
      </c>
      <c r="R155" s="66">
        <v>102847</v>
      </c>
      <c r="S155" s="66" t="s">
        <v>1352</v>
      </c>
      <c r="T155" s="66" t="s">
        <v>2144</v>
      </c>
      <c r="U155" s="108">
        <v>44650</v>
      </c>
      <c r="V155" s="66">
        <v>12.684699999999999</v>
      </c>
      <c r="W155" s="66">
        <v>12.684704</v>
      </c>
      <c r="X155" s="66">
        <v>1.6999999999999999E-3</v>
      </c>
      <c r="Y155" s="66">
        <v>1.3401972455004E-2</v>
      </c>
      <c r="Z155" s="66">
        <v>4.8917000000000002</v>
      </c>
      <c r="AA155" s="66">
        <v>1.7149999999999999E-3</v>
      </c>
      <c r="AB155" s="66">
        <v>1.3520220889663001E-2</v>
      </c>
      <c r="AC155" s="66">
        <v>4.9348999999999998</v>
      </c>
      <c r="AD155" s="66"/>
      <c r="AE155" s="66"/>
      <c r="AF155" s="66"/>
      <c r="AG155" s="66" t="s">
        <v>237</v>
      </c>
      <c r="AH155" s="66" t="s">
        <v>1385</v>
      </c>
      <c r="AI155" s="66"/>
      <c r="AJ155" s="66" t="s">
        <v>1383</v>
      </c>
      <c r="AK155" s="231">
        <f t="shared" si="2"/>
        <v>74.720481301999996</v>
      </c>
    </row>
    <row r="156" spans="1:37">
      <c r="A156" s="66" t="s">
        <v>1386</v>
      </c>
      <c r="B156" s="66" t="s">
        <v>1351</v>
      </c>
      <c r="C156" s="66" t="s">
        <v>94</v>
      </c>
      <c r="D156" s="66">
        <v>1000</v>
      </c>
      <c r="E156" s="66">
        <v>12795.14</v>
      </c>
      <c r="F156" s="66">
        <v>12.79514</v>
      </c>
      <c r="G156" s="66">
        <v>747204813.01999998</v>
      </c>
      <c r="H156" s="66">
        <v>12.7951</v>
      </c>
      <c r="I156" s="108">
        <v>44651</v>
      </c>
      <c r="J156" s="66">
        <v>146101</v>
      </c>
      <c r="K156" s="66" t="s">
        <v>1387</v>
      </c>
      <c r="L156" s="66" t="s">
        <v>1384</v>
      </c>
      <c r="M156" s="66" t="s">
        <v>1375</v>
      </c>
      <c r="N156" s="66" t="s">
        <v>318</v>
      </c>
      <c r="O156" s="66" t="s">
        <v>575</v>
      </c>
      <c r="P156" s="66">
        <v>12.7951</v>
      </c>
      <c r="Q156" s="66">
        <v>12.7951</v>
      </c>
      <c r="R156" s="66">
        <v>102850</v>
      </c>
      <c r="S156" s="66" t="s">
        <v>1352</v>
      </c>
      <c r="T156" s="66" t="s">
        <v>2203</v>
      </c>
      <c r="U156" s="108">
        <v>44650</v>
      </c>
      <c r="V156" s="66">
        <v>12.7933</v>
      </c>
      <c r="W156" s="66">
        <v>12.793340000000001</v>
      </c>
      <c r="X156" s="66">
        <v>1.8E-3</v>
      </c>
      <c r="Y156" s="66">
        <v>1.4069864694800999E-2</v>
      </c>
      <c r="Z156" s="66">
        <v>5.1355000000000004</v>
      </c>
      <c r="AA156" s="66">
        <v>1.8E-3</v>
      </c>
      <c r="AB156" s="66">
        <v>1.4069820703584E-2</v>
      </c>
      <c r="AC156" s="66">
        <v>5.1355000000000004</v>
      </c>
      <c r="AD156" s="66"/>
      <c r="AE156" s="66"/>
      <c r="AF156" s="66"/>
      <c r="AG156" s="66" t="s">
        <v>306</v>
      </c>
      <c r="AH156" s="66" t="s">
        <v>1388</v>
      </c>
      <c r="AI156" s="66"/>
      <c r="AJ156" s="66" t="s">
        <v>1387</v>
      </c>
      <c r="AK156" s="231">
        <f t="shared" si="2"/>
        <v>74.720481301999996</v>
      </c>
    </row>
    <row r="157" spans="1:37">
      <c r="A157" s="66" t="s">
        <v>1389</v>
      </c>
      <c r="B157" s="66" t="s">
        <v>1351</v>
      </c>
      <c r="C157" s="66" t="s">
        <v>41</v>
      </c>
      <c r="D157" s="66">
        <v>39813232.391000003</v>
      </c>
      <c r="E157" s="66">
        <v>505088421.46000004</v>
      </c>
      <c r="F157" s="66">
        <v>12.6864459659944</v>
      </c>
      <c r="G157" s="66">
        <v>747204813.01999998</v>
      </c>
      <c r="H157" s="66">
        <v>12.686400000000001</v>
      </c>
      <c r="I157" s="108">
        <v>44651</v>
      </c>
      <c r="J157" s="66">
        <v>146104</v>
      </c>
      <c r="K157" s="66" t="s">
        <v>1390</v>
      </c>
      <c r="L157" s="66" t="s">
        <v>1384</v>
      </c>
      <c r="M157" s="66" t="s">
        <v>1378</v>
      </c>
      <c r="N157" s="66" t="s">
        <v>318</v>
      </c>
      <c r="O157" s="66" t="s">
        <v>575</v>
      </c>
      <c r="P157" s="66">
        <v>12.686400000000001</v>
      </c>
      <c r="Q157" s="66">
        <v>12.686400000000001</v>
      </c>
      <c r="R157" s="66">
        <v>102848</v>
      </c>
      <c r="S157" s="66" t="s">
        <v>1352</v>
      </c>
      <c r="T157" s="66" t="s">
        <v>42</v>
      </c>
      <c r="U157" s="108">
        <v>44650</v>
      </c>
      <c r="V157" s="66">
        <v>12.684699999999999</v>
      </c>
      <c r="W157" s="66">
        <v>12.684729736844</v>
      </c>
      <c r="X157" s="66">
        <v>1.6999999999999999E-3</v>
      </c>
      <c r="Y157" s="66">
        <v>1.3401972455004E-2</v>
      </c>
      <c r="Z157" s="66">
        <v>4.8917000000000002</v>
      </c>
      <c r="AA157" s="66">
        <v>1.71622915037E-3</v>
      </c>
      <c r="AB157" s="66">
        <v>1.35298834581E-2</v>
      </c>
      <c r="AC157" s="66">
        <v>4.9383999999999997</v>
      </c>
      <c r="AD157" s="66"/>
      <c r="AE157" s="66"/>
      <c r="AF157" s="66"/>
      <c r="AG157" s="66" t="s">
        <v>237</v>
      </c>
      <c r="AH157" s="66" t="s">
        <v>1391</v>
      </c>
      <c r="AI157" s="66"/>
      <c r="AJ157" s="66" t="s">
        <v>1390</v>
      </c>
      <c r="AK157" s="231">
        <f t="shared" si="2"/>
        <v>74.720481301999996</v>
      </c>
    </row>
    <row r="158" spans="1:37">
      <c r="A158" s="66" t="s">
        <v>1392</v>
      </c>
      <c r="B158" s="66" t="s">
        <v>1351</v>
      </c>
      <c r="C158" s="66" t="s">
        <v>92</v>
      </c>
      <c r="D158" s="66">
        <v>18911650.07</v>
      </c>
      <c r="E158" s="66">
        <v>241976732.22999999</v>
      </c>
      <c r="F158" s="66">
        <v>12.7951147221074</v>
      </c>
      <c r="G158" s="66">
        <v>747204813.01999998</v>
      </c>
      <c r="H158" s="66">
        <v>12.7951</v>
      </c>
      <c r="I158" s="108">
        <v>44651</v>
      </c>
      <c r="J158" s="66">
        <v>146102</v>
      </c>
      <c r="K158" s="66" t="s">
        <v>1393</v>
      </c>
      <c r="L158" s="66" t="s">
        <v>1384</v>
      </c>
      <c r="M158" s="66" t="s">
        <v>1381</v>
      </c>
      <c r="N158" s="66" t="s">
        <v>318</v>
      </c>
      <c r="O158" s="66" t="s">
        <v>575</v>
      </c>
      <c r="P158" s="66">
        <v>12.7951</v>
      </c>
      <c r="Q158" s="66">
        <v>12.7951</v>
      </c>
      <c r="R158" s="66">
        <v>102849</v>
      </c>
      <c r="S158" s="66" t="s">
        <v>1352</v>
      </c>
      <c r="T158" s="66" t="s">
        <v>309</v>
      </c>
      <c r="U158" s="108">
        <v>44650</v>
      </c>
      <c r="V158" s="66">
        <v>12.7933</v>
      </c>
      <c r="W158" s="66">
        <v>12.793290487317099</v>
      </c>
      <c r="X158" s="66">
        <v>1.8E-3</v>
      </c>
      <c r="Y158" s="66">
        <v>1.4069864694800999E-2</v>
      </c>
      <c r="Z158" s="66">
        <v>5.1355000000000004</v>
      </c>
      <c r="AA158" s="66">
        <v>1.8242347903200001E-3</v>
      </c>
      <c r="AB158" s="66">
        <v>1.4259308753509999E-2</v>
      </c>
      <c r="AC158" s="66">
        <v>5.2046000000000001</v>
      </c>
      <c r="AD158" s="66"/>
      <c r="AE158" s="66"/>
      <c r="AF158" s="66"/>
      <c r="AG158" s="66" t="s">
        <v>306</v>
      </c>
      <c r="AH158" s="66" t="s">
        <v>1394</v>
      </c>
      <c r="AI158" s="66"/>
      <c r="AJ158" s="66" t="s">
        <v>1393</v>
      </c>
      <c r="AK158" s="231">
        <f t="shared" si="2"/>
        <v>74.720481301999996</v>
      </c>
    </row>
    <row r="159" spans="1:37">
      <c r="A159" s="66" t="s">
        <v>1395</v>
      </c>
      <c r="B159" s="66" t="s">
        <v>1353</v>
      </c>
      <c r="C159" s="66" t="s">
        <v>43</v>
      </c>
      <c r="D159" s="66">
        <v>378142.772</v>
      </c>
      <c r="E159" s="66">
        <v>4752330.93</v>
      </c>
      <c r="F159" s="66">
        <v>12.567557234704999</v>
      </c>
      <c r="G159" s="66">
        <v>539121521.81000006</v>
      </c>
      <c r="H159" s="66">
        <v>12.567600000000001</v>
      </c>
      <c r="I159" s="108">
        <v>44651</v>
      </c>
      <c r="J159" s="66">
        <v>146485</v>
      </c>
      <c r="K159" s="66" t="s">
        <v>1396</v>
      </c>
      <c r="L159" s="66" t="s">
        <v>1397</v>
      </c>
      <c r="M159" s="66" t="s">
        <v>1375</v>
      </c>
      <c r="N159" s="66" t="s">
        <v>318</v>
      </c>
      <c r="O159" s="66" t="s">
        <v>575</v>
      </c>
      <c r="P159" s="66">
        <v>12.567600000000001</v>
      </c>
      <c r="Q159" s="66">
        <v>12.567600000000001</v>
      </c>
      <c r="R159" s="66">
        <v>104061</v>
      </c>
      <c r="S159" s="66" t="s">
        <v>1354</v>
      </c>
      <c r="T159" s="66" t="s">
        <v>2144</v>
      </c>
      <c r="U159" s="108">
        <v>44650</v>
      </c>
      <c r="V159" s="66">
        <v>12.565899999999999</v>
      </c>
      <c r="W159" s="66">
        <v>12.565911824436499</v>
      </c>
      <c r="X159" s="66">
        <v>1.6999999999999999E-3</v>
      </c>
      <c r="Y159" s="66">
        <v>1.3528676815827E-2</v>
      </c>
      <c r="Z159" s="66">
        <v>4.9379999999999997</v>
      </c>
      <c r="AA159" s="66">
        <v>1.6454102684800001E-3</v>
      </c>
      <c r="AB159" s="66">
        <v>1.3094236944112001E-2</v>
      </c>
      <c r="AC159" s="66">
        <v>4.7793999999999999</v>
      </c>
      <c r="AD159" s="66"/>
      <c r="AE159" s="66"/>
      <c r="AF159" s="66"/>
      <c r="AG159" s="66" t="s">
        <v>237</v>
      </c>
      <c r="AH159" s="66" t="s">
        <v>1427</v>
      </c>
      <c r="AI159" s="66"/>
      <c r="AJ159" s="66" t="s">
        <v>1396</v>
      </c>
      <c r="AK159" s="231">
        <f t="shared" si="2"/>
        <v>53.912152181000003</v>
      </c>
    </row>
    <row r="160" spans="1:37">
      <c r="A160" s="66" t="s">
        <v>1398</v>
      </c>
      <c r="B160" s="66" t="s">
        <v>1353</v>
      </c>
      <c r="C160" s="66" t="s">
        <v>94</v>
      </c>
      <c r="D160" s="66">
        <v>1500</v>
      </c>
      <c r="E160" s="66">
        <v>19007.75</v>
      </c>
      <c r="F160" s="66">
        <v>12.6718333333333</v>
      </c>
      <c r="G160" s="66">
        <v>539121521.81000006</v>
      </c>
      <c r="H160" s="66">
        <v>12.671799999999999</v>
      </c>
      <c r="I160" s="108">
        <v>44651</v>
      </c>
      <c r="J160" s="66">
        <v>146486</v>
      </c>
      <c r="K160" s="66" t="s">
        <v>1399</v>
      </c>
      <c r="L160" s="66" t="s">
        <v>1397</v>
      </c>
      <c r="M160" s="66" t="s">
        <v>1400</v>
      </c>
      <c r="N160" s="66" t="s">
        <v>318</v>
      </c>
      <c r="O160" s="66" t="s">
        <v>575</v>
      </c>
      <c r="P160" s="66">
        <v>12.671799999999999</v>
      </c>
      <c r="Q160" s="66">
        <v>12.671799999999999</v>
      </c>
      <c r="R160" s="66">
        <v>104064</v>
      </c>
      <c r="S160" s="66" t="s">
        <v>1354</v>
      </c>
      <c r="T160" s="66" t="s">
        <v>2203</v>
      </c>
      <c r="U160" s="108">
        <v>44650</v>
      </c>
      <c r="V160" s="66">
        <v>12.6701</v>
      </c>
      <c r="W160" s="66">
        <v>12.670073333333301</v>
      </c>
      <c r="X160" s="66">
        <v>1.6999999999999999E-3</v>
      </c>
      <c r="Y160" s="66">
        <v>1.3417415805715E-2</v>
      </c>
      <c r="Z160" s="66">
        <v>4.8974000000000002</v>
      </c>
      <c r="AA160" s="66">
        <v>1.7600000000000001E-3</v>
      </c>
      <c r="AB160" s="66">
        <v>1.3891000893969999E-2</v>
      </c>
      <c r="AC160" s="66">
        <v>5.0701999999999998</v>
      </c>
      <c r="AD160" s="66"/>
      <c r="AE160" s="66"/>
      <c r="AF160" s="66"/>
      <c r="AG160" s="66" t="s">
        <v>306</v>
      </c>
      <c r="AH160" s="66" t="s">
        <v>1428</v>
      </c>
      <c r="AI160" s="66"/>
      <c r="AJ160" s="66" t="s">
        <v>1399</v>
      </c>
      <c r="AK160" s="231">
        <f t="shared" si="2"/>
        <v>53.912152181000003</v>
      </c>
    </row>
    <row r="161" spans="1:37">
      <c r="A161" s="66" t="s">
        <v>1401</v>
      </c>
      <c r="B161" s="66" t="s">
        <v>1353</v>
      </c>
      <c r="C161" s="66" t="s">
        <v>41</v>
      </c>
      <c r="D161" s="66">
        <v>33879441.185999997</v>
      </c>
      <c r="E161" s="66">
        <v>425781795.62</v>
      </c>
      <c r="F161" s="66">
        <v>12.5675566277034</v>
      </c>
      <c r="G161" s="66">
        <v>539121521.81000006</v>
      </c>
      <c r="H161" s="66">
        <v>12.567600000000001</v>
      </c>
      <c r="I161" s="108">
        <v>44651</v>
      </c>
      <c r="J161" s="66">
        <v>146488</v>
      </c>
      <c r="K161" s="66" t="s">
        <v>1402</v>
      </c>
      <c r="L161" s="66" t="s">
        <v>1397</v>
      </c>
      <c r="M161" s="66" t="s">
        <v>1403</v>
      </c>
      <c r="N161" s="66" t="s">
        <v>318</v>
      </c>
      <c r="O161" s="66" t="s">
        <v>575</v>
      </c>
      <c r="P161" s="66">
        <v>12.567600000000001</v>
      </c>
      <c r="Q161" s="66">
        <v>12.567600000000001</v>
      </c>
      <c r="R161" s="66">
        <v>104062</v>
      </c>
      <c r="S161" s="66" t="s">
        <v>1354</v>
      </c>
      <c r="T161" s="66" t="s">
        <v>42</v>
      </c>
      <c r="U161" s="108">
        <v>44650</v>
      </c>
      <c r="V161" s="66">
        <v>12.565899999999999</v>
      </c>
      <c r="W161" s="66">
        <v>12.5659112505056</v>
      </c>
      <c r="X161" s="66">
        <v>1.6999999999999999E-3</v>
      </c>
      <c r="Y161" s="66">
        <v>1.3528676815827E-2</v>
      </c>
      <c r="Z161" s="66">
        <v>4.9379999999999997</v>
      </c>
      <c r="AA161" s="66">
        <v>1.6453771977599999E-3</v>
      </c>
      <c r="AB161" s="66">
        <v>1.3093974364125001E-2</v>
      </c>
      <c r="AC161" s="66">
        <v>4.7793000000000001</v>
      </c>
      <c r="AD161" s="66"/>
      <c r="AE161" s="66"/>
      <c r="AF161" s="66"/>
      <c r="AG161" s="66" t="s">
        <v>237</v>
      </c>
      <c r="AH161" s="66" t="s">
        <v>1429</v>
      </c>
      <c r="AI161" s="66"/>
      <c r="AJ161" s="66" t="s">
        <v>1402</v>
      </c>
      <c r="AK161" s="231">
        <f t="shared" si="2"/>
        <v>53.912152181000003</v>
      </c>
    </row>
    <row r="162" spans="1:37">
      <c r="A162" s="66" t="s">
        <v>1404</v>
      </c>
      <c r="B162" s="66" t="s">
        <v>1353</v>
      </c>
      <c r="C162" s="66" t="s">
        <v>92</v>
      </c>
      <c r="D162" s="66">
        <v>8567700</v>
      </c>
      <c r="E162" s="66">
        <v>108568387.50999999</v>
      </c>
      <c r="F162" s="66">
        <v>12.6718241196587</v>
      </c>
      <c r="G162" s="66">
        <v>539121521.81000006</v>
      </c>
      <c r="H162" s="66">
        <v>12.671799999999999</v>
      </c>
      <c r="I162" s="108">
        <v>44651</v>
      </c>
      <c r="J162" s="66">
        <v>146487</v>
      </c>
      <c r="K162" s="66" t="s">
        <v>1405</v>
      </c>
      <c r="L162" s="66" t="s">
        <v>1397</v>
      </c>
      <c r="M162" s="66" t="s">
        <v>1406</v>
      </c>
      <c r="N162" s="66" t="s">
        <v>318</v>
      </c>
      <c r="O162" s="66" t="s">
        <v>575</v>
      </c>
      <c r="P162" s="66">
        <v>12.671799999999999</v>
      </c>
      <c r="Q162" s="66">
        <v>12.671799999999999</v>
      </c>
      <c r="R162" s="66">
        <v>104063</v>
      </c>
      <c r="S162" s="66" t="s">
        <v>1354</v>
      </c>
      <c r="T162" s="66" t="s">
        <v>309</v>
      </c>
      <c r="U162" s="108">
        <v>44650</v>
      </c>
      <c r="V162" s="66">
        <v>12.6701</v>
      </c>
      <c r="W162" s="66">
        <v>12.670072686952199</v>
      </c>
      <c r="X162" s="66">
        <v>1.6999999999999999E-3</v>
      </c>
      <c r="Y162" s="66">
        <v>1.3417415805715E-2</v>
      </c>
      <c r="Z162" s="66">
        <v>4.8974000000000002</v>
      </c>
      <c r="AA162" s="66">
        <v>1.75143270656E-3</v>
      </c>
      <c r="AB162" s="66">
        <v>1.3823383257806E-2</v>
      </c>
      <c r="AC162" s="66">
        <v>5.0454999999999997</v>
      </c>
      <c r="AD162" s="66"/>
      <c r="AE162" s="66"/>
      <c r="AF162" s="66"/>
      <c r="AG162" s="66" t="s">
        <v>306</v>
      </c>
      <c r="AH162" s="66" t="s">
        <v>1430</v>
      </c>
      <c r="AI162" s="66"/>
      <c r="AJ162" s="66" t="s">
        <v>1405</v>
      </c>
      <c r="AK162" s="231">
        <f t="shared" si="2"/>
        <v>53.912152181000003</v>
      </c>
    </row>
    <row r="163" spans="1:37">
      <c r="A163" s="66" t="s">
        <v>1466</v>
      </c>
      <c r="B163" s="66" t="s">
        <v>1436</v>
      </c>
      <c r="C163" s="66" t="s">
        <v>43</v>
      </c>
      <c r="D163" s="66">
        <v>65800</v>
      </c>
      <c r="E163" s="66">
        <v>817322.66</v>
      </c>
      <c r="F163" s="66">
        <v>12.4213170212766</v>
      </c>
      <c r="G163" s="66">
        <v>479011891.73000002</v>
      </c>
      <c r="H163" s="66">
        <v>12.4213</v>
      </c>
      <c r="I163" s="108">
        <v>44651</v>
      </c>
      <c r="J163" s="66">
        <v>147151</v>
      </c>
      <c r="K163" s="66" t="s">
        <v>1467</v>
      </c>
      <c r="L163" s="66" t="s">
        <v>1468</v>
      </c>
      <c r="M163" s="66" t="s">
        <v>1469</v>
      </c>
      <c r="N163" s="66" t="s">
        <v>318</v>
      </c>
      <c r="O163" s="66" t="s">
        <v>575</v>
      </c>
      <c r="P163" s="66">
        <v>12.4213</v>
      </c>
      <c r="Q163" s="66">
        <v>12.4213</v>
      </c>
      <c r="R163" s="66">
        <v>106492</v>
      </c>
      <c r="S163" s="66" t="s">
        <v>1438</v>
      </c>
      <c r="T163" s="66" t="s">
        <v>2144</v>
      </c>
      <c r="U163" s="108">
        <v>44650</v>
      </c>
      <c r="V163" s="66">
        <v>12.4194</v>
      </c>
      <c r="W163" s="66">
        <v>12.419391489361701</v>
      </c>
      <c r="X163" s="66">
        <v>1.9E-3</v>
      </c>
      <c r="Y163" s="66">
        <v>1.5298645667262E-2</v>
      </c>
      <c r="Z163" s="66">
        <v>5.5839999999999996</v>
      </c>
      <c r="AA163" s="66">
        <v>1.9255319149E-3</v>
      </c>
      <c r="AB163" s="66">
        <v>1.550423719672E-2</v>
      </c>
      <c r="AC163" s="66">
        <v>5.6589999999999998</v>
      </c>
      <c r="AD163" s="66"/>
      <c r="AE163" s="66"/>
      <c r="AF163" s="66"/>
      <c r="AG163" s="66" t="s">
        <v>237</v>
      </c>
      <c r="AH163" s="66" t="s">
        <v>1470</v>
      </c>
      <c r="AI163" s="66"/>
      <c r="AJ163" s="66" t="s">
        <v>1467</v>
      </c>
      <c r="AK163" s="231">
        <f t="shared" si="2"/>
        <v>47.901189172999999</v>
      </c>
    </row>
    <row r="164" spans="1:37">
      <c r="A164" s="66" t="s">
        <v>1471</v>
      </c>
      <c r="B164" s="66" t="s">
        <v>1436</v>
      </c>
      <c r="C164" s="66" t="s">
        <v>94</v>
      </c>
      <c r="D164" s="66">
        <v>6000</v>
      </c>
      <c r="E164" s="66">
        <v>75114.14</v>
      </c>
      <c r="F164" s="66">
        <v>12.519023333333299</v>
      </c>
      <c r="G164" s="66">
        <v>479011891.73000002</v>
      </c>
      <c r="H164" s="66">
        <v>12.519</v>
      </c>
      <c r="I164" s="108">
        <v>44651</v>
      </c>
      <c r="J164" s="66">
        <v>147150</v>
      </c>
      <c r="K164" s="66" t="s">
        <v>1472</v>
      </c>
      <c r="L164" s="66" t="s">
        <v>1468</v>
      </c>
      <c r="M164" s="66" t="s">
        <v>1473</v>
      </c>
      <c r="N164" s="66" t="s">
        <v>318</v>
      </c>
      <c r="O164" s="66" t="s">
        <v>575</v>
      </c>
      <c r="P164" s="66">
        <v>12.519</v>
      </c>
      <c r="Q164" s="66">
        <v>12.519</v>
      </c>
      <c r="R164" s="66">
        <v>106495</v>
      </c>
      <c r="S164" s="66" t="s">
        <v>1438</v>
      </c>
      <c r="T164" s="66" t="s">
        <v>2203</v>
      </c>
      <c r="U164" s="108">
        <v>44650</v>
      </c>
      <c r="V164" s="66">
        <v>12.516999999999999</v>
      </c>
      <c r="W164" s="66">
        <v>12.5169933333333</v>
      </c>
      <c r="X164" s="66">
        <v>2E-3</v>
      </c>
      <c r="Y164" s="66">
        <v>1.5978269553407001E-2</v>
      </c>
      <c r="Z164" s="66">
        <v>5.8320999999999996</v>
      </c>
      <c r="AA164" s="66">
        <v>2.0300000000000001E-3</v>
      </c>
      <c r="AB164" s="66">
        <v>1.6217952234535E-2</v>
      </c>
      <c r="AC164" s="66">
        <v>5.9196</v>
      </c>
      <c r="AD164" s="66"/>
      <c r="AE164" s="66"/>
      <c r="AF164" s="66"/>
      <c r="AG164" s="66" t="s">
        <v>306</v>
      </c>
      <c r="AH164" s="66" t="s">
        <v>1474</v>
      </c>
      <c r="AI164" s="66"/>
      <c r="AJ164" s="66" t="s">
        <v>1472</v>
      </c>
      <c r="AK164" s="231">
        <f t="shared" si="2"/>
        <v>47.901189172999999</v>
      </c>
    </row>
    <row r="165" spans="1:37">
      <c r="A165" s="66" t="s">
        <v>634</v>
      </c>
      <c r="B165" s="66" t="s">
        <v>1</v>
      </c>
      <c r="C165" s="66" t="s">
        <v>102</v>
      </c>
      <c r="D165" s="66">
        <v>1487.9369999999999</v>
      </c>
      <c r="E165" s="66">
        <v>1545457.27</v>
      </c>
      <c r="F165" s="66">
        <v>1038.65773214861</v>
      </c>
      <c r="G165" s="66">
        <v>29778155116.360001</v>
      </c>
      <c r="H165" s="66">
        <v>1038.6577</v>
      </c>
      <c r="I165" s="108">
        <v>44651</v>
      </c>
      <c r="J165" s="66">
        <v>120039</v>
      </c>
      <c r="K165" s="66" t="s">
        <v>635</v>
      </c>
      <c r="L165" s="66" t="s">
        <v>193</v>
      </c>
      <c r="M165" s="66" t="s">
        <v>636</v>
      </c>
      <c r="N165" s="66" t="s">
        <v>612</v>
      </c>
      <c r="O165" s="66" t="s">
        <v>613</v>
      </c>
      <c r="P165" s="66">
        <v>1038.6577</v>
      </c>
      <c r="Q165" s="66">
        <v>1038.6577</v>
      </c>
      <c r="R165" s="66">
        <v>26472</v>
      </c>
      <c r="S165" s="66" t="s">
        <v>219</v>
      </c>
      <c r="T165" s="66" t="s">
        <v>2184</v>
      </c>
      <c r="U165" s="108">
        <v>44650</v>
      </c>
      <c r="V165" s="66">
        <v>1038.3666000000001</v>
      </c>
      <c r="W165" s="66">
        <v>1038.36660423123</v>
      </c>
      <c r="X165" s="66">
        <v>0.29110000000000003</v>
      </c>
      <c r="Y165" s="66">
        <v>2.8034414820353001E-2</v>
      </c>
      <c r="Z165" s="66">
        <v>10.2326</v>
      </c>
      <c r="AA165" s="66">
        <v>0.29112791737822002</v>
      </c>
      <c r="AB165" s="66">
        <v>2.8037103292026001E-2</v>
      </c>
      <c r="AC165" s="66">
        <v>10.233499999999999</v>
      </c>
      <c r="AD165" s="66"/>
      <c r="AE165" s="66"/>
      <c r="AF165" s="66"/>
      <c r="AG165" s="66" t="s">
        <v>306</v>
      </c>
      <c r="AH165" s="66"/>
      <c r="AI165" s="66"/>
      <c r="AJ165" s="66"/>
      <c r="AK165" s="231">
        <f t="shared" si="2"/>
        <v>2977.8155116359999</v>
      </c>
    </row>
    <row r="166" spans="1:37">
      <c r="A166" s="66" t="s">
        <v>637</v>
      </c>
      <c r="B166" s="66" t="s">
        <v>1</v>
      </c>
      <c r="C166" s="66" t="s">
        <v>60</v>
      </c>
      <c r="D166" s="66">
        <v>38980.047000000006</v>
      </c>
      <c r="E166" s="66">
        <v>39732361.910000004</v>
      </c>
      <c r="F166" s="66">
        <v>1019.3000000744</v>
      </c>
      <c r="G166" s="66">
        <v>29778155116.360001</v>
      </c>
      <c r="H166" s="66">
        <v>1019.3</v>
      </c>
      <c r="I166" s="108">
        <v>44651</v>
      </c>
      <c r="J166" s="66">
        <v>118906</v>
      </c>
      <c r="K166" s="66" t="s">
        <v>638</v>
      </c>
      <c r="L166" s="66" t="s">
        <v>193</v>
      </c>
      <c r="M166" s="66" t="s">
        <v>639</v>
      </c>
      <c r="N166" s="66" t="s">
        <v>612</v>
      </c>
      <c r="O166" s="66" t="s">
        <v>613</v>
      </c>
      <c r="P166" s="66">
        <v>1019.3</v>
      </c>
      <c r="Q166" s="66">
        <v>1019.3</v>
      </c>
      <c r="R166" s="66">
        <v>26460</v>
      </c>
      <c r="S166" s="66" t="s">
        <v>219</v>
      </c>
      <c r="T166" s="66" t="s">
        <v>2201</v>
      </c>
      <c r="U166" s="108">
        <v>44650</v>
      </c>
      <c r="V166" s="66">
        <v>1019.3</v>
      </c>
      <c r="W166" s="66">
        <v>1019.3000000744</v>
      </c>
      <c r="X166" s="66">
        <v>0</v>
      </c>
      <c r="Y166" s="66">
        <v>0</v>
      </c>
      <c r="Z166" s="66">
        <v>0</v>
      </c>
      <c r="AA166" s="66">
        <v>0</v>
      </c>
      <c r="AB166" s="66">
        <v>0</v>
      </c>
      <c r="AC166" s="66">
        <v>0</v>
      </c>
      <c r="AD166" s="66"/>
      <c r="AE166" s="66"/>
      <c r="AF166" s="66"/>
      <c r="AG166" s="66" t="s">
        <v>237</v>
      </c>
      <c r="AH166" s="66"/>
      <c r="AI166" s="66"/>
      <c r="AJ166" s="66"/>
      <c r="AK166" s="231">
        <f t="shared" si="2"/>
        <v>2977.8155116359999</v>
      </c>
    </row>
    <row r="167" spans="1:37">
      <c r="A167" s="66" t="s">
        <v>640</v>
      </c>
      <c r="B167" s="66" t="s">
        <v>1</v>
      </c>
      <c r="C167" s="66" t="s">
        <v>58</v>
      </c>
      <c r="D167" s="66">
        <v>9338.6419999999998</v>
      </c>
      <c r="E167" s="66">
        <v>28530079.740000002</v>
      </c>
      <c r="F167" s="66">
        <v>3055.0565853150802</v>
      </c>
      <c r="G167" s="66">
        <v>29778155116.360001</v>
      </c>
      <c r="H167" s="66">
        <v>3055.0565999999999</v>
      </c>
      <c r="I167" s="108">
        <v>44651</v>
      </c>
      <c r="J167" s="66">
        <v>118907</v>
      </c>
      <c r="K167" s="66" t="s">
        <v>641</v>
      </c>
      <c r="L167" s="66" t="s">
        <v>193</v>
      </c>
      <c r="M167" s="66" t="s">
        <v>642</v>
      </c>
      <c r="N167" s="66" t="s">
        <v>612</v>
      </c>
      <c r="O167" s="66" t="s">
        <v>613</v>
      </c>
      <c r="P167" s="66">
        <v>3055.0565999999999</v>
      </c>
      <c r="Q167" s="66">
        <v>3055.0565999999999</v>
      </c>
      <c r="R167" s="66">
        <v>26461</v>
      </c>
      <c r="S167" s="66" t="s">
        <v>219</v>
      </c>
      <c r="T167" s="66" t="s">
        <v>359</v>
      </c>
      <c r="U167" s="108">
        <v>44650</v>
      </c>
      <c r="V167" s="66">
        <v>3054.2748000000001</v>
      </c>
      <c r="W167" s="66">
        <v>3054.2747639469198</v>
      </c>
      <c r="X167" s="66">
        <v>0.78180000000000005</v>
      </c>
      <c r="Y167" s="66">
        <v>2.5596910926286E-2</v>
      </c>
      <c r="Z167" s="66">
        <v>9.3429000000000002</v>
      </c>
      <c r="AA167" s="66">
        <v>0.78182136816003001</v>
      </c>
      <c r="AB167" s="66">
        <v>2.5597610843291999E-2</v>
      </c>
      <c r="AC167" s="66">
        <v>9.3430999999999997</v>
      </c>
      <c r="AD167" s="66"/>
      <c r="AE167" s="66"/>
      <c r="AF167" s="66"/>
      <c r="AG167" s="66" t="s">
        <v>237</v>
      </c>
      <c r="AH167" s="66"/>
      <c r="AI167" s="66"/>
      <c r="AJ167" s="66"/>
      <c r="AK167" s="231">
        <f t="shared" si="2"/>
        <v>2977.8155116359999</v>
      </c>
    </row>
    <row r="168" spans="1:37">
      <c r="A168" s="66" t="s">
        <v>643</v>
      </c>
      <c r="B168" s="66" t="s">
        <v>1</v>
      </c>
      <c r="C168" s="66" t="s">
        <v>62</v>
      </c>
      <c r="D168" s="66">
        <v>5307.8940000000002</v>
      </c>
      <c r="E168" s="66">
        <v>5310675.5199999996</v>
      </c>
      <c r="F168" s="66">
        <v>1000.52403457944</v>
      </c>
      <c r="G168" s="66">
        <v>29778155116.360001</v>
      </c>
      <c r="H168" s="66">
        <v>1000.524</v>
      </c>
      <c r="I168" s="108">
        <v>44651</v>
      </c>
      <c r="J168" s="66">
        <v>118908</v>
      </c>
      <c r="K168" s="66" t="s">
        <v>644</v>
      </c>
      <c r="L168" s="66" t="s">
        <v>193</v>
      </c>
      <c r="M168" s="66" t="s">
        <v>645</v>
      </c>
      <c r="N168" s="66" t="s">
        <v>612</v>
      </c>
      <c r="O168" s="66" t="s">
        <v>613</v>
      </c>
      <c r="P168" s="66">
        <v>1000.524</v>
      </c>
      <c r="Q168" s="66">
        <v>1000.524</v>
      </c>
      <c r="R168" s="66">
        <v>26468</v>
      </c>
      <c r="S168" s="66" t="s">
        <v>219</v>
      </c>
      <c r="T168" s="66" t="s">
        <v>2202</v>
      </c>
      <c r="U168" s="108">
        <v>44650</v>
      </c>
      <c r="V168" s="66">
        <v>1000.268</v>
      </c>
      <c r="W168" s="66">
        <v>1000.2679895265401</v>
      </c>
      <c r="X168" s="66">
        <v>0.25600000000000001</v>
      </c>
      <c r="Y168" s="66">
        <v>2.5593141038201001E-2</v>
      </c>
      <c r="Z168" s="66">
        <v>9.3414999999999999</v>
      </c>
      <c r="AA168" s="66">
        <v>0.25604505289668</v>
      </c>
      <c r="AB168" s="66">
        <v>2.5597645388798999E-2</v>
      </c>
      <c r="AC168" s="66">
        <v>9.3430999999999997</v>
      </c>
      <c r="AD168" s="66"/>
      <c r="AE168" s="66"/>
      <c r="AF168" s="66"/>
      <c r="AG168" s="66" t="s">
        <v>237</v>
      </c>
      <c r="AH168" s="66"/>
      <c r="AI168" s="66"/>
      <c r="AJ168" s="66"/>
      <c r="AK168" s="231">
        <f t="shared" si="2"/>
        <v>2977.8155116359999</v>
      </c>
    </row>
    <row r="169" spans="1:37">
      <c r="A169" s="66" t="s">
        <v>646</v>
      </c>
      <c r="B169" s="66" t="s">
        <v>1</v>
      </c>
      <c r="C169" s="66" t="s">
        <v>108</v>
      </c>
      <c r="D169" s="66">
        <v>11533.045</v>
      </c>
      <c r="E169" s="66">
        <v>15783023.880000001</v>
      </c>
      <c r="F169" s="66">
        <v>1368.504491225</v>
      </c>
      <c r="G169" s="66">
        <v>29778155116.360001</v>
      </c>
      <c r="H169" s="66">
        <v>1368.5045</v>
      </c>
      <c r="I169" s="108">
        <v>44651</v>
      </c>
      <c r="J169" s="66">
        <v>139237</v>
      </c>
      <c r="K169" s="66" t="s">
        <v>647</v>
      </c>
      <c r="L169" s="66" t="s">
        <v>193</v>
      </c>
      <c r="M169" s="66" t="s">
        <v>648</v>
      </c>
      <c r="N169" s="66" t="s">
        <v>612</v>
      </c>
      <c r="O169" s="66" t="s">
        <v>613</v>
      </c>
      <c r="P169" s="66">
        <v>1368.5045</v>
      </c>
      <c r="Q169" s="66">
        <v>1368.5045</v>
      </c>
      <c r="R169" s="66">
        <v>58240</v>
      </c>
      <c r="S169" s="66" t="s">
        <v>219</v>
      </c>
      <c r="T169" s="66" t="s">
        <v>2181</v>
      </c>
      <c r="U169" s="108">
        <v>44650</v>
      </c>
      <c r="V169" s="66">
        <v>1368.1355000000001</v>
      </c>
      <c r="W169" s="66">
        <v>1368.1355366254099</v>
      </c>
      <c r="X169" s="66">
        <v>0.36899999999999999</v>
      </c>
      <c r="Y169" s="66">
        <v>2.6971012739599998E-2</v>
      </c>
      <c r="Z169" s="66">
        <v>9.8444000000000003</v>
      </c>
      <c r="AA169" s="66">
        <v>0.36895459958754001</v>
      </c>
      <c r="AB169" s="66">
        <v>2.6967693602754E-2</v>
      </c>
      <c r="AC169" s="66">
        <v>9.8431999999999995</v>
      </c>
      <c r="AD169" s="66"/>
      <c r="AE169" s="66"/>
      <c r="AF169" s="66"/>
      <c r="AG169" s="66" t="s">
        <v>649</v>
      </c>
      <c r="AH169" s="66"/>
      <c r="AI169" s="66"/>
      <c r="AJ169" s="66"/>
      <c r="AK169" s="231">
        <f t="shared" si="2"/>
        <v>2977.8155116359999</v>
      </c>
    </row>
    <row r="170" spans="1:37">
      <c r="A170" s="66" t="s">
        <v>1475</v>
      </c>
      <c r="B170" s="66" t="s">
        <v>1436</v>
      </c>
      <c r="C170" s="66" t="s">
        <v>41</v>
      </c>
      <c r="D170" s="66">
        <v>30183397.374000002</v>
      </c>
      <c r="E170" s="66">
        <v>374917559.96999997</v>
      </c>
      <c r="F170" s="66">
        <v>12.4213174323761</v>
      </c>
      <c r="G170" s="66">
        <v>479011891.73000002</v>
      </c>
      <c r="H170" s="66">
        <v>12.4213</v>
      </c>
      <c r="I170" s="108">
        <v>44651</v>
      </c>
      <c r="J170" s="66">
        <v>147149</v>
      </c>
      <c r="K170" s="66" t="s">
        <v>1476</v>
      </c>
      <c r="L170" s="66" t="s">
        <v>1468</v>
      </c>
      <c r="M170" s="66" t="s">
        <v>1477</v>
      </c>
      <c r="N170" s="66" t="s">
        <v>318</v>
      </c>
      <c r="O170" s="66" t="s">
        <v>575</v>
      </c>
      <c r="P170" s="66">
        <v>12.4213</v>
      </c>
      <c r="Q170" s="66">
        <v>12.4213</v>
      </c>
      <c r="R170" s="66">
        <v>106493</v>
      </c>
      <c r="S170" s="66" t="s">
        <v>1438</v>
      </c>
      <c r="T170" s="66" t="s">
        <v>42</v>
      </c>
      <c r="U170" s="108">
        <v>44650</v>
      </c>
      <c r="V170" s="66">
        <v>12.4194</v>
      </c>
      <c r="W170" s="66">
        <v>12.4193918270746</v>
      </c>
      <c r="X170" s="66">
        <v>1.9E-3</v>
      </c>
      <c r="Y170" s="66">
        <v>1.5298645667262E-2</v>
      </c>
      <c r="Z170" s="66">
        <v>5.5839999999999996</v>
      </c>
      <c r="AA170" s="66">
        <v>1.92560530148E-3</v>
      </c>
      <c r="AB170" s="66">
        <v>1.5504827678293E-2</v>
      </c>
      <c r="AC170" s="66">
        <v>5.6593</v>
      </c>
      <c r="AD170" s="66"/>
      <c r="AE170" s="66"/>
      <c r="AF170" s="66"/>
      <c r="AG170" s="66" t="s">
        <v>237</v>
      </c>
      <c r="AH170" s="66" t="s">
        <v>1478</v>
      </c>
      <c r="AI170" s="66"/>
      <c r="AJ170" s="66" t="s">
        <v>1476</v>
      </c>
      <c r="AK170" s="231">
        <f t="shared" si="2"/>
        <v>47.901189172999999</v>
      </c>
    </row>
    <row r="171" spans="1:37">
      <c r="A171" s="66" t="s">
        <v>1479</v>
      </c>
      <c r="B171" s="66" t="s">
        <v>1436</v>
      </c>
      <c r="C171" s="66" t="s">
        <v>92</v>
      </c>
      <c r="D171" s="66">
        <v>8243599.9999999991</v>
      </c>
      <c r="E171" s="66">
        <v>103201894.95999999</v>
      </c>
      <c r="F171" s="66">
        <v>12.5190323353875</v>
      </c>
      <c r="G171" s="66">
        <v>479011891.73000002</v>
      </c>
      <c r="H171" s="66">
        <v>12.519</v>
      </c>
      <c r="I171" s="108">
        <v>44651</v>
      </c>
      <c r="J171" s="66">
        <v>147152</v>
      </c>
      <c r="K171" s="66" t="s">
        <v>1480</v>
      </c>
      <c r="L171" s="66" t="s">
        <v>1468</v>
      </c>
      <c r="M171" s="66" t="s">
        <v>1481</v>
      </c>
      <c r="N171" s="66" t="s">
        <v>318</v>
      </c>
      <c r="O171" s="66" t="s">
        <v>575</v>
      </c>
      <c r="P171" s="66">
        <v>12.519</v>
      </c>
      <c r="Q171" s="66">
        <v>12.519</v>
      </c>
      <c r="R171" s="66">
        <v>106494</v>
      </c>
      <c r="S171" s="66" t="s">
        <v>1438</v>
      </c>
      <c r="T171" s="66" t="s">
        <v>309</v>
      </c>
      <c r="U171" s="108">
        <v>44650</v>
      </c>
      <c r="V171" s="66">
        <v>12.516999999999999</v>
      </c>
      <c r="W171" s="66">
        <v>12.5170002947741</v>
      </c>
      <c r="X171" s="66">
        <v>2E-3</v>
      </c>
      <c r="Y171" s="66">
        <v>1.5978269553407001E-2</v>
      </c>
      <c r="Z171" s="66">
        <v>5.8320999999999996</v>
      </c>
      <c r="AA171" s="66">
        <v>2.03204061332E-3</v>
      </c>
      <c r="AB171" s="66">
        <v>1.6234245949233998E-2</v>
      </c>
      <c r="AC171" s="66">
        <v>5.9255000000000004</v>
      </c>
      <c r="AD171" s="66"/>
      <c r="AE171" s="66"/>
      <c r="AF171" s="66"/>
      <c r="AG171" s="66" t="s">
        <v>306</v>
      </c>
      <c r="AH171" s="66" t="s">
        <v>1482</v>
      </c>
      <c r="AI171" s="66"/>
      <c r="AJ171" s="66" t="s">
        <v>1480</v>
      </c>
      <c r="AK171" s="231">
        <f t="shared" si="2"/>
        <v>47.901189172999999</v>
      </c>
    </row>
    <row r="172" spans="1:37">
      <c r="A172" s="66" t="s">
        <v>609</v>
      </c>
      <c r="B172" s="66" t="s">
        <v>1</v>
      </c>
      <c r="C172" s="66" t="s">
        <v>46</v>
      </c>
      <c r="D172" s="66">
        <v>654399.99730000005</v>
      </c>
      <c r="E172" s="66">
        <v>655302323.83000004</v>
      </c>
      <c r="F172" s="66">
        <v>1001.3788608400399</v>
      </c>
      <c r="G172" s="66">
        <v>29778155116.360001</v>
      </c>
      <c r="H172" s="66">
        <v>1001.3789</v>
      </c>
      <c r="I172" s="108">
        <v>44651</v>
      </c>
      <c r="J172" s="66">
        <v>118901</v>
      </c>
      <c r="K172" s="66" t="s">
        <v>610</v>
      </c>
      <c r="L172" s="66" t="s">
        <v>193</v>
      </c>
      <c r="M172" s="66" t="s">
        <v>611</v>
      </c>
      <c r="N172" s="66" t="s">
        <v>612</v>
      </c>
      <c r="O172" s="66" t="s">
        <v>613</v>
      </c>
      <c r="P172" s="66">
        <v>1001.3789</v>
      </c>
      <c r="Q172" s="66">
        <v>1001.3789</v>
      </c>
      <c r="R172" s="66">
        <v>26465</v>
      </c>
      <c r="S172" s="66" t="s">
        <v>219</v>
      </c>
      <c r="T172" s="66" t="s">
        <v>2192</v>
      </c>
      <c r="U172" s="108">
        <v>44650</v>
      </c>
      <c r="V172" s="66">
        <v>1001.2412</v>
      </c>
      <c r="W172" s="66">
        <v>1001.24120001911</v>
      </c>
      <c r="X172" s="66">
        <v>0.13769999999999999</v>
      </c>
      <c r="Y172" s="66">
        <v>1.3752929863453001E-2</v>
      </c>
      <c r="Z172" s="66">
        <v>5.0198</v>
      </c>
      <c r="AA172" s="66">
        <v>0.13766082092918999</v>
      </c>
      <c r="AB172" s="66">
        <v>1.3749016812987E-2</v>
      </c>
      <c r="AC172" s="66">
        <v>5.0183999999999997</v>
      </c>
      <c r="AD172" s="66"/>
      <c r="AE172" s="66"/>
      <c r="AF172" s="66"/>
      <c r="AG172" s="66" t="s">
        <v>324</v>
      </c>
      <c r="AH172" s="66"/>
      <c r="AI172" s="66"/>
      <c r="AJ172" s="66"/>
      <c r="AK172" s="231">
        <f t="shared" si="2"/>
        <v>2977.8155116359999</v>
      </c>
    </row>
    <row r="173" spans="1:37">
      <c r="A173" s="66" t="s">
        <v>614</v>
      </c>
      <c r="B173" s="66" t="s">
        <v>1</v>
      </c>
      <c r="C173" s="66" t="s">
        <v>96</v>
      </c>
      <c r="D173" s="66">
        <v>175078.62299999999</v>
      </c>
      <c r="E173" s="66">
        <v>175243214.41</v>
      </c>
      <c r="F173" s="66">
        <v>1000.9400999801099</v>
      </c>
      <c r="G173" s="66">
        <v>29778155116.360001</v>
      </c>
      <c r="H173" s="66">
        <v>1000.9401</v>
      </c>
      <c r="I173" s="108">
        <v>44651</v>
      </c>
      <c r="J173" s="66">
        <v>120037</v>
      </c>
      <c r="K173" s="66" t="s">
        <v>615</v>
      </c>
      <c r="L173" s="66" t="s">
        <v>193</v>
      </c>
      <c r="M173" s="66" t="s">
        <v>616</v>
      </c>
      <c r="N173" s="66" t="s">
        <v>612</v>
      </c>
      <c r="O173" s="66" t="s">
        <v>613</v>
      </c>
      <c r="P173" s="66">
        <v>1000.9401</v>
      </c>
      <c r="Q173" s="66">
        <v>1000.9401</v>
      </c>
      <c r="R173" s="66">
        <v>26470</v>
      </c>
      <c r="S173" s="66" t="s">
        <v>219</v>
      </c>
      <c r="T173" s="66" t="s">
        <v>2193</v>
      </c>
      <c r="U173" s="108">
        <v>44650</v>
      </c>
      <c r="V173" s="66">
        <v>1000.9401</v>
      </c>
      <c r="W173" s="66">
        <v>1000.9400999780701</v>
      </c>
      <c r="X173" s="66">
        <v>0</v>
      </c>
      <c r="Y173" s="66">
        <v>0</v>
      </c>
      <c r="Z173" s="66">
        <v>0</v>
      </c>
      <c r="AA173" s="66">
        <v>2.03518E-9</v>
      </c>
      <c r="AB173" s="66">
        <v>2.03326E-10</v>
      </c>
      <c r="AC173" s="66">
        <v>0</v>
      </c>
      <c r="AD173" s="66"/>
      <c r="AE173" s="66"/>
      <c r="AF173" s="66"/>
      <c r="AG173" s="66" t="s">
        <v>306</v>
      </c>
      <c r="AH173" s="66"/>
      <c r="AI173" s="66"/>
      <c r="AJ173" s="66"/>
      <c r="AK173" s="231">
        <f t="shared" si="2"/>
        <v>2977.8155116359999</v>
      </c>
    </row>
    <row r="174" spans="1:37">
      <c r="A174" s="66" t="s">
        <v>617</v>
      </c>
      <c r="B174" s="66" t="s">
        <v>1</v>
      </c>
      <c r="C174" s="66" t="s">
        <v>41</v>
      </c>
      <c r="D174" s="66">
        <v>1662500.612</v>
      </c>
      <c r="E174" s="66">
        <v>3502810484.7800002</v>
      </c>
      <c r="F174" s="66">
        <v>2106.9528994435</v>
      </c>
      <c r="G174" s="66">
        <v>29778155116.360001</v>
      </c>
      <c r="H174" s="66">
        <v>2106.9529000000002</v>
      </c>
      <c r="I174" s="108">
        <v>44651</v>
      </c>
      <c r="J174" s="66">
        <v>118902</v>
      </c>
      <c r="K174" s="66" t="s">
        <v>618</v>
      </c>
      <c r="L174" s="66" t="s">
        <v>193</v>
      </c>
      <c r="M174" s="66" t="s">
        <v>619</v>
      </c>
      <c r="N174" s="66" t="s">
        <v>612</v>
      </c>
      <c r="O174" s="66" t="s">
        <v>613</v>
      </c>
      <c r="P174" s="66">
        <v>2106.9529000000002</v>
      </c>
      <c r="Q174" s="66">
        <v>2106.9529000000002</v>
      </c>
      <c r="R174" s="66">
        <v>26464</v>
      </c>
      <c r="S174" s="66" t="s">
        <v>219</v>
      </c>
      <c r="T174" s="66" t="s">
        <v>42</v>
      </c>
      <c r="U174" s="108">
        <v>44650</v>
      </c>
      <c r="V174" s="66">
        <v>2106.3681999999999</v>
      </c>
      <c r="W174" s="66">
        <v>2106.36815630608</v>
      </c>
      <c r="X174" s="66">
        <v>0.5847</v>
      </c>
      <c r="Y174" s="66">
        <v>2.7758679607867001E-2</v>
      </c>
      <c r="Z174" s="66">
        <v>10.1319</v>
      </c>
      <c r="AA174" s="66">
        <v>0.58474313742076001</v>
      </c>
      <c r="AB174" s="66">
        <v>2.7760728136254E-2</v>
      </c>
      <c r="AC174" s="66">
        <v>10.1327</v>
      </c>
      <c r="AD174" s="66"/>
      <c r="AE174" s="66"/>
      <c r="AF174" s="66"/>
      <c r="AG174" s="66" t="s">
        <v>324</v>
      </c>
      <c r="AH174" s="66"/>
      <c r="AI174" s="66"/>
      <c r="AJ174" s="66"/>
      <c r="AK174" s="231">
        <f t="shared" si="2"/>
        <v>2977.8155116359999</v>
      </c>
    </row>
    <row r="175" spans="1:37">
      <c r="A175" s="66" t="s">
        <v>620</v>
      </c>
      <c r="B175" s="66" t="s">
        <v>1</v>
      </c>
      <c r="C175" s="66" t="s">
        <v>92</v>
      </c>
      <c r="D175" s="66">
        <v>11887312.206</v>
      </c>
      <c r="E175" s="66">
        <v>25198523895.399998</v>
      </c>
      <c r="F175" s="66">
        <v>2119.7831316890397</v>
      </c>
      <c r="G175" s="66">
        <v>29778155116.360001</v>
      </c>
      <c r="H175" s="66">
        <v>2119.7831000000001</v>
      </c>
      <c r="I175" s="108">
        <v>44651</v>
      </c>
      <c r="J175" s="66">
        <v>120038</v>
      </c>
      <c r="K175" s="66" t="s">
        <v>621</v>
      </c>
      <c r="L175" s="66" t="s">
        <v>193</v>
      </c>
      <c r="M175" s="66" t="s">
        <v>622</v>
      </c>
      <c r="N175" s="66" t="s">
        <v>612</v>
      </c>
      <c r="O175" s="66" t="s">
        <v>613</v>
      </c>
      <c r="P175" s="66">
        <v>2119.7831000000001</v>
      </c>
      <c r="Q175" s="66">
        <v>2119.7831000000001</v>
      </c>
      <c r="R175" s="66">
        <v>26469</v>
      </c>
      <c r="S175" s="66" t="s">
        <v>219</v>
      </c>
      <c r="T175" s="66" t="s">
        <v>309</v>
      </c>
      <c r="U175" s="108">
        <v>44650</v>
      </c>
      <c r="V175" s="66">
        <v>2119.1887000000002</v>
      </c>
      <c r="W175" s="66">
        <v>2119.1887080602401</v>
      </c>
      <c r="X175" s="66">
        <v>0.59440000000000004</v>
      </c>
      <c r="Y175" s="66">
        <v>2.8048469680873E-2</v>
      </c>
      <c r="Z175" s="66">
        <v>10.2377</v>
      </c>
      <c r="AA175" s="66">
        <v>0.59442362879445998</v>
      </c>
      <c r="AB175" s="66">
        <v>2.8049584566659E-2</v>
      </c>
      <c r="AC175" s="66">
        <v>10.238099999999999</v>
      </c>
      <c r="AD175" s="66"/>
      <c r="AE175" s="66"/>
      <c r="AF175" s="66"/>
      <c r="AG175" s="66" t="s">
        <v>306</v>
      </c>
      <c r="AH175" s="66"/>
      <c r="AI175" s="66"/>
      <c r="AJ175" s="66"/>
      <c r="AK175" s="231">
        <f t="shared" si="2"/>
        <v>2977.8155116359999</v>
      </c>
    </row>
    <row r="176" spans="1:37">
      <c r="A176" s="66" t="s">
        <v>623</v>
      </c>
      <c r="B176" s="66" t="s">
        <v>1</v>
      </c>
      <c r="C176" s="66" t="s">
        <v>75</v>
      </c>
      <c r="D176" s="66">
        <v>38.218000000000004</v>
      </c>
      <c r="E176" s="66">
        <v>59381.25</v>
      </c>
      <c r="F176" s="66">
        <v>1553.75085038464</v>
      </c>
      <c r="G176" s="66">
        <v>29778155116.360001</v>
      </c>
      <c r="H176" s="66">
        <v>1553.7509</v>
      </c>
      <c r="I176" s="108">
        <v>44651</v>
      </c>
      <c r="J176" s="66">
        <v>118909</v>
      </c>
      <c r="K176" s="66" t="s">
        <v>624</v>
      </c>
      <c r="L176" s="66" t="s">
        <v>193</v>
      </c>
      <c r="M176" s="66" t="s">
        <v>625</v>
      </c>
      <c r="N176" s="66" t="s">
        <v>612</v>
      </c>
      <c r="O176" s="66" t="s">
        <v>613</v>
      </c>
      <c r="P176" s="66">
        <v>1553.7509</v>
      </c>
      <c r="Q176" s="66">
        <v>1553.7509</v>
      </c>
      <c r="R176" s="66">
        <v>26463</v>
      </c>
      <c r="S176" s="66" t="s">
        <v>219</v>
      </c>
      <c r="T176" s="66" t="s">
        <v>2214</v>
      </c>
      <c r="U176" s="108">
        <v>44650</v>
      </c>
      <c r="V176" s="66">
        <v>1553.3257000000001</v>
      </c>
      <c r="W176" s="66">
        <v>1553.3256580668799</v>
      </c>
      <c r="X176" s="66">
        <v>0.42520000000000002</v>
      </c>
      <c r="Y176" s="66">
        <v>2.7373525075905999E-2</v>
      </c>
      <c r="Z176" s="66">
        <v>9.9913000000000007</v>
      </c>
      <c r="AA176" s="66">
        <v>0.42519231775603</v>
      </c>
      <c r="AB176" s="66">
        <v>2.7373031247367001E-2</v>
      </c>
      <c r="AC176" s="66">
        <v>9.9911999999999992</v>
      </c>
      <c r="AD176" s="66"/>
      <c r="AE176" s="66"/>
      <c r="AF176" s="66"/>
      <c r="AG176" s="66" t="s">
        <v>238</v>
      </c>
      <c r="AH176" s="66"/>
      <c r="AI176" s="66"/>
      <c r="AJ176" s="66"/>
      <c r="AK176" s="231">
        <f t="shared" si="2"/>
        <v>2977.8155116359999</v>
      </c>
    </row>
    <row r="177" spans="1:37">
      <c r="A177" s="66" t="s">
        <v>627</v>
      </c>
      <c r="B177" s="66" t="s">
        <v>1</v>
      </c>
      <c r="C177" s="66" t="s">
        <v>72</v>
      </c>
      <c r="D177" s="66">
        <v>0</v>
      </c>
      <c r="E177" s="66">
        <v>0</v>
      </c>
      <c r="F177" s="66">
        <v>1000</v>
      </c>
      <c r="G177" s="66">
        <v>29778155116.360001</v>
      </c>
      <c r="H177" s="66">
        <v>1000</v>
      </c>
      <c r="I177" s="108">
        <v>44651</v>
      </c>
      <c r="J177" s="66">
        <v>118910</v>
      </c>
      <c r="K177" s="66" t="s">
        <v>628</v>
      </c>
      <c r="L177" s="66" t="s">
        <v>193</v>
      </c>
      <c r="M177" s="66" t="s">
        <v>629</v>
      </c>
      <c r="N177" s="66" t="s">
        <v>612</v>
      </c>
      <c r="O177" s="66" t="s">
        <v>613</v>
      </c>
      <c r="P177" s="66">
        <v>1000</v>
      </c>
      <c r="Q177" s="66">
        <v>1000</v>
      </c>
      <c r="R177" s="66">
        <v>26462</v>
      </c>
      <c r="S177" s="66" t="s">
        <v>219</v>
      </c>
      <c r="T177" s="66" t="s">
        <v>417</v>
      </c>
      <c r="U177" s="108">
        <v>44650</v>
      </c>
      <c r="V177" s="66">
        <v>1000</v>
      </c>
      <c r="W177" s="66">
        <v>1000</v>
      </c>
      <c r="X177" s="66">
        <v>0</v>
      </c>
      <c r="Y177" s="66">
        <v>0</v>
      </c>
      <c r="Z177" s="66">
        <v>0</v>
      </c>
      <c r="AA177" s="66">
        <v>0</v>
      </c>
      <c r="AB177" s="66">
        <v>0</v>
      </c>
      <c r="AC177" s="66">
        <v>0</v>
      </c>
      <c r="AD177" s="66"/>
      <c r="AE177" s="66"/>
      <c r="AF177" s="66"/>
      <c r="AG177" s="66" t="s">
        <v>238</v>
      </c>
      <c r="AH177" s="66"/>
      <c r="AI177" s="66"/>
      <c r="AJ177" s="66"/>
      <c r="AK177" s="231">
        <f t="shared" si="2"/>
        <v>2977.8155116359999</v>
      </c>
    </row>
    <row r="178" spans="1:37">
      <c r="A178" s="66" t="s">
        <v>630</v>
      </c>
      <c r="B178" s="66" t="s">
        <v>1</v>
      </c>
      <c r="C178" s="66" t="s">
        <v>77</v>
      </c>
      <c r="D178" s="66">
        <v>0</v>
      </c>
      <c r="E178" s="66">
        <v>7.73</v>
      </c>
      <c r="F178" s="66">
        <v>1000</v>
      </c>
      <c r="G178" s="66">
        <v>29778155116.360001</v>
      </c>
      <c r="H178" s="66">
        <v>1000</v>
      </c>
      <c r="I178" s="108">
        <v>44651</v>
      </c>
      <c r="J178" s="66"/>
      <c r="K178" s="66"/>
      <c r="L178" s="66"/>
      <c r="M178" s="66"/>
      <c r="N178" s="66"/>
      <c r="O178" s="66" t="s">
        <v>613</v>
      </c>
      <c r="P178" s="66">
        <v>1000</v>
      </c>
      <c r="Q178" s="66">
        <v>1000</v>
      </c>
      <c r="R178" s="66">
        <v>0</v>
      </c>
      <c r="S178" s="66" t="s">
        <v>219</v>
      </c>
      <c r="T178" s="66" t="s">
        <v>2197</v>
      </c>
      <c r="U178" s="108">
        <v>44650</v>
      </c>
      <c r="V178" s="66">
        <v>1000</v>
      </c>
      <c r="W178" s="66">
        <v>1000</v>
      </c>
      <c r="X178" s="66">
        <v>0</v>
      </c>
      <c r="Y178" s="66">
        <v>0</v>
      </c>
      <c r="Z178" s="66">
        <v>0</v>
      </c>
      <c r="AA178" s="66">
        <v>0</v>
      </c>
      <c r="AB178" s="66">
        <v>0</v>
      </c>
      <c r="AC178" s="66">
        <v>0</v>
      </c>
      <c r="AD178" s="66"/>
      <c r="AE178" s="66"/>
      <c r="AF178" s="66"/>
      <c r="AG178" s="66"/>
      <c r="AH178" s="66"/>
      <c r="AI178" s="66"/>
      <c r="AJ178" s="66"/>
      <c r="AK178" s="231">
        <f t="shared" si="2"/>
        <v>2977.8155116359999</v>
      </c>
    </row>
    <row r="179" spans="1:37">
      <c r="A179" s="66" t="s">
        <v>631</v>
      </c>
      <c r="B179" s="66" t="s">
        <v>1</v>
      </c>
      <c r="C179" s="66" t="s">
        <v>52</v>
      </c>
      <c r="D179" s="66">
        <v>60668.324999999997</v>
      </c>
      <c r="E179" s="66">
        <v>60807570.390000001</v>
      </c>
      <c r="F179" s="66">
        <v>1002.2951909419</v>
      </c>
      <c r="G179" s="66">
        <v>29778155116.360001</v>
      </c>
      <c r="H179" s="66">
        <v>1002.2952</v>
      </c>
      <c r="I179" s="108">
        <v>44651</v>
      </c>
      <c r="J179" s="66">
        <v>118903</v>
      </c>
      <c r="K179" s="66" t="s">
        <v>632</v>
      </c>
      <c r="L179" s="66" t="s">
        <v>193</v>
      </c>
      <c r="M179" s="66" t="s">
        <v>633</v>
      </c>
      <c r="N179" s="66" t="s">
        <v>612</v>
      </c>
      <c r="O179" s="66" t="s">
        <v>613</v>
      </c>
      <c r="P179" s="66">
        <v>1002.2952</v>
      </c>
      <c r="Q179" s="66">
        <v>1002.2952</v>
      </c>
      <c r="R179" s="66">
        <v>26467</v>
      </c>
      <c r="S179" s="66" t="s">
        <v>219</v>
      </c>
      <c r="T179" s="66" t="s">
        <v>2150</v>
      </c>
      <c r="U179" s="108">
        <v>44650</v>
      </c>
      <c r="V179" s="66">
        <v>1002.0170000000001</v>
      </c>
      <c r="W179" s="66">
        <v>1002.0170276664099</v>
      </c>
      <c r="X179" s="66">
        <v>0.2782</v>
      </c>
      <c r="Y179" s="66">
        <v>2.7764000011975001E-2</v>
      </c>
      <c r="Z179" s="66">
        <v>10.133900000000001</v>
      </c>
      <c r="AA179" s="66">
        <v>0.27816327548190001</v>
      </c>
      <c r="AB179" s="66">
        <v>2.7760334186106999E-2</v>
      </c>
      <c r="AC179" s="66">
        <v>10.1325</v>
      </c>
      <c r="AD179" s="66"/>
      <c r="AE179" s="66"/>
      <c r="AF179" s="66"/>
      <c r="AG179" s="66" t="s">
        <v>324</v>
      </c>
      <c r="AH179" s="66"/>
      <c r="AI179" s="66"/>
      <c r="AJ179" s="66"/>
      <c r="AK179" s="231">
        <f t="shared" si="2"/>
        <v>2977.8155116359999</v>
      </c>
    </row>
    <row r="180" spans="1:37">
      <c r="A180" s="66" t="s">
        <v>684</v>
      </c>
      <c r="B180" s="66" t="s">
        <v>15</v>
      </c>
      <c r="C180" s="66" t="s">
        <v>94</v>
      </c>
      <c r="D180" s="66">
        <v>383605.89</v>
      </c>
      <c r="E180" s="66">
        <v>3109458.35</v>
      </c>
      <c r="F180" s="66">
        <v>8.1058670658054801</v>
      </c>
      <c r="G180" s="66">
        <v>347527171.61000001</v>
      </c>
      <c r="H180" s="66">
        <v>8.1059000000000001</v>
      </c>
      <c r="I180" s="108">
        <v>44651</v>
      </c>
      <c r="J180" s="66">
        <v>120036</v>
      </c>
      <c r="K180" s="66" t="s">
        <v>685</v>
      </c>
      <c r="L180" s="66" t="s">
        <v>192</v>
      </c>
      <c r="M180" s="66" t="s">
        <v>686</v>
      </c>
      <c r="N180" s="66" t="s">
        <v>683</v>
      </c>
      <c r="O180" s="66" t="s">
        <v>669</v>
      </c>
      <c r="P180" s="66">
        <v>8.1059000000000001</v>
      </c>
      <c r="Q180" s="66">
        <v>8.0248000000000008</v>
      </c>
      <c r="R180" s="66">
        <v>26584</v>
      </c>
      <c r="S180" s="66" t="s">
        <v>252</v>
      </c>
      <c r="T180" s="66" t="s">
        <v>2203</v>
      </c>
      <c r="U180" s="108">
        <v>44650</v>
      </c>
      <c r="V180" s="66">
        <v>8.0643999999999991</v>
      </c>
      <c r="W180" s="66">
        <v>8.0643985844675292</v>
      </c>
      <c r="X180" s="66">
        <v>4.1500000000000002E-2</v>
      </c>
      <c r="Y180" s="66">
        <v>0.51460741034670898</v>
      </c>
      <c r="Z180" s="66">
        <v>187.83170000000001</v>
      </c>
      <c r="AA180" s="66">
        <v>4.1468481337950003E-2</v>
      </c>
      <c r="AB180" s="66">
        <v>0.51421666356894302</v>
      </c>
      <c r="AC180" s="66">
        <v>187.6891</v>
      </c>
      <c r="AD180" s="66"/>
      <c r="AE180" s="66"/>
      <c r="AF180" s="66"/>
      <c r="AG180" s="66" t="s">
        <v>306</v>
      </c>
      <c r="AH180" s="66"/>
      <c r="AI180" s="66"/>
      <c r="AJ180" s="66"/>
      <c r="AK180" s="231">
        <f t="shared" si="2"/>
        <v>34.752717161</v>
      </c>
    </row>
    <row r="181" spans="1:37">
      <c r="A181" s="66" t="s">
        <v>687</v>
      </c>
      <c r="B181" s="66" t="s">
        <v>15</v>
      </c>
      <c r="C181" s="66" t="s">
        <v>41</v>
      </c>
      <c r="D181" s="66">
        <v>15256474.280000001</v>
      </c>
      <c r="E181" s="66">
        <v>115556409.64999999</v>
      </c>
      <c r="F181" s="66">
        <v>7.5742538891495403</v>
      </c>
      <c r="G181" s="66">
        <v>347527171.61000001</v>
      </c>
      <c r="H181" s="66">
        <v>7.5743</v>
      </c>
      <c r="I181" s="108">
        <v>44651</v>
      </c>
      <c r="J181" s="66">
        <v>115116</v>
      </c>
      <c r="K181" s="66" t="s">
        <v>688</v>
      </c>
      <c r="L181" s="66" t="s">
        <v>192</v>
      </c>
      <c r="M181" s="66" t="s">
        <v>689</v>
      </c>
      <c r="N181" s="66" t="s">
        <v>683</v>
      </c>
      <c r="O181" s="66" t="s">
        <v>669</v>
      </c>
      <c r="P181" s="66">
        <v>7.5743</v>
      </c>
      <c r="Q181" s="66">
        <v>7.4985999999999997</v>
      </c>
      <c r="R181" s="66">
        <v>26583</v>
      </c>
      <c r="S181" s="66" t="s">
        <v>252</v>
      </c>
      <c r="T181" s="66" t="s">
        <v>42</v>
      </c>
      <c r="U181" s="108">
        <v>44650</v>
      </c>
      <c r="V181" s="66">
        <v>7.5357000000000003</v>
      </c>
      <c r="W181" s="66">
        <v>7.5356548868941102</v>
      </c>
      <c r="X181" s="66">
        <v>3.8600000000000002E-2</v>
      </c>
      <c r="Y181" s="66">
        <v>0.51222845920087101</v>
      </c>
      <c r="Z181" s="66">
        <v>186.96340000000001</v>
      </c>
      <c r="AA181" s="66">
        <v>3.8599002255429997E-2</v>
      </c>
      <c r="AB181" s="66">
        <v>0.51221828540158798</v>
      </c>
      <c r="AC181" s="66">
        <v>186.9597</v>
      </c>
      <c r="AD181" s="66"/>
      <c r="AE181" s="66"/>
      <c r="AF181" s="66"/>
      <c r="AG181" s="66" t="s">
        <v>237</v>
      </c>
      <c r="AH181" s="66"/>
      <c r="AI181" s="66"/>
      <c r="AJ181" s="66"/>
      <c r="AK181" s="231">
        <f t="shared" si="2"/>
        <v>34.752717161</v>
      </c>
    </row>
    <row r="182" spans="1:37">
      <c r="A182" s="66" t="s">
        <v>690</v>
      </c>
      <c r="B182" s="66" t="s">
        <v>15</v>
      </c>
      <c r="C182" s="66" t="s">
        <v>92</v>
      </c>
      <c r="D182" s="66">
        <v>25533946.831999999</v>
      </c>
      <c r="E182" s="66">
        <v>207134331.85999998</v>
      </c>
      <c r="F182" s="66">
        <v>8.1121157345096506</v>
      </c>
      <c r="G182" s="66">
        <v>347527171.61000001</v>
      </c>
      <c r="H182" s="66">
        <v>8.1120999999999999</v>
      </c>
      <c r="I182" s="108">
        <v>44651</v>
      </c>
      <c r="J182" s="66">
        <v>120035</v>
      </c>
      <c r="K182" s="66" t="s">
        <v>691</v>
      </c>
      <c r="L182" s="66" t="s">
        <v>192</v>
      </c>
      <c r="M182" s="66" t="s">
        <v>692</v>
      </c>
      <c r="N182" s="66" t="s">
        <v>683</v>
      </c>
      <c r="O182" s="66" t="s">
        <v>669</v>
      </c>
      <c r="P182" s="66">
        <v>8.1120999999999999</v>
      </c>
      <c r="Q182" s="66">
        <v>8.0310000000000006</v>
      </c>
      <c r="R182" s="66">
        <v>26585</v>
      </c>
      <c r="S182" s="66" t="s">
        <v>252</v>
      </c>
      <c r="T182" s="66" t="s">
        <v>309</v>
      </c>
      <c r="U182" s="108">
        <v>44650</v>
      </c>
      <c r="V182" s="66">
        <v>8.0706000000000007</v>
      </c>
      <c r="W182" s="66">
        <v>8.0706097537676893</v>
      </c>
      <c r="X182" s="66">
        <v>4.1500000000000002E-2</v>
      </c>
      <c r="Y182" s="66">
        <v>0.51421207840804894</v>
      </c>
      <c r="Z182" s="66">
        <v>187.6874</v>
      </c>
      <c r="AA182" s="66">
        <v>4.1505980741959998E-2</v>
      </c>
      <c r="AB182" s="66">
        <v>0.51428556216069399</v>
      </c>
      <c r="AC182" s="66">
        <v>187.71420000000001</v>
      </c>
      <c r="AD182" s="66"/>
      <c r="AE182" s="66"/>
      <c r="AF182" s="66"/>
      <c r="AG182" s="66" t="s">
        <v>306</v>
      </c>
      <c r="AH182" s="66"/>
      <c r="AI182" s="66"/>
      <c r="AJ182" s="66"/>
      <c r="AK182" s="231">
        <f t="shared" si="2"/>
        <v>34.752717161</v>
      </c>
    </row>
    <row r="183" spans="1:37">
      <c r="A183" s="66" t="s">
        <v>650</v>
      </c>
      <c r="B183" s="66" t="s">
        <v>1</v>
      </c>
      <c r="C183" s="66" t="s">
        <v>110</v>
      </c>
      <c r="D183" s="66">
        <v>25315.53</v>
      </c>
      <c r="E183" s="66">
        <v>25315530.000000004</v>
      </c>
      <c r="F183" s="66">
        <v>1000</v>
      </c>
      <c r="G183" s="66">
        <v>29778155116.360001</v>
      </c>
      <c r="H183" s="66">
        <v>1000</v>
      </c>
      <c r="I183" s="108">
        <v>44651</v>
      </c>
      <c r="J183" s="66">
        <v>139238</v>
      </c>
      <c r="K183" s="66" t="s">
        <v>651</v>
      </c>
      <c r="L183" s="66" t="s">
        <v>193</v>
      </c>
      <c r="M183" s="66" t="s">
        <v>652</v>
      </c>
      <c r="N183" s="66" t="s">
        <v>612</v>
      </c>
      <c r="O183" s="66" t="s">
        <v>613</v>
      </c>
      <c r="P183" s="66">
        <v>1000</v>
      </c>
      <c r="Q183" s="66">
        <v>1000</v>
      </c>
      <c r="R183" s="66">
        <v>58241</v>
      </c>
      <c r="S183" s="66" t="s">
        <v>219</v>
      </c>
      <c r="T183" s="66" t="s">
        <v>2182</v>
      </c>
      <c r="U183" s="108">
        <v>44650</v>
      </c>
      <c r="V183" s="66">
        <v>1000</v>
      </c>
      <c r="W183" s="66">
        <v>1000</v>
      </c>
      <c r="X183" s="66">
        <v>0</v>
      </c>
      <c r="Y183" s="66">
        <v>0</v>
      </c>
      <c r="Z183" s="66">
        <v>0</v>
      </c>
      <c r="AA183" s="66">
        <v>0</v>
      </c>
      <c r="AB183" s="66">
        <v>0</v>
      </c>
      <c r="AC183" s="66">
        <v>0</v>
      </c>
      <c r="AD183" s="66"/>
      <c r="AE183" s="66"/>
      <c r="AF183" s="66"/>
      <c r="AG183" s="66" t="s">
        <v>649</v>
      </c>
      <c r="AH183" s="66"/>
      <c r="AI183" s="66"/>
      <c r="AJ183" s="66"/>
      <c r="AK183" s="231">
        <f t="shared" si="2"/>
        <v>2977.8155116359999</v>
      </c>
    </row>
    <row r="184" spans="1:37">
      <c r="A184" s="66" t="s">
        <v>653</v>
      </c>
      <c r="B184" s="66" t="s">
        <v>1</v>
      </c>
      <c r="C184" s="66" t="s">
        <v>112</v>
      </c>
      <c r="D184" s="66">
        <v>15574.103999999999</v>
      </c>
      <c r="E184" s="66">
        <v>21313231.289999999</v>
      </c>
      <c r="F184" s="66">
        <v>1368.50449245748</v>
      </c>
      <c r="G184" s="66">
        <v>29778155116.360001</v>
      </c>
      <c r="H184" s="66">
        <v>1368.5045</v>
      </c>
      <c r="I184" s="108">
        <v>44651</v>
      </c>
      <c r="J184" s="66">
        <v>139240</v>
      </c>
      <c r="K184" s="66" t="s">
        <v>654</v>
      </c>
      <c r="L184" s="66" t="s">
        <v>193</v>
      </c>
      <c r="M184" s="66" t="s">
        <v>655</v>
      </c>
      <c r="N184" s="66" t="s">
        <v>612</v>
      </c>
      <c r="O184" s="66" t="s">
        <v>613</v>
      </c>
      <c r="P184" s="66">
        <v>1368.5045</v>
      </c>
      <c r="Q184" s="66">
        <v>1368.5045</v>
      </c>
      <c r="R184" s="66">
        <v>58242</v>
      </c>
      <c r="S184" s="66" t="s">
        <v>219</v>
      </c>
      <c r="T184" s="66" t="s">
        <v>113</v>
      </c>
      <c r="U184" s="108">
        <v>44650</v>
      </c>
      <c r="V184" s="66">
        <v>1368.1355000000001</v>
      </c>
      <c r="W184" s="66">
        <v>1368.1355357585899</v>
      </c>
      <c r="X184" s="66">
        <v>0.36899999999999999</v>
      </c>
      <c r="Y184" s="66">
        <v>2.6971012739599998E-2</v>
      </c>
      <c r="Z184" s="66">
        <v>9.8444000000000003</v>
      </c>
      <c r="AA184" s="66">
        <v>0.36895669888938998</v>
      </c>
      <c r="AB184" s="66">
        <v>2.6967847062375001E-2</v>
      </c>
      <c r="AC184" s="66">
        <v>9.8432999999999993</v>
      </c>
      <c r="AD184" s="66"/>
      <c r="AE184" s="66"/>
      <c r="AF184" s="66"/>
      <c r="AG184" s="66" t="s">
        <v>649</v>
      </c>
      <c r="AH184" s="66"/>
      <c r="AI184" s="66"/>
      <c r="AJ184" s="66"/>
      <c r="AK184" s="231">
        <f t="shared" si="2"/>
        <v>2977.8155116359999</v>
      </c>
    </row>
    <row r="185" spans="1:37">
      <c r="A185" s="66" t="s">
        <v>656</v>
      </c>
      <c r="B185" s="66" t="s">
        <v>1</v>
      </c>
      <c r="C185" s="66" t="s">
        <v>114</v>
      </c>
      <c r="D185" s="66">
        <v>34792.082000000002</v>
      </c>
      <c r="E185" s="66">
        <v>34792082</v>
      </c>
      <c r="F185" s="66">
        <v>1000</v>
      </c>
      <c r="G185" s="66">
        <v>29778155116.360001</v>
      </c>
      <c r="H185" s="66">
        <v>1000</v>
      </c>
      <c r="I185" s="108">
        <v>44651</v>
      </c>
      <c r="J185" s="66">
        <v>139239</v>
      </c>
      <c r="K185" s="66" t="s">
        <v>657</v>
      </c>
      <c r="L185" s="66" t="s">
        <v>193</v>
      </c>
      <c r="M185" s="66" t="s">
        <v>658</v>
      </c>
      <c r="N185" s="66" t="s">
        <v>612</v>
      </c>
      <c r="O185" s="66" t="s">
        <v>613</v>
      </c>
      <c r="P185" s="66">
        <v>1000</v>
      </c>
      <c r="Q185" s="66">
        <v>1000</v>
      </c>
      <c r="R185" s="66">
        <v>58243</v>
      </c>
      <c r="S185" s="66" t="s">
        <v>219</v>
      </c>
      <c r="T185" s="66" t="s">
        <v>115</v>
      </c>
      <c r="U185" s="108">
        <v>44650</v>
      </c>
      <c r="V185" s="66">
        <v>1000</v>
      </c>
      <c r="W185" s="66">
        <v>1000</v>
      </c>
      <c r="X185" s="66">
        <v>0</v>
      </c>
      <c r="Y185" s="66">
        <v>0</v>
      </c>
      <c r="Z185" s="66">
        <v>0</v>
      </c>
      <c r="AA185" s="66">
        <v>0</v>
      </c>
      <c r="AB185" s="66">
        <v>0</v>
      </c>
      <c r="AC185" s="66">
        <v>0</v>
      </c>
      <c r="AD185" s="66"/>
      <c r="AE185" s="66"/>
      <c r="AF185" s="66"/>
      <c r="AG185" s="66" t="s">
        <v>649</v>
      </c>
      <c r="AH185" s="66"/>
      <c r="AI185" s="66"/>
      <c r="AJ185" s="66"/>
      <c r="AK185" s="231">
        <f t="shared" si="2"/>
        <v>2977.8155116359999</v>
      </c>
    </row>
    <row r="186" spans="1:37">
      <c r="A186" s="66" t="s">
        <v>659</v>
      </c>
      <c r="B186" s="66" t="s">
        <v>1</v>
      </c>
      <c r="C186" s="66" t="s">
        <v>48</v>
      </c>
      <c r="D186" s="66">
        <v>11673.255999999999</v>
      </c>
      <c r="E186" s="66">
        <v>12931982.709999999</v>
      </c>
      <c r="F186" s="66">
        <v>1107.82995849658</v>
      </c>
      <c r="G186" s="66">
        <v>29778155116.360001</v>
      </c>
      <c r="H186" s="66">
        <v>1107.83</v>
      </c>
      <c r="I186" s="108">
        <v>44651</v>
      </c>
      <c r="J186" s="66">
        <v>118904</v>
      </c>
      <c r="K186" s="66" t="s">
        <v>660</v>
      </c>
      <c r="L186" s="66" t="s">
        <v>193</v>
      </c>
      <c r="M186" s="66" t="s">
        <v>661</v>
      </c>
      <c r="N186" s="66" t="s">
        <v>612</v>
      </c>
      <c r="O186" s="66" t="s">
        <v>613</v>
      </c>
      <c r="P186" s="66">
        <v>1107.83</v>
      </c>
      <c r="Q186" s="66">
        <v>1107.83</v>
      </c>
      <c r="R186" s="66">
        <v>26466</v>
      </c>
      <c r="S186" s="66" t="s">
        <v>219</v>
      </c>
      <c r="T186" s="66" t="s">
        <v>2194</v>
      </c>
      <c r="U186" s="108">
        <v>44650</v>
      </c>
      <c r="V186" s="66">
        <v>1107.5222000000001</v>
      </c>
      <c r="W186" s="66">
        <v>1107.5222317575999</v>
      </c>
      <c r="X186" s="66">
        <v>0.30780000000000002</v>
      </c>
      <c r="Y186" s="66">
        <v>2.7791767966366E-2</v>
      </c>
      <c r="Z186" s="66">
        <v>10.144</v>
      </c>
      <c r="AA186" s="66">
        <v>0.30772673898786002</v>
      </c>
      <c r="AB186" s="66">
        <v>2.7785152312428001E-2</v>
      </c>
      <c r="AC186" s="66">
        <v>10.1416</v>
      </c>
      <c r="AD186" s="66"/>
      <c r="AE186" s="66"/>
      <c r="AF186" s="66"/>
      <c r="AG186" s="66" t="s">
        <v>324</v>
      </c>
      <c r="AH186" s="66"/>
      <c r="AI186" s="66"/>
      <c r="AJ186" s="66"/>
      <c r="AK186" s="231">
        <f t="shared" si="2"/>
        <v>2977.8155116359999</v>
      </c>
    </row>
    <row r="187" spans="1:37">
      <c r="A187" s="66" t="s">
        <v>662</v>
      </c>
      <c r="B187" s="66" t="s">
        <v>1</v>
      </c>
      <c r="C187" s="66" t="s">
        <v>98</v>
      </c>
      <c r="D187" s="66">
        <v>130.43600000000001</v>
      </c>
      <c r="E187" s="66">
        <v>153814.25</v>
      </c>
      <c r="F187" s="66">
        <v>1179.23157717195</v>
      </c>
      <c r="G187" s="66">
        <v>29778155116.360001</v>
      </c>
      <c r="H187" s="66">
        <v>1179.2316000000001</v>
      </c>
      <c r="I187" s="108">
        <v>44651</v>
      </c>
      <c r="J187" s="66">
        <v>120040</v>
      </c>
      <c r="K187" s="66" t="s">
        <v>663</v>
      </c>
      <c r="L187" s="66" t="s">
        <v>193</v>
      </c>
      <c r="M187" s="66" t="s">
        <v>664</v>
      </c>
      <c r="N187" s="66" t="s">
        <v>612</v>
      </c>
      <c r="O187" s="66" t="s">
        <v>613</v>
      </c>
      <c r="P187" s="66">
        <v>1179.2316000000001</v>
      </c>
      <c r="Q187" s="66">
        <v>1179.2316000000001</v>
      </c>
      <c r="R187" s="66">
        <v>26471</v>
      </c>
      <c r="S187" s="66" t="s">
        <v>219</v>
      </c>
      <c r="T187" s="66" t="s">
        <v>2195</v>
      </c>
      <c r="U187" s="108">
        <v>44650</v>
      </c>
      <c r="V187" s="66">
        <v>1178.9007999999999</v>
      </c>
      <c r="W187" s="66">
        <v>1178.90082415038</v>
      </c>
      <c r="X187" s="66">
        <v>0.33079999999999998</v>
      </c>
      <c r="Y187" s="66">
        <v>2.8060036942887001E-2</v>
      </c>
      <c r="Z187" s="66">
        <v>10.241899999999999</v>
      </c>
      <c r="AA187" s="66">
        <v>0.33075302156211001</v>
      </c>
      <c r="AB187" s="66">
        <v>2.8056051432526E-2</v>
      </c>
      <c r="AC187" s="66">
        <v>10.240500000000001</v>
      </c>
      <c r="AD187" s="66"/>
      <c r="AE187" s="66"/>
      <c r="AF187" s="66"/>
      <c r="AG187" s="66" t="s">
        <v>306</v>
      </c>
      <c r="AH187" s="66"/>
      <c r="AI187" s="66"/>
      <c r="AJ187" s="66"/>
      <c r="AK187" s="231">
        <f t="shared" si="2"/>
        <v>2977.8155116359999</v>
      </c>
    </row>
    <row r="188" spans="1:37">
      <c r="A188" s="66" t="s">
        <v>665</v>
      </c>
      <c r="B188" s="66" t="s">
        <v>22</v>
      </c>
      <c r="C188" s="66" t="s">
        <v>43</v>
      </c>
      <c r="D188" s="66">
        <v>101094.425</v>
      </c>
      <c r="E188" s="66">
        <v>1917863.9200000002</v>
      </c>
      <c r="F188" s="66">
        <v>18.971015661842898</v>
      </c>
      <c r="G188" s="66">
        <v>99045268.99000001</v>
      </c>
      <c r="H188" s="66">
        <v>18.971</v>
      </c>
      <c r="I188" s="108">
        <v>44651</v>
      </c>
      <c r="J188" s="66">
        <v>127070</v>
      </c>
      <c r="K188" s="66" t="s">
        <v>666</v>
      </c>
      <c r="L188" s="66" t="s">
        <v>191</v>
      </c>
      <c r="M188" s="66" t="s">
        <v>667</v>
      </c>
      <c r="N188" s="66" t="s">
        <v>668</v>
      </c>
      <c r="O188" s="66" t="s">
        <v>669</v>
      </c>
      <c r="P188" s="66">
        <v>18.971</v>
      </c>
      <c r="Q188" s="66">
        <v>18.781300000000002</v>
      </c>
      <c r="R188" s="66">
        <v>33530</v>
      </c>
      <c r="S188" s="66" t="s">
        <v>670</v>
      </c>
      <c r="T188" s="66" t="s">
        <v>2144</v>
      </c>
      <c r="U188" s="108">
        <v>44650</v>
      </c>
      <c r="V188" s="66">
        <v>18.980499999999999</v>
      </c>
      <c r="W188" s="66">
        <v>18.980480377627199</v>
      </c>
      <c r="X188" s="66">
        <v>-9.4999999999999998E-3</v>
      </c>
      <c r="Y188" s="66">
        <v>-5.0051368509785997E-2</v>
      </c>
      <c r="Z188" s="66">
        <v>-18.268699999999999</v>
      </c>
      <c r="AA188" s="66">
        <v>-9.4647157842699999E-3</v>
      </c>
      <c r="AB188" s="66">
        <v>-4.9865522873837997E-2</v>
      </c>
      <c r="AC188" s="66">
        <v>-18.200900000000001</v>
      </c>
      <c r="AD188" s="66"/>
      <c r="AE188" s="66"/>
      <c r="AF188" s="66"/>
      <c r="AG188" s="66" t="s">
        <v>237</v>
      </c>
      <c r="AH188" s="66"/>
      <c r="AI188" s="66"/>
      <c r="AJ188" s="66"/>
      <c r="AK188" s="231">
        <f t="shared" si="2"/>
        <v>9.9045268990000004</v>
      </c>
    </row>
    <row r="189" spans="1:37">
      <c r="A189" s="66" t="s">
        <v>671</v>
      </c>
      <c r="B189" s="66" t="s">
        <v>22</v>
      </c>
      <c r="C189" s="66" t="s">
        <v>94</v>
      </c>
      <c r="D189" s="66">
        <v>79527.558000000005</v>
      </c>
      <c r="E189" s="66">
        <v>1478842.7200000002</v>
      </c>
      <c r="F189" s="66">
        <v>18.595349300175901</v>
      </c>
      <c r="G189" s="66">
        <v>99045268.99000001</v>
      </c>
      <c r="H189" s="66">
        <v>18.595300000000002</v>
      </c>
      <c r="I189" s="108">
        <v>44651</v>
      </c>
      <c r="J189" s="66">
        <v>127072</v>
      </c>
      <c r="K189" s="66" t="s">
        <v>672</v>
      </c>
      <c r="L189" s="66" t="s">
        <v>191</v>
      </c>
      <c r="M189" s="66" t="s">
        <v>673</v>
      </c>
      <c r="N189" s="66" t="s">
        <v>668</v>
      </c>
      <c r="O189" s="66" t="s">
        <v>669</v>
      </c>
      <c r="P189" s="66">
        <v>18.595300000000002</v>
      </c>
      <c r="Q189" s="66">
        <v>18.409300000000002</v>
      </c>
      <c r="R189" s="66">
        <v>33533</v>
      </c>
      <c r="S189" s="66" t="s">
        <v>670</v>
      </c>
      <c r="T189" s="66" t="s">
        <v>2203</v>
      </c>
      <c r="U189" s="108">
        <v>44650</v>
      </c>
      <c r="V189" s="66">
        <v>18.604299999999999</v>
      </c>
      <c r="W189" s="66">
        <v>18.604259544848599</v>
      </c>
      <c r="X189" s="66">
        <v>-8.9999999999999993E-3</v>
      </c>
      <c r="Y189" s="66">
        <v>-4.8375913095358998E-2</v>
      </c>
      <c r="Z189" s="66">
        <v>-17.6572</v>
      </c>
      <c r="AA189" s="66">
        <v>-8.9102446726700008E-3</v>
      </c>
      <c r="AB189" s="66">
        <v>-4.7893573249664999E-2</v>
      </c>
      <c r="AC189" s="66">
        <v>-17.481200000000001</v>
      </c>
      <c r="AD189" s="66"/>
      <c r="AE189" s="66"/>
      <c r="AF189" s="66"/>
      <c r="AG189" s="66" t="s">
        <v>306</v>
      </c>
      <c r="AH189" s="66"/>
      <c r="AI189" s="66"/>
      <c r="AJ189" s="66"/>
      <c r="AK189" s="231">
        <f t="shared" si="2"/>
        <v>9.9045268990000004</v>
      </c>
    </row>
    <row r="190" spans="1:37">
      <c r="A190" s="66" t="s">
        <v>674</v>
      </c>
      <c r="B190" s="66" t="s">
        <v>22</v>
      </c>
      <c r="C190" s="66" t="s">
        <v>41</v>
      </c>
      <c r="D190" s="66">
        <v>2596760.6999999997</v>
      </c>
      <c r="E190" s="66">
        <v>49263184.869999997</v>
      </c>
      <c r="F190" s="66">
        <v>18.971014491246699</v>
      </c>
      <c r="G190" s="66">
        <v>99045268.99000001</v>
      </c>
      <c r="H190" s="66">
        <v>18.971</v>
      </c>
      <c r="I190" s="108">
        <v>44651</v>
      </c>
      <c r="J190" s="66">
        <v>127073</v>
      </c>
      <c r="K190" s="66" t="s">
        <v>675</v>
      </c>
      <c r="L190" s="66" t="s">
        <v>191</v>
      </c>
      <c r="M190" s="66" t="s">
        <v>676</v>
      </c>
      <c r="N190" s="66" t="s">
        <v>668</v>
      </c>
      <c r="O190" s="66" t="s">
        <v>669</v>
      </c>
      <c r="P190" s="66">
        <v>18.971</v>
      </c>
      <c r="Q190" s="66">
        <v>18.781300000000002</v>
      </c>
      <c r="R190" s="66">
        <v>33531</v>
      </c>
      <c r="S190" s="66" t="s">
        <v>670</v>
      </c>
      <c r="T190" s="66" t="s">
        <v>42</v>
      </c>
      <c r="U190" s="108">
        <v>44650</v>
      </c>
      <c r="V190" s="66">
        <v>18.980499999999999</v>
      </c>
      <c r="W190" s="66">
        <v>18.9804794758331</v>
      </c>
      <c r="X190" s="66">
        <v>-9.4999999999999998E-3</v>
      </c>
      <c r="Y190" s="66">
        <v>-5.0051368509785997E-2</v>
      </c>
      <c r="Z190" s="66">
        <v>-18.268699999999999</v>
      </c>
      <c r="AA190" s="66">
        <v>-9.4649845863700004E-3</v>
      </c>
      <c r="AB190" s="66">
        <v>-4.9866941445927002E-2</v>
      </c>
      <c r="AC190" s="66">
        <v>-18.2014</v>
      </c>
      <c r="AD190" s="66"/>
      <c r="AE190" s="66"/>
      <c r="AF190" s="66"/>
      <c r="AG190" s="66" t="s">
        <v>237</v>
      </c>
      <c r="AH190" s="66"/>
      <c r="AI190" s="66"/>
      <c r="AJ190" s="66"/>
      <c r="AK190" s="231">
        <f t="shared" si="2"/>
        <v>9.9045268990000004</v>
      </c>
    </row>
    <row r="191" spans="1:37">
      <c r="A191" s="66" t="s">
        <v>677</v>
      </c>
      <c r="B191" s="66" t="s">
        <v>22</v>
      </c>
      <c r="C191" s="66" t="s">
        <v>92</v>
      </c>
      <c r="D191" s="66">
        <v>2305923.9720000001</v>
      </c>
      <c r="E191" s="66">
        <v>46385377.480000004</v>
      </c>
      <c r="F191" s="66">
        <v>20.1157445098975</v>
      </c>
      <c r="G191" s="66">
        <v>99045268.99000001</v>
      </c>
      <c r="H191" s="66">
        <v>20.1157</v>
      </c>
      <c r="I191" s="108">
        <v>44651</v>
      </c>
      <c r="J191" s="66">
        <v>127071</v>
      </c>
      <c r="K191" s="66" t="s">
        <v>678</v>
      </c>
      <c r="L191" s="66" t="s">
        <v>191</v>
      </c>
      <c r="M191" s="66" t="s">
        <v>679</v>
      </c>
      <c r="N191" s="66" t="s">
        <v>668</v>
      </c>
      <c r="O191" s="66" t="s">
        <v>669</v>
      </c>
      <c r="P191" s="66">
        <v>20.1157</v>
      </c>
      <c r="Q191" s="66">
        <v>19.9145</v>
      </c>
      <c r="R191" s="66">
        <v>33532</v>
      </c>
      <c r="S191" s="66" t="s">
        <v>670</v>
      </c>
      <c r="T191" s="66" t="s">
        <v>309</v>
      </c>
      <c r="U191" s="108">
        <v>44650</v>
      </c>
      <c r="V191" s="66">
        <v>20.125299999999999</v>
      </c>
      <c r="W191" s="66">
        <v>20.125346481263399</v>
      </c>
      <c r="X191" s="66">
        <v>-9.5999999999999992E-3</v>
      </c>
      <c r="Y191" s="66">
        <v>-4.7701152280959003E-2</v>
      </c>
      <c r="Z191" s="66">
        <v>-17.410900000000002</v>
      </c>
      <c r="AA191" s="66">
        <v>-9.6019713659300007E-3</v>
      </c>
      <c r="AB191" s="66">
        <v>-4.7710837549402002E-2</v>
      </c>
      <c r="AC191" s="66">
        <v>-17.4145</v>
      </c>
      <c r="AD191" s="66"/>
      <c r="AE191" s="66"/>
      <c r="AF191" s="66"/>
      <c r="AG191" s="66" t="s">
        <v>306</v>
      </c>
      <c r="AH191" s="66"/>
      <c r="AI191" s="66"/>
      <c r="AJ191" s="66"/>
      <c r="AK191" s="231">
        <f t="shared" si="2"/>
        <v>9.9045268990000004</v>
      </c>
    </row>
    <row r="192" spans="1:37">
      <c r="A192" s="66" t="s">
        <v>680</v>
      </c>
      <c r="B192" s="66" t="s">
        <v>15</v>
      </c>
      <c r="C192" s="66" t="s">
        <v>43</v>
      </c>
      <c r="D192" s="66">
        <v>2868526.5250000004</v>
      </c>
      <c r="E192" s="66">
        <v>21726971.75</v>
      </c>
      <c r="F192" s="66">
        <v>7.5742621030844397</v>
      </c>
      <c r="G192" s="66">
        <v>347527171.61000001</v>
      </c>
      <c r="H192" s="66">
        <v>7.5743</v>
      </c>
      <c r="I192" s="108">
        <v>44651</v>
      </c>
      <c r="J192" s="66">
        <v>115117</v>
      </c>
      <c r="K192" s="66" t="s">
        <v>681</v>
      </c>
      <c r="L192" s="66" t="s">
        <v>192</v>
      </c>
      <c r="M192" s="66" t="s">
        <v>682</v>
      </c>
      <c r="N192" s="66" t="s">
        <v>683</v>
      </c>
      <c r="O192" s="66" t="s">
        <v>669</v>
      </c>
      <c r="P192" s="66">
        <v>7.5743</v>
      </c>
      <c r="Q192" s="66">
        <v>7.4985999999999997</v>
      </c>
      <c r="R192" s="66">
        <v>26582</v>
      </c>
      <c r="S192" s="66" t="s">
        <v>252</v>
      </c>
      <c r="T192" s="66" t="s">
        <v>2144</v>
      </c>
      <c r="U192" s="108">
        <v>44650</v>
      </c>
      <c r="V192" s="66">
        <v>7.5357000000000003</v>
      </c>
      <c r="W192" s="66">
        <v>7.5356631309616002</v>
      </c>
      <c r="X192" s="66">
        <v>3.8600000000000002E-2</v>
      </c>
      <c r="Y192" s="66">
        <v>0.51222845920087101</v>
      </c>
      <c r="Z192" s="66">
        <v>186.96340000000001</v>
      </c>
      <c r="AA192" s="66">
        <v>3.8598972122839997E-2</v>
      </c>
      <c r="AB192" s="66">
        <v>0.51221732516478002</v>
      </c>
      <c r="AC192" s="66">
        <v>186.95930000000001</v>
      </c>
      <c r="AD192" s="66"/>
      <c r="AE192" s="66"/>
      <c r="AF192" s="66"/>
      <c r="AG192" s="66" t="s">
        <v>237</v>
      </c>
      <c r="AH192" s="66"/>
      <c r="AI192" s="66"/>
      <c r="AJ192" s="66"/>
      <c r="AK192" s="231">
        <f t="shared" si="2"/>
        <v>34.752717161</v>
      </c>
    </row>
    <row r="193" spans="1:37">
      <c r="A193" s="66" t="s">
        <v>723</v>
      </c>
      <c r="B193" s="66" t="s">
        <v>23</v>
      </c>
      <c r="C193" s="66" t="s">
        <v>41</v>
      </c>
      <c r="D193" s="66">
        <v>20938281.327999998</v>
      </c>
      <c r="E193" s="66">
        <v>366457398.01999998</v>
      </c>
      <c r="F193" s="66">
        <v>17.501789773449602</v>
      </c>
      <c r="G193" s="66">
        <v>403226131.28000003</v>
      </c>
      <c r="H193" s="66">
        <v>17.501799999999999</v>
      </c>
      <c r="I193" s="108">
        <v>44651</v>
      </c>
      <c r="J193" s="66">
        <v>129195</v>
      </c>
      <c r="K193" s="66" t="s">
        <v>724</v>
      </c>
      <c r="L193" s="66" t="s">
        <v>716</v>
      </c>
      <c r="M193" s="66" t="s">
        <v>725</v>
      </c>
      <c r="N193" s="66" t="s">
        <v>718</v>
      </c>
      <c r="O193" s="66" t="s">
        <v>669</v>
      </c>
      <c r="P193" s="66">
        <v>17.501799999999999</v>
      </c>
      <c r="Q193" s="66">
        <v>17.326799999999999</v>
      </c>
      <c r="R193" s="66">
        <v>35267</v>
      </c>
      <c r="S193" s="66" t="s">
        <v>719</v>
      </c>
      <c r="T193" s="66" t="s">
        <v>42</v>
      </c>
      <c r="U193" s="108">
        <v>44650</v>
      </c>
      <c r="V193" s="66">
        <v>17.507100000000001</v>
      </c>
      <c r="W193" s="66">
        <v>17.507145337654801</v>
      </c>
      <c r="X193" s="66">
        <v>-5.3E-3</v>
      </c>
      <c r="Y193" s="66">
        <v>-3.0273431921905999E-2</v>
      </c>
      <c r="Z193" s="66">
        <v>-11.049799999999999</v>
      </c>
      <c r="AA193" s="66">
        <v>-5.3555642052600001E-3</v>
      </c>
      <c r="AB193" s="66">
        <v>-3.0590733680271001E-2</v>
      </c>
      <c r="AC193" s="66">
        <v>-11.1656</v>
      </c>
      <c r="AD193" s="66"/>
      <c r="AE193" s="66"/>
      <c r="AF193" s="66"/>
      <c r="AG193" s="66" t="s">
        <v>237</v>
      </c>
      <c r="AH193" s="66"/>
      <c r="AI193" s="66"/>
      <c r="AJ193" s="66"/>
      <c r="AK193" s="231">
        <f t="shared" si="2"/>
        <v>40.322613128</v>
      </c>
    </row>
    <row r="194" spans="1:37">
      <c r="A194" s="66" t="s">
        <v>726</v>
      </c>
      <c r="B194" s="66" t="s">
        <v>23</v>
      </c>
      <c r="C194" s="66" t="s">
        <v>92</v>
      </c>
      <c r="D194" s="66">
        <v>462915.27199999994</v>
      </c>
      <c r="E194" s="66">
        <v>8385718.2000000002</v>
      </c>
      <c r="F194" s="66">
        <v>18.1150173848661</v>
      </c>
      <c r="G194" s="66">
        <v>403226131.28000003</v>
      </c>
      <c r="H194" s="66">
        <v>18.114999999999998</v>
      </c>
      <c r="I194" s="108">
        <v>44651</v>
      </c>
      <c r="J194" s="66">
        <v>129197</v>
      </c>
      <c r="K194" s="66" t="s">
        <v>727</v>
      </c>
      <c r="L194" s="66" t="s">
        <v>716</v>
      </c>
      <c r="M194" s="66" t="s">
        <v>728</v>
      </c>
      <c r="N194" s="66" t="s">
        <v>718</v>
      </c>
      <c r="O194" s="66" t="s">
        <v>669</v>
      </c>
      <c r="P194" s="66">
        <v>18.114999999999998</v>
      </c>
      <c r="Q194" s="66">
        <v>17.933900000000001</v>
      </c>
      <c r="R194" s="66">
        <v>35268</v>
      </c>
      <c r="S194" s="66" t="s">
        <v>719</v>
      </c>
      <c r="T194" s="66" t="s">
        <v>309</v>
      </c>
      <c r="U194" s="108">
        <v>44650</v>
      </c>
      <c r="V194" s="66">
        <v>18.120200000000001</v>
      </c>
      <c r="W194" s="66">
        <v>18.120187704673501</v>
      </c>
      <c r="X194" s="66">
        <v>-5.1999999999999998E-3</v>
      </c>
      <c r="Y194" s="66">
        <v>-2.8697254997185E-2</v>
      </c>
      <c r="Z194" s="66">
        <v>-10.474500000000001</v>
      </c>
      <c r="AA194" s="66">
        <v>-5.1703198074600004E-3</v>
      </c>
      <c r="AB194" s="66">
        <v>-2.8533478194192999E-2</v>
      </c>
      <c r="AC194" s="66">
        <v>-10.4147</v>
      </c>
      <c r="AD194" s="66"/>
      <c r="AE194" s="66"/>
      <c r="AF194" s="66"/>
      <c r="AG194" s="66" t="s">
        <v>306</v>
      </c>
      <c r="AH194" s="66"/>
      <c r="AI194" s="66"/>
      <c r="AJ194" s="66"/>
      <c r="AK194" s="231">
        <f t="shared" si="2"/>
        <v>40.322613128</v>
      </c>
    </row>
    <row r="195" spans="1:37">
      <c r="A195" s="66" t="s">
        <v>729</v>
      </c>
      <c r="B195" s="66" t="s">
        <v>24</v>
      </c>
      <c r="C195" s="66" t="s">
        <v>43</v>
      </c>
      <c r="D195" s="66">
        <v>365300.65100000001</v>
      </c>
      <c r="E195" s="66">
        <v>9734109.5199999996</v>
      </c>
      <c r="F195" s="66">
        <v>26.6468441634395</v>
      </c>
      <c r="G195" s="66">
        <v>398641190.73000002</v>
      </c>
      <c r="H195" s="66">
        <v>26.646799999999999</v>
      </c>
      <c r="I195" s="108">
        <v>44651</v>
      </c>
      <c r="J195" s="66">
        <v>129199</v>
      </c>
      <c r="K195" s="66" t="s">
        <v>730</v>
      </c>
      <c r="L195" s="66" t="s">
        <v>731</v>
      </c>
      <c r="M195" s="66" t="s">
        <v>732</v>
      </c>
      <c r="N195" s="66" t="s">
        <v>733</v>
      </c>
      <c r="O195" s="66" t="s">
        <v>669</v>
      </c>
      <c r="P195" s="66">
        <v>26.646799999999999</v>
      </c>
      <c r="Q195" s="66">
        <v>26.380299999999998</v>
      </c>
      <c r="R195" s="66">
        <v>35242</v>
      </c>
      <c r="S195" s="66" t="s">
        <v>734</v>
      </c>
      <c r="T195" s="66" t="s">
        <v>2144</v>
      </c>
      <c r="U195" s="108">
        <v>44650</v>
      </c>
      <c r="V195" s="66">
        <v>26.670100000000001</v>
      </c>
      <c r="W195" s="66">
        <v>26.670051952674299</v>
      </c>
      <c r="X195" s="66">
        <v>-2.3300000000000001E-2</v>
      </c>
      <c r="Y195" s="66">
        <v>-8.736375191694E-2</v>
      </c>
      <c r="Z195" s="66">
        <v>-31.887799999999999</v>
      </c>
      <c r="AA195" s="66">
        <v>-2.320778923475E-2</v>
      </c>
      <c r="AB195" s="66">
        <v>-8.7018162828972997E-2</v>
      </c>
      <c r="AC195" s="66">
        <v>-31.761600000000001</v>
      </c>
      <c r="AD195" s="66"/>
      <c r="AE195" s="66"/>
      <c r="AF195" s="66"/>
      <c r="AG195" s="66" t="s">
        <v>237</v>
      </c>
      <c r="AH195" s="66"/>
      <c r="AI195" s="66"/>
      <c r="AJ195" s="66"/>
      <c r="AK195" s="231">
        <f t="shared" si="2"/>
        <v>39.864119073000005</v>
      </c>
    </row>
    <row r="196" spans="1:37">
      <c r="A196" s="66" t="s">
        <v>2008</v>
      </c>
      <c r="B196" s="66" t="s">
        <v>1897</v>
      </c>
      <c r="C196" s="66" t="s">
        <v>43</v>
      </c>
      <c r="D196" s="66">
        <v>4151899.9050000003</v>
      </c>
      <c r="E196" s="66">
        <v>39636363.100000001</v>
      </c>
      <c r="F196" s="66">
        <v>9.5465603716185896</v>
      </c>
      <c r="G196" s="66">
        <v>5232803462.1900005</v>
      </c>
      <c r="H196" s="66">
        <v>9.5465999999999998</v>
      </c>
      <c r="I196" s="108">
        <v>44651</v>
      </c>
      <c r="J196" s="66">
        <v>148736</v>
      </c>
      <c r="K196" s="66" t="s">
        <v>2009</v>
      </c>
      <c r="L196" s="66" t="s">
        <v>2010</v>
      </c>
      <c r="M196" s="66" t="s">
        <v>2011</v>
      </c>
      <c r="N196" s="66" t="s">
        <v>2012</v>
      </c>
      <c r="O196" s="66" t="s">
        <v>669</v>
      </c>
      <c r="P196" s="66">
        <v>9.5465999999999998</v>
      </c>
      <c r="Q196" s="66">
        <v>9.5465999999999998</v>
      </c>
      <c r="R196" s="66">
        <v>130506</v>
      </c>
      <c r="S196" s="66" t="s">
        <v>1898</v>
      </c>
      <c r="T196" s="66" t="s">
        <v>2144</v>
      </c>
      <c r="U196" s="108">
        <v>44650</v>
      </c>
      <c r="V196" s="66">
        <v>9.5718999999999994</v>
      </c>
      <c r="W196" s="66">
        <v>9.5718605544186897</v>
      </c>
      <c r="X196" s="66">
        <v>-2.53E-2</v>
      </c>
      <c r="Y196" s="66">
        <v>-0.26431533969222398</v>
      </c>
      <c r="Z196" s="66">
        <v>-96.475099999999998</v>
      </c>
      <c r="AA196" s="66">
        <v>-2.5300182800100001E-2</v>
      </c>
      <c r="AB196" s="66">
        <v>-0.26431833869978999</v>
      </c>
      <c r="AC196" s="66">
        <v>-96.476200000000006</v>
      </c>
      <c r="AD196" s="66"/>
      <c r="AE196" s="66"/>
      <c r="AF196" s="66"/>
      <c r="AG196" s="66" t="s">
        <v>237</v>
      </c>
      <c r="AH196" s="66"/>
      <c r="AI196" s="66"/>
      <c r="AJ196" s="66"/>
      <c r="AK196" s="231">
        <f t="shared" ref="AK196:AK214" si="3">G196/10000000</f>
        <v>523.28034621900008</v>
      </c>
    </row>
    <row r="197" spans="1:37">
      <c r="A197" s="66" t="s">
        <v>2013</v>
      </c>
      <c r="B197" s="66" t="s">
        <v>1897</v>
      </c>
      <c r="C197" s="66" t="s">
        <v>94</v>
      </c>
      <c r="D197" s="66">
        <v>171464.56600000002</v>
      </c>
      <c r="E197" s="66">
        <v>1650393.98</v>
      </c>
      <c r="F197" s="66">
        <v>9.6252772132523301</v>
      </c>
      <c r="G197" s="66">
        <v>5232803462.1900005</v>
      </c>
      <c r="H197" s="66">
        <v>9.6252999999999993</v>
      </c>
      <c r="I197" s="108">
        <v>44651</v>
      </c>
      <c r="J197" s="66">
        <v>148738</v>
      </c>
      <c r="K197" s="66" t="s">
        <v>2014</v>
      </c>
      <c r="L197" s="66" t="s">
        <v>2010</v>
      </c>
      <c r="M197" s="66" t="s">
        <v>2015</v>
      </c>
      <c r="N197" s="66" t="s">
        <v>2012</v>
      </c>
      <c r="O197" s="66" t="s">
        <v>669</v>
      </c>
      <c r="P197" s="66">
        <v>9.6252999999999993</v>
      </c>
      <c r="Q197" s="66">
        <v>9.6252999999999993</v>
      </c>
      <c r="R197" s="66">
        <v>130507</v>
      </c>
      <c r="S197" s="66" t="s">
        <v>1898</v>
      </c>
      <c r="T197" s="66" t="s">
        <v>2203</v>
      </c>
      <c r="U197" s="108">
        <v>44650</v>
      </c>
      <c r="V197" s="66">
        <v>9.6506000000000007</v>
      </c>
      <c r="W197" s="66">
        <v>9.6505742766700795</v>
      </c>
      <c r="X197" s="66">
        <v>-2.53E-2</v>
      </c>
      <c r="Y197" s="66">
        <v>-0.26215986570783201</v>
      </c>
      <c r="Z197" s="66">
        <v>-95.688400000000001</v>
      </c>
      <c r="AA197" s="66">
        <v>-2.5297063417749999E-2</v>
      </c>
      <c r="AB197" s="66">
        <v>-0.26213013539416802</v>
      </c>
      <c r="AC197" s="66">
        <v>-95.677499999999995</v>
      </c>
      <c r="AD197" s="66"/>
      <c r="AE197" s="66"/>
      <c r="AF197" s="66"/>
      <c r="AG197" s="66" t="s">
        <v>306</v>
      </c>
      <c r="AH197" s="66"/>
      <c r="AI197" s="66"/>
      <c r="AJ197" s="66"/>
      <c r="AK197" s="231">
        <f t="shared" si="3"/>
        <v>523.28034621900008</v>
      </c>
    </row>
    <row r="198" spans="1:37">
      <c r="A198" s="66" t="s">
        <v>2007</v>
      </c>
      <c r="B198" s="66" t="s">
        <v>1897</v>
      </c>
      <c r="C198" s="66" t="s">
        <v>41</v>
      </c>
      <c r="D198" s="66">
        <v>516587399.00800002</v>
      </c>
      <c r="E198" s="66">
        <v>4931627732.4700003</v>
      </c>
      <c r="F198" s="66">
        <v>9.5465505777728605</v>
      </c>
      <c r="G198" s="66">
        <v>5232803462.1900005</v>
      </c>
      <c r="H198" s="66">
        <v>9.5465999999999998</v>
      </c>
      <c r="I198" s="108">
        <v>44651</v>
      </c>
      <c r="J198" s="66">
        <v>148735</v>
      </c>
      <c r="K198" s="66" t="s">
        <v>2016</v>
      </c>
      <c r="L198" s="66" t="s">
        <v>2010</v>
      </c>
      <c r="M198" s="66" t="s">
        <v>2017</v>
      </c>
      <c r="N198" s="66" t="s">
        <v>2012</v>
      </c>
      <c r="O198" s="66" t="s">
        <v>669</v>
      </c>
      <c r="P198" s="66">
        <v>9.5465999999999998</v>
      </c>
      <c r="Q198" s="66">
        <v>9.5465999999999998</v>
      </c>
      <c r="R198" s="66">
        <v>130508</v>
      </c>
      <c r="S198" s="66" t="s">
        <v>1898</v>
      </c>
      <c r="T198" s="66" t="s">
        <v>42</v>
      </c>
      <c r="U198" s="108">
        <v>44650</v>
      </c>
      <c r="V198" s="66">
        <v>9.5718999999999994</v>
      </c>
      <c r="W198" s="66">
        <v>9.5718507665364196</v>
      </c>
      <c r="X198" s="66">
        <v>-2.53E-2</v>
      </c>
      <c r="Y198" s="66">
        <v>-0.26431533969222398</v>
      </c>
      <c r="Z198" s="66">
        <v>-96.475099999999998</v>
      </c>
      <c r="AA198" s="66">
        <v>-2.5300188763560001E-2</v>
      </c>
      <c r="AB198" s="66">
        <v>-0.26431867128570902</v>
      </c>
      <c r="AC198" s="66">
        <v>-96.476299999999995</v>
      </c>
      <c r="AD198" s="66"/>
      <c r="AE198" s="66"/>
      <c r="AF198" s="66"/>
      <c r="AG198" s="66" t="s">
        <v>237</v>
      </c>
      <c r="AH198" s="66"/>
      <c r="AI198" s="66"/>
      <c r="AJ198" s="66"/>
      <c r="AK198" s="231">
        <f t="shared" si="3"/>
        <v>523.28034621900008</v>
      </c>
    </row>
    <row r="199" spans="1:37">
      <c r="A199" s="66" t="s">
        <v>2018</v>
      </c>
      <c r="B199" s="66" t="s">
        <v>1897</v>
      </c>
      <c r="C199" s="66" t="s">
        <v>92</v>
      </c>
      <c r="D199" s="66">
        <v>27000499.229000002</v>
      </c>
      <c r="E199" s="66">
        <v>259888972.64000002</v>
      </c>
      <c r="F199" s="66">
        <v>9.6253395330137099</v>
      </c>
      <c r="G199" s="66">
        <v>5232803462.1900005</v>
      </c>
      <c r="H199" s="66">
        <v>9.6252999999999993</v>
      </c>
      <c r="I199" s="108">
        <v>44651</v>
      </c>
      <c r="J199" s="66">
        <v>148737</v>
      </c>
      <c r="K199" s="66" t="s">
        <v>2019</v>
      </c>
      <c r="L199" s="66" t="s">
        <v>2010</v>
      </c>
      <c r="M199" s="66" t="s">
        <v>2020</v>
      </c>
      <c r="N199" s="66" t="s">
        <v>2012</v>
      </c>
      <c r="O199" s="66" t="s">
        <v>669</v>
      </c>
      <c r="P199" s="66">
        <v>9.6252999999999993</v>
      </c>
      <c r="Q199" s="66">
        <v>9.6252999999999993</v>
      </c>
      <c r="R199" s="66">
        <v>130509</v>
      </c>
      <c r="S199" s="66" t="s">
        <v>1898</v>
      </c>
      <c r="T199" s="66" t="s">
        <v>309</v>
      </c>
      <c r="U199" s="108">
        <v>44650</v>
      </c>
      <c r="V199" s="66">
        <v>9.6506000000000007</v>
      </c>
      <c r="W199" s="66">
        <v>9.6506335032804103</v>
      </c>
      <c r="X199" s="66">
        <v>-2.53E-2</v>
      </c>
      <c r="Y199" s="66">
        <v>-0.26215986570783201</v>
      </c>
      <c r="Z199" s="66">
        <v>-95.688400000000001</v>
      </c>
      <c r="AA199" s="66">
        <v>-2.5293970266700001E-2</v>
      </c>
      <c r="AB199" s="66">
        <v>-0.26209647540860598</v>
      </c>
      <c r="AC199" s="66">
        <v>-95.665199999999999</v>
      </c>
      <c r="AD199" s="66"/>
      <c r="AE199" s="66"/>
      <c r="AF199" s="66"/>
      <c r="AG199" s="66" t="s">
        <v>306</v>
      </c>
      <c r="AH199" s="66"/>
      <c r="AI199" s="66"/>
      <c r="AJ199" s="66"/>
      <c r="AK199" s="231">
        <f t="shared" si="3"/>
        <v>523.28034621900008</v>
      </c>
    </row>
    <row r="200" spans="1:37">
      <c r="A200" s="66" t="s">
        <v>693</v>
      </c>
      <c r="B200" s="66" t="s">
        <v>14</v>
      </c>
      <c r="C200" s="66" t="s">
        <v>43</v>
      </c>
      <c r="D200" s="66">
        <v>1141056.219</v>
      </c>
      <c r="E200" s="66">
        <v>18801464.25</v>
      </c>
      <c r="F200" s="66">
        <v>16.477246201311001</v>
      </c>
      <c r="G200" s="66">
        <v>151041134.39000002</v>
      </c>
      <c r="H200" s="66">
        <v>16.4772</v>
      </c>
      <c r="I200" s="108">
        <v>44651</v>
      </c>
      <c r="J200" s="66">
        <v>107989</v>
      </c>
      <c r="K200" s="66" t="s">
        <v>694</v>
      </c>
      <c r="L200" s="66" t="s">
        <v>194</v>
      </c>
      <c r="M200" s="66" t="s">
        <v>695</v>
      </c>
      <c r="N200" s="66" t="s">
        <v>696</v>
      </c>
      <c r="O200" s="66" t="s">
        <v>669</v>
      </c>
      <c r="P200" s="66">
        <v>16.4772</v>
      </c>
      <c r="Q200" s="66">
        <v>16.3124</v>
      </c>
      <c r="R200" s="66">
        <v>26586</v>
      </c>
      <c r="S200" s="66" t="s">
        <v>1207</v>
      </c>
      <c r="T200" s="66" t="s">
        <v>2144</v>
      </c>
      <c r="U200" s="108">
        <v>44650</v>
      </c>
      <c r="V200" s="66">
        <v>16.566600000000001</v>
      </c>
      <c r="W200" s="66">
        <v>16.566625338203401</v>
      </c>
      <c r="X200" s="66">
        <v>-8.9399999999999993E-2</v>
      </c>
      <c r="Y200" s="66">
        <v>-0.53963999855130196</v>
      </c>
      <c r="Z200" s="66">
        <v>-196.96860000000001</v>
      </c>
      <c r="AA200" s="66">
        <v>-8.9379136892469999E-2</v>
      </c>
      <c r="AB200" s="66">
        <v>-0.53951323862173295</v>
      </c>
      <c r="AC200" s="66">
        <v>-196.92230000000001</v>
      </c>
      <c r="AD200" s="66"/>
      <c r="AE200" s="66"/>
      <c r="AF200" s="66"/>
      <c r="AG200" s="66" t="s">
        <v>237</v>
      </c>
      <c r="AH200" s="66"/>
      <c r="AI200" s="66"/>
      <c r="AJ200" s="66"/>
      <c r="AK200" s="231">
        <f t="shared" si="3"/>
        <v>15.104113439000001</v>
      </c>
    </row>
    <row r="201" spans="1:37">
      <c r="A201" s="66" t="s">
        <v>698</v>
      </c>
      <c r="B201" s="66" t="s">
        <v>14</v>
      </c>
      <c r="C201" s="66" t="s">
        <v>94</v>
      </c>
      <c r="D201" s="66">
        <v>48597.180999999997</v>
      </c>
      <c r="E201" s="66">
        <v>855057.46000000008</v>
      </c>
      <c r="F201" s="66">
        <v>17.594795467663001</v>
      </c>
      <c r="G201" s="66">
        <v>151041134.39000002</v>
      </c>
      <c r="H201" s="66">
        <v>17.594799999999999</v>
      </c>
      <c r="I201" s="108">
        <v>44651</v>
      </c>
      <c r="J201" s="66">
        <v>120044</v>
      </c>
      <c r="K201" s="66" t="s">
        <v>699</v>
      </c>
      <c r="L201" s="66" t="s">
        <v>194</v>
      </c>
      <c r="M201" s="66" t="s">
        <v>700</v>
      </c>
      <c r="N201" s="66" t="s">
        <v>696</v>
      </c>
      <c r="O201" s="66" t="s">
        <v>669</v>
      </c>
      <c r="P201" s="66">
        <v>17.594799999999999</v>
      </c>
      <c r="Q201" s="66">
        <v>17.418900000000001</v>
      </c>
      <c r="R201" s="66">
        <v>26588</v>
      </c>
      <c r="S201" s="66" t="s">
        <v>1207</v>
      </c>
      <c r="T201" s="66" t="s">
        <v>2203</v>
      </c>
      <c r="U201" s="108">
        <v>44650</v>
      </c>
      <c r="V201" s="66">
        <v>17.689900000000002</v>
      </c>
      <c r="W201" s="66">
        <v>17.689915388302101</v>
      </c>
      <c r="X201" s="66">
        <v>-9.5100000000000004E-2</v>
      </c>
      <c r="Y201" s="66">
        <v>-0.53759489878405198</v>
      </c>
      <c r="Z201" s="66">
        <v>-196.22210000000001</v>
      </c>
      <c r="AA201" s="66">
        <v>-9.511992063902E-2</v>
      </c>
      <c r="AB201" s="66">
        <v>-0.53770704127799696</v>
      </c>
      <c r="AC201" s="66">
        <v>-196.26310000000001</v>
      </c>
      <c r="AD201" s="66"/>
      <c r="AE201" s="66"/>
      <c r="AF201" s="66"/>
      <c r="AG201" s="66" t="s">
        <v>306</v>
      </c>
      <c r="AH201" s="66"/>
      <c r="AI201" s="66"/>
      <c r="AJ201" s="66"/>
      <c r="AK201" s="231">
        <f t="shared" si="3"/>
        <v>15.104113439000001</v>
      </c>
    </row>
    <row r="202" spans="1:37">
      <c r="A202" s="66" t="s">
        <v>701</v>
      </c>
      <c r="B202" s="66" t="s">
        <v>14</v>
      </c>
      <c r="C202" s="66" t="s">
        <v>41</v>
      </c>
      <c r="D202" s="66">
        <v>4534296.46</v>
      </c>
      <c r="E202" s="66">
        <v>84057802.519999996</v>
      </c>
      <c r="F202" s="66">
        <v>18.538223793157101</v>
      </c>
      <c r="G202" s="66">
        <v>151041134.39000002</v>
      </c>
      <c r="H202" s="66">
        <v>18.5382</v>
      </c>
      <c r="I202" s="108">
        <v>44651</v>
      </c>
      <c r="J202" s="66">
        <v>107988</v>
      </c>
      <c r="K202" s="66" t="s">
        <v>702</v>
      </c>
      <c r="L202" s="66" t="s">
        <v>194</v>
      </c>
      <c r="M202" s="66" t="s">
        <v>703</v>
      </c>
      <c r="N202" s="66" t="s">
        <v>696</v>
      </c>
      <c r="O202" s="66" t="s">
        <v>669</v>
      </c>
      <c r="P202" s="66">
        <v>18.5382</v>
      </c>
      <c r="Q202" s="66">
        <v>18.352799999999998</v>
      </c>
      <c r="R202" s="66">
        <v>26587</v>
      </c>
      <c r="S202" s="66" t="s">
        <v>1207</v>
      </c>
      <c r="T202" s="66" t="s">
        <v>42</v>
      </c>
      <c r="U202" s="108">
        <v>44650</v>
      </c>
      <c r="V202" s="66">
        <v>18.6388</v>
      </c>
      <c r="W202" s="66">
        <v>18.638782498134201</v>
      </c>
      <c r="X202" s="66">
        <v>-0.10059999999999999</v>
      </c>
      <c r="Y202" s="66">
        <v>-0.53973431765993496</v>
      </c>
      <c r="Z202" s="66">
        <v>-197.00299999999999</v>
      </c>
      <c r="AA202" s="66">
        <v>-0.10055870497713</v>
      </c>
      <c r="AB202" s="66">
        <v>-0.53951327017843598</v>
      </c>
      <c r="AC202" s="66">
        <v>-196.92230000000001</v>
      </c>
      <c r="AD202" s="66"/>
      <c r="AE202" s="66"/>
      <c r="AF202" s="66"/>
      <c r="AG202" s="66" t="s">
        <v>237</v>
      </c>
      <c r="AH202" s="66"/>
      <c r="AI202" s="66"/>
      <c r="AJ202" s="66"/>
      <c r="AK202" s="231">
        <f t="shared" si="3"/>
        <v>15.104113439000001</v>
      </c>
    </row>
    <row r="203" spans="1:37">
      <c r="A203" s="66" t="s">
        <v>704</v>
      </c>
      <c r="B203" s="66" t="s">
        <v>14</v>
      </c>
      <c r="C203" s="66" t="s">
        <v>92</v>
      </c>
      <c r="D203" s="66">
        <v>2388465.7799999998</v>
      </c>
      <c r="E203" s="66">
        <v>47326810.160000004</v>
      </c>
      <c r="F203" s="66">
        <v>19.814732350906901</v>
      </c>
      <c r="G203" s="66">
        <v>151041134.39000002</v>
      </c>
      <c r="H203" s="66">
        <v>19.814699999999998</v>
      </c>
      <c r="I203" s="108">
        <v>44651</v>
      </c>
      <c r="J203" s="66">
        <v>120043</v>
      </c>
      <c r="K203" s="66" t="s">
        <v>705</v>
      </c>
      <c r="L203" s="66" t="s">
        <v>194</v>
      </c>
      <c r="M203" s="66" t="s">
        <v>706</v>
      </c>
      <c r="N203" s="66" t="s">
        <v>696</v>
      </c>
      <c r="O203" s="66" t="s">
        <v>669</v>
      </c>
      <c r="P203" s="66">
        <v>19.814699999999998</v>
      </c>
      <c r="Q203" s="66">
        <v>19.616599999999998</v>
      </c>
      <c r="R203" s="66">
        <v>26589</v>
      </c>
      <c r="S203" s="66" t="s">
        <v>1207</v>
      </c>
      <c r="T203" s="66" t="s">
        <v>309</v>
      </c>
      <c r="U203" s="108">
        <v>44650</v>
      </c>
      <c r="V203" s="66">
        <v>19.921800000000001</v>
      </c>
      <c r="W203" s="66">
        <v>19.921830001121499</v>
      </c>
      <c r="X203" s="66">
        <v>-0.1071</v>
      </c>
      <c r="Y203" s="66">
        <v>-0.53760202391350198</v>
      </c>
      <c r="Z203" s="66">
        <v>-196.22470000000001</v>
      </c>
      <c r="AA203" s="66">
        <v>-0.10709765021459</v>
      </c>
      <c r="AB203" s="66">
        <v>-0.53758941928809301</v>
      </c>
      <c r="AC203" s="66">
        <v>-196.2201</v>
      </c>
      <c r="AD203" s="66"/>
      <c r="AE203" s="66"/>
      <c r="AF203" s="66"/>
      <c r="AG203" s="66" t="s">
        <v>306</v>
      </c>
      <c r="AH203" s="66"/>
      <c r="AI203" s="66"/>
      <c r="AJ203" s="66"/>
      <c r="AK203" s="231">
        <f t="shared" si="3"/>
        <v>15.104113439000001</v>
      </c>
    </row>
    <row r="204" spans="1:37">
      <c r="A204" s="66" t="s">
        <v>707</v>
      </c>
      <c r="B204" s="66" t="s">
        <v>26</v>
      </c>
      <c r="C204" s="66" t="s">
        <v>41</v>
      </c>
      <c r="D204" s="66">
        <v>0</v>
      </c>
      <c r="E204" s="66">
        <v>0</v>
      </c>
      <c r="F204" s="66">
        <v>10</v>
      </c>
      <c r="G204" s="66">
        <v>0</v>
      </c>
      <c r="H204" s="66">
        <v>10</v>
      </c>
      <c r="I204" s="108">
        <v>44651</v>
      </c>
      <c r="J204" s="66">
        <v>133713</v>
      </c>
      <c r="K204" s="66" t="s">
        <v>708</v>
      </c>
      <c r="L204" s="66" t="s">
        <v>199</v>
      </c>
      <c r="M204" s="66" t="s">
        <v>709</v>
      </c>
      <c r="N204" s="66" t="s">
        <v>153</v>
      </c>
      <c r="O204" s="66" t="s">
        <v>669</v>
      </c>
      <c r="P204" s="66">
        <v>10</v>
      </c>
      <c r="Q204" s="66">
        <v>10</v>
      </c>
      <c r="R204" s="66">
        <v>44155</v>
      </c>
      <c r="S204" s="66" t="s">
        <v>710</v>
      </c>
      <c r="T204" s="66" t="s">
        <v>42</v>
      </c>
      <c r="U204" s="108">
        <v>44650</v>
      </c>
      <c r="V204" s="66">
        <v>10</v>
      </c>
      <c r="W204" s="66">
        <v>10</v>
      </c>
      <c r="X204" s="66">
        <v>0</v>
      </c>
      <c r="Y204" s="66">
        <v>0</v>
      </c>
      <c r="Z204" s="66">
        <v>0</v>
      </c>
      <c r="AA204" s="66">
        <v>0</v>
      </c>
      <c r="AB204" s="66">
        <v>0</v>
      </c>
      <c r="AC204" s="66">
        <v>0</v>
      </c>
      <c r="AD204" s="66"/>
      <c r="AE204" s="66"/>
      <c r="AF204" s="66"/>
      <c r="AG204" s="66" t="s">
        <v>237</v>
      </c>
      <c r="AH204" s="66"/>
      <c r="AI204" s="66"/>
      <c r="AJ204" s="66"/>
      <c r="AK204" s="231">
        <f t="shared" si="3"/>
        <v>0</v>
      </c>
    </row>
    <row r="205" spans="1:37">
      <c r="A205" s="66" t="s">
        <v>711</v>
      </c>
      <c r="B205" s="66" t="s">
        <v>26</v>
      </c>
      <c r="C205" s="66" t="s">
        <v>92</v>
      </c>
      <c r="D205" s="66">
        <v>0</v>
      </c>
      <c r="E205" s="66">
        <v>0</v>
      </c>
      <c r="F205" s="66">
        <v>10</v>
      </c>
      <c r="G205" s="66">
        <v>0</v>
      </c>
      <c r="H205" s="66">
        <v>10</v>
      </c>
      <c r="I205" s="108">
        <v>44651</v>
      </c>
      <c r="J205" s="66">
        <v>133714</v>
      </c>
      <c r="K205" s="66" t="s">
        <v>712</v>
      </c>
      <c r="L205" s="66" t="s">
        <v>199</v>
      </c>
      <c r="M205" s="66" t="s">
        <v>713</v>
      </c>
      <c r="N205" s="66" t="s">
        <v>153</v>
      </c>
      <c r="O205" s="66" t="s">
        <v>669</v>
      </c>
      <c r="P205" s="66">
        <v>10</v>
      </c>
      <c r="Q205" s="66">
        <v>10</v>
      </c>
      <c r="R205" s="66">
        <v>44156</v>
      </c>
      <c r="S205" s="66" t="s">
        <v>710</v>
      </c>
      <c r="T205" s="66" t="s">
        <v>309</v>
      </c>
      <c r="U205" s="108">
        <v>44650</v>
      </c>
      <c r="V205" s="66">
        <v>10</v>
      </c>
      <c r="W205" s="66">
        <v>10</v>
      </c>
      <c r="X205" s="66">
        <v>0</v>
      </c>
      <c r="Y205" s="66">
        <v>0</v>
      </c>
      <c r="Z205" s="66">
        <v>0</v>
      </c>
      <c r="AA205" s="66">
        <v>0</v>
      </c>
      <c r="AB205" s="66">
        <v>0</v>
      </c>
      <c r="AC205" s="66">
        <v>0</v>
      </c>
      <c r="AD205" s="66"/>
      <c r="AE205" s="66"/>
      <c r="AF205" s="66"/>
      <c r="AG205" s="66" t="s">
        <v>306</v>
      </c>
      <c r="AH205" s="66"/>
      <c r="AI205" s="66"/>
      <c r="AJ205" s="66"/>
      <c r="AK205" s="231">
        <f t="shared" si="3"/>
        <v>0</v>
      </c>
    </row>
    <row r="206" spans="1:37">
      <c r="A206" s="66" t="s">
        <v>714</v>
      </c>
      <c r="B206" s="66" t="s">
        <v>23</v>
      </c>
      <c r="C206" s="66" t="s">
        <v>43</v>
      </c>
      <c r="D206" s="66">
        <v>1621720.4350000001</v>
      </c>
      <c r="E206" s="66">
        <v>28383015.060000002</v>
      </c>
      <c r="F206" s="66">
        <v>17.501792816713198</v>
      </c>
      <c r="G206" s="66">
        <v>403226131.28000003</v>
      </c>
      <c r="H206" s="66">
        <v>17.501799999999999</v>
      </c>
      <c r="I206" s="108">
        <v>44651</v>
      </c>
      <c r="J206" s="66">
        <v>129196</v>
      </c>
      <c r="K206" s="66" t="s">
        <v>715</v>
      </c>
      <c r="L206" s="66" t="s">
        <v>716</v>
      </c>
      <c r="M206" s="66" t="s">
        <v>717</v>
      </c>
      <c r="N206" s="66" t="s">
        <v>718</v>
      </c>
      <c r="O206" s="66" t="s">
        <v>669</v>
      </c>
      <c r="P206" s="66">
        <v>17.501799999999999</v>
      </c>
      <c r="Q206" s="66">
        <v>17.326799999999999</v>
      </c>
      <c r="R206" s="66">
        <v>35266</v>
      </c>
      <c r="S206" s="66" t="s">
        <v>719</v>
      </c>
      <c r="T206" s="66" t="s">
        <v>2144</v>
      </c>
      <c r="U206" s="108">
        <v>44650</v>
      </c>
      <c r="V206" s="66">
        <v>17.507100000000001</v>
      </c>
      <c r="W206" s="66">
        <v>17.5071483822056</v>
      </c>
      <c r="X206" s="66">
        <v>-5.3E-3</v>
      </c>
      <c r="Y206" s="66">
        <v>-3.0273431921905999E-2</v>
      </c>
      <c r="Z206" s="66">
        <v>-11.049799999999999</v>
      </c>
      <c r="AA206" s="66">
        <v>-5.3555654923899999E-3</v>
      </c>
      <c r="AB206" s="66">
        <v>-3.0590735712466999E-2</v>
      </c>
      <c r="AC206" s="66">
        <v>-11.1656</v>
      </c>
      <c r="AD206" s="66"/>
      <c r="AE206" s="66"/>
      <c r="AF206" s="66"/>
      <c r="AG206" s="66" t="s">
        <v>237</v>
      </c>
      <c r="AH206" s="66"/>
      <c r="AI206" s="66"/>
      <c r="AJ206" s="66"/>
      <c r="AK206" s="231">
        <f t="shared" si="3"/>
        <v>40.322613128</v>
      </c>
    </row>
    <row r="207" spans="1:37">
      <c r="A207" s="66" t="s">
        <v>720</v>
      </c>
      <c r="B207" s="66" t="s">
        <v>23</v>
      </c>
      <c r="C207" s="66" t="s">
        <v>94</v>
      </c>
      <c r="D207" s="66">
        <v>0</v>
      </c>
      <c r="E207" s="66">
        <v>0</v>
      </c>
      <c r="F207" s="66">
        <v>10</v>
      </c>
      <c r="G207" s="66">
        <v>403226131.28000003</v>
      </c>
      <c r="H207" s="66">
        <v>10</v>
      </c>
      <c r="I207" s="108">
        <v>44651</v>
      </c>
      <c r="J207" s="66">
        <v>129198</v>
      </c>
      <c r="K207" s="66" t="s">
        <v>721</v>
      </c>
      <c r="L207" s="66" t="s">
        <v>716</v>
      </c>
      <c r="M207" s="66" t="s">
        <v>722</v>
      </c>
      <c r="N207" s="66" t="s">
        <v>718</v>
      </c>
      <c r="O207" s="66" t="s">
        <v>669</v>
      </c>
      <c r="P207" s="66">
        <v>10</v>
      </c>
      <c r="Q207" s="66">
        <v>10</v>
      </c>
      <c r="R207" s="66">
        <v>35269</v>
      </c>
      <c r="S207" s="66" t="s">
        <v>719</v>
      </c>
      <c r="T207" s="66" t="s">
        <v>2203</v>
      </c>
      <c r="U207" s="108">
        <v>44650</v>
      </c>
      <c r="V207" s="66">
        <v>10</v>
      </c>
      <c r="W207" s="66">
        <v>10</v>
      </c>
      <c r="X207" s="66">
        <v>0</v>
      </c>
      <c r="Y207" s="66">
        <v>0</v>
      </c>
      <c r="Z207" s="66">
        <v>0</v>
      </c>
      <c r="AA207" s="66">
        <v>0</v>
      </c>
      <c r="AB207" s="66">
        <v>0</v>
      </c>
      <c r="AC207" s="66">
        <v>0</v>
      </c>
      <c r="AD207" s="66"/>
      <c r="AE207" s="66"/>
      <c r="AF207" s="66"/>
      <c r="AG207" s="66" t="s">
        <v>306</v>
      </c>
      <c r="AH207" s="66"/>
      <c r="AI207" s="66"/>
      <c r="AJ207" s="66"/>
      <c r="AK207" s="231">
        <f t="shared" si="3"/>
        <v>40.322613128</v>
      </c>
    </row>
    <row r="208" spans="1:37">
      <c r="A208" s="66" t="s">
        <v>735</v>
      </c>
      <c r="B208" s="66" t="s">
        <v>24</v>
      </c>
      <c r="C208" s="66" t="s">
        <v>94</v>
      </c>
      <c r="D208" s="66">
        <v>9393.6409999999996</v>
      </c>
      <c r="E208" s="66">
        <v>256337.06</v>
      </c>
      <c r="F208" s="66">
        <v>27.288360285431398</v>
      </c>
      <c r="G208" s="66">
        <v>398641190.73000002</v>
      </c>
      <c r="H208" s="66">
        <v>27.288399999999999</v>
      </c>
      <c r="I208" s="108">
        <v>44651</v>
      </c>
      <c r="J208" s="66">
        <v>129201</v>
      </c>
      <c r="K208" s="66" t="s">
        <v>736</v>
      </c>
      <c r="L208" s="66" t="s">
        <v>731</v>
      </c>
      <c r="M208" s="66" t="s">
        <v>737</v>
      </c>
      <c r="N208" s="66" t="s">
        <v>733</v>
      </c>
      <c r="O208" s="66" t="s">
        <v>669</v>
      </c>
      <c r="P208" s="66">
        <v>27.288399999999999</v>
      </c>
      <c r="Q208" s="66">
        <v>27.015499999999999</v>
      </c>
      <c r="R208" s="66">
        <v>35245</v>
      </c>
      <c r="S208" s="66" t="s">
        <v>734</v>
      </c>
      <c r="T208" s="66" t="s">
        <v>2203</v>
      </c>
      <c r="U208" s="108">
        <v>44650</v>
      </c>
      <c r="V208" s="66">
        <v>27.311900000000001</v>
      </c>
      <c r="W208" s="66">
        <v>27.311860225444001</v>
      </c>
      <c r="X208" s="66">
        <v>-2.35E-2</v>
      </c>
      <c r="Y208" s="66">
        <v>-8.6043080122582993E-2</v>
      </c>
      <c r="Z208" s="66">
        <v>-31.4057</v>
      </c>
      <c r="AA208" s="66">
        <v>-2.349994001261E-2</v>
      </c>
      <c r="AB208" s="66">
        <v>-8.6042985789438003E-2</v>
      </c>
      <c r="AC208" s="66">
        <v>-31.4057</v>
      </c>
      <c r="AD208" s="66"/>
      <c r="AE208" s="66"/>
      <c r="AF208" s="66"/>
      <c r="AG208" s="66" t="s">
        <v>306</v>
      </c>
      <c r="AH208" s="66"/>
      <c r="AI208" s="66"/>
      <c r="AJ208" s="66"/>
      <c r="AK208" s="231">
        <f t="shared" si="3"/>
        <v>39.864119073000005</v>
      </c>
    </row>
    <row r="209" spans="1:37">
      <c r="A209" s="66" t="s">
        <v>738</v>
      </c>
      <c r="B209" s="66" t="s">
        <v>24</v>
      </c>
      <c r="C209" s="66" t="s">
        <v>41</v>
      </c>
      <c r="D209" s="66">
        <v>14027438.302999999</v>
      </c>
      <c r="E209" s="66">
        <v>373786995.11000001</v>
      </c>
      <c r="F209" s="66">
        <v>26.646846490143499</v>
      </c>
      <c r="G209" s="66">
        <v>398641190.73000002</v>
      </c>
      <c r="H209" s="66">
        <v>26.646799999999999</v>
      </c>
      <c r="I209" s="108">
        <v>44651</v>
      </c>
      <c r="J209" s="66">
        <v>129065</v>
      </c>
      <c r="K209" s="66" t="s">
        <v>739</v>
      </c>
      <c r="L209" s="66" t="s">
        <v>731</v>
      </c>
      <c r="M209" s="66" t="s">
        <v>740</v>
      </c>
      <c r="N209" s="66" t="s">
        <v>733</v>
      </c>
      <c r="O209" s="66" t="s">
        <v>669</v>
      </c>
      <c r="P209" s="66">
        <v>26.646799999999999</v>
      </c>
      <c r="Q209" s="66">
        <v>26.380299999999998</v>
      </c>
      <c r="R209" s="66">
        <v>35243</v>
      </c>
      <c r="S209" s="66" t="s">
        <v>734</v>
      </c>
      <c r="T209" s="66" t="s">
        <v>42</v>
      </c>
      <c r="U209" s="108">
        <v>44650</v>
      </c>
      <c r="V209" s="66">
        <v>26.670100000000001</v>
      </c>
      <c r="W209" s="66">
        <v>26.670054364218799</v>
      </c>
      <c r="X209" s="66">
        <v>-2.3300000000000001E-2</v>
      </c>
      <c r="Y209" s="66">
        <v>-8.736375191694E-2</v>
      </c>
      <c r="Z209" s="66">
        <v>-31.887799999999999</v>
      </c>
      <c r="AA209" s="66">
        <v>-2.320787407532E-2</v>
      </c>
      <c r="AB209" s="66">
        <v>-8.7018473072390995E-2</v>
      </c>
      <c r="AC209" s="66">
        <v>-31.761700000000001</v>
      </c>
      <c r="AD209" s="66"/>
      <c r="AE209" s="66"/>
      <c r="AF209" s="66"/>
      <c r="AG209" s="66" t="s">
        <v>237</v>
      </c>
      <c r="AH209" s="66"/>
      <c r="AI209" s="66"/>
      <c r="AJ209" s="66"/>
      <c r="AK209" s="231">
        <f t="shared" si="3"/>
        <v>39.864119073000005</v>
      </c>
    </row>
    <row r="210" spans="1:37">
      <c r="A210" s="66" t="s">
        <v>741</v>
      </c>
      <c r="B210" s="66" t="s">
        <v>24</v>
      </c>
      <c r="C210" s="66" t="s">
        <v>92</v>
      </c>
      <c r="D210" s="66">
        <v>544691.24400000006</v>
      </c>
      <c r="E210" s="66">
        <v>14863749.039999999</v>
      </c>
      <c r="F210" s="66">
        <v>27.288393569256598</v>
      </c>
      <c r="G210" s="66">
        <v>398641190.73000002</v>
      </c>
      <c r="H210" s="66">
        <v>27.288399999999999</v>
      </c>
      <c r="I210" s="108">
        <v>44651</v>
      </c>
      <c r="J210" s="66">
        <v>129200</v>
      </c>
      <c r="K210" s="66" t="s">
        <v>742</v>
      </c>
      <c r="L210" s="66" t="s">
        <v>731</v>
      </c>
      <c r="M210" s="66" t="s">
        <v>743</v>
      </c>
      <c r="N210" s="66" t="s">
        <v>733</v>
      </c>
      <c r="O210" s="66" t="s">
        <v>669</v>
      </c>
      <c r="P210" s="66">
        <v>27.288399999999999</v>
      </c>
      <c r="Q210" s="66">
        <v>27.015499999999999</v>
      </c>
      <c r="R210" s="66">
        <v>35244</v>
      </c>
      <c r="S210" s="66" t="s">
        <v>734</v>
      </c>
      <c r="T210" s="66" t="s">
        <v>309</v>
      </c>
      <c r="U210" s="108">
        <v>44650</v>
      </c>
      <c r="V210" s="66">
        <v>27.311900000000001</v>
      </c>
      <c r="W210" s="66">
        <v>27.3118971385287</v>
      </c>
      <c r="X210" s="66">
        <v>-2.35E-2</v>
      </c>
      <c r="Y210" s="66">
        <v>-8.6043080122582993E-2</v>
      </c>
      <c r="Z210" s="66">
        <v>-31.4057</v>
      </c>
      <c r="AA210" s="66">
        <v>-2.3503569272079999E-2</v>
      </c>
      <c r="AB210" s="66">
        <v>-8.605615769885E-2</v>
      </c>
      <c r="AC210" s="66">
        <v>-31.410499999999999</v>
      </c>
      <c r="AD210" s="66"/>
      <c r="AE210" s="66"/>
      <c r="AF210" s="66"/>
      <c r="AG210" s="66" t="s">
        <v>306</v>
      </c>
      <c r="AH210" s="66"/>
      <c r="AI210" s="66"/>
      <c r="AJ210" s="66"/>
      <c r="AK210" s="231">
        <f t="shared" si="3"/>
        <v>39.864119073000005</v>
      </c>
    </row>
    <row r="211" spans="1:37">
      <c r="A211" s="66" t="s">
        <v>744</v>
      </c>
      <c r="B211" s="66" t="s">
        <v>25</v>
      </c>
      <c r="C211" s="66" t="s">
        <v>43</v>
      </c>
      <c r="D211" s="66">
        <v>1701399.797</v>
      </c>
      <c r="E211" s="66">
        <v>41454522.550000004</v>
      </c>
      <c r="F211" s="66">
        <v>24.364950920468502</v>
      </c>
      <c r="G211" s="66">
        <v>693320392.68999994</v>
      </c>
      <c r="H211" s="66">
        <v>24.364999999999998</v>
      </c>
      <c r="I211" s="108">
        <v>44651</v>
      </c>
      <c r="J211" s="66">
        <v>129192</v>
      </c>
      <c r="K211" s="66" t="s">
        <v>745</v>
      </c>
      <c r="L211" s="66" t="s">
        <v>746</v>
      </c>
      <c r="M211" s="66" t="s">
        <v>747</v>
      </c>
      <c r="N211" s="66" t="s">
        <v>748</v>
      </c>
      <c r="O211" s="66" t="s">
        <v>669</v>
      </c>
      <c r="P211" s="66">
        <v>24.364999999999998</v>
      </c>
      <c r="Q211" s="66">
        <v>24.121400000000001</v>
      </c>
      <c r="R211" s="66">
        <v>35253</v>
      </c>
      <c r="S211" s="66" t="s">
        <v>749</v>
      </c>
      <c r="T211" s="66" t="s">
        <v>2144</v>
      </c>
      <c r="U211" s="108">
        <v>44650</v>
      </c>
      <c r="V211" s="66">
        <v>24.383199999999999</v>
      </c>
      <c r="W211" s="66">
        <v>24.3832430926666</v>
      </c>
      <c r="X211" s="66">
        <v>-1.8200000000000001E-2</v>
      </c>
      <c r="Y211" s="66">
        <v>-7.4641556481510996E-2</v>
      </c>
      <c r="Z211" s="66">
        <v>-27.244199999999999</v>
      </c>
      <c r="AA211" s="66">
        <v>-1.8292172198100001E-2</v>
      </c>
      <c r="AB211" s="66">
        <v>-7.5019439081922004E-2</v>
      </c>
      <c r="AC211" s="66">
        <v>-27.382100000000001</v>
      </c>
      <c r="AD211" s="66"/>
      <c r="AE211" s="66"/>
      <c r="AF211" s="66"/>
      <c r="AG211" s="66" t="s">
        <v>237</v>
      </c>
      <c r="AH211" s="66"/>
      <c r="AI211" s="66"/>
      <c r="AJ211" s="66"/>
      <c r="AK211" s="231">
        <f t="shared" si="3"/>
        <v>69.332039268999992</v>
      </c>
    </row>
    <row r="212" spans="1:37">
      <c r="A212" s="66" t="s">
        <v>750</v>
      </c>
      <c r="B212" s="66" t="s">
        <v>25</v>
      </c>
      <c r="C212" s="66" t="s">
        <v>94</v>
      </c>
      <c r="D212" s="66">
        <v>6058.4669999999996</v>
      </c>
      <c r="E212" s="66">
        <v>95344.950000000012</v>
      </c>
      <c r="F212" s="66">
        <v>15.7374712117768</v>
      </c>
      <c r="G212" s="66">
        <v>693320392.68999994</v>
      </c>
      <c r="H212" s="66">
        <v>15.737500000000001</v>
      </c>
      <c r="I212" s="108">
        <v>44651</v>
      </c>
      <c r="J212" s="66">
        <v>129194</v>
      </c>
      <c r="K212" s="66" t="s">
        <v>751</v>
      </c>
      <c r="L212" s="66" t="s">
        <v>746</v>
      </c>
      <c r="M212" s="66" t="s">
        <v>752</v>
      </c>
      <c r="N212" s="66" t="s">
        <v>748</v>
      </c>
      <c r="O212" s="66" t="s">
        <v>669</v>
      </c>
      <c r="P212" s="66">
        <v>15.737500000000001</v>
      </c>
      <c r="Q212" s="66">
        <v>15.5801</v>
      </c>
      <c r="R212" s="66">
        <v>35256</v>
      </c>
      <c r="S212" s="66" t="s">
        <v>749</v>
      </c>
      <c r="T212" s="66" t="s">
        <v>2203</v>
      </c>
      <c r="U212" s="108">
        <v>44650</v>
      </c>
      <c r="V212" s="66">
        <v>15.749000000000001</v>
      </c>
      <c r="W212" s="66">
        <v>15.749040144974</v>
      </c>
      <c r="X212" s="66">
        <v>-1.15E-2</v>
      </c>
      <c r="Y212" s="66">
        <v>-7.3020509238681003E-2</v>
      </c>
      <c r="Z212" s="66">
        <v>-26.6525</v>
      </c>
      <c r="AA212" s="66">
        <v>-1.156893319713E-2</v>
      </c>
      <c r="AB212" s="66">
        <v>-7.3458020873874999E-2</v>
      </c>
      <c r="AC212" s="66">
        <v>-26.812200000000001</v>
      </c>
      <c r="AD212" s="66"/>
      <c r="AE212" s="66"/>
      <c r="AF212" s="66"/>
      <c r="AG212" s="66" t="s">
        <v>306</v>
      </c>
      <c r="AH212" s="66"/>
      <c r="AI212" s="66"/>
      <c r="AJ212" s="66"/>
      <c r="AK212" s="231">
        <f t="shared" si="3"/>
        <v>69.332039268999992</v>
      </c>
    </row>
    <row r="213" spans="1:37">
      <c r="A213" s="66" t="s">
        <v>753</v>
      </c>
      <c r="B213" s="66" t="s">
        <v>25</v>
      </c>
      <c r="C213" s="66" t="s">
        <v>41</v>
      </c>
      <c r="D213" s="66">
        <v>26097037.851</v>
      </c>
      <c r="E213" s="66">
        <v>635853039.80999994</v>
      </c>
      <c r="F213" s="66">
        <v>24.364950667595998</v>
      </c>
      <c r="G213" s="66">
        <v>693320392.68999994</v>
      </c>
      <c r="H213" s="66">
        <v>24.364999999999998</v>
      </c>
      <c r="I213" s="108">
        <v>44651</v>
      </c>
      <c r="J213" s="66">
        <v>129191</v>
      </c>
      <c r="K213" s="66" t="s">
        <v>754</v>
      </c>
      <c r="L213" s="66" t="s">
        <v>755</v>
      </c>
      <c r="M213" s="66" t="s">
        <v>756</v>
      </c>
      <c r="N213" s="66" t="s">
        <v>748</v>
      </c>
      <c r="O213" s="66" t="s">
        <v>669</v>
      </c>
      <c r="P213" s="66">
        <v>24.364999999999998</v>
      </c>
      <c r="Q213" s="66">
        <v>24.121400000000001</v>
      </c>
      <c r="R213" s="66">
        <v>35254</v>
      </c>
      <c r="S213" s="66" t="s">
        <v>749</v>
      </c>
      <c r="T213" s="66" t="s">
        <v>42</v>
      </c>
      <c r="U213" s="108">
        <v>44650</v>
      </c>
      <c r="V213" s="66">
        <v>24.383199999999999</v>
      </c>
      <c r="W213" s="66">
        <v>24.383242807129101</v>
      </c>
      <c r="X213" s="66">
        <v>-1.8200000000000001E-2</v>
      </c>
      <c r="Y213" s="66">
        <v>-7.4641556481510996E-2</v>
      </c>
      <c r="Z213" s="66">
        <v>-27.244199999999999</v>
      </c>
      <c r="AA213" s="66">
        <v>-1.8292139533130001E-2</v>
      </c>
      <c r="AB213" s="66">
        <v>-7.5019305995598001E-2</v>
      </c>
      <c r="AC213" s="66">
        <v>-27.382000000000001</v>
      </c>
      <c r="AD213" s="66"/>
      <c r="AE213" s="66"/>
      <c r="AF213" s="66"/>
      <c r="AG213" s="66" t="s">
        <v>237</v>
      </c>
      <c r="AH213" s="66"/>
      <c r="AI213" s="66"/>
      <c r="AJ213" s="66"/>
      <c r="AK213" s="231">
        <f t="shared" si="3"/>
        <v>69.332039268999992</v>
      </c>
    </row>
    <row r="214" spans="1:37">
      <c r="A214" s="66" t="s">
        <v>757</v>
      </c>
      <c r="B214" s="66" t="s">
        <v>25</v>
      </c>
      <c r="C214" s="66" t="s">
        <v>92</v>
      </c>
      <c r="D214" s="66">
        <v>633805.54100000008</v>
      </c>
      <c r="E214" s="66">
        <v>15917485.379999999</v>
      </c>
      <c r="F214" s="66">
        <v>25.114146769505801</v>
      </c>
      <c r="G214" s="66">
        <v>693320392.68999994</v>
      </c>
      <c r="H214" s="66">
        <v>25.114100000000001</v>
      </c>
      <c r="I214" s="108">
        <v>44651</v>
      </c>
      <c r="J214" s="66">
        <v>129193</v>
      </c>
      <c r="K214" s="66" t="s">
        <v>758</v>
      </c>
      <c r="L214" s="66" t="s">
        <v>755</v>
      </c>
      <c r="M214" s="66" t="s">
        <v>759</v>
      </c>
      <c r="N214" s="66" t="s">
        <v>748</v>
      </c>
      <c r="O214" s="66" t="s">
        <v>669</v>
      </c>
      <c r="P214" s="66">
        <v>25.114100000000001</v>
      </c>
      <c r="Q214" s="66">
        <v>24.863</v>
      </c>
      <c r="R214" s="66">
        <v>35255</v>
      </c>
      <c r="S214" s="66" t="s">
        <v>749</v>
      </c>
      <c r="T214" s="66" t="s">
        <v>309</v>
      </c>
      <c r="U214" s="108">
        <v>44650</v>
      </c>
      <c r="V214" s="66">
        <v>25.1326</v>
      </c>
      <c r="W214" s="66">
        <v>25.132550284851501</v>
      </c>
      <c r="X214" s="66">
        <v>-1.8499999999999999E-2</v>
      </c>
      <c r="Y214" s="66">
        <v>-7.3609574815180004E-2</v>
      </c>
      <c r="Z214" s="66">
        <v>-26.8675</v>
      </c>
      <c r="AA214" s="66">
        <v>-1.8403515345729999E-2</v>
      </c>
      <c r="AB214" s="66">
        <v>-7.3225817265439003E-2</v>
      </c>
      <c r="AC214" s="66">
        <v>-26.727399999999999</v>
      </c>
      <c r="AD214" s="66"/>
      <c r="AE214" s="66"/>
      <c r="AF214" s="66"/>
      <c r="AG214" s="66" t="s">
        <v>306</v>
      </c>
      <c r="AH214" s="66"/>
      <c r="AI214" s="66"/>
      <c r="AJ214" s="66"/>
      <c r="AK214" s="231">
        <f t="shared" si="3"/>
        <v>69.332039268999992</v>
      </c>
    </row>
  </sheetData>
  <customSheetViews>
    <customSheetView guid="{EE9F80F0-D120-4EB8-900E-6F37F4D124A6}" showAutoFilter="1" state="hidden">
      <pane ySplit="2" topLeftCell="A3" activePane="bottomLeft" state="frozen"/>
      <selection pane="bottomLeft" activeCell="D223" sqref="D223"/>
      <pageMargins left="0.7" right="0.7" top="0.75" bottom="0.75" header="0.3" footer="0.3"/>
      <autoFilter ref="A2:AK183"/>
    </customSheetView>
    <customSheetView guid="{ADB689A5-199C-47D5-A330-3295FFA6C434}" filter="1" showAutoFilter="1">
      <pane ySplit="2" topLeftCell="A3" activePane="bottomLeft" state="frozen"/>
      <selection pane="bottomLeft" activeCell="A3" sqref="A3"/>
      <pageMargins left="0.7" right="0.7" top="0.75" bottom="0.75" header="0.3" footer="0.3"/>
      <autoFilter ref="A2:AK175">
        <filterColumn colId="3">
          <filters>
            <filter val="0.00"/>
          </filters>
        </filterColumn>
      </autoFilter>
    </customSheetView>
  </customSheetViews>
  <pageMargins left="0.7" right="0.7" top="0.75" bottom="0.75" header="0.3" footer="0.3"/>
  <pageSetup paperSize="9" orientation="portrait" r:id="rId1"/>
  <headerFooter>
    <oddFooter>&amp;C&amp;1#&amp;"Calibri"&amp;10&amp;K000000PUBLIC</oddFooter>
    <evenFooter>&amp;LRESTRICTED</evenFooter>
    <firstFooter>&amp;LRESTRICTED</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86"/>
  <sheetViews>
    <sheetView topLeftCell="M269" workbookViewId="0">
      <selection activeCell="U279" sqref="U279"/>
    </sheetView>
  </sheetViews>
  <sheetFormatPr defaultRowHeight="12.75"/>
  <cols>
    <col min="1" max="1" width="9.140625" style="206"/>
    <col min="2" max="2" width="40.7109375" style="206" bestFit="1" customWidth="1"/>
    <col min="3" max="3" width="20.140625" style="206" customWidth="1"/>
    <col min="4" max="4" width="9.140625" style="206"/>
    <col min="5" max="5" width="59.28515625" style="206" customWidth="1"/>
    <col min="6" max="6" width="16" style="206" customWidth="1"/>
    <col min="7" max="8" width="14.5703125" style="69" customWidth="1"/>
    <col min="9" max="9" width="13.28515625" style="69" customWidth="1"/>
    <col min="10" max="11" width="14.5703125" style="69" customWidth="1"/>
    <col min="12" max="12" width="61.5703125" style="110" customWidth="1"/>
    <col min="13" max="13" width="20.7109375" style="110" customWidth="1"/>
    <col min="14" max="22" width="11.7109375" style="110" customWidth="1"/>
    <col min="25" max="25" width="90.7109375" style="191" customWidth="1"/>
    <col min="26" max="26" width="15.28515625" style="191" customWidth="1"/>
    <col min="27" max="27" width="11.7109375" style="191" customWidth="1"/>
    <col min="28" max="28" width="15.28515625" style="191" customWidth="1"/>
    <col min="29" max="29" width="11.7109375" style="191" customWidth="1"/>
    <col min="30" max="30" width="15.28515625" style="191" customWidth="1"/>
    <col min="31" max="31" width="11.7109375" style="191" customWidth="1"/>
    <col min="32" max="32" width="15.28515625" style="191" customWidth="1"/>
    <col min="33" max="34" width="11.7109375" style="191" customWidth="1"/>
  </cols>
  <sheetData>
    <row r="1" spans="1:34" ht="18">
      <c r="A1" s="206" t="s">
        <v>1275</v>
      </c>
      <c r="B1" s="206" t="s">
        <v>1511</v>
      </c>
      <c r="L1" s="453" t="s">
        <v>1513</v>
      </c>
      <c r="M1" s="453"/>
      <c r="N1" s="453"/>
      <c r="O1" s="453"/>
      <c r="P1" s="453"/>
      <c r="Q1" s="453"/>
      <c r="R1" s="453"/>
      <c r="S1" s="453"/>
      <c r="T1" s="453"/>
      <c r="U1" s="453"/>
      <c r="V1" s="181"/>
      <c r="Y1" s="453" t="s">
        <v>1513</v>
      </c>
      <c r="Z1" s="453"/>
      <c r="AA1" s="453"/>
      <c r="AB1" s="453"/>
      <c r="AC1" s="453"/>
      <c r="AD1" s="453"/>
      <c r="AE1" s="453"/>
      <c r="AF1" s="453"/>
      <c r="AG1" s="453"/>
      <c r="AH1" s="453"/>
    </row>
    <row r="2" spans="1:34" ht="15">
      <c r="A2" s="206" t="s">
        <v>1</v>
      </c>
      <c r="B2" s="206" t="s">
        <v>219</v>
      </c>
      <c r="C2" s="206" t="s">
        <v>1583</v>
      </c>
      <c r="D2" s="206" t="s">
        <v>1570</v>
      </c>
      <c r="E2" s="206" t="str">
        <f>B2&amp;D2</f>
        <v>HSBC Cash Fund - Dir - Growth</v>
      </c>
      <c r="F2" s="206" t="s">
        <v>141</v>
      </c>
      <c r="L2" s="454" t="s">
        <v>1698</v>
      </c>
      <c r="M2" s="454"/>
      <c r="N2" s="454"/>
      <c r="O2" s="454"/>
      <c r="P2" s="454"/>
      <c r="Q2" s="454"/>
      <c r="R2" s="454"/>
      <c r="S2" s="454"/>
      <c r="T2" s="454"/>
      <c r="U2" s="454"/>
      <c r="V2" s="182"/>
      <c r="Y2" s="454" t="s">
        <v>1698</v>
      </c>
      <c r="Z2" s="454"/>
      <c r="AA2" s="454"/>
      <c r="AB2" s="454"/>
      <c r="AC2" s="454"/>
      <c r="AD2" s="454"/>
      <c r="AE2" s="454"/>
      <c r="AF2" s="454"/>
      <c r="AG2" s="454"/>
      <c r="AH2" s="454"/>
    </row>
    <row r="3" spans="1:34">
      <c r="A3" s="206" t="s">
        <v>4</v>
      </c>
      <c r="B3" s="206" t="s">
        <v>1198</v>
      </c>
      <c r="C3" s="206" t="s">
        <v>1583</v>
      </c>
      <c r="D3" s="206" t="s">
        <v>1570</v>
      </c>
      <c r="E3" s="206" t="str">
        <f t="shared" ref="E3:E37" si="0">B3&amp;D3</f>
        <v>HSBC Large Cap Equity Fund - Dir - Growth</v>
      </c>
      <c r="F3" s="206" t="s">
        <v>141</v>
      </c>
      <c r="L3" s="191"/>
      <c r="M3" s="191"/>
      <c r="N3" s="191"/>
      <c r="O3" s="191"/>
      <c r="P3" s="191"/>
      <c r="Q3" s="191"/>
      <c r="R3" s="191"/>
      <c r="S3" s="191"/>
      <c r="T3" s="191"/>
      <c r="U3" s="191"/>
      <c r="X3">
        <v>100</v>
      </c>
    </row>
    <row r="4" spans="1:34" ht="15" customHeight="1">
      <c r="A4" s="206" t="s">
        <v>2</v>
      </c>
      <c r="B4" s="206" t="s">
        <v>1191</v>
      </c>
      <c r="C4" s="206" t="s">
        <v>1583</v>
      </c>
      <c r="D4" s="206" t="s">
        <v>1570</v>
      </c>
      <c r="E4" s="206" t="str">
        <f t="shared" si="0"/>
        <v>HSBC Debt Fund - Dir - Growth</v>
      </c>
      <c r="F4" s="206" t="s">
        <v>141</v>
      </c>
      <c r="L4" s="457" t="s">
        <v>1514</v>
      </c>
      <c r="M4" s="455" t="s">
        <v>1515</v>
      </c>
      <c r="N4" s="456"/>
      <c r="O4" s="455" t="s">
        <v>1516</v>
      </c>
      <c r="P4" s="456"/>
      <c r="Q4" s="455" t="s">
        <v>1517</v>
      </c>
      <c r="R4" s="456"/>
      <c r="S4" s="455" t="s">
        <v>1518</v>
      </c>
      <c r="T4" s="456"/>
      <c r="U4" s="192" t="s">
        <v>1519</v>
      </c>
      <c r="V4" s="186"/>
      <c r="Y4" s="457" t="s">
        <v>1514</v>
      </c>
      <c r="Z4" s="455" t="s">
        <v>1515</v>
      </c>
      <c r="AA4" s="456"/>
      <c r="AB4" s="455" t="s">
        <v>1516</v>
      </c>
      <c r="AC4" s="456"/>
      <c r="AD4" s="455" t="s">
        <v>1517</v>
      </c>
      <c r="AE4" s="456"/>
      <c r="AF4" s="455" t="s">
        <v>1518</v>
      </c>
      <c r="AG4" s="456"/>
      <c r="AH4" s="192" t="s">
        <v>1519</v>
      </c>
    </row>
    <row r="5" spans="1:34" ht="25.5">
      <c r="A5" s="206" t="s">
        <v>3</v>
      </c>
      <c r="B5" s="206" t="s">
        <v>1193</v>
      </c>
      <c r="C5" s="206" t="s">
        <v>1583</v>
      </c>
      <c r="D5" s="206" t="s">
        <v>1570</v>
      </c>
      <c r="E5" s="206" t="str">
        <f t="shared" si="0"/>
        <v>HSBC Short Duration Fund - Dir - Growth</v>
      </c>
      <c r="F5" s="206" t="s">
        <v>141</v>
      </c>
      <c r="L5" s="457"/>
      <c r="M5" s="192" t="s">
        <v>1699</v>
      </c>
      <c r="N5" s="192" t="s">
        <v>1520</v>
      </c>
      <c r="O5" s="192" t="s">
        <v>1699</v>
      </c>
      <c r="P5" s="192" t="s">
        <v>1520</v>
      </c>
      <c r="Q5" s="192" t="s">
        <v>1699</v>
      </c>
      <c r="R5" s="192" t="s">
        <v>1520</v>
      </c>
      <c r="S5" s="192" t="s">
        <v>1699</v>
      </c>
      <c r="T5" s="192" t="s">
        <v>1520</v>
      </c>
      <c r="U5" s="192"/>
      <c r="V5" s="186"/>
      <c r="Y5" s="457"/>
      <c r="Z5" s="192" t="s">
        <v>1699</v>
      </c>
      <c r="AA5" s="192" t="s">
        <v>1520</v>
      </c>
      <c r="AB5" s="192" t="s">
        <v>1699</v>
      </c>
      <c r="AC5" s="192" t="s">
        <v>1520</v>
      </c>
      <c r="AD5" s="192" t="s">
        <v>1699</v>
      </c>
      <c r="AE5" s="192" t="s">
        <v>1520</v>
      </c>
      <c r="AF5" s="192" t="s">
        <v>1699</v>
      </c>
      <c r="AG5" s="192" t="s">
        <v>1520</v>
      </c>
      <c r="AH5" s="192"/>
    </row>
    <row r="6" spans="1:34">
      <c r="A6" s="206" t="s">
        <v>5</v>
      </c>
      <c r="B6" s="206" t="s">
        <v>1199</v>
      </c>
      <c r="C6" s="206" t="s">
        <v>1583</v>
      </c>
      <c r="D6" s="206" t="s">
        <v>1570</v>
      </c>
      <c r="E6" s="206" t="str">
        <f t="shared" si="0"/>
        <v>HSBC Multi Cap Equity Fund - Dir - Growth</v>
      </c>
      <c r="F6" s="206" t="s">
        <v>141</v>
      </c>
      <c r="L6" s="193"/>
      <c r="M6" s="194"/>
      <c r="N6" s="195"/>
      <c r="O6" s="194"/>
      <c r="P6" s="195"/>
      <c r="Q6" s="194"/>
      <c r="R6" s="195"/>
      <c r="S6" s="194"/>
      <c r="T6" s="195"/>
      <c r="U6" s="193"/>
      <c r="V6" s="187"/>
      <c r="Y6" s="193"/>
      <c r="Z6" s="194"/>
      <c r="AA6" s="195"/>
      <c r="AB6" s="194"/>
      <c r="AC6" s="195"/>
      <c r="AD6" s="194"/>
      <c r="AE6" s="195"/>
      <c r="AF6" s="194"/>
      <c r="AG6" s="195"/>
      <c r="AH6" s="193"/>
    </row>
    <row r="7" spans="1:34">
      <c r="A7" s="206" t="s">
        <v>6</v>
      </c>
      <c r="B7" s="206" t="s">
        <v>1192</v>
      </c>
      <c r="C7" s="206" t="s">
        <v>1583</v>
      </c>
      <c r="D7" s="206" t="s">
        <v>1570</v>
      </c>
      <c r="E7" s="206" t="str">
        <f t="shared" si="0"/>
        <v>HSBC Regular Savings Fund - Dir - Growth</v>
      </c>
      <c r="F7" s="206" t="s">
        <v>141</v>
      </c>
      <c r="G7" s="69" t="str">
        <f>INDEX(A:A,MATCH($L$4:L448,E:E,0))</f>
        <v>HOAPDF</v>
      </c>
      <c r="H7" s="69" t="str">
        <f t="shared" ref="H7:H70" si="1">VLOOKUP(L7,E:F,2,0)</f>
        <v>Direct</v>
      </c>
      <c r="I7" s="69" t="str">
        <f>L6&amp;L7</f>
        <v>HSBC Asia Pacific (Ex Japan) Dividend Yield Fund - Dir - Growth</v>
      </c>
      <c r="J7" s="69" t="str">
        <f t="shared" ref="J7:J72" si="2">VLOOKUP(I7,E:F,2,0)</f>
        <v>Direct</v>
      </c>
      <c r="K7" s="69" t="e">
        <f>VLOOKUP(I7,B:F,5,0)</f>
        <v>#N/A</v>
      </c>
      <c r="L7" s="196" t="s">
        <v>1521</v>
      </c>
      <c r="M7" s="197">
        <v>10835</v>
      </c>
      <c r="N7" s="198">
        <v>8.33</v>
      </c>
      <c r="O7" s="197">
        <v>12276</v>
      </c>
      <c r="P7" s="198">
        <v>7.06</v>
      </c>
      <c r="Q7" s="197">
        <v>17337</v>
      </c>
      <c r="R7" s="198">
        <v>11.62</v>
      </c>
      <c r="S7" s="197">
        <v>16230</v>
      </c>
      <c r="T7" s="198">
        <v>7.61</v>
      </c>
      <c r="U7" s="199">
        <v>41694</v>
      </c>
      <c r="V7" s="188"/>
      <c r="X7" t="e">
        <f>INDEX(A:A,MATCH(Y6:Y81,#REF!,0))</f>
        <v>#REF!</v>
      </c>
      <c r="Y7" s="196" t="s">
        <v>1521</v>
      </c>
      <c r="Z7" s="197">
        <v>10835</v>
      </c>
      <c r="AA7" s="198">
        <v>8.33</v>
      </c>
      <c r="AB7" s="197">
        <v>12276</v>
      </c>
      <c r="AC7" s="198">
        <v>7.06</v>
      </c>
      <c r="AD7" s="197">
        <v>17337</v>
      </c>
      <c r="AE7" s="198">
        <v>11.62</v>
      </c>
      <c r="AF7" s="197">
        <v>16230</v>
      </c>
      <c r="AG7" s="198">
        <v>7.61</v>
      </c>
      <c r="AH7" s="199">
        <v>41694</v>
      </c>
    </row>
    <row r="8" spans="1:34">
      <c r="A8" s="206" t="s">
        <v>7</v>
      </c>
      <c r="B8" s="206" t="s">
        <v>1200</v>
      </c>
      <c r="C8" s="206" t="s">
        <v>1583</v>
      </c>
      <c r="D8" s="206" t="s">
        <v>1570</v>
      </c>
      <c r="E8" s="206" t="str">
        <f t="shared" si="0"/>
        <v>HSBC Small Cap Equity Fund - Dir - Growth</v>
      </c>
      <c r="F8" s="206" t="s">
        <v>141</v>
      </c>
      <c r="G8" s="69" t="e">
        <f>INDEX(A:A,MATCH($L$4:L449,E:E,0))</f>
        <v>#N/A</v>
      </c>
      <c r="H8" s="69" t="e">
        <f t="shared" si="1"/>
        <v>#N/A</v>
      </c>
      <c r="I8" s="69" t="str">
        <f>L7&amp;L8</f>
        <v>HSBC Asia Pacific (Ex Japan) Dividend Yield Fund - Dir - GrowthScheme Benchmark (MSCI APJ TRI**)</v>
      </c>
      <c r="J8" s="69" t="str">
        <f t="shared" si="2"/>
        <v>HOAPDF</v>
      </c>
      <c r="K8" s="69" t="str">
        <f t="shared" ref="K8:K71" si="3">VLOOKUP(I8,B:F,5,0)</f>
        <v>Direct</v>
      </c>
      <c r="L8" s="200" t="s">
        <v>1522</v>
      </c>
      <c r="M8" s="201">
        <v>11825</v>
      </c>
      <c r="N8" s="202">
        <v>18.2</v>
      </c>
      <c r="O8" s="201">
        <v>12807</v>
      </c>
      <c r="P8" s="202">
        <v>8.58</v>
      </c>
      <c r="Q8" s="201">
        <v>18201</v>
      </c>
      <c r="R8" s="202">
        <v>12.71</v>
      </c>
      <c r="S8" s="201">
        <v>17389</v>
      </c>
      <c r="T8" s="202">
        <v>8.74</v>
      </c>
      <c r="U8" s="233"/>
      <c r="V8" s="189"/>
      <c r="X8" t="e">
        <f>INDEX(A:A,MATCH(Y7:Y82,#REF!,0))</f>
        <v>#REF!</v>
      </c>
      <c r="Y8" s="200" t="s">
        <v>1522</v>
      </c>
      <c r="Z8" s="201">
        <v>11825</v>
      </c>
      <c r="AA8" s="202">
        <v>18.2</v>
      </c>
      <c r="AB8" s="201">
        <v>12807</v>
      </c>
      <c r="AC8" s="202">
        <v>8.58</v>
      </c>
      <c r="AD8" s="201">
        <v>18201</v>
      </c>
      <c r="AE8" s="202">
        <v>12.71</v>
      </c>
      <c r="AF8" s="201">
        <v>17389</v>
      </c>
      <c r="AG8" s="202">
        <v>8.74</v>
      </c>
      <c r="AH8" s="233"/>
    </row>
    <row r="9" spans="1:34">
      <c r="A9" s="206" t="s">
        <v>8</v>
      </c>
      <c r="B9" s="206" t="s">
        <v>232</v>
      </c>
      <c r="C9" s="206" t="s">
        <v>1583</v>
      </c>
      <c r="D9" s="206" t="s">
        <v>1570</v>
      </c>
      <c r="E9" s="206" t="str">
        <f t="shared" si="0"/>
        <v>HSBC Infrastructure Equity Fund - Dir - Growth</v>
      </c>
      <c r="F9" s="206" t="s">
        <v>141</v>
      </c>
      <c r="G9" s="69" t="e">
        <f>INDEX(A:A,MATCH($L$4:L450,E:E,0))</f>
        <v>#N/A</v>
      </c>
      <c r="H9" s="69" t="e">
        <f t="shared" si="1"/>
        <v>#N/A</v>
      </c>
      <c r="I9" s="69" t="str">
        <f>L8&amp;L9</f>
        <v>Scheme Benchmark (MSCI APJ TRI**)Additional Benchmark (Nifty 50 TRI)</v>
      </c>
      <c r="J9" s="69" t="e">
        <f t="shared" si="2"/>
        <v>#N/A</v>
      </c>
      <c r="K9" s="69" t="e">
        <f t="shared" si="3"/>
        <v>#N/A</v>
      </c>
      <c r="L9" s="200" t="s">
        <v>1523</v>
      </c>
      <c r="M9" s="201">
        <v>9903</v>
      </c>
      <c r="N9" s="202">
        <v>-0.97</v>
      </c>
      <c r="O9" s="201">
        <v>11921</v>
      </c>
      <c r="P9" s="202">
        <v>6.02</v>
      </c>
      <c r="Q9" s="201">
        <v>15064</v>
      </c>
      <c r="R9" s="202">
        <v>8.5299999999999994</v>
      </c>
      <c r="S9" s="201">
        <v>19753</v>
      </c>
      <c r="T9" s="202">
        <v>10.86</v>
      </c>
      <c r="U9" s="233"/>
      <c r="V9" s="189"/>
      <c r="X9" t="e">
        <f>INDEX(A:A,MATCH(Y8:Y83,#REF!,0))</f>
        <v>#REF!</v>
      </c>
      <c r="Y9" s="200" t="s">
        <v>1523</v>
      </c>
      <c r="Z9" s="201">
        <v>9903</v>
      </c>
      <c r="AA9" s="202">
        <v>-0.97</v>
      </c>
      <c r="AB9" s="201">
        <v>11921</v>
      </c>
      <c r="AC9" s="202">
        <v>6.02</v>
      </c>
      <c r="AD9" s="201">
        <v>15064</v>
      </c>
      <c r="AE9" s="202">
        <v>8.5299999999999994</v>
      </c>
      <c r="AF9" s="201">
        <v>19753</v>
      </c>
      <c r="AG9" s="202">
        <v>10.86</v>
      </c>
      <c r="AH9" s="233"/>
    </row>
    <row r="10" spans="1:34">
      <c r="A10" s="206" t="s">
        <v>9</v>
      </c>
      <c r="B10" s="206" t="s">
        <v>1196</v>
      </c>
      <c r="C10" s="206" t="s">
        <v>1583</v>
      </c>
      <c r="D10" s="206" t="s">
        <v>1570</v>
      </c>
      <c r="E10" s="206" t="str">
        <f t="shared" si="0"/>
        <v>HSBC Low Duration Fund - Dir - Growth</v>
      </c>
      <c r="F10" s="206" t="s">
        <v>141</v>
      </c>
      <c r="G10" s="69" t="e">
        <f>INDEX(A:A,MATCH($L$4:L451,E:E,0))</f>
        <v>#N/A</v>
      </c>
      <c r="H10" s="69" t="e">
        <f t="shared" si="1"/>
        <v>#N/A</v>
      </c>
      <c r="I10" s="69" t="str">
        <f t="shared" ref="I10:I73" si="4">L9&amp;L10</f>
        <v>Additional Benchmark (Nifty 50 TRI)</v>
      </c>
      <c r="J10" s="69" t="e">
        <f t="shared" si="2"/>
        <v>#N/A</v>
      </c>
      <c r="K10" s="69" t="e">
        <f t="shared" si="3"/>
        <v>#N/A</v>
      </c>
      <c r="L10" s="191"/>
      <c r="M10" s="203"/>
      <c r="N10" s="204"/>
      <c r="O10" s="203"/>
      <c r="P10" s="204"/>
      <c r="Q10" s="203"/>
      <c r="R10" s="204"/>
      <c r="S10" s="203"/>
      <c r="T10" s="204"/>
      <c r="U10" s="205"/>
      <c r="V10" s="111"/>
      <c r="X10" t="e">
        <f>INDEX(A:A,MATCH(Y9:Y84,#REF!,0))</f>
        <v>#REF!</v>
      </c>
      <c r="Z10" s="203"/>
      <c r="AA10" s="204"/>
      <c r="AB10" s="203"/>
      <c r="AC10" s="204"/>
      <c r="AD10" s="203"/>
      <c r="AE10" s="204"/>
      <c r="AF10" s="203"/>
      <c r="AG10" s="204"/>
      <c r="AH10" s="205"/>
    </row>
    <row r="11" spans="1:34">
      <c r="A11" s="206" t="s">
        <v>10</v>
      </c>
      <c r="B11" s="206" t="s">
        <v>231</v>
      </c>
      <c r="C11" s="206" t="s">
        <v>1583</v>
      </c>
      <c r="D11" s="206" t="s">
        <v>1570</v>
      </c>
      <c r="E11" s="206" t="str">
        <f t="shared" si="0"/>
        <v>HSBC Tax Saver Equity Fund - Dir - Growth</v>
      </c>
      <c r="F11" s="206" t="s">
        <v>141</v>
      </c>
      <c r="G11" s="69" t="str">
        <f>INDEX(A:A,MATCH($L$4:L452,E:E,0))</f>
        <v>HOAPDF</v>
      </c>
      <c r="H11" s="69" t="str">
        <f t="shared" si="1"/>
        <v>Regular</v>
      </c>
      <c r="I11" s="69" t="str">
        <f t="shared" si="4"/>
        <v>HSBC Asia Pacific (Ex Japan) Dividend Yield Fund - Reg - Growth</v>
      </c>
      <c r="J11" s="69" t="str">
        <f t="shared" si="2"/>
        <v>Regular</v>
      </c>
      <c r="K11" s="69" t="e">
        <f t="shared" si="3"/>
        <v>#N/A</v>
      </c>
      <c r="L11" s="196" t="s">
        <v>1709</v>
      </c>
      <c r="M11" s="197">
        <v>10749</v>
      </c>
      <c r="N11" s="198">
        <v>7.47</v>
      </c>
      <c r="O11" s="197">
        <v>12005</v>
      </c>
      <c r="P11" s="198">
        <v>6.27</v>
      </c>
      <c r="Q11" s="197">
        <v>16716</v>
      </c>
      <c r="R11" s="198">
        <v>10.81</v>
      </c>
      <c r="S11" s="197">
        <v>15488</v>
      </c>
      <c r="T11" s="198">
        <v>6.85</v>
      </c>
      <c r="U11" s="199">
        <v>41694</v>
      </c>
      <c r="V11" s="188"/>
      <c r="X11" t="e">
        <f>INDEX(A:A,MATCH(Y10:Y85,#REF!,0))</f>
        <v>#REF!</v>
      </c>
      <c r="Y11" s="196" t="s">
        <v>1709</v>
      </c>
      <c r="Z11" s="197">
        <v>10749</v>
      </c>
      <c r="AA11" s="198">
        <v>7.47</v>
      </c>
      <c r="AB11" s="197">
        <v>12005</v>
      </c>
      <c r="AC11" s="198">
        <v>6.27</v>
      </c>
      <c r="AD11" s="197">
        <v>16716</v>
      </c>
      <c r="AE11" s="198">
        <v>10.81</v>
      </c>
      <c r="AF11" s="197">
        <v>15488</v>
      </c>
      <c r="AG11" s="198">
        <v>6.85</v>
      </c>
      <c r="AH11" s="199">
        <v>41694</v>
      </c>
    </row>
    <row r="12" spans="1:34">
      <c r="A12" s="206" t="s">
        <v>13</v>
      </c>
      <c r="B12" s="206" t="s">
        <v>220</v>
      </c>
      <c r="C12" s="206" t="s">
        <v>1583</v>
      </c>
      <c r="D12" s="206" t="s">
        <v>1570</v>
      </c>
      <c r="E12" s="206" t="str">
        <f t="shared" si="0"/>
        <v>HSBC Flexi Debt Fund - Dir - Growth</v>
      </c>
      <c r="F12" s="206" t="s">
        <v>141</v>
      </c>
      <c r="G12" s="69" t="e">
        <f>INDEX(A:A,MATCH($L$4:L453,E:E,0))</f>
        <v>#N/A</v>
      </c>
      <c r="H12" s="69" t="e">
        <f t="shared" si="1"/>
        <v>#N/A</v>
      </c>
      <c r="I12" s="69" t="str">
        <f t="shared" si="4"/>
        <v>HSBC Asia Pacific (Ex Japan) Dividend Yield Fund - Reg - GrowthScheme Benchmark (MSCI APJ TRI**)</v>
      </c>
      <c r="J12" s="69" t="str">
        <f t="shared" si="2"/>
        <v>HOAPDF</v>
      </c>
      <c r="K12" s="69" t="str">
        <f t="shared" si="3"/>
        <v>Regular</v>
      </c>
      <c r="L12" s="200" t="s">
        <v>1522</v>
      </c>
      <c r="M12" s="201">
        <v>11825</v>
      </c>
      <c r="N12" s="202">
        <v>18.2</v>
      </c>
      <c r="O12" s="201">
        <v>12807</v>
      </c>
      <c r="P12" s="202">
        <v>8.58</v>
      </c>
      <c r="Q12" s="201">
        <v>18201</v>
      </c>
      <c r="R12" s="202">
        <v>12.71</v>
      </c>
      <c r="S12" s="201">
        <v>17389</v>
      </c>
      <c r="T12" s="202">
        <v>8.74</v>
      </c>
      <c r="U12" s="233"/>
      <c r="V12" s="189"/>
      <c r="X12" t="e">
        <f>INDEX(A:A,MATCH(Y11:Y86,#REF!,0))</f>
        <v>#REF!</v>
      </c>
      <c r="Y12" s="200" t="s">
        <v>1522</v>
      </c>
      <c r="Z12" s="201">
        <v>11825</v>
      </c>
      <c r="AA12" s="202">
        <v>18.2</v>
      </c>
      <c r="AB12" s="201">
        <v>12807</v>
      </c>
      <c r="AC12" s="202">
        <v>8.58</v>
      </c>
      <c r="AD12" s="201">
        <v>18201</v>
      </c>
      <c r="AE12" s="202">
        <v>12.71</v>
      </c>
      <c r="AF12" s="201">
        <v>17389</v>
      </c>
      <c r="AG12" s="202">
        <v>8.74</v>
      </c>
      <c r="AH12" s="233"/>
    </row>
    <row r="13" spans="1:34">
      <c r="A13" s="206" t="s">
        <v>14</v>
      </c>
      <c r="B13" s="206" t="s">
        <v>1207</v>
      </c>
      <c r="C13" s="206" t="s">
        <v>1583</v>
      </c>
      <c r="D13" s="206" t="s">
        <v>1570</v>
      </c>
      <c r="E13" s="206" t="str">
        <f t="shared" si="0"/>
        <v>HSBC Global Emerging Markets Fund - Dir - Growth</v>
      </c>
      <c r="F13" s="206" t="s">
        <v>141</v>
      </c>
      <c r="G13" s="69" t="e">
        <f>INDEX(A:A,MATCH($L$4:L454,E:E,0))</f>
        <v>#N/A</v>
      </c>
      <c r="H13" s="69" t="e">
        <f t="shared" si="1"/>
        <v>#N/A</v>
      </c>
      <c r="I13" s="69" t="str">
        <f t="shared" si="4"/>
        <v>Scheme Benchmark (MSCI APJ TRI**)Additional Benchmark (Nifty 50 TRI)</v>
      </c>
      <c r="J13" s="69" t="e">
        <f t="shared" si="2"/>
        <v>#N/A</v>
      </c>
      <c r="K13" s="69" t="e">
        <f t="shared" si="3"/>
        <v>#N/A</v>
      </c>
      <c r="L13" s="200" t="s">
        <v>1523</v>
      </c>
      <c r="M13" s="201">
        <v>9903</v>
      </c>
      <c r="N13" s="202">
        <v>-0.97</v>
      </c>
      <c r="O13" s="201">
        <v>11921</v>
      </c>
      <c r="P13" s="202">
        <v>6.02</v>
      </c>
      <c r="Q13" s="201">
        <v>15064</v>
      </c>
      <c r="R13" s="202">
        <v>8.5299999999999994</v>
      </c>
      <c r="S13" s="201">
        <v>19753</v>
      </c>
      <c r="T13" s="202">
        <v>10.86</v>
      </c>
      <c r="U13" s="233"/>
      <c r="V13" s="189"/>
      <c r="X13" t="e">
        <f>INDEX(A:A,MATCH(Y12:Y87,#REF!,0))</f>
        <v>#REF!</v>
      </c>
      <c r="Y13" s="200" t="s">
        <v>1523</v>
      </c>
      <c r="Z13" s="201">
        <v>9903</v>
      </c>
      <c r="AA13" s="202">
        <v>-0.97</v>
      </c>
      <c r="AB13" s="201">
        <v>11921</v>
      </c>
      <c r="AC13" s="202">
        <v>6.02</v>
      </c>
      <c r="AD13" s="201">
        <v>15064</v>
      </c>
      <c r="AE13" s="202">
        <v>8.5299999999999994</v>
      </c>
      <c r="AF13" s="201">
        <v>19753</v>
      </c>
      <c r="AG13" s="202">
        <v>10.86</v>
      </c>
      <c r="AH13" s="233"/>
    </row>
    <row r="14" spans="1:34">
      <c r="A14" s="206" t="s">
        <v>15</v>
      </c>
      <c r="B14" s="206" t="s">
        <v>252</v>
      </c>
      <c r="C14" s="206" t="s">
        <v>1583</v>
      </c>
      <c r="D14" s="206" t="s">
        <v>1570</v>
      </c>
      <c r="E14" s="206" t="str">
        <f t="shared" si="0"/>
        <v>HSBC Brazil Fund - Dir - Growth</v>
      </c>
      <c r="F14" s="206" t="s">
        <v>141</v>
      </c>
      <c r="G14" s="69" t="e">
        <f>INDEX(A:A,MATCH($L$4:L455,E:E,0))</f>
        <v>#N/A</v>
      </c>
      <c r="H14" s="69" t="e">
        <f t="shared" si="1"/>
        <v>#N/A</v>
      </c>
      <c r="I14" s="69" t="str">
        <f t="shared" si="4"/>
        <v>Additional Benchmark (Nifty 50 TRI)</v>
      </c>
      <c r="J14" s="69" t="e">
        <f t="shared" si="2"/>
        <v>#N/A</v>
      </c>
      <c r="K14" s="69" t="e">
        <f t="shared" si="3"/>
        <v>#N/A</v>
      </c>
      <c r="L14" s="191"/>
      <c r="M14" s="203"/>
      <c r="N14" s="204"/>
      <c r="O14" s="203"/>
      <c r="P14" s="204"/>
      <c r="Q14" s="203"/>
      <c r="R14" s="204"/>
      <c r="S14" s="203"/>
      <c r="T14" s="204"/>
      <c r="U14" s="205"/>
      <c r="V14" s="111"/>
      <c r="X14" t="e">
        <f>INDEX(A:A,MATCH(Y13:Y88,#REF!,0))</f>
        <v>#REF!</v>
      </c>
      <c r="Z14" s="203"/>
      <c r="AA14" s="204"/>
      <c r="AB14" s="203"/>
      <c r="AC14" s="204"/>
      <c r="AD14" s="203"/>
      <c r="AE14" s="204"/>
      <c r="AF14" s="203"/>
      <c r="AG14" s="204"/>
      <c r="AH14" s="205"/>
    </row>
    <row r="15" spans="1:34">
      <c r="A15" s="206" t="s">
        <v>22</v>
      </c>
      <c r="B15" s="206" t="s">
        <v>1272</v>
      </c>
      <c r="C15" s="206" t="s">
        <v>1583</v>
      </c>
      <c r="D15" s="206" t="s">
        <v>1570</v>
      </c>
      <c r="E15" s="206" t="str">
        <f t="shared" si="0"/>
        <v>HSBC Asia Pacific (Ex Japan) Dividend Yield Fund - Dir - Growth</v>
      </c>
      <c r="F15" s="206" t="s">
        <v>141</v>
      </c>
      <c r="G15" s="69" t="str">
        <f>INDEX(A:A,MATCH($L$4:L456,E:E,0))</f>
        <v>HOBRAZ</v>
      </c>
      <c r="H15" s="69" t="str">
        <f t="shared" si="1"/>
        <v>Direct</v>
      </c>
      <c r="I15" s="69" t="str">
        <f t="shared" si="4"/>
        <v>HSBC Brazil Fund - Dir - Growth</v>
      </c>
      <c r="J15" s="69" t="str">
        <f t="shared" si="2"/>
        <v>Direct</v>
      </c>
      <c r="K15" s="69" t="e">
        <f t="shared" si="3"/>
        <v>#N/A</v>
      </c>
      <c r="L15" s="196" t="s">
        <v>1524</v>
      </c>
      <c r="M15" s="197">
        <v>6810</v>
      </c>
      <c r="N15" s="198">
        <v>-31.83</v>
      </c>
      <c r="O15" s="197">
        <v>7532</v>
      </c>
      <c r="P15" s="198">
        <v>-9</v>
      </c>
      <c r="Q15" s="197">
        <v>13893</v>
      </c>
      <c r="R15" s="198">
        <v>6.79</v>
      </c>
      <c r="S15" s="197">
        <v>6110</v>
      </c>
      <c r="T15" s="198">
        <v>-6.16</v>
      </c>
      <c r="U15" s="199">
        <v>41276</v>
      </c>
      <c r="V15" s="188"/>
      <c r="X15" t="e">
        <f>INDEX(A:A,MATCH(Y14:Y89,#REF!,0))</f>
        <v>#REF!</v>
      </c>
      <c r="Y15" s="196" t="s">
        <v>1524</v>
      </c>
      <c r="Z15" s="197">
        <v>6810</v>
      </c>
      <c r="AA15" s="198">
        <v>-31.83</v>
      </c>
      <c r="AB15" s="197">
        <v>7532</v>
      </c>
      <c r="AC15" s="198">
        <v>-9</v>
      </c>
      <c r="AD15" s="197">
        <v>13893</v>
      </c>
      <c r="AE15" s="198">
        <v>6.79</v>
      </c>
      <c r="AF15" s="197">
        <v>6110</v>
      </c>
      <c r="AG15" s="198">
        <v>-6.16</v>
      </c>
      <c r="AH15" s="199">
        <v>41276</v>
      </c>
    </row>
    <row r="16" spans="1:34">
      <c r="A16" s="206" t="s">
        <v>24</v>
      </c>
      <c r="B16" s="206" t="s">
        <v>734</v>
      </c>
      <c r="C16" s="206" t="s">
        <v>1583</v>
      </c>
      <c r="D16" s="206" t="s">
        <v>1570</v>
      </c>
      <c r="E16" s="206" t="str">
        <f t="shared" si="0"/>
        <v>HSBC Managed Solutions India - Growth - Dir - Growth</v>
      </c>
      <c r="F16" s="206" t="s">
        <v>141</v>
      </c>
      <c r="G16" s="69" t="e">
        <f>INDEX(A:A,MATCH($L$4:L457,E:E,0))</f>
        <v>#N/A</v>
      </c>
      <c r="H16" s="69" t="e">
        <f t="shared" si="1"/>
        <v>#N/A</v>
      </c>
      <c r="I16" s="69" t="str">
        <f t="shared" si="4"/>
        <v>HSBC Brazil Fund - Dir - GrowthScheme Benchmark (MSCI Brazil TRI**)</v>
      </c>
      <c r="J16" s="69" t="str">
        <f t="shared" si="2"/>
        <v>HOBRAZ</v>
      </c>
      <c r="K16" s="69" t="str">
        <f t="shared" si="3"/>
        <v>Direct</v>
      </c>
      <c r="L16" s="200" t="s">
        <v>1525</v>
      </c>
      <c r="M16" s="201">
        <v>7225</v>
      </c>
      <c r="N16" s="202">
        <v>-27.69</v>
      </c>
      <c r="O16" s="201">
        <v>8582</v>
      </c>
      <c r="P16" s="202">
        <v>-4.96</v>
      </c>
      <c r="Q16" s="201">
        <v>17298</v>
      </c>
      <c r="R16" s="202">
        <v>11.57</v>
      </c>
      <c r="S16" s="201">
        <v>9419</v>
      </c>
      <c r="T16" s="202">
        <v>-0.77</v>
      </c>
      <c r="U16" s="233"/>
      <c r="V16" s="189"/>
      <c r="X16" t="e">
        <f>INDEX(A:A,MATCH(Y15:Y90,#REF!,0))</f>
        <v>#REF!</v>
      </c>
      <c r="Y16" s="200" t="s">
        <v>1525</v>
      </c>
      <c r="Z16" s="201">
        <v>7225</v>
      </c>
      <c r="AA16" s="202">
        <v>-27.69</v>
      </c>
      <c r="AB16" s="201">
        <v>8582</v>
      </c>
      <c r="AC16" s="202">
        <v>-4.96</v>
      </c>
      <c r="AD16" s="201">
        <v>17298</v>
      </c>
      <c r="AE16" s="202">
        <v>11.57</v>
      </c>
      <c r="AF16" s="201">
        <v>9419</v>
      </c>
      <c r="AG16" s="202">
        <v>-0.77</v>
      </c>
      <c r="AH16" s="233"/>
    </row>
    <row r="17" spans="1:34">
      <c r="A17" s="206" t="s">
        <v>25</v>
      </c>
      <c r="B17" s="206" t="s">
        <v>749</v>
      </c>
      <c r="C17" s="206" t="s">
        <v>1583</v>
      </c>
      <c r="D17" s="206" t="s">
        <v>1570</v>
      </c>
      <c r="E17" s="206" t="str">
        <f t="shared" si="0"/>
        <v>HSBC Managed Solutions India - Moderate - Dir - Growth</v>
      </c>
      <c r="F17" s="206" t="s">
        <v>141</v>
      </c>
      <c r="G17" s="69" t="e">
        <f>INDEX(A:A,MATCH($L$4:L458,E:E,0))</f>
        <v>#N/A</v>
      </c>
      <c r="H17" s="69" t="e">
        <f t="shared" si="1"/>
        <v>#N/A</v>
      </c>
      <c r="I17" s="69" t="str">
        <f t="shared" si="4"/>
        <v>Scheme Benchmark (MSCI Brazil TRI**)Additional Benchmark (Nifty 50 TRI)</v>
      </c>
      <c r="J17" s="69" t="e">
        <f t="shared" si="2"/>
        <v>#N/A</v>
      </c>
      <c r="K17" s="69" t="e">
        <f t="shared" si="3"/>
        <v>#N/A</v>
      </c>
      <c r="L17" s="200" t="s">
        <v>1523</v>
      </c>
      <c r="M17" s="201">
        <v>9903</v>
      </c>
      <c r="N17" s="202">
        <v>-0.97</v>
      </c>
      <c r="O17" s="201">
        <v>11921</v>
      </c>
      <c r="P17" s="202">
        <v>6.02</v>
      </c>
      <c r="Q17" s="201">
        <v>15064</v>
      </c>
      <c r="R17" s="202">
        <v>8.5299999999999994</v>
      </c>
      <c r="S17" s="201">
        <v>20663</v>
      </c>
      <c r="T17" s="202">
        <v>9.82</v>
      </c>
      <c r="U17" s="233"/>
      <c r="V17" s="189"/>
      <c r="X17" t="e">
        <f>INDEX(A:A,MATCH(Y16:Y91,#REF!,0))</f>
        <v>#REF!</v>
      </c>
      <c r="Y17" s="200" t="s">
        <v>1523</v>
      </c>
      <c r="Z17" s="201">
        <v>9903</v>
      </c>
      <c r="AA17" s="202">
        <v>-0.97</v>
      </c>
      <c r="AB17" s="201">
        <v>11921</v>
      </c>
      <c r="AC17" s="202">
        <v>6.02</v>
      </c>
      <c r="AD17" s="201">
        <v>15064</v>
      </c>
      <c r="AE17" s="202">
        <v>8.5299999999999994</v>
      </c>
      <c r="AF17" s="201">
        <v>20663</v>
      </c>
      <c r="AG17" s="202">
        <v>9.82</v>
      </c>
      <c r="AH17" s="233"/>
    </row>
    <row r="18" spans="1:34">
      <c r="A18" s="206" t="s">
        <v>23</v>
      </c>
      <c r="B18" s="206" t="s">
        <v>1582</v>
      </c>
      <c r="C18" s="206" t="s">
        <v>1583</v>
      </c>
      <c r="D18" s="206" t="s">
        <v>1570</v>
      </c>
      <c r="E18" s="206" t="str">
        <f t="shared" si="0"/>
        <v>HSBC Managed Solutions India - Conservative - Dir - Growth</v>
      </c>
      <c r="F18" s="206" t="s">
        <v>141</v>
      </c>
      <c r="G18" s="69" t="e">
        <f>INDEX(A:A,MATCH($L$4:L459,E:E,0))</f>
        <v>#N/A</v>
      </c>
      <c r="H18" s="69" t="e">
        <f t="shared" si="1"/>
        <v>#N/A</v>
      </c>
      <c r="I18" s="69" t="str">
        <f t="shared" si="4"/>
        <v>Additional Benchmark (Nifty 50 TRI)</v>
      </c>
      <c r="J18" s="69" t="e">
        <f t="shared" si="2"/>
        <v>#N/A</v>
      </c>
      <c r="K18" s="69" t="e">
        <f t="shared" si="3"/>
        <v>#N/A</v>
      </c>
      <c r="L18" s="191"/>
      <c r="M18" s="203"/>
      <c r="N18" s="204"/>
      <c r="O18" s="203"/>
      <c r="P18" s="204"/>
      <c r="Q18" s="203"/>
      <c r="R18" s="204"/>
      <c r="S18" s="203"/>
      <c r="T18" s="204"/>
      <c r="U18" s="205"/>
      <c r="V18" s="111"/>
      <c r="X18" t="e">
        <f>INDEX(A:A,MATCH(Y17:Y92,#REF!,0))</f>
        <v>#REF!</v>
      </c>
      <c r="Z18" s="203"/>
      <c r="AA18" s="204"/>
      <c r="AB18" s="203"/>
      <c r="AC18" s="204"/>
      <c r="AD18" s="203"/>
      <c r="AE18" s="204"/>
      <c r="AF18" s="203"/>
      <c r="AG18" s="204"/>
      <c r="AH18" s="205"/>
    </row>
    <row r="19" spans="1:34">
      <c r="A19" s="206" t="s">
        <v>26</v>
      </c>
      <c r="B19" s="206" t="s">
        <v>710</v>
      </c>
      <c r="C19" s="206" t="s">
        <v>1583</v>
      </c>
      <c r="D19" s="206" t="s">
        <v>1570</v>
      </c>
      <c r="E19" s="206" t="str">
        <f t="shared" si="0"/>
        <v>HSBC Global Consumer Opportunities Fund - Dir - Growth</v>
      </c>
      <c r="F19" s="206" t="s">
        <v>141</v>
      </c>
      <c r="G19" s="69" t="str">
        <f>INDEX(A:A,MATCH($L$4:L460,E:E,0))</f>
        <v>HOBRAZ</v>
      </c>
      <c r="H19" s="69" t="str">
        <f t="shared" si="1"/>
        <v>Regular</v>
      </c>
      <c r="I19" s="69" t="str">
        <f t="shared" si="4"/>
        <v>HSBC Brazil Fund - Growth</v>
      </c>
      <c r="J19" s="69" t="str">
        <f t="shared" si="2"/>
        <v>Regular</v>
      </c>
      <c r="K19" s="69" t="e">
        <f t="shared" si="3"/>
        <v>#N/A</v>
      </c>
      <c r="L19" s="196" t="s">
        <v>1584</v>
      </c>
      <c r="M19" s="197">
        <v>6757</v>
      </c>
      <c r="N19" s="198">
        <v>-32.36</v>
      </c>
      <c r="O19" s="197">
        <v>7364</v>
      </c>
      <c r="P19" s="198">
        <v>-9.68</v>
      </c>
      <c r="Q19" s="197">
        <v>13393</v>
      </c>
      <c r="R19" s="198">
        <v>6.01</v>
      </c>
      <c r="S19" s="197">
        <v>5791</v>
      </c>
      <c r="T19" s="198">
        <v>-5.64</v>
      </c>
      <c r="U19" s="199">
        <v>40669</v>
      </c>
      <c r="V19" s="188"/>
      <c r="X19" t="e">
        <f>INDEX(A:A,MATCH(Y18:Y93,#REF!,0))</f>
        <v>#REF!</v>
      </c>
      <c r="Y19" s="196" t="s">
        <v>1584</v>
      </c>
      <c r="Z19" s="197">
        <v>6757</v>
      </c>
      <c r="AA19" s="198">
        <v>-32.36</v>
      </c>
      <c r="AB19" s="197">
        <v>7364</v>
      </c>
      <c r="AC19" s="198">
        <v>-9.68</v>
      </c>
      <c r="AD19" s="197">
        <v>13393</v>
      </c>
      <c r="AE19" s="198">
        <v>6.01</v>
      </c>
      <c r="AF19" s="197">
        <v>5791</v>
      </c>
      <c r="AG19" s="198">
        <v>-5.64</v>
      </c>
      <c r="AH19" s="199">
        <v>40669</v>
      </c>
    </row>
    <row r="20" spans="1:34">
      <c r="A20" s="206" t="s">
        <v>29</v>
      </c>
      <c r="B20" s="206" t="s">
        <v>225</v>
      </c>
      <c r="C20" s="206" t="s">
        <v>1583</v>
      </c>
      <c r="D20" s="206" t="s">
        <v>1570</v>
      </c>
      <c r="E20" s="206" t="str">
        <f t="shared" si="0"/>
        <v>HSBC Fixed Term Series 125 - Dir - Growth</v>
      </c>
      <c r="F20" s="206" t="s">
        <v>141</v>
      </c>
      <c r="G20" s="69" t="e">
        <f>INDEX(A:A,MATCH($L$4:L461,E:E,0))</f>
        <v>#N/A</v>
      </c>
      <c r="H20" s="69" t="e">
        <f t="shared" si="1"/>
        <v>#N/A</v>
      </c>
      <c r="I20" s="69" t="str">
        <f t="shared" si="4"/>
        <v>HSBC Brazil Fund - GrowthScheme Benchmark (MSCI Brazil TRI**)</v>
      </c>
      <c r="J20" s="69" t="str">
        <f t="shared" si="2"/>
        <v>HOBRAZ</v>
      </c>
      <c r="K20" s="69" t="str">
        <f t="shared" si="3"/>
        <v>Regular</v>
      </c>
      <c r="L20" s="200" t="s">
        <v>1525</v>
      </c>
      <c r="M20" s="201">
        <v>7225</v>
      </c>
      <c r="N20" s="202">
        <v>-27.69</v>
      </c>
      <c r="O20" s="201">
        <v>8582</v>
      </c>
      <c r="P20" s="202">
        <v>-4.96</v>
      </c>
      <c r="Q20" s="201">
        <v>17298</v>
      </c>
      <c r="R20" s="202">
        <v>11.57</v>
      </c>
      <c r="S20" s="201">
        <v>9749</v>
      </c>
      <c r="T20" s="202">
        <v>-0.27</v>
      </c>
      <c r="U20" s="233"/>
      <c r="V20" s="189"/>
      <c r="X20" t="e">
        <f>INDEX(A:A,MATCH(Y19:Y94,#REF!,0))</f>
        <v>#REF!</v>
      </c>
      <c r="Y20" s="200" t="s">
        <v>1525</v>
      </c>
      <c r="Z20" s="201">
        <v>7225</v>
      </c>
      <c r="AA20" s="202">
        <v>-27.69</v>
      </c>
      <c r="AB20" s="201">
        <v>8582</v>
      </c>
      <c r="AC20" s="202">
        <v>-4.96</v>
      </c>
      <c r="AD20" s="201">
        <v>17298</v>
      </c>
      <c r="AE20" s="202">
        <v>11.57</v>
      </c>
      <c r="AF20" s="201">
        <v>9749</v>
      </c>
      <c r="AG20" s="202">
        <v>-0.27</v>
      </c>
      <c r="AH20" s="233"/>
    </row>
    <row r="21" spans="1:34">
      <c r="A21" s="206" t="s">
        <v>30</v>
      </c>
      <c r="B21" s="206" t="s">
        <v>226</v>
      </c>
      <c r="C21" s="206" t="s">
        <v>1583</v>
      </c>
      <c r="D21" s="206" t="s">
        <v>1570</v>
      </c>
      <c r="E21" s="206" t="str">
        <f t="shared" si="0"/>
        <v>HSBC Fixed Term Series 126 - Dir - Growth</v>
      </c>
      <c r="F21" s="206" t="s">
        <v>141</v>
      </c>
      <c r="G21" s="69" t="e">
        <f>INDEX(A:A,MATCH($L$4:L462,E:E,0))</f>
        <v>#N/A</v>
      </c>
      <c r="H21" s="69" t="e">
        <f t="shared" si="1"/>
        <v>#N/A</v>
      </c>
      <c r="I21" s="69" t="str">
        <f t="shared" si="4"/>
        <v>Scheme Benchmark (MSCI Brazil TRI**)Additional Benchmark (Nifty 50 TRI)</v>
      </c>
      <c r="J21" s="69" t="e">
        <f t="shared" si="2"/>
        <v>#N/A</v>
      </c>
      <c r="K21" s="69" t="e">
        <f t="shared" si="3"/>
        <v>#N/A</v>
      </c>
      <c r="L21" s="200" t="s">
        <v>1523</v>
      </c>
      <c r="M21" s="201">
        <v>9903</v>
      </c>
      <c r="N21" s="202">
        <v>-0.97</v>
      </c>
      <c r="O21" s="201">
        <v>11921</v>
      </c>
      <c r="P21" s="202">
        <v>6.02</v>
      </c>
      <c r="Q21" s="201">
        <v>15064</v>
      </c>
      <c r="R21" s="202">
        <v>8.5299999999999994</v>
      </c>
      <c r="S21" s="201">
        <v>22795</v>
      </c>
      <c r="T21" s="202">
        <v>9.15</v>
      </c>
      <c r="U21" s="233"/>
      <c r="V21" s="189"/>
      <c r="X21" t="e">
        <f>INDEX(A:A,MATCH(Y20:Y95,#REF!,0))</f>
        <v>#REF!</v>
      </c>
      <c r="Y21" s="200" t="s">
        <v>1523</v>
      </c>
      <c r="Z21" s="201">
        <v>9903</v>
      </c>
      <c r="AA21" s="202">
        <v>-0.97</v>
      </c>
      <c r="AB21" s="201">
        <v>11921</v>
      </c>
      <c r="AC21" s="202">
        <v>6.02</v>
      </c>
      <c r="AD21" s="201">
        <v>15064</v>
      </c>
      <c r="AE21" s="202">
        <v>8.5299999999999994</v>
      </c>
      <c r="AF21" s="201">
        <v>22795</v>
      </c>
      <c r="AG21" s="202">
        <v>9.15</v>
      </c>
      <c r="AH21" s="233"/>
    </row>
    <row r="22" spans="1:34">
      <c r="A22" s="206" t="s">
        <v>31</v>
      </c>
      <c r="B22" s="206" t="s">
        <v>208</v>
      </c>
      <c r="C22" s="206" t="s">
        <v>1583</v>
      </c>
      <c r="D22" s="206" t="s">
        <v>1570</v>
      </c>
      <c r="E22" s="206" t="str">
        <f t="shared" si="0"/>
        <v>HSBC Fixed Term Series 128 - Dir - Growth</v>
      </c>
      <c r="F22" s="206" t="s">
        <v>141</v>
      </c>
      <c r="G22" s="69" t="e">
        <f>INDEX(A:A,MATCH($L$4:L463,E:E,0))</f>
        <v>#N/A</v>
      </c>
      <c r="H22" s="69" t="e">
        <f t="shared" si="1"/>
        <v>#N/A</v>
      </c>
      <c r="I22" s="69" t="str">
        <f t="shared" si="4"/>
        <v>Additional Benchmark (Nifty 50 TRI)</v>
      </c>
      <c r="J22" s="69" t="e">
        <f t="shared" si="2"/>
        <v>#N/A</v>
      </c>
      <c r="K22" s="69" t="e">
        <f t="shared" si="3"/>
        <v>#N/A</v>
      </c>
      <c r="L22" s="191"/>
      <c r="M22" s="203"/>
      <c r="N22" s="204"/>
      <c r="O22" s="203"/>
      <c r="P22" s="204"/>
      <c r="Q22" s="203"/>
      <c r="R22" s="204"/>
      <c r="S22" s="203"/>
      <c r="T22" s="204"/>
      <c r="U22" s="205"/>
      <c r="V22" s="111"/>
      <c r="X22" t="e">
        <f>INDEX(A:A,MATCH(Y21:Y96,#REF!,0))</f>
        <v>#REF!</v>
      </c>
      <c r="Z22" s="203"/>
      <c r="AA22" s="204"/>
      <c r="AB22" s="203"/>
      <c r="AC22" s="204"/>
      <c r="AD22" s="203"/>
      <c r="AE22" s="204"/>
      <c r="AF22" s="203"/>
      <c r="AG22" s="204"/>
      <c r="AH22" s="205"/>
    </row>
    <row r="23" spans="1:34">
      <c r="A23" s="206" t="s">
        <v>32</v>
      </c>
      <c r="B23" s="206" t="s">
        <v>1571</v>
      </c>
      <c r="C23" s="206" t="s">
        <v>1583</v>
      </c>
      <c r="D23" s="206" t="s">
        <v>1570</v>
      </c>
      <c r="E23" s="206" t="str">
        <f t="shared" si="0"/>
        <v>HSBC FTS 129 - Dir - Growth</v>
      </c>
      <c r="F23" s="206" t="s">
        <v>141</v>
      </c>
      <c r="G23" s="69" t="str">
        <f>INDEX(A:A,MATCH($L$4:L464,E:E,0))</f>
        <v>HLCASH</v>
      </c>
      <c r="H23" s="69" t="str">
        <f t="shared" si="1"/>
        <v>Direct</v>
      </c>
      <c r="I23" s="69" t="str">
        <f t="shared" si="4"/>
        <v>HSBC Cash Fund - Dir - Growth</v>
      </c>
      <c r="J23" s="69" t="str">
        <f t="shared" si="2"/>
        <v>Direct</v>
      </c>
      <c r="K23" s="69" t="e">
        <f t="shared" si="3"/>
        <v>#N/A</v>
      </c>
      <c r="L23" s="196" t="s">
        <v>1526</v>
      </c>
      <c r="M23" s="197">
        <v>10474</v>
      </c>
      <c r="N23" s="198">
        <v>4.7300000000000004</v>
      </c>
      <c r="O23" s="197">
        <v>12050</v>
      </c>
      <c r="P23" s="198">
        <v>6.4</v>
      </c>
      <c r="Q23" s="197">
        <v>13874</v>
      </c>
      <c r="R23" s="198">
        <v>6.76</v>
      </c>
      <c r="S23" s="197">
        <v>17605</v>
      </c>
      <c r="T23" s="198">
        <v>7.57</v>
      </c>
      <c r="U23" s="199">
        <v>41275</v>
      </c>
      <c r="V23" s="188"/>
      <c r="X23" t="e">
        <f>INDEX(A:A,MATCH(Y22:Y97,#REF!,0))</f>
        <v>#REF!</v>
      </c>
      <c r="Y23" s="196" t="s">
        <v>1526</v>
      </c>
      <c r="Z23" s="197">
        <v>10474</v>
      </c>
      <c r="AA23" s="198">
        <v>4.7300000000000004</v>
      </c>
      <c r="AB23" s="197">
        <v>12050</v>
      </c>
      <c r="AC23" s="198">
        <v>6.4</v>
      </c>
      <c r="AD23" s="197">
        <v>13874</v>
      </c>
      <c r="AE23" s="198">
        <v>6.76</v>
      </c>
      <c r="AF23" s="197">
        <v>17605</v>
      </c>
      <c r="AG23" s="198">
        <v>7.57</v>
      </c>
      <c r="AH23" s="199">
        <v>41275</v>
      </c>
    </row>
    <row r="24" spans="1:34">
      <c r="A24" s="206" t="s">
        <v>291</v>
      </c>
      <c r="B24" s="206" t="s">
        <v>1572</v>
      </c>
      <c r="C24" s="206" t="s">
        <v>1583</v>
      </c>
      <c r="D24" s="206" t="s">
        <v>1570</v>
      </c>
      <c r="E24" s="206" t="str">
        <f t="shared" si="0"/>
        <v>HSBC FTS 130 - Dir - Growth</v>
      </c>
      <c r="F24" s="206" t="s">
        <v>141</v>
      </c>
      <c r="G24" s="69" t="e">
        <f>INDEX(A:A,MATCH($L$4:L465,E:E,0))</f>
        <v>#N/A</v>
      </c>
      <c r="H24" s="69" t="e">
        <f t="shared" si="1"/>
        <v>#N/A</v>
      </c>
      <c r="I24" s="69" t="str">
        <f t="shared" si="4"/>
        <v>HSBC Cash Fund - Dir - GrowthScheme Benchmark (CRISIL Liquid Fund Index)</v>
      </c>
      <c r="J24" s="69" t="str">
        <f t="shared" si="2"/>
        <v>HLCASH</v>
      </c>
      <c r="K24" s="69" t="str">
        <f t="shared" si="3"/>
        <v>Direct</v>
      </c>
      <c r="L24" s="200" t="s">
        <v>1527</v>
      </c>
      <c r="M24" s="201">
        <v>10518</v>
      </c>
      <c r="N24" s="202">
        <v>5.17</v>
      </c>
      <c r="O24" s="201">
        <v>12111</v>
      </c>
      <c r="P24" s="202">
        <v>6.58</v>
      </c>
      <c r="Q24" s="201">
        <v>13913</v>
      </c>
      <c r="R24" s="202">
        <v>6.82</v>
      </c>
      <c r="S24" s="201">
        <v>17605</v>
      </c>
      <c r="T24" s="202">
        <v>7.57</v>
      </c>
      <c r="U24" s="233"/>
      <c r="V24" s="189"/>
      <c r="X24" t="e">
        <f>INDEX(A:A,MATCH(Y23:Y98,#REF!,0))</f>
        <v>#REF!</v>
      </c>
      <c r="Y24" s="200" t="s">
        <v>1527</v>
      </c>
      <c r="Z24" s="201">
        <v>10518</v>
      </c>
      <c r="AA24" s="202">
        <v>5.17</v>
      </c>
      <c r="AB24" s="201">
        <v>12111</v>
      </c>
      <c r="AC24" s="202">
        <v>6.58</v>
      </c>
      <c r="AD24" s="201">
        <v>13913</v>
      </c>
      <c r="AE24" s="202">
        <v>6.82</v>
      </c>
      <c r="AF24" s="201">
        <v>17605</v>
      </c>
      <c r="AG24" s="202">
        <v>7.57</v>
      </c>
      <c r="AH24" s="233"/>
    </row>
    <row r="25" spans="1:34">
      <c r="A25" s="206" t="s">
        <v>1203</v>
      </c>
      <c r="B25" s="206" t="s">
        <v>1573</v>
      </c>
      <c r="C25" s="206" t="s">
        <v>1583</v>
      </c>
      <c r="D25" s="206" t="s">
        <v>1570</v>
      </c>
      <c r="E25" s="206" t="str">
        <f t="shared" si="0"/>
        <v>HSBC FTS 132 - Dir - Growth</v>
      </c>
      <c r="F25" s="206" t="s">
        <v>141</v>
      </c>
      <c r="G25" s="69" t="e">
        <f>INDEX(A:A,MATCH($L$4:L466,E:E,0))</f>
        <v>#N/A</v>
      </c>
      <c r="H25" s="69" t="e">
        <f t="shared" si="1"/>
        <v>#N/A</v>
      </c>
      <c r="I25" s="69" t="str">
        <f t="shared" si="4"/>
        <v>Scheme Benchmark (CRISIL Liquid Fund Index)Additional Benchmark (Crisil 91**)</v>
      </c>
      <c r="J25" s="69" t="e">
        <f t="shared" si="2"/>
        <v>#N/A</v>
      </c>
      <c r="K25" s="69" t="e">
        <f t="shared" si="3"/>
        <v>#N/A</v>
      </c>
      <c r="L25" s="200" t="s">
        <v>1528</v>
      </c>
      <c r="M25" s="201">
        <v>10498</v>
      </c>
      <c r="N25" s="202">
        <v>4.97</v>
      </c>
      <c r="O25" s="201">
        <v>11985</v>
      </c>
      <c r="P25" s="202">
        <v>6.21</v>
      </c>
      <c r="Q25" s="201">
        <v>13661</v>
      </c>
      <c r="R25" s="202">
        <v>6.43</v>
      </c>
      <c r="S25" s="201">
        <v>17128</v>
      </c>
      <c r="T25" s="202">
        <v>7.19</v>
      </c>
      <c r="U25" s="233"/>
      <c r="V25" s="111"/>
      <c r="X25" t="e">
        <f>INDEX(A:A,MATCH(Y24:Y99,#REF!,0))</f>
        <v>#REF!</v>
      </c>
      <c r="Y25" s="200" t="s">
        <v>1528</v>
      </c>
      <c r="Z25" s="201">
        <v>10498</v>
      </c>
      <c r="AA25" s="202">
        <v>4.97</v>
      </c>
      <c r="AB25" s="201">
        <v>11985</v>
      </c>
      <c r="AC25" s="202">
        <v>6.21</v>
      </c>
      <c r="AD25" s="201">
        <v>13661</v>
      </c>
      <c r="AE25" s="202">
        <v>6.43</v>
      </c>
      <c r="AF25" s="201">
        <v>17128</v>
      </c>
      <c r="AG25" s="202">
        <v>7.19</v>
      </c>
      <c r="AH25" s="233"/>
    </row>
    <row r="26" spans="1:34">
      <c r="A26" s="206" t="s">
        <v>1201</v>
      </c>
      <c r="B26" s="206" t="s">
        <v>1574</v>
      </c>
      <c r="C26" s="206" t="s">
        <v>1583</v>
      </c>
      <c r="D26" s="206" t="s">
        <v>1570</v>
      </c>
      <c r="E26" s="206" t="str">
        <f t="shared" si="0"/>
        <v>HSBC FTS 131 - Dir - Growth</v>
      </c>
      <c r="F26" s="206" t="s">
        <v>141</v>
      </c>
      <c r="G26" s="69" t="e">
        <f>INDEX(A:A,MATCH($L$4:L467,E:E,0))</f>
        <v>#N/A</v>
      </c>
      <c r="H26" s="69" t="e">
        <f t="shared" si="1"/>
        <v>#N/A</v>
      </c>
      <c r="I26" s="69" t="str">
        <f t="shared" si="4"/>
        <v>Additional Benchmark (Crisil 91**)</v>
      </c>
      <c r="J26" s="69" t="e">
        <f t="shared" si="2"/>
        <v>#N/A</v>
      </c>
      <c r="K26" s="69" t="e">
        <f t="shared" si="3"/>
        <v>#N/A</v>
      </c>
      <c r="L26" s="191"/>
      <c r="M26" s="203"/>
      <c r="N26" s="204"/>
      <c r="O26" s="203"/>
      <c r="P26" s="204"/>
      <c r="Q26" s="203"/>
      <c r="R26" s="204"/>
      <c r="S26" s="203"/>
      <c r="T26" s="204"/>
      <c r="U26" s="205"/>
      <c r="V26" s="188"/>
      <c r="X26" t="e">
        <f>INDEX(A:A,MATCH(Y25:Y100,#REF!,0))</f>
        <v>#REF!</v>
      </c>
      <c r="Z26" s="203"/>
      <c r="AA26" s="204"/>
      <c r="AB26" s="203"/>
      <c r="AC26" s="204"/>
      <c r="AD26" s="203"/>
      <c r="AE26" s="204"/>
      <c r="AF26" s="203"/>
      <c r="AG26" s="204"/>
      <c r="AH26" s="205"/>
    </row>
    <row r="27" spans="1:34">
      <c r="A27" s="206" t="s">
        <v>1205</v>
      </c>
      <c r="B27" s="206" t="s">
        <v>1575</v>
      </c>
      <c r="C27" s="206" t="s">
        <v>1583</v>
      </c>
      <c r="D27" s="206" t="s">
        <v>1570</v>
      </c>
      <c r="E27" s="206" t="str">
        <f t="shared" si="0"/>
        <v>HSBC FTS 133 - Dir - Growth</v>
      </c>
      <c r="F27" s="206" t="s">
        <v>141</v>
      </c>
      <c r="G27" s="69" t="str">
        <f>INDEX(A:A,MATCH($L$4:L468,E:E,0))</f>
        <v>HLCASH</v>
      </c>
      <c r="H27" s="69" t="str">
        <f t="shared" si="1"/>
        <v>Regular</v>
      </c>
      <c r="I27" s="69" t="str">
        <f t="shared" si="4"/>
        <v>HSBC Cash Fund - Growth</v>
      </c>
      <c r="J27" s="69" t="str">
        <f t="shared" si="2"/>
        <v>Regular</v>
      </c>
      <c r="K27" s="69" t="e">
        <f t="shared" si="3"/>
        <v>#N/A</v>
      </c>
      <c r="L27" s="196" t="s">
        <v>1585</v>
      </c>
      <c r="M27" s="197">
        <v>10464</v>
      </c>
      <c r="N27" s="198">
        <v>4.63</v>
      </c>
      <c r="O27" s="197">
        <v>12022</v>
      </c>
      <c r="P27" s="198">
        <v>6.32</v>
      </c>
      <c r="Q27" s="197">
        <v>13828</v>
      </c>
      <c r="R27" s="198">
        <v>6.69</v>
      </c>
      <c r="S27" s="197">
        <v>20081</v>
      </c>
      <c r="T27" s="198">
        <v>7.72</v>
      </c>
      <c r="U27" s="199">
        <v>40682</v>
      </c>
      <c r="V27" s="189"/>
      <c r="X27" t="e">
        <f>INDEX(A:A,MATCH(Y26:Y101,#REF!,0))</f>
        <v>#REF!</v>
      </c>
      <c r="Y27" s="196" t="s">
        <v>1585</v>
      </c>
      <c r="Z27" s="197">
        <v>10464</v>
      </c>
      <c r="AA27" s="198">
        <v>4.63</v>
      </c>
      <c r="AB27" s="197">
        <v>12022</v>
      </c>
      <c r="AC27" s="198">
        <v>6.32</v>
      </c>
      <c r="AD27" s="197">
        <v>13828</v>
      </c>
      <c r="AE27" s="198">
        <v>6.69</v>
      </c>
      <c r="AF27" s="197">
        <v>20081</v>
      </c>
      <c r="AG27" s="198">
        <v>7.72</v>
      </c>
      <c r="AH27" s="199">
        <v>40682</v>
      </c>
    </row>
    <row r="28" spans="1:34">
      <c r="A28" s="206" t="s">
        <v>1301</v>
      </c>
      <c r="B28" s="206" t="s">
        <v>1576</v>
      </c>
      <c r="C28" s="206" t="s">
        <v>1583</v>
      </c>
      <c r="D28" s="206" t="s">
        <v>1570</v>
      </c>
      <c r="E28" s="206" t="str">
        <f t="shared" si="0"/>
        <v>HSBC FTS 134 - Dir - Growth</v>
      </c>
      <c r="F28" s="206" t="s">
        <v>141</v>
      </c>
      <c r="G28" s="69" t="e">
        <f>INDEX(A:A,MATCH($L$4:L469,E:E,0))</f>
        <v>#N/A</v>
      </c>
      <c r="H28" s="69" t="e">
        <f t="shared" si="1"/>
        <v>#N/A</v>
      </c>
      <c r="I28" s="69" t="str">
        <f t="shared" si="4"/>
        <v>HSBC Cash Fund - GrowthScheme Benchmark (CRISIL Liquid Fund Index)</v>
      </c>
      <c r="J28" s="69" t="str">
        <f t="shared" si="2"/>
        <v>HLCASH</v>
      </c>
      <c r="K28" s="69" t="str">
        <f t="shared" si="3"/>
        <v>Regular</v>
      </c>
      <c r="L28" s="200" t="s">
        <v>1527</v>
      </c>
      <c r="M28" s="201">
        <v>10518</v>
      </c>
      <c r="N28" s="202">
        <v>5.17</v>
      </c>
      <c r="O28" s="201">
        <v>12111</v>
      </c>
      <c r="P28" s="202">
        <v>6.58</v>
      </c>
      <c r="Q28" s="201">
        <v>13913</v>
      </c>
      <c r="R28" s="202">
        <v>6.82</v>
      </c>
      <c r="S28" s="201">
        <v>20081</v>
      </c>
      <c r="T28" s="202">
        <v>7.72</v>
      </c>
      <c r="U28" s="233"/>
      <c r="V28" s="189"/>
      <c r="X28" t="e">
        <f>INDEX(A:A,MATCH(Y27:Y102,#REF!,0))</f>
        <v>#REF!</v>
      </c>
      <c r="Y28" s="200" t="s">
        <v>1527</v>
      </c>
      <c r="Z28" s="201">
        <v>10518</v>
      </c>
      <c r="AA28" s="202">
        <v>5.17</v>
      </c>
      <c r="AB28" s="201">
        <v>12111</v>
      </c>
      <c r="AC28" s="202">
        <v>6.58</v>
      </c>
      <c r="AD28" s="201">
        <v>13913</v>
      </c>
      <c r="AE28" s="202">
        <v>6.82</v>
      </c>
      <c r="AF28" s="201">
        <v>20081</v>
      </c>
      <c r="AG28" s="202">
        <v>7.72</v>
      </c>
      <c r="AH28" s="233"/>
    </row>
    <row r="29" spans="1:34">
      <c r="A29" s="206" t="s">
        <v>1302</v>
      </c>
      <c r="B29" s="206" t="s">
        <v>1577</v>
      </c>
      <c r="C29" s="206" t="s">
        <v>1583</v>
      </c>
      <c r="D29" s="206" t="s">
        <v>1570</v>
      </c>
      <c r="E29" s="206" t="str">
        <f t="shared" si="0"/>
        <v>HSBC FTS 135 - Dir - Growth</v>
      </c>
      <c r="F29" s="206" t="s">
        <v>141</v>
      </c>
      <c r="G29" s="69" t="e">
        <f>INDEX(A:A,MATCH($L$4:L470,E:E,0))</f>
        <v>#N/A</v>
      </c>
      <c r="H29" s="69" t="e">
        <f t="shared" si="1"/>
        <v>#N/A</v>
      </c>
      <c r="I29" s="69" t="str">
        <f t="shared" si="4"/>
        <v>Scheme Benchmark (CRISIL Liquid Fund Index)Additional Benchmark (Crisil 91**)</v>
      </c>
      <c r="J29" s="69" t="e">
        <f t="shared" si="2"/>
        <v>#N/A</v>
      </c>
      <c r="K29" s="69" t="e">
        <f t="shared" si="3"/>
        <v>#N/A</v>
      </c>
      <c r="L29" s="200" t="s">
        <v>1528</v>
      </c>
      <c r="M29" s="201">
        <v>10498</v>
      </c>
      <c r="N29" s="202">
        <v>4.97</v>
      </c>
      <c r="O29" s="201">
        <v>11985</v>
      </c>
      <c r="P29" s="202">
        <v>6.21</v>
      </c>
      <c r="Q29" s="201">
        <v>13661</v>
      </c>
      <c r="R29" s="202">
        <v>6.43</v>
      </c>
      <c r="S29" s="201">
        <v>19427</v>
      </c>
      <c r="T29" s="202">
        <v>7.34</v>
      </c>
      <c r="U29" s="233"/>
      <c r="V29" s="111"/>
      <c r="X29" t="e">
        <f>INDEX(A:A,MATCH(Y28:Y103,#REF!,0))</f>
        <v>#REF!</v>
      </c>
      <c r="Y29" s="200" t="s">
        <v>1528</v>
      </c>
      <c r="Z29" s="201">
        <v>10498</v>
      </c>
      <c r="AA29" s="202">
        <v>4.97</v>
      </c>
      <c r="AB29" s="201">
        <v>11985</v>
      </c>
      <c r="AC29" s="202">
        <v>6.21</v>
      </c>
      <c r="AD29" s="201">
        <v>13661</v>
      </c>
      <c r="AE29" s="202">
        <v>6.43</v>
      </c>
      <c r="AF29" s="201">
        <v>19427</v>
      </c>
      <c r="AG29" s="202">
        <v>7.34</v>
      </c>
      <c r="AH29" s="233"/>
    </row>
    <row r="30" spans="1:34">
      <c r="A30" s="206" t="s">
        <v>1303</v>
      </c>
      <c r="B30" s="206" t="s">
        <v>1578</v>
      </c>
      <c r="C30" s="206" t="s">
        <v>1583</v>
      </c>
      <c r="D30" s="206" t="s">
        <v>1570</v>
      </c>
      <c r="E30" s="206" t="str">
        <f t="shared" si="0"/>
        <v>HSBC FTS 136 - Dir - Growth</v>
      </c>
      <c r="F30" s="206" t="s">
        <v>141</v>
      </c>
      <c r="G30" s="69" t="e">
        <f>INDEX(A:A,MATCH($L$4:L471,E:E,0))</f>
        <v>#N/A</v>
      </c>
      <c r="H30" s="69" t="e">
        <f t="shared" si="1"/>
        <v>#N/A</v>
      </c>
      <c r="I30" s="69" t="str">
        <f t="shared" si="4"/>
        <v>Additional Benchmark (Crisil 91**)</v>
      </c>
      <c r="J30" s="69" t="e">
        <f t="shared" si="2"/>
        <v>#N/A</v>
      </c>
      <c r="K30" s="69" t="e">
        <f t="shared" si="3"/>
        <v>#N/A</v>
      </c>
      <c r="L30" s="191"/>
      <c r="M30" s="203"/>
      <c r="N30" s="204"/>
      <c r="O30" s="203"/>
      <c r="P30" s="204"/>
      <c r="Q30" s="203"/>
      <c r="R30" s="204"/>
      <c r="S30" s="203"/>
      <c r="T30" s="204"/>
      <c r="U30" s="205"/>
      <c r="V30" s="188"/>
      <c r="X30" t="e">
        <f>INDEX(A:A,MATCH(Y29:Y104,#REF!,0))</f>
        <v>#REF!</v>
      </c>
      <c r="Z30" s="203"/>
      <c r="AA30" s="204"/>
      <c r="AB30" s="203"/>
      <c r="AC30" s="204"/>
      <c r="AD30" s="203"/>
      <c r="AE30" s="204"/>
      <c r="AF30" s="203"/>
      <c r="AG30" s="204"/>
      <c r="AH30" s="205"/>
    </row>
    <row r="31" spans="1:34">
      <c r="A31" s="206" t="s">
        <v>1349</v>
      </c>
      <c r="B31" s="206" t="s">
        <v>1350</v>
      </c>
      <c r="C31" s="206" t="s">
        <v>1583</v>
      </c>
      <c r="D31" s="206" t="s">
        <v>1570</v>
      </c>
      <c r="E31" s="206" t="str">
        <f t="shared" si="0"/>
        <v>HSBC Equity Hybrid Fund - Dir - Growth</v>
      </c>
      <c r="F31" s="206" t="s">
        <v>141</v>
      </c>
      <c r="G31" s="69" t="str">
        <f>INDEX(A:A,MATCH($L$4:L472,E:E,0))</f>
        <v>HLCASH</v>
      </c>
      <c r="H31" s="69" t="str">
        <f t="shared" si="1"/>
        <v>Regular</v>
      </c>
      <c r="I31" s="69" t="str">
        <f t="shared" si="4"/>
        <v>HSBC Cash Fund - Reg - Growth</v>
      </c>
      <c r="J31" s="69" t="str">
        <f t="shared" si="2"/>
        <v>Regular</v>
      </c>
      <c r="K31" s="69" t="e">
        <f t="shared" si="3"/>
        <v>#N/A</v>
      </c>
      <c r="L31" s="196" t="s">
        <v>1874</v>
      </c>
      <c r="M31" s="197">
        <v>10382</v>
      </c>
      <c r="N31" s="198">
        <v>3.81</v>
      </c>
      <c r="O31" s="197">
        <v>11726</v>
      </c>
      <c r="P31" s="198">
        <v>5.44</v>
      </c>
      <c r="Q31" s="197">
        <v>13254</v>
      </c>
      <c r="R31" s="198">
        <v>5.79</v>
      </c>
      <c r="S31" s="197">
        <v>29435</v>
      </c>
      <c r="T31" s="198">
        <v>6.24</v>
      </c>
      <c r="U31" s="199">
        <v>37594</v>
      </c>
      <c r="V31" s="189"/>
      <c r="X31" t="e">
        <f>INDEX(A:A,MATCH(Y30:Y105,#REF!,0))</f>
        <v>#REF!</v>
      </c>
      <c r="Y31" s="196" t="s">
        <v>1874</v>
      </c>
      <c r="Z31" s="197">
        <v>10382</v>
      </c>
      <c r="AA31" s="198">
        <v>3.81</v>
      </c>
      <c r="AB31" s="197">
        <v>11726</v>
      </c>
      <c r="AC31" s="198">
        <v>5.44</v>
      </c>
      <c r="AD31" s="197">
        <v>13254</v>
      </c>
      <c r="AE31" s="198">
        <v>5.79</v>
      </c>
      <c r="AF31" s="197">
        <v>29435</v>
      </c>
      <c r="AG31" s="198">
        <v>6.24</v>
      </c>
      <c r="AH31" s="199">
        <v>37594</v>
      </c>
    </row>
    <row r="32" spans="1:34">
      <c r="A32" s="206" t="s">
        <v>1351</v>
      </c>
      <c r="B32" s="206" t="s">
        <v>1579</v>
      </c>
      <c r="C32" s="206" t="s">
        <v>1583</v>
      </c>
      <c r="D32" s="206" t="s">
        <v>1570</v>
      </c>
      <c r="E32" s="206" t="str">
        <f t="shared" si="0"/>
        <v>HSBC FTS 137 - Dir - Growth</v>
      </c>
      <c r="F32" s="206" t="s">
        <v>141</v>
      </c>
      <c r="G32" s="69" t="e">
        <f>INDEX(A:A,MATCH($L$4:L473,E:E,0))</f>
        <v>#N/A</v>
      </c>
      <c r="H32" s="69" t="e">
        <f t="shared" si="1"/>
        <v>#N/A</v>
      </c>
      <c r="I32" s="69" t="str">
        <f t="shared" si="4"/>
        <v>HSBC Cash Fund - Reg - GrowthScheme Benchmark (CRISIL Liquid Fund Index)</v>
      </c>
      <c r="J32" s="69" t="e">
        <f t="shared" si="2"/>
        <v>#N/A</v>
      </c>
      <c r="K32" s="69" t="e">
        <f t="shared" si="3"/>
        <v>#N/A</v>
      </c>
      <c r="L32" s="200" t="s">
        <v>1527</v>
      </c>
      <c r="M32" s="201">
        <v>10518</v>
      </c>
      <c r="N32" s="202">
        <v>5.17</v>
      </c>
      <c r="O32" s="201">
        <v>12111</v>
      </c>
      <c r="P32" s="202">
        <v>6.58</v>
      </c>
      <c r="Q32" s="201">
        <v>13913</v>
      </c>
      <c r="R32" s="202">
        <v>6.82</v>
      </c>
      <c r="S32" s="201">
        <v>32167</v>
      </c>
      <c r="T32" s="202">
        <v>6.77</v>
      </c>
      <c r="U32" s="233"/>
      <c r="V32" s="111"/>
      <c r="X32" t="e">
        <f>INDEX(A:A,MATCH(Y31:Y106,#REF!,0))</f>
        <v>#REF!</v>
      </c>
      <c r="Y32" s="200" t="s">
        <v>1527</v>
      </c>
      <c r="Z32" s="201">
        <v>10518</v>
      </c>
      <c r="AA32" s="202">
        <v>5.17</v>
      </c>
      <c r="AB32" s="201">
        <v>12111</v>
      </c>
      <c r="AC32" s="202">
        <v>6.58</v>
      </c>
      <c r="AD32" s="201">
        <v>13913</v>
      </c>
      <c r="AE32" s="202">
        <v>6.82</v>
      </c>
      <c r="AF32" s="201">
        <v>32167</v>
      </c>
      <c r="AG32" s="202">
        <v>6.77</v>
      </c>
      <c r="AH32" s="233"/>
    </row>
    <row r="33" spans="1:34">
      <c r="A33" s="206" t="s">
        <v>1353</v>
      </c>
      <c r="B33" s="206" t="s">
        <v>1580</v>
      </c>
      <c r="C33" s="206" t="s">
        <v>1583</v>
      </c>
      <c r="D33" s="206" t="s">
        <v>1570</v>
      </c>
      <c r="E33" s="206" t="str">
        <f t="shared" si="0"/>
        <v>HSBC FTS 139 - Dir - Growth</v>
      </c>
      <c r="F33" s="206" t="s">
        <v>141</v>
      </c>
      <c r="G33" s="69" t="e">
        <f>INDEX(A:A,MATCH($L$4:L474,E:E,0))</f>
        <v>#N/A</v>
      </c>
      <c r="H33" s="69" t="e">
        <f t="shared" si="1"/>
        <v>#N/A</v>
      </c>
      <c r="I33" s="69" t="str">
        <f t="shared" si="4"/>
        <v>Scheme Benchmark (CRISIL Liquid Fund Index)</v>
      </c>
      <c r="J33" s="69" t="e">
        <f t="shared" si="2"/>
        <v>#N/A</v>
      </c>
      <c r="K33" s="69" t="e">
        <f t="shared" si="3"/>
        <v>#N/A</v>
      </c>
      <c r="L33" s="191"/>
      <c r="M33" s="203"/>
      <c r="N33" s="204"/>
      <c r="O33" s="203"/>
      <c r="P33" s="204"/>
      <c r="Q33" s="203"/>
      <c r="R33" s="204"/>
      <c r="S33" s="203"/>
      <c r="T33" s="204"/>
      <c r="U33" s="205"/>
      <c r="V33" s="188"/>
      <c r="X33" t="e">
        <f>INDEX(A:A,MATCH(Y32:Y107,#REF!,0))</f>
        <v>#REF!</v>
      </c>
      <c r="Z33" s="203"/>
      <c r="AA33" s="204"/>
      <c r="AB33" s="203"/>
      <c r="AC33" s="204"/>
      <c r="AD33" s="203"/>
      <c r="AE33" s="204"/>
      <c r="AF33" s="203"/>
      <c r="AG33" s="204"/>
      <c r="AH33" s="205"/>
    </row>
    <row r="34" spans="1:34">
      <c r="A34" s="206" t="s">
        <v>1408</v>
      </c>
      <c r="B34" s="206" t="s">
        <v>1512</v>
      </c>
      <c r="C34" s="206" t="s">
        <v>1583</v>
      </c>
      <c r="D34" s="206" t="s">
        <v>1570</v>
      </c>
      <c r="E34" s="206" t="str">
        <f t="shared" si="0"/>
        <v>HSBC Large and Mid Cap Equity Fund - Dir - Growth</v>
      </c>
      <c r="F34" s="206" t="s">
        <v>141</v>
      </c>
      <c r="G34" s="69" t="e">
        <f>INDEX(A:A,MATCH($L$4:L475,E:E,0))</f>
        <v>#N/A</v>
      </c>
      <c r="H34" s="69" t="e">
        <f t="shared" si="1"/>
        <v>#N/A</v>
      </c>
      <c r="I34" s="69" t="str">
        <f t="shared" si="4"/>
        <v>HSBC CPO Fund - Series II - Plan I - Reg - Growth</v>
      </c>
      <c r="J34" s="69" t="e">
        <f t="shared" si="2"/>
        <v>#N/A</v>
      </c>
      <c r="K34" s="69" t="e">
        <f t="shared" si="3"/>
        <v>#N/A</v>
      </c>
      <c r="L34" s="196" t="s">
        <v>1875</v>
      </c>
      <c r="M34" s="197" t="s">
        <v>83</v>
      </c>
      <c r="N34" s="198" t="s">
        <v>83</v>
      </c>
      <c r="O34" s="197">
        <v>10578</v>
      </c>
      <c r="P34" s="198">
        <v>7.72</v>
      </c>
      <c r="Q34" s="197">
        <v>12265</v>
      </c>
      <c r="R34" s="198">
        <v>7.69</v>
      </c>
      <c r="S34" s="197">
        <v>12119</v>
      </c>
      <c r="T34" s="198">
        <v>6.05</v>
      </c>
      <c r="U34" s="199">
        <v>42089</v>
      </c>
      <c r="V34" s="189"/>
      <c r="X34" t="e">
        <f>INDEX(A:A,MATCH(Y33:Y108,#REF!,0))</f>
        <v>#REF!</v>
      </c>
      <c r="Y34" s="196" t="s">
        <v>1875</v>
      </c>
      <c r="Z34" s="197" t="s">
        <v>83</v>
      </c>
      <c r="AA34" s="198" t="s">
        <v>83</v>
      </c>
      <c r="AB34" s="197">
        <v>10578</v>
      </c>
      <c r="AC34" s="198">
        <v>7.72</v>
      </c>
      <c r="AD34" s="197">
        <v>12265</v>
      </c>
      <c r="AE34" s="198">
        <v>7.69</v>
      </c>
      <c r="AF34" s="197">
        <v>12119</v>
      </c>
      <c r="AG34" s="198">
        <v>6.05</v>
      </c>
      <c r="AH34" s="199">
        <v>42089</v>
      </c>
    </row>
    <row r="35" spans="1:34">
      <c r="A35" s="206" t="s">
        <v>1436</v>
      </c>
      <c r="B35" s="206" t="s">
        <v>1581</v>
      </c>
      <c r="C35" s="206" t="s">
        <v>1583</v>
      </c>
      <c r="D35" s="206" t="s">
        <v>1570</v>
      </c>
      <c r="E35" s="206" t="str">
        <f t="shared" si="0"/>
        <v>HSBC FTS 140 - Dir - Growth</v>
      </c>
      <c r="F35" s="206" t="s">
        <v>141</v>
      </c>
      <c r="G35" s="69" t="e">
        <f>INDEX(A:A,MATCH($L$4:L476,E:E,0))</f>
        <v>#N/A</v>
      </c>
      <c r="H35" s="69" t="e">
        <f t="shared" si="1"/>
        <v>#N/A</v>
      </c>
      <c r="I35" s="69" t="str">
        <f t="shared" si="4"/>
        <v>HSBC CPO Fund - Series II - Plan I - Reg - GrowthScheme Benchmark (CRISIL Hybrid 85+15 - Conservative Index*)</v>
      </c>
      <c r="J35" s="69" t="e">
        <f t="shared" si="2"/>
        <v>#N/A</v>
      </c>
      <c r="K35" s="69" t="e">
        <f t="shared" si="3"/>
        <v>#N/A</v>
      </c>
      <c r="L35" s="200" t="s">
        <v>1876</v>
      </c>
      <c r="M35" s="201" t="s">
        <v>83</v>
      </c>
      <c r="N35" s="202" t="s">
        <v>83</v>
      </c>
      <c r="O35" s="201" t="s">
        <v>83</v>
      </c>
      <c r="P35" s="202" t="s">
        <v>83</v>
      </c>
      <c r="Q35" s="201" t="s">
        <v>83</v>
      </c>
      <c r="R35" s="202" t="s">
        <v>83</v>
      </c>
      <c r="S35" s="201" t="s">
        <v>83</v>
      </c>
      <c r="T35" s="202" t="s">
        <v>83</v>
      </c>
      <c r="U35" s="233"/>
      <c r="V35" s="111"/>
      <c r="X35" t="e">
        <f>INDEX(A:A,MATCH(Y34:Y109,#REF!,0))</f>
        <v>#REF!</v>
      </c>
      <c r="Y35" s="200" t="s">
        <v>1876</v>
      </c>
      <c r="Z35" s="201" t="s">
        <v>83</v>
      </c>
      <c r="AA35" s="202" t="s">
        <v>83</v>
      </c>
      <c r="AB35" s="201" t="s">
        <v>83</v>
      </c>
      <c r="AC35" s="202" t="s">
        <v>83</v>
      </c>
      <c r="AD35" s="201" t="s">
        <v>83</v>
      </c>
      <c r="AE35" s="202" t="s">
        <v>83</v>
      </c>
      <c r="AF35" s="201" t="s">
        <v>83</v>
      </c>
      <c r="AG35" s="202" t="s">
        <v>83</v>
      </c>
      <c r="AH35" s="233"/>
    </row>
    <row r="36" spans="1:34">
      <c r="A36" s="206" t="s">
        <v>1437</v>
      </c>
      <c r="B36" s="206" t="s">
        <v>1439</v>
      </c>
      <c r="C36" s="206" t="s">
        <v>1583</v>
      </c>
      <c r="D36" s="206" t="s">
        <v>1570</v>
      </c>
      <c r="E36" s="206" t="str">
        <f t="shared" si="0"/>
        <v>HSBC Overnight Fund - Dir - Growth</v>
      </c>
      <c r="F36" s="206" t="s">
        <v>141</v>
      </c>
      <c r="G36" s="69" t="e">
        <f>INDEX(A:A,MATCH($L$4:L477,E:E,0))</f>
        <v>#N/A</v>
      </c>
      <c r="H36" s="69" t="e">
        <f t="shared" si="1"/>
        <v>#N/A</v>
      </c>
      <c r="I36" s="69" t="str">
        <f t="shared" si="4"/>
        <v>Scheme Benchmark (CRISIL Hybrid 85+15 - Conservative Index*)</v>
      </c>
      <c r="J36" s="69" t="e">
        <f t="shared" si="2"/>
        <v>#N/A</v>
      </c>
      <c r="K36" s="69" t="e">
        <f t="shared" si="3"/>
        <v>#N/A</v>
      </c>
      <c r="L36" s="191"/>
      <c r="M36" s="203"/>
      <c r="N36" s="204"/>
      <c r="O36" s="203"/>
      <c r="P36" s="204"/>
      <c r="Q36" s="203"/>
      <c r="R36" s="204"/>
      <c r="S36" s="203"/>
      <c r="T36" s="204"/>
      <c r="U36" s="205"/>
      <c r="V36" s="188"/>
      <c r="X36" t="e">
        <f>INDEX(A:A,MATCH(Y35:Y110,#REF!,0))</f>
        <v>#REF!</v>
      </c>
      <c r="Z36" s="203"/>
      <c r="AA36" s="204"/>
      <c r="AB36" s="203"/>
      <c r="AC36" s="204"/>
      <c r="AD36" s="203"/>
      <c r="AE36" s="204"/>
      <c r="AF36" s="203"/>
      <c r="AG36" s="204"/>
      <c r="AH36" s="205"/>
    </row>
    <row r="37" spans="1:34">
      <c r="A37" s="206" t="s">
        <v>22</v>
      </c>
      <c r="B37" s="206" t="s">
        <v>1272</v>
      </c>
      <c r="C37" s="206" t="s">
        <v>1716</v>
      </c>
      <c r="D37" s="206" t="s">
        <v>1716</v>
      </c>
      <c r="E37" s="206" t="str">
        <f t="shared" si="0"/>
        <v>HSBC Asia Pacific (Ex Japan) Dividend Yield Fund - Reg - Growth</v>
      </c>
      <c r="F37" s="206" t="s">
        <v>136</v>
      </c>
      <c r="G37" s="69" t="e">
        <f>INDEX(A:A,MATCH($L$4:L478,E:E,0))</f>
        <v>#N/A</v>
      </c>
      <c r="H37" s="69" t="e">
        <f t="shared" si="1"/>
        <v>#N/A</v>
      </c>
      <c r="I37" s="69" t="str">
        <f t="shared" si="4"/>
        <v>HSBC CPO Fund - Series II - Plan II - Reg - Growth</v>
      </c>
      <c r="J37" s="69" t="e">
        <f t="shared" si="2"/>
        <v>#N/A</v>
      </c>
      <c r="K37" s="69" t="e">
        <f t="shared" si="3"/>
        <v>#N/A</v>
      </c>
      <c r="L37" s="196" t="s">
        <v>1877</v>
      </c>
      <c r="M37" s="197" t="s">
        <v>83</v>
      </c>
      <c r="N37" s="198" t="s">
        <v>83</v>
      </c>
      <c r="O37" s="197">
        <v>10586</v>
      </c>
      <c r="P37" s="198">
        <v>7.82</v>
      </c>
      <c r="Q37" s="197">
        <v>12262</v>
      </c>
      <c r="R37" s="198">
        <v>7.68</v>
      </c>
      <c r="S37" s="197">
        <v>11945</v>
      </c>
      <c r="T37" s="198">
        <v>5.69</v>
      </c>
      <c r="U37" s="199">
        <v>42111</v>
      </c>
      <c r="V37" s="189"/>
      <c r="X37" t="e">
        <f>INDEX(A:A,MATCH(Y36:Y111,#REF!,0))</f>
        <v>#REF!</v>
      </c>
      <c r="Y37" s="196" t="s">
        <v>1877</v>
      </c>
      <c r="Z37" s="197" t="s">
        <v>83</v>
      </c>
      <c r="AA37" s="198" t="s">
        <v>83</v>
      </c>
      <c r="AB37" s="197">
        <v>10586</v>
      </c>
      <c r="AC37" s="198">
        <v>7.82</v>
      </c>
      <c r="AD37" s="197">
        <v>12262</v>
      </c>
      <c r="AE37" s="198">
        <v>7.68</v>
      </c>
      <c r="AF37" s="197">
        <v>11945</v>
      </c>
      <c r="AG37" s="198">
        <v>5.69</v>
      </c>
      <c r="AH37" s="199">
        <v>42111</v>
      </c>
    </row>
    <row r="38" spans="1:34">
      <c r="A38" s="206" t="s">
        <v>1</v>
      </c>
      <c r="B38" s="206" t="s">
        <v>219</v>
      </c>
      <c r="C38" s="206" t="s">
        <v>1716</v>
      </c>
      <c r="D38" s="206" t="s">
        <v>1716</v>
      </c>
      <c r="E38" s="206" t="str">
        <f t="shared" ref="E38:E72" si="5">B38&amp;D38</f>
        <v>HSBC Cash Fund - Reg - Growth</v>
      </c>
      <c r="F38" s="206" t="s">
        <v>136</v>
      </c>
      <c r="G38" s="69" t="e">
        <f>INDEX(A:A,MATCH($L$4:L479,E:E,0))</f>
        <v>#N/A</v>
      </c>
      <c r="H38" s="69" t="e">
        <f t="shared" si="1"/>
        <v>#N/A</v>
      </c>
      <c r="I38" s="69" t="str">
        <f t="shared" si="4"/>
        <v>HSBC CPO Fund - Series II - Plan II - Reg - GrowthScheme Benchmark (CRISIL Hybrid 85+15 - Conservative Index*)</v>
      </c>
      <c r="J38" s="69" t="e">
        <f t="shared" si="2"/>
        <v>#N/A</v>
      </c>
      <c r="K38" s="69" t="e">
        <f t="shared" si="3"/>
        <v>#N/A</v>
      </c>
      <c r="L38" s="200" t="s">
        <v>1876</v>
      </c>
      <c r="M38" s="201" t="s">
        <v>83</v>
      </c>
      <c r="N38" s="202" t="s">
        <v>83</v>
      </c>
      <c r="O38" s="201" t="s">
        <v>83</v>
      </c>
      <c r="P38" s="202" t="s">
        <v>83</v>
      </c>
      <c r="Q38" s="201" t="s">
        <v>83</v>
      </c>
      <c r="R38" s="202" t="s">
        <v>83</v>
      </c>
      <c r="S38" s="201" t="s">
        <v>83</v>
      </c>
      <c r="T38" s="202" t="s">
        <v>83</v>
      </c>
      <c r="U38" s="233"/>
      <c r="V38" s="111"/>
      <c r="X38" t="e">
        <f>INDEX(A:A,MATCH(Y37:Y112,#REF!,0))</f>
        <v>#REF!</v>
      </c>
      <c r="Y38" s="200" t="s">
        <v>1876</v>
      </c>
      <c r="Z38" s="201" t="s">
        <v>83</v>
      </c>
      <c r="AA38" s="202" t="s">
        <v>83</v>
      </c>
      <c r="AB38" s="201" t="s">
        <v>83</v>
      </c>
      <c r="AC38" s="202" t="s">
        <v>83</v>
      </c>
      <c r="AD38" s="201" t="s">
        <v>83</v>
      </c>
      <c r="AE38" s="202" t="s">
        <v>83</v>
      </c>
      <c r="AF38" s="201" t="s">
        <v>83</v>
      </c>
      <c r="AG38" s="202" t="s">
        <v>83</v>
      </c>
      <c r="AH38" s="233"/>
    </row>
    <row r="39" spans="1:34">
      <c r="A39" s="206" t="s">
        <v>4</v>
      </c>
      <c r="B39" s="206" t="s">
        <v>1198</v>
      </c>
      <c r="C39" s="206" t="s">
        <v>1716</v>
      </c>
      <c r="D39" s="206" t="s">
        <v>1716</v>
      </c>
      <c r="E39" s="206" t="str">
        <f t="shared" si="5"/>
        <v>HSBC Large Cap Equity Fund - Reg - Growth</v>
      </c>
      <c r="F39" s="206" t="s">
        <v>136</v>
      </c>
      <c r="G39" s="69" t="e">
        <f>INDEX(A:A,MATCH($L$4:L480,E:E,0))</f>
        <v>#N/A</v>
      </c>
      <c r="H39" s="69" t="e">
        <f t="shared" si="1"/>
        <v>#N/A</v>
      </c>
      <c r="I39" s="69" t="str">
        <f t="shared" si="4"/>
        <v>Scheme Benchmark (CRISIL Hybrid 85+15 - Conservative Index*)</v>
      </c>
      <c r="J39" s="69" t="e">
        <f t="shared" si="2"/>
        <v>#N/A</v>
      </c>
      <c r="K39" s="69" t="e">
        <f t="shared" si="3"/>
        <v>#N/A</v>
      </c>
      <c r="L39" s="191"/>
      <c r="M39" s="203"/>
      <c r="N39" s="204"/>
      <c r="O39" s="203"/>
      <c r="P39" s="204"/>
      <c r="Q39" s="203"/>
      <c r="R39" s="204"/>
      <c r="S39" s="203"/>
      <c r="T39" s="204"/>
      <c r="U39" s="205"/>
      <c r="V39" s="188"/>
      <c r="X39" t="e">
        <f>INDEX(A:A,MATCH(Y38:Y113,#REF!,0))</f>
        <v>#REF!</v>
      </c>
      <c r="Z39" s="203"/>
      <c r="AA39" s="204"/>
      <c r="AB39" s="203"/>
      <c r="AC39" s="204"/>
      <c r="AD39" s="203"/>
      <c r="AE39" s="204"/>
      <c r="AF39" s="203"/>
      <c r="AG39" s="204"/>
      <c r="AH39" s="205"/>
    </row>
    <row r="40" spans="1:34">
      <c r="A40" s="206" t="s">
        <v>2</v>
      </c>
      <c r="B40" s="206" t="s">
        <v>1191</v>
      </c>
      <c r="C40" s="206" t="s">
        <v>1716</v>
      </c>
      <c r="D40" s="206" t="s">
        <v>1716</v>
      </c>
      <c r="E40" s="206" t="str">
        <f t="shared" si="5"/>
        <v>HSBC Debt Fund - Reg - Growth</v>
      </c>
      <c r="F40" s="206" t="s">
        <v>136</v>
      </c>
      <c r="G40" s="69" t="str">
        <f>INDEX(A:A,MATCH($L$4:L481,E:E,0))</f>
        <v>HDINCF</v>
      </c>
      <c r="H40" s="69" t="str">
        <f t="shared" si="1"/>
        <v>Direct</v>
      </c>
      <c r="I40" s="69" t="str">
        <f t="shared" si="4"/>
        <v>HSBC Debt Fund - Dir - Growth</v>
      </c>
      <c r="J40" s="69" t="str">
        <f t="shared" si="2"/>
        <v>Direct</v>
      </c>
      <c r="K40" s="69" t="e">
        <f t="shared" si="3"/>
        <v>#N/A</v>
      </c>
      <c r="L40" s="196" t="s">
        <v>1529</v>
      </c>
      <c r="M40" s="197">
        <v>10854</v>
      </c>
      <c r="N40" s="198">
        <v>8.52</v>
      </c>
      <c r="O40" s="197">
        <v>12407</v>
      </c>
      <c r="P40" s="198">
        <v>7.44</v>
      </c>
      <c r="Q40" s="197">
        <v>14362</v>
      </c>
      <c r="R40" s="198">
        <v>7.5</v>
      </c>
      <c r="S40" s="197">
        <v>17979</v>
      </c>
      <c r="T40" s="198">
        <v>7.88</v>
      </c>
      <c r="U40" s="199">
        <v>41281</v>
      </c>
      <c r="V40" s="189"/>
      <c r="X40" t="e">
        <f>INDEX(A:A,MATCH(Y39:Y114,#REF!,0))</f>
        <v>#REF!</v>
      </c>
      <c r="Y40" s="196" t="s">
        <v>1529</v>
      </c>
      <c r="Z40" s="197">
        <v>10854</v>
      </c>
      <c r="AA40" s="198">
        <v>8.52</v>
      </c>
      <c r="AB40" s="197">
        <v>12407</v>
      </c>
      <c r="AC40" s="198">
        <v>7.44</v>
      </c>
      <c r="AD40" s="197">
        <v>14362</v>
      </c>
      <c r="AE40" s="198">
        <v>7.5</v>
      </c>
      <c r="AF40" s="197">
        <v>17979</v>
      </c>
      <c r="AG40" s="198">
        <v>7.88</v>
      </c>
      <c r="AH40" s="199">
        <v>41281</v>
      </c>
    </row>
    <row r="41" spans="1:34">
      <c r="A41" s="206" t="s">
        <v>3</v>
      </c>
      <c r="B41" s="206" t="s">
        <v>1193</v>
      </c>
      <c r="C41" s="206" t="s">
        <v>1716</v>
      </c>
      <c r="D41" s="206" t="s">
        <v>1716</v>
      </c>
      <c r="E41" s="206" t="str">
        <f t="shared" si="5"/>
        <v>HSBC Short Duration Fund - Reg - Growth</v>
      </c>
      <c r="F41" s="206" t="s">
        <v>136</v>
      </c>
      <c r="G41" s="69" t="e">
        <f>INDEX(A:A,MATCH($L$4:L482,E:E,0))</f>
        <v>#N/A</v>
      </c>
      <c r="H41" s="69" t="e">
        <f t="shared" si="1"/>
        <v>#N/A</v>
      </c>
      <c r="I41" s="69" t="str">
        <f t="shared" si="4"/>
        <v>HSBC Debt Fund - Dir - GrowthScheme Benchmark (CRISIL Composite Bond Fund Index)</v>
      </c>
      <c r="J41" s="69" t="str">
        <f t="shared" si="2"/>
        <v>HDINCF</v>
      </c>
      <c r="K41" s="69" t="str">
        <f t="shared" si="3"/>
        <v>Direct</v>
      </c>
      <c r="L41" s="200" t="s">
        <v>1530</v>
      </c>
      <c r="M41" s="201">
        <v>11137</v>
      </c>
      <c r="N41" s="202">
        <v>11.34</v>
      </c>
      <c r="O41" s="201">
        <v>12733</v>
      </c>
      <c r="P41" s="202">
        <v>8.3699999999999992</v>
      </c>
      <c r="Q41" s="201">
        <v>15323</v>
      </c>
      <c r="R41" s="202">
        <v>8.9</v>
      </c>
      <c r="S41" s="201">
        <v>19378</v>
      </c>
      <c r="T41" s="202">
        <v>8.93</v>
      </c>
      <c r="U41" s="233"/>
      <c r="V41" s="111"/>
      <c r="X41" t="e">
        <f>INDEX(A:A,MATCH(Y40:Y115,#REF!,0))</f>
        <v>#REF!</v>
      </c>
      <c r="Y41" s="200" t="s">
        <v>1530</v>
      </c>
      <c r="Z41" s="201">
        <v>11137</v>
      </c>
      <c r="AA41" s="202">
        <v>11.34</v>
      </c>
      <c r="AB41" s="201">
        <v>12733</v>
      </c>
      <c r="AC41" s="202">
        <v>8.3699999999999992</v>
      </c>
      <c r="AD41" s="201">
        <v>15323</v>
      </c>
      <c r="AE41" s="202">
        <v>8.9</v>
      </c>
      <c r="AF41" s="201">
        <v>19378</v>
      </c>
      <c r="AG41" s="202">
        <v>8.93</v>
      </c>
      <c r="AH41" s="233"/>
    </row>
    <row r="42" spans="1:34">
      <c r="A42" s="206" t="s">
        <v>5</v>
      </c>
      <c r="B42" s="206" t="s">
        <v>1199</v>
      </c>
      <c r="C42" s="206" t="s">
        <v>1716</v>
      </c>
      <c r="D42" s="206" t="s">
        <v>1716</v>
      </c>
      <c r="E42" s="206" t="str">
        <f t="shared" si="5"/>
        <v>HSBC Multi Cap Equity Fund - Reg - Growth</v>
      </c>
      <c r="F42" s="206" t="s">
        <v>136</v>
      </c>
      <c r="G42" s="69" t="e">
        <f>INDEX(A:A,MATCH($L$4:L483,E:E,0))</f>
        <v>#N/A</v>
      </c>
      <c r="H42" s="69" t="e">
        <f t="shared" si="1"/>
        <v>#N/A</v>
      </c>
      <c r="I42" s="69" t="str">
        <f t="shared" si="4"/>
        <v>Scheme Benchmark (CRISIL Composite Bond Fund Index)Additional Benchmark (Crisil 10**)</v>
      </c>
      <c r="J42" s="69" t="e">
        <f t="shared" si="2"/>
        <v>#N/A</v>
      </c>
      <c r="K42" s="69" t="e">
        <f t="shared" si="3"/>
        <v>#N/A</v>
      </c>
      <c r="L42" s="200" t="s">
        <v>1531</v>
      </c>
      <c r="M42" s="201">
        <v>10827</v>
      </c>
      <c r="N42" s="202">
        <v>8.25</v>
      </c>
      <c r="O42" s="201">
        <v>12159</v>
      </c>
      <c r="P42" s="202">
        <v>6.72</v>
      </c>
      <c r="Q42" s="201">
        <v>14429</v>
      </c>
      <c r="R42" s="202">
        <v>7.6</v>
      </c>
      <c r="S42" s="201">
        <v>17295</v>
      </c>
      <c r="T42" s="202">
        <v>7.34</v>
      </c>
      <c r="U42" s="233"/>
      <c r="V42" s="188"/>
      <c r="X42" t="e">
        <f>INDEX(A:A,MATCH(Y41:Y116,#REF!,0))</f>
        <v>#REF!</v>
      </c>
      <c r="Y42" s="200" t="s">
        <v>1531</v>
      </c>
      <c r="Z42" s="201">
        <v>10827</v>
      </c>
      <c r="AA42" s="202">
        <v>8.25</v>
      </c>
      <c r="AB42" s="201">
        <v>12159</v>
      </c>
      <c r="AC42" s="202">
        <v>6.72</v>
      </c>
      <c r="AD42" s="201">
        <v>14429</v>
      </c>
      <c r="AE42" s="202">
        <v>7.6</v>
      </c>
      <c r="AF42" s="201">
        <v>17295</v>
      </c>
      <c r="AG42" s="202">
        <v>7.34</v>
      </c>
      <c r="AH42" s="233"/>
    </row>
    <row r="43" spans="1:34">
      <c r="A43" s="206" t="s">
        <v>6</v>
      </c>
      <c r="B43" s="206" t="s">
        <v>1192</v>
      </c>
      <c r="C43" s="206" t="s">
        <v>1716</v>
      </c>
      <c r="D43" s="206" t="s">
        <v>1716</v>
      </c>
      <c r="E43" s="206" t="str">
        <f t="shared" si="5"/>
        <v>HSBC Regular Savings Fund - Reg - Growth</v>
      </c>
      <c r="F43" s="206" t="s">
        <v>136</v>
      </c>
      <c r="G43" s="69" t="e">
        <f>INDEX(A:A,MATCH($L$4:L484,E:E,0))</f>
        <v>#N/A</v>
      </c>
      <c r="H43" s="69" t="e">
        <f t="shared" si="1"/>
        <v>#N/A</v>
      </c>
      <c r="I43" s="69" t="str">
        <f t="shared" si="4"/>
        <v>Additional Benchmark (Crisil 10**)</v>
      </c>
      <c r="J43" s="69" t="e">
        <f t="shared" si="2"/>
        <v>#N/A</v>
      </c>
      <c r="K43" s="69" t="e">
        <f t="shared" si="3"/>
        <v>#N/A</v>
      </c>
      <c r="L43" s="191"/>
      <c r="M43" s="203"/>
      <c r="N43" s="204"/>
      <c r="O43" s="203"/>
      <c r="P43" s="204"/>
      <c r="Q43" s="203"/>
      <c r="R43" s="204"/>
      <c r="S43" s="203"/>
      <c r="T43" s="204"/>
      <c r="U43" s="205"/>
      <c r="V43" s="189"/>
      <c r="X43" t="e">
        <f>INDEX(A:A,MATCH(Y42:Y117,#REF!,0))</f>
        <v>#REF!</v>
      </c>
      <c r="Z43" s="203"/>
      <c r="AA43" s="204"/>
      <c r="AB43" s="203"/>
      <c r="AC43" s="204"/>
      <c r="AD43" s="203"/>
      <c r="AE43" s="204"/>
      <c r="AF43" s="203"/>
      <c r="AG43" s="204"/>
      <c r="AH43" s="205"/>
    </row>
    <row r="44" spans="1:34">
      <c r="A44" s="206" t="s">
        <v>7</v>
      </c>
      <c r="B44" s="206" t="s">
        <v>1200</v>
      </c>
      <c r="C44" s="206" t="s">
        <v>1716</v>
      </c>
      <c r="D44" s="206" t="s">
        <v>1716</v>
      </c>
      <c r="E44" s="206" t="str">
        <f t="shared" si="5"/>
        <v>HSBC Small Cap Equity Fund - Reg - Growth</v>
      </c>
      <c r="F44" s="206" t="s">
        <v>136</v>
      </c>
      <c r="G44" s="69" t="str">
        <f>INDEX(A:A,MATCH($L$4:L485,E:E,0))</f>
        <v>HDINCF</v>
      </c>
      <c r="H44" s="69" t="str">
        <f t="shared" si="1"/>
        <v>Regular</v>
      </c>
      <c r="I44" s="69" t="str">
        <f t="shared" si="4"/>
        <v>HSBC Debt Fund - Growth</v>
      </c>
      <c r="J44" s="69" t="str">
        <f t="shared" si="2"/>
        <v>Regular</v>
      </c>
      <c r="K44" s="69" t="e">
        <f t="shared" si="3"/>
        <v>#N/A</v>
      </c>
      <c r="L44" s="196" t="s">
        <v>1215</v>
      </c>
      <c r="M44" s="197">
        <v>10764</v>
      </c>
      <c r="N44" s="198">
        <v>7.62</v>
      </c>
      <c r="O44" s="197">
        <v>12118</v>
      </c>
      <c r="P44" s="198">
        <v>6.6</v>
      </c>
      <c r="Q44" s="197">
        <v>13822</v>
      </c>
      <c r="R44" s="198">
        <v>6.68</v>
      </c>
      <c r="S44" s="197">
        <v>33892</v>
      </c>
      <c r="T44" s="198">
        <v>7.09</v>
      </c>
      <c r="U44" s="199">
        <v>37600</v>
      </c>
      <c r="V44" s="111"/>
      <c r="X44" t="e">
        <f>INDEX(A:A,MATCH(Y43:Y118,#REF!,0))</f>
        <v>#REF!</v>
      </c>
      <c r="Y44" s="196" t="s">
        <v>1215</v>
      </c>
      <c r="Z44" s="197">
        <v>10764</v>
      </c>
      <c r="AA44" s="198">
        <v>7.62</v>
      </c>
      <c r="AB44" s="197">
        <v>12118</v>
      </c>
      <c r="AC44" s="198">
        <v>6.6</v>
      </c>
      <c r="AD44" s="197">
        <v>13822</v>
      </c>
      <c r="AE44" s="198">
        <v>6.68</v>
      </c>
      <c r="AF44" s="197">
        <v>33892</v>
      </c>
      <c r="AG44" s="198">
        <v>7.09</v>
      </c>
      <c r="AH44" s="199">
        <v>37600</v>
      </c>
    </row>
    <row r="45" spans="1:34">
      <c r="A45" s="206" t="s">
        <v>8</v>
      </c>
      <c r="B45" s="206" t="s">
        <v>232</v>
      </c>
      <c r="C45" s="206" t="s">
        <v>1716</v>
      </c>
      <c r="D45" s="206" t="s">
        <v>1716</v>
      </c>
      <c r="E45" s="206" t="str">
        <f t="shared" si="5"/>
        <v>HSBC Infrastructure Equity Fund - Reg - Growth</v>
      </c>
      <c r="F45" s="206" t="s">
        <v>136</v>
      </c>
      <c r="G45" s="69" t="e">
        <f>INDEX(A:A,MATCH($L$4:L486,E:E,0))</f>
        <v>#N/A</v>
      </c>
      <c r="H45" s="69" t="e">
        <f t="shared" si="1"/>
        <v>#N/A</v>
      </c>
      <c r="I45" s="69" t="str">
        <f t="shared" si="4"/>
        <v>HSBC Debt Fund - GrowthScheme Benchmark (CRISIL Composite Bond Fund Index)</v>
      </c>
      <c r="J45" s="69" t="str">
        <f t="shared" si="2"/>
        <v>HDINCF</v>
      </c>
      <c r="K45" s="69" t="str">
        <f t="shared" si="3"/>
        <v>Regular</v>
      </c>
      <c r="L45" s="200" t="s">
        <v>1530</v>
      </c>
      <c r="M45" s="201">
        <v>11137</v>
      </c>
      <c r="N45" s="202">
        <v>11.34</v>
      </c>
      <c r="O45" s="201">
        <v>12733</v>
      </c>
      <c r="P45" s="202">
        <v>8.3699999999999992</v>
      </c>
      <c r="Q45" s="201">
        <v>15323</v>
      </c>
      <c r="R45" s="202">
        <v>8.9</v>
      </c>
      <c r="S45" s="201">
        <v>34346</v>
      </c>
      <c r="T45" s="202">
        <v>7.17</v>
      </c>
      <c r="U45" s="233"/>
      <c r="V45" s="188"/>
      <c r="X45" t="e">
        <f>INDEX(A:A,MATCH(Y44:Y119,#REF!,0))</f>
        <v>#REF!</v>
      </c>
      <c r="Y45" s="200" t="s">
        <v>1530</v>
      </c>
      <c r="Z45" s="201">
        <v>11137</v>
      </c>
      <c r="AA45" s="202">
        <v>11.34</v>
      </c>
      <c r="AB45" s="201">
        <v>12733</v>
      </c>
      <c r="AC45" s="202">
        <v>8.3699999999999992</v>
      </c>
      <c r="AD45" s="201">
        <v>15323</v>
      </c>
      <c r="AE45" s="202">
        <v>8.9</v>
      </c>
      <c r="AF45" s="201">
        <v>34346</v>
      </c>
      <c r="AG45" s="202">
        <v>7.17</v>
      </c>
      <c r="AH45" s="233"/>
    </row>
    <row r="46" spans="1:34">
      <c r="A46" s="206" t="s">
        <v>9</v>
      </c>
      <c r="B46" s="206" t="s">
        <v>1196</v>
      </c>
      <c r="C46" s="206" t="s">
        <v>1716</v>
      </c>
      <c r="D46" s="206" t="s">
        <v>1716</v>
      </c>
      <c r="E46" s="206" t="str">
        <f t="shared" si="5"/>
        <v>HSBC Low Duration Fund - Reg - Growth</v>
      </c>
      <c r="F46" s="206" t="s">
        <v>136</v>
      </c>
      <c r="G46" s="69" t="e">
        <f>INDEX(A:A,MATCH($L$4:L487,E:E,0))</f>
        <v>#N/A</v>
      </c>
      <c r="H46" s="69" t="e">
        <f t="shared" si="1"/>
        <v>#N/A</v>
      </c>
      <c r="I46" s="69" t="str">
        <f t="shared" si="4"/>
        <v>Scheme Benchmark (CRISIL Composite Bond Fund Index)Additional Benchmark (Crisil 10**)</v>
      </c>
      <c r="J46" s="69" t="e">
        <f t="shared" si="2"/>
        <v>#N/A</v>
      </c>
      <c r="K46" s="69" t="e">
        <f t="shared" si="3"/>
        <v>#N/A</v>
      </c>
      <c r="L46" s="200" t="s">
        <v>1531</v>
      </c>
      <c r="M46" s="201">
        <v>10827</v>
      </c>
      <c r="N46" s="202">
        <v>8.25</v>
      </c>
      <c r="O46" s="201">
        <v>12159</v>
      </c>
      <c r="P46" s="202">
        <v>6.72</v>
      </c>
      <c r="Q46" s="201">
        <v>14429</v>
      </c>
      <c r="R46" s="202">
        <v>7.6</v>
      </c>
      <c r="S46" s="201">
        <v>30003</v>
      </c>
      <c r="T46" s="202">
        <v>6.36</v>
      </c>
      <c r="U46" s="233"/>
      <c r="V46" s="189"/>
      <c r="X46" t="e">
        <f>INDEX(A:A,MATCH(Y45:Y120,#REF!,0))</f>
        <v>#REF!</v>
      </c>
      <c r="Y46" s="200" t="s">
        <v>1531</v>
      </c>
      <c r="Z46" s="201">
        <v>10827</v>
      </c>
      <c r="AA46" s="202">
        <v>8.25</v>
      </c>
      <c r="AB46" s="201">
        <v>12159</v>
      </c>
      <c r="AC46" s="202">
        <v>6.72</v>
      </c>
      <c r="AD46" s="201">
        <v>14429</v>
      </c>
      <c r="AE46" s="202">
        <v>7.6</v>
      </c>
      <c r="AF46" s="201">
        <v>30003</v>
      </c>
      <c r="AG46" s="202">
        <v>6.36</v>
      </c>
      <c r="AH46" s="233"/>
    </row>
    <row r="47" spans="1:34">
      <c r="A47" s="206" t="s">
        <v>10</v>
      </c>
      <c r="B47" s="206" t="s">
        <v>231</v>
      </c>
      <c r="C47" s="206" t="s">
        <v>1716</v>
      </c>
      <c r="D47" s="206" t="s">
        <v>1716</v>
      </c>
      <c r="E47" s="206" t="str">
        <f t="shared" si="5"/>
        <v>HSBC Tax Saver Equity Fund - Reg - Growth</v>
      </c>
      <c r="F47" s="206" t="s">
        <v>136</v>
      </c>
      <c r="G47" s="69" t="e">
        <f>INDEX(A:A,MATCH($L$4:L488,E:E,0))</f>
        <v>#N/A</v>
      </c>
      <c r="H47" s="69" t="e">
        <f t="shared" si="1"/>
        <v>#N/A</v>
      </c>
      <c r="I47" s="69" t="str">
        <f t="shared" si="4"/>
        <v>Additional Benchmark (Crisil 10**)</v>
      </c>
      <c r="J47" s="69" t="e">
        <f t="shared" si="2"/>
        <v>#N/A</v>
      </c>
      <c r="K47" s="69" t="e">
        <f t="shared" si="3"/>
        <v>#N/A</v>
      </c>
      <c r="L47" s="191"/>
      <c r="M47" s="203"/>
      <c r="N47" s="204"/>
      <c r="O47" s="203"/>
      <c r="P47" s="204"/>
      <c r="Q47" s="203"/>
      <c r="R47" s="204"/>
      <c r="S47" s="203"/>
      <c r="T47" s="204"/>
      <c r="U47" s="205"/>
      <c r="V47" s="111"/>
      <c r="X47" t="e">
        <f>INDEX(A:A,MATCH(Y46:Y121,#REF!,0))</f>
        <v>#REF!</v>
      </c>
      <c r="Z47" s="203"/>
      <c r="AA47" s="204"/>
      <c r="AB47" s="203"/>
      <c r="AC47" s="204"/>
      <c r="AD47" s="203"/>
      <c r="AE47" s="204"/>
      <c r="AF47" s="203"/>
      <c r="AG47" s="204"/>
      <c r="AH47" s="205"/>
    </row>
    <row r="48" spans="1:34">
      <c r="A48" s="206" t="s">
        <v>13</v>
      </c>
      <c r="B48" s="206" t="s">
        <v>220</v>
      </c>
      <c r="C48" s="206" t="s">
        <v>1716</v>
      </c>
      <c r="D48" s="206" t="s">
        <v>1716</v>
      </c>
      <c r="E48" s="206" t="str">
        <f t="shared" si="5"/>
        <v>HSBC Flexi Debt Fund - Reg - Growth</v>
      </c>
      <c r="F48" s="206" t="s">
        <v>136</v>
      </c>
      <c r="G48" s="69" t="str">
        <f>INDEX(A:A,MATCH($L$4:L489,E:E,0))</f>
        <v>HEHYBF</v>
      </c>
      <c r="H48" s="69" t="str">
        <f t="shared" si="1"/>
        <v>Direct</v>
      </c>
      <c r="I48" s="69" t="str">
        <f t="shared" si="4"/>
        <v>HSBC Equity Hybrid Fund - Dir - Growth</v>
      </c>
      <c r="J48" s="69" t="str">
        <f t="shared" si="2"/>
        <v>Direct</v>
      </c>
      <c r="K48" s="69" t="e">
        <f t="shared" si="3"/>
        <v>#N/A</v>
      </c>
      <c r="L48" s="196" t="s">
        <v>1700</v>
      </c>
      <c r="M48" s="197">
        <v>10569</v>
      </c>
      <c r="N48" s="198">
        <v>5.67</v>
      </c>
      <c r="O48" s="197" t="s">
        <v>83</v>
      </c>
      <c r="P48" s="198" t="s">
        <v>83</v>
      </c>
      <c r="Q48" s="197" t="s">
        <v>83</v>
      </c>
      <c r="R48" s="198" t="s">
        <v>83</v>
      </c>
      <c r="S48" s="197">
        <v>11612</v>
      </c>
      <c r="T48" s="198">
        <v>8</v>
      </c>
      <c r="U48" s="199">
        <v>43395</v>
      </c>
      <c r="V48" s="188"/>
      <c r="X48" t="e">
        <f>INDEX(A:A,MATCH(Y47:Y122,#REF!,0))</f>
        <v>#REF!</v>
      </c>
      <c r="Y48" s="196" t="s">
        <v>1700</v>
      </c>
      <c r="Z48" s="197">
        <v>10569</v>
      </c>
      <c r="AA48" s="198">
        <v>5.67</v>
      </c>
      <c r="AB48" s="197" t="s">
        <v>83</v>
      </c>
      <c r="AC48" s="198" t="s">
        <v>83</v>
      </c>
      <c r="AD48" s="197" t="s">
        <v>83</v>
      </c>
      <c r="AE48" s="198" t="s">
        <v>83</v>
      </c>
      <c r="AF48" s="197">
        <v>11612</v>
      </c>
      <c r="AG48" s="198">
        <v>8</v>
      </c>
      <c r="AH48" s="199">
        <v>43395</v>
      </c>
    </row>
    <row r="49" spans="1:34">
      <c r="A49" s="206" t="s">
        <v>14</v>
      </c>
      <c r="B49" s="206" t="s">
        <v>1207</v>
      </c>
      <c r="C49" s="206" t="s">
        <v>1716</v>
      </c>
      <c r="D49" s="206" t="s">
        <v>1716</v>
      </c>
      <c r="E49" s="206" t="str">
        <f t="shared" si="5"/>
        <v>HSBC Global Emerging Markets Fund - Reg - Growth</v>
      </c>
      <c r="F49" s="206" t="s">
        <v>136</v>
      </c>
      <c r="G49" s="69" t="e">
        <f>INDEX(A:A,MATCH($L$4:L490,E:E,0))</f>
        <v>#N/A</v>
      </c>
      <c r="H49" s="69" t="e">
        <f t="shared" si="1"/>
        <v>#N/A</v>
      </c>
      <c r="I49" s="69" t="str">
        <f t="shared" si="4"/>
        <v>HSBC Equity Hybrid Fund - Dir - GrowthScheme Benchmark (30% of CRISIL Composite Bond Fund Index and 70% of S&amp;P BSE 200 TRI)</v>
      </c>
      <c r="J49" s="69" t="str">
        <f t="shared" si="2"/>
        <v>HEHYBF</v>
      </c>
      <c r="K49" s="69" t="str">
        <f t="shared" si="3"/>
        <v>Direct</v>
      </c>
      <c r="L49" s="200" t="s">
        <v>1701</v>
      </c>
      <c r="M49" s="201">
        <v>10306</v>
      </c>
      <c r="N49" s="202">
        <v>3.05</v>
      </c>
      <c r="O49" s="201" t="s">
        <v>83</v>
      </c>
      <c r="P49" s="202" t="s">
        <v>83</v>
      </c>
      <c r="Q49" s="201" t="s">
        <v>83</v>
      </c>
      <c r="R49" s="202" t="s">
        <v>83</v>
      </c>
      <c r="S49" s="201">
        <v>11517</v>
      </c>
      <c r="T49" s="202">
        <v>7.54</v>
      </c>
      <c r="U49" s="233"/>
      <c r="V49" s="189"/>
      <c r="X49" t="e">
        <f>INDEX(A:A,MATCH(Y48:Y123,#REF!,0))</f>
        <v>#REF!</v>
      </c>
      <c r="Y49" s="200" t="s">
        <v>1701</v>
      </c>
      <c r="Z49" s="201">
        <v>10306</v>
      </c>
      <c r="AA49" s="202">
        <v>3.05</v>
      </c>
      <c r="AB49" s="201" t="s">
        <v>83</v>
      </c>
      <c r="AC49" s="202" t="s">
        <v>83</v>
      </c>
      <c r="AD49" s="201" t="s">
        <v>83</v>
      </c>
      <c r="AE49" s="202" t="s">
        <v>83</v>
      </c>
      <c r="AF49" s="201">
        <v>11517</v>
      </c>
      <c r="AG49" s="202">
        <v>7.54</v>
      </c>
      <c r="AH49" s="233"/>
    </row>
    <row r="50" spans="1:34">
      <c r="A50" s="206" t="s">
        <v>15</v>
      </c>
      <c r="B50" s="206" t="s">
        <v>252</v>
      </c>
      <c r="C50" s="206" t="s">
        <v>1716</v>
      </c>
      <c r="D50" s="206" t="s">
        <v>1716</v>
      </c>
      <c r="E50" s="206" t="str">
        <f t="shared" si="5"/>
        <v>HSBC Brazil Fund - Reg - Growth</v>
      </c>
      <c r="F50" s="206" t="s">
        <v>136</v>
      </c>
      <c r="G50" s="69" t="e">
        <f>INDEX(A:A,MATCH($L$4:L491,E:E,0))</f>
        <v>#N/A</v>
      </c>
      <c r="H50" s="69" t="e">
        <f t="shared" si="1"/>
        <v>#N/A</v>
      </c>
      <c r="I50" s="69" t="str">
        <f t="shared" si="4"/>
        <v>Scheme Benchmark (30% of CRISIL Composite Bond Fund Index and 70% of S&amp;P BSE 200 TRI)Additional Benchmark (Nifty 50 TRI)</v>
      </c>
      <c r="J50" s="69" t="e">
        <f t="shared" si="2"/>
        <v>#N/A</v>
      </c>
      <c r="K50" s="69" t="e">
        <f t="shared" si="3"/>
        <v>#N/A</v>
      </c>
      <c r="L50" s="200" t="s">
        <v>1523</v>
      </c>
      <c r="M50" s="201">
        <v>9903</v>
      </c>
      <c r="N50" s="202">
        <v>-0.97</v>
      </c>
      <c r="O50" s="201" t="s">
        <v>83</v>
      </c>
      <c r="P50" s="202" t="s">
        <v>83</v>
      </c>
      <c r="Q50" s="201" t="s">
        <v>83</v>
      </c>
      <c r="R50" s="202" t="s">
        <v>83</v>
      </c>
      <c r="S50" s="201">
        <v>11235</v>
      </c>
      <c r="T50" s="202">
        <v>6.18</v>
      </c>
      <c r="U50" s="233"/>
      <c r="V50" s="111"/>
      <c r="X50" t="e">
        <f>INDEX(A:A,MATCH(Y49:Y124,#REF!,0))</f>
        <v>#REF!</v>
      </c>
      <c r="Y50" s="200" t="s">
        <v>1523</v>
      </c>
      <c r="Z50" s="201">
        <v>9903</v>
      </c>
      <c r="AA50" s="202">
        <v>-0.97</v>
      </c>
      <c r="AB50" s="201" t="s">
        <v>83</v>
      </c>
      <c r="AC50" s="202" t="s">
        <v>83</v>
      </c>
      <c r="AD50" s="201" t="s">
        <v>83</v>
      </c>
      <c r="AE50" s="202" t="s">
        <v>83</v>
      </c>
      <c r="AF50" s="201">
        <v>11235</v>
      </c>
      <c r="AG50" s="202">
        <v>6.18</v>
      </c>
      <c r="AH50" s="233"/>
    </row>
    <row r="51" spans="1:34">
      <c r="A51" s="206" t="s">
        <v>22</v>
      </c>
      <c r="B51" s="206" t="s">
        <v>1272</v>
      </c>
      <c r="C51" s="206" t="s">
        <v>1716</v>
      </c>
      <c r="D51" s="206" t="s">
        <v>1716</v>
      </c>
      <c r="E51" s="206" t="str">
        <f t="shared" si="5"/>
        <v>HSBC Asia Pacific (Ex Japan) Dividend Yield Fund - Reg - Growth</v>
      </c>
      <c r="F51" s="206" t="s">
        <v>136</v>
      </c>
      <c r="G51" s="69" t="e">
        <f>INDEX(A:A,MATCH($L$4:L492,E:E,0))</f>
        <v>#N/A</v>
      </c>
      <c r="H51" s="69" t="e">
        <f t="shared" si="1"/>
        <v>#N/A</v>
      </c>
      <c r="I51" s="69" t="str">
        <f t="shared" si="4"/>
        <v>Additional Benchmark (Nifty 50 TRI)</v>
      </c>
      <c r="J51" s="69" t="e">
        <f t="shared" si="2"/>
        <v>#N/A</v>
      </c>
      <c r="K51" s="69" t="e">
        <f t="shared" si="3"/>
        <v>#N/A</v>
      </c>
      <c r="L51" s="191"/>
      <c r="M51" s="203"/>
      <c r="N51" s="204"/>
      <c r="O51" s="203"/>
      <c r="P51" s="204"/>
      <c r="Q51" s="203"/>
      <c r="R51" s="204"/>
      <c r="S51" s="203"/>
      <c r="T51" s="204"/>
      <c r="U51" s="205"/>
      <c r="V51" s="188"/>
      <c r="X51" t="e">
        <f>INDEX(A:A,MATCH(Y50:Y125,#REF!,0))</f>
        <v>#REF!</v>
      </c>
      <c r="Z51" s="203"/>
      <c r="AA51" s="204"/>
      <c r="AB51" s="203"/>
      <c r="AC51" s="204"/>
      <c r="AD51" s="203"/>
      <c r="AE51" s="204"/>
      <c r="AF51" s="203"/>
      <c r="AG51" s="204"/>
      <c r="AH51" s="205"/>
    </row>
    <row r="52" spans="1:34">
      <c r="A52" s="206" t="s">
        <v>24</v>
      </c>
      <c r="B52" s="206" t="s">
        <v>734</v>
      </c>
      <c r="C52" s="206" t="s">
        <v>1716</v>
      </c>
      <c r="D52" s="206" t="s">
        <v>1716</v>
      </c>
      <c r="E52" s="206" t="str">
        <f t="shared" si="5"/>
        <v>HSBC Managed Solutions India - Growth - Reg - Growth</v>
      </c>
      <c r="F52" s="206" t="s">
        <v>136</v>
      </c>
      <c r="G52" s="69" t="str">
        <f>INDEX(A:A,MATCH($L$4:L493,E:E,0))</f>
        <v>HEHYBF</v>
      </c>
      <c r="H52" s="69" t="str">
        <f t="shared" si="1"/>
        <v>Regular</v>
      </c>
      <c r="I52" s="69" t="str">
        <f t="shared" si="4"/>
        <v>HSBC Equity Hybrid Fund - Reg - Growth</v>
      </c>
      <c r="J52" s="69" t="str">
        <f t="shared" si="2"/>
        <v>Regular</v>
      </c>
      <c r="K52" s="69" t="e">
        <f t="shared" si="3"/>
        <v>#N/A</v>
      </c>
      <c r="L52" s="196" t="s">
        <v>1710</v>
      </c>
      <c r="M52" s="197">
        <v>10416</v>
      </c>
      <c r="N52" s="198">
        <v>4.1500000000000004</v>
      </c>
      <c r="O52" s="197" t="s">
        <v>83</v>
      </c>
      <c r="P52" s="198" t="s">
        <v>83</v>
      </c>
      <c r="Q52" s="197" t="s">
        <v>83</v>
      </c>
      <c r="R52" s="198" t="s">
        <v>83</v>
      </c>
      <c r="S52" s="197">
        <v>11301</v>
      </c>
      <c r="T52" s="198">
        <v>6.5</v>
      </c>
      <c r="U52" s="199">
        <v>43395</v>
      </c>
      <c r="V52" s="189"/>
      <c r="X52" t="e">
        <f>INDEX(A:A,MATCH(Y51:Y126,#REF!,0))</f>
        <v>#REF!</v>
      </c>
      <c r="Y52" s="196" t="s">
        <v>1710</v>
      </c>
      <c r="Z52" s="197">
        <v>10416</v>
      </c>
      <c r="AA52" s="198">
        <v>4.1500000000000004</v>
      </c>
      <c r="AB52" s="197" t="s">
        <v>83</v>
      </c>
      <c r="AC52" s="198" t="s">
        <v>83</v>
      </c>
      <c r="AD52" s="197" t="s">
        <v>83</v>
      </c>
      <c r="AE52" s="198" t="s">
        <v>83</v>
      </c>
      <c r="AF52" s="197">
        <v>11301</v>
      </c>
      <c r="AG52" s="198">
        <v>6.5</v>
      </c>
      <c r="AH52" s="199">
        <v>43395</v>
      </c>
    </row>
    <row r="53" spans="1:34">
      <c r="A53" s="206" t="s">
        <v>25</v>
      </c>
      <c r="B53" s="206" t="s">
        <v>749</v>
      </c>
      <c r="C53" s="206" t="s">
        <v>1716</v>
      </c>
      <c r="D53" s="206" t="s">
        <v>1716</v>
      </c>
      <c r="E53" s="206" t="str">
        <f t="shared" si="5"/>
        <v>HSBC Managed Solutions India - Moderate - Reg - Growth</v>
      </c>
      <c r="F53" s="206" t="s">
        <v>136</v>
      </c>
      <c r="G53" s="69" t="e">
        <f>INDEX(A:A,MATCH($L$4:L494,E:E,0))</f>
        <v>#N/A</v>
      </c>
      <c r="H53" s="69" t="e">
        <f t="shared" si="1"/>
        <v>#N/A</v>
      </c>
      <c r="I53" s="69" t="str">
        <f t="shared" si="4"/>
        <v>HSBC Equity Hybrid Fund - Reg - GrowthScheme Benchmark (30% of CRISIL Composite Bond Fund Index and 70% of S&amp;P BSE 200 TRI)</v>
      </c>
      <c r="J53" s="69" t="str">
        <f t="shared" si="2"/>
        <v>HEHYBF</v>
      </c>
      <c r="K53" s="69" t="str">
        <f t="shared" si="3"/>
        <v>Regular</v>
      </c>
      <c r="L53" s="200" t="s">
        <v>1701</v>
      </c>
      <c r="M53" s="201">
        <v>10306</v>
      </c>
      <c r="N53" s="202">
        <v>3.05</v>
      </c>
      <c r="O53" s="201" t="s">
        <v>83</v>
      </c>
      <c r="P53" s="202" t="s">
        <v>83</v>
      </c>
      <c r="Q53" s="201" t="s">
        <v>83</v>
      </c>
      <c r="R53" s="202" t="s">
        <v>83</v>
      </c>
      <c r="S53" s="201">
        <v>11517</v>
      </c>
      <c r="T53" s="202">
        <v>7.54</v>
      </c>
      <c r="U53" s="233"/>
      <c r="V53" s="111"/>
      <c r="X53" t="e">
        <f>INDEX(A:A,MATCH(Y52:Y127,#REF!,0))</f>
        <v>#REF!</v>
      </c>
      <c r="Y53" s="200" t="s">
        <v>1701</v>
      </c>
      <c r="Z53" s="201">
        <v>10306</v>
      </c>
      <c r="AA53" s="202">
        <v>3.05</v>
      </c>
      <c r="AB53" s="201" t="s">
        <v>83</v>
      </c>
      <c r="AC53" s="202" t="s">
        <v>83</v>
      </c>
      <c r="AD53" s="201" t="s">
        <v>83</v>
      </c>
      <c r="AE53" s="202" t="s">
        <v>83</v>
      </c>
      <c r="AF53" s="201">
        <v>11517</v>
      </c>
      <c r="AG53" s="202">
        <v>7.54</v>
      </c>
      <c r="AH53" s="233"/>
    </row>
    <row r="54" spans="1:34">
      <c r="A54" s="206" t="s">
        <v>23</v>
      </c>
      <c r="B54" s="206" t="s">
        <v>1582</v>
      </c>
      <c r="C54" s="206" t="s">
        <v>1716</v>
      </c>
      <c r="D54" s="206" t="s">
        <v>1716</v>
      </c>
      <c r="E54" s="206" t="str">
        <f t="shared" si="5"/>
        <v>HSBC Managed Solutions India - Conservative - Reg - Growth</v>
      </c>
      <c r="F54" s="206" t="s">
        <v>136</v>
      </c>
      <c r="G54" s="69" t="e">
        <f>INDEX(A:A,MATCH($L$4:L495,E:E,0))</f>
        <v>#N/A</v>
      </c>
      <c r="H54" s="69" t="e">
        <f t="shared" si="1"/>
        <v>#N/A</v>
      </c>
      <c r="I54" s="69" t="str">
        <f t="shared" si="4"/>
        <v>Scheme Benchmark (30% of CRISIL Composite Bond Fund Index and 70% of S&amp;P BSE 200 TRI)Additional Benchmark (Nifty 50 TRI)</v>
      </c>
      <c r="J54" s="69" t="e">
        <f t="shared" si="2"/>
        <v>#N/A</v>
      </c>
      <c r="K54" s="69" t="e">
        <f t="shared" si="3"/>
        <v>#N/A</v>
      </c>
      <c r="L54" s="200" t="s">
        <v>1523</v>
      </c>
      <c r="M54" s="201">
        <v>9903</v>
      </c>
      <c r="N54" s="202">
        <v>-0.97</v>
      </c>
      <c r="O54" s="201" t="s">
        <v>83</v>
      </c>
      <c r="P54" s="202" t="s">
        <v>83</v>
      </c>
      <c r="Q54" s="201" t="s">
        <v>83</v>
      </c>
      <c r="R54" s="202" t="s">
        <v>83</v>
      </c>
      <c r="S54" s="201">
        <v>11235</v>
      </c>
      <c r="T54" s="202">
        <v>6.18</v>
      </c>
      <c r="U54" s="233"/>
      <c r="V54" s="188"/>
      <c r="X54" t="e">
        <f>INDEX(A:A,MATCH(Y53:Y128,#REF!,0))</f>
        <v>#REF!</v>
      </c>
      <c r="Y54" s="200" t="s">
        <v>1523</v>
      </c>
      <c r="Z54" s="201">
        <v>9903</v>
      </c>
      <c r="AA54" s="202">
        <v>-0.97</v>
      </c>
      <c r="AB54" s="201" t="s">
        <v>83</v>
      </c>
      <c r="AC54" s="202" t="s">
        <v>83</v>
      </c>
      <c r="AD54" s="201" t="s">
        <v>83</v>
      </c>
      <c r="AE54" s="202" t="s">
        <v>83</v>
      </c>
      <c r="AF54" s="201">
        <v>11235</v>
      </c>
      <c r="AG54" s="202">
        <v>6.18</v>
      </c>
      <c r="AH54" s="233"/>
    </row>
    <row r="55" spans="1:34">
      <c r="A55" s="206" t="s">
        <v>26</v>
      </c>
      <c r="B55" s="206" t="s">
        <v>710</v>
      </c>
      <c r="C55" s="206" t="s">
        <v>1716</v>
      </c>
      <c r="D55" s="206" t="s">
        <v>1716</v>
      </c>
      <c r="E55" s="206" t="str">
        <f t="shared" si="5"/>
        <v>HSBC Global Consumer Opportunities Fund - Reg - Growth</v>
      </c>
      <c r="F55" s="206" t="s">
        <v>136</v>
      </c>
      <c r="G55" s="69" t="e">
        <f>INDEX(A:A,MATCH($L$4:L496,E:E,0))</f>
        <v>#N/A</v>
      </c>
      <c r="H55" s="69" t="e">
        <f t="shared" si="1"/>
        <v>#N/A</v>
      </c>
      <c r="I55" s="69" t="str">
        <f t="shared" si="4"/>
        <v>Additional Benchmark (Nifty 50 TRI)</v>
      </c>
      <c r="J55" s="69" t="e">
        <f t="shared" si="2"/>
        <v>#N/A</v>
      </c>
      <c r="K55" s="69" t="e">
        <f t="shared" si="3"/>
        <v>#N/A</v>
      </c>
      <c r="L55" s="191"/>
      <c r="M55" s="203"/>
      <c r="N55" s="204"/>
      <c r="O55" s="203"/>
      <c r="P55" s="204"/>
      <c r="Q55" s="203"/>
      <c r="R55" s="204"/>
      <c r="S55" s="203"/>
      <c r="T55" s="204"/>
      <c r="U55" s="205"/>
      <c r="V55" s="189"/>
      <c r="X55" t="e">
        <f>INDEX(A:A,MATCH(Y54:Y129,#REF!,0))</f>
        <v>#REF!</v>
      </c>
      <c r="Z55" s="203"/>
      <c r="AA55" s="204"/>
      <c r="AB55" s="203"/>
      <c r="AC55" s="204"/>
      <c r="AD55" s="203"/>
      <c r="AE55" s="204"/>
      <c r="AF55" s="203"/>
      <c r="AG55" s="204"/>
      <c r="AH55" s="205"/>
    </row>
    <row r="56" spans="1:34">
      <c r="A56" s="206" t="s">
        <v>29</v>
      </c>
      <c r="B56" s="206" t="s">
        <v>225</v>
      </c>
      <c r="C56" s="206" t="s">
        <v>1716</v>
      </c>
      <c r="D56" s="206" t="s">
        <v>1716</v>
      </c>
      <c r="E56" s="206" t="str">
        <f t="shared" si="5"/>
        <v>HSBC Fixed Term Series 125 - Reg - Growth</v>
      </c>
      <c r="F56" s="206" t="s">
        <v>136</v>
      </c>
      <c r="G56" s="69" t="str">
        <f>INDEX(A:A,MATCH($L$4:L497,E:E,0))</f>
        <v>HFT128</v>
      </c>
      <c r="H56" s="69" t="str">
        <f t="shared" si="1"/>
        <v>Direct</v>
      </c>
      <c r="I56" s="69" t="str">
        <f t="shared" si="4"/>
        <v>HSBC Fixed Term Series 128 - Dir - Growth</v>
      </c>
      <c r="J56" s="69" t="str">
        <f t="shared" si="2"/>
        <v>Direct</v>
      </c>
      <c r="K56" s="69" t="e">
        <f t="shared" si="3"/>
        <v>#N/A</v>
      </c>
      <c r="L56" s="196" t="s">
        <v>1532</v>
      </c>
      <c r="M56" s="197">
        <v>10350</v>
      </c>
      <c r="N56" s="198">
        <v>6.11</v>
      </c>
      <c r="O56" s="197">
        <v>11887</v>
      </c>
      <c r="P56" s="198">
        <v>6.92</v>
      </c>
      <c r="Q56" s="197" t="s">
        <v>83</v>
      </c>
      <c r="R56" s="198" t="s">
        <v>83</v>
      </c>
      <c r="S56" s="197">
        <v>12325</v>
      </c>
      <c r="T56" s="198">
        <v>7.15</v>
      </c>
      <c r="U56" s="199">
        <v>42845</v>
      </c>
      <c r="V56" s="111"/>
      <c r="X56" t="e">
        <f>INDEX(A:A,MATCH(Y55:Y130,#REF!,0))</f>
        <v>#REF!</v>
      </c>
      <c r="Y56" s="196" t="s">
        <v>1532</v>
      </c>
      <c r="Z56" s="197">
        <v>10350</v>
      </c>
      <c r="AA56" s="198">
        <v>6.11</v>
      </c>
      <c r="AB56" s="197">
        <v>11887</v>
      </c>
      <c r="AC56" s="198">
        <v>6.92</v>
      </c>
      <c r="AD56" s="197" t="s">
        <v>83</v>
      </c>
      <c r="AE56" s="198" t="s">
        <v>83</v>
      </c>
      <c r="AF56" s="197">
        <v>12325</v>
      </c>
      <c r="AG56" s="198">
        <v>7.15</v>
      </c>
      <c r="AH56" s="199">
        <v>42845</v>
      </c>
    </row>
    <row r="57" spans="1:34">
      <c r="A57" s="206" t="s">
        <v>30</v>
      </c>
      <c r="B57" s="206" t="s">
        <v>226</v>
      </c>
      <c r="C57" s="206" t="s">
        <v>1716</v>
      </c>
      <c r="D57" s="206" t="s">
        <v>1716</v>
      </c>
      <c r="E57" s="206" t="str">
        <f t="shared" si="5"/>
        <v>HSBC Fixed Term Series 126 - Reg - Growth</v>
      </c>
      <c r="F57" s="206" t="s">
        <v>136</v>
      </c>
      <c r="G57" s="69" t="e">
        <f>INDEX(A:A,MATCH($L$4:L498,E:E,0))</f>
        <v>#N/A</v>
      </c>
      <c r="H57" s="69" t="e">
        <f t="shared" si="1"/>
        <v>#N/A</v>
      </c>
      <c r="I57" s="69" t="str">
        <f t="shared" si="4"/>
        <v>HSBC Fixed Term Series 128 - Dir - GrowthScheme Benchmark (CRISIL Composite Bond Fund Index)</v>
      </c>
      <c r="J57" s="69" t="str">
        <f t="shared" si="2"/>
        <v>HFT128</v>
      </c>
      <c r="K57" s="69" t="str">
        <f t="shared" si="3"/>
        <v>Direct</v>
      </c>
      <c r="L57" s="200" t="s">
        <v>1530</v>
      </c>
      <c r="M57" s="201">
        <v>10653</v>
      </c>
      <c r="N57" s="202">
        <v>11.5</v>
      </c>
      <c r="O57" s="201">
        <v>12179</v>
      </c>
      <c r="P57" s="202">
        <v>7.93</v>
      </c>
      <c r="Q57" s="201" t="s">
        <v>83</v>
      </c>
      <c r="R57" s="202" t="s">
        <v>83</v>
      </c>
      <c r="S57" s="201">
        <v>12688</v>
      </c>
      <c r="T57" s="202">
        <v>8.18</v>
      </c>
      <c r="U57" s="233"/>
      <c r="V57" s="188"/>
      <c r="X57" t="e">
        <f>INDEX(A:A,MATCH(Y56:Y131,#REF!,0))</f>
        <v>#REF!</v>
      </c>
      <c r="Y57" s="200" t="s">
        <v>1530</v>
      </c>
      <c r="Z57" s="201">
        <v>10653</v>
      </c>
      <c r="AA57" s="202">
        <v>11.5</v>
      </c>
      <c r="AB57" s="201">
        <v>12179</v>
      </c>
      <c r="AC57" s="202">
        <v>7.93</v>
      </c>
      <c r="AD57" s="201" t="s">
        <v>83</v>
      </c>
      <c r="AE57" s="202" t="s">
        <v>83</v>
      </c>
      <c r="AF57" s="201">
        <v>12688</v>
      </c>
      <c r="AG57" s="202">
        <v>8.18</v>
      </c>
      <c r="AH57" s="233"/>
    </row>
    <row r="58" spans="1:34">
      <c r="A58" s="206" t="s">
        <v>31</v>
      </c>
      <c r="B58" s="206" t="s">
        <v>208</v>
      </c>
      <c r="C58" s="206" t="s">
        <v>1716</v>
      </c>
      <c r="D58" s="206" t="s">
        <v>1716</v>
      </c>
      <c r="E58" s="206" t="str">
        <f t="shared" si="5"/>
        <v>HSBC Fixed Term Series 128 - Reg - Growth</v>
      </c>
      <c r="F58" s="206" t="s">
        <v>136</v>
      </c>
      <c r="G58" s="69" t="e">
        <f>INDEX(A:A,MATCH($L$4:L499,E:E,0))</f>
        <v>#N/A</v>
      </c>
      <c r="H58" s="69" t="e">
        <f t="shared" si="1"/>
        <v>#N/A</v>
      </c>
      <c r="I58" s="69" t="str">
        <f t="shared" si="4"/>
        <v>Scheme Benchmark (CRISIL Composite Bond Fund Index)</v>
      </c>
      <c r="J58" s="69" t="e">
        <f t="shared" si="2"/>
        <v>#N/A</v>
      </c>
      <c r="K58" s="69" t="e">
        <f t="shared" si="3"/>
        <v>#N/A</v>
      </c>
      <c r="L58" s="191"/>
      <c r="M58" s="203"/>
      <c r="N58" s="204"/>
      <c r="O58" s="203"/>
      <c r="P58" s="204"/>
      <c r="Q58" s="203"/>
      <c r="R58" s="204"/>
      <c r="S58" s="203"/>
      <c r="T58" s="204"/>
      <c r="U58" s="205"/>
      <c r="V58" s="189"/>
      <c r="X58" t="e">
        <f>INDEX(A:A,MATCH(Y57:Y132,#REF!,0))</f>
        <v>#REF!</v>
      </c>
      <c r="Z58" s="203"/>
      <c r="AA58" s="204"/>
      <c r="AB58" s="203"/>
      <c r="AC58" s="204"/>
      <c r="AD58" s="203"/>
      <c r="AE58" s="204"/>
      <c r="AF58" s="203"/>
      <c r="AG58" s="204"/>
      <c r="AH58" s="205"/>
    </row>
    <row r="59" spans="1:34">
      <c r="A59" s="206" t="s">
        <v>32</v>
      </c>
      <c r="B59" s="206" t="s">
        <v>1571</v>
      </c>
      <c r="C59" s="206" t="s">
        <v>1716</v>
      </c>
      <c r="D59" s="206" t="s">
        <v>1716</v>
      </c>
      <c r="E59" s="206" t="str">
        <f t="shared" si="5"/>
        <v>HSBC FTS 129 - Reg - Growth</v>
      </c>
      <c r="F59" s="206" t="s">
        <v>136</v>
      </c>
      <c r="G59" s="69" t="str">
        <f>INDEX(A:A,MATCH($L$4:L500,E:E,0))</f>
        <v>HFT128</v>
      </c>
      <c r="H59" s="69" t="str">
        <f t="shared" si="1"/>
        <v>Regular</v>
      </c>
      <c r="I59" s="69" t="str">
        <f t="shared" si="4"/>
        <v>HSBC Fixed Term Series 128 - Reg - Growth</v>
      </c>
      <c r="J59" s="69" t="str">
        <f t="shared" si="2"/>
        <v>Regular</v>
      </c>
      <c r="K59" s="69" t="e">
        <f t="shared" si="3"/>
        <v>#N/A</v>
      </c>
      <c r="L59" s="196" t="s">
        <v>1717</v>
      </c>
      <c r="M59" s="197">
        <v>10328</v>
      </c>
      <c r="N59" s="198">
        <v>5.72</v>
      </c>
      <c r="O59" s="197">
        <v>11781</v>
      </c>
      <c r="P59" s="198">
        <v>6.55</v>
      </c>
      <c r="Q59" s="197" t="s">
        <v>83</v>
      </c>
      <c r="R59" s="198" t="s">
        <v>83</v>
      </c>
      <c r="S59" s="197">
        <v>12197</v>
      </c>
      <c r="T59" s="198">
        <v>6.78</v>
      </c>
      <c r="U59" s="199">
        <v>42845</v>
      </c>
      <c r="V59" s="111"/>
      <c r="X59" t="e">
        <f>INDEX(A:A,MATCH(Y58:Y133,#REF!,0))</f>
        <v>#REF!</v>
      </c>
      <c r="Y59" s="196" t="s">
        <v>1717</v>
      </c>
      <c r="Z59" s="197">
        <v>10328</v>
      </c>
      <c r="AA59" s="198">
        <v>5.72</v>
      </c>
      <c r="AB59" s="197">
        <v>11781</v>
      </c>
      <c r="AC59" s="198">
        <v>6.55</v>
      </c>
      <c r="AD59" s="197" t="s">
        <v>83</v>
      </c>
      <c r="AE59" s="198" t="s">
        <v>83</v>
      </c>
      <c r="AF59" s="197">
        <v>12197</v>
      </c>
      <c r="AG59" s="198">
        <v>6.78</v>
      </c>
      <c r="AH59" s="199">
        <v>42845</v>
      </c>
    </row>
    <row r="60" spans="1:34">
      <c r="A60" s="206" t="s">
        <v>291</v>
      </c>
      <c r="B60" s="206" t="s">
        <v>1572</v>
      </c>
      <c r="C60" s="206" t="s">
        <v>1716</v>
      </c>
      <c r="D60" s="206" t="s">
        <v>1716</v>
      </c>
      <c r="E60" s="206" t="str">
        <f t="shared" si="5"/>
        <v>HSBC FTS 130 - Reg - Growth</v>
      </c>
      <c r="F60" s="206" t="s">
        <v>136</v>
      </c>
      <c r="G60" s="69" t="e">
        <f>INDEX(A:A,MATCH($L$4:L501,E:E,0))</f>
        <v>#N/A</v>
      </c>
      <c r="H60" s="69" t="e">
        <f t="shared" si="1"/>
        <v>#N/A</v>
      </c>
      <c r="I60" s="69" t="str">
        <f t="shared" si="4"/>
        <v>HSBC Fixed Term Series 128 - Reg - GrowthScheme Benchmark (CRISIL Composite Bond Fund Index)</v>
      </c>
      <c r="J60" s="69" t="str">
        <f t="shared" si="2"/>
        <v>HFT128</v>
      </c>
      <c r="K60" s="69" t="str">
        <f t="shared" si="3"/>
        <v>Regular</v>
      </c>
      <c r="L60" s="200" t="s">
        <v>1530</v>
      </c>
      <c r="M60" s="201">
        <v>10653</v>
      </c>
      <c r="N60" s="202">
        <v>11.5</v>
      </c>
      <c r="O60" s="201">
        <v>12179</v>
      </c>
      <c r="P60" s="202">
        <v>7.93</v>
      </c>
      <c r="Q60" s="201" t="s">
        <v>83</v>
      </c>
      <c r="R60" s="202" t="s">
        <v>83</v>
      </c>
      <c r="S60" s="201">
        <v>12688</v>
      </c>
      <c r="T60" s="202">
        <v>8.18</v>
      </c>
      <c r="U60" s="233"/>
      <c r="V60" s="188"/>
      <c r="X60" t="e">
        <f>INDEX(A:A,MATCH(Y59:Y134,#REF!,0))</f>
        <v>#REF!</v>
      </c>
      <c r="Y60" s="200" t="s">
        <v>1530</v>
      </c>
      <c r="Z60" s="201">
        <v>10653</v>
      </c>
      <c r="AA60" s="202">
        <v>11.5</v>
      </c>
      <c r="AB60" s="201">
        <v>12179</v>
      </c>
      <c r="AC60" s="202">
        <v>7.93</v>
      </c>
      <c r="AD60" s="201" t="s">
        <v>83</v>
      </c>
      <c r="AE60" s="202" t="s">
        <v>83</v>
      </c>
      <c r="AF60" s="201">
        <v>12688</v>
      </c>
      <c r="AG60" s="202">
        <v>8.18</v>
      </c>
      <c r="AH60" s="233"/>
    </row>
    <row r="61" spans="1:34">
      <c r="A61" s="206" t="s">
        <v>1203</v>
      </c>
      <c r="B61" s="206" t="s">
        <v>1573</v>
      </c>
      <c r="C61" s="206" t="s">
        <v>1716</v>
      </c>
      <c r="D61" s="206" t="s">
        <v>1716</v>
      </c>
      <c r="E61" s="206" t="str">
        <f t="shared" si="5"/>
        <v>HSBC FTS 132 - Reg - Growth</v>
      </c>
      <c r="F61" s="206" t="s">
        <v>136</v>
      </c>
      <c r="G61" s="69" t="e">
        <f>INDEX(A:A,MATCH($L$4:L502,E:E,0))</f>
        <v>#N/A</v>
      </c>
      <c r="H61" s="69" t="e">
        <f t="shared" si="1"/>
        <v>#N/A</v>
      </c>
      <c r="I61" s="69" t="str">
        <f t="shared" si="4"/>
        <v>Scheme Benchmark (CRISIL Composite Bond Fund Index)</v>
      </c>
      <c r="J61" s="69" t="e">
        <f t="shared" si="2"/>
        <v>#N/A</v>
      </c>
      <c r="K61" s="69" t="e">
        <f t="shared" si="3"/>
        <v>#N/A</v>
      </c>
      <c r="L61" s="191"/>
      <c r="M61" s="203"/>
      <c r="N61" s="204"/>
      <c r="O61" s="203"/>
      <c r="P61" s="204"/>
      <c r="Q61" s="203"/>
      <c r="R61" s="204"/>
      <c r="S61" s="203"/>
      <c r="T61" s="204"/>
      <c r="U61" s="205"/>
      <c r="V61" s="189"/>
      <c r="X61" t="e">
        <f>INDEX(A:A,MATCH(Y60:Y135,#REF!,0))</f>
        <v>#REF!</v>
      </c>
      <c r="Z61" s="203"/>
      <c r="AA61" s="204"/>
      <c r="AB61" s="203"/>
      <c r="AC61" s="204"/>
      <c r="AD61" s="203"/>
      <c r="AE61" s="204"/>
      <c r="AF61" s="203"/>
      <c r="AG61" s="204"/>
      <c r="AH61" s="205"/>
    </row>
    <row r="62" spans="1:34">
      <c r="A62" s="206" t="s">
        <v>1201</v>
      </c>
      <c r="B62" s="206" t="s">
        <v>1574</v>
      </c>
      <c r="C62" s="206" t="s">
        <v>1716</v>
      </c>
      <c r="D62" s="206" t="s">
        <v>1716</v>
      </c>
      <c r="E62" s="206" t="str">
        <f t="shared" si="5"/>
        <v>HSBC FTS 131 - Reg - Growth</v>
      </c>
      <c r="F62" s="206" t="s">
        <v>136</v>
      </c>
      <c r="G62" s="69" t="str">
        <f>INDEX(A:A,MATCH($L$4:L503,E:E,0))</f>
        <v>HDFLXI</v>
      </c>
      <c r="H62" s="69" t="str">
        <f t="shared" si="1"/>
        <v>Direct</v>
      </c>
      <c r="I62" s="69" t="str">
        <f t="shared" si="4"/>
        <v>HSBC Flexi Debt Fund - Dir - Growth</v>
      </c>
      <c r="J62" s="69" t="str">
        <f t="shared" si="2"/>
        <v>Direct</v>
      </c>
      <c r="K62" s="69" t="e">
        <f t="shared" si="3"/>
        <v>#N/A</v>
      </c>
      <c r="L62" s="196" t="s">
        <v>1533</v>
      </c>
      <c r="M62" s="197">
        <v>10838</v>
      </c>
      <c r="N62" s="198">
        <v>8.36</v>
      </c>
      <c r="O62" s="197">
        <v>12348</v>
      </c>
      <c r="P62" s="198">
        <v>7.27</v>
      </c>
      <c r="Q62" s="197">
        <v>14409</v>
      </c>
      <c r="R62" s="198">
        <v>7.57</v>
      </c>
      <c r="S62" s="197">
        <v>18225</v>
      </c>
      <c r="T62" s="198">
        <v>8.09</v>
      </c>
      <c r="U62" s="199">
        <v>41288</v>
      </c>
      <c r="V62" s="189"/>
      <c r="X62" t="e">
        <f>INDEX(A:A,MATCH(Y61:Y136,#REF!,0))</f>
        <v>#REF!</v>
      </c>
      <c r="Y62" s="196" t="s">
        <v>1533</v>
      </c>
      <c r="Z62" s="197">
        <v>10838</v>
      </c>
      <c r="AA62" s="198">
        <v>8.36</v>
      </c>
      <c r="AB62" s="197">
        <v>12348</v>
      </c>
      <c r="AC62" s="198">
        <v>7.27</v>
      </c>
      <c r="AD62" s="197">
        <v>14409</v>
      </c>
      <c r="AE62" s="198">
        <v>7.57</v>
      </c>
      <c r="AF62" s="197">
        <v>18225</v>
      </c>
      <c r="AG62" s="198">
        <v>8.09</v>
      </c>
      <c r="AH62" s="199">
        <v>41288</v>
      </c>
    </row>
    <row r="63" spans="1:34">
      <c r="A63" s="206" t="s">
        <v>1205</v>
      </c>
      <c r="B63" s="206" t="s">
        <v>1575</v>
      </c>
      <c r="C63" s="206" t="s">
        <v>1716</v>
      </c>
      <c r="D63" s="206" t="s">
        <v>1716</v>
      </c>
      <c r="E63" s="206" t="str">
        <f t="shared" si="5"/>
        <v>HSBC FTS 133 - Reg - Growth</v>
      </c>
      <c r="F63" s="206" t="s">
        <v>136</v>
      </c>
      <c r="G63" s="69" t="e">
        <f>INDEX(A:A,MATCH($L$4:L504,E:E,0))</f>
        <v>#N/A</v>
      </c>
      <c r="H63" s="69" t="e">
        <f t="shared" si="1"/>
        <v>#N/A</v>
      </c>
      <c r="I63" s="69" t="str">
        <f t="shared" si="4"/>
        <v>HSBC Flexi Debt Fund - Dir - GrowthScheme Benchmark (CRISIL Composite Bond Fund Index)</v>
      </c>
      <c r="J63" s="69" t="str">
        <f t="shared" si="2"/>
        <v>HDFLXI</v>
      </c>
      <c r="K63" s="69" t="str">
        <f t="shared" si="3"/>
        <v>Direct</v>
      </c>
      <c r="L63" s="200" t="s">
        <v>1530</v>
      </c>
      <c r="M63" s="201">
        <v>11137</v>
      </c>
      <c r="N63" s="202">
        <v>11.34</v>
      </c>
      <c r="O63" s="201">
        <v>12733</v>
      </c>
      <c r="P63" s="202">
        <v>8.3699999999999992</v>
      </c>
      <c r="Q63" s="201">
        <v>15323</v>
      </c>
      <c r="R63" s="202">
        <v>8.9</v>
      </c>
      <c r="S63" s="201">
        <v>19291</v>
      </c>
      <c r="T63" s="202">
        <v>8.89</v>
      </c>
      <c r="U63" s="233"/>
      <c r="V63" s="111"/>
      <c r="X63" t="e">
        <f>INDEX(A:A,MATCH(Y62:Y137,#REF!,0))</f>
        <v>#REF!</v>
      </c>
      <c r="Y63" s="200" t="s">
        <v>1530</v>
      </c>
      <c r="Z63" s="201">
        <v>11137</v>
      </c>
      <c r="AA63" s="202">
        <v>11.34</v>
      </c>
      <c r="AB63" s="201">
        <v>12733</v>
      </c>
      <c r="AC63" s="202">
        <v>8.3699999999999992</v>
      </c>
      <c r="AD63" s="201">
        <v>15323</v>
      </c>
      <c r="AE63" s="202">
        <v>8.9</v>
      </c>
      <c r="AF63" s="201">
        <v>19291</v>
      </c>
      <c r="AG63" s="202">
        <v>8.89</v>
      </c>
      <c r="AH63" s="233"/>
    </row>
    <row r="64" spans="1:34">
      <c r="A64" s="206" t="s">
        <v>1301</v>
      </c>
      <c r="B64" s="206" t="s">
        <v>1576</v>
      </c>
      <c r="C64" s="206" t="s">
        <v>1716</v>
      </c>
      <c r="D64" s="206" t="s">
        <v>1716</v>
      </c>
      <c r="E64" s="206" t="str">
        <f t="shared" si="5"/>
        <v>HSBC FTS 134 - Reg - Growth</v>
      </c>
      <c r="F64" s="206" t="s">
        <v>136</v>
      </c>
      <c r="G64" s="69" t="e">
        <f>INDEX(A:A,MATCH($L$4:L505,E:E,0))</f>
        <v>#N/A</v>
      </c>
      <c r="H64" s="69" t="e">
        <f t="shared" si="1"/>
        <v>#N/A</v>
      </c>
      <c r="I64" s="69" t="str">
        <f t="shared" si="4"/>
        <v>Scheme Benchmark (CRISIL Composite Bond Fund Index)Additional Benchmark (Crisil 10**)</v>
      </c>
      <c r="J64" s="69" t="e">
        <f t="shared" si="2"/>
        <v>#N/A</v>
      </c>
      <c r="K64" s="69" t="e">
        <f t="shared" si="3"/>
        <v>#N/A</v>
      </c>
      <c r="L64" s="200" t="s">
        <v>1531</v>
      </c>
      <c r="M64" s="201">
        <v>10827</v>
      </c>
      <c r="N64" s="202">
        <v>8.25</v>
      </c>
      <c r="O64" s="201">
        <v>12159</v>
      </c>
      <c r="P64" s="202">
        <v>6.72</v>
      </c>
      <c r="Q64" s="201">
        <v>14429</v>
      </c>
      <c r="R64" s="202">
        <v>7.6</v>
      </c>
      <c r="S64" s="201">
        <v>17160</v>
      </c>
      <c r="T64" s="202">
        <v>7.25</v>
      </c>
      <c r="U64" s="233"/>
      <c r="V64" s="188"/>
      <c r="X64" t="e">
        <f>INDEX(A:A,MATCH(Y63:Y138,#REF!,0))</f>
        <v>#REF!</v>
      </c>
      <c r="Y64" s="200" t="s">
        <v>1531</v>
      </c>
      <c r="Z64" s="201">
        <v>10827</v>
      </c>
      <c r="AA64" s="202">
        <v>8.25</v>
      </c>
      <c r="AB64" s="201">
        <v>12159</v>
      </c>
      <c r="AC64" s="202">
        <v>6.72</v>
      </c>
      <c r="AD64" s="201">
        <v>14429</v>
      </c>
      <c r="AE64" s="202">
        <v>7.6</v>
      </c>
      <c r="AF64" s="201">
        <v>17160</v>
      </c>
      <c r="AG64" s="202">
        <v>7.25</v>
      </c>
      <c r="AH64" s="233"/>
    </row>
    <row r="65" spans="1:34">
      <c r="A65" s="206" t="s">
        <v>1302</v>
      </c>
      <c r="B65" s="206" t="s">
        <v>1577</v>
      </c>
      <c r="C65" s="206" t="s">
        <v>1716</v>
      </c>
      <c r="D65" s="206" t="s">
        <v>1716</v>
      </c>
      <c r="E65" s="206" t="str">
        <f t="shared" si="5"/>
        <v>HSBC FTS 135 - Reg - Growth</v>
      </c>
      <c r="F65" s="206" t="s">
        <v>136</v>
      </c>
      <c r="G65" s="69" t="e">
        <f>INDEX(A:A,MATCH($L$4:L506,E:E,0))</f>
        <v>#N/A</v>
      </c>
      <c r="H65" s="69" t="e">
        <f t="shared" si="1"/>
        <v>#N/A</v>
      </c>
      <c r="I65" s="69" t="str">
        <f t="shared" si="4"/>
        <v>Additional Benchmark (Crisil 10**)</v>
      </c>
      <c r="J65" s="69" t="e">
        <f t="shared" si="2"/>
        <v>#N/A</v>
      </c>
      <c r="K65" s="69" t="e">
        <f t="shared" si="3"/>
        <v>#N/A</v>
      </c>
      <c r="L65" s="191"/>
      <c r="M65" s="203"/>
      <c r="N65" s="204"/>
      <c r="O65" s="203"/>
      <c r="P65" s="204"/>
      <c r="Q65" s="203"/>
      <c r="R65" s="204"/>
      <c r="S65" s="203"/>
      <c r="T65" s="204"/>
      <c r="U65" s="205"/>
      <c r="V65" s="189"/>
      <c r="X65" t="e">
        <f>INDEX(A:A,MATCH(Y64:Y139,#REF!,0))</f>
        <v>#REF!</v>
      </c>
      <c r="Z65" s="203"/>
      <c r="AA65" s="204"/>
      <c r="AB65" s="203"/>
      <c r="AC65" s="204"/>
      <c r="AD65" s="203"/>
      <c r="AE65" s="204"/>
      <c r="AF65" s="203"/>
      <c r="AG65" s="204"/>
      <c r="AH65" s="205"/>
    </row>
    <row r="66" spans="1:34">
      <c r="A66" s="206" t="s">
        <v>1303</v>
      </c>
      <c r="B66" s="206" t="s">
        <v>1578</v>
      </c>
      <c r="C66" s="206" t="s">
        <v>1716</v>
      </c>
      <c r="D66" s="206" t="s">
        <v>1716</v>
      </c>
      <c r="E66" s="206" t="str">
        <f t="shared" si="5"/>
        <v>HSBC FTS 136 - Reg - Growth</v>
      </c>
      <c r="F66" s="206" t="s">
        <v>136</v>
      </c>
      <c r="G66" s="69" t="str">
        <f>INDEX(A:A,MATCH($L$4:L507,E:E,0))</f>
        <v>HDFLXI</v>
      </c>
      <c r="H66" s="69" t="str">
        <f t="shared" si="1"/>
        <v>Regular</v>
      </c>
      <c r="I66" s="69" t="str">
        <f t="shared" si="4"/>
        <v>HSBC Flexi Debt Fund - Growth</v>
      </c>
      <c r="J66" s="69" t="str">
        <f t="shared" si="2"/>
        <v>Regular</v>
      </c>
      <c r="K66" s="69" t="e">
        <f t="shared" si="3"/>
        <v>#N/A</v>
      </c>
      <c r="L66" s="196" t="s">
        <v>1586</v>
      </c>
      <c r="M66" s="197">
        <v>10754</v>
      </c>
      <c r="N66" s="198">
        <v>7.52</v>
      </c>
      <c r="O66" s="197">
        <v>12067</v>
      </c>
      <c r="P66" s="198">
        <v>6.45</v>
      </c>
      <c r="Q66" s="197">
        <v>13874</v>
      </c>
      <c r="R66" s="198">
        <v>6.76</v>
      </c>
      <c r="S66" s="197">
        <v>27685</v>
      </c>
      <c r="T66" s="198">
        <v>8.15</v>
      </c>
      <c r="U66" s="199">
        <v>39360</v>
      </c>
      <c r="V66" s="189"/>
      <c r="X66" t="e">
        <f>INDEX(A:A,MATCH(Y65:Y140,#REF!,0))</f>
        <v>#REF!</v>
      </c>
      <c r="Y66" s="196" t="s">
        <v>1586</v>
      </c>
      <c r="Z66" s="197">
        <v>10754</v>
      </c>
      <c r="AA66" s="198">
        <v>7.52</v>
      </c>
      <c r="AB66" s="197">
        <v>12067</v>
      </c>
      <c r="AC66" s="198">
        <v>6.45</v>
      </c>
      <c r="AD66" s="197">
        <v>13874</v>
      </c>
      <c r="AE66" s="198">
        <v>6.76</v>
      </c>
      <c r="AF66" s="197">
        <v>27685</v>
      </c>
      <c r="AG66" s="198">
        <v>8.15</v>
      </c>
      <c r="AH66" s="199">
        <v>39360</v>
      </c>
    </row>
    <row r="67" spans="1:34">
      <c r="A67" s="206" t="s">
        <v>1349</v>
      </c>
      <c r="B67" s="206" t="s">
        <v>1350</v>
      </c>
      <c r="C67" s="206" t="s">
        <v>1716</v>
      </c>
      <c r="D67" s="206" t="s">
        <v>1716</v>
      </c>
      <c r="E67" s="206" t="str">
        <f t="shared" si="5"/>
        <v>HSBC Equity Hybrid Fund - Reg - Growth</v>
      </c>
      <c r="F67" s="206" t="s">
        <v>136</v>
      </c>
      <c r="G67" s="69" t="e">
        <f>INDEX(A:A,MATCH($L$4:L508,E:E,0))</f>
        <v>#N/A</v>
      </c>
      <c r="H67" s="69" t="e">
        <f t="shared" si="1"/>
        <v>#N/A</v>
      </c>
      <c r="I67" s="69" t="str">
        <f t="shared" si="4"/>
        <v>HSBC Flexi Debt Fund - GrowthScheme Benchmark (CRISIL Composite Bond Fund Index)</v>
      </c>
      <c r="J67" s="69" t="str">
        <f t="shared" si="2"/>
        <v>HDFLXI</v>
      </c>
      <c r="K67" s="69" t="str">
        <f t="shared" si="3"/>
        <v>Regular</v>
      </c>
      <c r="L67" s="200" t="s">
        <v>1530</v>
      </c>
      <c r="M67" s="201">
        <v>11137</v>
      </c>
      <c r="N67" s="202">
        <v>11.34</v>
      </c>
      <c r="O67" s="201">
        <v>12733</v>
      </c>
      <c r="P67" s="202">
        <v>8.3699999999999992</v>
      </c>
      <c r="Q67" s="201">
        <v>15323</v>
      </c>
      <c r="R67" s="202">
        <v>8.9</v>
      </c>
      <c r="S67" s="201">
        <v>27652</v>
      </c>
      <c r="T67" s="202">
        <v>8.14</v>
      </c>
      <c r="U67" s="233"/>
      <c r="V67" s="111"/>
      <c r="X67" t="e">
        <f>INDEX(A:A,MATCH(Y66:Y141,#REF!,0))</f>
        <v>#REF!</v>
      </c>
      <c r="Y67" s="200" t="s">
        <v>1530</v>
      </c>
      <c r="Z67" s="201">
        <v>11137</v>
      </c>
      <c r="AA67" s="202">
        <v>11.34</v>
      </c>
      <c r="AB67" s="201">
        <v>12733</v>
      </c>
      <c r="AC67" s="202">
        <v>8.3699999999999992</v>
      </c>
      <c r="AD67" s="201">
        <v>15323</v>
      </c>
      <c r="AE67" s="202">
        <v>8.9</v>
      </c>
      <c r="AF67" s="201">
        <v>27652</v>
      </c>
      <c r="AG67" s="202">
        <v>8.14</v>
      </c>
      <c r="AH67" s="233"/>
    </row>
    <row r="68" spans="1:34">
      <c r="A68" s="206" t="s">
        <v>1351</v>
      </c>
      <c r="B68" s="206" t="s">
        <v>1579</v>
      </c>
      <c r="C68" s="206" t="s">
        <v>1716</v>
      </c>
      <c r="D68" s="206" t="s">
        <v>1716</v>
      </c>
      <c r="E68" s="206" t="str">
        <f t="shared" si="5"/>
        <v>HSBC FTS 137 - Reg - Growth</v>
      </c>
      <c r="F68" s="206" t="s">
        <v>136</v>
      </c>
      <c r="G68" s="69" t="e">
        <f>INDEX(A:A,MATCH($L$4:L509,E:E,0))</f>
        <v>#N/A</v>
      </c>
      <c r="H68" s="69" t="e">
        <f t="shared" si="1"/>
        <v>#N/A</v>
      </c>
      <c r="I68" s="69" t="str">
        <f t="shared" si="4"/>
        <v>Scheme Benchmark (CRISIL Composite Bond Fund Index)Additional Benchmark (Crisil 10**)</v>
      </c>
      <c r="J68" s="69" t="e">
        <f t="shared" si="2"/>
        <v>#N/A</v>
      </c>
      <c r="K68" s="69" t="e">
        <f t="shared" si="3"/>
        <v>#N/A</v>
      </c>
      <c r="L68" s="200" t="s">
        <v>1531</v>
      </c>
      <c r="M68" s="201">
        <v>10827</v>
      </c>
      <c r="N68" s="202">
        <v>8.25</v>
      </c>
      <c r="O68" s="201">
        <v>12159</v>
      </c>
      <c r="P68" s="202">
        <v>6.72</v>
      </c>
      <c r="Q68" s="201">
        <v>14429</v>
      </c>
      <c r="R68" s="202">
        <v>7.6</v>
      </c>
      <c r="S68" s="201">
        <v>24329</v>
      </c>
      <c r="T68" s="202">
        <v>7.08</v>
      </c>
      <c r="U68" s="233"/>
      <c r="V68" s="188"/>
      <c r="X68" t="e">
        <f>INDEX(A:A,MATCH(Y67:Y142,#REF!,0))</f>
        <v>#REF!</v>
      </c>
      <c r="Y68" s="200" t="s">
        <v>1531</v>
      </c>
      <c r="Z68" s="201">
        <v>10827</v>
      </c>
      <c r="AA68" s="202">
        <v>8.25</v>
      </c>
      <c r="AB68" s="201">
        <v>12159</v>
      </c>
      <c r="AC68" s="202">
        <v>6.72</v>
      </c>
      <c r="AD68" s="201">
        <v>14429</v>
      </c>
      <c r="AE68" s="202">
        <v>7.6</v>
      </c>
      <c r="AF68" s="201">
        <v>24329</v>
      </c>
      <c r="AG68" s="202">
        <v>7.08</v>
      </c>
      <c r="AH68" s="233"/>
    </row>
    <row r="69" spans="1:34">
      <c r="A69" s="206" t="s">
        <v>1353</v>
      </c>
      <c r="B69" s="206" t="s">
        <v>1580</v>
      </c>
      <c r="C69" s="206" t="s">
        <v>1716</v>
      </c>
      <c r="D69" s="206" t="s">
        <v>1716</v>
      </c>
      <c r="E69" s="206" t="str">
        <f t="shared" si="5"/>
        <v>HSBC FTS 139 - Reg - Growth</v>
      </c>
      <c r="F69" s="206" t="s">
        <v>136</v>
      </c>
      <c r="G69" s="69" t="e">
        <f>INDEX(A:A,MATCH($L$4:L510,E:E,0))</f>
        <v>#N/A</v>
      </c>
      <c r="H69" s="69" t="e">
        <f t="shared" si="1"/>
        <v>#N/A</v>
      </c>
      <c r="I69" s="69" t="str">
        <f t="shared" si="4"/>
        <v>Additional Benchmark (Crisil 10**)</v>
      </c>
      <c r="J69" s="69" t="e">
        <f t="shared" si="2"/>
        <v>#N/A</v>
      </c>
      <c r="K69" s="69" t="e">
        <f t="shared" si="3"/>
        <v>#N/A</v>
      </c>
      <c r="L69" s="191"/>
      <c r="M69" s="203"/>
      <c r="N69" s="204"/>
      <c r="O69" s="203"/>
      <c r="P69" s="204"/>
      <c r="Q69" s="203"/>
      <c r="R69" s="204"/>
      <c r="S69" s="203"/>
      <c r="T69" s="204"/>
      <c r="U69" s="205"/>
      <c r="V69" s="189"/>
      <c r="X69" t="e">
        <f>INDEX(A:A,MATCH(Y68:Y143,#REF!,0))</f>
        <v>#REF!</v>
      </c>
      <c r="Z69" s="203"/>
      <c r="AA69" s="204"/>
      <c r="AB69" s="203"/>
      <c r="AC69" s="204"/>
      <c r="AD69" s="203"/>
      <c r="AE69" s="204"/>
      <c r="AF69" s="203"/>
      <c r="AG69" s="204"/>
      <c r="AH69" s="205"/>
    </row>
    <row r="70" spans="1:34">
      <c r="A70" s="206" t="s">
        <v>1408</v>
      </c>
      <c r="B70" s="206" t="s">
        <v>1512</v>
      </c>
      <c r="C70" s="206" t="s">
        <v>1716</v>
      </c>
      <c r="D70" s="206" t="s">
        <v>1716</v>
      </c>
      <c r="E70" s="206" t="str">
        <f t="shared" si="5"/>
        <v>HSBC Large and Mid Cap Equity Fund - Reg - Growth</v>
      </c>
      <c r="F70" s="206" t="s">
        <v>136</v>
      </c>
      <c r="G70" s="69" t="str">
        <f>INDEX(A:A,MATCH($L$4:L511,E:E,0))</f>
        <v>HDFLXI</v>
      </c>
      <c r="H70" s="69" t="str">
        <f t="shared" si="1"/>
        <v>Regular</v>
      </c>
      <c r="I70" s="69" t="str">
        <f t="shared" si="4"/>
        <v>HSBC Flexi Debt Fund - Reg - Growth</v>
      </c>
      <c r="J70" s="69" t="str">
        <f t="shared" si="2"/>
        <v>Regular</v>
      </c>
      <c r="K70" s="69" t="e">
        <f t="shared" si="3"/>
        <v>#N/A</v>
      </c>
      <c r="L70" s="196" t="s">
        <v>1878</v>
      </c>
      <c r="M70" s="197">
        <v>10728</v>
      </c>
      <c r="N70" s="198">
        <v>7.26</v>
      </c>
      <c r="O70" s="197">
        <v>11978</v>
      </c>
      <c r="P70" s="198">
        <v>6.19</v>
      </c>
      <c r="Q70" s="197">
        <v>13699</v>
      </c>
      <c r="R70" s="198">
        <v>6.49</v>
      </c>
      <c r="S70" s="197">
        <v>26672</v>
      </c>
      <c r="T70" s="198">
        <v>7.84</v>
      </c>
      <c r="U70" s="199">
        <v>39360</v>
      </c>
      <c r="V70" s="189"/>
      <c r="X70" t="e">
        <f>INDEX(A:A,MATCH(Y69:Y144,#REF!,0))</f>
        <v>#REF!</v>
      </c>
      <c r="Y70" s="196" t="s">
        <v>1878</v>
      </c>
      <c r="Z70" s="197">
        <v>10728</v>
      </c>
      <c r="AA70" s="198">
        <v>7.26</v>
      </c>
      <c r="AB70" s="197">
        <v>11978</v>
      </c>
      <c r="AC70" s="198">
        <v>6.19</v>
      </c>
      <c r="AD70" s="197">
        <v>13699</v>
      </c>
      <c r="AE70" s="198">
        <v>6.49</v>
      </c>
      <c r="AF70" s="197">
        <v>26672</v>
      </c>
      <c r="AG70" s="198">
        <v>7.84</v>
      </c>
      <c r="AH70" s="199">
        <v>39360</v>
      </c>
    </row>
    <row r="71" spans="1:34">
      <c r="A71" s="206" t="s">
        <v>1436</v>
      </c>
      <c r="B71" s="206" t="s">
        <v>1581</v>
      </c>
      <c r="C71" s="206" t="s">
        <v>1716</v>
      </c>
      <c r="D71" s="206" t="s">
        <v>1716</v>
      </c>
      <c r="E71" s="206" t="str">
        <f t="shared" si="5"/>
        <v>HSBC FTS 140 - Reg - Growth</v>
      </c>
      <c r="F71" s="206" t="s">
        <v>136</v>
      </c>
      <c r="G71" s="69" t="e">
        <f>INDEX(A:A,MATCH($L$4:L512,E:E,0))</f>
        <v>#N/A</v>
      </c>
      <c r="H71" s="69" t="e">
        <f t="shared" ref="H71:H134" si="6">VLOOKUP(L71,E:F,2,0)</f>
        <v>#N/A</v>
      </c>
      <c r="I71" s="69" t="str">
        <f t="shared" si="4"/>
        <v>HSBC Flexi Debt Fund - Reg - GrowthScheme Benchmark (CRISIL Composite Bond Fund Index)</v>
      </c>
      <c r="J71" s="69" t="e">
        <f t="shared" si="2"/>
        <v>#N/A</v>
      </c>
      <c r="K71" s="69" t="e">
        <f t="shared" si="3"/>
        <v>#N/A</v>
      </c>
      <c r="L71" s="200" t="s">
        <v>1530</v>
      </c>
      <c r="M71" s="201">
        <v>11137</v>
      </c>
      <c r="N71" s="202">
        <v>11.34</v>
      </c>
      <c r="O71" s="201">
        <v>12733</v>
      </c>
      <c r="P71" s="202">
        <v>8.3699999999999992</v>
      </c>
      <c r="Q71" s="201">
        <v>15323</v>
      </c>
      <c r="R71" s="202">
        <v>8.9</v>
      </c>
      <c r="S71" s="201">
        <v>27652</v>
      </c>
      <c r="T71" s="202">
        <v>8.14</v>
      </c>
      <c r="U71" s="233"/>
      <c r="V71" s="111"/>
      <c r="X71" t="e">
        <f>INDEX(A:A,MATCH(Y70:Y145,#REF!,0))</f>
        <v>#REF!</v>
      </c>
      <c r="Y71" s="200" t="s">
        <v>1530</v>
      </c>
      <c r="Z71" s="201">
        <v>11137</v>
      </c>
      <c r="AA71" s="202">
        <v>11.34</v>
      </c>
      <c r="AB71" s="201">
        <v>12733</v>
      </c>
      <c r="AC71" s="202">
        <v>8.3699999999999992</v>
      </c>
      <c r="AD71" s="201">
        <v>15323</v>
      </c>
      <c r="AE71" s="202">
        <v>8.9</v>
      </c>
      <c r="AF71" s="201">
        <v>27652</v>
      </c>
      <c r="AG71" s="202">
        <v>8.14</v>
      </c>
      <c r="AH71" s="233"/>
    </row>
    <row r="72" spans="1:34">
      <c r="A72" s="206" t="s">
        <v>1437</v>
      </c>
      <c r="B72" s="206" t="s">
        <v>1439</v>
      </c>
      <c r="C72" s="206" t="s">
        <v>1716</v>
      </c>
      <c r="D72" s="206" t="s">
        <v>1716</v>
      </c>
      <c r="E72" s="206" t="str">
        <f t="shared" si="5"/>
        <v>HSBC Overnight Fund - Reg - Growth</v>
      </c>
      <c r="F72" s="206" t="s">
        <v>136</v>
      </c>
      <c r="G72" s="69" t="e">
        <f>INDEX(A:A,MATCH($L$4:L513,E:E,0))</f>
        <v>#N/A</v>
      </c>
      <c r="H72" s="69" t="e">
        <f t="shared" si="6"/>
        <v>#N/A</v>
      </c>
      <c r="I72" s="69" t="str">
        <f t="shared" si="4"/>
        <v>Scheme Benchmark (CRISIL Composite Bond Fund Index)</v>
      </c>
      <c r="J72" s="69" t="e">
        <f t="shared" si="2"/>
        <v>#N/A</v>
      </c>
      <c r="K72" s="69" t="e">
        <f t="shared" ref="K72:K135" si="7">VLOOKUP(I72,B:F,5,0)</f>
        <v>#N/A</v>
      </c>
      <c r="L72" s="191"/>
      <c r="M72" s="203"/>
      <c r="N72" s="204"/>
      <c r="O72" s="203"/>
      <c r="P72" s="204"/>
      <c r="Q72" s="203"/>
      <c r="R72" s="204"/>
      <c r="S72" s="203"/>
      <c r="T72" s="204"/>
      <c r="U72" s="205"/>
      <c r="V72" s="188"/>
      <c r="X72" t="e">
        <f>INDEX(A:A,MATCH(Y71:Y146,#REF!,0))</f>
        <v>#REF!</v>
      </c>
      <c r="Z72" s="203"/>
      <c r="AA72" s="204"/>
      <c r="AB72" s="203"/>
      <c r="AC72" s="204"/>
      <c r="AD72" s="203"/>
      <c r="AE72" s="204"/>
      <c r="AF72" s="203"/>
      <c r="AG72" s="204"/>
      <c r="AH72" s="205"/>
    </row>
    <row r="73" spans="1:34">
      <c r="A73" s="206" t="s">
        <v>1659</v>
      </c>
      <c r="B73" s="206" t="s">
        <v>1664</v>
      </c>
      <c r="C73" s="206" t="s">
        <v>1583</v>
      </c>
      <c r="D73" s="206" t="s">
        <v>1570</v>
      </c>
      <c r="E73" s="206" t="str">
        <f>B73&amp;D73</f>
        <v>HSBC Ultra Short Duration Fund - Dir - Growth</v>
      </c>
      <c r="F73" s="206" t="s">
        <v>141</v>
      </c>
      <c r="G73" s="69" t="e">
        <f>INDEX(A:A,MATCH($L$4:L514,E:E,0))</f>
        <v>#N/A</v>
      </c>
      <c r="H73" s="69" t="e">
        <f t="shared" si="6"/>
        <v>#N/A</v>
      </c>
      <c r="I73" s="69" t="str">
        <f t="shared" si="4"/>
        <v>HSBC FTS 125 - Reg - Growth</v>
      </c>
      <c r="J73" s="69" t="e">
        <f t="shared" ref="J73:J136" si="8">VLOOKUP(I73,E:F,2,0)</f>
        <v>#N/A</v>
      </c>
      <c r="K73" s="69" t="e">
        <f t="shared" si="7"/>
        <v>#N/A</v>
      </c>
      <c r="L73" s="196" t="s">
        <v>1879</v>
      </c>
      <c r="M73" s="197" t="s">
        <v>83</v>
      </c>
      <c r="N73" s="198" t="s">
        <v>83</v>
      </c>
      <c r="O73" s="197">
        <v>11053</v>
      </c>
      <c r="P73" s="198">
        <v>6.67</v>
      </c>
      <c r="Q73" s="197" t="s">
        <v>83</v>
      </c>
      <c r="R73" s="198" t="s">
        <v>83</v>
      </c>
      <c r="S73" s="197">
        <v>12506</v>
      </c>
      <c r="T73" s="198">
        <v>7.61</v>
      </c>
      <c r="U73" s="199">
        <v>42460</v>
      </c>
      <c r="V73" s="189"/>
      <c r="X73" t="e">
        <f>INDEX(A:A,MATCH(Y72:Y147,#REF!,0))</f>
        <v>#REF!</v>
      </c>
      <c r="Y73" s="196" t="s">
        <v>1879</v>
      </c>
      <c r="Z73" s="197" t="s">
        <v>83</v>
      </c>
      <c r="AA73" s="198" t="s">
        <v>83</v>
      </c>
      <c r="AB73" s="197">
        <v>11053</v>
      </c>
      <c r="AC73" s="198">
        <v>6.67</v>
      </c>
      <c r="AD73" s="197" t="s">
        <v>83</v>
      </c>
      <c r="AE73" s="198" t="s">
        <v>83</v>
      </c>
      <c r="AF73" s="197">
        <v>12506</v>
      </c>
      <c r="AG73" s="198">
        <v>7.61</v>
      </c>
      <c r="AH73" s="199">
        <v>42460</v>
      </c>
    </row>
    <row r="74" spans="1:34">
      <c r="A74" s="206" t="s">
        <v>1659</v>
      </c>
      <c r="B74" s="206" t="s">
        <v>1664</v>
      </c>
      <c r="C74" s="206" t="s">
        <v>1716</v>
      </c>
      <c r="D74" s="206" t="s">
        <v>1716</v>
      </c>
      <c r="E74" s="206" t="str">
        <f>B74&amp;D74</f>
        <v>HSBC Ultra Short Duration Fund - Reg - Growth</v>
      </c>
      <c r="F74" s="206" t="s">
        <v>136</v>
      </c>
      <c r="G74" s="69" t="e">
        <f>INDEX(A:A,MATCH($L$4:L515,E:E,0))</f>
        <v>#N/A</v>
      </c>
      <c r="H74" s="69" t="e">
        <f t="shared" si="6"/>
        <v>#N/A</v>
      </c>
      <c r="I74" s="69" t="str">
        <f t="shared" ref="I74:I137" si="9">L73&amp;L74</f>
        <v>HSBC FTS 125 - Reg - GrowthScheme Benchmark (CRISIL Composite Bond Fund Index)</v>
      </c>
      <c r="J74" s="69" t="e">
        <f t="shared" si="8"/>
        <v>#N/A</v>
      </c>
      <c r="K74" s="69" t="e">
        <f t="shared" si="7"/>
        <v>#N/A</v>
      </c>
      <c r="L74" s="200" t="s">
        <v>1530</v>
      </c>
      <c r="M74" s="201" t="s">
        <v>83</v>
      </c>
      <c r="N74" s="202" t="s">
        <v>83</v>
      </c>
      <c r="O74" s="201">
        <v>10716</v>
      </c>
      <c r="P74" s="202">
        <v>4.5599999999999996</v>
      </c>
      <c r="Q74" s="201" t="s">
        <v>83</v>
      </c>
      <c r="R74" s="202" t="s">
        <v>83</v>
      </c>
      <c r="S74" s="201">
        <v>12428</v>
      </c>
      <c r="T74" s="202">
        <v>7.39</v>
      </c>
      <c r="U74" s="233"/>
      <c r="V74" s="189"/>
      <c r="X74" t="e">
        <f>INDEX(A:A,MATCH(Y73:Y148,#REF!,0))</f>
        <v>#REF!</v>
      </c>
      <c r="Y74" s="200" t="s">
        <v>1530</v>
      </c>
      <c r="Z74" s="201" t="s">
        <v>83</v>
      </c>
      <c r="AA74" s="202" t="s">
        <v>83</v>
      </c>
      <c r="AB74" s="201">
        <v>10716</v>
      </c>
      <c r="AC74" s="202">
        <v>4.5599999999999996</v>
      </c>
      <c r="AD74" s="201" t="s">
        <v>83</v>
      </c>
      <c r="AE74" s="202" t="s">
        <v>83</v>
      </c>
      <c r="AF74" s="201">
        <v>12428</v>
      </c>
      <c r="AG74" s="202">
        <v>7.39</v>
      </c>
      <c r="AH74" s="233"/>
    </row>
    <row r="75" spans="1:34">
      <c r="A75" s="206" t="s">
        <v>1</v>
      </c>
      <c r="B75" s="206" t="s">
        <v>219</v>
      </c>
      <c r="C75" s="206" t="s">
        <v>1583</v>
      </c>
      <c r="E75" s="206" t="str">
        <f>B75&amp;C75</f>
        <v>HSBC Cash Fund - Growth</v>
      </c>
      <c r="F75" s="206" t="s">
        <v>136</v>
      </c>
      <c r="G75" s="69" t="e">
        <f>INDEX(A:A,MATCH($L$4:L516,E:E,0))</f>
        <v>#N/A</v>
      </c>
      <c r="H75" s="69" t="e">
        <f t="shared" si="6"/>
        <v>#N/A</v>
      </c>
      <c r="I75" s="69" t="str">
        <f t="shared" si="9"/>
        <v>Scheme Benchmark (CRISIL Composite Bond Fund Index)</v>
      </c>
      <c r="J75" s="69" t="e">
        <f t="shared" si="8"/>
        <v>#N/A</v>
      </c>
      <c r="K75" s="69" t="e">
        <f t="shared" si="7"/>
        <v>#N/A</v>
      </c>
      <c r="L75" s="191"/>
      <c r="M75" s="203"/>
      <c r="N75" s="204"/>
      <c r="O75" s="203"/>
      <c r="P75" s="204"/>
      <c r="Q75" s="203"/>
      <c r="R75" s="204"/>
      <c r="S75" s="203"/>
      <c r="T75" s="204"/>
      <c r="U75" s="205"/>
      <c r="V75" s="111"/>
      <c r="X75" t="e">
        <f>INDEX(A:A,MATCH(Y74:Y149,#REF!,0))</f>
        <v>#REF!</v>
      </c>
      <c r="Z75" s="203"/>
      <c r="AA75" s="204"/>
      <c r="AB75" s="203"/>
      <c r="AC75" s="204"/>
      <c r="AD75" s="203"/>
      <c r="AE75" s="204"/>
      <c r="AF75" s="203"/>
      <c r="AG75" s="204"/>
      <c r="AH75" s="205"/>
    </row>
    <row r="76" spans="1:34">
      <c r="A76" s="206" t="s">
        <v>4</v>
      </c>
      <c r="B76" s="206" t="s">
        <v>1198</v>
      </c>
      <c r="C76" s="206" t="s">
        <v>1583</v>
      </c>
      <c r="E76" s="206" t="str">
        <f t="shared" ref="E76:E109" si="10">B76&amp;C76</f>
        <v>HSBC Large Cap Equity Fund - Growth</v>
      </c>
      <c r="F76" s="206" t="s">
        <v>136</v>
      </c>
      <c r="G76" s="69" t="e">
        <f>INDEX(A:A,MATCH($L$4:L517,E:E,0))</f>
        <v>#N/A</v>
      </c>
      <c r="H76" s="69" t="e">
        <f t="shared" si="6"/>
        <v>#N/A</v>
      </c>
      <c r="I76" s="69" t="str">
        <f t="shared" si="9"/>
        <v>HSBC FTS 126 - Reg - Growth</v>
      </c>
      <c r="J76" s="69" t="e">
        <f t="shared" si="8"/>
        <v>#N/A</v>
      </c>
      <c r="K76" s="69" t="e">
        <f t="shared" si="7"/>
        <v>#N/A</v>
      </c>
      <c r="L76" s="196" t="s">
        <v>1880</v>
      </c>
      <c r="M76" s="197" t="s">
        <v>83</v>
      </c>
      <c r="N76" s="198" t="s">
        <v>83</v>
      </c>
      <c r="O76" s="197">
        <v>11164</v>
      </c>
      <c r="P76" s="198">
        <v>6.48</v>
      </c>
      <c r="Q76" s="197" t="s">
        <v>83</v>
      </c>
      <c r="R76" s="198" t="s">
        <v>83</v>
      </c>
      <c r="S76" s="197">
        <v>12458</v>
      </c>
      <c r="T76" s="198">
        <v>7.31</v>
      </c>
      <c r="U76" s="199">
        <v>42510</v>
      </c>
      <c r="V76" s="188"/>
      <c r="X76" t="e">
        <f>INDEX(A:A,MATCH(Y75:Y150,#REF!,0))</f>
        <v>#REF!</v>
      </c>
      <c r="Y76" s="196" t="s">
        <v>1880</v>
      </c>
      <c r="Z76" s="197" t="s">
        <v>83</v>
      </c>
      <c r="AA76" s="198" t="s">
        <v>83</v>
      </c>
      <c r="AB76" s="197">
        <v>11164</v>
      </c>
      <c r="AC76" s="198">
        <v>6.48</v>
      </c>
      <c r="AD76" s="197" t="s">
        <v>83</v>
      </c>
      <c r="AE76" s="198" t="s">
        <v>83</v>
      </c>
      <c r="AF76" s="197">
        <v>12458</v>
      </c>
      <c r="AG76" s="198">
        <v>7.31</v>
      </c>
      <c r="AH76" s="199">
        <v>42510</v>
      </c>
    </row>
    <row r="77" spans="1:34">
      <c r="A77" s="206" t="s">
        <v>2</v>
      </c>
      <c r="B77" s="206" t="s">
        <v>1191</v>
      </c>
      <c r="C77" s="206" t="s">
        <v>1583</v>
      </c>
      <c r="E77" s="206" t="str">
        <f t="shared" si="10"/>
        <v>HSBC Debt Fund - Growth</v>
      </c>
      <c r="F77" s="206" t="s">
        <v>136</v>
      </c>
      <c r="G77" s="69" t="e">
        <f>INDEX(A:A,MATCH($L$4:L518,E:E,0))</f>
        <v>#N/A</v>
      </c>
      <c r="H77" s="69" t="e">
        <f t="shared" si="6"/>
        <v>#N/A</v>
      </c>
      <c r="I77" s="69" t="str">
        <f t="shared" si="9"/>
        <v>HSBC FTS 126 - Reg - GrowthScheme Benchmark (CRISIL Composite Bond Fund Index)</v>
      </c>
      <c r="J77" s="69" t="e">
        <f t="shared" si="8"/>
        <v>#N/A</v>
      </c>
      <c r="K77" s="69" t="e">
        <f t="shared" si="7"/>
        <v>#N/A</v>
      </c>
      <c r="L77" s="200" t="s">
        <v>1530</v>
      </c>
      <c r="M77" s="201" t="s">
        <v>83</v>
      </c>
      <c r="N77" s="202" t="s">
        <v>83</v>
      </c>
      <c r="O77" s="201">
        <v>11131</v>
      </c>
      <c r="P77" s="202">
        <v>6.3</v>
      </c>
      <c r="Q77" s="201" t="s">
        <v>83</v>
      </c>
      <c r="R77" s="202" t="s">
        <v>83</v>
      </c>
      <c r="S77" s="201">
        <v>12750</v>
      </c>
      <c r="T77" s="202">
        <v>8.11</v>
      </c>
      <c r="U77" s="233"/>
      <c r="V77" s="189"/>
      <c r="X77" t="e">
        <f>INDEX(A:A,MATCH(Y76:Y151,#REF!,0))</f>
        <v>#REF!</v>
      </c>
      <c r="Y77" s="200" t="s">
        <v>1530</v>
      </c>
      <c r="Z77" s="201" t="s">
        <v>83</v>
      </c>
      <c r="AA77" s="202" t="s">
        <v>83</v>
      </c>
      <c r="AB77" s="201">
        <v>11131</v>
      </c>
      <c r="AC77" s="202">
        <v>6.3</v>
      </c>
      <c r="AD77" s="201" t="s">
        <v>83</v>
      </c>
      <c r="AE77" s="202" t="s">
        <v>83</v>
      </c>
      <c r="AF77" s="201">
        <v>12750</v>
      </c>
      <c r="AG77" s="202">
        <v>8.11</v>
      </c>
      <c r="AH77" s="233"/>
    </row>
    <row r="78" spans="1:34">
      <c r="A78" s="206" t="s">
        <v>3</v>
      </c>
      <c r="B78" s="206" t="s">
        <v>1193</v>
      </c>
      <c r="C78" s="206" t="s">
        <v>1583</v>
      </c>
      <c r="E78" s="206" t="str">
        <f t="shared" si="10"/>
        <v>HSBC Short Duration Fund - Growth</v>
      </c>
      <c r="F78" s="206" t="s">
        <v>136</v>
      </c>
      <c r="G78" s="69" t="e">
        <f>INDEX(A:A,MATCH($L$4:L519,E:E,0))</f>
        <v>#N/A</v>
      </c>
      <c r="H78" s="69" t="e">
        <f t="shared" si="6"/>
        <v>#N/A</v>
      </c>
      <c r="I78" s="69" t="str">
        <f t="shared" si="9"/>
        <v>Scheme Benchmark (CRISIL Composite Bond Fund Index)</v>
      </c>
      <c r="J78" s="69" t="e">
        <f t="shared" si="8"/>
        <v>#N/A</v>
      </c>
      <c r="K78" s="69" t="e">
        <f t="shared" si="7"/>
        <v>#N/A</v>
      </c>
      <c r="L78" s="191"/>
      <c r="M78" s="203"/>
      <c r="N78" s="204"/>
      <c r="O78" s="203"/>
      <c r="P78" s="204"/>
      <c r="Q78" s="203"/>
      <c r="R78" s="204"/>
      <c r="S78" s="203"/>
      <c r="T78" s="204"/>
      <c r="U78" s="205"/>
      <c r="V78" s="189"/>
      <c r="X78" t="e">
        <f>INDEX(A:A,MATCH(Y77:Y152,#REF!,0))</f>
        <v>#REF!</v>
      </c>
      <c r="Z78" s="203"/>
      <c r="AA78" s="204"/>
      <c r="AB78" s="203"/>
      <c r="AC78" s="204"/>
      <c r="AD78" s="203"/>
      <c r="AE78" s="204"/>
      <c r="AF78" s="203"/>
      <c r="AG78" s="204"/>
      <c r="AH78" s="205"/>
    </row>
    <row r="79" spans="1:34">
      <c r="A79" s="206" t="s">
        <v>5</v>
      </c>
      <c r="B79" s="206" t="s">
        <v>1199</v>
      </c>
      <c r="C79" s="206" t="s">
        <v>1583</v>
      </c>
      <c r="E79" s="206" t="str">
        <f t="shared" si="10"/>
        <v>HSBC Multi Cap Equity Fund - Growth</v>
      </c>
      <c r="F79" s="206" t="s">
        <v>136</v>
      </c>
      <c r="G79" s="69" t="str">
        <f>INDEX(A:A,MATCH($L$4:L520,E:E,0))</f>
        <v>HFT129</v>
      </c>
      <c r="H79" s="69" t="str">
        <f t="shared" si="6"/>
        <v>Direct</v>
      </c>
      <c r="I79" s="69" t="str">
        <f t="shared" si="9"/>
        <v>HSBC FTS 129 - Dir - Growth</v>
      </c>
      <c r="J79" s="69" t="str">
        <f t="shared" si="8"/>
        <v>Direct</v>
      </c>
      <c r="K79" s="69" t="e">
        <f t="shared" si="7"/>
        <v>#N/A</v>
      </c>
      <c r="L79" s="196" t="s">
        <v>1534</v>
      </c>
      <c r="M79" s="197">
        <v>10520</v>
      </c>
      <c r="N79" s="198">
        <v>6.99</v>
      </c>
      <c r="O79" s="197">
        <v>12063</v>
      </c>
      <c r="P79" s="198">
        <v>7.05</v>
      </c>
      <c r="Q79" s="197" t="s">
        <v>83</v>
      </c>
      <c r="R79" s="198" t="s">
        <v>83</v>
      </c>
      <c r="S79" s="197">
        <v>12383</v>
      </c>
      <c r="T79" s="198">
        <v>7.22</v>
      </c>
      <c r="U79" s="199">
        <v>42893</v>
      </c>
      <c r="V79" s="111"/>
      <c r="X79" t="e">
        <f>INDEX(A:A,MATCH(Y78:Y153,#REF!,0))</f>
        <v>#REF!</v>
      </c>
      <c r="Y79" s="196" t="s">
        <v>1534</v>
      </c>
      <c r="Z79" s="197">
        <v>10520</v>
      </c>
      <c r="AA79" s="198">
        <v>6.99</v>
      </c>
      <c r="AB79" s="197">
        <v>12063</v>
      </c>
      <c r="AC79" s="198">
        <v>7.05</v>
      </c>
      <c r="AD79" s="197" t="s">
        <v>83</v>
      </c>
      <c r="AE79" s="198" t="s">
        <v>83</v>
      </c>
      <c r="AF79" s="197">
        <v>12383</v>
      </c>
      <c r="AG79" s="198">
        <v>7.22</v>
      </c>
      <c r="AH79" s="199">
        <v>42893</v>
      </c>
    </row>
    <row r="80" spans="1:34">
      <c r="A80" s="206" t="s">
        <v>6</v>
      </c>
      <c r="B80" s="206" t="s">
        <v>1192</v>
      </c>
      <c r="C80" s="206" t="s">
        <v>1583</v>
      </c>
      <c r="E80" s="206" t="str">
        <f t="shared" si="10"/>
        <v>HSBC Regular Savings Fund - Growth</v>
      </c>
      <c r="F80" s="206" t="s">
        <v>136</v>
      </c>
      <c r="G80" s="69" t="e">
        <f>INDEX(A:A,MATCH($L$4:L521,E:E,0))</f>
        <v>#N/A</v>
      </c>
      <c r="H80" s="69" t="e">
        <f t="shared" si="6"/>
        <v>#N/A</v>
      </c>
      <c r="I80" s="69" t="str">
        <f t="shared" si="9"/>
        <v>HSBC FTS 129 - Dir - GrowthScheme Benchmark (CRISIL Composite Bond Fund Index)</v>
      </c>
      <c r="J80" s="69" t="str">
        <f t="shared" si="8"/>
        <v>HFT129</v>
      </c>
      <c r="K80" s="69" t="str">
        <f t="shared" si="7"/>
        <v>Direct</v>
      </c>
      <c r="L80" s="200" t="s">
        <v>1530</v>
      </c>
      <c r="M80" s="201">
        <v>11019</v>
      </c>
      <c r="N80" s="202">
        <v>13.8</v>
      </c>
      <c r="O80" s="201">
        <v>12598</v>
      </c>
      <c r="P80" s="202">
        <v>8.75</v>
      </c>
      <c r="Q80" s="201" t="s">
        <v>83</v>
      </c>
      <c r="R80" s="202" t="s">
        <v>83</v>
      </c>
      <c r="S80" s="201">
        <v>12874</v>
      </c>
      <c r="T80" s="202">
        <v>8.59</v>
      </c>
      <c r="U80" s="233"/>
      <c r="V80" s="188"/>
      <c r="X80" t="e">
        <f>INDEX(A:A,MATCH(Y79:Y154,#REF!,0))</f>
        <v>#REF!</v>
      </c>
      <c r="Y80" s="200" t="s">
        <v>1530</v>
      </c>
      <c r="Z80" s="201">
        <v>11019</v>
      </c>
      <c r="AA80" s="202">
        <v>13.8</v>
      </c>
      <c r="AB80" s="201">
        <v>12598</v>
      </c>
      <c r="AC80" s="202">
        <v>8.75</v>
      </c>
      <c r="AD80" s="201" t="s">
        <v>83</v>
      </c>
      <c r="AE80" s="202" t="s">
        <v>83</v>
      </c>
      <c r="AF80" s="201">
        <v>12874</v>
      </c>
      <c r="AG80" s="202">
        <v>8.59</v>
      </c>
      <c r="AH80" s="233"/>
    </row>
    <row r="81" spans="1:34">
      <c r="A81" s="206" t="s">
        <v>7</v>
      </c>
      <c r="B81" s="206" t="s">
        <v>1200</v>
      </c>
      <c r="C81" s="206" t="s">
        <v>1583</v>
      </c>
      <c r="E81" s="206" t="str">
        <f t="shared" si="10"/>
        <v>HSBC Small Cap Equity Fund - Growth</v>
      </c>
      <c r="F81" s="206" t="s">
        <v>136</v>
      </c>
      <c r="G81" s="69" t="e">
        <f>INDEX(A:A,MATCH($L$4:L522,E:E,0))</f>
        <v>#N/A</v>
      </c>
      <c r="H81" s="69" t="e">
        <f t="shared" si="6"/>
        <v>#N/A</v>
      </c>
      <c r="I81" s="69" t="str">
        <f t="shared" si="9"/>
        <v>Scheme Benchmark (CRISIL Composite Bond Fund Index)</v>
      </c>
      <c r="J81" s="69" t="e">
        <f t="shared" si="8"/>
        <v>#N/A</v>
      </c>
      <c r="K81" s="69" t="e">
        <f t="shared" si="7"/>
        <v>#N/A</v>
      </c>
      <c r="L81" s="191"/>
      <c r="M81" s="203"/>
      <c r="N81" s="204"/>
      <c r="O81" s="203"/>
      <c r="P81" s="204"/>
      <c r="Q81" s="203"/>
      <c r="R81" s="204"/>
      <c r="S81" s="203"/>
      <c r="T81" s="204"/>
      <c r="U81" s="205"/>
      <c r="V81" s="189"/>
      <c r="X81" t="e">
        <f>INDEX(A:A,MATCH(Y80:Y155,#REF!,0))</f>
        <v>#REF!</v>
      </c>
      <c r="Z81" s="203"/>
      <c r="AA81" s="204"/>
      <c r="AB81" s="203"/>
      <c r="AC81" s="204"/>
      <c r="AD81" s="203"/>
      <c r="AE81" s="204"/>
      <c r="AF81" s="203"/>
      <c r="AG81" s="204"/>
      <c r="AH81" s="205"/>
    </row>
    <row r="82" spans="1:34">
      <c r="A82" s="206" t="s">
        <v>8</v>
      </c>
      <c r="B82" s="206" t="s">
        <v>232</v>
      </c>
      <c r="C82" s="206" t="s">
        <v>1583</v>
      </c>
      <c r="E82" s="206" t="str">
        <f t="shared" si="10"/>
        <v>HSBC Infrastructure Equity Fund - Growth</v>
      </c>
      <c r="F82" s="206" t="s">
        <v>136</v>
      </c>
      <c r="G82" s="69" t="str">
        <f>INDEX(A:A,MATCH($L$4:L523,E:E,0))</f>
        <v>HFT129</v>
      </c>
      <c r="H82" s="69" t="str">
        <f t="shared" si="6"/>
        <v>Regular</v>
      </c>
      <c r="I82" s="69" t="str">
        <f t="shared" si="9"/>
        <v>HSBC FTS 129 - Reg - Growth</v>
      </c>
      <c r="J82" s="69" t="str">
        <f t="shared" si="8"/>
        <v>Regular</v>
      </c>
      <c r="K82" s="69" t="e">
        <f t="shared" si="7"/>
        <v>#N/A</v>
      </c>
      <c r="L82" s="196" t="s">
        <v>1718</v>
      </c>
      <c r="M82" s="197">
        <v>10498</v>
      </c>
      <c r="N82" s="198">
        <v>6.69</v>
      </c>
      <c r="O82" s="197">
        <v>11977</v>
      </c>
      <c r="P82" s="198">
        <v>6.77</v>
      </c>
      <c r="Q82" s="197" t="s">
        <v>83</v>
      </c>
      <c r="R82" s="198" t="s">
        <v>83</v>
      </c>
      <c r="S82" s="197">
        <v>12284</v>
      </c>
      <c r="T82" s="198">
        <v>6.94</v>
      </c>
      <c r="U82" s="199">
        <v>42893</v>
      </c>
      <c r="V82" s="189"/>
      <c r="X82" t="e">
        <f>INDEX(A:A,MATCH(Y81:Y156,#REF!,0))</f>
        <v>#REF!</v>
      </c>
      <c r="Y82" s="196" t="s">
        <v>1718</v>
      </c>
      <c r="Z82" s="197">
        <v>10498</v>
      </c>
      <c r="AA82" s="198">
        <v>6.69</v>
      </c>
      <c r="AB82" s="197">
        <v>11977</v>
      </c>
      <c r="AC82" s="198">
        <v>6.77</v>
      </c>
      <c r="AD82" s="197" t="s">
        <v>83</v>
      </c>
      <c r="AE82" s="198" t="s">
        <v>83</v>
      </c>
      <c r="AF82" s="197">
        <v>12284</v>
      </c>
      <c r="AG82" s="198">
        <v>6.94</v>
      </c>
      <c r="AH82" s="199">
        <v>42893</v>
      </c>
    </row>
    <row r="83" spans="1:34">
      <c r="A83" s="206" t="s">
        <v>9</v>
      </c>
      <c r="B83" s="206" t="s">
        <v>1196</v>
      </c>
      <c r="C83" s="206" t="s">
        <v>1583</v>
      </c>
      <c r="E83" s="206" t="str">
        <f t="shared" si="10"/>
        <v>HSBC Low Duration Fund - Growth</v>
      </c>
      <c r="F83" s="206" t="s">
        <v>136</v>
      </c>
      <c r="G83" s="69" t="e">
        <f>INDEX(A:A,MATCH($L$4:L524,E:E,0))</f>
        <v>#N/A</v>
      </c>
      <c r="H83" s="69" t="e">
        <f t="shared" si="6"/>
        <v>#N/A</v>
      </c>
      <c r="I83" s="69" t="str">
        <f t="shared" si="9"/>
        <v>HSBC FTS 129 - Reg - GrowthScheme Benchmark (CRISIL Composite Bond Fund Index)</v>
      </c>
      <c r="J83" s="69" t="str">
        <f t="shared" si="8"/>
        <v>HFT129</v>
      </c>
      <c r="K83" s="69" t="str">
        <f t="shared" si="7"/>
        <v>Regular</v>
      </c>
      <c r="L83" s="200" t="s">
        <v>1530</v>
      </c>
      <c r="M83" s="201">
        <v>11019</v>
      </c>
      <c r="N83" s="202">
        <v>13.8</v>
      </c>
      <c r="O83" s="201">
        <v>12598</v>
      </c>
      <c r="P83" s="202">
        <v>8.75</v>
      </c>
      <c r="Q83" s="201" t="s">
        <v>83</v>
      </c>
      <c r="R83" s="202" t="s">
        <v>83</v>
      </c>
      <c r="S83" s="201">
        <v>12874</v>
      </c>
      <c r="T83" s="202">
        <v>8.59</v>
      </c>
      <c r="U83" s="233"/>
      <c r="V83" s="111"/>
      <c r="X83" t="e">
        <f>INDEX(A:A,MATCH(Y82:Y157,#REF!,0))</f>
        <v>#REF!</v>
      </c>
      <c r="Y83" s="200" t="s">
        <v>1530</v>
      </c>
      <c r="Z83" s="201">
        <v>11019</v>
      </c>
      <c r="AA83" s="202">
        <v>13.8</v>
      </c>
      <c r="AB83" s="201">
        <v>12598</v>
      </c>
      <c r="AC83" s="202">
        <v>8.75</v>
      </c>
      <c r="AD83" s="201" t="s">
        <v>83</v>
      </c>
      <c r="AE83" s="202" t="s">
        <v>83</v>
      </c>
      <c r="AF83" s="201">
        <v>12874</v>
      </c>
      <c r="AG83" s="202">
        <v>8.59</v>
      </c>
      <c r="AH83" s="233"/>
    </row>
    <row r="84" spans="1:34" ht="12.75" customHeight="1">
      <c r="A84" s="206" t="s">
        <v>10</v>
      </c>
      <c r="B84" s="206" t="s">
        <v>231</v>
      </c>
      <c r="C84" s="206" t="s">
        <v>1583</v>
      </c>
      <c r="E84" s="206" t="str">
        <f t="shared" si="10"/>
        <v>HSBC Tax Saver Equity Fund - Growth</v>
      </c>
      <c r="F84" s="206" t="s">
        <v>136</v>
      </c>
      <c r="G84" s="69" t="e">
        <f>INDEX(A:A,MATCH($L$4:L525,E:E,0))</f>
        <v>#N/A</v>
      </c>
      <c r="H84" s="69" t="e">
        <f t="shared" si="6"/>
        <v>#N/A</v>
      </c>
      <c r="I84" s="69" t="str">
        <f t="shared" si="9"/>
        <v>Scheme Benchmark (CRISIL Composite Bond Fund Index)</v>
      </c>
      <c r="J84" s="69" t="e">
        <f t="shared" si="8"/>
        <v>#N/A</v>
      </c>
      <c r="K84" s="69" t="e">
        <f t="shared" si="7"/>
        <v>#N/A</v>
      </c>
      <c r="L84" s="191"/>
      <c r="M84" s="203"/>
      <c r="N84" s="204"/>
      <c r="O84" s="203"/>
      <c r="P84" s="204"/>
      <c r="Q84" s="203"/>
      <c r="R84" s="204"/>
      <c r="S84" s="203"/>
      <c r="T84" s="204"/>
      <c r="U84" s="205"/>
      <c r="V84" s="188"/>
      <c r="X84" t="e">
        <f>INDEX(A:A,MATCH(Y83:Y158,#REF!,0))</f>
        <v>#REF!</v>
      </c>
      <c r="Z84" s="203"/>
      <c r="AA84" s="204"/>
      <c r="AB84" s="203"/>
      <c r="AC84" s="204"/>
      <c r="AD84" s="203"/>
      <c r="AE84" s="204"/>
      <c r="AF84" s="203"/>
      <c r="AG84" s="204"/>
      <c r="AH84" s="205"/>
    </row>
    <row r="85" spans="1:34">
      <c r="A85" s="206" t="s">
        <v>13</v>
      </c>
      <c r="B85" s="206" t="s">
        <v>220</v>
      </c>
      <c r="C85" s="206" t="s">
        <v>1583</v>
      </c>
      <c r="E85" s="206" t="str">
        <f t="shared" si="10"/>
        <v>HSBC Flexi Debt Fund - Growth</v>
      </c>
      <c r="F85" s="206" t="s">
        <v>136</v>
      </c>
      <c r="G85" s="69" t="str">
        <f>INDEX(A:A,MATCH($L$4:L526,E:E,0))</f>
        <v>HFT130</v>
      </c>
      <c r="H85" s="69" t="str">
        <f t="shared" si="6"/>
        <v>Direct</v>
      </c>
      <c r="I85" s="69" t="str">
        <f t="shared" si="9"/>
        <v>HSBC FTS 130 - Dir - Growth</v>
      </c>
      <c r="J85" s="69" t="str">
        <f t="shared" si="8"/>
        <v>Direct</v>
      </c>
      <c r="K85" s="69" t="e">
        <f t="shared" si="7"/>
        <v>#N/A</v>
      </c>
      <c r="L85" s="196" t="s">
        <v>1535</v>
      </c>
      <c r="M85" s="197">
        <v>10790</v>
      </c>
      <c r="N85" s="198">
        <v>7.88</v>
      </c>
      <c r="O85" s="197" t="s">
        <v>83</v>
      </c>
      <c r="P85" s="198" t="s">
        <v>83</v>
      </c>
      <c r="Q85" s="197" t="s">
        <v>83</v>
      </c>
      <c r="R85" s="198" t="s">
        <v>83</v>
      </c>
      <c r="S85" s="197">
        <v>12308</v>
      </c>
      <c r="T85" s="198">
        <v>7.77</v>
      </c>
      <c r="U85" s="199">
        <v>43091</v>
      </c>
      <c r="V85" s="189"/>
      <c r="X85" t="e">
        <f>INDEX(A:A,MATCH(Y84:Y159,#REF!,0))</f>
        <v>#REF!</v>
      </c>
      <c r="Y85" s="196" t="s">
        <v>1535</v>
      </c>
      <c r="Z85" s="197">
        <v>10790</v>
      </c>
      <c r="AA85" s="198">
        <v>7.88</v>
      </c>
      <c r="AB85" s="197" t="s">
        <v>83</v>
      </c>
      <c r="AC85" s="198" t="s">
        <v>83</v>
      </c>
      <c r="AD85" s="197" t="s">
        <v>83</v>
      </c>
      <c r="AE85" s="198" t="s">
        <v>83</v>
      </c>
      <c r="AF85" s="197">
        <v>12308</v>
      </c>
      <c r="AG85" s="198">
        <v>7.77</v>
      </c>
      <c r="AH85" s="199">
        <v>43091</v>
      </c>
    </row>
    <row r="86" spans="1:34">
      <c r="A86" s="206" t="s">
        <v>14</v>
      </c>
      <c r="B86" s="206" t="s">
        <v>1207</v>
      </c>
      <c r="C86" s="206" t="s">
        <v>1583</v>
      </c>
      <c r="E86" s="206" t="str">
        <f t="shared" si="10"/>
        <v>HSBC Global Emerging Markets Fund - Growth</v>
      </c>
      <c r="F86" s="206" t="s">
        <v>136</v>
      </c>
      <c r="G86" s="69" t="e">
        <f>INDEX(A:A,MATCH($L$4:L527,E:E,0))</f>
        <v>#N/A</v>
      </c>
      <c r="H86" s="69" t="e">
        <f t="shared" si="6"/>
        <v>#N/A</v>
      </c>
      <c r="I86" s="69" t="str">
        <f t="shared" si="9"/>
        <v>HSBC FTS 130 - Dir - GrowthScheme Benchmark (CRISIL Composite Bond Fund Index)</v>
      </c>
      <c r="J86" s="69" t="str">
        <f t="shared" si="8"/>
        <v>HFT130</v>
      </c>
      <c r="K86" s="69" t="str">
        <f t="shared" si="7"/>
        <v>Direct</v>
      </c>
      <c r="L86" s="200" t="s">
        <v>1530</v>
      </c>
      <c r="M86" s="201">
        <v>11137</v>
      </c>
      <c r="N86" s="202">
        <v>11.34</v>
      </c>
      <c r="O86" s="201" t="s">
        <v>83</v>
      </c>
      <c r="P86" s="202" t="s">
        <v>83</v>
      </c>
      <c r="Q86" s="201" t="s">
        <v>83</v>
      </c>
      <c r="R86" s="202" t="s">
        <v>83</v>
      </c>
      <c r="S86" s="201">
        <v>12783</v>
      </c>
      <c r="T86" s="202">
        <v>9.25</v>
      </c>
      <c r="U86" s="233"/>
      <c r="V86" s="189"/>
      <c r="X86" t="e">
        <f>INDEX(A:A,MATCH(Y85:Y160,#REF!,0))</f>
        <v>#REF!</v>
      </c>
      <c r="Y86" s="200" t="s">
        <v>1530</v>
      </c>
      <c r="Z86" s="201">
        <v>11137</v>
      </c>
      <c r="AA86" s="202">
        <v>11.34</v>
      </c>
      <c r="AB86" s="201" t="s">
        <v>83</v>
      </c>
      <c r="AC86" s="202" t="s">
        <v>83</v>
      </c>
      <c r="AD86" s="201" t="s">
        <v>83</v>
      </c>
      <c r="AE86" s="202" t="s">
        <v>83</v>
      </c>
      <c r="AF86" s="201">
        <v>12783</v>
      </c>
      <c r="AG86" s="202">
        <v>9.25</v>
      </c>
      <c r="AH86" s="233"/>
    </row>
    <row r="87" spans="1:34">
      <c r="A87" s="206" t="s">
        <v>15</v>
      </c>
      <c r="B87" s="206" t="s">
        <v>252</v>
      </c>
      <c r="C87" s="206" t="s">
        <v>1583</v>
      </c>
      <c r="E87" s="206" t="str">
        <f t="shared" si="10"/>
        <v>HSBC Brazil Fund - Growth</v>
      </c>
      <c r="F87" s="206" t="s">
        <v>136</v>
      </c>
      <c r="G87" s="69" t="e">
        <f>INDEX(A:A,MATCH($L$4:L528,E:E,0))</f>
        <v>#N/A</v>
      </c>
      <c r="H87" s="69" t="e">
        <f t="shared" si="6"/>
        <v>#N/A</v>
      </c>
      <c r="I87" s="69" t="str">
        <f t="shared" si="9"/>
        <v>Scheme Benchmark (CRISIL Composite Bond Fund Index)</v>
      </c>
      <c r="J87" s="69" t="e">
        <f t="shared" si="8"/>
        <v>#N/A</v>
      </c>
      <c r="K87" s="69" t="e">
        <f t="shared" si="7"/>
        <v>#N/A</v>
      </c>
      <c r="L87" s="191"/>
      <c r="M87" s="203"/>
      <c r="N87" s="204"/>
      <c r="O87" s="203"/>
      <c r="P87" s="204"/>
      <c r="Q87" s="203"/>
      <c r="R87" s="204"/>
      <c r="S87" s="203"/>
      <c r="T87" s="204"/>
      <c r="U87" s="205"/>
      <c r="V87" s="111"/>
      <c r="X87" t="e">
        <f>INDEX(A:A,MATCH(Y86:Y161,#REF!,0))</f>
        <v>#REF!</v>
      </c>
      <c r="Z87" s="203"/>
      <c r="AA87" s="204"/>
      <c r="AB87" s="203"/>
      <c r="AC87" s="204"/>
      <c r="AD87" s="203"/>
      <c r="AE87" s="204"/>
      <c r="AF87" s="203"/>
      <c r="AG87" s="204"/>
      <c r="AH87" s="205"/>
    </row>
    <row r="88" spans="1:34">
      <c r="A88" s="206" t="s">
        <v>22</v>
      </c>
      <c r="B88" s="206" t="s">
        <v>1272</v>
      </c>
      <c r="C88" s="206" t="s">
        <v>1583</v>
      </c>
      <c r="E88" s="206" t="str">
        <f t="shared" si="10"/>
        <v>HSBC Asia Pacific (Ex Japan) Dividend Yield Fund - Growth</v>
      </c>
      <c r="F88" s="206" t="s">
        <v>136</v>
      </c>
      <c r="G88" s="69" t="str">
        <f>INDEX(A:A,MATCH($L$4:L529,E:E,0))</f>
        <v>HFT130</v>
      </c>
      <c r="H88" s="69" t="str">
        <f t="shared" si="6"/>
        <v>Regular</v>
      </c>
      <c r="I88" s="69" t="str">
        <f t="shared" si="9"/>
        <v>HSBC FTS 130 - Reg - Growth</v>
      </c>
      <c r="J88" s="69" t="str">
        <f t="shared" si="8"/>
        <v>Regular</v>
      </c>
      <c r="K88" s="69" t="e">
        <f t="shared" si="7"/>
        <v>#N/A</v>
      </c>
      <c r="L88" s="196" t="s">
        <v>1719</v>
      </c>
      <c r="M88" s="197">
        <v>10767</v>
      </c>
      <c r="N88" s="198">
        <v>7.65</v>
      </c>
      <c r="O88" s="197" t="s">
        <v>83</v>
      </c>
      <c r="P88" s="198" t="s">
        <v>83</v>
      </c>
      <c r="Q88" s="197" t="s">
        <v>83</v>
      </c>
      <c r="R88" s="198" t="s">
        <v>83</v>
      </c>
      <c r="S88" s="197">
        <v>12239</v>
      </c>
      <c r="T88" s="198">
        <v>7.55</v>
      </c>
      <c r="U88" s="199">
        <v>43091</v>
      </c>
      <c r="V88" s="188"/>
      <c r="X88" t="e">
        <f>INDEX(A:A,MATCH(Y87:Y162,#REF!,0))</f>
        <v>#REF!</v>
      </c>
      <c r="Y88" s="196" t="s">
        <v>1719</v>
      </c>
      <c r="Z88" s="197">
        <v>10767</v>
      </c>
      <c r="AA88" s="198">
        <v>7.65</v>
      </c>
      <c r="AB88" s="197" t="s">
        <v>83</v>
      </c>
      <c r="AC88" s="198" t="s">
        <v>83</v>
      </c>
      <c r="AD88" s="197" t="s">
        <v>83</v>
      </c>
      <c r="AE88" s="198" t="s">
        <v>83</v>
      </c>
      <c r="AF88" s="197">
        <v>12239</v>
      </c>
      <c r="AG88" s="198">
        <v>7.55</v>
      </c>
      <c r="AH88" s="199">
        <v>43091</v>
      </c>
    </row>
    <row r="89" spans="1:34">
      <c r="A89" s="206" t="s">
        <v>24</v>
      </c>
      <c r="B89" s="206" t="s">
        <v>734</v>
      </c>
      <c r="C89" s="206" t="s">
        <v>1583</v>
      </c>
      <c r="E89" s="206" t="str">
        <f t="shared" si="10"/>
        <v>HSBC Managed Solutions India - Growth - Growth</v>
      </c>
      <c r="F89" s="206" t="s">
        <v>136</v>
      </c>
      <c r="G89" s="69" t="e">
        <f>INDEX(A:A,MATCH($L$4:L530,E:E,0))</f>
        <v>#N/A</v>
      </c>
      <c r="H89" s="69" t="e">
        <f t="shared" si="6"/>
        <v>#N/A</v>
      </c>
      <c r="I89" s="69" t="str">
        <f t="shared" si="9"/>
        <v>HSBC FTS 130 - Reg - GrowthScheme Benchmark (CRISIL Composite Bond Fund Index)</v>
      </c>
      <c r="J89" s="69" t="str">
        <f t="shared" si="8"/>
        <v>HFT130</v>
      </c>
      <c r="K89" s="69" t="str">
        <f t="shared" si="7"/>
        <v>Regular</v>
      </c>
      <c r="L89" s="200" t="s">
        <v>1530</v>
      </c>
      <c r="M89" s="201">
        <v>11137</v>
      </c>
      <c r="N89" s="202">
        <v>11.34</v>
      </c>
      <c r="O89" s="201" t="s">
        <v>83</v>
      </c>
      <c r="P89" s="202" t="s">
        <v>83</v>
      </c>
      <c r="Q89" s="201" t="s">
        <v>83</v>
      </c>
      <c r="R89" s="202" t="s">
        <v>83</v>
      </c>
      <c r="S89" s="201">
        <v>12783</v>
      </c>
      <c r="T89" s="202">
        <v>9.25</v>
      </c>
      <c r="U89" s="233"/>
      <c r="V89" s="189"/>
      <c r="X89" t="e">
        <f>INDEX(A:A,MATCH(Y88:Y163,#REF!,0))</f>
        <v>#REF!</v>
      </c>
      <c r="Y89" s="200" t="s">
        <v>1530</v>
      </c>
      <c r="Z89" s="201">
        <v>11137</v>
      </c>
      <c r="AA89" s="202">
        <v>11.34</v>
      </c>
      <c r="AB89" s="201" t="s">
        <v>83</v>
      </c>
      <c r="AC89" s="202" t="s">
        <v>83</v>
      </c>
      <c r="AD89" s="201" t="s">
        <v>83</v>
      </c>
      <c r="AE89" s="202" t="s">
        <v>83</v>
      </c>
      <c r="AF89" s="201">
        <v>12783</v>
      </c>
      <c r="AG89" s="202">
        <v>9.25</v>
      </c>
      <c r="AH89" s="233"/>
    </row>
    <row r="90" spans="1:34">
      <c r="A90" s="206" t="s">
        <v>25</v>
      </c>
      <c r="B90" s="206" t="s">
        <v>749</v>
      </c>
      <c r="C90" s="206" t="s">
        <v>1583</v>
      </c>
      <c r="E90" s="206" t="str">
        <f t="shared" si="10"/>
        <v>HSBC Managed Solutions India - Moderate - Growth</v>
      </c>
      <c r="F90" s="206" t="s">
        <v>136</v>
      </c>
      <c r="G90" s="69" t="e">
        <f>INDEX(A:A,MATCH($L$4:L531,E:E,0))</f>
        <v>#N/A</v>
      </c>
      <c r="H90" s="69" t="e">
        <f t="shared" si="6"/>
        <v>#N/A</v>
      </c>
      <c r="I90" s="69" t="str">
        <f t="shared" si="9"/>
        <v>Scheme Benchmark (CRISIL Composite Bond Fund Index)</v>
      </c>
      <c r="J90" s="69" t="e">
        <f t="shared" si="8"/>
        <v>#N/A</v>
      </c>
      <c r="K90" s="69" t="e">
        <f t="shared" si="7"/>
        <v>#N/A</v>
      </c>
      <c r="L90" s="191"/>
      <c r="M90" s="203"/>
      <c r="N90" s="204"/>
      <c r="O90" s="203"/>
      <c r="P90" s="204"/>
      <c r="Q90" s="203"/>
      <c r="R90" s="204"/>
      <c r="S90" s="203"/>
      <c r="T90" s="204"/>
      <c r="U90" s="205"/>
      <c r="V90" s="189"/>
      <c r="X90" t="e">
        <f>INDEX(A:A,MATCH(Y89:Y164,#REF!,0))</f>
        <v>#REF!</v>
      </c>
      <c r="Z90" s="203"/>
      <c r="AA90" s="204"/>
      <c r="AB90" s="203"/>
      <c r="AC90" s="204"/>
      <c r="AD90" s="203"/>
      <c r="AE90" s="204"/>
      <c r="AF90" s="203"/>
      <c r="AG90" s="204"/>
      <c r="AH90" s="205"/>
    </row>
    <row r="91" spans="1:34">
      <c r="A91" s="206" t="s">
        <v>23</v>
      </c>
      <c r="B91" s="206" t="s">
        <v>1582</v>
      </c>
      <c r="C91" s="206" t="s">
        <v>1583</v>
      </c>
      <c r="E91" s="206" t="str">
        <f t="shared" si="10"/>
        <v>HSBC Managed Solutions India - Conservative - Growth</v>
      </c>
      <c r="F91" s="206" t="s">
        <v>136</v>
      </c>
      <c r="G91" s="69" t="str">
        <f>INDEX(A:A,MATCH($L$4:L532,E:E,0))</f>
        <v>HFT131</v>
      </c>
      <c r="H91" s="69" t="str">
        <f t="shared" si="6"/>
        <v>Direct</v>
      </c>
      <c r="I91" s="69" t="str">
        <f t="shared" si="9"/>
        <v>HSBC FTS 131 - Dir - Growth</v>
      </c>
      <c r="J91" s="69" t="str">
        <f t="shared" si="8"/>
        <v>Direct</v>
      </c>
      <c r="K91" s="69" t="e">
        <f t="shared" si="7"/>
        <v>#N/A</v>
      </c>
      <c r="L91" s="196" t="s">
        <v>1536</v>
      </c>
      <c r="M91" s="197">
        <v>10740</v>
      </c>
      <c r="N91" s="198">
        <v>7.38</v>
      </c>
      <c r="O91" s="197" t="s">
        <v>83</v>
      </c>
      <c r="P91" s="198" t="s">
        <v>83</v>
      </c>
      <c r="Q91" s="197" t="s">
        <v>83</v>
      </c>
      <c r="R91" s="198" t="s">
        <v>83</v>
      </c>
      <c r="S91" s="197">
        <v>12020</v>
      </c>
      <c r="T91" s="198">
        <v>7.54</v>
      </c>
      <c r="U91" s="199">
        <v>43180</v>
      </c>
      <c r="V91" s="111"/>
      <c r="X91" t="e">
        <f>INDEX(A:A,MATCH(Y90:Y165,#REF!,0))</f>
        <v>#REF!</v>
      </c>
      <c r="Y91" s="196" t="s">
        <v>1536</v>
      </c>
      <c r="Z91" s="197">
        <v>10740</v>
      </c>
      <c r="AA91" s="198">
        <v>7.38</v>
      </c>
      <c r="AB91" s="197" t="s">
        <v>83</v>
      </c>
      <c r="AC91" s="198" t="s">
        <v>83</v>
      </c>
      <c r="AD91" s="197" t="s">
        <v>83</v>
      </c>
      <c r="AE91" s="198" t="s">
        <v>83</v>
      </c>
      <c r="AF91" s="197">
        <v>12020</v>
      </c>
      <c r="AG91" s="198">
        <v>7.54</v>
      </c>
      <c r="AH91" s="199">
        <v>43180</v>
      </c>
    </row>
    <row r="92" spans="1:34">
      <c r="A92" s="206" t="s">
        <v>26</v>
      </c>
      <c r="B92" s="206" t="s">
        <v>710</v>
      </c>
      <c r="C92" s="206" t="s">
        <v>1583</v>
      </c>
      <c r="E92" s="206" t="str">
        <f t="shared" si="10"/>
        <v>HSBC Global Consumer Opportunities Fund - Growth</v>
      </c>
      <c r="F92" s="206" t="s">
        <v>136</v>
      </c>
      <c r="G92" s="69" t="e">
        <f>INDEX(A:A,MATCH($L$4:L533,E:E,0))</f>
        <v>#N/A</v>
      </c>
      <c r="H92" s="69" t="e">
        <f t="shared" si="6"/>
        <v>#N/A</v>
      </c>
      <c r="I92" s="69" t="str">
        <f t="shared" si="9"/>
        <v>HSBC FTS 131 - Dir - GrowthScheme Benchmark (CRISIL Composite Bond Fund Index)</v>
      </c>
      <c r="J92" s="69" t="str">
        <f t="shared" si="8"/>
        <v>HFT131</v>
      </c>
      <c r="K92" s="69" t="str">
        <f t="shared" si="7"/>
        <v>Direct</v>
      </c>
      <c r="L92" s="200" t="s">
        <v>1530</v>
      </c>
      <c r="M92" s="201">
        <v>11137</v>
      </c>
      <c r="N92" s="202">
        <v>11.34</v>
      </c>
      <c r="O92" s="201" t="s">
        <v>83</v>
      </c>
      <c r="P92" s="202" t="s">
        <v>83</v>
      </c>
      <c r="Q92" s="201" t="s">
        <v>83</v>
      </c>
      <c r="R92" s="202" t="s">
        <v>83</v>
      </c>
      <c r="S92" s="201">
        <v>12790</v>
      </c>
      <c r="T92" s="202">
        <v>10.210000000000001</v>
      </c>
      <c r="U92" s="233"/>
      <c r="V92" s="188"/>
      <c r="Y92" s="200" t="s">
        <v>1530</v>
      </c>
      <c r="Z92" s="201">
        <v>11137</v>
      </c>
      <c r="AA92" s="202">
        <v>11.34</v>
      </c>
      <c r="AB92" s="201" t="s">
        <v>83</v>
      </c>
      <c r="AC92" s="202" t="s">
        <v>83</v>
      </c>
      <c r="AD92" s="201" t="s">
        <v>83</v>
      </c>
      <c r="AE92" s="202" t="s">
        <v>83</v>
      </c>
      <c r="AF92" s="201">
        <v>12790</v>
      </c>
      <c r="AG92" s="202">
        <v>10.210000000000001</v>
      </c>
      <c r="AH92" s="233"/>
    </row>
    <row r="93" spans="1:34">
      <c r="A93" s="206" t="s">
        <v>29</v>
      </c>
      <c r="B93" s="206" t="s">
        <v>225</v>
      </c>
      <c r="C93" s="206" t="s">
        <v>1583</v>
      </c>
      <c r="E93" s="206" t="str">
        <f t="shared" si="10"/>
        <v>HSBC Fixed Term Series 125 - Growth</v>
      </c>
      <c r="F93" s="206" t="s">
        <v>136</v>
      </c>
      <c r="G93" s="69" t="e">
        <f>INDEX(A:A,MATCH($L$4:L534,E:E,0))</f>
        <v>#N/A</v>
      </c>
      <c r="H93" s="69" t="e">
        <f t="shared" si="6"/>
        <v>#N/A</v>
      </c>
      <c r="I93" s="69" t="str">
        <f t="shared" si="9"/>
        <v>Scheme Benchmark (CRISIL Composite Bond Fund Index)</v>
      </c>
      <c r="J93" s="69" t="e">
        <f t="shared" si="8"/>
        <v>#N/A</v>
      </c>
      <c r="K93" s="69" t="e">
        <f t="shared" si="7"/>
        <v>#N/A</v>
      </c>
      <c r="L93" s="191"/>
      <c r="M93" s="203"/>
      <c r="N93" s="204"/>
      <c r="O93" s="203"/>
      <c r="P93" s="204"/>
      <c r="Q93" s="203"/>
      <c r="R93" s="204"/>
      <c r="S93" s="203"/>
      <c r="T93" s="204"/>
      <c r="U93" s="205"/>
      <c r="V93" s="189"/>
      <c r="Z93" s="203"/>
      <c r="AA93" s="204"/>
      <c r="AB93" s="203"/>
      <c r="AC93" s="204"/>
      <c r="AD93" s="203"/>
      <c r="AE93" s="204"/>
      <c r="AF93" s="203"/>
      <c r="AG93" s="204"/>
      <c r="AH93" s="205"/>
    </row>
    <row r="94" spans="1:34">
      <c r="A94" s="206" t="s">
        <v>30</v>
      </c>
      <c r="B94" s="206" t="s">
        <v>226</v>
      </c>
      <c r="C94" s="206" t="s">
        <v>1583</v>
      </c>
      <c r="E94" s="206" t="str">
        <f t="shared" si="10"/>
        <v>HSBC Fixed Term Series 126 - Growth</v>
      </c>
      <c r="F94" s="206" t="s">
        <v>136</v>
      </c>
      <c r="G94" s="69" t="str">
        <f>INDEX(A:A,MATCH($L$4:L535,E:E,0))</f>
        <v>HFT131</v>
      </c>
      <c r="H94" s="69" t="str">
        <f t="shared" si="6"/>
        <v>Regular</v>
      </c>
      <c r="I94" s="69" t="str">
        <f t="shared" si="9"/>
        <v>HSBC FTS 131 - Reg - Growth</v>
      </c>
      <c r="J94" s="69" t="str">
        <f t="shared" si="8"/>
        <v>Regular</v>
      </c>
      <c r="K94" s="69" t="e">
        <f t="shared" si="7"/>
        <v>#N/A</v>
      </c>
      <c r="L94" s="196" t="s">
        <v>1720</v>
      </c>
      <c r="M94" s="197">
        <v>10711</v>
      </c>
      <c r="N94" s="198">
        <v>7.09</v>
      </c>
      <c r="O94" s="197" t="s">
        <v>83</v>
      </c>
      <c r="P94" s="198" t="s">
        <v>83</v>
      </c>
      <c r="Q94" s="197" t="s">
        <v>83</v>
      </c>
      <c r="R94" s="198" t="s">
        <v>83</v>
      </c>
      <c r="S94" s="197">
        <v>11941</v>
      </c>
      <c r="T94" s="198">
        <v>7.26</v>
      </c>
      <c r="U94" s="199">
        <v>43180</v>
      </c>
      <c r="V94" s="189"/>
      <c r="Y94" s="196" t="s">
        <v>1720</v>
      </c>
      <c r="Z94" s="197">
        <v>10711</v>
      </c>
      <c r="AA94" s="198">
        <v>7.09</v>
      </c>
      <c r="AB94" s="197" t="s">
        <v>83</v>
      </c>
      <c r="AC94" s="198" t="s">
        <v>83</v>
      </c>
      <c r="AD94" s="197" t="s">
        <v>83</v>
      </c>
      <c r="AE94" s="198" t="s">
        <v>83</v>
      </c>
      <c r="AF94" s="197">
        <v>11941</v>
      </c>
      <c r="AG94" s="198">
        <v>7.26</v>
      </c>
      <c r="AH94" s="199">
        <v>43180</v>
      </c>
    </row>
    <row r="95" spans="1:34">
      <c r="A95" s="206" t="s">
        <v>31</v>
      </c>
      <c r="B95" s="206" t="s">
        <v>208</v>
      </c>
      <c r="C95" s="206" t="s">
        <v>1583</v>
      </c>
      <c r="E95" s="206" t="str">
        <f t="shared" si="10"/>
        <v>HSBC Fixed Term Series 128 - Growth</v>
      </c>
      <c r="F95" s="206" t="s">
        <v>136</v>
      </c>
      <c r="G95" s="69" t="e">
        <f>INDEX(A:A,MATCH($L$4:L536,E:E,0))</f>
        <v>#N/A</v>
      </c>
      <c r="H95" s="69" t="e">
        <f t="shared" si="6"/>
        <v>#N/A</v>
      </c>
      <c r="I95" s="69" t="str">
        <f t="shared" si="9"/>
        <v>HSBC FTS 131 - Reg - GrowthScheme Benchmark (CRISIL Composite Bond Fund Index)</v>
      </c>
      <c r="J95" s="69" t="str">
        <f t="shared" si="8"/>
        <v>HFT131</v>
      </c>
      <c r="K95" s="69" t="str">
        <f t="shared" si="7"/>
        <v>Regular</v>
      </c>
      <c r="L95" s="200" t="s">
        <v>1530</v>
      </c>
      <c r="M95" s="201">
        <v>11137</v>
      </c>
      <c r="N95" s="202">
        <v>11.34</v>
      </c>
      <c r="O95" s="201" t="s">
        <v>83</v>
      </c>
      <c r="P95" s="202" t="s">
        <v>83</v>
      </c>
      <c r="Q95" s="201" t="s">
        <v>83</v>
      </c>
      <c r="R95" s="202" t="s">
        <v>83</v>
      </c>
      <c r="S95" s="201">
        <v>12790</v>
      </c>
      <c r="T95" s="202">
        <v>10.210000000000001</v>
      </c>
      <c r="U95" s="233"/>
      <c r="V95" s="111"/>
      <c r="Y95" s="200" t="s">
        <v>1530</v>
      </c>
      <c r="Z95" s="201">
        <v>11137</v>
      </c>
      <c r="AA95" s="202">
        <v>11.34</v>
      </c>
      <c r="AB95" s="201" t="s">
        <v>83</v>
      </c>
      <c r="AC95" s="202" t="s">
        <v>83</v>
      </c>
      <c r="AD95" s="201" t="s">
        <v>83</v>
      </c>
      <c r="AE95" s="202" t="s">
        <v>83</v>
      </c>
      <c r="AF95" s="201">
        <v>12790</v>
      </c>
      <c r="AG95" s="202">
        <v>10.210000000000001</v>
      </c>
      <c r="AH95" s="233"/>
    </row>
    <row r="96" spans="1:34">
      <c r="A96" s="206" t="s">
        <v>32</v>
      </c>
      <c r="B96" s="206" t="s">
        <v>1571</v>
      </c>
      <c r="C96" s="206" t="s">
        <v>1583</v>
      </c>
      <c r="E96" s="206" t="str">
        <f t="shared" si="10"/>
        <v>HSBC FTS 129 - Growth</v>
      </c>
      <c r="F96" s="206" t="s">
        <v>136</v>
      </c>
      <c r="G96" s="69" t="e">
        <f>INDEX(A:A,MATCH($L$4:L537,E:E,0))</f>
        <v>#N/A</v>
      </c>
      <c r="H96" s="69" t="e">
        <f t="shared" si="6"/>
        <v>#N/A</v>
      </c>
      <c r="I96" s="69" t="str">
        <f t="shared" si="9"/>
        <v>Scheme Benchmark (CRISIL Composite Bond Fund Index)</v>
      </c>
      <c r="J96" s="69" t="e">
        <f t="shared" si="8"/>
        <v>#N/A</v>
      </c>
      <c r="K96" s="69" t="e">
        <f t="shared" si="7"/>
        <v>#N/A</v>
      </c>
      <c r="L96" s="191"/>
      <c r="M96" s="203"/>
      <c r="N96" s="204"/>
      <c r="O96" s="203"/>
      <c r="P96" s="204"/>
      <c r="Q96" s="203"/>
      <c r="R96" s="204"/>
      <c r="S96" s="203"/>
      <c r="T96" s="204"/>
      <c r="U96" s="205"/>
      <c r="V96" s="188"/>
      <c r="Z96" s="203"/>
      <c r="AA96" s="204"/>
      <c r="AB96" s="203"/>
      <c r="AC96" s="204"/>
      <c r="AD96" s="203"/>
      <c r="AE96" s="204"/>
      <c r="AF96" s="203"/>
      <c r="AG96" s="204"/>
      <c r="AH96" s="205"/>
    </row>
    <row r="97" spans="1:34">
      <c r="A97" s="206" t="s">
        <v>291</v>
      </c>
      <c r="B97" s="206" t="s">
        <v>1572</v>
      </c>
      <c r="C97" s="206" t="s">
        <v>1583</v>
      </c>
      <c r="E97" s="206" t="str">
        <f t="shared" si="10"/>
        <v>HSBC FTS 130 - Growth</v>
      </c>
      <c r="F97" s="206" t="s">
        <v>136</v>
      </c>
      <c r="G97" s="69" t="str">
        <f>INDEX(A:A,MATCH($L$4:L538,E:E,0))</f>
        <v>HFT132</v>
      </c>
      <c r="H97" s="69" t="str">
        <f t="shared" si="6"/>
        <v>Direct</v>
      </c>
      <c r="I97" s="69" t="str">
        <f t="shared" si="9"/>
        <v>HSBC FTS 132 - Dir - Growth</v>
      </c>
      <c r="J97" s="69" t="str">
        <f t="shared" si="8"/>
        <v>Direct</v>
      </c>
      <c r="K97" s="69" t="e">
        <f t="shared" si="7"/>
        <v>#N/A</v>
      </c>
      <c r="L97" s="196" t="s">
        <v>1537</v>
      </c>
      <c r="M97" s="197">
        <v>10975</v>
      </c>
      <c r="N97" s="198">
        <v>9.7200000000000006</v>
      </c>
      <c r="O97" s="197" t="s">
        <v>83</v>
      </c>
      <c r="P97" s="198" t="s">
        <v>83</v>
      </c>
      <c r="Q97" s="197" t="s">
        <v>83</v>
      </c>
      <c r="R97" s="198" t="s">
        <v>83</v>
      </c>
      <c r="S97" s="197">
        <v>12261</v>
      </c>
      <c r="T97" s="198">
        <v>8.3000000000000007</v>
      </c>
      <c r="U97" s="199">
        <v>43171</v>
      </c>
      <c r="V97" s="189"/>
      <c r="Y97" s="196" t="s">
        <v>1537</v>
      </c>
      <c r="Z97" s="197">
        <v>10975</v>
      </c>
      <c r="AA97" s="198">
        <v>9.7200000000000006</v>
      </c>
      <c r="AB97" s="197" t="s">
        <v>83</v>
      </c>
      <c r="AC97" s="198" t="s">
        <v>83</v>
      </c>
      <c r="AD97" s="197" t="s">
        <v>83</v>
      </c>
      <c r="AE97" s="198" t="s">
        <v>83</v>
      </c>
      <c r="AF97" s="197">
        <v>12261</v>
      </c>
      <c r="AG97" s="198">
        <v>8.3000000000000007</v>
      </c>
      <c r="AH97" s="199">
        <v>43171</v>
      </c>
    </row>
    <row r="98" spans="1:34">
      <c r="A98" s="206" t="s">
        <v>1203</v>
      </c>
      <c r="B98" s="206" t="s">
        <v>1573</v>
      </c>
      <c r="C98" s="206" t="s">
        <v>1583</v>
      </c>
      <c r="E98" s="206" t="str">
        <f t="shared" si="10"/>
        <v>HSBC FTS 132 - Growth</v>
      </c>
      <c r="F98" s="206" t="s">
        <v>136</v>
      </c>
      <c r="G98" s="69" t="e">
        <f>INDEX(A:A,MATCH($L$4:L539,E:E,0))</f>
        <v>#N/A</v>
      </c>
      <c r="H98" s="69" t="e">
        <f t="shared" si="6"/>
        <v>#N/A</v>
      </c>
      <c r="I98" s="69" t="str">
        <f t="shared" si="9"/>
        <v>HSBC FTS 132 - Dir - GrowthScheme Benchmark (CRISIL Composite Bond Fund Index)</v>
      </c>
      <c r="J98" s="69" t="str">
        <f t="shared" si="8"/>
        <v>HFT132</v>
      </c>
      <c r="K98" s="69" t="str">
        <f t="shared" si="7"/>
        <v>Direct</v>
      </c>
      <c r="L98" s="200" t="s">
        <v>1530</v>
      </c>
      <c r="M98" s="201">
        <v>11137</v>
      </c>
      <c r="N98" s="202">
        <v>11.34</v>
      </c>
      <c r="O98" s="201" t="s">
        <v>83</v>
      </c>
      <c r="P98" s="202" t="s">
        <v>83</v>
      </c>
      <c r="Q98" s="201" t="s">
        <v>83</v>
      </c>
      <c r="R98" s="202" t="s">
        <v>83</v>
      </c>
      <c r="S98" s="201">
        <v>12848</v>
      </c>
      <c r="T98" s="202">
        <v>10.3</v>
      </c>
      <c r="U98" s="233"/>
      <c r="V98" s="189"/>
      <c r="Y98" s="200" t="s">
        <v>1530</v>
      </c>
      <c r="Z98" s="201">
        <v>11137</v>
      </c>
      <c r="AA98" s="202">
        <v>11.34</v>
      </c>
      <c r="AB98" s="201" t="s">
        <v>83</v>
      </c>
      <c r="AC98" s="202" t="s">
        <v>83</v>
      </c>
      <c r="AD98" s="201" t="s">
        <v>83</v>
      </c>
      <c r="AE98" s="202" t="s">
        <v>83</v>
      </c>
      <c r="AF98" s="201">
        <v>12848</v>
      </c>
      <c r="AG98" s="202">
        <v>10.3</v>
      </c>
      <c r="AH98" s="233"/>
    </row>
    <row r="99" spans="1:34">
      <c r="A99" s="206" t="s">
        <v>1201</v>
      </c>
      <c r="B99" s="206" t="s">
        <v>1574</v>
      </c>
      <c r="C99" s="206" t="s">
        <v>1583</v>
      </c>
      <c r="E99" s="206" t="str">
        <f t="shared" si="10"/>
        <v>HSBC FTS 131 - Growth</v>
      </c>
      <c r="F99" s="206" t="s">
        <v>136</v>
      </c>
      <c r="G99" s="69" t="e">
        <f>INDEX(A:A,MATCH($L$4:L540,E:E,0))</f>
        <v>#N/A</v>
      </c>
      <c r="H99" s="69" t="e">
        <f t="shared" si="6"/>
        <v>#N/A</v>
      </c>
      <c r="I99" s="69" t="str">
        <f t="shared" si="9"/>
        <v>Scheme Benchmark (CRISIL Composite Bond Fund Index)</v>
      </c>
      <c r="J99" s="69" t="e">
        <f t="shared" si="8"/>
        <v>#N/A</v>
      </c>
      <c r="K99" s="69" t="e">
        <f t="shared" si="7"/>
        <v>#N/A</v>
      </c>
      <c r="L99" s="191"/>
      <c r="M99" s="203"/>
      <c r="N99" s="204"/>
      <c r="O99" s="203"/>
      <c r="P99" s="204"/>
      <c r="Q99" s="203"/>
      <c r="R99" s="204"/>
      <c r="S99" s="203"/>
      <c r="T99" s="204"/>
      <c r="U99" s="205"/>
      <c r="V99" s="111"/>
      <c r="Z99" s="203"/>
      <c r="AA99" s="204"/>
      <c r="AB99" s="203"/>
      <c r="AC99" s="204"/>
      <c r="AD99" s="203"/>
      <c r="AE99" s="204"/>
      <c r="AF99" s="203"/>
      <c r="AG99" s="204"/>
      <c r="AH99" s="205"/>
    </row>
    <row r="100" spans="1:34">
      <c r="A100" s="206" t="s">
        <v>1205</v>
      </c>
      <c r="B100" s="206" t="s">
        <v>1575</v>
      </c>
      <c r="C100" s="206" t="s">
        <v>1583</v>
      </c>
      <c r="E100" s="206" t="str">
        <f t="shared" si="10"/>
        <v>HSBC FTS 133 - Growth</v>
      </c>
      <c r="F100" s="206" t="s">
        <v>136</v>
      </c>
      <c r="G100" s="69" t="str">
        <f>INDEX(A:A,MATCH($L$4:L541,E:E,0))</f>
        <v>HFT132</v>
      </c>
      <c r="H100" s="69" t="str">
        <f t="shared" si="6"/>
        <v>Regular</v>
      </c>
      <c r="I100" s="69" t="str">
        <f t="shared" si="9"/>
        <v>HSBC FTS 132 - Reg - Growth</v>
      </c>
      <c r="J100" s="69" t="str">
        <f t="shared" si="8"/>
        <v>Regular</v>
      </c>
      <c r="K100" s="69" t="e">
        <f t="shared" si="7"/>
        <v>#N/A</v>
      </c>
      <c r="L100" s="196" t="s">
        <v>1721</v>
      </c>
      <c r="M100" s="197">
        <v>10952</v>
      </c>
      <c r="N100" s="198">
        <v>9.49</v>
      </c>
      <c r="O100" s="197" t="s">
        <v>83</v>
      </c>
      <c r="P100" s="198" t="s">
        <v>83</v>
      </c>
      <c r="Q100" s="197" t="s">
        <v>83</v>
      </c>
      <c r="R100" s="198" t="s">
        <v>83</v>
      </c>
      <c r="S100" s="197">
        <v>12194</v>
      </c>
      <c r="T100" s="198">
        <v>8.07</v>
      </c>
      <c r="U100" s="199">
        <v>43171</v>
      </c>
      <c r="V100" s="188"/>
      <c r="Y100" s="196" t="s">
        <v>1721</v>
      </c>
      <c r="Z100" s="197">
        <v>10952</v>
      </c>
      <c r="AA100" s="198">
        <v>9.49</v>
      </c>
      <c r="AB100" s="197" t="s">
        <v>83</v>
      </c>
      <c r="AC100" s="198" t="s">
        <v>83</v>
      </c>
      <c r="AD100" s="197" t="s">
        <v>83</v>
      </c>
      <c r="AE100" s="198" t="s">
        <v>83</v>
      </c>
      <c r="AF100" s="197">
        <v>12194</v>
      </c>
      <c r="AG100" s="198">
        <v>8.07</v>
      </c>
      <c r="AH100" s="199">
        <v>43171</v>
      </c>
    </row>
    <row r="101" spans="1:34">
      <c r="A101" s="206" t="s">
        <v>1301</v>
      </c>
      <c r="B101" s="206" t="s">
        <v>1576</v>
      </c>
      <c r="C101" s="206" t="s">
        <v>1583</v>
      </c>
      <c r="E101" s="206" t="str">
        <f t="shared" si="10"/>
        <v>HSBC FTS 134 - Growth</v>
      </c>
      <c r="F101" s="206" t="s">
        <v>136</v>
      </c>
      <c r="G101" s="69" t="e">
        <f>INDEX(A:A,MATCH($L$4:L542,E:E,0))</f>
        <v>#N/A</v>
      </c>
      <c r="H101" s="69" t="e">
        <f t="shared" si="6"/>
        <v>#N/A</v>
      </c>
      <c r="I101" s="69" t="str">
        <f t="shared" si="9"/>
        <v>HSBC FTS 132 - Reg - GrowthScheme Benchmark (CRISIL Composite Bond Fund Index)</v>
      </c>
      <c r="J101" s="69" t="str">
        <f t="shared" si="8"/>
        <v>HFT132</v>
      </c>
      <c r="K101" s="69" t="str">
        <f t="shared" si="7"/>
        <v>Regular</v>
      </c>
      <c r="L101" s="200" t="s">
        <v>1530</v>
      </c>
      <c r="M101" s="201">
        <v>11137</v>
      </c>
      <c r="N101" s="202">
        <v>11.34</v>
      </c>
      <c r="O101" s="201" t="s">
        <v>83</v>
      </c>
      <c r="P101" s="202" t="s">
        <v>83</v>
      </c>
      <c r="Q101" s="201" t="s">
        <v>83</v>
      </c>
      <c r="R101" s="202" t="s">
        <v>83</v>
      </c>
      <c r="S101" s="201">
        <v>12848</v>
      </c>
      <c r="T101" s="202">
        <v>10.3</v>
      </c>
      <c r="U101" s="233"/>
      <c r="V101" s="189"/>
      <c r="Y101" s="200" t="s">
        <v>1530</v>
      </c>
      <c r="Z101" s="201">
        <v>11137</v>
      </c>
      <c r="AA101" s="202">
        <v>11.34</v>
      </c>
      <c r="AB101" s="201" t="s">
        <v>83</v>
      </c>
      <c r="AC101" s="202" t="s">
        <v>83</v>
      </c>
      <c r="AD101" s="201" t="s">
        <v>83</v>
      </c>
      <c r="AE101" s="202" t="s">
        <v>83</v>
      </c>
      <c r="AF101" s="201">
        <v>12848</v>
      </c>
      <c r="AG101" s="202">
        <v>10.3</v>
      </c>
      <c r="AH101" s="233"/>
    </row>
    <row r="102" spans="1:34">
      <c r="A102" s="206" t="s">
        <v>1302</v>
      </c>
      <c r="B102" s="206" t="s">
        <v>1577</v>
      </c>
      <c r="C102" s="206" t="s">
        <v>1583</v>
      </c>
      <c r="E102" s="206" t="str">
        <f t="shared" si="10"/>
        <v>HSBC FTS 135 - Growth</v>
      </c>
      <c r="F102" s="206" t="s">
        <v>136</v>
      </c>
      <c r="G102" s="69" t="e">
        <f>INDEX(A:A,MATCH($L$4:L543,E:E,0))</f>
        <v>#N/A</v>
      </c>
      <c r="H102" s="69" t="e">
        <f t="shared" si="6"/>
        <v>#N/A</v>
      </c>
      <c r="I102" s="69" t="str">
        <f t="shared" si="9"/>
        <v>Scheme Benchmark (CRISIL Composite Bond Fund Index)</v>
      </c>
      <c r="J102" s="69" t="e">
        <f t="shared" si="8"/>
        <v>#N/A</v>
      </c>
      <c r="K102" s="69" t="e">
        <f t="shared" si="7"/>
        <v>#N/A</v>
      </c>
      <c r="L102" s="191"/>
      <c r="M102" s="203"/>
      <c r="N102" s="204"/>
      <c r="O102" s="203"/>
      <c r="P102" s="204"/>
      <c r="Q102" s="203"/>
      <c r="R102" s="204"/>
      <c r="S102" s="203"/>
      <c r="T102" s="204"/>
      <c r="U102" s="205"/>
      <c r="V102" s="189"/>
      <c r="Z102" s="203"/>
      <c r="AA102" s="204"/>
      <c r="AB102" s="203"/>
      <c r="AC102" s="204"/>
      <c r="AD102" s="203"/>
      <c r="AE102" s="204"/>
      <c r="AF102" s="203"/>
      <c r="AG102" s="204"/>
      <c r="AH102" s="205"/>
    </row>
    <row r="103" spans="1:34">
      <c r="A103" s="206" t="s">
        <v>1303</v>
      </c>
      <c r="B103" s="206" t="s">
        <v>1578</v>
      </c>
      <c r="C103" s="206" t="s">
        <v>1583</v>
      </c>
      <c r="E103" s="206" t="str">
        <f t="shared" si="10"/>
        <v>HSBC FTS 136 - Growth</v>
      </c>
      <c r="F103" s="206" t="s">
        <v>136</v>
      </c>
      <c r="G103" s="69" t="str">
        <f>INDEX(A:A,MATCH($L$4:L544,E:E,0))</f>
        <v>HFT133</v>
      </c>
      <c r="H103" s="69" t="str">
        <f t="shared" si="6"/>
        <v>Direct</v>
      </c>
      <c r="I103" s="69" t="str">
        <f t="shared" si="9"/>
        <v>HSBC FTS 133 - Dir - Growth</v>
      </c>
      <c r="J103" s="69" t="str">
        <f t="shared" si="8"/>
        <v>Direct</v>
      </c>
      <c r="K103" s="69" t="e">
        <f t="shared" si="7"/>
        <v>#N/A</v>
      </c>
      <c r="L103" s="196" t="s">
        <v>1538</v>
      </c>
      <c r="M103" s="197">
        <v>10807</v>
      </c>
      <c r="N103" s="198">
        <v>8.0500000000000007</v>
      </c>
      <c r="O103" s="197" t="s">
        <v>83</v>
      </c>
      <c r="P103" s="198" t="s">
        <v>83</v>
      </c>
      <c r="Q103" s="197" t="s">
        <v>83</v>
      </c>
      <c r="R103" s="198" t="s">
        <v>83</v>
      </c>
      <c r="S103" s="197">
        <v>11972</v>
      </c>
      <c r="T103" s="198">
        <v>7.42</v>
      </c>
      <c r="U103" s="199">
        <v>43186</v>
      </c>
      <c r="V103" s="111"/>
      <c r="Y103" s="196" t="s">
        <v>1538</v>
      </c>
      <c r="Z103" s="197">
        <v>10807</v>
      </c>
      <c r="AA103" s="198">
        <v>8.0500000000000007</v>
      </c>
      <c r="AB103" s="197" t="s">
        <v>83</v>
      </c>
      <c r="AC103" s="198" t="s">
        <v>83</v>
      </c>
      <c r="AD103" s="197" t="s">
        <v>83</v>
      </c>
      <c r="AE103" s="198" t="s">
        <v>83</v>
      </c>
      <c r="AF103" s="197">
        <v>11972</v>
      </c>
      <c r="AG103" s="198">
        <v>7.42</v>
      </c>
      <c r="AH103" s="199">
        <v>43186</v>
      </c>
    </row>
    <row r="104" spans="1:34">
      <c r="A104" s="206" t="s">
        <v>1349</v>
      </c>
      <c r="B104" s="206" t="s">
        <v>1350</v>
      </c>
      <c r="C104" s="206" t="s">
        <v>1583</v>
      </c>
      <c r="E104" s="206" t="str">
        <f t="shared" si="10"/>
        <v>HSBC Equity Hybrid Fund - Growth</v>
      </c>
      <c r="F104" s="206" t="s">
        <v>136</v>
      </c>
      <c r="G104" s="69" t="e">
        <f>INDEX(A:A,MATCH($L$4:L545,E:E,0))</f>
        <v>#N/A</v>
      </c>
      <c r="H104" s="69" t="e">
        <f t="shared" si="6"/>
        <v>#N/A</v>
      </c>
      <c r="I104" s="69" t="str">
        <f t="shared" si="9"/>
        <v>HSBC FTS 133 - Dir - GrowthScheme Benchmark (CRISIL Composite Bond Fund Index)</v>
      </c>
      <c r="J104" s="69" t="str">
        <f t="shared" si="8"/>
        <v>HFT133</v>
      </c>
      <c r="K104" s="69" t="str">
        <f t="shared" si="7"/>
        <v>Direct</v>
      </c>
      <c r="L104" s="200" t="s">
        <v>1530</v>
      </c>
      <c r="M104" s="201">
        <v>11137</v>
      </c>
      <c r="N104" s="202">
        <v>11.34</v>
      </c>
      <c r="O104" s="201" t="s">
        <v>83</v>
      </c>
      <c r="P104" s="202" t="s">
        <v>83</v>
      </c>
      <c r="Q104" s="201" t="s">
        <v>83</v>
      </c>
      <c r="R104" s="202" t="s">
        <v>83</v>
      </c>
      <c r="S104" s="201">
        <v>12642</v>
      </c>
      <c r="T104" s="202">
        <v>9.77</v>
      </c>
      <c r="U104" s="233"/>
      <c r="V104" s="188"/>
      <c r="Y104" s="200" t="s">
        <v>1530</v>
      </c>
      <c r="Z104" s="201">
        <v>11137</v>
      </c>
      <c r="AA104" s="202">
        <v>11.34</v>
      </c>
      <c r="AB104" s="201" t="s">
        <v>83</v>
      </c>
      <c r="AC104" s="202" t="s">
        <v>83</v>
      </c>
      <c r="AD104" s="201" t="s">
        <v>83</v>
      </c>
      <c r="AE104" s="202" t="s">
        <v>83</v>
      </c>
      <c r="AF104" s="201">
        <v>12642</v>
      </c>
      <c r="AG104" s="202">
        <v>9.77</v>
      </c>
      <c r="AH104" s="233"/>
    </row>
    <row r="105" spans="1:34">
      <c r="A105" s="206" t="s">
        <v>1351</v>
      </c>
      <c r="B105" s="206" t="s">
        <v>1579</v>
      </c>
      <c r="C105" s="206" t="s">
        <v>1583</v>
      </c>
      <c r="E105" s="206" t="str">
        <f t="shared" si="10"/>
        <v>HSBC FTS 137 - Growth</v>
      </c>
      <c r="F105" s="206" t="s">
        <v>136</v>
      </c>
      <c r="G105" s="69" t="e">
        <f>INDEX(A:A,MATCH($L$4:L546,E:E,0))</f>
        <v>#N/A</v>
      </c>
      <c r="H105" s="69" t="e">
        <f t="shared" si="6"/>
        <v>#N/A</v>
      </c>
      <c r="I105" s="69" t="str">
        <f t="shared" si="9"/>
        <v>Scheme Benchmark (CRISIL Composite Bond Fund Index)</v>
      </c>
      <c r="J105" s="69" t="e">
        <f t="shared" si="8"/>
        <v>#N/A</v>
      </c>
      <c r="K105" s="69" t="e">
        <f t="shared" si="7"/>
        <v>#N/A</v>
      </c>
      <c r="L105" s="191"/>
      <c r="M105" s="203"/>
      <c r="N105" s="204"/>
      <c r="O105" s="203"/>
      <c r="P105" s="204"/>
      <c r="Q105" s="203"/>
      <c r="R105" s="204"/>
      <c r="S105" s="203"/>
      <c r="T105" s="204"/>
      <c r="U105" s="205"/>
      <c r="V105" s="189"/>
      <c r="Z105" s="203"/>
      <c r="AA105" s="204"/>
      <c r="AB105" s="203"/>
      <c r="AC105" s="204"/>
      <c r="AD105" s="203"/>
      <c r="AE105" s="204"/>
      <c r="AF105" s="203"/>
      <c r="AG105" s="204"/>
      <c r="AH105" s="205"/>
    </row>
    <row r="106" spans="1:34">
      <c r="A106" s="206" t="s">
        <v>1353</v>
      </c>
      <c r="B106" s="206" t="s">
        <v>1580</v>
      </c>
      <c r="C106" s="206" t="s">
        <v>1583</v>
      </c>
      <c r="E106" s="206" t="str">
        <f t="shared" si="10"/>
        <v>HSBC FTS 139 - Growth</v>
      </c>
      <c r="F106" s="206" t="s">
        <v>136</v>
      </c>
      <c r="G106" s="69" t="str">
        <f>INDEX(A:A,MATCH($L$4:L547,E:E,0))</f>
        <v>HFT133</v>
      </c>
      <c r="H106" s="69" t="str">
        <f t="shared" si="6"/>
        <v>Regular</v>
      </c>
      <c r="I106" s="69" t="str">
        <f t="shared" si="9"/>
        <v>HSBC FTS 133 - Reg - Growth</v>
      </c>
      <c r="J106" s="69" t="str">
        <f t="shared" si="8"/>
        <v>Regular</v>
      </c>
      <c r="K106" s="69" t="e">
        <f t="shared" si="7"/>
        <v>#N/A</v>
      </c>
      <c r="L106" s="196" t="s">
        <v>1722</v>
      </c>
      <c r="M106" s="197">
        <v>10784</v>
      </c>
      <c r="N106" s="198">
        <v>7.82</v>
      </c>
      <c r="O106" s="197" t="s">
        <v>83</v>
      </c>
      <c r="P106" s="198" t="s">
        <v>83</v>
      </c>
      <c r="Q106" s="197" t="s">
        <v>83</v>
      </c>
      <c r="R106" s="198" t="s">
        <v>83</v>
      </c>
      <c r="S106" s="197">
        <v>11908</v>
      </c>
      <c r="T106" s="198">
        <v>7.19</v>
      </c>
      <c r="U106" s="199">
        <v>43186</v>
      </c>
      <c r="V106" s="189"/>
      <c r="Y106" s="196" t="s">
        <v>1722</v>
      </c>
      <c r="Z106" s="197">
        <v>10784</v>
      </c>
      <c r="AA106" s="198">
        <v>7.82</v>
      </c>
      <c r="AB106" s="197" t="s">
        <v>83</v>
      </c>
      <c r="AC106" s="198" t="s">
        <v>83</v>
      </c>
      <c r="AD106" s="197" t="s">
        <v>83</v>
      </c>
      <c r="AE106" s="198" t="s">
        <v>83</v>
      </c>
      <c r="AF106" s="197">
        <v>11908</v>
      </c>
      <c r="AG106" s="198">
        <v>7.19</v>
      </c>
      <c r="AH106" s="199">
        <v>43186</v>
      </c>
    </row>
    <row r="107" spans="1:34">
      <c r="A107" s="206" t="s">
        <v>1408</v>
      </c>
      <c r="B107" s="206" t="s">
        <v>1512</v>
      </c>
      <c r="C107" s="206" t="s">
        <v>1583</v>
      </c>
      <c r="E107" s="206" t="str">
        <f t="shared" si="10"/>
        <v>HSBC Large and Mid Cap Equity Fund - Growth</v>
      </c>
      <c r="F107" s="206" t="s">
        <v>136</v>
      </c>
      <c r="G107" s="69" t="e">
        <f>INDEX(A:A,MATCH($L$4:L548,E:E,0))</f>
        <v>#N/A</v>
      </c>
      <c r="H107" s="69" t="e">
        <f t="shared" si="6"/>
        <v>#N/A</v>
      </c>
      <c r="I107" s="69" t="str">
        <f t="shared" si="9"/>
        <v>HSBC FTS 133 - Reg - GrowthScheme Benchmark (CRISIL Composite Bond Fund Index)</v>
      </c>
      <c r="J107" s="69" t="str">
        <f t="shared" si="8"/>
        <v>HFT133</v>
      </c>
      <c r="K107" s="69" t="str">
        <f t="shared" si="7"/>
        <v>Regular</v>
      </c>
      <c r="L107" s="200" t="s">
        <v>1530</v>
      </c>
      <c r="M107" s="201">
        <v>11137</v>
      </c>
      <c r="N107" s="202">
        <v>11.34</v>
      </c>
      <c r="O107" s="201" t="s">
        <v>83</v>
      </c>
      <c r="P107" s="202" t="s">
        <v>83</v>
      </c>
      <c r="Q107" s="201" t="s">
        <v>83</v>
      </c>
      <c r="R107" s="202" t="s">
        <v>83</v>
      </c>
      <c r="S107" s="201">
        <v>12642</v>
      </c>
      <c r="T107" s="202">
        <v>9.77</v>
      </c>
      <c r="U107" s="233"/>
      <c r="V107" s="111"/>
      <c r="Y107" s="200" t="s">
        <v>1530</v>
      </c>
      <c r="Z107" s="201">
        <v>11137</v>
      </c>
      <c r="AA107" s="202">
        <v>11.34</v>
      </c>
      <c r="AB107" s="201" t="s">
        <v>83</v>
      </c>
      <c r="AC107" s="202" t="s">
        <v>83</v>
      </c>
      <c r="AD107" s="201" t="s">
        <v>83</v>
      </c>
      <c r="AE107" s="202" t="s">
        <v>83</v>
      </c>
      <c r="AF107" s="201">
        <v>12642</v>
      </c>
      <c r="AG107" s="202">
        <v>9.77</v>
      </c>
      <c r="AH107" s="233"/>
    </row>
    <row r="108" spans="1:34">
      <c r="A108" s="206" t="s">
        <v>1436</v>
      </c>
      <c r="B108" s="206" t="s">
        <v>1581</v>
      </c>
      <c r="C108" s="206" t="s">
        <v>1583</v>
      </c>
      <c r="E108" s="206" t="str">
        <f t="shared" si="10"/>
        <v>HSBC FTS 140 - Growth</v>
      </c>
      <c r="F108" s="206" t="s">
        <v>136</v>
      </c>
      <c r="G108" s="69" t="e">
        <f>INDEX(A:A,MATCH($L$4:L549,E:E,0))</f>
        <v>#N/A</v>
      </c>
      <c r="H108" s="69" t="e">
        <f t="shared" si="6"/>
        <v>#N/A</v>
      </c>
      <c r="I108" s="69" t="str">
        <f t="shared" si="9"/>
        <v>Scheme Benchmark (CRISIL Composite Bond Fund Index)</v>
      </c>
      <c r="J108" s="69" t="e">
        <f t="shared" si="8"/>
        <v>#N/A</v>
      </c>
      <c r="K108" s="69" t="e">
        <f t="shared" si="7"/>
        <v>#N/A</v>
      </c>
      <c r="L108" s="191"/>
      <c r="M108" s="203"/>
      <c r="N108" s="204"/>
      <c r="O108" s="203"/>
      <c r="P108" s="204"/>
      <c r="Q108" s="203"/>
      <c r="R108" s="204"/>
      <c r="S108" s="203"/>
      <c r="T108" s="204"/>
      <c r="U108" s="205"/>
      <c r="V108" s="188"/>
      <c r="Z108" s="203"/>
      <c r="AA108" s="204"/>
      <c r="AB108" s="203"/>
      <c r="AC108" s="204"/>
      <c r="AD108" s="203"/>
      <c r="AE108" s="204"/>
      <c r="AF108" s="203"/>
      <c r="AG108" s="204"/>
      <c r="AH108" s="205"/>
    </row>
    <row r="109" spans="1:34">
      <c r="A109" s="206" t="s">
        <v>1437</v>
      </c>
      <c r="B109" s="206" t="s">
        <v>1439</v>
      </c>
      <c r="C109" s="206" t="s">
        <v>1583</v>
      </c>
      <c r="E109" s="206" t="str">
        <f t="shared" si="10"/>
        <v>HSBC Overnight Fund - Growth</v>
      </c>
      <c r="F109" s="206" t="s">
        <v>136</v>
      </c>
      <c r="G109" s="69" t="str">
        <f>INDEX(A:A,MATCH($L$4:L550,E:E,0))</f>
        <v>HFT134</v>
      </c>
      <c r="H109" s="69" t="str">
        <f t="shared" si="6"/>
        <v>Direct</v>
      </c>
      <c r="I109" s="69" t="str">
        <f t="shared" si="9"/>
        <v>HSBC FTS 134 - Dir - Growth</v>
      </c>
      <c r="J109" s="69" t="str">
        <f t="shared" si="8"/>
        <v>Direct</v>
      </c>
      <c r="K109" s="69" t="e">
        <f t="shared" si="7"/>
        <v>#N/A</v>
      </c>
      <c r="L109" s="196" t="s">
        <v>1539</v>
      </c>
      <c r="M109" s="197">
        <v>10611</v>
      </c>
      <c r="N109" s="198">
        <v>6.09</v>
      </c>
      <c r="O109" s="197" t="s">
        <v>83</v>
      </c>
      <c r="P109" s="198" t="s">
        <v>83</v>
      </c>
      <c r="Q109" s="197" t="s">
        <v>83</v>
      </c>
      <c r="R109" s="198" t="s">
        <v>83</v>
      </c>
      <c r="S109" s="197">
        <v>10870</v>
      </c>
      <c r="T109" s="198">
        <v>3.67</v>
      </c>
      <c r="U109" s="199">
        <v>43259</v>
      </c>
      <c r="V109" s="189"/>
      <c r="Y109" s="196" t="s">
        <v>1539</v>
      </c>
      <c r="Z109" s="197">
        <v>10611</v>
      </c>
      <c r="AA109" s="198">
        <v>6.09</v>
      </c>
      <c r="AB109" s="197" t="s">
        <v>83</v>
      </c>
      <c r="AC109" s="198" t="s">
        <v>83</v>
      </c>
      <c r="AD109" s="197" t="s">
        <v>83</v>
      </c>
      <c r="AE109" s="198" t="s">
        <v>83</v>
      </c>
      <c r="AF109" s="197">
        <v>10870</v>
      </c>
      <c r="AG109" s="198">
        <v>3.67</v>
      </c>
      <c r="AH109" s="199">
        <v>43259</v>
      </c>
    </row>
    <row r="110" spans="1:34">
      <c r="A110" s="206" t="s">
        <v>26</v>
      </c>
      <c r="B110" s="206" t="s">
        <v>710</v>
      </c>
      <c r="C110" s="206" t="s">
        <v>1583</v>
      </c>
      <c r="E110" s="206" t="s">
        <v>1711</v>
      </c>
      <c r="F110" s="206" t="s">
        <v>136</v>
      </c>
      <c r="G110" s="69" t="e">
        <f>INDEX(A:A,MATCH($L$4:L551,E:E,0))</f>
        <v>#N/A</v>
      </c>
      <c r="H110" s="69" t="e">
        <f t="shared" si="6"/>
        <v>#N/A</v>
      </c>
      <c r="I110" s="69" t="str">
        <f t="shared" si="9"/>
        <v>HSBC FTS 134 - Dir - GrowthScheme Benchmark (CRISIL Composite Bond Fund Index)</v>
      </c>
      <c r="J110" s="69" t="str">
        <f t="shared" si="8"/>
        <v>HFT134</v>
      </c>
      <c r="K110" s="69" t="str">
        <f t="shared" si="7"/>
        <v>Direct</v>
      </c>
      <c r="L110" s="200" t="s">
        <v>1530</v>
      </c>
      <c r="M110" s="201">
        <v>11137</v>
      </c>
      <c r="N110" s="202">
        <v>11.34</v>
      </c>
      <c r="O110" s="201" t="s">
        <v>83</v>
      </c>
      <c r="P110" s="202" t="s">
        <v>83</v>
      </c>
      <c r="Q110" s="201" t="s">
        <v>83</v>
      </c>
      <c r="R110" s="202" t="s">
        <v>83</v>
      </c>
      <c r="S110" s="201">
        <v>12861</v>
      </c>
      <c r="T110" s="202">
        <v>11.48</v>
      </c>
      <c r="U110" s="233"/>
      <c r="V110" s="189"/>
      <c r="Y110" s="200" t="s">
        <v>1530</v>
      </c>
      <c r="Z110" s="201">
        <v>11137</v>
      </c>
      <c r="AA110" s="202">
        <v>11.34</v>
      </c>
      <c r="AB110" s="201" t="s">
        <v>83</v>
      </c>
      <c r="AC110" s="202" t="s">
        <v>83</v>
      </c>
      <c r="AD110" s="201" t="s">
        <v>83</v>
      </c>
      <c r="AE110" s="202" t="s">
        <v>83</v>
      </c>
      <c r="AF110" s="201">
        <v>12861</v>
      </c>
      <c r="AG110" s="202">
        <v>11.48</v>
      </c>
      <c r="AH110" s="233"/>
    </row>
    <row r="111" spans="1:34">
      <c r="A111" s="206" t="s">
        <v>26</v>
      </c>
      <c r="B111" s="206" t="s">
        <v>710</v>
      </c>
      <c r="E111" s="206" t="s">
        <v>1702</v>
      </c>
      <c r="F111" s="207" t="s">
        <v>141</v>
      </c>
      <c r="G111" s="69" t="e">
        <f>INDEX(A:A,MATCH($L$4:L552,E:E,0))</f>
        <v>#N/A</v>
      </c>
      <c r="H111" s="69" t="e">
        <f t="shared" si="6"/>
        <v>#N/A</v>
      </c>
      <c r="I111" s="69" t="str">
        <f t="shared" si="9"/>
        <v>Scheme Benchmark (CRISIL Composite Bond Fund Index)</v>
      </c>
      <c r="J111" s="69" t="e">
        <f t="shared" si="8"/>
        <v>#N/A</v>
      </c>
      <c r="K111" s="69" t="e">
        <f t="shared" si="7"/>
        <v>#N/A</v>
      </c>
      <c r="L111" s="191"/>
      <c r="M111" s="203"/>
      <c r="N111" s="204"/>
      <c r="O111" s="203"/>
      <c r="P111" s="204"/>
      <c r="Q111" s="203"/>
      <c r="R111" s="204"/>
      <c r="S111" s="203"/>
      <c r="T111" s="204"/>
      <c r="U111" s="205"/>
      <c r="V111" s="111"/>
      <c r="Z111" s="203"/>
      <c r="AA111" s="204"/>
      <c r="AB111" s="203"/>
      <c r="AC111" s="204"/>
      <c r="AD111" s="203"/>
      <c r="AE111" s="204"/>
      <c r="AF111" s="203"/>
      <c r="AG111" s="204"/>
      <c r="AH111" s="205"/>
    </row>
    <row r="112" spans="1:34">
      <c r="F112" s="207"/>
      <c r="G112" s="69" t="str">
        <f>INDEX(A:A,MATCH($L$4:L553,E:E,0))</f>
        <v>HFT134</v>
      </c>
      <c r="H112" s="69" t="str">
        <f t="shared" si="6"/>
        <v>Regular</v>
      </c>
      <c r="I112" s="69" t="str">
        <f t="shared" si="9"/>
        <v>HSBC FTS 134 - Reg - Growth</v>
      </c>
      <c r="J112" s="69" t="str">
        <f t="shared" si="8"/>
        <v>Regular</v>
      </c>
      <c r="K112" s="69" t="e">
        <f t="shared" si="7"/>
        <v>#N/A</v>
      </c>
      <c r="L112" s="196" t="s">
        <v>1723</v>
      </c>
      <c r="M112" s="197">
        <v>10572</v>
      </c>
      <c r="N112" s="198">
        <v>5.7</v>
      </c>
      <c r="O112" s="197" t="s">
        <v>83</v>
      </c>
      <c r="P112" s="198" t="s">
        <v>83</v>
      </c>
      <c r="Q112" s="197" t="s">
        <v>83</v>
      </c>
      <c r="R112" s="198" t="s">
        <v>83</v>
      </c>
      <c r="S112" s="197">
        <v>10781</v>
      </c>
      <c r="T112" s="198">
        <v>3.3</v>
      </c>
      <c r="U112" s="199">
        <v>43259</v>
      </c>
      <c r="V112" s="111"/>
      <c r="Y112" s="196" t="s">
        <v>1723</v>
      </c>
      <c r="Z112" s="197">
        <v>10572</v>
      </c>
      <c r="AA112" s="198">
        <v>5.7</v>
      </c>
      <c r="AB112" s="197" t="s">
        <v>83</v>
      </c>
      <c r="AC112" s="198" t="s">
        <v>83</v>
      </c>
      <c r="AD112" s="197" t="s">
        <v>83</v>
      </c>
      <c r="AE112" s="198" t="s">
        <v>83</v>
      </c>
      <c r="AF112" s="197">
        <v>10781</v>
      </c>
      <c r="AG112" s="198">
        <v>3.3</v>
      </c>
      <c r="AH112" s="199">
        <v>43259</v>
      </c>
    </row>
    <row r="113" spans="1:34" ht="12.75" customHeight="1">
      <c r="A113" s="206" t="s">
        <v>22</v>
      </c>
      <c r="E113" s="206" t="s">
        <v>1731</v>
      </c>
      <c r="F113" s="206" t="s">
        <v>22</v>
      </c>
      <c r="G113" s="69" t="e">
        <f>INDEX(A:A,MATCH($L$4:L554,E:E,0))</f>
        <v>#N/A</v>
      </c>
      <c r="H113" s="69" t="e">
        <f t="shared" si="6"/>
        <v>#N/A</v>
      </c>
      <c r="I113" s="69" t="str">
        <f t="shared" si="9"/>
        <v>HSBC FTS 134 - Reg - GrowthScheme Benchmark (CRISIL Composite Bond Fund Index)</v>
      </c>
      <c r="J113" s="69" t="str">
        <f t="shared" si="8"/>
        <v>HFT134</v>
      </c>
      <c r="K113" s="69" t="str">
        <f t="shared" si="7"/>
        <v>Regular</v>
      </c>
      <c r="L113" s="200" t="s">
        <v>1530</v>
      </c>
      <c r="M113" s="201">
        <v>11137</v>
      </c>
      <c r="N113" s="202">
        <v>11.34</v>
      </c>
      <c r="O113" s="201" t="s">
        <v>83</v>
      </c>
      <c r="P113" s="202" t="s">
        <v>83</v>
      </c>
      <c r="Q113" s="201" t="s">
        <v>83</v>
      </c>
      <c r="R113" s="202" t="s">
        <v>83</v>
      </c>
      <c r="S113" s="201">
        <v>12861</v>
      </c>
      <c r="T113" s="202">
        <v>11.48</v>
      </c>
      <c r="U113" s="233"/>
      <c r="V113" s="190"/>
      <c r="Y113" s="200" t="s">
        <v>1530</v>
      </c>
      <c r="Z113" s="201">
        <v>11137</v>
      </c>
      <c r="AA113" s="202">
        <v>11.34</v>
      </c>
      <c r="AB113" s="201" t="s">
        <v>83</v>
      </c>
      <c r="AC113" s="202" t="s">
        <v>83</v>
      </c>
      <c r="AD113" s="201" t="s">
        <v>83</v>
      </c>
      <c r="AE113" s="202" t="s">
        <v>83</v>
      </c>
      <c r="AF113" s="201">
        <v>12861</v>
      </c>
      <c r="AG113" s="202">
        <v>11.48</v>
      </c>
      <c r="AH113" s="233"/>
    </row>
    <row r="114" spans="1:34">
      <c r="A114" s="206" t="s">
        <v>15</v>
      </c>
      <c r="E114" s="206" t="s">
        <v>1732</v>
      </c>
      <c r="F114" s="206" t="s">
        <v>15</v>
      </c>
      <c r="G114" s="69" t="e">
        <f>INDEX(A:A,MATCH($L$4:L555,E:E,0))</f>
        <v>#N/A</v>
      </c>
      <c r="H114" s="69" t="e">
        <f t="shared" si="6"/>
        <v>#N/A</v>
      </c>
      <c r="I114" s="69" t="str">
        <f t="shared" si="9"/>
        <v>Scheme Benchmark (CRISIL Composite Bond Fund Index)</v>
      </c>
      <c r="J114" s="69" t="e">
        <f t="shared" si="8"/>
        <v>#N/A</v>
      </c>
      <c r="K114" s="69" t="e">
        <f t="shared" si="7"/>
        <v>#N/A</v>
      </c>
      <c r="L114" s="191"/>
      <c r="M114" s="203"/>
      <c r="N114" s="204"/>
      <c r="O114" s="203"/>
      <c r="P114" s="204"/>
      <c r="Q114" s="203"/>
      <c r="R114" s="204"/>
      <c r="S114" s="203"/>
      <c r="T114" s="204"/>
      <c r="U114" s="205"/>
      <c r="Z114" s="203"/>
      <c r="AA114" s="204"/>
      <c r="AB114" s="203"/>
      <c r="AC114" s="204"/>
      <c r="AD114" s="203"/>
      <c r="AE114" s="204"/>
      <c r="AF114" s="203"/>
      <c r="AG114" s="204"/>
      <c r="AH114" s="205"/>
    </row>
    <row r="115" spans="1:34">
      <c r="A115" s="206" t="s">
        <v>1</v>
      </c>
      <c r="E115" s="206" t="s">
        <v>1733</v>
      </c>
      <c r="F115" s="206" t="s">
        <v>1</v>
      </c>
      <c r="G115" s="69" t="str">
        <f>INDEX(A:A,MATCH($L$4:L556,E:E,0))</f>
        <v>HFT135</v>
      </c>
      <c r="H115" s="69" t="str">
        <f t="shared" si="6"/>
        <v>Direct</v>
      </c>
      <c r="I115" s="69" t="str">
        <f t="shared" si="9"/>
        <v>HSBC FTS 135 - Dir - Growth</v>
      </c>
      <c r="J115" s="69" t="str">
        <f t="shared" si="8"/>
        <v>Direct</v>
      </c>
      <c r="K115" s="69" t="e">
        <f t="shared" si="7"/>
        <v>#N/A</v>
      </c>
      <c r="L115" s="196" t="s">
        <v>1540</v>
      </c>
      <c r="M115" s="197">
        <v>10643</v>
      </c>
      <c r="N115" s="198">
        <v>6.41</v>
      </c>
      <c r="O115" s="197" t="s">
        <v>83</v>
      </c>
      <c r="P115" s="198" t="s">
        <v>83</v>
      </c>
      <c r="Q115" s="197" t="s">
        <v>83</v>
      </c>
      <c r="R115" s="198" t="s">
        <v>83</v>
      </c>
      <c r="S115" s="197">
        <v>10817</v>
      </c>
      <c r="T115" s="198">
        <v>3.59</v>
      </c>
      <c r="U115" s="199">
        <v>43291</v>
      </c>
      <c r="Y115" s="196" t="s">
        <v>1540</v>
      </c>
      <c r="Z115" s="197">
        <v>10643</v>
      </c>
      <c r="AA115" s="198">
        <v>6.41</v>
      </c>
      <c r="AB115" s="197" t="s">
        <v>83</v>
      </c>
      <c r="AC115" s="198" t="s">
        <v>83</v>
      </c>
      <c r="AD115" s="197" t="s">
        <v>83</v>
      </c>
      <c r="AE115" s="198" t="s">
        <v>83</v>
      </c>
      <c r="AF115" s="197">
        <v>10817</v>
      </c>
      <c r="AG115" s="198">
        <v>3.59</v>
      </c>
      <c r="AH115" s="199">
        <v>43291</v>
      </c>
    </row>
    <row r="116" spans="1:34">
      <c r="A116" s="206" t="s">
        <v>2</v>
      </c>
      <c r="E116" s="206" t="s">
        <v>1734</v>
      </c>
      <c r="F116" s="206" t="s">
        <v>2</v>
      </c>
      <c r="G116" s="69" t="e">
        <f>INDEX(A:A,MATCH($L$4:L557,E:E,0))</f>
        <v>#N/A</v>
      </c>
      <c r="H116" s="69" t="e">
        <f t="shared" si="6"/>
        <v>#N/A</v>
      </c>
      <c r="I116" s="69" t="str">
        <f t="shared" si="9"/>
        <v>HSBC FTS 135 - Dir - GrowthScheme Benchmark (CRISIL Composite Bond Fund Index)</v>
      </c>
      <c r="J116" s="69" t="str">
        <f t="shared" si="8"/>
        <v>HFT135</v>
      </c>
      <c r="K116" s="69" t="str">
        <f t="shared" si="7"/>
        <v>Direct</v>
      </c>
      <c r="L116" s="200" t="s">
        <v>1530</v>
      </c>
      <c r="M116" s="201">
        <v>11137</v>
      </c>
      <c r="N116" s="202">
        <v>11.34</v>
      </c>
      <c r="O116" s="201" t="s">
        <v>83</v>
      </c>
      <c r="P116" s="202" t="s">
        <v>83</v>
      </c>
      <c r="Q116" s="201" t="s">
        <v>83</v>
      </c>
      <c r="R116" s="202" t="s">
        <v>83</v>
      </c>
      <c r="S116" s="201">
        <v>12731</v>
      </c>
      <c r="T116" s="202">
        <v>11.45</v>
      </c>
      <c r="U116" s="233"/>
      <c r="Y116" s="200" t="s">
        <v>1530</v>
      </c>
      <c r="Z116" s="201">
        <v>11137</v>
      </c>
      <c r="AA116" s="202">
        <v>11.34</v>
      </c>
      <c r="AB116" s="201" t="s">
        <v>83</v>
      </c>
      <c r="AC116" s="202" t="s">
        <v>83</v>
      </c>
      <c r="AD116" s="201" t="s">
        <v>83</v>
      </c>
      <c r="AE116" s="202" t="s">
        <v>83</v>
      </c>
      <c r="AF116" s="201">
        <v>12731</v>
      </c>
      <c r="AG116" s="202">
        <v>11.45</v>
      </c>
      <c r="AH116" s="233"/>
    </row>
    <row r="117" spans="1:34">
      <c r="A117" s="206" t="s">
        <v>1349</v>
      </c>
      <c r="E117" s="206" t="s">
        <v>1735</v>
      </c>
      <c r="F117" s="206" t="s">
        <v>1349</v>
      </c>
      <c r="G117" s="69" t="e">
        <f>INDEX(A:A,MATCH($L$4:L558,E:E,0))</f>
        <v>#N/A</v>
      </c>
      <c r="H117" s="69" t="e">
        <f t="shared" si="6"/>
        <v>#N/A</v>
      </c>
      <c r="I117" s="69" t="str">
        <f t="shared" si="9"/>
        <v>Scheme Benchmark (CRISIL Composite Bond Fund Index)</v>
      </c>
      <c r="J117" s="69" t="e">
        <f t="shared" si="8"/>
        <v>#N/A</v>
      </c>
      <c r="K117" s="69" t="e">
        <f t="shared" si="7"/>
        <v>#N/A</v>
      </c>
      <c r="L117" s="191"/>
      <c r="M117" s="203"/>
      <c r="N117" s="204"/>
      <c r="O117" s="203"/>
      <c r="P117" s="204"/>
      <c r="Q117" s="203"/>
      <c r="R117" s="204"/>
      <c r="S117" s="203"/>
      <c r="T117" s="204"/>
      <c r="U117" s="205"/>
      <c r="Z117" s="203"/>
      <c r="AA117" s="204"/>
      <c r="AB117" s="203"/>
      <c r="AC117" s="204"/>
      <c r="AD117" s="203"/>
      <c r="AE117" s="204"/>
      <c r="AF117" s="203"/>
      <c r="AG117" s="204"/>
      <c r="AH117" s="205"/>
    </row>
    <row r="118" spans="1:34">
      <c r="A118" s="206" t="s">
        <v>13</v>
      </c>
      <c r="E118" s="206" t="s">
        <v>1736</v>
      </c>
      <c r="F118" s="206" t="s">
        <v>13</v>
      </c>
      <c r="G118" s="69" t="str">
        <f>INDEX(A:A,MATCH($L$4:L559,E:E,0))</f>
        <v>HFT135</v>
      </c>
      <c r="H118" s="69" t="str">
        <f t="shared" si="6"/>
        <v>Regular</v>
      </c>
      <c r="I118" s="69" t="str">
        <f t="shared" si="9"/>
        <v>HSBC FTS 135 - Reg - Growth</v>
      </c>
      <c r="J118" s="69" t="str">
        <f t="shared" si="8"/>
        <v>Regular</v>
      </c>
      <c r="K118" s="69" t="e">
        <f t="shared" si="7"/>
        <v>#N/A</v>
      </c>
      <c r="L118" s="196" t="s">
        <v>1724</v>
      </c>
      <c r="M118" s="197">
        <v>10608</v>
      </c>
      <c r="N118" s="198">
        <v>6.06</v>
      </c>
      <c r="O118" s="197" t="s">
        <v>83</v>
      </c>
      <c r="P118" s="198" t="s">
        <v>83</v>
      </c>
      <c r="Q118" s="197" t="s">
        <v>83</v>
      </c>
      <c r="R118" s="198" t="s">
        <v>83</v>
      </c>
      <c r="S118" s="197">
        <v>10741</v>
      </c>
      <c r="T118" s="198">
        <v>3.26</v>
      </c>
      <c r="U118" s="199">
        <v>43291</v>
      </c>
      <c r="Y118" s="196" t="s">
        <v>1724</v>
      </c>
      <c r="Z118" s="197">
        <v>10608</v>
      </c>
      <c r="AA118" s="198">
        <v>6.06</v>
      </c>
      <c r="AB118" s="197" t="s">
        <v>83</v>
      </c>
      <c r="AC118" s="198" t="s">
        <v>83</v>
      </c>
      <c r="AD118" s="197" t="s">
        <v>83</v>
      </c>
      <c r="AE118" s="198" t="s">
        <v>83</v>
      </c>
      <c r="AF118" s="197">
        <v>10741</v>
      </c>
      <c r="AG118" s="198">
        <v>3.26</v>
      </c>
      <c r="AH118" s="199">
        <v>43291</v>
      </c>
    </row>
    <row r="119" spans="1:34">
      <c r="A119" s="206" t="s">
        <v>26</v>
      </c>
      <c r="E119" s="206" t="s">
        <v>1737</v>
      </c>
      <c r="F119" s="206" t="s">
        <v>26</v>
      </c>
      <c r="G119" s="69" t="e">
        <f>INDEX(A:A,MATCH($L$4:L560,E:E,0))</f>
        <v>#N/A</v>
      </c>
      <c r="H119" s="69" t="e">
        <f t="shared" si="6"/>
        <v>#N/A</v>
      </c>
      <c r="I119" s="69" t="str">
        <f t="shared" si="9"/>
        <v>HSBC FTS 135 - Reg - GrowthScheme Benchmark (CRISIL Composite Bond Fund Index)</v>
      </c>
      <c r="J119" s="69" t="str">
        <f t="shared" si="8"/>
        <v>HFT135</v>
      </c>
      <c r="K119" s="69" t="str">
        <f t="shared" si="7"/>
        <v>Regular</v>
      </c>
      <c r="L119" s="200" t="s">
        <v>1530</v>
      </c>
      <c r="M119" s="201">
        <v>11137</v>
      </c>
      <c r="N119" s="202">
        <v>11.34</v>
      </c>
      <c r="O119" s="201" t="s">
        <v>83</v>
      </c>
      <c r="P119" s="202" t="s">
        <v>83</v>
      </c>
      <c r="Q119" s="201" t="s">
        <v>83</v>
      </c>
      <c r="R119" s="202" t="s">
        <v>83</v>
      </c>
      <c r="S119" s="201">
        <v>12731</v>
      </c>
      <c r="T119" s="202">
        <v>11.45</v>
      </c>
      <c r="U119" s="233"/>
      <c r="Y119" s="200" t="s">
        <v>1530</v>
      </c>
      <c r="Z119" s="201">
        <v>11137</v>
      </c>
      <c r="AA119" s="202">
        <v>11.34</v>
      </c>
      <c r="AB119" s="201" t="s">
        <v>83</v>
      </c>
      <c r="AC119" s="202" t="s">
        <v>83</v>
      </c>
      <c r="AD119" s="201" t="s">
        <v>83</v>
      </c>
      <c r="AE119" s="202" t="s">
        <v>83</v>
      </c>
      <c r="AF119" s="201">
        <v>12731</v>
      </c>
      <c r="AG119" s="202">
        <v>11.45</v>
      </c>
      <c r="AH119" s="233"/>
    </row>
    <row r="120" spans="1:34">
      <c r="A120" s="206" t="s">
        <v>14</v>
      </c>
      <c r="E120" s="206" t="s">
        <v>1738</v>
      </c>
      <c r="F120" s="206" t="s">
        <v>14</v>
      </c>
      <c r="G120" s="69" t="e">
        <f>INDEX(A:A,MATCH($L$4:L561,E:E,0))</f>
        <v>#N/A</v>
      </c>
      <c r="H120" s="69" t="e">
        <f t="shared" si="6"/>
        <v>#N/A</v>
      </c>
      <c r="I120" s="69" t="str">
        <f t="shared" si="9"/>
        <v>Scheme Benchmark (CRISIL Composite Bond Fund Index)</v>
      </c>
      <c r="J120" s="69" t="e">
        <f t="shared" si="8"/>
        <v>#N/A</v>
      </c>
      <c r="K120" s="69" t="e">
        <f t="shared" si="7"/>
        <v>#N/A</v>
      </c>
      <c r="L120" s="191"/>
      <c r="M120" s="203"/>
      <c r="N120" s="204"/>
      <c r="O120" s="203"/>
      <c r="P120" s="204"/>
      <c r="Q120" s="203"/>
      <c r="R120" s="204"/>
      <c r="S120" s="203"/>
      <c r="T120" s="204"/>
      <c r="U120" s="205"/>
      <c r="Z120" s="203"/>
      <c r="AA120" s="204"/>
      <c r="AB120" s="203"/>
      <c r="AC120" s="204"/>
      <c r="AD120" s="203"/>
      <c r="AE120" s="204"/>
      <c r="AF120" s="203"/>
      <c r="AG120" s="204"/>
      <c r="AH120" s="205"/>
    </row>
    <row r="121" spans="1:34">
      <c r="A121" s="206" t="s">
        <v>8</v>
      </c>
      <c r="E121" s="206" t="s">
        <v>1739</v>
      </c>
      <c r="F121" s="206" t="s">
        <v>8</v>
      </c>
      <c r="G121" s="69" t="str">
        <f>INDEX(A:A,MATCH($L$4:L562,E:E,0))</f>
        <v>HFT136</v>
      </c>
      <c r="H121" s="69" t="str">
        <f t="shared" si="6"/>
        <v>Direct</v>
      </c>
      <c r="I121" s="69" t="str">
        <f t="shared" si="9"/>
        <v>HSBC FTS 136 - Dir - Growth</v>
      </c>
      <c r="J121" s="69" t="str">
        <f t="shared" si="8"/>
        <v>Direct</v>
      </c>
      <c r="K121" s="69" t="e">
        <f t="shared" si="7"/>
        <v>#N/A</v>
      </c>
      <c r="L121" s="196" t="s">
        <v>1541</v>
      </c>
      <c r="M121" s="197">
        <v>10673</v>
      </c>
      <c r="N121" s="198">
        <v>6.71</v>
      </c>
      <c r="O121" s="197" t="s">
        <v>83</v>
      </c>
      <c r="P121" s="198" t="s">
        <v>83</v>
      </c>
      <c r="Q121" s="197" t="s">
        <v>83</v>
      </c>
      <c r="R121" s="198" t="s">
        <v>83</v>
      </c>
      <c r="S121" s="197">
        <v>10749</v>
      </c>
      <c r="T121" s="198">
        <v>3.44</v>
      </c>
      <c r="U121" s="199">
        <v>43325</v>
      </c>
      <c r="Y121" s="196" t="s">
        <v>1541</v>
      </c>
      <c r="Z121" s="197">
        <v>10673</v>
      </c>
      <c r="AA121" s="198">
        <v>6.71</v>
      </c>
      <c r="AB121" s="197" t="s">
        <v>83</v>
      </c>
      <c r="AC121" s="198" t="s">
        <v>83</v>
      </c>
      <c r="AD121" s="197" t="s">
        <v>83</v>
      </c>
      <c r="AE121" s="198" t="s">
        <v>83</v>
      </c>
      <c r="AF121" s="197">
        <v>10749</v>
      </c>
      <c r="AG121" s="198">
        <v>3.44</v>
      </c>
      <c r="AH121" s="199">
        <v>43325</v>
      </c>
    </row>
    <row r="122" spans="1:34">
      <c r="A122" s="206" t="s">
        <v>1408</v>
      </c>
      <c r="E122" s="206" t="s">
        <v>1740</v>
      </c>
      <c r="F122" s="206" t="s">
        <v>1408</v>
      </c>
      <c r="G122" s="69" t="e">
        <f>INDEX(A:A,MATCH($L$4:L563,E:E,0))</f>
        <v>#N/A</v>
      </c>
      <c r="H122" s="69" t="e">
        <f t="shared" si="6"/>
        <v>#N/A</v>
      </c>
      <c r="I122" s="69" t="str">
        <f t="shared" si="9"/>
        <v>HSBC FTS 136 - Dir - GrowthScheme Benchmark (CRISIL Composite Bond Fund Index)</v>
      </c>
      <c r="J122" s="69" t="str">
        <f t="shared" si="8"/>
        <v>HFT136</v>
      </c>
      <c r="K122" s="69" t="str">
        <f t="shared" si="7"/>
        <v>Direct</v>
      </c>
      <c r="L122" s="200" t="s">
        <v>1530</v>
      </c>
      <c r="M122" s="201">
        <v>11137</v>
      </c>
      <c r="N122" s="202">
        <v>11.34</v>
      </c>
      <c r="O122" s="201" t="s">
        <v>83</v>
      </c>
      <c r="P122" s="202" t="s">
        <v>83</v>
      </c>
      <c r="Q122" s="201" t="s">
        <v>83</v>
      </c>
      <c r="R122" s="202" t="s">
        <v>83</v>
      </c>
      <c r="S122" s="201">
        <v>12598</v>
      </c>
      <c r="T122" s="202">
        <v>11.43</v>
      </c>
      <c r="U122" s="233"/>
      <c r="Y122" s="200" t="s">
        <v>1530</v>
      </c>
      <c r="Z122" s="201">
        <v>11137</v>
      </c>
      <c r="AA122" s="202">
        <v>11.34</v>
      </c>
      <c r="AB122" s="201" t="s">
        <v>83</v>
      </c>
      <c r="AC122" s="202" t="s">
        <v>83</v>
      </c>
      <c r="AD122" s="201" t="s">
        <v>83</v>
      </c>
      <c r="AE122" s="202" t="s">
        <v>83</v>
      </c>
      <c r="AF122" s="201">
        <v>12598</v>
      </c>
      <c r="AG122" s="202">
        <v>11.43</v>
      </c>
      <c r="AH122" s="233"/>
    </row>
    <row r="123" spans="1:34">
      <c r="A123" s="206" t="s">
        <v>4</v>
      </c>
      <c r="E123" s="206" t="s">
        <v>1741</v>
      </c>
      <c r="F123" s="206" t="s">
        <v>4</v>
      </c>
      <c r="G123" s="69" t="e">
        <f>INDEX(A:A,MATCH($L$4:L564,E:E,0))</f>
        <v>#N/A</v>
      </c>
      <c r="H123" s="69" t="e">
        <f t="shared" si="6"/>
        <v>#N/A</v>
      </c>
      <c r="I123" s="69" t="str">
        <f t="shared" si="9"/>
        <v>Scheme Benchmark (CRISIL Composite Bond Fund Index)</v>
      </c>
      <c r="J123" s="69" t="e">
        <f t="shared" si="8"/>
        <v>#N/A</v>
      </c>
      <c r="K123" s="69" t="e">
        <f t="shared" si="7"/>
        <v>#N/A</v>
      </c>
      <c r="L123" s="191"/>
      <c r="M123" s="203"/>
      <c r="N123" s="204"/>
      <c r="O123" s="203"/>
      <c r="P123" s="204"/>
      <c r="Q123" s="203"/>
      <c r="R123" s="204"/>
      <c r="S123" s="203"/>
      <c r="T123" s="204"/>
      <c r="U123" s="205"/>
      <c r="Z123" s="203"/>
      <c r="AA123" s="204"/>
      <c r="AB123" s="203"/>
      <c r="AC123" s="204"/>
      <c r="AD123" s="203"/>
      <c r="AE123" s="204"/>
      <c r="AF123" s="203"/>
      <c r="AG123" s="204"/>
      <c r="AH123" s="205"/>
    </row>
    <row r="124" spans="1:34">
      <c r="A124" s="206" t="s">
        <v>9</v>
      </c>
      <c r="E124" s="206" t="s">
        <v>1742</v>
      </c>
      <c r="F124" s="206" t="s">
        <v>9</v>
      </c>
      <c r="G124" s="69" t="str">
        <f>INDEX(A:A,MATCH($L$4:L565,E:E,0))</f>
        <v>HFT136</v>
      </c>
      <c r="H124" s="69" t="str">
        <f t="shared" si="6"/>
        <v>Regular</v>
      </c>
      <c r="I124" s="69" t="str">
        <f t="shared" si="9"/>
        <v>HSBC FTS 136 - Reg - Growth</v>
      </c>
      <c r="J124" s="69" t="str">
        <f t="shared" si="8"/>
        <v>Regular</v>
      </c>
      <c r="K124" s="69" t="e">
        <f t="shared" si="7"/>
        <v>#N/A</v>
      </c>
      <c r="L124" s="196" t="s">
        <v>1725</v>
      </c>
      <c r="M124" s="197">
        <v>10638</v>
      </c>
      <c r="N124" s="198">
        <v>6.36</v>
      </c>
      <c r="O124" s="197" t="s">
        <v>83</v>
      </c>
      <c r="P124" s="198" t="s">
        <v>83</v>
      </c>
      <c r="Q124" s="197" t="s">
        <v>83</v>
      </c>
      <c r="R124" s="198" t="s">
        <v>83</v>
      </c>
      <c r="S124" s="197">
        <v>10678</v>
      </c>
      <c r="T124" s="198">
        <v>3.12</v>
      </c>
      <c r="U124" s="199">
        <v>43325</v>
      </c>
      <c r="Y124" s="196" t="s">
        <v>1725</v>
      </c>
      <c r="Z124" s="197">
        <v>10638</v>
      </c>
      <c r="AA124" s="198">
        <v>6.36</v>
      </c>
      <c r="AB124" s="197" t="s">
        <v>83</v>
      </c>
      <c r="AC124" s="198" t="s">
        <v>83</v>
      </c>
      <c r="AD124" s="197" t="s">
        <v>83</v>
      </c>
      <c r="AE124" s="198" t="s">
        <v>83</v>
      </c>
      <c r="AF124" s="197">
        <v>10678</v>
      </c>
      <c r="AG124" s="198">
        <v>3.12</v>
      </c>
      <c r="AH124" s="199">
        <v>43325</v>
      </c>
    </row>
    <row r="125" spans="1:34">
      <c r="A125" s="206" t="s">
        <v>23</v>
      </c>
      <c r="E125" s="206" t="s">
        <v>1743</v>
      </c>
      <c r="F125" s="206" t="s">
        <v>23</v>
      </c>
      <c r="G125" s="69" t="e">
        <f>INDEX(A:A,MATCH($L$4:L566,E:E,0))</f>
        <v>#N/A</v>
      </c>
      <c r="H125" s="69" t="e">
        <f t="shared" si="6"/>
        <v>#N/A</v>
      </c>
      <c r="I125" s="69" t="str">
        <f t="shared" si="9"/>
        <v>HSBC FTS 136 - Reg - GrowthScheme Benchmark (CRISIL Composite Bond Fund Index)</v>
      </c>
      <c r="J125" s="69" t="str">
        <f t="shared" si="8"/>
        <v>HFT136</v>
      </c>
      <c r="K125" s="69" t="str">
        <f t="shared" si="7"/>
        <v>Regular</v>
      </c>
      <c r="L125" s="200" t="s">
        <v>1530</v>
      </c>
      <c r="M125" s="201">
        <v>11137</v>
      </c>
      <c r="N125" s="202">
        <v>11.34</v>
      </c>
      <c r="O125" s="201" t="s">
        <v>83</v>
      </c>
      <c r="P125" s="202" t="s">
        <v>83</v>
      </c>
      <c r="Q125" s="201" t="s">
        <v>83</v>
      </c>
      <c r="R125" s="202" t="s">
        <v>83</v>
      </c>
      <c r="S125" s="201">
        <v>12598</v>
      </c>
      <c r="T125" s="202">
        <v>11.43</v>
      </c>
      <c r="U125" s="233"/>
      <c r="Y125" s="200" t="s">
        <v>1530</v>
      </c>
      <c r="Z125" s="201">
        <v>11137</v>
      </c>
      <c r="AA125" s="202">
        <v>11.34</v>
      </c>
      <c r="AB125" s="201" t="s">
        <v>83</v>
      </c>
      <c r="AC125" s="202" t="s">
        <v>83</v>
      </c>
      <c r="AD125" s="201" t="s">
        <v>83</v>
      </c>
      <c r="AE125" s="202" t="s">
        <v>83</v>
      </c>
      <c r="AF125" s="201">
        <v>12598</v>
      </c>
      <c r="AG125" s="202">
        <v>11.43</v>
      </c>
      <c r="AH125" s="233"/>
    </row>
    <row r="126" spans="1:34">
      <c r="A126" s="206" t="s">
        <v>24</v>
      </c>
      <c r="E126" s="206" t="s">
        <v>1744</v>
      </c>
      <c r="F126" s="206" t="s">
        <v>24</v>
      </c>
      <c r="G126" s="69" t="e">
        <f>INDEX(A:A,MATCH($L$4:L567,E:E,0))</f>
        <v>#N/A</v>
      </c>
      <c r="H126" s="69" t="e">
        <f t="shared" si="6"/>
        <v>#N/A</v>
      </c>
      <c r="I126" s="69" t="str">
        <f t="shared" si="9"/>
        <v>Scheme Benchmark (CRISIL Composite Bond Fund Index)</v>
      </c>
      <c r="J126" s="69" t="e">
        <f t="shared" si="8"/>
        <v>#N/A</v>
      </c>
      <c r="K126" s="69" t="e">
        <f t="shared" si="7"/>
        <v>#N/A</v>
      </c>
      <c r="L126" s="191"/>
      <c r="M126" s="203"/>
      <c r="N126" s="204"/>
      <c r="O126" s="203"/>
      <c r="P126" s="204"/>
      <c r="Q126" s="203"/>
      <c r="R126" s="204"/>
      <c r="S126" s="203"/>
      <c r="T126" s="204"/>
      <c r="U126" s="205"/>
      <c r="Z126" s="203"/>
      <c r="AA126" s="204"/>
      <c r="AB126" s="203"/>
      <c r="AC126" s="204"/>
      <c r="AD126" s="203"/>
      <c r="AE126" s="204"/>
      <c r="AF126" s="203"/>
      <c r="AG126" s="204"/>
      <c r="AH126" s="205"/>
    </row>
    <row r="127" spans="1:34">
      <c r="A127" s="206" t="s">
        <v>25</v>
      </c>
      <c r="E127" s="206" t="s">
        <v>1745</v>
      </c>
      <c r="F127" s="206" t="s">
        <v>25</v>
      </c>
      <c r="G127" s="69" t="str">
        <f>INDEX(A:A,MATCH($L$4:L568,E:E,0))</f>
        <v>HFT137</v>
      </c>
      <c r="H127" s="69" t="str">
        <f t="shared" si="6"/>
        <v>Direct</v>
      </c>
      <c r="I127" s="69" t="str">
        <f t="shared" si="9"/>
        <v>HSBC FTS 137 - Dir - Growth</v>
      </c>
      <c r="J127" s="69" t="str">
        <f t="shared" si="8"/>
        <v>Direct</v>
      </c>
      <c r="K127" s="69" t="e">
        <f t="shared" si="7"/>
        <v>#N/A</v>
      </c>
      <c r="L127" s="196" t="s">
        <v>1542</v>
      </c>
      <c r="M127" s="197">
        <v>11063</v>
      </c>
      <c r="N127" s="198">
        <v>10.6</v>
      </c>
      <c r="O127" s="197" t="s">
        <v>83</v>
      </c>
      <c r="P127" s="198" t="s">
        <v>83</v>
      </c>
      <c r="Q127" s="197" t="s">
        <v>83</v>
      </c>
      <c r="R127" s="198" t="s">
        <v>83</v>
      </c>
      <c r="S127" s="197">
        <v>11917</v>
      </c>
      <c r="T127" s="198">
        <v>10.86</v>
      </c>
      <c r="U127" s="199">
        <v>43483</v>
      </c>
      <c r="Y127" s="196" t="s">
        <v>1542</v>
      </c>
      <c r="Z127" s="197">
        <v>11063</v>
      </c>
      <c r="AA127" s="198">
        <v>10.6</v>
      </c>
      <c r="AB127" s="197" t="s">
        <v>83</v>
      </c>
      <c r="AC127" s="198" t="s">
        <v>83</v>
      </c>
      <c r="AD127" s="197" t="s">
        <v>83</v>
      </c>
      <c r="AE127" s="198" t="s">
        <v>83</v>
      </c>
      <c r="AF127" s="197">
        <v>11917</v>
      </c>
      <c r="AG127" s="198">
        <v>10.86</v>
      </c>
      <c r="AH127" s="199">
        <v>43483</v>
      </c>
    </row>
    <row r="128" spans="1:34">
      <c r="A128" s="206" t="s">
        <v>5</v>
      </c>
      <c r="E128" s="206" t="s">
        <v>1746</v>
      </c>
      <c r="F128" s="206" t="s">
        <v>5</v>
      </c>
      <c r="G128" s="69" t="e">
        <f>INDEX(A:A,MATCH($L$4:L569,E:E,0))</f>
        <v>#N/A</v>
      </c>
      <c r="H128" s="69" t="e">
        <f t="shared" si="6"/>
        <v>#N/A</v>
      </c>
      <c r="I128" s="69" t="str">
        <f t="shared" si="9"/>
        <v>HSBC FTS 137 - Dir - GrowthScheme Benchmark (CRISIL Composite Bond Fund Index)</v>
      </c>
      <c r="J128" s="69" t="str">
        <f t="shared" si="8"/>
        <v>HFT137</v>
      </c>
      <c r="K128" s="69" t="str">
        <f t="shared" si="7"/>
        <v>Direct</v>
      </c>
      <c r="L128" s="200" t="s">
        <v>1530</v>
      </c>
      <c r="M128" s="201">
        <v>11137</v>
      </c>
      <c r="N128" s="202">
        <v>11.34</v>
      </c>
      <c r="O128" s="201" t="s">
        <v>83</v>
      </c>
      <c r="P128" s="202" t="s">
        <v>83</v>
      </c>
      <c r="Q128" s="201" t="s">
        <v>83</v>
      </c>
      <c r="R128" s="202" t="s">
        <v>83</v>
      </c>
      <c r="S128" s="201">
        <v>12108</v>
      </c>
      <c r="T128" s="202">
        <v>11.9</v>
      </c>
      <c r="U128" s="233"/>
      <c r="Y128" s="200" t="s">
        <v>1530</v>
      </c>
      <c r="Z128" s="201">
        <v>11137</v>
      </c>
      <c r="AA128" s="202">
        <v>11.34</v>
      </c>
      <c r="AB128" s="201" t="s">
        <v>83</v>
      </c>
      <c r="AC128" s="202" t="s">
        <v>83</v>
      </c>
      <c r="AD128" s="201" t="s">
        <v>83</v>
      </c>
      <c r="AE128" s="202" t="s">
        <v>83</v>
      </c>
      <c r="AF128" s="201">
        <v>12108</v>
      </c>
      <c r="AG128" s="202">
        <v>11.9</v>
      </c>
      <c r="AH128" s="233"/>
    </row>
    <row r="129" spans="1:34">
      <c r="A129" s="206" t="s">
        <v>1437</v>
      </c>
      <c r="E129" s="206" t="s">
        <v>1747</v>
      </c>
      <c r="F129" s="206" t="s">
        <v>1437</v>
      </c>
      <c r="G129" s="69" t="e">
        <f>INDEX(A:A,MATCH($L$4:L570,E:E,0))</f>
        <v>#N/A</v>
      </c>
      <c r="H129" s="69" t="e">
        <f t="shared" si="6"/>
        <v>#N/A</v>
      </c>
      <c r="I129" s="69" t="str">
        <f t="shared" si="9"/>
        <v>Scheme Benchmark (CRISIL Composite Bond Fund Index)</v>
      </c>
      <c r="J129" s="69" t="e">
        <f t="shared" si="8"/>
        <v>#N/A</v>
      </c>
      <c r="K129" s="69" t="e">
        <f t="shared" si="7"/>
        <v>#N/A</v>
      </c>
      <c r="L129" s="191"/>
      <c r="M129" s="203"/>
      <c r="N129" s="204"/>
      <c r="O129" s="203"/>
      <c r="P129" s="204"/>
      <c r="Q129" s="203"/>
      <c r="R129" s="204"/>
      <c r="S129" s="203"/>
      <c r="T129" s="204"/>
      <c r="U129" s="205"/>
      <c r="Z129" s="203"/>
      <c r="AA129" s="204"/>
      <c r="AB129" s="203"/>
      <c r="AC129" s="204"/>
      <c r="AD129" s="203"/>
      <c r="AE129" s="204"/>
      <c r="AF129" s="203"/>
      <c r="AG129" s="204"/>
      <c r="AH129" s="205"/>
    </row>
    <row r="130" spans="1:34">
      <c r="A130" s="206" t="s">
        <v>6</v>
      </c>
      <c r="E130" s="206" t="s">
        <v>1748</v>
      </c>
      <c r="F130" s="206" t="s">
        <v>6</v>
      </c>
      <c r="G130" s="69" t="str">
        <f>INDEX(A:A,MATCH($L$4:L571,E:E,0))</f>
        <v>HFT137</v>
      </c>
      <c r="H130" s="69" t="str">
        <f t="shared" si="6"/>
        <v>Regular</v>
      </c>
      <c r="I130" s="69" t="str">
        <f t="shared" si="9"/>
        <v>HSBC FTS 137 - Reg - Growth</v>
      </c>
      <c r="J130" s="69" t="str">
        <f t="shared" si="8"/>
        <v>Regular</v>
      </c>
      <c r="K130" s="69" t="e">
        <f t="shared" si="7"/>
        <v>#N/A</v>
      </c>
      <c r="L130" s="196" t="s">
        <v>1726</v>
      </c>
      <c r="M130" s="197">
        <v>11033</v>
      </c>
      <c r="N130" s="198">
        <v>10.3</v>
      </c>
      <c r="O130" s="197" t="s">
        <v>83</v>
      </c>
      <c r="P130" s="198" t="s">
        <v>83</v>
      </c>
      <c r="Q130" s="197" t="s">
        <v>83</v>
      </c>
      <c r="R130" s="198" t="s">
        <v>83</v>
      </c>
      <c r="S130" s="197">
        <v>11863</v>
      </c>
      <c r="T130" s="198">
        <v>10.56</v>
      </c>
      <c r="U130" s="199">
        <v>43483</v>
      </c>
      <c r="Y130" s="196" t="s">
        <v>1726</v>
      </c>
      <c r="Z130" s="197">
        <v>11033</v>
      </c>
      <c r="AA130" s="198">
        <v>10.3</v>
      </c>
      <c r="AB130" s="197" t="s">
        <v>83</v>
      </c>
      <c r="AC130" s="198" t="s">
        <v>83</v>
      </c>
      <c r="AD130" s="197" t="s">
        <v>83</v>
      </c>
      <c r="AE130" s="198" t="s">
        <v>83</v>
      </c>
      <c r="AF130" s="197">
        <v>11863</v>
      </c>
      <c r="AG130" s="198">
        <v>10.56</v>
      </c>
      <c r="AH130" s="199">
        <v>43483</v>
      </c>
    </row>
    <row r="131" spans="1:34">
      <c r="A131" s="206" t="s">
        <v>3</v>
      </c>
      <c r="E131" s="206" t="s">
        <v>1749</v>
      </c>
      <c r="F131" s="206" t="s">
        <v>3</v>
      </c>
      <c r="G131" s="69" t="e">
        <f>INDEX(A:A,MATCH($L$4:L572,E:E,0))</f>
        <v>#N/A</v>
      </c>
      <c r="H131" s="69" t="e">
        <f t="shared" si="6"/>
        <v>#N/A</v>
      </c>
      <c r="I131" s="69" t="str">
        <f t="shared" si="9"/>
        <v>HSBC FTS 137 - Reg - GrowthScheme Benchmark (CRISIL Composite Bond Fund Index)</v>
      </c>
      <c r="J131" s="69" t="str">
        <f t="shared" si="8"/>
        <v>HFT137</v>
      </c>
      <c r="K131" s="69" t="str">
        <f t="shared" si="7"/>
        <v>Regular</v>
      </c>
      <c r="L131" s="200" t="s">
        <v>1530</v>
      </c>
      <c r="M131" s="201">
        <v>11137</v>
      </c>
      <c r="N131" s="202">
        <v>11.34</v>
      </c>
      <c r="O131" s="201" t="s">
        <v>83</v>
      </c>
      <c r="P131" s="202" t="s">
        <v>83</v>
      </c>
      <c r="Q131" s="201" t="s">
        <v>83</v>
      </c>
      <c r="R131" s="202" t="s">
        <v>83</v>
      </c>
      <c r="S131" s="201">
        <v>12108</v>
      </c>
      <c r="T131" s="202">
        <v>11.9</v>
      </c>
      <c r="U131" s="233"/>
      <c r="Y131" s="200" t="s">
        <v>1530</v>
      </c>
      <c r="Z131" s="201">
        <v>11137</v>
      </c>
      <c r="AA131" s="202">
        <v>11.34</v>
      </c>
      <c r="AB131" s="201" t="s">
        <v>83</v>
      </c>
      <c r="AC131" s="202" t="s">
        <v>83</v>
      </c>
      <c r="AD131" s="201" t="s">
        <v>83</v>
      </c>
      <c r="AE131" s="202" t="s">
        <v>83</v>
      </c>
      <c r="AF131" s="201">
        <v>12108</v>
      </c>
      <c r="AG131" s="202">
        <v>11.9</v>
      </c>
      <c r="AH131" s="233"/>
    </row>
    <row r="132" spans="1:34">
      <c r="A132" s="206" t="s">
        <v>7</v>
      </c>
      <c r="E132" s="206" t="s">
        <v>1750</v>
      </c>
      <c r="F132" s="206" t="s">
        <v>7</v>
      </c>
      <c r="G132" s="69" t="e">
        <f>INDEX(A:A,MATCH($L$4:L573,E:E,0))</f>
        <v>#N/A</v>
      </c>
      <c r="H132" s="69" t="e">
        <f t="shared" si="6"/>
        <v>#N/A</v>
      </c>
      <c r="I132" s="69" t="str">
        <f t="shared" si="9"/>
        <v>Scheme Benchmark (CRISIL Composite Bond Fund Index)Additional Benchmark (CRISIL Composite Bond Fund Index)</v>
      </c>
      <c r="J132" s="69" t="e">
        <f t="shared" si="8"/>
        <v>#N/A</v>
      </c>
      <c r="K132" s="69" t="e">
        <f t="shared" si="7"/>
        <v>#N/A</v>
      </c>
      <c r="L132" s="200" t="s">
        <v>1727</v>
      </c>
      <c r="M132" s="201">
        <v>11137</v>
      </c>
      <c r="N132" s="202">
        <v>11.34</v>
      </c>
      <c r="O132" s="201" t="s">
        <v>83</v>
      </c>
      <c r="P132" s="202" t="s">
        <v>83</v>
      </c>
      <c r="Q132" s="201" t="s">
        <v>83</v>
      </c>
      <c r="R132" s="202" t="s">
        <v>83</v>
      </c>
      <c r="S132" s="201">
        <v>12108</v>
      </c>
      <c r="T132" s="202">
        <v>11.9</v>
      </c>
      <c r="U132" s="233"/>
      <c r="Y132" s="200" t="s">
        <v>1727</v>
      </c>
      <c r="Z132" s="201">
        <v>11137</v>
      </c>
      <c r="AA132" s="202">
        <v>11.34</v>
      </c>
      <c r="AB132" s="201" t="s">
        <v>83</v>
      </c>
      <c r="AC132" s="202" t="s">
        <v>83</v>
      </c>
      <c r="AD132" s="201" t="s">
        <v>83</v>
      </c>
      <c r="AE132" s="202" t="s">
        <v>83</v>
      </c>
      <c r="AF132" s="201">
        <v>12108</v>
      </c>
      <c r="AG132" s="202">
        <v>11.9</v>
      </c>
      <c r="AH132" s="233"/>
    </row>
    <row r="133" spans="1:34">
      <c r="A133" s="206" t="s">
        <v>10</v>
      </c>
      <c r="E133" s="206" t="s">
        <v>1751</v>
      </c>
      <c r="F133" s="206" t="s">
        <v>10</v>
      </c>
      <c r="G133" s="69" t="e">
        <f>INDEX(A:A,MATCH($L$4:L574,E:E,0))</f>
        <v>#N/A</v>
      </c>
      <c r="H133" s="69" t="e">
        <f t="shared" si="6"/>
        <v>#N/A</v>
      </c>
      <c r="I133" s="69" t="str">
        <f t="shared" si="9"/>
        <v>Additional Benchmark (CRISIL Composite Bond Fund Index)</v>
      </c>
      <c r="J133" s="69" t="e">
        <f t="shared" si="8"/>
        <v>#N/A</v>
      </c>
      <c r="K133" s="69" t="e">
        <f t="shared" si="7"/>
        <v>#N/A</v>
      </c>
      <c r="L133" s="191"/>
      <c r="M133" s="203"/>
      <c r="N133" s="204"/>
      <c r="O133" s="203"/>
      <c r="P133" s="204"/>
      <c r="Q133" s="203"/>
      <c r="R133" s="204"/>
      <c r="S133" s="203"/>
      <c r="T133" s="204"/>
      <c r="U133" s="205"/>
      <c r="Z133" s="203"/>
      <c r="AA133" s="204"/>
      <c r="AB133" s="203"/>
      <c r="AC133" s="204"/>
      <c r="AD133" s="203"/>
      <c r="AE133" s="204"/>
      <c r="AF133" s="203"/>
      <c r="AG133" s="204"/>
      <c r="AH133" s="205"/>
    </row>
    <row r="134" spans="1:34">
      <c r="A134" s="206" t="s">
        <v>31</v>
      </c>
      <c r="E134" s="206" t="s">
        <v>1752</v>
      </c>
      <c r="F134" s="206" t="s">
        <v>31</v>
      </c>
      <c r="G134" s="69" t="str">
        <f>INDEX(A:A,MATCH($L$4:L575,E:E,0))</f>
        <v>HFT139</v>
      </c>
      <c r="H134" s="69" t="str">
        <f t="shared" si="6"/>
        <v>Direct</v>
      </c>
      <c r="I134" s="69" t="str">
        <f t="shared" si="9"/>
        <v>HSBC FTS 139 - Dir - Growth</v>
      </c>
      <c r="J134" s="69" t="str">
        <f t="shared" si="8"/>
        <v>Direct</v>
      </c>
      <c r="K134" s="69" t="e">
        <f t="shared" si="7"/>
        <v>#N/A</v>
      </c>
      <c r="L134" s="196" t="s">
        <v>1543</v>
      </c>
      <c r="M134" s="197">
        <v>11074</v>
      </c>
      <c r="N134" s="198">
        <v>10.71</v>
      </c>
      <c r="O134" s="197" t="s">
        <v>83</v>
      </c>
      <c r="P134" s="198" t="s">
        <v>83</v>
      </c>
      <c r="Q134" s="197" t="s">
        <v>83</v>
      </c>
      <c r="R134" s="198" t="s">
        <v>83</v>
      </c>
      <c r="S134" s="197">
        <v>11821</v>
      </c>
      <c r="T134" s="198">
        <v>11.06</v>
      </c>
      <c r="U134" s="199">
        <v>43522</v>
      </c>
      <c r="Y134" s="196" t="s">
        <v>1543</v>
      </c>
      <c r="Z134" s="197">
        <v>11074</v>
      </c>
      <c r="AA134" s="198">
        <v>10.71</v>
      </c>
      <c r="AB134" s="197" t="s">
        <v>83</v>
      </c>
      <c r="AC134" s="198" t="s">
        <v>83</v>
      </c>
      <c r="AD134" s="197" t="s">
        <v>83</v>
      </c>
      <c r="AE134" s="198" t="s">
        <v>83</v>
      </c>
      <c r="AF134" s="197">
        <v>11821</v>
      </c>
      <c r="AG134" s="198">
        <v>11.06</v>
      </c>
      <c r="AH134" s="199">
        <v>43522</v>
      </c>
    </row>
    <row r="135" spans="1:34">
      <c r="A135" s="206" t="s">
        <v>31</v>
      </c>
      <c r="E135" s="206" t="s">
        <v>1753</v>
      </c>
      <c r="F135" s="206" t="s">
        <v>31</v>
      </c>
      <c r="G135" s="69" t="e">
        <f>INDEX(A:A,MATCH($L$4:L576,E:E,0))</f>
        <v>#N/A</v>
      </c>
      <c r="H135" s="69" t="e">
        <f t="shared" ref="H135:H198" si="11">VLOOKUP(L135,E:F,2,0)</f>
        <v>#N/A</v>
      </c>
      <c r="I135" s="69" t="str">
        <f t="shared" si="9"/>
        <v>HSBC FTS 139 - Dir - GrowthScheme Benchmark (CRISIL Composite Bond Fund Index)</v>
      </c>
      <c r="J135" s="69" t="str">
        <f t="shared" si="8"/>
        <v>HFT139</v>
      </c>
      <c r="K135" s="69" t="str">
        <f t="shared" si="7"/>
        <v>Direct</v>
      </c>
      <c r="L135" s="200" t="s">
        <v>1530</v>
      </c>
      <c r="M135" s="201">
        <v>11137</v>
      </c>
      <c r="N135" s="202">
        <v>11.34</v>
      </c>
      <c r="O135" s="201" t="s">
        <v>83</v>
      </c>
      <c r="P135" s="202" t="s">
        <v>83</v>
      </c>
      <c r="Q135" s="201" t="s">
        <v>83</v>
      </c>
      <c r="R135" s="202" t="s">
        <v>83</v>
      </c>
      <c r="S135" s="201">
        <v>12054</v>
      </c>
      <c r="T135" s="202">
        <v>12.43</v>
      </c>
      <c r="U135" s="233"/>
      <c r="Y135" s="200" t="s">
        <v>1530</v>
      </c>
      <c r="Z135" s="201">
        <v>11137</v>
      </c>
      <c r="AA135" s="202">
        <v>11.34</v>
      </c>
      <c r="AB135" s="201" t="s">
        <v>83</v>
      </c>
      <c r="AC135" s="202" t="s">
        <v>83</v>
      </c>
      <c r="AD135" s="201" t="s">
        <v>83</v>
      </c>
      <c r="AE135" s="202" t="s">
        <v>83</v>
      </c>
      <c r="AF135" s="201">
        <v>12054</v>
      </c>
      <c r="AG135" s="202">
        <v>12.43</v>
      </c>
      <c r="AH135" s="233"/>
    </row>
    <row r="136" spans="1:34">
      <c r="A136" s="206" t="s">
        <v>32</v>
      </c>
      <c r="E136" s="206" t="s">
        <v>1754</v>
      </c>
      <c r="F136" s="206" t="s">
        <v>32</v>
      </c>
      <c r="G136" s="69" t="e">
        <f>INDEX(A:A,MATCH($L$4:L577,E:E,0))</f>
        <v>#N/A</v>
      </c>
      <c r="H136" s="69" t="e">
        <f t="shared" si="11"/>
        <v>#N/A</v>
      </c>
      <c r="I136" s="69" t="str">
        <f t="shared" si="9"/>
        <v>Scheme Benchmark (CRISIL Composite Bond Fund Index)</v>
      </c>
      <c r="J136" s="69" t="e">
        <f t="shared" si="8"/>
        <v>#N/A</v>
      </c>
      <c r="K136" s="69" t="e">
        <f t="shared" ref="K136:K199" si="12">VLOOKUP(I136,B:F,5,0)</f>
        <v>#N/A</v>
      </c>
      <c r="L136" s="191"/>
      <c r="M136" s="203"/>
      <c r="N136" s="204"/>
      <c r="O136" s="203"/>
      <c r="P136" s="204"/>
      <c r="Q136" s="203"/>
      <c r="R136" s="204"/>
      <c r="S136" s="203"/>
      <c r="T136" s="204"/>
      <c r="U136" s="205"/>
      <c r="Z136" s="203"/>
      <c r="AA136" s="204"/>
      <c r="AB136" s="203"/>
      <c r="AC136" s="204"/>
      <c r="AD136" s="203"/>
      <c r="AE136" s="204"/>
      <c r="AF136" s="203"/>
      <c r="AG136" s="204"/>
      <c r="AH136" s="205"/>
    </row>
    <row r="137" spans="1:34">
      <c r="A137" s="206" t="s">
        <v>32</v>
      </c>
      <c r="E137" s="206" t="s">
        <v>1755</v>
      </c>
      <c r="F137" s="206" t="s">
        <v>32</v>
      </c>
      <c r="G137" s="69" t="str">
        <f>INDEX(A:A,MATCH($L$4:L578,E:E,0))</f>
        <v>HFT139</v>
      </c>
      <c r="H137" s="69" t="str">
        <f t="shared" si="11"/>
        <v>Regular</v>
      </c>
      <c r="I137" s="69" t="str">
        <f t="shared" si="9"/>
        <v>HSBC FTS 139 - Reg - Growth</v>
      </c>
      <c r="J137" s="69" t="str">
        <f t="shared" ref="J137:J200" si="13">VLOOKUP(I137,E:F,2,0)</f>
        <v>Regular</v>
      </c>
      <c r="K137" s="69" t="e">
        <f t="shared" si="12"/>
        <v>#N/A</v>
      </c>
      <c r="L137" s="196" t="s">
        <v>1728</v>
      </c>
      <c r="M137" s="197">
        <v>11044</v>
      </c>
      <c r="N137" s="198">
        <v>10.41</v>
      </c>
      <c r="O137" s="197" t="s">
        <v>83</v>
      </c>
      <c r="P137" s="198" t="s">
        <v>83</v>
      </c>
      <c r="Q137" s="197" t="s">
        <v>83</v>
      </c>
      <c r="R137" s="198" t="s">
        <v>83</v>
      </c>
      <c r="S137" s="197">
        <v>11772</v>
      </c>
      <c r="T137" s="198">
        <v>10.77</v>
      </c>
      <c r="U137" s="199">
        <v>43522</v>
      </c>
      <c r="Y137" s="196" t="s">
        <v>1728</v>
      </c>
      <c r="Z137" s="197">
        <v>11044</v>
      </c>
      <c r="AA137" s="198">
        <v>10.41</v>
      </c>
      <c r="AB137" s="197" t="s">
        <v>83</v>
      </c>
      <c r="AC137" s="198" t="s">
        <v>83</v>
      </c>
      <c r="AD137" s="197" t="s">
        <v>83</v>
      </c>
      <c r="AE137" s="198" t="s">
        <v>83</v>
      </c>
      <c r="AF137" s="197">
        <v>11772</v>
      </c>
      <c r="AG137" s="198">
        <v>10.77</v>
      </c>
      <c r="AH137" s="199">
        <v>43522</v>
      </c>
    </row>
    <row r="138" spans="1:34">
      <c r="A138" s="206" t="s">
        <v>291</v>
      </c>
      <c r="E138" s="206" t="s">
        <v>1756</v>
      </c>
      <c r="F138" s="206" t="s">
        <v>291</v>
      </c>
      <c r="G138" s="69" t="e">
        <f>INDEX(A:A,MATCH($L$4:L579,E:E,0))</f>
        <v>#N/A</v>
      </c>
      <c r="H138" s="69" t="e">
        <f t="shared" si="11"/>
        <v>#N/A</v>
      </c>
      <c r="I138" s="69" t="str">
        <f t="shared" ref="I138:I201" si="14">L137&amp;L138</f>
        <v>HSBC FTS 139 - Reg - GrowthScheme Benchmark (CRISIL Composite Bond Fund Index)</v>
      </c>
      <c r="J138" s="69" t="str">
        <f t="shared" si="13"/>
        <v>HFT139</v>
      </c>
      <c r="K138" s="69" t="str">
        <f t="shared" si="12"/>
        <v>Regular</v>
      </c>
      <c r="L138" s="200" t="s">
        <v>1530</v>
      </c>
      <c r="M138" s="201">
        <v>11137</v>
      </c>
      <c r="N138" s="202">
        <v>11.34</v>
      </c>
      <c r="O138" s="201" t="s">
        <v>83</v>
      </c>
      <c r="P138" s="202" t="s">
        <v>83</v>
      </c>
      <c r="Q138" s="201" t="s">
        <v>83</v>
      </c>
      <c r="R138" s="202" t="s">
        <v>83</v>
      </c>
      <c r="S138" s="201">
        <v>12054</v>
      </c>
      <c r="T138" s="202">
        <v>12.43</v>
      </c>
      <c r="U138" s="233"/>
      <c r="Y138" s="200" t="s">
        <v>1530</v>
      </c>
      <c r="Z138" s="201">
        <v>11137</v>
      </c>
      <c r="AA138" s="202">
        <v>11.34</v>
      </c>
      <c r="AB138" s="201" t="s">
        <v>83</v>
      </c>
      <c r="AC138" s="202" t="s">
        <v>83</v>
      </c>
      <c r="AD138" s="201" t="s">
        <v>83</v>
      </c>
      <c r="AE138" s="202" t="s">
        <v>83</v>
      </c>
      <c r="AF138" s="201">
        <v>12054</v>
      </c>
      <c r="AG138" s="202">
        <v>12.43</v>
      </c>
      <c r="AH138" s="233"/>
    </row>
    <row r="139" spans="1:34">
      <c r="A139" s="206" t="s">
        <v>291</v>
      </c>
      <c r="E139" s="206" t="s">
        <v>1757</v>
      </c>
      <c r="F139" s="206" t="s">
        <v>291</v>
      </c>
      <c r="G139" s="69" t="e">
        <f>INDEX(A:A,MATCH($L$4:L580,E:E,0))</f>
        <v>#N/A</v>
      </c>
      <c r="H139" s="69" t="e">
        <f t="shared" si="11"/>
        <v>#N/A</v>
      </c>
      <c r="I139" s="69" t="str">
        <f t="shared" si="14"/>
        <v>Scheme Benchmark (CRISIL Composite Bond Fund Index)Additional Benchmark (CRISIL Composite Bond Fund Index)</v>
      </c>
      <c r="J139" s="69" t="e">
        <f t="shared" si="13"/>
        <v>#N/A</v>
      </c>
      <c r="K139" s="69" t="e">
        <f t="shared" si="12"/>
        <v>#N/A</v>
      </c>
      <c r="L139" s="200" t="s">
        <v>1727</v>
      </c>
      <c r="M139" s="201">
        <v>11137</v>
      </c>
      <c r="N139" s="202">
        <v>11.34</v>
      </c>
      <c r="O139" s="201" t="s">
        <v>83</v>
      </c>
      <c r="P139" s="202" t="s">
        <v>83</v>
      </c>
      <c r="Q139" s="201" t="s">
        <v>83</v>
      </c>
      <c r="R139" s="202" t="s">
        <v>83</v>
      </c>
      <c r="S139" s="201">
        <v>12054</v>
      </c>
      <c r="T139" s="202">
        <v>12.43</v>
      </c>
      <c r="U139" s="233"/>
      <c r="Y139" s="200" t="s">
        <v>1727</v>
      </c>
      <c r="Z139" s="201">
        <v>11137</v>
      </c>
      <c r="AA139" s="202">
        <v>11.34</v>
      </c>
      <c r="AB139" s="201" t="s">
        <v>83</v>
      </c>
      <c r="AC139" s="202" t="s">
        <v>83</v>
      </c>
      <c r="AD139" s="201" t="s">
        <v>83</v>
      </c>
      <c r="AE139" s="202" t="s">
        <v>83</v>
      </c>
      <c r="AF139" s="201">
        <v>12054</v>
      </c>
      <c r="AG139" s="202">
        <v>12.43</v>
      </c>
      <c r="AH139" s="233"/>
    </row>
    <row r="140" spans="1:34">
      <c r="A140" s="206" t="s">
        <v>1201</v>
      </c>
      <c r="E140" s="206" t="s">
        <v>1758</v>
      </c>
      <c r="F140" s="206" t="s">
        <v>1201</v>
      </c>
      <c r="G140" s="69" t="e">
        <f>INDEX(A:A,MATCH($L$4:L581,E:E,0))</f>
        <v>#N/A</v>
      </c>
      <c r="H140" s="69" t="e">
        <f t="shared" si="11"/>
        <v>#N/A</v>
      </c>
      <c r="I140" s="69" t="str">
        <f t="shared" si="14"/>
        <v>Additional Benchmark (CRISIL Composite Bond Fund Index)</v>
      </c>
      <c r="J140" s="69" t="e">
        <f t="shared" si="13"/>
        <v>#N/A</v>
      </c>
      <c r="K140" s="69" t="e">
        <f t="shared" si="12"/>
        <v>#N/A</v>
      </c>
      <c r="L140" s="191"/>
      <c r="M140" s="203"/>
      <c r="N140" s="204"/>
      <c r="O140" s="203"/>
      <c r="P140" s="204"/>
      <c r="Q140" s="203"/>
      <c r="R140" s="204"/>
      <c r="S140" s="203"/>
      <c r="T140" s="204"/>
      <c r="U140" s="205"/>
      <c r="Z140" s="203"/>
      <c r="AA140" s="204"/>
      <c r="AB140" s="203"/>
      <c r="AC140" s="204"/>
      <c r="AD140" s="203"/>
      <c r="AE140" s="204"/>
      <c r="AF140" s="203"/>
      <c r="AG140" s="204"/>
      <c r="AH140" s="205"/>
    </row>
    <row r="141" spans="1:34">
      <c r="A141" s="206" t="s">
        <v>1201</v>
      </c>
      <c r="E141" s="206" t="s">
        <v>1759</v>
      </c>
      <c r="F141" s="206" t="s">
        <v>1201</v>
      </c>
      <c r="G141" s="69" t="str">
        <f>INDEX(A:A,MATCH($L$4:L582,E:E,0))</f>
        <v>HFT140</v>
      </c>
      <c r="H141" s="69" t="str">
        <f t="shared" si="11"/>
        <v>Direct</v>
      </c>
      <c r="I141" s="69" t="str">
        <f t="shared" si="14"/>
        <v>HSBC FTS 140 - Dir - Growth</v>
      </c>
      <c r="J141" s="69" t="str">
        <f t="shared" si="13"/>
        <v>Direct</v>
      </c>
      <c r="K141" s="69" t="e">
        <f t="shared" si="12"/>
        <v>#N/A</v>
      </c>
      <c r="L141" s="196" t="s">
        <v>1729</v>
      </c>
      <c r="M141" s="197">
        <v>11099</v>
      </c>
      <c r="N141" s="198">
        <v>10.96</v>
      </c>
      <c r="O141" s="197" t="s">
        <v>83</v>
      </c>
      <c r="P141" s="198" t="s">
        <v>83</v>
      </c>
      <c r="Q141" s="197" t="s">
        <v>83</v>
      </c>
      <c r="R141" s="198" t="s">
        <v>83</v>
      </c>
      <c r="S141" s="197">
        <v>11655</v>
      </c>
      <c r="T141" s="198">
        <v>11.28</v>
      </c>
      <c r="U141" s="199">
        <v>43581</v>
      </c>
      <c r="Y141" s="196" t="s">
        <v>1729</v>
      </c>
      <c r="Z141" s="197">
        <v>11099</v>
      </c>
      <c r="AA141" s="198">
        <v>10.96</v>
      </c>
      <c r="AB141" s="197" t="s">
        <v>83</v>
      </c>
      <c r="AC141" s="198" t="s">
        <v>83</v>
      </c>
      <c r="AD141" s="197" t="s">
        <v>83</v>
      </c>
      <c r="AE141" s="198" t="s">
        <v>83</v>
      </c>
      <c r="AF141" s="197">
        <v>11655</v>
      </c>
      <c r="AG141" s="198">
        <v>11.28</v>
      </c>
      <c r="AH141" s="199">
        <v>43581</v>
      </c>
    </row>
    <row r="142" spans="1:34">
      <c r="A142" s="206" t="s">
        <v>1203</v>
      </c>
      <c r="E142" s="206" t="s">
        <v>1760</v>
      </c>
      <c r="F142" s="206" t="s">
        <v>1203</v>
      </c>
      <c r="G142" s="69" t="e">
        <f>INDEX(A:A,MATCH($L$4:L583,E:E,0))</f>
        <v>#N/A</v>
      </c>
      <c r="H142" s="69" t="e">
        <f t="shared" si="11"/>
        <v>#N/A</v>
      </c>
      <c r="I142" s="69" t="str">
        <f t="shared" si="14"/>
        <v>HSBC FTS 140 - Dir - GrowthScheme Benchmark (CRISIL Composite Bond Fund Index)</v>
      </c>
      <c r="J142" s="69" t="str">
        <f t="shared" si="13"/>
        <v>HFT140</v>
      </c>
      <c r="K142" s="69" t="str">
        <f t="shared" si="12"/>
        <v>Direct</v>
      </c>
      <c r="L142" s="200" t="s">
        <v>1530</v>
      </c>
      <c r="M142" s="201">
        <v>11137</v>
      </c>
      <c r="N142" s="202">
        <v>11.34</v>
      </c>
      <c r="O142" s="201" t="s">
        <v>83</v>
      </c>
      <c r="P142" s="202" t="s">
        <v>83</v>
      </c>
      <c r="Q142" s="201" t="s">
        <v>83</v>
      </c>
      <c r="R142" s="202" t="s">
        <v>83</v>
      </c>
      <c r="S142" s="201">
        <v>11863</v>
      </c>
      <c r="T142" s="202">
        <v>12.66</v>
      </c>
      <c r="U142" s="233"/>
      <c r="Y142" s="200" t="s">
        <v>1530</v>
      </c>
      <c r="Z142" s="201">
        <v>11137</v>
      </c>
      <c r="AA142" s="202">
        <v>11.34</v>
      </c>
      <c r="AB142" s="201" t="s">
        <v>83</v>
      </c>
      <c r="AC142" s="202" t="s">
        <v>83</v>
      </c>
      <c r="AD142" s="201" t="s">
        <v>83</v>
      </c>
      <c r="AE142" s="202" t="s">
        <v>83</v>
      </c>
      <c r="AF142" s="201">
        <v>11863</v>
      </c>
      <c r="AG142" s="202">
        <v>12.66</v>
      </c>
      <c r="AH142" s="233"/>
    </row>
    <row r="143" spans="1:34">
      <c r="A143" s="206" t="s">
        <v>1203</v>
      </c>
      <c r="E143" s="206" t="s">
        <v>1761</v>
      </c>
      <c r="F143" s="206" t="s">
        <v>1203</v>
      </c>
      <c r="G143" s="69" t="e">
        <f>INDEX(A:A,MATCH($L$4:L584,E:E,0))</f>
        <v>#N/A</v>
      </c>
      <c r="H143" s="69" t="e">
        <f t="shared" si="11"/>
        <v>#N/A</v>
      </c>
      <c r="I143" s="69" t="str">
        <f t="shared" si="14"/>
        <v>Scheme Benchmark (CRISIL Composite Bond Fund Index)</v>
      </c>
      <c r="J143" s="69" t="e">
        <f t="shared" si="13"/>
        <v>#N/A</v>
      </c>
      <c r="K143" s="69" t="e">
        <f t="shared" si="12"/>
        <v>#N/A</v>
      </c>
      <c r="L143" s="191"/>
      <c r="M143" s="203"/>
      <c r="N143" s="204"/>
      <c r="O143" s="203"/>
      <c r="P143" s="204"/>
      <c r="Q143" s="203"/>
      <c r="R143" s="204"/>
      <c r="S143" s="203"/>
      <c r="T143" s="204"/>
      <c r="U143" s="205"/>
      <c r="Z143" s="203"/>
      <c r="AA143" s="204"/>
      <c r="AB143" s="203"/>
      <c r="AC143" s="204"/>
      <c r="AD143" s="203"/>
      <c r="AE143" s="204"/>
      <c r="AF143" s="203"/>
      <c r="AG143" s="204"/>
      <c r="AH143" s="205"/>
    </row>
    <row r="144" spans="1:34">
      <c r="A144" s="206" t="s">
        <v>1205</v>
      </c>
      <c r="E144" s="206" t="s">
        <v>1762</v>
      </c>
      <c r="F144" s="206" t="s">
        <v>1205</v>
      </c>
      <c r="G144" s="69" t="str">
        <f>INDEX(A:A,MATCH($L$4:L585,E:E,0))</f>
        <v>HFT140</v>
      </c>
      <c r="H144" s="69" t="str">
        <f t="shared" si="11"/>
        <v>Regular</v>
      </c>
      <c r="I144" s="69" t="str">
        <f t="shared" si="14"/>
        <v>HSBC FTS 140 - Reg - Growth</v>
      </c>
      <c r="J144" s="69" t="str">
        <f t="shared" si="13"/>
        <v>Regular</v>
      </c>
      <c r="K144" s="69" t="e">
        <f t="shared" si="12"/>
        <v>#N/A</v>
      </c>
      <c r="L144" s="196" t="s">
        <v>1730</v>
      </c>
      <c r="M144" s="197">
        <v>11069</v>
      </c>
      <c r="N144" s="198">
        <v>10.66</v>
      </c>
      <c r="O144" s="197" t="s">
        <v>83</v>
      </c>
      <c r="P144" s="198" t="s">
        <v>83</v>
      </c>
      <c r="Q144" s="197" t="s">
        <v>83</v>
      </c>
      <c r="R144" s="198" t="s">
        <v>83</v>
      </c>
      <c r="S144" s="197">
        <v>11610</v>
      </c>
      <c r="T144" s="198">
        <v>10.98</v>
      </c>
      <c r="U144" s="199">
        <v>43581</v>
      </c>
      <c r="Y144" s="196" t="s">
        <v>1730</v>
      </c>
      <c r="Z144" s="197">
        <v>11069</v>
      </c>
      <c r="AA144" s="198">
        <v>10.66</v>
      </c>
      <c r="AB144" s="197" t="s">
        <v>83</v>
      </c>
      <c r="AC144" s="198" t="s">
        <v>83</v>
      </c>
      <c r="AD144" s="197" t="s">
        <v>83</v>
      </c>
      <c r="AE144" s="198" t="s">
        <v>83</v>
      </c>
      <c r="AF144" s="197">
        <v>11610</v>
      </c>
      <c r="AG144" s="198">
        <v>10.98</v>
      </c>
      <c r="AH144" s="199">
        <v>43581</v>
      </c>
    </row>
    <row r="145" spans="1:34">
      <c r="A145" s="206" t="s">
        <v>1205</v>
      </c>
      <c r="E145" s="206" t="s">
        <v>1763</v>
      </c>
      <c r="F145" s="206" t="s">
        <v>1205</v>
      </c>
      <c r="G145" s="69" t="e">
        <f>INDEX(A:A,MATCH($L$4:L586,E:E,0))</f>
        <v>#N/A</v>
      </c>
      <c r="H145" s="69" t="e">
        <f t="shared" si="11"/>
        <v>#N/A</v>
      </c>
      <c r="I145" s="69" t="str">
        <f t="shared" si="14"/>
        <v>HSBC FTS 140 - Reg - GrowthScheme Benchmark (CRISIL Composite Bond Fund Index)</v>
      </c>
      <c r="J145" s="69" t="str">
        <f t="shared" si="13"/>
        <v>HFT140</v>
      </c>
      <c r="K145" s="69" t="str">
        <f t="shared" si="12"/>
        <v>Regular</v>
      </c>
      <c r="L145" s="200" t="s">
        <v>1530</v>
      </c>
      <c r="M145" s="201">
        <v>11137</v>
      </c>
      <c r="N145" s="202">
        <v>11.34</v>
      </c>
      <c r="O145" s="201" t="s">
        <v>83</v>
      </c>
      <c r="P145" s="202" t="s">
        <v>83</v>
      </c>
      <c r="Q145" s="201" t="s">
        <v>83</v>
      </c>
      <c r="R145" s="202" t="s">
        <v>83</v>
      </c>
      <c r="S145" s="201">
        <v>11863</v>
      </c>
      <c r="T145" s="202">
        <v>12.66</v>
      </c>
      <c r="U145" s="233"/>
      <c r="Y145" s="200" t="s">
        <v>1530</v>
      </c>
      <c r="Z145" s="201">
        <v>11137</v>
      </c>
      <c r="AA145" s="202">
        <v>11.34</v>
      </c>
      <c r="AB145" s="201" t="s">
        <v>83</v>
      </c>
      <c r="AC145" s="202" t="s">
        <v>83</v>
      </c>
      <c r="AD145" s="201" t="s">
        <v>83</v>
      </c>
      <c r="AE145" s="202" t="s">
        <v>83</v>
      </c>
      <c r="AF145" s="201">
        <v>11863</v>
      </c>
      <c r="AG145" s="202">
        <v>12.66</v>
      </c>
      <c r="AH145" s="233"/>
    </row>
    <row r="146" spans="1:34">
      <c r="A146" s="206" t="s">
        <v>1301</v>
      </c>
      <c r="E146" s="206" t="s">
        <v>1764</v>
      </c>
      <c r="F146" s="206" t="s">
        <v>1301</v>
      </c>
      <c r="G146" s="69" t="e">
        <f>INDEX(A:A,MATCH($L$4:L587,E:E,0))</f>
        <v>#N/A</v>
      </c>
      <c r="H146" s="69" t="e">
        <f t="shared" si="11"/>
        <v>#N/A</v>
      </c>
      <c r="I146" s="69" t="str">
        <f t="shared" si="14"/>
        <v>Scheme Benchmark (CRISIL Composite Bond Fund Index)</v>
      </c>
      <c r="J146" s="69" t="e">
        <f t="shared" si="13"/>
        <v>#N/A</v>
      </c>
      <c r="K146" s="69" t="e">
        <f t="shared" si="12"/>
        <v>#N/A</v>
      </c>
      <c r="L146" s="191"/>
      <c r="M146" s="203"/>
      <c r="N146" s="204"/>
      <c r="O146" s="203"/>
      <c r="P146" s="204"/>
      <c r="Q146" s="203"/>
      <c r="R146" s="204"/>
      <c r="S146" s="203"/>
      <c r="T146" s="204"/>
      <c r="U146" s="205"/>
      <c r="Z146" s="203"/>
      <c r="AA146" s="204"/>
      <c r="AB146" s="203"/>
      <c r="AC146" s="204"/>
      <c r="AD146" s="203"/>
      <c r="AE146" s="204"/>
      <c r="AF146" s="203"/>
      <c r="AG146" s="204"/>
      <c r="AH146" s="205"/>
    </row>
    <row r="147" spans="1:34">
      <c r="A147" s="206" t="s">
        <v>1301</v>
      </c>
      <c r="E147" s="206" t="s">
        <v>1765</v>
      </c>
      <c r="F147" s="206" t="s">
        <v>1301</v>
      </c>
      <c r="G147" s="69" t="e">
        <f>INDEX(A:A,MATCH($L$4:L588,E:E,0))</f>
        <v>#N/A</v>
      </c>
      <c r="H147" s="69" t="e">
        <f t="shared" si="11"/>
        <v>#N/A</v>
      </c>
      <c r="I147" s="69" t="str">
        <f t="shared" si="14"/>
        <v>HSBC FTS 94 - Reg - Growth</v>
      </c>
      <c r="J147" s="69" t="e">
        <f t="shared" si="13"/>
        <v>#N/A</v>
      </c>
      <c r="K147" s="69" t="e">
        <f t="shared" si="12"/>
        <v>#N/A</v>
      </c>
      <c r="L147" s="196" t="s">
        <v>1881</v>
      </c>
      <c r="M147" s="197" t="s">
        <v>83</v>
      </c>
      <c r="N147" s="198" t="s">
        <v>83</v>
      </c>
      <c r="O147" s="197">
        <v>10486</v>
      </c>
      <c r="P147" s="198">
        <v>6.15</v>
      </c>
      <c r="Q147" s="197">
        <v>12034</v>
      </c>
      <c r="R147" s="198">
        <v>6.85</v>
      </c>
      <c r="S147" s="197">
        <v>14721</v>
      </c>
      <c r="T147" s="198">
        <v>8.1999999999999993</v>
      </c>
      <c r="U147" s="199">
        <v>41506</v>
      </c>
      <c r="Y147" s="196" t="s">
        <v>1881</v>
      </c>
      <c r="Z147" s="197" t="s">
        <v>83</v>
      </c>
      <c r="AA147" s="198" t="s">
        <v>83</v>
      </c>
      <c r="AB147" s="197">
        <v>10486</v>
      </c>
      <c r="AC147" s="198">
        <v>6.15</v>
      </c>
      <c r="AD147" s="197">
        <v>12034</v>
      </c>
      <c r="AE147" s="198">
        <v>6.85</v>
      </c>
      <c r="AF147" s="197">
        <v>14721</v>
      </c>
      <c r="AG147" s="198">
        <v>8.1999999999999993</v>
      </c>
      <c r="AH147" s="199">
        <v>41506</v>
      </c>
    </row>
    <row r="148" spans="1:34">
      <c r="A148" s="206" t="s">
        <v>1302</v>
      </c>
      <c r="E148" s="206" t="s">
        <v>1766</v>
      </c>
      <c r="F148" s="206" t="s">
        <v>1302</v>
      </c>
      <c r="G148" s="69" t="e">
        <f>INDEX(A:A,MATCH($L$4:L589,E:E,0))</f>
        <v>#N/A</v>
      </c>
      <c r="H148" s="69" t="e">
        <f t="shared" si="11"/>
        <v>#N/A</v>
      </c>
      <c r="I148" s="69" t="str">
        <f t="shared" si="14"/>
        <v>HSBC FTS 94 - Reg - GrowthScheme Benchmark (CRISIL Short Term Bond Fund Index)</v>
      </c>
      <c r="J148" s="69" t="e">
        <f t="shared" si="13"/>
        <v>#N/A</v>
      </c>
      <c r="K148" s="69" t="e">
        <f t="shared" si="12"/>
        <v>#N/A</v>
      </c>
      <c r="L148" s="200" t="s">
        <v>1566</v>
      </c>
      <c r="M148" s="201" t="s">
        <v>83</v>
      </c>
      <c r="N148" s="202" t="s">
        <v>83</v>
      </c>
      <c r="O148" s="201">
        <v>10342</v>
      </c>
      <c r="P148" s="202">
        <v>4.32</v>
      </c>
      <c r="Q148" s="201">
        <v>12160</v>
      </c>
      <c r="R148" s="202">
        <v>7.25</v>
      </c>
      <c r="S148" s="201">
        <v>15058</v>
      </c>
      <c r="T148" s="202">
        <v>8.6999999999999993</v>
      </c>
      <c r="U148" s="233"/>
      <c r="Y148" s="200" t="s">
        <v>1566</v>
      </c>
      <c r="Z148" s="201" t="s">
        <v>83</v>
      </c>
      <c r="AA148" s="202" t="s">
        <v>83</v>
      </c>
      <c r="AB148" s="201">
        <v>10342</v>
      </c>
      <c r="AC148" s="202">
        <v>4.32</v>
      </c>
      <c r="AD148" s="201">
        <v>12160</v>
      </c>
      <c r="AE148" s="202">
        <v>7.25</v>
      </c>
      <c r="AF148" s="201">
        <v>15058</v>
      </c>
      <c r="AG148" s="202">
        <v>8.6999999999999993</v>
      </c>
      <c r="AH148" s="233"/>
    </row>
    <row r="149" spans="1:34">
      <c r="A149" s="206" t="s">
        <v>1302</v>
      </c>
      <c r="E149" s="206" t="s">
        <v>1767</v>
      </c>
      <c r="F149" s="206" t="s">
        <v>1302</v>
      </c>
      <c r="G149" s="69" t="e">
        <f>INDEX(A:A,MATCH($L$4:L590,E:E,0))</f>
        <v>#N/A</v>
      </c>
      <c r="H149" s="69" t="e">
        <f t="shared" si="11"/>
        <v>#N/A</v>
      </c>
      <c r="I149" s="69" t="str">
        <f t="shared" si="14"/>
        <v>Scheme Benchmark (CRISIL Short Term Bond Fund Index)</v>
      </c>
      <c r="J149" s="69" t="e">
        <f t="shared" si="13"/>
        <v>#N/A</v>
      </c>
      <c r="K149" s="69" t="e">
        <f t="shared" si="12"/>
        <v>#N/A</v>
      </c>
      <c r="L149" s="191"/>
      <c r="M149" s="203"/>
      <c r="N149" s="204"/>
      <c r="O149" s="203"/>
      <c r="P149" s="204"/>
      <c r="Q149" s="203"/>
      <c r="R149" s="204"/>
      <c r="S149" s="203"/>
      <c r="T149" s="204"/>
      <c r="U149" s="205"/>
      <c r="Z149" s="203"/>
      <c r="AA149" s="204"/>
      <c r="AB149" s="203"/>
      <c r="AC149" s="204"/>
      <c r="AD149" s="203"/>
      <c r="AE149" s="204"/>
      <c r="AF149" s="203"/>
      <c r="AG149" s="204"/>
      <c r="AH149" s="205"/>
    </row>
    <row r="150" spans="1:34">
      <c r="A150" s="206" t="s">
        <v>1303</v>
      </c>
      <c r="E150" s="206" t="s">
        <v>1768</v>
      </c>
      <c r="F150" s="206" t="s">
        <v>1303</v>
      </c>
      <c r="G150" s="69" t="e">
        <f>INDEX(A:A,MATCH($L$4:L591,E:E,0))</f>
        <v>#N/A</v>
      </c>
      <c r="H150" s="69" t="e">
        <f t="shared" si="11"/>
        <v>#N/A</v>
      </c>
      <c r="I150" s="69" t="str">
        <f t="shared" si="14"/>
        <v>HSBC FTS 96 - Reg - Growth</v>
      </c>
      <c r="J150" s="69" t="e">
        <f t="shared" si="13"/>
        <v>#N/A</v>
      </c>
      <c r="K150" s="69" t="e">
        <f t="shared" si="12"/>
        <v>#N/A</v>
      </c>
      <c r="L150" s="196" t="s">
        <v>1882</v>
      </c>
      <c r="M150" s="197" t="s">
        <v>83</v>
      </c>
      <c r="N150" s="198" t="s">
        <v>83</v>
      </c>
      <c r="O150" s="197">
        <v>10468</v>
      </c>
      <c r="P150" s="198">
        <v>5.92</v>
      </c>
      <c r="Q150" s="197">
        <v>11984</v>
      </c>
      <c r="R150" s="198">
        <v>6.69</v>
      </c>
      <c r="S150" s="197">
        <v>14585</v>
      </c>
      <c r="T150" s="198">
        <v>8.06</v>
      </c>
      <c r="U150" s="199">
        <v>41520</v>
      </c>
      <c r="Y150" s="196" t="s">
        <v>1882</v>
      </c>
      <c r="Z150" s="197" t="s">
        <v>83</v>
      </c>
      <c r="AA150" s="198" t="s">
        <v>83</v>
      </c>
      <c r="AB150" s="197">
        <v>10468</v>
      </c>
      <c r="AC150" s="198">
        <v>5.92</v>
      </c>
      <c r="AD150" s="197">
        <v>11984</v>
      </c>
      <c r="AE150" s="198">
        <v>6.69</v>
      </c>
      <c r="AF150" s="197">
        <v>14585</v>
      </c>
      <c r="AG150" s="198">
        <v>8.06</v>
      </c>
      <c r="AH150" s="199">
        <v>41520</v>
      </c>
    </row>
    <row r="151" spans="1:34">
      <c r="A151" s="206" t="s">
        <v>1303</v>
      </c>
      <c r="E151" s="206" t="s">
        <v>1769</v>
      </c>
      <c r="F151" s="206" t="s">
        <v>1303</v>
      </c>
      <c r="G151" s="69" t="e">
        <f>INDEX(A:A,MATCH($L$4:L592,E:E,0))</f>
        <v>#N/A</v>
      </c>
      <c r="H151" s="69" t="e">
        <f t="shared" si="11"/>
        <v>#N/A</v>
      </c>
      <c r="I151" s="69" t="str">
        <f t="shared" si="14"/>
        <v>HSBC FTS 96 - Reg - GrowthScheme Benchmark (CRISIL Short Term Bond Fund Index)</v>
      </c>
      <c r="J151" s="69" t="e">
        <f t="shared" si="13"/>
        <v>#N/A</v>
      </c>
      <c r="K151" s="69" t="e">
        <f t="shared" si="12"/>
        <v>#N/A</v>
      </c>
      <c r="L151" s="200" t="s">
        <v>1566</v>
      </c>
      <c r="M151" s="201" t="s">
        <v>83</v>
      </c>
      <c r="N151" s="202" t="s">
        <v>83</v>
      </c>
      <c r="O151" s="201">
        <v>10342</v>
      </c>
      <c r="P151" s="202">
        <v>4.32</v>
      </c>
      <c r="Q151" s="201">
        <v>12160</v>
      </c>
      <c r="R151" s="202">
        <v>7.25</v>
      </c>
      <c r="S151" s="201">
        <v>14943</v>
      </c>
      <c r="T151" s="202">
        <v>8.6</v>
      </c>
      <c r="U151" s="233"/>
      <c r="Y151" s="200" t="s">
        <v>1566</v>
      </c>
      <c r="Z151" s="201" t="s">
        <v>83</v>
      </c>
      <c r="AA151" s="202" t="s">
        <v>83</v>
      </c>
      <c r="AB151" s="201">
        <v>10342</v>
      </c>
      <c r="AC151" s="202">
        <v>4.32</v>
      </c>
      <c r="AD151" s="201">
        <v>12160</v>
      </c>
      <c r="AE151" s="202">
        <v>7.25</v>
      </c>
      <c r="AF151" s="201">
        <v>14943</v>
      </c>
      <c r="AG151" s="202">
        <v>8.6</v>
      </c>
      <c r="AH151" s="233"/>
    </row>
    <row r="152" spans="1:34">
      <c r="A152" s="206" t="s">
        <v>1351</v>
      </c>
      <c r="E152" s="206" t="s">
        <v>1770</v>
      </c>
      <c r="F152" s="206" t="s">
        <v>1351</v>
      </c>
      <c r="G152" s="69" t="e">
        <f>INDEX(A:A,MATCH($L$4:L593,E:E,0))</f>
        <v>#N/A</v>
      </c>
      <c r="H152" s="69" t="e">
        <f t="shared" si="11"/>
        <v>#N/A</v>
      </c>
      <c r="I152" s="69" t="str">
        <f t="shared" si="14"/>
        <v>Scheme Benchmark (CRISIL Short Term Bond Fund Index)</v>
      </c>
      <c r="J152" s="69" t="e">
        <f t="shared" si="13"/>
        <v>#N/A</v>
      </c>
      <c r="K152" s="69" t="e">
        <f t="shared" si="12"/>
        <v>#N/A</v>
      </c>
      <c r="L152" s="191"/>
      <c r="M152" s="203"/>
      <c r="N152" s="204"/>
      <c r="O152" s="203"/>
      <c r="P152" s="204"/>
      <c r="Q152" s="203"/>
      <c r="R152" s="204"/>
      <c r="S152" s="203"/>
      <c r="T152" s="204"/>
      <c r="U152" s="205"/>
      <c r="Z152" s="203"/>
      <c r="AA152" s="204"/>
      <c r="AB152" s="203"/>
      <c r="AC152" s="204"/>
      <c r="AD152" s="203"/>
      <c r="AE152" s="204"/>
      <c r="AF152" s="203"/>
      <c r="AG152" s="204"/>
      <c r="AH152" s="205"/>
    </row>
    <row r="153" spans="1:34">
      <c r="A153" s="206" t="s">
        <v>1351</v>
      </c>
      <c r="E153" s="206" t="s">
        <v>1771</v>
      </c>
      <c r="F153" s="206" t="s">
        <v>1351</v>
      </c>
      <c r="G153" s="69" t="e">
        <f>INDEX(A:A,MATCH($L$4:L594,E:E,0))</f>
        <v>#N/A</v>
      </c>
      <c r="H153" s="69" t="e">
        <f t="shared" si="11"/>
        <v>#N/A</v>
      </c>
      <c r="I153" s="69" t="str">
        <f t="shared" si="14"/>
        <v>HSBC FTS 98 - Reg - Growth</v>
      </c>
      <c r="J153" s="69" t="e">
        <f t="shared" si="13"/>
        <v>#N/A</v>
      </c>
      <c r="K153" s="69" t="e">
        <f t="shared" si="12"/>
        <v>#N/A</v>
      </c>
      <c r="L153" s="196" t="s">
        <v>1883</v>
      </c>
      <c r="M153" s="197" t="s">
        <v>83</v>
      </c>
      <c r="N153" s="198" t="s">
        <v>83</v>
      </c>
      <c r="O153" s="197">
        <v>10480</v>
      </c>
      <c r="P153" s="198">
        <v>6.08</v>
      </c>
      <c r="Q153" s="197">
        <v>12012</v>
      </c>
      <c r="R153" s="198">
        <v>6.78</v>
      </c>
      <c r="S153" s="197">
        <v>14234</v>
      </c>
      <c r="T153" s="198">
        <v>7.72</v>
      </c>
      <c r="U153" s="199">
        <v>41564</v>
      </c>
      <c r="Y153" s="196" t="s">
        <v>1883</v>
      </c>
      <c r="Z153" s="197" t="s">
        <v>83</v>
      </c>
      <c r="AA153" s="198" t="s">
        <v>83</v>
      </c>
      <c r="AB153" s="197">
        <v>10480</v>
      </c>
      <c r="AC153" s="198">
        <v>6.08</v>
      </c>
      <c r="AD153" s="197">
        <v>12012</v>
      </c>
      <c r="AE153" s="198">
        <v>6.78</v>
      </c>
      <c r="AF153" s="197">
        <v>14234</v>
      </c>
      <c r="AG153" s="198">
        <v>7.72</v>
      </c>
      <c r="AH153" s="199">
        <v>41564</v>
      </c>
    </row>
    <row r="154" spans="1:34">
      <c r="A154" s="206" t="s">
        <v>1353</v>
      </c>
      <c r="E154" s="206" t="s">
        <v>1772</v>
      </c>
      <c r="F154" s="206" t="s">
        <v>1353</v>
      </c>
      <c r="G154" s="69" t="e">
        <f>INDEX(A:A,MATCH($L$4:L595,E:E,0))</f>
        <v>#N/A</v>
      </c>
      <c r="H154" s="69" t="e">
        <f t="shared" si="11"/>
        <v>#N/A</v>
      </c>
      <c r="I154" s="69" t="str">
        <f t="shared" si="14"/>
        <v>HSBC FTS 98 - Reg - GrowthScheme Benchmark (CRISIL Short Term Bond Fund Index)</v>
      </c>
      <c r="J154" s="69" t="e">
        <f t="shared" si="13"/>
        <v>#N/A</v>
      </c>
      <c r="K154" s="69" t="e">
        <f t="shared" si="12"/>
        <v>#N/A</v>
      </c>
      <c r="L154" s="200" t="s">
        <v>1566</v>
      </c>
      <c r="M154" s="201" t="s">
        <v>83</v>
      </c>
      <c r="N154" s="202" t="s">
        <v>83</v>
      </c>
      <c r="O154" s="201">
        <v>10342</v>
      </c>
      <c r="P154" s="202">
        <v>4.32</v>
      </c>
      <c r="Q154" s="201">
        <v>12160</v>
      </c>
      <c r="R154" s="202">
        <v>7.25</v>
      </c>
      <c r="S154" s="201">
        <v>14602</v>
      </c>
      <c r="T154" s="202">
        <v>8.3000000000000007</v>
      </c>
      <c r="U154" s="233"/>
      <c r="Y154" s="200" t="s">
        <v>1566</v>
      </c>
      <c r="Z154" s="201" t="s">
        <v>83</v>
      </c>
      <c r="AA154" s="202" t="s">
        <v>83</v>
      </c>
      <c r="AB154" s="201">
        <v>10342</v>
      </c>
      <c r="AC154" s="202">
        <v>4.32</v>
      </c>
      <c r="AD154" s="201">
        <v>12160</v>
      </c>
      <c r="AE154" s="202">
        <v>7.25</v>
      </c>
      <c r="AF154" s="201">
        <v>14602</v>
      </c>
      <c r="AG154" s="202">
        <v>8.3000000000000007</v>
      </c>
      <c r="AH154" s="233"/>
    </row>
    <row r="155" spans="1:34">
      <c r="A155" s="206" t="s">
        <v>1353</v>
      </c>
      <c r="E155" s="206" t="s">
        <v>1773</v>
      </c>
      <c r="F155" s="206" t="s">
        <v>1353</v>
      </c>
      <c r="G155" s="69" t="e">
        <f>INDEX(A:A,MATCH($L$4:L596,E:E,0))</f>
        <v>#N/A</v>
      </c>
      <c r="H155" s="69" t="e">
        <f t="shared" si="11"/>
        <v>#N/A</v>
      </c>
      <c r="I155" s="69" t="str">
        <f t="shared" si="14"/>
        <v>Scheme Benchmark (CRISIL Short Term Bond Fund Index)</v>
      </c>
      <c r="J155" s="69" t="e">
        <f t="shared" si="13"/>
        <v>#N/A</v>
      </c>
      <c r="K155" s="69" t="e">
        <f t="shared" si="12"/>
        <v>#N/A</v>
      </c>
      <c r="L155" s="191"/>
      <c r="M155" s="203"/>
      <c r="N155" s="204"/>
      <c r="O155" s="203"/>
      <c r="P155" s="204"/>
      <c r="Q155" s="203"/>
      <c r="R155" s="204"/>
      <c r="S155" s="203"/>
      <c r="T155" s="204"/>
      <c r="U155" s="205"/>
      <c r="Z155" s="203"/>
      <c r="AA155" s="204"/>
      <c r="AB155" s="203"/>
      <c r="AC155" s="204"/>
      <c r="AD155" s="203"/>
      <c r="AE155" s="204"/>
      <c r="AF155" s="203"/>
      <c r="AG155" s="204"/>
      <c r="AH155" s="205"/>
    </row>
    <row r="156" spans="1:34">
      <c r="A156" s="206" t="s">
        <v>1436</v>
      </c>
      <c r="E156" s="206" t="s">
        <v>1774</v>
      </c>
      <c r="F156" s="206" t="s">
        <v>1436</v>
      </c>
      <c r="G156" s="69" t="str">
        <f>INDEX(A:A,MATCH($L$4:L597,E:E,0))</f>
        <v>HOGCOP</v>
      </c>
      <c r="H156" s="69" t="str">
        <f t="shared" si="11"/>
        <v>Direct</v>
      </c>
      <c r="I156" s="69" t="str">
        <f t="shared" si="14"/>
        <v>HSBC Global Consumer Opportunities Fund - Direct - Growth</v>
      </c>
      <c r="J156" s="69" t="str">
        <f t="shared" si="13"/>
        <v>Direct</v>
      </c>
      <c r="K156" s="69" t="e">
        <f t="shared" si="12"/>
        <v>#N/A</v>
      </c>
      <c r="L156" s="196" t="s">
        <v>1702</v>
      </c>
      <c r="M156" s="197">
        <v>11365</v>
      </c>
      <c r="N156" s="198">
        <v>13.61</v>
      </c>
      <c r="O156" s="197">
        <v>13053</v>
      </c>
      <c r="P156" s="198">
        <v>9.27</v>
      </c>
      <c r="Q156" s="197">
        <v>16936</v>
      </c>
      <c r="R156" s="198">
        <v>11.1</v>
      </c>
      <c r="S156" s="197">
        <v>15644</v>
      </c>
      <c r="T156" s="198">
        <v>8.31</v>
      </c>
      <c r="U156" s="199">
        <v>42058</v>
      </c>
      <c r="Y156" s="196" t="s">
        <v>1702</v>
      </c>
      <c r="Z156" s="197">
        <v>11365</v>
      </c>
      <c r="AA156" s="198">
        <v>13.61</v>
      </c>
      <c r="AB156" s="197">
        <v>13053</v>
      </c>
      <c r="AC156" s="198">
        <v>9.27</v>
      </c>
      <c r="AD156" s="197">
        <v>16936</v>
      </c>
      <c r="AE156" s="198">
        <v>11.1</v>
      </c>
      <c r="AF156" s="197">
        <v>15644</v>
      </c>
      <c r="AG156" s="198">
        <v>8.31</v>
      </c>
      <c r="AH156" s="199">
        <v>42058</v>
      </c>
    </row>
    <row r="157" spans="1:34">
      <c r="A157" s="206" t="s">
        <v>1436</v>
      </c>
      <c r="E157" s="206" t="s">
        <v>1775</v>
      </c>
      <c r="F157" s="206" t="s">
        <v>1436</v>
      </c>
      <c r="G157" s="69" t="e">
        <f>INDEX(A:A,MATCH($L$4:L598,E:E,0))</f>
        <v>#N/A</v>
      </c>
      <c r="H157" s="69" t="e">
        <f t="shared" si="11"/>
        <v>#N/A</v>
      </c>
      <c r="I157" s="69" t="str">
        <f t="shared" si="14"/>
        <v>HSBC Global Consumer Opportunities Fund - Direct - GrowthScheme Benchmark (MSCI GCOF TRI**)</v>
      </c>
      <c r="J157" s="69" t="str">
        <f t="shared" si="13"/>
        <v>HOGCOP</v>
      </c>
      <c r="K157" s="69" t="str">
        <f t="shared" si="12"/>
        <v>Direct</v>
      </c>
      <c r="L157" s="200" t="s">
        <v>1544</v>
      </c>
      <c r="M157" s="201">
        <v>11497</v>
      </c>
      <c r="N157" s="202">
        <v>14.93</v>
      </c>
      <c r="O157" s="201">
        <v>13837</v>
      </c>
      <c r="P157" s="202">
        <v>11.41</v>
      </c>
      <c r="Q157" s="201">
        <v>18331</v>
      </c>
      <c r="R157" s="202">
        <v>12.87</v>
      </c>
      <c r="S157" s="201">
        <v>17307</v>
      </c>
      <c r="T157" s="202">
        <v>10.28</v>
      </c>
      <c r="U157" s="233"/>
      <c r="Y157" s="200" t="s">
        <v>1544</v>
      </c>
      <c r="Z157" s="201">
        <v>11497</v>
      </c>
      <c r="AA157" s="202">
        <v>14.93</v>
      </c>
      <c r="AB157" s="201">
        <v>13837</v>
      </c>
      <c r="AC157" s="202">
        <v>11.41</v>
      </c>
      <c r="AD157" s="201">
        <v>18331</v>
      </c>
      <c r="AE157" s="202">
        <v>12.87</v>
      </c>
      <c r="AF157" s="201">
        <v>17307</v>
      </c>
      <c r="AG157" s="202">
        <v>10.28</v>
      </c>
      <c r="AH157" s="233"/>
    </row>
    <row r="158" spans="1:34">
      <c r="A158" s="206" t="s">
        <v>22</v>
      </c>
      <c r="E158" s="206" t="s">
        <v>1776</v>
      </c>
      <c r="F158" s="206" t="s">
        <v>22</v>
      </c>
      <c r="G158" s="69" t="e">
        <f>INDEX(A:A,MATCH($L$4:L599,E:E,0))</f>
        <v>#N/A</v>
      </c>
      <c r="H158" s="69" t="e">
        <f t="shared" si="11"/>
        <v>#N/A</v>
      </c>
      <c r="I158" s="69" t="str">
        <f t="shared" si="14"/>
        <v>Scheme Benchmark (MSCI GCOF TRI**)Additional Benchmark (Nifty 50 TRI)</v>
      </c>
      <c r="J158" s="69" t="e">
        <f t="shared" si="13"/>
        <v>#N/A</v>
      </c>
      <c r="K158" s="69" t="e">
        <f t="shared" si="12"/>
        <v>#N/A</v>
      </c>
      <c r="L158" s="200" t="s">
        <v>1523</v>
      </c>
      <c r="M158" s="201">
        <v>9903</v>
      </c>
      <c r="N158" s="202">
        <v>-0.97</v>
      </c>
      <c r="O158" s="201">
        <v>11921</v>
      </c>
      <c r="P158" s="202">
        <v>6.02</v>
      </c>
      <c r="Q158" s="201">
        <v>15064</v>
      </c>
      <c r="R158" s="202">
        <v>8.5299999999999994</v>
      </c>
      <c r="S158" s="201">
        <v>13804</v>
      </c>
      <c r="T158" s="202">
        <v>5.92</v>
      </c>
      <c r="U158" s="233"/>
      <c r="Y158" s="200" t="s">
        <v>1523</v>
      </c>
      <c r="Z158" s="201">
        <v>9903</v>
      </c>
      <c r="AA158" s="202">
        <v>-0.97</v>
      </c>
      <c r="AB158" s="201">
        <v>11921</v>
      </c>
      <c r="AC158" s="202">
        <v>6.02</v>
      </c>
      <c r="AD158" s="201">
        <v>15064</v>
      </c>
      <c r="AE158" s="202">
        <v>8.5299999999999994</v>
      </c>
      <c r="AF158" s="201">
        <v>13804</v>
      </c>
      <c r="AG158" s="202">
        <v>5.92</v>
      </c>
      <c r="AH158" s="233"/>
    </row>
    <row r="159" spans="1:34">
      <c r="A159" s="206" t="s">
        <v>15</v>
      </c>
      <c r="E159" s="206" t="s">
        <v>1777</v>
      </c>
      <c r="F159" s="206" t="s">
        <v>15</v>
      </c>
      <c r="G159" s="69" t="e">
        <f>INDEX(A:A,MATCH($L$4:L600,E:E,0))</f>
        <v>#N/A</v>
      </c>
      <c r="H159" s="69" t="e">
        <f t="shared" si="11"/>
        <v>#N/A</v>
      </c>
      <c r="I159" s="69" t="str">
        <f t="shared" si="14"/>
        <v>Additional Benchmark (Nifty 50 TRI)</v>
      </c>
      <c r="J159" s="69" t="e">
        <f t="shared" si="13"/>
        <v>#N/A</v>
      </c>
      <c r="K159" s="69" t="e">
        <f t="shared" si="12"/>
        <v>#N/A</v>
      </c>
      <c r="L159" s="191"/>
      <c r="M159" s="203"/>
      <c r="N159" s="204"/>
      <c r="O159" s="203"/>
      <c r="P159" s="204"/>
      <c r="Q159" s="203"/>
      <c r="R159" s="204"/>
      <c r="S159" s="203"/>
      <c r="T159" s="204"/>
      <c r="U159" s="205"/>
      <c r="Z159" s="203"/>
      <c r="AA159" s="204"/>
      <c r="AB159" s="203"/>
      <c r="AC159" s="204"/>
      <c r="AD159" s="203"/>
      <c r="AE159" s="204"/>
      <c r="AF159" s="203"/>
      <c r="AG159" s="204"/>
      <c r="AH159" s="205"/>
    </row>
    <row r="160" spans="1:34">
      <c r="A160" s="206" t="s">
        <v>1</v>
      </c>
      <c r="E160" s="206" t="s">
        <v>1778</v>
      </c>
      <c r="F160" s="206" t="s">
        <v>1</v>
      </c>
      <c r="G160" s="69" t="str">
        <f>INDEX(A:A,MATCH($L$4:L601,E:E,0))</f>
        <v>HOGCOP</v>
      </c>
      <c r="H160" s="69" t="str">
        <f t="shared" si="11"/>
        <v>Regular</v>
      </c>
      <c r="I160" s="69" t="str">
        <f t="shared" si="14"/>
        <v>HSBC Global Consumer Opportunities Fund - Regular - Growth</v>
      </c>
      <c r="J160" s="69" t="str">
        <f t="shared" si="13"/>
        <v>Regular</v>
      </c>
      <c r="K160" s="69" t="e">
        <f t="shared" si="12"/>
        <v>#N/A</v>
      </c>
      <c r="L160" s="196" t="s">
        <v>1711</v>
      </c>
      <c r="M160" s="197">
        <v>11284</v>
      </c>
      <c r="N160" s="198">
        <v>12.8</v>
      </c>
      <c r="O160" s="197">
        <v>12775</v>
      </c>
      <c r="P160" s="198">
        <v>8.49</v>
      </c>
      <c r="Q160" s="197">
        <v>16342</v>
      </c>
      <c r="R160" s="198">
        <v>10.31</v>
      </c>
      <c r="S160" s="197">
        <v>15030</v>
      </c>
      <c r="T160" s="198">
        <v>7.54</v>
      </c>
      <c r="U160" s="199">
        <v>42058</v>
      </c>
      <c r="Y160" s="196" t="s">
        <v>1711</v>
      </c>
      <c r="Z160" s="197">
        <v>11284</v>
      </c>
      <c r="AA160" s="198">
        <v>12.8</v>
      </c>
      <c r="AB160" s="197">
        <v>12775</v>
      </c>
      <c r="AC160" s="198">
        <v>8.49</v>
      </c>
      <c r="AD160" s="197">
        <v>16342</v>
      </c>
      <c r="AE160" s="198">
        <v>10.31</v>
      </c>
      <c r="AF160" s="197">
        <v>15030</v>
      </c>
      <c r="AG160" s="198">
        <v>7.54</v>
      </c>
      <c r="AH160" s="199">
        <v>42058</v>
      </c>
    </row>
    <row r="161" spans="1:34">
      <c r="A161" s="206" t="s">
        <v>2</v>
      </c>
      <c r="E161" s="206" t="s">
        <v>1779</v>
      </c>
      <c r="F161" s="206" t="s">
        <v>2</v>
      </c>
      <c r="G161" s="69" t="e">
        <f>INDEX(A:A,MATCH($L$4:L602,E:E,0))</f>
        <v>#N/A</v>
      </c>
      <c r="H161" s="69" t="e">
        <f t="shared" si="11"/>
        <v>#N/A</v>
      </c>
      <c r="I161" s="69" t="str">
        <f t="shared" si="14"/>
        <v>HSBC Global Consumer Opportunities Fund - Regular - GrowthScheme Benchmark (MSCI GCOF TRI**)</v>
      </c>
      <c r="J161" s="69" t="str">
        <f t="shared" si="13"/>
        <v>HOGCOP</v>
      </c>
      <c r="K161" s="69" t="str">
        <f t="shared" si="12"/>
        <v>Regular</v>
      </c>
      <c r="L161" s="200" t="s">
        <v>1544</v>
      </c>
      <c r="M161" s="201">
        <v>11497</v>
      </c>
      <c r="N161" s="202">
        <v>14.93</v>
      </c>
      <c r="O161" s="201">
        <v>13837</v>
      </c>
      <c r="P161" s="202">
        <v>11.41</v>
      </c>
      <c r="Q161" s="201">
        <v>18331</v>
      </c>
      <c r="R161" s="202">
        <v>12.87</v>
      </c>
      <c r="S161" s="201">
        <v>17307</v>
      </c>
      <c r="T161" s="202">
        <v>10.28</v>
      </c>
      <c r="U161" s="233"/>
      <c r="Y161" s="200" t="s">
        <v>1544</v>
      </c>
      <c r="Z161" s="201">
        <v>11497</v>
      </c>
      <c r="AA161" s="202">
        <v>14.93</v>
      </c>
      <c r="AB161" s="201">
        <v>13837</v>
      </c>
      <c r="AC161" s="202">
        <v>11.41</v>
      </c>
      <c r="AD161" s="201">
        <v>18331</v>
      </c>
      <c r="AE161" s="202">
        <v>12.87</v>
      </c>
      <c r="AF161" s="201">
        <v>17307</v>
      </c>
      <c r="AG161" s="202">
        <v>10.28</v>
      </c>
      <c r="AH161" s="233"/>
    </row>
    <row r="162" spans="1:34">
      <c r="A162" s="206" t="s">
        <v>1349</v>
      </c>
      <c r="E162" s="206" t="s">
        <v>1780</v>
      </c>
      <c r="F162" s="206" t="s">
        <v>1349</v>
      </c>
      <c r="G162" s="69" t="e">
        <f>INDEX(A:A,MATCH($L$4:L603,E:E,0))</f>
        <v>#N/A</v>
      </c>
      <c r="H162" s="69" t="e">
        <f t="shared" si="11"/>
        <v>#N/A</v>
      </c>
      <c r="I162" s="69" t="str">
        <f t="shared" si="14"/>
        <v>Scheme Benchmark (MSCI GCOF TRI**)Additional Benchmark (Nifty 50 TRI)</v>
      </c>
      <c r="J162" s="69" t="e">
        <f t="shared" si="13"/>
        <v>#N/A</v>
      </c>
      <c r="K162" s="69" t="e">
        <f t="shared" si="12"/>
        <v>#N/A</v>
      </c>
      <c r="L162" s="200" t="s">
        <v>1523</v>
      </c>
      <c r="M162" s="201">
        <v>9903</v>
      </c>
      <c r="N162" s="202">
        <v>-0.97</v>
      </c>
      <c r="O162" s="201">
        <v>11921</v>
      </c>
      <c r="P162" s="202">
        <v>6.02</v>
      </c>
      <c r="Q162" s="201">
        <v>15064</v>
      </c>
      <c r="R162" s="202">
        <v>8.5299999999999994</v>
      </c>
      <c r="S162" s="201">
        <v>13804</v>
      </c>
      <c r="T162" s="202">
        <v>5.92</v>
      </c>
      <c r="U162" s="233"/>
      <c r="Y162" s="200" t="s">
        <v>1523</v>
      </c>
      <c r="Z162" s="201">
        <v>9903</v>
      </c>
      <c r="AA162" s="202">
        <v>-0.97</v>
      </c>
      <c r="AB162" s="201">
        <v>11921</v>
      </c>
      <c r="AC162" s="202">
        <v>6.02</v>
      </c>
      <c r="AD162" s="201">
        <v>15064</v>
      </c>
      <c r="AE162" s="202">
        <v>8.5299999999999994</v>
      </c>
      <c r="AF162" s="201">
        <v>13804</v>
      </c>
      <c r="AG162" s="202">
        <v>5.92</v>
      </c>
      <c r="AH162" s="233"/>
    </row>
    <row r="163" spans="1:34">
      <c r="A163" s="206" t="s">
        <v>13</v>
      </c>
      <c r="E163" s="206" t="s">
        <v>1781</v>
      </c>
      <c r="F163" s="206" t="s">
        <v>13</v>
      </c>
      <c r="G163" s="69" t="e">
        <f>INDEX(A:A,MATCH($L$4:L604,E:E,0))</f>
        <v>#N/A</v>
      </c>
      <c r="H163" s="69" t="e">
        <f t="shared" si="11"/>
        <v>#N/A</v>
      </c>
      <c r="I163" s="69" t="str">
        <f t="shared" si="14"/>
        <v>Additional Benchmark (Nifty 50 TRI)</v>
      </c>
      <c r="J163" s="69" t="e">
        <f t="shared" si="13"/>
        <v>#N/A</v>
      </c>
      <c r="K163" s="69" t="e">
        <f t="shared" si="12"/>
        <v>#N/A</v>
      </c>
      <c r="L163" s="191"/>
      <c r="M163" s="203"/>
      <c r="N163" s="204"/>
      <c r="O163" s="203"/>
      <c r="P163" s="204"/>
      <c r="Q163" s="203"/>
      <c r="R163" s="204"/>
      <c r="S163" s="203"/>
      <c r="T163" s="204"/>
      <c r="U163" s="205"/>
      <c r="Z163" s="203"/>
      <c r="AA163" s="204"/>
      <c r="AB163" s="203"/>
      <c r="AC163" s="204"/>
      <c r="AD163" s="203"/>
      <c r="AE163" s="204"/>
      <c r="AF163" s="203"/>
      <c r="AG163" s="204"/>
      <c r="AH163" s="205"/>
    </row>
    <row r="164" spans="1:34">
      <c r="A164" s="206" t="s">
        <v>26</v>
      </c>
      <c r="E164" s="206" t="s">
        <v>1782</v>
      </c>
      <c r="F164" s="206" t="s">
        <v>26</v>
      </c>
      <c r="G164" s="69" t="str">
        <f>INDEX(A:A,MATCH($L$4:L605,E:E,0))</f>
        <v>HOEMKF</v>
      </c>
      <c r="H164" s="69" t="str">
        <f t="shared" si="11"/>
        <v>Direct</v>
      </c>
      <c r="I164" s="69" t="str">
        <f t="shared" si="14"/>
        <v>HSBC Global Emerging Markets Fund - Dir - Growth</v>
      </c>
      <c r="J164" s="69" t="str">
        <f t="shared" si="13"/>
        <v>Direct</v>
      </c>
      <c r="K164" s="69" t="e">
        <f t="shared" si="12"/>
        <v>#N/A</v>
      </c>
      <c r="L164" s="196" t="s">
        <v>1545</v>
      </c>
      <c r="M164" s="197">
        <v>12135</v>
      </c>
      <c r="N164" s="198">
        <v>21.29</v>
      </c>
      <c r="O164" s="197">
        <v>12449</v>
      </c>
      <c r="P164" s="198">
        <v>7.56</v>
      </c>
      <c r="Q164" s="197">
        <v>17800</v>
      </c>
      <c r="R164" s="198">
        <v>12.21</v>
      </c>
      <c r="S164" s="197">
        <v>15376</v>
      </c>
      <c r="T164" s="198">
        <v>5.71</v>
      </c>
      <c r="U164" s="199">
        <v>41276</v>
      </c>
      <c r="Y164" s="196" t="s">
        <v>1545</v>
      </c>
      <c r="Z164" s="197">
        <v>12135</v>
      </c>
      <c r="AA164" s="198">
        <v>21.29</v>
      </c>
      <c r="AB164" s="197">
        <v>12449</v>
      </c>
      <c r="AC164" s="198">
        <v>7.56</v>
      </c>
      <c r="AD164" s="197">
        <v>17800</v>
      </c>
      <c r="AE164" s="198">
        <v>12.21</v>
      </c>
      <c r="AF164" s="197">
        <v>15376</v>
      </c>
      <c r="AG164" s="198">
        <v>5.71</v>
      </c>
      <c r="AH164" s="199">
        <v>41276</v>
      </c>
    </row>
    <row r="165" spans="1:34">
      <c r="A165" s="206" t="s">
        <v>14</v>
      </c>
      <c r="E165" s="206" t="s">
        <v>1783</v>
      </c>
      <c r="F165" s="206" t="s">
        <v>14</v>
      </c>
      <c r="G165" s="69" t="e">
        <f>INDEX(A:A,MATCH($L$4:L606,E:E,0))</f>
        <v>#N/A</v>
      </c>
      <c r="H165" s="69" t="e">
        <f t="shared" si="11"/>
        <v>#N/A</v>
      </c>
      <c r="I165" s="69" t="str">
        <f t="shared" si="14"/>
        <v>HSBC Global Emerging Markets Fund - Dir - GrowthScheme Benchmark (MSCI Emerging TRI**)</v>
      </c>
      <c r="J165" s="69" t="str">
        <f t="shared" si="13"/>
        <v>HOEMKF</v>
      </c>
      <c r="K165" s="69" t="str">
        <f t="shared" si="12"/>
        <v>Direct</v>
      </c>
      <c r="L165" s="200" t="s">
        <v>1546</v>
      </c>
      <c r="M165" s="201">
        <v>11507</v>
      </c>
      <c r="N165" s="202">
        <v>15.03</v>
      </c>
      <c r="O165" s="201">
        <v>12094</v>
      </c>
      <c r="P165" s="202">
        <v>6.53</v>
      </c>
      <c r="Q165" s="201">
        <v>17252</v>
      </c>
      <c r="R165" s="202">
        <v>11.51</v>
      </c>
      <c r="S165" s="201">
        <v>16408</v>
      </c>
      <c r="T165" s="202">
        <v>6.6</v>
      </c>
      <c r="U165" s="233"/>
      <c r="Y165" s="200" t="s">
        <v>1546</v>
      </c>
      <c r="Z165" s="201">
        <v>11507</v>
      </c>
      <c r="AA165" s="202">
        <v>15.03</v>
      </c>
      <c r="AB165" s="201">
        <v>12094</v>
      </c>
      <c r="AC165" s="202">
        <v>6.53</v>
      </c>
      <c r="AD165" s="201">
        <v>17252</v>
      </c>
      <c r="AE165" s="202">
        <v>11.51</v>
      </c>
      <c r="AF165" s="201">
        <v>16408</v>
      </c>
      <c r="AG165" s="202">
        <v>6.6</v>
      </c>
      <c r="AH165" s="233"/>
    </row>
    <row r="166" spans="1:34">
      <c r="A166" s="206" t="s">
        <v>8</v>
      </c>
      <c r="E166" s="206" t="s">
        <v>1784</v>
      </c>
      <c r="F166" s="206" t="s">
        <v>8</v>
      </c>
      <c r="G166" s="69" t="e">
        <f>INDEX(A:A,MATCH($L$4:L607,E:E,0))</f>
        <v>#N/A</v>
      </c>
      <c r="H166" s="69" t="e">
        <f t="shared" si="11"/>
        <v>#N/A</v>
      </c>
      <c r="I166" s="69" t="str">
        <f t="shared" si="14"/>
        <v>Scheme Benchmark (MSCI Emerging TRI**)Additional Benchmark (Nifty 50 TRI)</v>
      </c>
      <c r="J166" s="69" t="e">
        <f t="shared" si="13"/>
        <v>#N/A</v>
      </c>
      <c r="K166" s="69" t="e">
        <f t="shared" si="12"/>
        <v>#N/A</v>
      </c>
      <c r="L166" s="200" t="s">
        <v>1523</v>
      </c>
      <c r="M166" s="201">
        <v>9903</v>
      </c>
      <c r="N166" s="202">
        <v>-0.97</v>
      </c>
      <c r="O166" s="201">
        <v>11921</v>
      </c>
      <c r="P166" s="202">
        <v>6.02</v>
      </c>
      <c r="Q166" s="201">
        <v>15064</v>
      </c>
      <c r="R166" s="202">
        <v>8.5299999999999994</v>
      </c>
      <c r="S166" s="201">
        <v>20663</v>
      </c>
      <c r="T166" s="202">
        <v>9.82</v>
      </c>
      <c r="U166" s="233"/>
      <c r="Y166" s="200" t="s">
        <v>1523</v>
      </c>
      <c r="Z166" s="201">
        <v>9903</v>
      </c>
      <c r="AA166" s="202">
        <v>-0.97</v>
      </c>
      <c r="AB166" s="201">
        <v>11921</v>
      </c>
      <c r="AC166" s="202">
        <v>6.02</v>
      </c>
      <c r="AD166" s="201">
        <v>15064</v>
      </c>
      <c r="AE166" s="202">
        <v>8.5299999999999994</v>
      </c>
      <c r="AF166" s="201">
        <v>20663</v>
      </c>
      <c r="AG166" s="202">
        <v>9.82</v>
      </c>
      <c r="AH166" s="233"/>
    </row>
    <row r="167" spans="1:34">
      <c r="A167" s="206" t="s">
        <v>1408</v>
      </c>
      <c r="E167" s="206" t="s">
        <v>1785</v>
      </c>
      <c r="F167" s="206" t="s">
        <v>1408</v>
      </c>
      <c r="G167" s="69" t="e">
        <f>INDEX(A:A,MATCH($L$4:L608,E:E,0))</f>
        <v>#N/A</v>
      </c>
      <c r="H167" s="69" t="e">
        <f t="shared" si="11"/>
        <v>#N/A</v>
      </c>
      <c r="I167" s="69" t="str">
        <f t="shared" si="14"/>
        <v>Additional Benchmark (Nifty 50 TRI)</v>
      </c>
      <c r="J167" s="69" t="e">
        <f t="shared" si="13"/>
        <v>#N/A</v>
      </c>
      <c r="K167" s="69" t="e">
        <f t="shared" si="12"/>
        <v>#N/A</v>
      </c>
      <c r="L167" s="191"/>
      <c r="M167" s="203"/>
      <c r="N167" s="204"/>
      <c r="O167" s="203"/>
      <c r="P167" s="204"/>
      <c r="Q167" s="203"/>
      <c r="R167" s="204"/>
      <c r="S167" s="203"/>
      <c r="T167" s="204"/>
      <c r="U167" s="205"/>
      <c r="Z167" s="203"/>
      <c r="AA167" s="204"/>
      <c r="AB167" s="203"/>
      <c r="AC167" s="204"/>
      <c r="AD167" s="203"/>
      <c r="AE167" s="204"/>
      <c r="AF167" s="203"/>
      <c r="AG167" s="204"/>
      <c r="AH167" s="205"/>
    </row>
    <row r="168" spans="1:34">
      <c r="A168" s="206" t="s">
        <v>4</v>
      </c>
      <c r="E168" s="206" t="s">
        <v>1786</v>
      </c>
      <c r="F168" s="206" t="s">
        <v>4</v>
      </c>
      <c r="G168" s="69" t="str">
        <f>INDEX(A:A,MATCH($L$4:L609,E:E,0))</f>
        <v>HOEMKF</v>
      </c>
      <c r="H168" s="69" t="str">
        <f t="shared" si="11"/>
        <v>Regular</v>
      </c>
      <c r="I168" s="69" t="str">
        <f t="shared" si="14"/>
        <v>HSBC Global Emerging Markets Fund - Growth</v>
      </c>
      <c r="J168" s="69" t="str">
        <f t="shared" si="13"/>
        <v>Regular</v>
      </c>
      <c r="K168" s="69" t="e">
        <f t="shared" si="12"/>
        <v>#N/A</v>
      </c>
      <c r="L168" s="196" t="s">
        <v>1209</v>
      </c>
      <c r="M168" s="197">
        <v>12048</v>
      </c>
      <c r="N168" s="198">
        <v>20.420000000000002</v>
      </c>
      <c r="O168" s="197">
        <v>12183</v>
      </c>
      <c r="P168" s="198">
        <v>6.79</v>
      </c>
      <c r="Q168" s="197">
        <v>17182</v>
      </c>
      <c r="R168" s="198">
        <v>11.42</v>
      </c>
      <c r="S168" s="197">
        <v>16437</v>
      </c>
      <c r="T168" s="198">
        <v>4.04</v>
      </c>
      <c r="U168" s="199">
        <v>39524</v>
      </c>
      <c r="Y168" s="196" t="s">
        <v>1209</v>
      </c>
      <c r="Z168" s="197">
        <v>12048</v>
      </c>
      <c r="AA168" s="198">
        <v>20.420000000000002</v>
      </c>
      <c r="AB168" s="197">
        <v>12183</v>
      </c>
      <c r="AC168" s="198">
        <v>6.79</v>
      </c>
      <c r="AD168" s="197">
        <v>17182</v>
      </c>
      <c r="AE168" s="198">
        <v>11.42</v>
      </c>
      <c r="AF168" s="197">
        <v>16437</v>
      </c>
      <c r="AG168" s="198">
        <v>4.04</v>
      </c>
      <c r="AH168" s="199">
        <v>39524</v>
      </c>
    </row>
    <row r="169" spans="1:34">
      <c r="A169" s="206" t="s">
        <v>9</v>
      </c>
      <c r="E169" s="206" t="s">
        <v>1787</v>
      </c>
      <c r="F169" s="206" t="s">
        <v>9</v>
      </c>
      <c r="G169" s="69" t="e">
        <f>INDEX(A:A,MATCH($L$4:L610,E:E,0))</f>
        <v>#N/A</v>
      </c>
      <c r="H169" s="69" t="e">
        <f t="shared" si="11"/>
        <v>#N/A</v>
      </c>
      <c r="I169" s="69" t="str">
        <f t="shared" si="14"/>
        <v>HSBC Global Emerging Markets Fund - GrowthScheme Benchmark (MSCI Emerging TRI**)</v>
      </c>
      <c r="J169" s="69" t="str">
        <f t="shared" si="13"/>
        <v>HOEMKF</v>
      </c>
      <c r="K169" s="69" t="str">
        <f t="shared" si="12"/>
        <v>Regular</v>
      </c>
      <c r="L169" s="200" t="s">
        <v>1546</v>
      </c>
      <c r="M169" s="201">
        <v>11507</v>
      </c>
      <c r="N169" s="202">
        <v>15.03</v>
      </c>
      <c r="O169" s="201">
        <v>12094</v>
      </c>
      <c r="P169" s="202">
        <v>6.53</v>
      </c>
      <c r="Q169" s="201">
        <v>17252</v>
      </c>
      <c r="R169" s="202">
        <v>11.51</v>
      </c>
      <c r="S169" s="201">
        <v>25365</v>
      </c>
      <c r="T169" s="202">
        <v>7.7</v>
      </c>
      <c r="U169" s="233"/>
      <c r="Y169" s="200" t="s">
        <v>1546</v>
      </c>
      <c r="Z169" s="201">
        <v>11507</v>
      </c>
      <c r="AA169" s="202">
        <v>15.03</v>
      </c>
      <c r="AB169" s="201">
        <v>12094</v>
      </c>
      <c r="AC169" s="202">
        <v>6.53</v>
      </c>
      <c r="AD169" s="201">
        <v>17252</v>
      </c>
      <c r="AE169" s="202">
        <v>11.51</v>
      </c>
      <c r="AF169" s="201">
        <v>25365</v>
      </c>
      <c r="AG169" s="202">
        <v>7.7</v>
      </c>
      <c r="AH169" s="233"/>
    </row>
    <row r="170" spans="1:34">
      <c r="A170" s="206" t="s">
        <v>23</v>
      </c>
      <c r="E170" s="206" t="s">
        <v>1788</v>
      </c>
      <c r="F170" s="206" t="s">
        <v>23</v>
      </c>
      <c r="G170" s="69" t="e">
        <f>INDEX(A:A,MATCH($L$4:L611,E:E,0))</f>
        <v>#N/A</v>
      </c>
      <c r="H170" s="69" t="e">
        <f t="shared" si="11"/>
        <v>#N/A</v>
      </c>
      <c r="I170" s="69" t="str">
        <f t="shared" si="14"/>
        <v>Scheme Benchmark (MSCI Emerging TRI**)Additional Benchmark (Nifty 50 TRI)</v>
      </c>
      <c r="J170" s="69" t="e">
        <f t="shared" si="13"/>
        <v>#N/A</v>
      </c>
      <c r="K170" s="69" t="e">
        <f t="shared" si="12"/>
        <v>#N/A</v>
      </c>
      <c r="L170" s="200" t="s">
        <v>1523</v>
      </c>
      <c r="M170" s="201">
        <v>9903</v>
      </c>
      <c r="N170" s="202">
        <v>-0.97</v>
      </c>
      <c r="O170" s="201">
        <v>11921</v>
      </c>
      <c r="P170" s="202">
        <v>6.02</v>
      </c>
      <c r="Q170" s="201">
        <v>15064</v>
      </c>
      <c r="R170" s="202">
        <v>8.5299999999999994</v>
      </c>
      <c r="S170" s="201">
        <v>29048</v>
      </c>
      <c r="T170" s="202">
        <v>8.8699999999999992</v>
      </c>
      <c r="U170" s="233"/>
      <c r="Y170" s="200" t="s">
        <v>1523</v>
      </c>
      <c r="Z170" s="201">
        <v>9903</v>
      </c>
      <c r="AA170" s="202">
        <v>-0.97</v>
      </c>
      <c r="AB170" s="201">
        <v>11921</v>
      </c>
      <c r="AC170" s="202">
        <v>6.02</v>
      </c>
      <c r="AD170" s="201">
        <v>15064</v>
      </c>
      <c r="AE170" s="202">
        <v>8.5299999999999994</v>
      </c>
      <c r="AF170" s="201">
        <v>29048</v>
      </c>
      <c r="AG170" s="202">
        <v>8.8699999999999992</v>
      </c>
      <c r="AH170" s="233"/>
    </row>
    <row r="171" spans="1:34">
      <c r="A171" s="206" t="s">
        <v>24</v>
      </c>
      <c r="E171" s="206" t="s">
        <v>1789</v>
      </c>
      <c r="F171" s="206" t="s">
        <v>24</v>
      </c>
      <c r="G171" s="69" t="e">
        <f>INDEX(A:A,MATCH($L$4:L612,E:E,0))</f>
        <v>#N/A</v>
      </c>
      <c r="H171" s="69" t="e">
        <f t="shared" si="11"/>
        <v>#N/A</v>
      </c>
      <c r="I171" s="69" t="str">
        <f t="shared" si="14"/>
        <v>Additional Benchmark (Nifty 50 TRI)</v>
      </c>
      <c r="J171" s="69" t="e">
        <f t="shared" si="13"/>
        <v>#N/A</v>
      </c>
      <c r="K171" s="69" t="e">
        <f t="shared" si="12"/>
        <v>#N/A</v>
      </c>
      <c r="L171" s="191"/>
      <c r="M171" s="203"/>
      <c r="N171" s="204"/>
      <c r="O171" s="203"/>
      <c r="P171" s="204"/>
      <c r="Q171" s="203"/>
      <c r="R171" s="204"/>
      <c r="S171" s="203"/>
      <c r="T171" s="204"/>
      <c r="U171" s="205"/>
      <c r="Z171" s="203"/>
      <c r="AA171" s="204"/>
      <c r="AB171" s="203"/>
      <c r="AC171" s="204"/>
      <c r="AD171" s="203"/>
      <c r="AE171" s="204"/>
      <c r="AF171" s="203"/>
      <c r="AG171" s="204"/>
      <c r="AH171" s="205"/>
    </row>
    <row r="172" spans="1:34">
      <c r="A172" s="206" t="s">
        <v>25</v>
      </c>
      <c r="E172" s="206" t="s">
        <v>1790</v>
      </c>
      <c r="F172" s="206" t="s">
        <v>25</v>
      </c>
      <c r="G172" s="69" t="str">
        <f>INDEX(A:A,MATCH($L$4:L613,E:E,0))</f>
        <v>HEPROF</v>
      </c>
      <c r="H172" s="69" t="str">
        <f t="shared" si="11"/>
        <v>Direct</v>
      </c>
      <c r="I172" s="69" t="str">
        <f t="shared" si="14"/>
        <v>HSBC Infrastructure Equity Fund - Dir - Growth</v>
      </c>
      <c r="J172" s="69" t="str">
        <f t="shared" si="13"/>
        <v>Direct</v>
      </c>
      <c r="K172" s="69" t="e">
        <f t="shared" si="12"/>
        <v>#N/A</v>
      </c>
      <c r="L172" s="196" t="s">
        <v>1547</v>
      </c>
      <c r="M172" s="197">
        <v>8884</v>
      </c>
      <c r="N172" s="198">
        <v>-11.13</v>
      </c>
      <c r="O172" s="197">
        <v>6026</v>
      </c>
      <c r="P172" s="198">
        <v>-15.51</v>
      </c>
      <c r="Q172" s="197">
        <v>7818</v>
      </c>
      <c r="R172" s="198">
        <v>-4.8</v>
      </c>
      <c r="S172" s="197">
        <v>11344</v>
      </c>
      <c r="T172" s="198">
        <v>1.64</v>
      </c>
      <c r="U172" s="199">
        <v>41275</v>
      </c>
      <c r="Y172" s="196" t="s">
        <v>1547</v>
      </c>
      <c r="Z172" s="197">
        <v>8884</v>
      </c>
      <c r="AA172" s="198">
        <v>-11.13</v>
      </c>
      <c r="AB172" s="197">
        <v>6026</v>
      </c>
      <c r="AC172" s="198">
        <v>-15.51</v>
      </c>
      <c r="AD172" s="197">
        <v>7818</v>
      </c>
      <c r="AE172" s="198">
        <v>-4.8</v>
      </c>
      <c r="AF172" s="197">
        <v>11344</v>
      </c>
      <c r="AG172" s="198">
        <v>1.64</v>
      </c>
      <c r="AH172" s="199">
        <v>41275</v>
      </c>
    </row>
    <row r="173" spans="1:34">
      <c r="A173" s="206" t="s">
        <v>5</v>
      </c>
      <c r="E173" s="206" t="s">
        <v>1791</v>
      </c>
      <c r="F173" s="206" t="s">
        <v>5</v>
      </c>
      <c r="G173" s="69" t="e">
        <f>INDEX(A:A,MATCH($L$4:L614,E:E,0))</f>
        <v>#N/A</v>
      </c>
      <c r="H173" s="69" t="e">
        <f t="shared" si="11"/>
        <v>#N/A</v>
      </c>
      <c r="I173" s="69" t="str">
        <f t="shared" si="14"/>
        <v>HSBC Infrastructure Equity Fund - Dir - GrowthScheme Benchmark (SnP India Infrastructure Custom**)</v>
      </c>
      <c r="J173" s="69" t="str">
        <f t="shared" si="13"/>
        <v>HEPROF</v>
      </c>
      <c r="K173" s="69" t="str">
        <f t="shared" si="12"/>
        <v>Direct</v>
      </c>
      <c r="L173" s="200" t="s">
        <v>1548</v>
      </c>
      <c r="M173" s="201">
        <v>8008</v>
      </c>
      <c r="N173" s="202">
        <v>-19.87</v>
      </c>
      <c r="O173" s="201">
        <v>6826</v>
      </c>
      <c r="P173" s="202">
        <v>-11.93</v>
      </c>
      <c r="Q173" s="201">
        <v>9801</v>
      </c>
      <c r="R173" s="202">
        <v>-0.4</v>
      </c>
      <c r="S173" s="201" t="s">
        <v>83</v>
      </c>
      <c r="T173" s="202" t="s">
        <v>83</v>
      </c>
      <c r="U173" s="233"/>
      <c r="Y173" s="200" t="s">
        <v>1548</v>
      </c>
      <c r="Z173" s="201">
        <v>8008</v>
      </c>
      <c r="AA173" s="202">
        <v>-19.87</v>
      </c>
      <c r="AB173" s="201">
        <v>6826</v>
      </c>
      <c r="AC173" s="202">
        <v>-11.93</v>
      </c>
      <c r="AD173" s="201">
        <v>9801</v>
      </c>
      <c r="AE173" s="202">
        <v>-0.4</v>
      </c>
      <c r="AF173" s="201" t="s">
        <v>83</v>
      </c>
      <c r="AG173" s="202" t="s">
        <v>83</v>
      </c>
      <c r="AH173" s="233"/>
    </row>
    <row r="174" spans="1:34">
      <c r="A174" s="206" t="s">
        <v>6</v>
      </c>
      <c r="E174" s="206" t="s">
        <v>1792</v>
      </c>
      <c r="F174" s="206" t="s">
        <v>6</v>
      </c>
      <c r="G174" s="69" t="e">
        <f>INDEX(A:A,MATCH($L$4:L615,E:E,0))</f>
        <v>#N/A</v>
      </c>
      <c r="H174" s="69" t="e">
        <f t="shared" si="11"/>
        <v>#N/A</v>
      </c>
      <c r="I174" s="69" t="str">
        <f t="shared" si="14"/>
        <v>Scheme Benchmark (SnP India Infrastructure Custom**)Additional Benchmark (Nifty 50 TRI)</v>
      </c>
      <c r="J174" s="69" t="e">
        <f t="shared" si="13"/>
        <v>#N/A</v>
      </c>
      <c r="K174" s="69" t="e">
        <f t="shared" si="12"/>
        <v>#N/A</v>
      </c>
      <c r="L174" s="200" t="s">
        <v>1523</v>
      </c>
      <c r="M174" s="201">
        <v>9903</v>
      </c>
      <c r="N174" s="202">
        <v>-0.97</v>
      </c>
      <c r="O174" s="201">
        <v>11921</v>
      </c>
      <c r="P174" s="202">
        <v>6.02</v>
      </c>
      <c r="Q174" s="201">
        <v>15064</v>
      </c>
      <c r="R174" s="202">
        <v>8.5299999999999994</v>
      </c>
      <c r="S174" s="201">
        <v>20800</v>
      </c>
      <c r="T174" s="202">
        <v>9.91</v>
      </c>
      <c r="U174" s="233"/>
      <c r="Y174" s="200" t="s">
        <v>1523</v>
      </c>
      <c r="Z174" s="201">
        <v>9903</v>
      </c>
      <c r="AA174" s="202">
        <v>-0.97</v>
      </c>
      <c r="AB174" s="201">
        <v>11921</v>
      </c>
      <c r="AC174" s="202">
        <v>6.02</v>
      </c>
      <c r="AD174" s="201">
        <v>15064</v>
      </c>
      <c r="AE174" s="202">
        <v>8.5299999999999994</v>
      </c>
      <c r="AF174" s="201">
        <v>20800</v>
      </c>
      <c r="AG174" s="202">
        <v>9.91</v>
      </c>
      <c r="AH174" s="233"/>
    </row>
    <row r="175" spans="1:34">
      <c r="A175" s="206" t="s">
        <v>3</v>
      </c>
      <c r="E175" s="206" t="s">
        <v>1793</v>
      </c>
      <c r="F175" s="206" t="s">
        <v>3</v>
      </c>
      <c r="G175" s="69" t="e">
        <f>INDEX(A:A,MATCH($L$4:L616,E:E,0))</f>
        <v>#N/A</v>
      </c>
      <c r="H175" s="69" t="e">
        <f t="shared" si="11"/>
        <v>#N/A</v>
      </c>
      <c r="I175" s="69" t="str">
        <f t="shared" si="14"/>
        <v>Additional Benchmark (Nifty 50 TRI)</v>
      </c>
      <c r="J175" s="69" t="e">
        <f t="shared" si="13"/>
        <v>#N/A</v>
      </c>
      <c r="K175" s="69" t="e">
        <f t="shared" si="12"/>
        <v>#N/A</v>
      </c>
      <c r="L175" s="191"/>
      <c r="M175" s="203"/>
      <c r="N175" s="204"/>
      <c r="O175" s="203"/>
      <c r="P175" s="204"/>
      <c r="Q175" s="203"/>
      <c r="R175" s="204"/>
      <c r="S175" s="203"/>
      <c r="T175" s="204"/>
      <c r="U175" s="205"/>
      <c r="Z175" s="203"/>
      <c r="AA175" s="204"/>
      <c r="AB175" s="203"/>
      <c r="AC175" s="204"/>
      <c r="AD175" s="203"/>
      <c r="AE175" s="204"/>
      <c r="AF175" s="203"/>
      <c r="AG175" s="204"/>
      <c r="AH175" s="205"/>
    </row>
    <row r="176" spans="1:34">
      <c r="A176" s="206" t="s">
        <v>7</v>
      </c>
      <c r="E176" s="206" t="s">
        <v>1794</v>
      </c>
      <c r="F176" s="206" t="s">
        <v>7</v>
      </c>
      <c r="G176" s="69" t="str">
        <f>INDEX(A:A,MATCH($L$4:L617,E:E,0))</f>
        <v>HEPROF</v>
      </c>
      <c r="H176" s="69" t="str">
        <f t="shared" si="11"/>
        <v>Regular</v>
      </c>
      <c r="I176" s="69" t="str">
        <f t="shared" si="14"/>
        <v>HSBC Infrastructure Equity Fund - Growth</v>
      </c>
      <c r="J176" s="69" t="str">
        <f t="shared" si="13"/>
        <v>Regular</v>
      </c>
      <c r="K176" s="69" t="e">
        <f t="shared" si="12"/>
        <v>#N/A</v>
      </c>
      <c r="L176" s="196" t="s">
        <v>267</v>
      </c>
      <c r="M176" s="197">
        <v>8765</v>
      </c>
      <c r="N176" s="198">
        <v>-12.32</v>
      </c>
      <c r="O176" s="197">
        <v>5848</v>
      </c>
      <c r="P176" s="198">
        <v>-16.350000000000001</v>
      </c>
      <c r="Q176" s="197">
        <v>7482</v>
      </c>
      <c r="R176" s="198">
        <v>-5.63</v>
      </c>
      <c r="S176" s="197">
        <v>13260</v>
      </c>
      <c r="T176" s="198">
        <v>1.95</v>
      </c>
      <c r="U176" s="199">
        <v>38771</v>
      </c>
      <c r="Y176" s="196" t="s">
        <v>267</v>
      </c>
      <c r="Z176" s="197">
        <v>8765</v>
      </c>
      <c r="AA176" s="198">
        <v>-12.32</v>
      </c>
      <c r="AB176" s="197">
        <v>5848</v>
      </c>
      <c r="AC176" s="198">
        <v>-16.350000000000001</v>
      </c>
      <c r="AD176" s="197">
        <v>7482</v>
      </c>
      <c r="AE176" s="198">
        <v>-5.63</v>
      </c>
      <c r="AF176" s="197">
        <v>13260</v>
      </c>
      <c r="AG176" s="198">
        <v>1.95</v>
      </c>
      <c r="AH176" s="199">
        <v>38771</v>
      </c>
    </row>
    <row r="177" spans="1:34">
      <c r="A177" s="206" t="s">
        <v>10</v>
      </c>
      <c r="E177" s="206" t="s">
        <v>1795</v>
      </c>
      <c r="F177" s="206" t="s">
        <v>10</v>
      </c>
      <c r="G177" s="69" t="e">
        <f>INDEX(A:A,MATCH($L$4:L618,E:E,0))</f>
        <v>#N/A</v>
      </c>
      <c r="H177" s="69" t="e">
        <f t="shared" si="11"/>
        <v>#N/A</v>
      </c>
      <c r="I177" s="69" t="str">
        <f t="shared" si="14"/>
        <v>HSBC Infrastructure Equity Fund - GrowthScheme Benchmark (SnP India Infrastructure Custom**)</v>
      </c>
      <c r="J177" s="69" t="str">
        <f t="shared" si="13"/>
        <v>HEPROF</v>
      </c>
      <c r="K177" s="69" t="str">
        <f t="shared" si="12"/>
        <v>Regular</v>
      </c>
      <c r="L177" s="200" t="s">
        <v>1548</v>
      </c>
      <c r="M177" s="201">
        <v>8008</v>
      </c>
      <c r="N177" s="202">
        <v>-19.87</v>
      </c>
      <c r="O177" s="201">
        <v>6826</v>
      </c>
      <c r="P177" s="202">
        <v>-11.93</v>
      </c>
      <c r="Q177" s="201">
        <v>9801</v>
      </c>
      <c r="R177" s="202">
        <v>-0.4</v>
      </c>
      <c r="S177" s="201" t="s">
        <v>83</v>
      </c>
      <c r="T177" s="202" t="s">
        <v>83</v>
      </c>
      <c r="U177" s="233"/>
      <c r="Y177" s="200" t="s">
        <v>1548</v>
      </c>
      <c r="Z177" s="201">
        <v>8008</v>
      </c>
      <c r="AA177" s="202">
        <v>-19.87</v>
      </c>
      <c r="AB177" s="201">
        <v>6826</v>
      </c>
      <c r="AC177" s="202">
        <v>-11.93</v>
      </c>
      <c r="AD177" s="201">
        <v>9801</v>
      </c>
      <c r="AE177" s="202">
        <v>-0.4</v>
      </c>
      <c r="AF177" s="201" t="s">
        <v>83</v>
      </c>
      <c r="AG177" s="202" t="s">
        <v>83</v>
      </c>
      <c r="AH177" s="233"/>
    </row>
    <row r="178" spans="1:34">
      <c r="G178" s="69" t="e">
        <f>INDEX(A:A,MATCH($L$4:L619,E:E,0))</f>
        <v>#N/A</v>
      </c>
      <c r="H178" s="69" t="e">
        <f t="shared" si="11"/>
        <v>#N/A</v>
      </c>
      <c r="I178" s="69" t="str">
        <f t="shared" si="14"/>
        <v>Scheme Benchmark (SnP India Infrastructure Custom**)Additional Benchmark (Nifty 50 TRI)</v>
      </c>
      <c r="J178" s="69" t="e">
        <f t="shared" si="13"/>
        <v>#N/A</v>
      </c>
      <c r="K178" s="69" t="e">
        <f t="shared" si="12"/>
        <v>#N/A</v>
      </c>
      <c r="L178" s="200" t="s">
        <v>1523</v>
      </c>
      <c r="M178" s="201">
        <v>9903</v>
      </c>
      <c r="N178" s="202">
        <v>-0.97</v>
      </c>
      <c r="O178" s="201">
        <v>11921</v>
      </c>
      <c r="P178" s="202">
        <v>6.02</v>
      </c>
      <c r="Q178" s="201">
        <v>15064</v>
      </c>
      <c r="R178" s="202">
        <v>8.5299999999999994</v>
      </c>
      <c r="S178" s="201">
        <v>43928</v>
      </c>
      <c r="T178" s="202">
        <v>10.66</v>
      </c>
      <c r="U178" s="233"/>
      <c r="Y178" s="200" t="s">
        <v>1523</v>
      </c>
      <c r="Z178" s="201">
        <v>9903</v>
      </c>
      <c r="AA178" s="202">
        <v>-0.97</v>
      </c>
      <c r="AB178" s="201">
        <v>11921</v>
      </c>
      <c r="AC178" s="202">
        <v>6.02</v>
      </c>
      <c r="AD178" s="201">
        <v>15064</v>
      </c>
      <c r="AE178" s="202">
        <v>8.5299999999999994</v>
      </c>
      <c r="AF178" s="201">
        <v>43928</v>
      </c>
      <c r="AG178" s="202">
        <v>10.66</v>
      </c>
      <c r="AH178" s="233"/>
    </row>
    <row r="179" spans="1:34">
      <c r="B179" s="208" t="s">
        <v>1731</v>
      </c>
      <c r="E179" s="208" t="s">
        <v>1731</v>
      </c>
      <c r="F179" s="208" t="s">
        <v>141</v>
      </c>
      <c r="G179" s="69" t="e">
        <f>INDEX(A:A,MATCH($L$4:L620,E:E,0))</f>
        <v>#N/A</v>
      </c>
      <c r="H179" s="69" t="e">
        <f t="shared" si="11"/>
        <v>#N/A</v>
      </c>
      <c r="I179" s="69" t="str">
        <f t="shared" si="14"/>
        <v>Additional Benchmark (Nifty 50 TRI)</v>
      </c>
      <c r="J179" s="69" t="e">
        <f t="shared" si="13"/>
        <v>#N/A</v>
      </c>
      <c r="K179" s="69" t="e">
        <f t="shared" si="12"/>
        <v>#N/A</v>
      </c>
      <c r="L179" s="191"/>
      <c r="M179" s="203"/>
      <c r="N179" s="204"/>
      <c r="O179" s="203"/>
      <c r="P179" s="204"/>
      <c r="Q179" s="203"/>
      <c r="R179" s="204"/>
      <c r="S179" s="203"/>
      <c r="T179" s="204"/>
      <c r="U179" s="205"/>
      <c r="Z179" s="203"/>
      <c r="AA179" s="204"/>
      <c r="AB179" s="203"/>
      <c r="AC179" s="204"/>
      <c r="AD179" s="203"/>
      <c r="AE179" s="204"/>
      <c r="AF179" s="203"/>
      <c r="AG179" s="204"/>
      <c r="AH179" s="205"/>
    </row>
    <row r="180" spans="1:34">
      <c r="B180" s="208" t="s">
        <v>1732</v>
      </c>
      <c r="E180" s="208" t="s">
        <v>1732</v>
      </c>
      <c r="F180" s="208" t="s">
        <v>141</v>
      </c>
      <c r="G180" s="69" t="str">
        <f>INDEX(A:A,MATCH($L$4:L621,E:E,0))</f>
        <v>HELMCF</v>
      </c>
      <c r="H180" s="69" t="str">
        <f t="shared" si="11"/>
        <v>Direct</v>
      </c>
      <c r="I180" s="69" t="str">
        <f t="shared" si="14"/>
        <v>HSBC Large and Mid Cap Equity Fund - Dir - Growth</v>
      </c>
      <c r="J180" s="69" t="str">
        <f t="shared" si="13"/>
        <v>Direct</v>
      </c>
      <c r="K180" s="69" t="e">
        <f t="shared" si="12"/>
        <v>#N/A</v>
      </c>
      <c r="L180" s="196" t="s">
        <v>1703</v>
      </c>
      <c r="M180" s="197">
        <v>10108</v>
      </c>
      <c r="N180" s="198">
        <v>1.08</v>
      </c>
      <c r="O180" s="197" t="s">
        <v>83</v>
      </c>
      <c r="P180" s="198" t="s">
        <v>83</v>
      </c>
      <c r="Q180" s="197" t="s">
        <v>83</v>
      </c>
      <c r="R180" s="198" t="s">
        <v>83</v>
      </c>
      <c r="S180" s="197">
        <v>10111</v>
      </c>
      <c r="T180" s="198">
        <v>0.73</v>
      </c>
      <c r="U180" s="199">
        <v>43552</v>
      </c>
      <c r="Y180" s="196" t="s">
        <v>1703</v>
      </c>
      <c r="Z180" s="197">
        <v>10108</v>
      </c>
      <c r="AA180" s="198">
        <v>1.08</v>
      </c>
      <c r="AB180" s="197" t="s">
        <v>83</v>
      </c>
      <c r="AC180" s="198" t="s">
        <v>83</v>
      </c>
      <c r="AD180" s="197" t="s">
        <v>83</v>
      </c>
      <c r="AE180" s="198" t="s">
        <v>83</v>
      </c>
      <c r="AF180" s="197">
        <v>10111</v>
      </c>
      <c r="AG180" s="198">
        <v>0.73</v>
      </c>
      <c r="AH180" s="199">
        <v>43552</v>
      </c>
    </row>
    <row r="181" spans="1:34">
      <c r="B181" s="208" t="s">
        <v>1733</v>
      </c>
      <c r="E181" s="208" t="s">
        <v>1733</v>
      </c>
      <c r="F181" s="208" t="s">
        <v>141</v>
      </c>
      <c r="G181" s="69" t="e">
        <f>INDEX(A:A,MATCH($L$4:L622,E:E,0))</f>
        <v>#N/A</v>
      </c>
      <c r="H181" s="69" t="e">
        <f t="shared" si="11"/>
        <v>#N/A</v>
      </c>
      <c r="I181" s="69" t="str">
        <f t="shared" si="14"/>
        <v>HSBC Large and Mid Cap Equity Fund - Dir - GrowthScheme Benchmark (NIFTY Large Midcap 250 TRI)</v>
      </c>
      <c r="J181" s="69" t="str">
        <f t="shared" si="13"/>
        <v>HELMCF</v>
      </c>
      <c r="K181" s="69" t="str">
        <f t="shared" si="12"/>
        <v>Direct</v>
      </c>
      <c r="L181" s="200" t="s">
        <v>1704</v>
      </c>
      <c r="M181" s="201">
        <v>10479</v>
      </c>
      <c r="N181" s="202">
        <v>4.78</v>
      </c>
      <c r="O181" s="201" t="s">
        <v>83</v>
      </c>
      <c r="P181" s="202" t="s">
        <v>83</v>
      </c>
      <c r="Q181" s="201" t="s">
        <v>83</v>
      </c>
      <c r="R181" s="202" t="s">
        <v>83</v>
      </c>
      <c r="S181" s="201">
        <v>10067</v>
      </c>
      <c r="T181" s="202">
        <v>0.44</v>
      </c>
      <c r="U181" s="233"/>
      <c r="Y181" s="200" t="s">
        <v>1704</v>
      </c>
      <c r="Z181" s="201">
        <v>10479</v>
      </c>
      <c r="AA181" s="202">
        <v>4.78</v>
      </c>
      <c r="AB181" s="201" t="s">
        <v>83</v>
      </c>
      <c r="AC181" s="202" t="s">
        <v>83</v>
      </c>
      <c r="AD181" s="201" t="s">
        <v>83</v>
      </c>
      <c r="AE181" s="202" t="s">
        <v>83</v>
      </c>
      <c r="AF181" s="201">
        <v>10067</v>
      </c>
      <c r="AG181" s="202">
        <v>0.44</v>
      </c>
      <c r="AH181" s="233"/>
    </row>
    <row r="182" spans="1:34">
      <c r="B182" s="208" t="s">
        <v>1734</v>
      </c>
      <c r="E182" s="208" t="s">
        <v>1734</v>
      </c>
      <c r="F182" s="208" t="s">
        <v>141</v>
      </c>
      <c r="G182" s="69" t="e">
        <f>INDEX(A:A,MATCH($L$4:L623,E:E,0))</f>
        <v>#N/A</v>
      </c>
      <c r="H182" s="69" t="e">
        <f t="shared" si="11"/>
        <v>#N/A</v>
      </c>
      <c r="I182" s="69" t="str">
        <f t="shared" si="14"/>
        <v>Scheme Benchmark (NIFTY Large Midcap 250 TRI)</v>
      </c>
      <c r="J182" s="69" t="e">
        <f t="shared" si="13"/>
        <v>#N/A</v>
      </c>
      <c r="K182" s="69" t="e">
        <f t="shared" si="12"/>
        <v>#N/A</v>
      </c>
      <c r="L182" s="191"/>
      <c r="M182" s="203"/>
      <c r="N182" s="204"/>
      <c r="O182" s="203"/>
      <c r="P182" s="204"/>
      <c r="Q182" s="203"/>
      <c r="R182" s="204"/>
      <c r="S182" s="203"/>
      <c r="T182" s="204"/>
      <c r="U182" s="205"/>
      <c r="Z182" s="203"/>
      <c r="AA182" s="204"/>
      <c r="AB182" s="203"/>
      <c r="AC182" s="204"/>
      <c r="AD182" s="203"/>
      <c r="AE182" s="204"/>
      <c r="AF182" s="203"/>
      <c r="AG182" s="204"/>
      <c r="AH182" s="205"/>
    </row>
    <row r="183" spans="1:34">
      <c r="B183" s="208" t="s">
        <v>1735</v>
      </c>
      <c r="E183" s="208" t="s">
        <v>1735</v>
      </c>
      <c r="F183" s="208" t="s">
        <v>141</v>
      </c>
      <c r="G183" s="69" t="str">
        <f>INDEX(A:A,MATCH($L$4:L624,E:E,0))</f>
        <v>HELMCF</v>
      </c>
      <c r="H183" s="69" t="str">
        <f t="shared" si="11"/>
        <v>Regular</v>
      </c>
      <c r="I183" s="69" t="str">
        <f t="shared" si="14"/>
        <v>HSBC Large and Mid Cap Equity Fund - Reg - Growth</v>
      </c>
      <c r="J183" s="69" t="str">
        <f t="shared" si="13"/>
        <v>Regular</v>
      </c>
      <c r="K183" s="69" t="e">
        <f t="shared" si="12"/>
        <v>#N/A</v>
      </c>
      <c r="L183" s="196" t="s">
        <v>1712</v>
      </c>
      <c r="M183" s="197">
        <v>9943</v>
      </c>
      <c r="N183" s="198">
        <v>-0.56999999999999995</v>
      </c>
      <c r="O183" s="197" t="s">
        <v>83</v>
      </c>
      <c r="P183" s="198" t="s">
        <v>83</v>
      </c>
      <c r="Q183" s="197" t="s">
        <v>83</v>
      </c>
      <c r="R183" s="198" t="s">
        <v>83</v>
      </c>
      <c r="S183" s="197">
        <v>9866</v>
      </c>
      <c r="T183" s="198">
        <v>-0.89</v>
      </c>
      <c r="U183" s="199">
        <v>43552</v>
      </c>
      <c r="Y183" s="196" t="s">
        <v>1712</v>
      </c>
      <c r="Z183" s="197">
        <v>9943</v>
      </c>
      <c r="AA183" s="198">
        <v>-0.56999999999999995</v>
      </c>
      <c r="AB183" s="197" t="s">
        <v>83</v>
      </c>
      <c r="AC183" s="198" t="s">
        <v>83</v>
      </c>
      <c r="AD183" s="197" t="s">
        <v>83</v>
      </c>
      <c r="AE183" s="198" t="s">
        <v>83</v>
      </c>
      <c r="AF183" s="197">
        <v>9866</v>
      </c>
      <c r="AG183" s="198">
        <v>-0.89</v>
      </c>
      <c r="AH183" s="199">
        <v>43552</v>
      </c>
    </row>
    <row r="184" spans="1:34">
      <c r="B184" s="208" t="s">
        <v>1736</v>
      </c>
      <c r="E184" s="208" t="s">
        <v>1736</v>
      </c>
      <c r="F184" s="208" t="s">
        <v>141</v>
      </c>
      <c r="G184" s="69" t="e">
        <f>INDEX(A:A,MATCH($L$4:L625,E:E,0))</f>
        <v>#N/A</v>
      </c>
      <c r="H184" s="69" t="e">
        <f t="shared" si="11"/>
        <v>#N/A</v>
      </c>
      <c r="I184" s="69" t="str">
        <f t="shared" si="14"/>
        <v>HSBC Large and Mid Cap Equity Fund - Reg - GrowthScheme Benchmark (NIFTY Large Midcap 250 TRI)</v>
      </c>
      <c r="J184" s="69" t="str">
        <f t="shared" si="13"/>
        <v>HELMCF</v>
      </c>
      <c r="K184" s="69" t="str">
        <f t="shared" si="12"/>
        <v>Regular</v>
      </c>
      <c r="L184" s="200" t="s">
        <v>1704</v>
      </c>
      <c r="M184" s="201">
        <v>10479</v>
      </c>
      <c r="N184" s="202">
        <v>4.78</v>
      </c>
      <c r="O184" s="201" t="s">
        <v>83</v>
      </c>
      <c r="P184" s="202" t="s">
        <v>83</v>
      </c>
      <c r="Q184" s="201" t="s">
        <v>83</v>
      </c>
      <c r="R184" s="202" t="s">
        <v>83</v>
      </c>
      <c r="S184" s="201">
        <v>10067</v>
      </c>
      <c r="T184" s="202">
        <v>0.44</v>
      </c>
      <c r="U184" s="233"/>
      <c r="Y184" s="200" t="s">
        <v>1704</v>
      </c>
      <c r="Z184" s="201">
        <v>10479</v>
      </c>
      <c r="AA184" s="202">
        <v>4.78</v>
      </c>
      <c r="AB184" s="201" t="s">
        <v>83</v>
      </c>
      <c r="AC184" s="202" t="s">
        <v>83</v>
      </c>
      <c r="AD184" s="201" t="s">
        <v>83</v>
      </c>
      <c r="AE184" s="202" t="s">
        <v>83</v>
      </c>
      <c r="AF184" s="201">
        <v>10067</v>
      </c>
      <c r="AG184" s="202">
        <v>0.44</v>
      </c>
      <c r="AH184" s="233"/>
    </row>
    <row r="185" spans="1:34">
      <c r="B185" s="208" t="s">
        <v>1737</v>
      </c>
      <c r="E185" s="208" t="s">
        <v>1737</v>
      </c>
      <c r="F185" s="208" t="s">
        <v>141</v>
      </c>
      <c r="G185" s="69" t="e">
        <f>INDEX(A:A,MATCH($L$4:L626,E:E,0))</f>
        <v>#N/A</v>
      </c>
      <c r="H185" s="69" t="e">
        <f t="shared" si="11"/>
        <v>#N/A</v>
      </c>
      <c r="I185" s="69" t="str">
        <f t="shared" si="14"/>
        <v>Scheme Benchmark (NIFTY Large Midcap 250 TRI)Additional Benchmark (Nifty 50 TRI)</v>
      </c>
      <c r="J185" s="69" t="e">
        <f t="shared" si="13"/>
        <v>#N/A</v>
      </c>
      <c r="K185" s="69" t="e">
        <f t="shared" si="12"/>
        <v>#N/A</v>
      </c>
      <c r="L185" s="200" t="s">
        <v>1523</v>
      </c>
      <c r="M185" s="201">
        <v>9903</v>
      </c>
      <c r="N185" s="202">
        <v>-0.97</v>
      </c>
      <c r="O185" s="201" t="s">
        <v>83</v>
      </c>
      <c r="P185" s="202" t="s">
        <v>83</v>
      </c>
      <c r="Q185" s="201" t="s">
        <v>83</v>
      </c>
      <c r="R185" s="202" t="s">
        <v>83</v>
      </c>
      <c r="S185" s="201">
        <v>9903</v>
      </c>
      <c r="T185" s="202">
        <v>-0.64</v>
      </c>
      <c r="U185" s="233"/>
      <c r="Y185" s="200" t="s">
        <v>1523</v>
      </c>
      <c r="Z185" s="201">
        <v>9903</v>
      </c>
      <c r="AA185" s="202">
        <v>-0.97</v>
      </c>
      <c r="AB185" s="201" t="s">
        <v>83</v>
      </c>
      <c r="AC185" s="202" t="s">
        <v>83</v>
      </c>
      <c r="AD185" s="201" t="s">
        <v>83</v>
      </c>
      <c r="AE185" s="202" t="s">
        <v>83</v>
      </c>
      <c r="AF185" s="201">
        <v>9903</v>
      </c>
      <c r="AG185" s="202">
        <v>-0.64</v>
      </c>
      <c r="AH185" s="233"/>
    </row>
    <row r="186" spans="1:34">
      <c r="B186" s="208" t="s">
        <v>1738</v>
      </c>
      <c r="E186" s="208" t="s">
        <v>1738</v>
      </c>
      <c r="F186" s="208" t="s">
        <v>141</v>
      </c>
      <c r="G186" s="69" t="e">
        <f>INDEX(A:A,MATCH($L$4:L627,E:E,0))</f>
        <v>#N/A</v>
      </c>
      <c r="H186" s="69" t="e">
        <f t="shared" si="11"/>
        <v>#N/A</v>
      </c>
      <c r="I186" s="69" t="str">
        <f t="shared" si="14"/>
        <v>Additional Benchmark (Nifty 50 TRI)</v>
      </c>
      <c r="J186" s="69" t="e">
        <f t="shared" si="13"/>
        <v>#N/A</v>
      </c>
      <c r="K186" s="69" t="e">
        <f t="shared" si="12"/>
        <v>#N/A</v>
      </c>
      <c r="L186" s="191"/>
      <c r="M186" s="203"/>
      <c r="N186" s="204"/>
      <c r="O186" s="203"/>
      <c r="P186" s="204"/>
      <c r="Q186" s="203"/>
      <c r="R186" s="204"/>
      <c r="S186" s="203"/>
      <c r="T186" s="204"/>
      <c r="U186" s="205"/>
      <c r="Z186" s="203"/>
      <c r="AA186" s="204"/>
      <c r="AB186" s="203"/>
      <c r="AC186" s="204"/>
      <c r="AD186" s="203"/>
      <c r="AE186" s="204"/>
      <c r="AF186" s="203"/>
      <c r="AG186" s="204"/>
      <c r="AH186" s="205"/>
    </row>
    <row r="187" spans="1:34">
      <c r="B187" s="208" t="s">
        <v>1739</v>
      </c>
      <c r="E187" s="208" t="s">
        <v>1739</v>
      </c>
      <c r="F187" s="208" t="s">
        <v>141</v>
      </c>
      <c r="G187" s="69" t="str">
        <f>INDEX(A:A,MATCH($L$4:L628,E:E,0))</f>
        <v>HEEQTF</v>
      </c>
      <c r="H187" s="69" t="str">
        <f t="shared" si="11"/>
        <v>Direct</v>
      </c>
      <c r="I187" s="69" t="str">
        <f t="shared" si="14"/>
        <v>HSBC Large Cap Equity Fund - Dir - Growth</v>
      </c>
      <c r="J187" s="69" t="str">
        <f t="shared" si="13"/>
        <v>Direct</v>
      </c>
      <c r="K187" s="69" t="e">
        <f t="shared" si="12"/>
        <v>#N/A</v>
      </c>
      <c r="L187" s="196" t="s">
        <v>1549</v>
      </c>
      <c r="M187" s="197">
        <v>9914</v>
      </c>
      <c r="N187" s="198">
        <v>-0.86</v>
      </c>
      <c r="O187" s="197">
        <v>11251</v>
      </c>
      <c r="P187" s="198">
        <v>4</v>
      </c>
      <c r="Q187" s="197">
        <v>15078</v>
      </c>
      <c r="R187" s="198">
        <v>8.5500000000000007</v>
      </c>
      <c r="S187" s="197">
        <v>20727</v>
      </c>
      <c r="T187" s="198">
        <v>9.86</v>
      </c>
      <c r="U187" s="199">
        <v>41275</v>
      </c>
      <c r="Y187" s="196" t="s">
        <v>1549</v>
      </c>
      <c r="Z187" s="197">
        <v>9914</v>
      </c>
      <c r="AA187" s="198">
        <v>-0.86</v>
      </c>
      <c r="AB187" s="197">
        <v>11251</v>
      </c>
      <c r="AC187" s="198">
        <v>4</v>
      </c>
      <c r="AD187" s="197">
        <v>15078</v>
      </c>
      <c r="AE187" s="198">
        <v>8.5500000000000007</v>
      </c>
      <c r="AF187" s="197">
        <v>20727</v>
      </c>
      <c r="AG187" s="198">
        <v>9.86</v>
      </c>
      <c r="AH187" s="199">
        <v>41275</v>
      </c>
    </row>
    <row r="188" spans="1:34">
      <c r="B188" s="208" t="s">
        <v>1740</v>
      </c>
      <c r="E188" s="208" t="s">
        <v>1740</v>
      </c>
      <c r="F188" s="208" t="s">
        <v>141</v>
      </c>
      <c r="G188" s="69" t="e">
        <f>INDEX(A:A,MATCH($L$4:L629,E:E,0))</f>
        <v>#N/A</v>
      </c>
      <c r="H188" s="69" t="e">
        <f t="shared" si="11"/>
        <v>#N/A</v>
      </c>
      <c r="I188" s="69" t="str">
        <f t="shared" si="14"/>
        <v>HSBC Large Cap Equity Fund - Dir - GrowthScheme Benchmark (Nifty 50 TRI)</v>
      </c>
      <c r="J188" s="69" t="str">
        <f t="shared" si="13"/>
        <v>HEEQTF</v>
      </c>
      <c r="K188" s="69" t="str">
        <f t="shared" si="12"/>
        <v>Direct</v>
      </c>
      <c r="L188" s="200" t="s">
        <v>1550</v>
      </c>
      <c r="M188" s="201">
        <v>9903</v>
      </c>
      <c r="N188" s="202">
        <v>-0.97</v>
      </c>
      <c r="O188" s="201">
        <v>11921</v>
      </c>
      <c r="P188" s="202">
        <v>6.02</v>
      </c>
      <c r="Q188" s="201">
        <v>15064</v>
      </c>
      <c r="R188" s="202">
        <v>8.5299999999999994</v>
      </c>
      <c r="S188" s="201">
        <v>20800</v>
      </c>
      <c r="T188" s="202">
        <v>9.91</v>
      </c>
      <c r="U188" s="233"/>
      <c r="Y188" s="200" t="s">
        <v>1550</v>
      </c>
      <c r="Z188" s="201">
        <v>9903</v>
      </c>
      <c r="AA188" s="202">
        <v>-0.97</v>
      </c>
      <c r="AB188" s="201">
        <v>11921</v>
      </c>
      <c r="AC188" s="202">
        <v>6.02</v>
      </c>
      <c r="AD188" s="201">
        <v>15064</v>
      </c>
      <c r="AE188" s="202">
        <v>8.5299999999999994</v>
      </c>
      <c r="AF188" s="201">
        <v>20800</v>
      </c>
      <c r="AG188" s="202">
        <v>9.91</v>
      </c>
      <c r="AH188" s="233"/>
    </row>
    <row r="189" spans="1:34">
      <c r="B189" s="208" t="s">
        <v>1741</v>
      </c>
      <c r="E189" s="208" t="s">
        <v>1741</v>
      </c>
      <c r="F189" s="208" t="s">
        <v>141</v>
      </c>
      <c r="G189" s="69" t="e">
        <f>INDEX(A:A,MATCH($L$4:L630,E:E,0))</f>
        <v>#N/A</v>
      </c>
      <c r="H189" s="69" t="e">
        <f t="shared" si="11"/>
        <v>#N/A</v>
      </c>
      <c r="I189" s="69" t="str">
        <f t="shared" si="14"/>
        <v>Scheme Benchmark (Nifty 50 TRI)Additional Benchmark (S&amp;P BSE Sensex TRI)</v>
      </c>
      <c r="J189" s="69" t="e">
        <f t="shared" si="13"/>
        <v>#N/A</v>
      </c>
      <c r="K189" s="69" t="e">
        <f t="shared" si="12"/>
        <v>#N/A</v>
      </c>
      <c r="L189" s="200" t="s">
        <v>1551</v>
      </c>
      <c r="M189" s="201">
        <v>9956</v>
      </c>
      <c r="N189" s="202">
        <v>-0.44</v>
      </c>
      <c r="O189" s="201">
        <v>12602</v>
      </c>
      <c r="P189" s="202">
        <v>8</v>
      </c>
      <c r="Q189" s="201">
        <v>15500</v>
      </c>
      <c r="R189" s="202">
        <v>9.15</v>
      </c>
      <c r="S189" s="201">
        <v>21621</v>
      </c>
      <c r="T189" s="202">
        <v>10.46</v>
      </c>
      <c r="U189" s="233"/>
      <c r="Y189" s="200" t="s">
        <v>1551</v>
      </c>
      <c r="Z189" s="201">
        <v>9956</v>
      </c>
      <c r="AA189" s="202">
        <v>-0.44</v>
      </c>
      <c r="AB189" s="201">
        <v>12602</v>
      </c>
      <c r="AC189" s="202">
        <v>8</v>
      </c>
      <c r="AD189" s="201">
        <v>15500</v>
      </c>
      <c r="AE189" s="202">
        <v>9.15</v>
      </c>
      <c r="AF189" s="201">
        <v>21621</v>
      </c>
      <c r="AG189" s="202">
        <v>10.46</v>
      </c>
      <c r="AH189" s="233"/>
    </row>
    <row r="190" spans="1:34">
      <c r="B190" s="208" t="s">
        <v>1742</v>
      </c>
      <c r="E190" s="208" t="s">
        <v>1742</v>
      </c>
      <c r="F190" s="208" t="s">
        <v>141</v>
      </c>
      <c r="G190" s="69" t="e">
        <f>INDEX(A:A,MATCH($L$4:L631,E:E,0))</f>
        <v>#N/A</v>
      </c>
      <c r="H190" s="69" t="e">
        <f t="shared" si="11"/>
        <v>#N/A</v>
      </c>
      <c r="I190" s="69" t="str">
        <f t="shared" si="14"/>
        <v>Additional Benchmark (S&amp;P BSE Sensex TRI)</v>
      </c>
      <c r="J190" s="69" t="e">
        <f t="shared" si="13"/>
        <v>#N/A</v>
      </c>
      <c r="K190" s="69" t="e">
        <f t="shared" si="12"/>
        <v>#N/A</v>
      </c>
      <c r="L190" s="191"/>
      <c r="M190" s="203"/>
      <c r="N190" s="204"/>
      <c r="O190" s="203"/>
      <c r="P190" s="204"/>
      <c r="Q190" s="203"/>
      <c r="R190" s="204"/>
      <c r="S190" s="203"/>
      <c r="T190" s="204"/>
      <c r="U190" s="205"/>
      <c r="Z190" s="203"/>
      <c r="AA190" s="204"/>
      <c r="AB190" s="203"/>
      <c r="AC190" s="204"/>
      <c r="AD190" s="203"/>
      <c r="AE190" s="204"/>
      <c r="AF190" s="203"/>
      <c r="AG190" s="204"/>
      <c r="AH190" s="205"/>
    </row>
    <row r="191" spans="1:34">
      <c r="B191" s="208" t="s">
        <v>1743</v>
      </c>
      <c r="E191" s="208" t="s">
        <v>1743</v>
      </c>
      <c r="F191" s="208" t="s">
        <v>141</v>
      </c>
      <c r="G191" s="69" t="str">
        <f>INDEX(A:A,MATCH($L$4:L632,E:E,0))</f>
        <v>HEEQTF</v>
      </c>
      <c r="H191" s="69" t="str">
        <f t="shared" si="11"/>
        <v>Regular</v>
      </c>
      <c r="I191" s="69" t="str">
        <f t="shared" si="14"/>
        <v>HSBC Large Cap Equity Fund - Growth</v>
      </c>
      <c r="J191" s="69" t="str">
        <f t="shared" si="13"/>
        <v>Regular</v>
      </c>
      <c r="K191" s="69" t="e">
        <f t="shared" si="12"/>
        <v>#N/A</v>
      </c>
      <c r="L191" s="196" t="s">
        <v>1210</v>
      </c>
      <c r="M191" s="197">
        <v>9821</v>
      </c>
      <c r="N191" s="198">
        <v>-1.79</v>
      </c>
      <c r="O191" s="197">
        <v>10974</v>
      </c>
      <c r="P191" s="198">
        <v>3.14</v>
      </c>
      <c r="Q191" s="197">
        <v>14496</v>
      </c>
      <c r="R191" s="198">
        <v>7.7</v>
      </c>
      <c r="S191" s="197">
        <v>209306</v>
      </c>
      <c r="T191" s="198">
        <v>18.61</v>
      </c>
      <c r="U191" s="199">
        <v>37600</v>
      </c>
      <c r="Y191" s="196" t="s">
        <v>1210</v>
      </c>
      <c r="Z191" s="197">
        <v>9821</v>
      </c>
      <c r="AA191" s="198">
        <v>-1.79</v>
      </c>
      <c r="AB191" s="197">
        <v>10974</v>
      </c>
      <c r="AC191" s="198">
        <v>3.14</v>
      </c>
      <c r="AD191" s="197">
        <v>14496</v>
      </c>
      <c r="AE191" s="198">
        <v>7.7</v>
      </c>
      <c r="AF191" s="197">
        <v>209306</v>
      </c>
      <c r="AG191" s="198">
        <v>18.61</v>
      </c>
      <c r="AH191" s="199">
        <v>37600</v>
      </c>
    </row>
    <row r="192" spans="1:34">
      <c r="B192" s="208" t="s">
        <v>1744</v>
      </c>
      <c r="E192" s="208" t="s">
        <v>1744</v>
      </c>
      <c r="F192" s="208" t="s">
        <v>141</v>
      </c>
      <c r="G192" s="69" t="e">
        <f>INDEX(A:A,MATCH($L$4:L633,E:E,0))</f>
        <v>#N/A</v>
      </c>
      <c r="H192" s="69" t="e">
        <f t="shared" si="11"/>
        <v>#N/A</v>
      </c>
      <c r="I192" s="69" t="str">
        <f t="shared" si="14"/>
        <v>HSBC Large Cap Equity Fund - GrowthScheme Benchmark (Nifty 50 TRI)</v>
      </c>
      <c r="J192" s="69" t="str">
        <f t="shared" si="13"/>
        <v>HEEQTF</v>
      </c>
      <c r="K192" s="69" t="str">
        <f t="shared" si="12"/>
        <v>Regular</v>
      </c>
      <c r="L192" s="200" t="s">
        <v>1550</v>
      </c>
      <c r="M192" s="201">
        <v>9903</v>
      </c>
      <c r="N192" s="202">
        <v>-0.97</v>
      </c>
      <c r="O192" s="201">
        <v>11921</v>
      </c>
      <c r="P192" s="202">
        <v>6.02</v>
      </c>
      <c r="Q192" s="201">
        <v>15064</v>
      </c>
      <c r="R192" s="202">
        <v>8.5299999999999994</v>
      </c>
      <c r="S192" s="201">
        <v>135069</v>
      </c>
      <c r="T192" s="202">
        <v>15.73</v>
      </c>
      <c r="U192" s="233"/>
      <c r="Y192" s="200" t="s">
        <v>1550</v>
      </c>
      <c r="Z192" s="201">
        <v>9903</v>
      </c>
      <c r="AA192" s="202">
        <v>-0.97</v>
      </c>
      <c r="AB192" s="201">
        <v>11921</v>
      </c>
      <c r="AC192" s="202">
        <v>6.02</v>
      </c>
      <c r="AD192" s="201">
        <v>15064</v>
      </c>
      <c r="AE192" s="202">
        <v>8.5299999999999994</v>
      </c>
      <c r="AF192" s="201">
        <v>135069</v>
      </c>
      <c r="AG192" s="202">
        <v>15.73</v>
      </c>
      <c r="AH192" s="233"/>
    </row>
    <row r="193" spans="2:34">
      <c r="B193" s="208" t="s">
        <v>1745</v>
      </c>
      <c r="E193" s="208" t="s">
        <v>1745</v>
      </c>
      <c r="F193" s="208" t="s">
        <v>141</v>
      </c>
      <c r="G193" s="69" t="e">
        <f>INDEX(A:A,MATCH($L$4:L634,E:E,0))</f>
        <v>#N/A</v>
      </c>
      <c r="H193" s="69" t="e">
        <f t="shared" si="11"/>
        <v>#N/A</v>
      </c>
      <c r="I193" s="69" t="str">
        <f t="shared" si="14"/>
        <v>Scheme Benchmark (Nifty 50 TRI)Additional Benchmark (S&amp;P BSE Sensex TRI)</v>
      </c>
      <c r="J193" s="69" t="e">
        <f t="shared" si="13"/>
        <v>#N/A</v>
      </c>
      <c r="K193" s="69" t="e">
        <f t="shared" si="12"/>
        <v>#N/A</v>
      </c>
      <c r="L193" s="200" t="s">
        <v>1551</v>
      </c>
      <c r="M193" s="201">
        <v>9956</v>
      </c>
      <c r="N193" s="202">
        <v>-0.44</v>
      </c>
      <c r="O193" s="201">
        <v>12602</v>
      </c>
      <c r="P193" s="202">
        <v>8</v>
      </c>
      <c r="Q193" s="201">
        <v>15500</v>
      </c>
      <c r="R193" s="202">
        <v>9.15</v>
      </c>
      <c r="S193" s="201">
        <v>150852</v>
      </c>
      <c r="T193" s="202">
        <v>16.45</v>
      </c>
      <c r="U193" s="233"/>
      <c r="Y193" s="200" t="s">
        <v>1551</v>
      </c>
      <c r="Z193" s="201">
        <v>9956</v>
      </c>
      <c r="AA193" s="202">
        <v>-0.44</v>
      </c>
      <c r="AB193" s="201">
        <v>12602</v>
      </c>
      <c r="AC193" s="202">
        <v>8</v>
      </c>
      <c r="AD193" s="201">
        <v>15500</v>
      </c>
      <c r="AE193" s="202">
        <v>9.15</v>
      </c>
      <c r="AF193" s="201">
        <v>150852</v>
      </c>
      <c r="AG193" s="202">
        <v>16.45</v>
      </c>
      <c r="AH193" s="233"/>
    </row>
    <row r="194" spans="2:34">
      <c r="B194" s="208" t="s">
        <v>1746</v>
      </c>
      <c r="E194" s="208" t="s">
        <v>1746</v>
      </c>
      <c r="F194" s="208" t="s">
        <v>141</v>
      </c>
      <c r="G194" s="69" t="e">
        <f>INDEX(A:A,MATCH($L$4:L635,E:E,0))</f>
        <v>#N/A</v>
      </c>
      <c r="H194" s="69" t="e">
        <f t="shared" si="11"/>
        <v>#N/A</v>
      </c>
      <c r="I194" s="69" t="str">
        <f t="shared" si="14"/>
        <v>Additional Benchmark (S&amp;P BSE Sensex TRI)</v>
      </c>
      <c r="J194" s="69" t="e">
        <f t="shared" si="13"/>
        <v>#N/A</v>
      </c>
      <c r="K194" s="69" t="e">
        <f t="shared" si="12"/>
        <v>#N/A</v>
      </c>
      <c r="L194" s="191"/>
      <c r="M194" s="203"/>
      <c r="N194" s="204"/>
      <c r="O194" s="203"/>
      <c r="P194" s="204"/>
      <c r="Q194" s="203"/>
      <c r="R194" s="204"/>
      <c r="S194" s="203"/>
      <c r="T194" s="204"/>
      <c r="U194" s="205"/>
      <c r="Z194" s="203"/>
      <c r="AA194" s="204"/>
      <c r="AB194" s="203"/>
      <c r="AC194" s="204"/>
      <c r="AD194" s="203"/>
      <c r="AE194" s="204"/>
      <c r="AF194" s="203"/>
      <c r="AG194" s="204"/>
      <c r="AH194" s="205"/>
    </row>
    <row r="195" spans="2:34">
      <c r="B195" s="208" t="s">
        <v>1747</v>
      </c>
      <c r="E195" s="208" t="s">
        <v>1747</v>
      </c>
      <c r="F195" s="208" t="s">
        <v>141</v>
      </c>
      <c r="G195" s="69" t="str">
        <f>INDEX(A:A,MATCH($L$4:L636,E:E,0))</f>
        <v>HDUSTF</v>
      </c>
      <c r="H195" s="69" t="str">
        <f t="shared" si="11"/>
        <v>Direct</v>
      </c>
      <c r="I195" s="69" t="str">
        <f t="shared" si="14"/>
        <v>HSBC Low Duration Fund - Dir - Growth</v>
      </c>
      <c r="J195" s="69" t="str">
        <f t="shared" si="13"/>
        <v>Direct</v>
      </c>
      <c r="K195" s="69" t="e">
        <f t="shared" si="12"/>
        <v>#N/A</v>
      </c>
      <c r="L195" s="196" t="s">
        <v>1552</v>
      </c>
      <c r="M195" s="197">
        <v>10451</v>
      </c>
      <c r="N195" s="198">
        <v>4.5</v>
      </c>
      <c r="O195" s="197">
        <v>10983</v>
      </c>
      <c r="P195" s="198">
        <v>3.17</v>
      </c>
      <c r="Q195" s="197">
        <v>12839</v>
      </c>
      <c r="R195" s="198">
        <v>5.12</v>
      </c>
      <c r="S195" s="197">
        <v>16237</v>
      </c>
      <c r="T195" s="198">
        <v>6.64</v>
      </c>
      <c r="U195" s="199">
        <v>41352</v>
      </c>
      <c r="Y195" s="196" t="s">
        <v>1552</v>
      </c>
      <c r="Z195" s="197">
        <v>10451</v>
      </c>
      <c r="AA195" s="198">
        <v>4.5</v>
      </c>
      <c r="AB195" s="197">
        <v>10983</v>
      </c>
      <c r="AC195" s="198">
        <v>3.17</v>
      </c>
      <c r="AD195" s="197">
        <v>12839</v>
      </c>
      <c r="AE195" s="198">
        <v>5.12</v>
      </c>
      <c r="AF195" s="197">
        <v>16237</v>
      </c>
      <c r="AG195" s="198">
        <v>6.64</v>
      </c>
      <c r="AH195" s="199">
        <v>41352</v>
      </c>
    </row>
    <row r="196" spans="2:34">
      <c r="B196" s="208" t="s">
        <v>1748</v>
      </c>
      <c r="E196" s="208" t="s">
        <v>1748</v>
      </c>
      <c r="F196" s="208" t="s">
        <v>141</v>
      </c>
      <c r="G196" s="69" t="e">
        <f>INDEX(A:A,MATCH($L$4:L637,E:E,0))</f>
        <v>#N/A</v>
      </c>
      <c r="H196" s="69" t="e">
        <f t="shared" si="11"/>
        <v>#N/A</v>
      </c>
      <c r="I196" s="69" t="str">
        <f t="shared" si="14"/>
        <v>HSBC Low Duration Fund - Dir - GrowthScheme Benchmark (Crisil Low Duration Index**)</v>
      </c>
      <c r="J196" s="69" t="str">
        <f t="shared" si="13"/>
        <v>HDUSTF</v>
      </c>
      <c r="K196" s="69" t="str">
        <f t="shared" si="12"/>
        <v>Direct</v>
      </c>
      <c r="L196" s="200" t="s">
        <v>1553</v>
      </c>
      <c r="M196" s="201">
        <v>10776</v>
      </c>
      <c r="N196" s="202">
        <v>7.74</v>
      </c>
      <c r="O196" s="201">
        <v>12543</v>
      </c>
      <c r="P196" s="202">
        <v>7.83</v>
      </c>
      <c r="Q196" s="201">
        <v>14679</v>
      </c>
      <c r="R196" s="202">
        <v>7.97</v>
      </c>
      <c r="S196" s="201">
        <v>18473</v>
      </c>
      <c r="T196" s="202">
        <v>8.48</v>
      </c>
      <c r="U196" s="233"/>
      <c r="Y196" s="200" t="s">
        <v>1553</v>
      </c>
      <c r="Z196" s="201">
        <v>10776</v>
      </c>
      <c r="AA196" s="202">
        <v>7.74</v>
      </c>
      <c r="AB196" s="201">
        <v>12543</v>
      </c>
      <c r="AC196" s="202">
        <v>7.83</v>
      </c>
      <c r="AD196" s="201">
        <v>14679</v>
      </c>
      <c r="AE196" s="202">
        <v>7.97</v>
      </c>
      <c r="AF196" s="201">
        <v>18473</v>
      </c>
      <c r="AG196" s="202">
        <v>8.48</v>
      </c>
      <c r="AH196" s="233"/>
    </row>
    <row r="197" spans="2:34">
      <c r="B197" s="208" t="s">
        <v>1749</v>
      </c>
      <c r="E197" s="208" t="s">
        <v>1749</v>
      </c>
      <c r="F197" s="208" t="s">
        <v>141</v>
      </c>
      <c r="G197" s="69" t="e">
        <f>INDEX(A:A,MATCH($L$4:L638,E:E,0))</f>
        <v>#N/A</v>
      </c>
      <c r="H197" s="69" t="e">
        <f t="shared" si="11"/>
        <v>#N/A</v>
      </c>
      <c r="I197" s="69" t="str">
        <f t="shared" si="14"/>
        <v>Scheme Benchmark (Crisil Low Duration Index**)Additional Benchmark (Crisil 1**)</v>
      </c>
      <c r="J197" s="69" t="e">
        <f t="shared" si="13"/>
        <v>#N/A</v>
      </c>
      <c r="K197" s="69" t="e">
        <f t="shared" si="12"/>
        <v>#N/A</v>
      </c>
      <c r="L197" s="200" t="s">
        <v>1554</v>
      </c>
      <c r="M197" s="201">
        <v>10641</v>
      </c>
      <c r="N197" s="202">
        <v>6.39</v>
      </c>
      <c r="O197" s="201">
        <v>12210</v>
      </c>
      <c r="P197" s="202">
        <v>6.87</v>
      </c>
      <c r="Q197" s="201">
        <v>13906</v>
      </c>
      <c r="R197" s="202">
        <v>6.81</v>
      </c>
      <c r="S197" s="201">
        <v>16702</v>
      </c>
      <c r="T197" s="202">
        <v>7.04</v>
      </c>
      <c r="U197" s="233"/>
      <c r="Y197" s="200" t="s">
        <v>1554</v>
      </c>
      <c r="Z197" s="201">
        <v>10641</v>
      </c>
      <c r="AA197" s="202">
        <v>6.39</v>
      </c>
      <c r="AB197" s="201">
        <v>12210</v>
      </c>
      <c r="AC197" s="202">
        <v>6.87</v>
      </c>
      <c r="AD197" s="201">
        <v>13906</v>
      </c>
      <c r="AE197" s="202">
        <v>6.81</v>
      </c>
      <c r="AF197" s="201">
        <v>16702</v>
      </c>
      <c r="AG197" s="202">
        <v>7.04</v>
      </c>
      <c r="AH197" s="233"/>
    </row>
    <row r="198" spans="2:34">
      <c r="B198" s="208" t="s">
        <v>1750</v>
      </c>
      <c r="E198" s="208" t="s">
        <v>1750</v>
      </c>
      <c r="F198" s="208" t="s">
        <v>141</v>
      </c>
      <c r="G198" s="69" t="e">
        <f>INDEX(A:A,MATCH($L$4:L639,E:E,0))</f>
        <v>#N/A</v>
      </c>
      <c r="H198" s="69" t="e">
        <f t="shared" si="11"/>
        <v>#N/A</v>
      </c>
      <c r="I198" s="69" t="str">
        <f t="shared" si="14"/>
        <v>Additional Benchmark (Crisil 1**)</v>
      </c>
      <c r="J198" s="69" t="e">
        <f t="shared" si="13"/>
        <v>#N/A</v>
      </c>
      <c r="K198" s="69" t="e">
        <f t="shared" si="12"/>
        <v>#N/A</v>
      </c>
      <c r="L198" s="191"/>
      <c r="M198" s="203"/>
      <c r="N198" s="204"/>
      <c r="O198" s="203"/>
      <c r="P198" s="204"/>
      <c r="Q198" s="203"/>
      <c r="R198" s="204"/>
      <c r="S198" s="203"/>
      <c r="T198" s="204"/>
      <c r="U198" s="205"/>
      <c r="Z198" s="203"/>
      <c r="AA198" s="204"/>
      <c r="AB198" s="203"/>
      <c r="AC198" s="204"/>
      <c r="AD198" s="203"/>
      <c r="AE198" s="204"/>
      <c r="AF198" s="203"/>
      <c r="AG198" s="204"/>
      <c r="AH198" s="205"/>
    </row>
    <row r="199" spans="2:34">
      <c r="B199" s="208" t="s">
        <v>1751</v>
      </c>
      <c r="E199" s="208" t="s">
        <v>1751</v>
      </c>
      <c r="F199" s="208" t="s">
        <v>141</v>
      </c>
      <c r="G199" s="69" t="str">
        <f>INDEX(A:A,MATCH($L$4:L640,E:E,0))</f>
        <v>HDUSTF</v>
      </c>
      <c r="H199" s="69" t="str">
        <f t="shared" ref="H199:H251" si="15">VLOOKUP(L199,E:F,2,0)</f>
        <v>Regular</v>
      </c>
      <c r="I199" s="69" t="str">
        <f t="shared" si="14"/>
        <v>HSBC Low Duration Fund - Growth</v>
      </c>
      <c r="J199" s="69" t="str">
        <f t="shared" si="13"/>
        <v>Regular</v>
      </c>
      <c r="K199" s="69" t="e">
        <f t="shared" si="12"/>
        <v>#N/A</v>
      </c>
      <c r="L199" s="196" t="s">
        <v>1587</v>
      </c>
      <c r="M199" s="197">
        <v>10366</v>
      </c>
      <c r="N199" s="198">
        <v>3.65</v>
      </c>
      <c r="O199" s="197">
        <v>10720</v>
      </c>
      <c r="P199" s="198">
        <v>2.34</v>
      </c>
      <c r="Q199" s="197">
        <v>12334</v>
      </c>
      <c r="R199" s="198">
        <v>4.28</v>
      </c>
      <c r="S199" s="197">
        <v>15905</v>
      </c>
      <c r="T199" s="198">
        <v>5.97</v>
      </c>
      <c r="U199" s="199">
        <v>41183</v>
      </c>
      <c r="Y199" s="196" t="s">
        <v>1587</v>
      </c>
      <c r="Z199" s="197">
        <v>10366</v>
      </c>
      <c r="AA199" s="198">
        <v>3.65</v>
      </c>
      <c r="AB199" s="197">
        <v>10720</v>
      </c>
      <c r="AC199" s="198">
        <v>2.34</v>
      </c>
      <c r="AD199" s="197">
        <v>12334</v>
      </c>
      <c r="AE199" s="198">
        <v>4.28</v>
      </c>
      <c r="AF199" s="197">
        <v>15905</v>
      </c>
      <c r="AG199" s="198">
        <v>5.97</v>
      </c>
      <c r="AH199" s="199">
        <v>41183</v>
      </c>
    </row>
    <row r="200" spans="2:34">
      <c r="B200" s="208" t="s">
        <v>1752</v>
      </c>
      <c r="E200" s="208" t="s">
        <v>1752</v>
      </c>
      <c r="F200" s="208" t="s">
        <v>141</v>
      </c>
      <c r="G200" s="69" t="e">
        <f>INDEX(A:A,MATCH($L$4:L641,E:E,0))</f>
        <v>#N/A</v>
      </c>
      <c r="H200" s="69" t="e">
        <f t="shared" si="15"/>
        <v>#N/A</v>
      </c>
      <c r="I200" s="69" t="str">
        <f t="shared" si="14"/>
        <v>HSBC Low Duration Fund - GrowthScheme Benchmark (Crisil Low Duration Index**)</v>
      </c>
      <c r="J200" s="69" t="str">
        <f t="shared" si="13"/>
        <v>HDUSTF</v>
      </c>
      <c r="K200" s="69" t="str">
        <f t="shared" ref="K200:K251" si="16">VLOOKUP(I200,B:F,5,0)</f>
        <v>Regular</v>
      </c>
      <c r="L200" s="200" t="s">
        <v>1553</v>
      </c>
      <c r="M200" s="201">
        <v>10776</v>
      </c>
      <c r="N200" s="202">
        <v>7.74</v>
      </c>
      <c r="O200" s="201">
        <v>12543</v>
      </c>
      <c r="P200" s="202">
        <v>7.83</v>
      </c>
      <c r="Q200" s="201">
        <v>14679</v>
      </c>
      <c r="R200" s="202">
        <v>7.97</v>
      </c>
      <c r="S200" s="201">
        <v>19225</v>
      </c>
      <c r="T200" s="202">
        <v>8.51</v>
      </c>
      <c r="U200" s="233"/>
      <c r="Y200" s="200" t="s">
        <v>1553</v>
      </c>
      <c r="Z200" s="201">
        <v>10776</v>
      </c>
      <c r="AA200" s="202">
        <v>7.74</v>
      </c>
      <c r="AB200" s="201">
        <v>12543</v>
      </c>
      <c r="AC200" s="202">
        <v>7.83</v>
      </c>
      <c r="AD200" s="201">
        <v>14679</v>
      </c>
      <c r="AE200" s="202">
        <v>7.97</v>
      </c>
      <c r="AF200" s="201">
        <v>19225</v>
      </c>
      <c r="AG200" s="202">
        <v>8.51</v>
      </c>
      <c r="AH200" s="233"/>
    </row>
    <row r="201" spans="2:34">
      <c r="B201" s="208" t="s">
        <v>1753</v>
      </c>
      <c r="E201" s="208" t="s">
        <v>1753</v>
      </c>
      <c r="F201" s="208" t="s">
        <v>136</v>
      </c>
      <c r="G201" s="69" t="e">
        <f>INDEX(A:A,MATCH($L$4:L642,E:E,0))</f>
        <v>#N/A</v>
      </c>
      <c r="H201" s="69" t="e">
        <f t="shared" si="15"/>
        <v>#N/A</v>
      </c>
      <c r="I201" s="69" t="str">
        <f t="shared" si="14"/>
        <v>Scheme Benchmark (Crisil Low Duration Index**)Additional Benchmark (Crisil 1**)</v>
      </c>
      <c r="J201" s="69" t="e">
        <f t="shared" ref="J201:J251" si="17">VLOOKUP(I201,E:F,2,0)</f>
        <v>#N/A</v>
      </c>
      <c r="K201" s="69" t="e">
        <f t="shared" si="16"/>
        <v>#N/A</v>
      </c>
      <c r="L201" s="200" t="s">
        <v>1554</v>
      </c>
      <c r="M201" s="201">
        <v>10641</v>
      </c>
      <c r="N201" s="202">
        <v>6.39</v>
      </c>
      <c r="O201" s="201">
        <v>12210</v>
      </c>
      <c r="P201" s="202">
        <v>6.87</v>
      </c>
      <c r="Q201" s="201">
        <v>13906</v>
      </c>
      <c r="R201" s="202">
        <v>6.81</v>
      </c>
      <c r="S201" s="201">
        <v>17327</v>
      </c>
      <c r="T201" s="202">
        <v>7.11</v>
      </c>
      <c r="U201" s="233"/>
      <c r="Y201" s="200" t="s">
        <v>1554</v>
      </c>
      <c r="Z201" s="201">
        <v>10641</v>
      </c>
      <c r="AA201" s="202">
        <v>6.39</v>
      </c>
      <c r="AB201" s="201">
        <v>12210</v>
      </c>
      <c r="AC201" s="202">
        <v>6.87</v>
      </c>
      <c r="AD201" s="201">
        <v>13906</v>
      </c>
      <c r="AE201" s="202">
        <v>6.81</v>
      </c>
      <c r="AF201" s="201">
        <v>17327</v>
      </c>
      <c r="AG201" s="202">
        <v>7.11</v>
      </c>
      <c r="AH201" s="233"/>
    </row>
    <row r="202" spans="2:34">
      <c r="B202" s="208" t="s">
        <v>1754</v>
      </c>
      <c r="E202" s="208" t="s">
        <v>1754</v>
      </c>
      <c r="F202" s="208" t="s">
        <v>141</v>
      </c>
      <c r="G202" s="69" t="e">
        <f>INDEX(A:A,MATCH($L$4:L643,E:E,0))</f>
        <v>#N/A</v>
      </c>
      <c r="H202" s="69" t="e">
        <f t="shared" si="15"/>
        <v>#N/A</v>
      </c>
      <c r="I202" s="69" t="str">
        <f t="shared" ref="I202:I251" si="18">L201&amp;L202</f>
        <v>Additional Benchmark (Crisil 1**)</v>
      </c>
      <c r="J202" s="69" t="e">
        <f t="shared" si="17"/>
        <v>#N/A</v>
      </c>
      <c r="K202" s="69" t="e">
        <f t="shared" si="16"/>
        <v>#N/A</v>
      </c>
      <c r="L202" s="191"/>
      <c r="M202" s="203"/>
      <c r="N202" s="204"/>
      <c r="O202" s="203"/>
      <c r="P202" s="204"/>
      <c r="Q202" s="203"/>
      <c r="R202" s="204"/>
      <c r="S202" s="203"/>
      <c r="T202" s="204"/>
      <c r="U202" s="205"/>
      <c r="Z202" s="203"/>
      <c r="AA202" s="204"/>
      <c r="AB202" s="203"/>
      <c r="AC202" s="204"/>
      <c r="AD202" s="203"/>
      <c r="AE202" s="204"/>
      <c r="AF202" s="203"/>
      <c r="AG202" s="204"/>
      <c r="AH202" s="205"/>
    </row>
    <row r="203" spans="2:34">
      <c r="B203" s="208" t="s">
        <v>1755</v>
      </c>
      <c r="E203" s="208" t="s">
        <v>1755</v>
      </c>
      <c r="F203" s="208" t="s">
        <v>136</v>
      </c>
      <c r="G203" s="69" t="e">
        <f>INDEX(A:A,MATCH($L$4:L644,E:E,0))</f>
        <v>#N/A</v>
      </c>
      <c r="H203" s="69" t="e">
        <f t="shared" si="15"/>
        <v>#N/A</v>
      </c>
      <c r="I203" s="69" t="str">
        <f t="shared" si="18"/>
        <v>HSBC Low Duration Fund - Regular - Growth</v>
      </c>
      <c r="J203" s="69" t="e">
        <f t="shared" si="17"/>
        <v>#N/A</v>
      </c>
      <c r="K203" s="69" t="e">
        <f t="shared" si="16"/>
        <v>#N/A</v>
      </c>
      <c r="L203" s="196" t="s">
        <v>1884</v>
      </c>
      <c r="M203" s="197">
        <v>10335</v>
      </c>
      <c r="N203" s="198">
        <v>3.34</v>
      </c>
      <c r="O203" s="197">
        <v>10623</v>
      </c>
      <c r="P203" s="198">
        <v>2.0299999999999998</v>
      </c>
      <c r="Q203" s="197">
        <v>12152</v>
      </c>
      <c r="R203" s="198">
        <v>3.97</v>
      </c>
      <c r="S203" s="197">
        <v>22861</v>
      </c>
      <c r="T203" s="198">
        <v>6.1</v>
      </c>
      <c r="U203" s="199">
        <v>39007</v>
      </c>
      <c r="Y203" s="196" t="s">
        <v>1884</v>
      </c>
      <c r="Z203" s="197">
        <v>10335</v>
      </c>
      <c r="AA203" s="198">
        <v>3.34</v>
      </c>
      <c r="AB203" s="197">
        <v>10623</v>
      </c>
      <c r="AC203" s="198">
        <v>2.0299999999999998</v>
      </c>
      <c r="AD203" s="197">
        <v>12152</v>
      </c>
      <c r="AE203" s="198">
        <v>3.97</v>
      </c>
      <c r="AF203" s="197">
        <v>22861</v>
      </c>
      <c r="AG203" s="198">
        <v>6.1</v>
      </c>
      <c r="AH203" s="199">
        <v>39007</v>
      </c>
    </row>
    <row r="204" spans="2:34">
      <c r="B204" s="208" t="s">
        <v>1756</v>
      </c>
      <c r="E204" s="208" t="s">
        <v>1756</v>
      </c>
      <c r="F204" s="208" t="s">
        <v>141</v>
      </c>
      <c r="G204" s="69" t="e">
        <f>INDEX(A:A,MATCH($L$4:L645,E:E,0))</f>
        <v>#N/A</v>
      </c>
      <c r="H204" s="69" t="e">
        <f t="shared" si="15"/>
        <v>#N/A</v>
      </c>
      <c r="I204" s="69" t="str">
        <f t="shared" si="18"/>
        <v>HSBC Low Duration Fund - Regular - GrowthScheme Benchmark (CRISIL Low Duration Debt Index)</v>
      </c>
      <c r="J204" s="69" t="e">
        <f t="shared" si="17"/>
        <v>#N/A</v>
      </c>
      <c r="K204" s="69" t="e">
        <f t="shared" si="16"/>
        <v>#N/A</v>
      </c>
      <c r="L204" s="200" t="s">
        <v>1885</v>
      </c>
      <c r="M204" s="201">
        <v>10776</v>
      </c>
      <c r="N204" s="202">
        <v>7.74</v>
      </c>
      <c r="O204" s="201">
        <v>12543</v>
      </c>
      <c r="P204" s="202">
        <v>7.83</v>
      </c>
      <c r="Q204" s="201">
        <v>14679</v>
      </c>
      <c r="R204" s="202">
        <v>7.97</v>
      </c>
      <c r="S204" s="201">
        <v>28654</v>
      </c>
      <c r="T204" s="202">
        <v>7.83</v>
      </c>
      <c r="U204" s="233"/>
      <c r="Y204" s="200" t="s">
        <v>1885</v>
      </c>
      <c r="Z204" s="201">
        <v>10776</v>
      </c>
      <c r="AA204" s="202">
        <v>7.74</v>
      </c>
      <c r="AB204" s="201">
        <v>12543</v>
      </c>
      <c r="AC204" s="202">
        <v>7.83</v>
      </c>
      <c r="AD204" s="201">
        <v>14679</v>
      </c>
      <c r="AE204" s="202">
        <v>7.97</v>
      </c>
      <c r="AF204" s="201">
        <v>28654</v>
      </c>
      <c r="AG204" s="202">
        <v>7.83</v>
      </c>
      <c r="AH204" s="233"/>
    </row>
    <row r="205" spans="2:34">
      <c r="B205" s="208" t="s">
        <v>1757</v>
      </c>
      <c r="E205" s="208" t="s">
        <v>1757</v>
      </c>
      <c r="F205" s="208" t="s">
        <v>136</v>
      </c>
      <c r="G205" s="69" t="e">
        <f>INDEX(A:A,MATCH($L$4:L646,E:E,0))</f>
        <v>#N/A</v>
      </c>
      <c r="H205" s="69" t="e">
        <f t="shared" si="15"/>
        <v>#N/A</v>
      </c>
      <c r="I205" s="69" t="str">
        <f t="shared" si="18"/>
        <v>Scheme Benchmark (CRISIL Low Duration Debt Index)Additional Benchmark (Crisil Low Duration Index**)</v>
      </c>
      <c r="J205" s="69" t="e">
        <f t="shared" si="17"/>
        <v>#N/A</v>
      </c>
      <c r="K205" s="69" t="e">
        <f t="shared" si="16"/>
        <v>#N/A</v>
      </c>
      <c r="L205" s="200" t="s">
        <v>1886</v>
      </c>
      <c r="M205" s="201">
        <v>10776</v>
      </c>
      <c r="N205" s="202">
        <v>7.74</v>
      </c>
      <c r="O205" s="201">
        <v>12543</v>
      </c>
      <c r="P205" s="202">
        <v>7.83</v>
      </c>
      <c r="Q205" s="201">
        <v>14679</v>
      </c>
      <c r="R205" s="202">
        <v>7.97</v>
      </c>
      <c r="S205" s="201" t="s">
        <v>83</v>
      </c>
      <c r="T205" s="202" t="s">
        <v>83</v>
      </c>
      <c r="U205" s="233"/>
      <c r="Y205" s="200" t="s">
        <v>1886</v>
      </c>
      <c r="Z205" s="201">
        <v>10776</v>
      </c>
      <c r="AA205" s="202">
        <v>7.74</v>
      </c>
      <c r="AB205" s="201">
        <v>12543</v>
      </c>
      <c r="AC205" s="202">
        <v>7.83</v>
      </c>
      <c r="AD205" s="201">
        <v>14679</v>
      </c>
      <c r="AE205" s="202">
        <v>7.97</v>
      </c>
      <c r="AF205" s="201" t="s">
        <v>83</v>
      </c>
      <c r="AG205" s="202" t="s">
        <v>83</v>
      </c>
      <c r="AH205" s="233"/>
    </row>
    <row r="206" spans="2:34">
      <c r="B206" s="208" t="s">
        <v>1758</v>
      </c>
      <c r="E206" s="208" t="s">
        <v>1758</v>
      </c>
      <c r="F206" s="208" t="s">
        <v>141</v>
      </c>
      <c r="G206" s="69" t="e">
        <f>INDEX(A:A,MATCH($L$4:L647,E:E,0))</f>
        <v>#N/A</v>
      </c>
      <c r="H206" s="69" t="e">
        <f t="shared" si="15"/>
        <v>#N/A</v>
      </c>
      <c r="I206" s="69" t="str">
        <f t="shared" si="18"/>
        <v>Additional Benchmark (Crisil Low Duration Index**)</v>
      </c>
      <c r="J206" s="69" t="e">
        <f t="shared" si="17"/>
        <v>#N/A</v>
      </c>
      <c r="K206" s="69" t="e">
        <f t="shared" si="16"/>
        <v>#N/A</v>
      </c>
      <c r="L206" s="191"/>
      <c r="M206" s="203"/>
      <c r="N206" s="204"/>
      <c r="O206" s="203"/>
      <c r="P206" s="204"/>
      <c r="Q206" s="203"/>
      <c r="R206" s="204"/>
      <c r="S206" s="203"/>
      <c r="T206" s="204"/>
      <c r="U206" s="205"/>
      <c r="Z206" s="203"/>
      <c r="AA206" s="204"/>
      <c r="AB206" s="203"/>
      <c r="AC206" s="204"/>
      <c r="AD206" s="203"/>
      <c r="AE206" s="204"/>
      <c r="AF206" s="203"/>
      <c r="AG206" s="204"/>
      <c r="AH206" s="205"/>
    </row>
    <row r="207" spans="2:34">
      <c r="B207" s="208" t="s">
        <v>1759</v>
      </c>
      <c r="E207" s="208" t="s">
        <v>1759</v>
      </c>
      <c r="F207" s="208" t="s">
        <v>136</v>
      </c>
      <c r="G207" s="69" t="str">
        <f>INDEX(A:A,MATCH($L$4:L648,E:E,0))</f>
        <v>HOMSCS</v>
      </c>
      <c r="H207" s="69" t="str">
        <f t="shared" si="15"/>
        <v>Direct</v>
      </c>
      <c r="I207" s="69" t="str">
        <f t="shared" si="18"/>
        <v>HSBC Managed Solutions India - Conservative - Dir - Growth</v>
      </c>
      <c r="J207" s="69" t="str">
        <f t="shared" si="17"/>
        <v>Direct</v>
      </c>
      <c r="K207" s="69" t="e">
        <f t="shared" si="16"/>
        <v>#N/A</v>
      </c>
      <c r="L207" s="196" t="s">
        <v>1555</v>
      </c>
      <c r="M207" s="197">
        <v>10747</v>
      </c>
      <c r="N207" s="198">
        <v>7.45</v>
      </c>
      <c r="O207" s="197">
        <v>11799</v>
      </c>
      <c r="P207" s="198">
        <v>5.66</v>
      </c>
      <c r="Q207" s="197">
        <v>13841</v>
      </c>
      <c r="R207" s="198">
        <v>6.71</v>
      </c>
      <c r="S207" s="197">
        <v>16386</v>
      </c>
      <c r="T207" s="198">
        <v>7.99</v>
      </c>
      <c r="U207" s="199">
        <v>41759</v>
      </c>
      <c r="Y207" s="196" t="s">
        <v>1555</v>
      </c>
      <c r="Z207" s="197">
        <v>10747</v>
      </c>
      <c r="AA207" s="198">
        <v>7.45</v>
      </c>
      <c r="AB207" s="197">
        <v>11799</v>
      </c>
      <c r="AC207" s="198">
        <v>5.66</v>
      </c>
      <c r="AD207" s="197">
        <v>13841</v>
      </c>
      <c r="AE207" s="198">
        <v>6.71</v>
      </c>
      <c r="AF207" s="197">
        <v>16386</v>
      </c>
      <c r="AG207" s="198">
        <v>7.99</v>
      </c>
      <c r="AH207" s="199">
        <v>41759</v>
      </c>
    </row>
    <row r="208" spans="2:34">
      <c r="B208" s="208" t="s">
        <v>1760</v>
      </c>
      <c r="E208" s="208" t="s">
        <v>1760</v>
      </c>
      <c r="F208" s="208" t="s">
        <v>141</v>
      </c>
      <c r="G208" s="69" t="e">
        <f>INDEX(A:A,MATCH($L$4:L649,E:E,0))</f>
        <v>#N/A</v>
      </c>
      <c r="H208" s="69" t="e">
        <f t="shared" si="15"/>
        <v>#N/A</v>
      </c>
      <c r="I208" s="69" t="str">
        <f t="shared" si="18"/>
        <v>HSBC Managed Solutions India - Conservative - Dir - GrowthScheme Benchmark (90% of CRISIL Composite Bond Fund Index and 10% of S&amp;P BSE 200 TRI)</v>
      </c>
      <c r="J208" s="69" t="str">
        <f t="shared" si="17"/>
        <v>HOMSCS</v>
      </c>
      <c r="K208" s="69" t="str">
        <f t="shared" si="16"/>
        <v>Direct</v>
      </c>
      <c r="L208" s="200" t="s">
        <v>1556</v>
      </c>
      <c r="M208" s="201">
        <v>10972</v>
      </c>
      <c r="N208" s="202">
        <v>9.69</v>
      </c>
      <c r="O208" s="201">
        <v>12553</v>
      </c>
      <c r="P208" s="202">
        <v>7.86</v>
      </c>
      <c r="Q208" s="201">
        <v>15302</v>
      </c>
      <c r="R208" s="202">
        <v>8.8699999999999992</v>
      </c>
      <c r="S208" s="201">
        <v>18308</v>
      </c>
      <c r="T208" s="202">
        <v>9.8699999999999992</v>
      </c>
      <c r="U208" s="233"/>
      <c r="Y208" s="200" t="s">
        <v>1556</v>
      </c>
      <c r="Z208" s="201">
        <v>10972</v>
      </c>
      <c r="AA208" s="202">
        <v>9.69</v>
      </c>
      <c r="AB208" s="201">
        <v>12553</v>
      </c>
      <c r="AC208" s="202">
        <v>7.86</v>
      </c>
      <c r="AD208" s="201">
        <v>15302</v>
      </c>
      <c r="AE208" s="202">
        <v>8.8699999999999992</v>
      </c>
      <c r="AF208" s="201">
        <v>18308</v>
      </c>
      <c r="AG208" s="202">
        <v>9.8699999999999992</v>
      </c>
      <c r="AH208" s="233"/>
    </row>
    <row r="209" spans="2:34">
      <c r="B209" s="208" t="s">
        <v>1761</v>
      </c>
      <c r="E209" s="208" t="s">
        <v>1761</v>
      </c>
      <c r="F209" s="208" t="s">
        <v>136</v>
      </c>
      <c r="G209" s="69" t="e">
        <f>INDEX(A:A,MATCH($L$4:L650,E:E,0))</f>
        <v>#N/A</v>
      </c>
      <c r="H209" s="69" t="e">
        <f t="shared" si="15"/>
        <v>#N/A</v>
      </c>
      <c r="I209" s="69" t="str">
        <f t="shared" si="18"/>
        <v>Scheme Benchmark (90% of CRISIL Composite Bond Fund Index and 10% of S&amp;P BSE 200 TRI)Additional Benchmark (Nifty 50 TRI)</v>
      </c>
      <c r="J209" s="69" t="e">
        <f t="shared" si="17"/>
        <v>#N/A</v>
      </c>
      <c r="K209" s="69" t="e">
        <f t="shared" si="16"/>
        <v>#N/A</v>
      </c>
      <c r="L209" s="200" t="s">
        <v>1523</v>
      </c>
      <c r="M209" s="201">
        <v>9903</v>
      </c>
      <c r="N209" s="202">
        <v>-0.97</v>
      </c>
      <c r="O209" s="201">
        <v>11921</v>
      </c>
      <c r="P209" s="202">
        <v>6.02</v>
      </c>
      <c r="Q209" s="201">
        <v>15064</v>
      </c>
      <c r="R209" s="202">
        <v>8.5299999999999994</v>
      </c>
      <c r="S209" s="201">
        <v>18233</v>
      </c>
      <c r="T209" s="202">
        <v>9.8000000000000007</v>
      </c>
      <c r="U209" s="233"/>
      <c r="Y209" s="200" t="s">
        <v>1523</v>
      </c>
      <c r="Z209" s="201">
        <v>9903</v>
      </c>
      <c r="AA209" s="202">
        <v>-0.97</v>
      </c>
      <c r="AB209" s="201">
        <v>11921</v>
      </c>
      <c r="AC209" s="202">
        <v>6.02</v>
      </c>
      <c r="AD209" s="201">
        <v>15064</v>
      </c>
      <c r="AE209" s="202">
        <v>8.5299999999999994</v>
      </c>
      <c r="AF209" s="201">
        <v>18233</v>
      </c>
      <c r="AG209" s="202">
        <v>9.8000000000000007</v>
      </c>
      <c r="AH209" s="233"/>
    </row>
    <row r="210" spans="2:34">
      <c r="B210" s="208" t="s">
        <v>1762</v>
      </c>
      <c r="E210" s="208" t="s">
        <v>1762</v>
      </c>
      <c r="F210" s="208" t="s">
        <v>141</v>
      </c>
      <c r="G210" s="69" t="e">
        <f>INDEX(A:A,MATCH($L$4:L651,E:E,0))</f>
        <v>#N/A</v>
      </c>
      <c r="H210" s="69" t="e">
        <f t="shared" si="15"/>
        <v>#N/A</v>
      </c>
      <c r="I210" s="69" t="str">
        <f t="shared" si="18"/>
        <v>Additional Benchmark (Nifty 50 TRI)</v>
      </c>
      <c r="J210" s="69" t="e">
        <f t="shared" si="17"/>
        <v>#N/A</v>
      </c>
      <c r="K210" s="69" t="e">
        <f t="shared" si="16"/>
        <v>#N/A</v>
      </c>
      <c r="L210" s="191"/>
      <c r="M210" s="203"/>
      <c r="N210" s="204"/>
      <c r="O210" s="203"/>
      <c r="P210" s="204"/>
      <c r="Q210" s="203"/>
      <c r="R210" s="204"/>
      <c r="S210" s="203"/>
      <c r="T210" s="204"/>
      <c r="U210" s="205"/>
      <c r="Z210" s="203"/>
      <c r="AA210" s="204"/>
      <c r="AB210" s="203"/>
      <c r="AC210" s="204"/>
      <c r="AD210" s="203"/>
      <c r="AE210" s="204"/>
      <c r="AF210" s="203"/>
      <c r="AG210" s="204"/>
      <c r="AH210" s="205"/>
    </row>
    <row r="211" spans="2:34">
      <c r="B211" s="208" t="s">
        <v>1763</v>
      </c>
      <c r="E211" s="208" t="s">
        <v>1763</v>
      </c>
      <c r="F211" s="208" t="s">
        <v>136</v>
      </c>
      <c r="G211" s="69" t="str">
        <f>INDEX(A:A,MATCH($L$4:L652,E:E,0))</f>
        <v>HOMSCS</v>
      </c>
      <c r="H211" s="69" t="str">
        <f t="shared" si="15"/>
        <v>Regular</v>
      </c>
      <c r="I211" s="69" t="str">
        <f t="shared" si="18"/>
        <v>HSBC Managed Solutions India - Conservative - Reg - Growth</v>
      </c>
      <c r="J211" s="69" t="str">
        <f t="shared" si="17"/>
        <v>Regular</v>
      </c>
      <c r="K211" s="69" t="e">
        <f t="shared" si="16"/>
        <v>#N/A</v>
      </c>
      <c r="L211" s="196" t="s">
        <v>1713</v>
      </c>
      <c r="M211" s="197">
        <v>10667</v>
      </c>
      <c r="N211" s="198">
        <v>6.65</v>
      </c>
      <c r="O211" s="197">
        <v>11629</v>
      </c>
      <c r="P211" s="198">
        <v>5.15</v>
      </c>
      <c r="Q211" s="197">
        <v>13577</v>
      </c>
      <c r="R211" s="198">
        <v>6.3</v>
      </c>
      <c r="S211" s="197">
        <v>16010</v>
      </c>
      <c r="T211" s="198">
        <v>7.6</v>
      </c>
      <c r="U211" s="199">
        <v>41759</v>
      </c>
      <c r="Y211" s="196" t="s">
        <v>1713</v>
      </c>
      <c r="Z211" s="197">
        <v>10667</v>
      </c>
      <c r="AA211" s="198">
        <v>6.65</v>
      </c>
      <c r="AB211" s="197">
        <v>11629</v>
      </c>
      <c r="AC211" s="198">
        <v>5.15</v>
      </c>
      <c r="AD211" s="197">
        <v>13577</v>
      </c>
      <c r="AE211" s="198">
        <v>6.3</v>
      </c>
      <c r="AF211" s="197">
        <v>16010</v>
      </c>
      <c r="AG211" s="198">
        <v>7.6</v>
      </c>
      <c r="AH211" s="199">
        <v>41759</v>
      </c>
    </row>
    <row r="212" spans="2:34">
      <c r="B212" s="208" t="s">
        <v>1764</v>
      </c>
      <c r="E212" s="208" t="s">
        <v>1764</v>
      </c>
      <c r="F212" s="208" t="s">
        <v>141</v>
      </c>
      <c r="G212" s="69" t="e">
        <f>INDEX(A:A,MATCH($L$4:L653,E:E,0))</f>
        <v>#N/A</v>
      </c>
      <c r="H212" s="69" t="e">
        <f t="shared" si="15"/>
        <v>#N/A</v>
      </c>
      <c r="I212" s="69" t="str">
        <f t="shared" si="18"/>
        <v>HSBC Managed Solutions India - Conservative - Reg - GrowthScheme Benchmark (90% of CRISIL Composite Bond Fund Index and 10% of S&amp;P BSE 200 TRI)</v>
      </c>
      <c r="J212" s="69" t="str">
        <f t="shared" si="17"/>
        <v>HOMSCS</v>
      </c>
      <c r="K212" s="69" t="str">
        <f t="shared" si="16"/>
        <v>Regular</v>
      </c>
      <c r="L212" s="200" t="s">
        <v>1556</v>
      </c>
      <c r="M212" s="201">
        <v>10972</v>
      </c>
      <c r="N212" s="202">
        <v>9.69</v>
      </c>
      <c r="O212" s="201">
        <v>12553</v>
      </c>
      <c r="P212" s="202">
        <v>7.86</v>
      </c>
      <c r="Q212" s="201">
        <v>15302</v>
      </c>
      <c r="R212" s="202">
        <v>8.8699999999999992</v>
      </c>
      <c r="S212" s="201">
        <v>18308</v>
      </c>
      <c r="T212" s="202">
        <v>9.8699999999999992</v>
      </c>
      <c r="U212" s="233"/>
      <c r="Y212" s="200" t="s">
        <v>1556</v>
      </c>
      <c r="Z212" s="201">
        <v>10972</v>
      </c>
      <c r="AA212" s="202">
        <v>9.69</v>
      </c>
      <c r="AB212" s="201">
        <v>12553</v>
      </c>
      <c r="AC212" s="202">
        <v>7.86</v>
      </c>
      <c r="AD212" s="201">
        <v>15302</v>
      </c>
      <c r="AE212" s="202">
        <v>8.8699999999999992</v>
      </c>
      <c r="AF212" s="201">
        <v>18308</v>
      </c>
      <c r="AG212" s="202">
        <v>9.8699999999999992</v>
      </c>
      <c r="AH212" s="233"/>
    </row>
    <row r="213" spans="2:34">
      <c r="B213" s="208" t="s">
        <v>1765</v>
      </c>
      <c r="E213" s="208" t="s">
        <v>1765</v>
      </c>
      <c r="F213" s="208" t="s">
        <v>136</v>
      </c>
      <c r="G213" s="69" t="e">
        <f>INDEX(A:A,MATCH($L$4:L654,E:E,0))</f>
        <v>#N/A</v>
      </c>
      <c r="H213" s="69" t="e">
        <f t="shared" si="15"/>
        <v>#N/A</v>
      </c>
      <c r="I213" s="69" t="str">
        <f t="shared" si="18"/>
        <v>Scheme Benchmark (90% of CRISIL Composite Bond Fund Index and 10% of S&amp;P BSE 200 TRI)Additional Benchmark (Nifty 50 TRI)</v>
      </c>
      <c r="J213" s="69" t="e">
        <f t="shared" si="17"/>
        <v>#N/A</v>
      </c>
      <c r="K213" s="69" t="e">
        <f t="shared" si="16"/>
        <v>#N/A</v>
      </c>
      <c r="L213" s="200" t="s">
        <v>1523</v>
      </c>
      <c r="M213" s="201">
        <v>9903</v>
      </c>
      <c r="N213" s="202">
        <v>-0.97</v>
      </c>
      <c r="O213" s="201">
        <v>11921</v>
      </c>
      <c r="P213" s="202">
        <v>6.02</v>
      </c>
      <c r="Q213" s="201">
        <v>15064</v>
      </c>
      <c r="R213" s="202">
        <v>8.5299999999999994</v>
      </c>
      <c r="S213" s="201">
        <v>18233</v>
      </c>
      <c r="T213" s="202">
        <v>9.8000000000000007</v>
      </c>
      <c r="U213" s="233"/>
      <c r="Y213" s="200" t="s">
        <v>1523</v>
      </c>
      <c r="Z213" s="201">
        <v>9903</v>
      </c>
      <c r="AA213" s="202">
        <v>-0.97</v>
      </c>
      <c r="AB213" s="201">
        <v>11921</v>
      </c>
      <c r="AC213" s="202">
        <v>6.02</v>
      </c>
      <c r="AD213" s="201">
        <v>15064</v>
      </c>
      <c r="AE213" s="202">
        <v>8.5299999999999994</v>
      </c>
      <c r="AF213" s="201">
        <v>18233</v>
      </c>
      <c r="AG213" s="202">
        <v>9.8000000000000007</v>
      </c>
      <c r="AH213" s="233"/>
    </row>
    <row r="214" spans="2:34">
      <c r="B214" s="208" t="s">
        <v>1766</v>
      </c>
      <c r="E214" s="208" t="s">
        <v>1766</v>
      </c>
      <c r="F214" s="208" t="s">
        <v>141</v>
      </c>
      <c r="G214" s="69" t="e">
        <f>INDEX(A:A,MATCH($L$4:L655,E:E,0))</f>
        <v>#N/A</v>
      </c>
      <c r="H214" s="69" t="e">
        <f t="shared" si="15"/>
        <v>#N/A</v>
      </c>
      <c r="I214" s="69" t="str">
        <f t="shared" si="18"/>
        <v>Additional Benchmark (Nifty 50 TRI)</v>
      </c>
      <c r="J214" s="69" t="e">
        <f t="shared" si="17"/>
        <v>#N/A</v>
      </c>
      <c r="K214" s="69" t="e">
        <f t="shared" si="16"/>
        <v>#N/A</v>
      </c>
      <c r="L214" s="191"/>
      <c r="M214" s="203"/>
      <c r="N214" s="204"/>
      <c r="O214" s="203"/>
      <c r="P214" s="204"/>
      <c r="Q214" s="203"/>
      <c r="R214" s="204"/>
      <c r="S214" s="203"/>
      <c r="T214" s="204"/>
      <c r="U214" s="205"/>
      <c r="Z214" s="203"/>
      <c r="AA214" s="204"/>
      <c r="AB214" s="203"/>
      <c r="AC214" s="204"/>
      <c r="AD214" s="203"/>
      <c r="AE214" s="204"/>
      <c r="AF214" s="203"/>
      <c r="AG214" s="204"/>
      <c r="AH214" s="205"/>
    </row>
    <row r="215" spans="2:34">
      <c r="B215" s="208" t="s">
        <v>1767</v>
      </c>
      <c r="E215" s="208" t="s">
        <v>1767</v>
      </c>
      <c r="F215" s="208" t="s">
        <v>136</v>
      </c>
      <c r="G215" s="69" t="str">
        <f>INDEX(A:A,MATCH($L$4:L656,E:E,0))</f>
        <v>HOMSGS</v>
      </c>
      <c r="H215" s="69" t="str">
        <f t="shared" si="15"/>
        <v>Direct</v>
      </c>
      <c r="I215" s="69" t="str">
        <f t="shared" si="18"/>
        <v>HSBC Managed Solutions India - Growth - Dir - Growth</v>
      </c>
      <c r="J215" s="69" t="str">
        <f t="shared" si="17"/>
        <v>Direct</v>
      </c>
      <c r="K215" s="69" t="e">
        <f t="shared" si="16"/>
        <v>#N/A</v>
      </c>
      <c r="L215" s="196" t="s">
        <v>1557</v>
      </c>
      <c r="M215" s="197">
        <v>10164</v>
      </c>
      <c r="N215" s="198">
        <v>1.64</v>
      </c>
      <c r="O215" s="197">
        <v>10818</v>
      </c>
      <c r="P215" s="198">
        <v>2.65</v>
      </c>
      <c r="Q215" s="197">
        <v>14355</v>
      </c>
      <c r="R215" s="198">
        <v>7.49</v>
      </c>
      <c r="S215" s="197">
        <v>18340</v>
      </c>
      <c r="T215" s="198">
        <v>9.9</v>
      </c>
      <c r="U215" s="199">
        <v>41759</v>
      </c>
      <c r="Y215" s="196" t="s">
        <v>1557</v>
      </c>
      <c r="Z215" s="197">
        <v>10164</v>
      </c>
      <c r="AA215" s="198">
        <v>1.64</v>
      </c>
      <c r="AB215" s="197">
        <v>10818</v>
      </c>
      <c r="AC215" s="198">
        <v>2.65</v>
      </c>
      <c r="AD215" s="197">
        <v>14355</v>
      </c>
      <c r="AE215" s="198">
        <v>7.49</v>
      </c>
      <c r="AF215" s="197">
        <v>18340</v>
      </c>
      <c r="AG215" s="198">
        <v>9.9</v>
      </c>
      <c r="AH215" s="199">
        <v>41759</v>
      </c>
    </row>
    <row r="216" spans="2:34">
      <c r="B216" s="208" t="s">
        <v>1768</v>
      </c>
      <c r="E216" s="208" t="s">
        <v>1768</v>
      </c>
      <c r="F216" s="208" t="s">
        <v>141</v>
      </c>
      <c r="G216" s="69" t="e">
        <f>INDEX(A:A,MATCH($L$4:L657,E:E,0))</f>
        <v>#N/A</v>
      </c>
      <c r="H216" s="69" t="e">
        <f t="shared" si="15"/>
        <v>#N/A</v>
      </c>
      <c r="I216" s="69" t="str">
        <f t="shared" si="18"/>
        <v>HSBC Managed Solutions India - Growth - Dir - GrowthScheme Benchmark (20% of CRISIL Composite Bond Fund Index and 80% of S&amp;P BSE 200 TRI)</v>
      </c>
      <c r="J216" s="69" t="str">
        <f t="shared" si="17"/>
        <v>HOMSGS</v>
      </c>
      <c r="K216" s="69" t="str">
        <f t="shared" si="16"/>
        <v>Direct</v>
      </c>
      <c r="L216" s="200" t="s">
        <v>1558</v>
      </c>
      <c r="M216" s="201">
        <v>10231</v>
      </c>
      <c r="N216" s="202">
        <v>2.2999999999999998</v>
      </c>
      <c r="O216" s="201">
        <v>11743</v>
      </c>
      <c r="P216" s="202">
        <v>5.49</v>
      </c>
      <c r="Q216" s="201">
        <v>15225</v>
      </c>
      <c r="R216" s="202">
        <v>8.76</v>
      </c>
      <c r="S216" s="201">
        <v>19226</v>
      </c>
      <c r="T216" s="202">
        <v>10.71</v>
      </c>
      <c r="U216" s="233"/>
      <c r="Y216" s="200" t="s">
        <v>1558</v>
      </c>
      <c r="Z216" s="201">
        <v>10231</v>
      </c>
      <c r="AA216" s="202">
        <v>2.2999999999999998</v>
      </c>
      <c r="AB216" s="201">
        <v>11743</v>
      </c>
      <c r="AC216" s="202">
        <v>5.49</v>
      </c>
      <c r="AD216" s="201">
        <v>15225</v>
      </c>
      <c r="AE216" s="202">
        <v>8.76</v>
      </c>
      <c r="AF216" s="201">
        <v>19226</v>
      </c>
      <c r="AG216" s="202">
        <v>10.71</v>
      </c>
      <c r="AH216" s="233"/>
    </row>
    <row r="217" spans="2:34">
      <c r="B217" s="208" t="s">
        <v>1769</v>
      </c>
      <c r="E217" s="208" t="s">
        <v>1769</v>
      </c>
      <c r="F217" s="208" t="s">
        <v>136</v>
      </c>
      <c r="G217" s="69" t="e">
        <f>INDEX(A:A,MATCH($L$4:L658,E:E,0))</f>
        <v>#N/A</v>
      </c>
      <c r="H217" s="69" t="e">
        <f t="shared" si="15"/>
        <v>#N/A</v>
      </c>
      <c r="I217" s="69" t="str">
        <f t="shared" si="18"/>
        <v>Scheme Benchmark (20% of CRISIL Composite Bond Fund Index and 80% of S&amp;P BSE 200 TRI)Additional Benchmark (Crisil 10**)</v>
      </c>
      <c r="J217" s="69" t="e">
        <f t="shared" si="17"/>
        <v>#N/A</v>
      </c>
      <c r="K217" s="69" t="e">
        <f t="shared" si="16"/>
        <v>#N/A</v>
      </c>
      <c r="L217" s="200" t="s">
        <v>1531</v>
      </c>
      <c r="M217" s="201">
        <v>10827</v>
      </c>
      <c r="N217" s="202">
        <v>8.25</v>
      </c>
      <c r="O217" s="201">
        <v>12159</v>
      </c>
      <c r="P217" s="202">
        <v>6.72</v>
      </c>
      <c r="Q217" s="201">
        <v>14429</v>
      </c>
      <c r="R217" s="202">
        <v>7.6</v>
      </c>
      <c r="S217" s="201">
        <v>17121</v>
      </c>
      <c r="T217" s="202">
        <v>8.73</v>
      </c>
      <c r="U217" s="233"/>
      <c r="Y217" s="200" t="s">
        <v>1531</v>
      </c>
      <c r="Z217" s="201">
        <v>10827</v>
      </c>
      <c r="AA217" s="202">
        <v>8.25</v>
      </c>
      <c r="AB217" s="201">
        <v>12159</v>
      </c>
      <c r="AC217" s="202">
        <v>6.72</v>
      </c>
      <c r="AD217" s="201">
        <v>14429</v>
      </c>
      <c r="AE217" s="202">
        <v>7.6</v>
      </c>
      <c r="AF217" s="201">
        <v>17121</v>
      </c>
      <c r="AG217" s="202">
        <v>8.73</v>
      </c>
      <c r="AH217" s="233"/>
    </row>
    <row r="218" spans="2:34">
      <c r="B218" s="208" t="s">
        <v>1770</v>
      </c>
      <c r="E218" s="208" t="s">
        <v>1770</v>
      </c>
      <c r="F218" s="208" t="s">
        <v>141</v>
      </c>
      <c r="G218" s="69" t="e">
        <f>INDEX(A:A,MATCH($L$4:L659,E:E,0))</f>
        <v>#N/A</v>
      </c>
      <c r="H218" s="69" t="e">
        <f t="shared" si="15"/>
        <v>#N/A</v>
      </c>
      <c r="I218" s="69" t="str">
        <f t="shared" si="18"/>
        <v>Additional Benchmark (Crisil 10**)</v>
      </c>
      <c r="J218" s="69" t="e">
        <f t="shared" si="17"/>
        <v>#N/A</v>
      </c>
      <c r="K218" s="69" t="e">
        <f t="shared" si="16"/>
        <v>#N/A</v>
      </c>
      <c r="L218" s="191"/>
      <c r="M218" s="203"/>
      <c r="N218" s="204"/>
      <c r="O218" s="203"/>
      <c r="P218" s="204"/>
      <c r="Q218" s="203"/>
      <c r="R218" s="204"/>
      <c r="S218" s="203"/>
      <c r="T218" s="204"/>
      <c r="U218" s="205"/>
      <c r="Z218" s="203"/>
      <c r="AA218" s="204"/>
      <c r="AB218" s="203"/>
      <c r="AC218" s="204"/>
      <c r="AD218" s="203"/>
      <c r="AE218" s="204"/>
      <c r="AF218" s="203"/>
      <c r="AG218" s="204"/>
      <c r="AH218" s="205"/>
    </row>
    <row r="219" spans="2:34">
      <c r="B219" s="208" t="s">
        <v>1771</v>
      </c>
      <c r="E219" s="208" t="s">
        <v>1771</v>
      </c>
      <c r="F219" s="208" t="s">
        <v>136</v>
      </c>
      <c r="G219" s="69" t="str">
        <f>INDEX(A:A,MATCH($L$4:L660,E:E,0))</f>
        <v>HOMSGS</v>
      </c>
      <c r="H219" s="69" t="str">
        <f t="shared" si="15"/>
        <v>Regular</v>
      </c>
      <c r="I219" s="69" t="str">
        <f t="shared" si="18"/>
        <v>HSBC Managed Solutions India - Growth - Reg - Growth</v>
      </c>
      <c r="J219" s="69" t="str">
        <f t="shared" si="17"/>
        <v>Regular</v>
      </c>
      <c r="K219" s="69" t="e">
        <f t="shared" si="16"/>
        <v>#N/A</v>
      </c>
      <c r="L219" s="196" t="s">
        <v>1714</v>
      </c>
      <c r="M219" s="197">
        <v>10128</v>
      </c>
      <c r="N219" s="198">
        <v>1.28</v>
      </c>
      <c r="O219" s="197">
        <v>10717</v>
      </c>
      <c r="P219" s="198">
        <v>2.33</v>
      </c>
      <c r="Q219" s="197">
        <v>14149</v>
      </c>
      <c r="R219" s="198">
        <v>7.18</v>
      </c>
      <c r="S219" s="197">
        <v>18010</v>
      </c>
      <c r="T219" s="198">
        <v>9.59</v>
      </c>
      <c r="U219" s="199">
        <v>41759</v>
      </c>
      <c r="Y219" s="196" t="s">
        <v>1714</v>
      </c>
      <c r="Z219" s="197">
        <v>10128</v>
      </c>
      <c r="AA219" s="198">
        <v>1.28</v>
      </c>
      <c r="AB219" s="197">
        <v>10717</v>
      </c>
      <c r="AC219" s="198">
        <v>2.33</v>
      </c>
      <c r="AD219" s="197">
        <v>14149</v>
      </c>
      <c r="AE219" s="198">
        <v>7.18</v>
      </c>
      <c r="AF219" s="197">
        <v>18010</v>
      </c>
      <c r="AG219" s="198">
        <v>9.59</v>
      </c>
      <c r="AH219" s="199">
        <v>41759</v>
      </c>
    </row>
    <row r="220" spans="2:34">
      <c r="B220" s="208" t="s">
        <v>1772</v>
      </c>
      <c r="E220" s="208" t="s">
        <v>1772</v>
      </c>
      <c r="F220" s="208" t="s">
        <v>141</v>
      </c>
      <c r="G220" s="69" t="e">
        <f>INDEX(A:A,MATCH($L$4:L661,E:E,0))</f>
        <v>#N/A</v>
      </c>
      <c r="H220" s="69" t="e">
        <f t="shared" si="15"/>
        <v>#N/A</v>
      </c>
      <c r="I220" s="69" t="str">
        <f t="shared" si="18"/>
        <v>HSBC Managed Solutions India - Growth - Reg - GrowthScheme Benchmark (20% of CRISIL Composite Bond Fund Index and 80% of S&amp;P BSE 200 TRI)</v>
      </c>
      <c r="J220" s="69" t="str">
        <f t="shared" si="17"/>
        <v>HOMSGS</v>
      </c>
      <c r="K220" s="69" t="str">
        <f t="shared" si="16"/>
        <v>Regular</v>
      </c>
      <c r="L220" s="200" t="s">
        <v>1558</v>
      </c>
      <c r="M220" s="201">
        <v>10231</v>
      </c>
      <c r="N220" s="202">
        <v>2.2999999999999998</v>
      </c>
      <c r="O220" s="201">
        <v>11743</v>
      </c>
      <c r="P220" s="202">
        <v>5.49</v>
      </c>
      <c r="Q220" s="201">
        <v>15225</v>
      </c>
      <c r="R220" s="202">
        <v>8.76</v>
      </c>
      <c r="S220" s="201">
        <v>19226</v>
      </c>
      <c r="T220" s="202">
        <v>10.71</v>
      </c>
      <c r="U220" s="233"/>
      <c r="Y220" s="200" t="s">
        <v>1558</v>
      </c>
      <c r="Z220" s="201">
        <v>10231</v>
      </c>
      <c r="AA220" s="202">
        <v>2.2999999999999998</v>
      </c>
      <c r="AB220" s="201">
        <v>11743</v>
      </c>
      <c r="AC220" s="202">
        <v>5.49</v>
      </c>
      <c r="AD220" s="201">
        <v>15225</v>
      </c>
      <c r="AE220" s="202">
        <v>8.76</v>
      </c>
      <c r="AF220" s="201">
        <v>19226</v>
      </c>
      <c r="AG220" s="202">
        <v>10.71</v>
      </c>
      <c r="AH220" s="233"/>
    </row>
    <row r="221" spans="2:34">
      <c r="B221" s="208" t="s">
        <v>1773</v>
      </c>
      <c r="E221" s="208" t="s">
        <v>1773</v>
      </c>
      <c r="F221" s="208" t="s">
        <v>136</v>
      </c>
      <c r="G221" s="69" t="e">
        <f>INDEX(A:A,MATCH($L$4:L662,E:E,0))</f>
        <v>#N/A</v>
      </c>
      <c r="H221" s="69" t="e">
        <f t="shared" si="15"/>
        <v>#N/A</v>
      </c>
      <c r="I221" s="69" t="str">
        <f t="shared" si="18"/>
        <v>Scheme Benchmark (20% of CRISIL Composite Bond Fund Index and 80% of S&amp;P BSE 200 TRI)Additional Benchmark (Crisil 10**)</v>
      </c>
      <c r="J221" s="69" t="e">
        <f t="shared" si="17"/>
        <v>#N/A</v>
      </c>
      <c r="K221" s="69" t="e">
        <f t="shared" si="16"/>
        <v>#N/A</v>
      </c>
      <c r="L221" s="200" t="s">
        <v>1531</v>
      </c>
      <c r="M221" s="201">
        <v>10827</v>
      </c>
      <c r="N221" s="202">
        <v>8.25</v>
      </c>
      <c r="O221" s="201">
        <v>12159</v>
      </c>
      <c r="P221" s="202">
        <v>6.72</v>
      </c>
      <c r="Q221" s="201">
        <v>14429</v>
      </c>
      <c r="R221" s="202">
        <v>7.6</v>
      </c>
      <c r="S221" s="201">
        <v>17121</v>
      </c>
      <c r="T221" s="202">
        <v>8.73</v>
      </c>
      <c r="U221" s="233"/>
      <c r="Y221" s="200" t="s">
        <v>1531</v>
      </c>
      <c r="Z221" s="201">
        <v>10827</v>
      </c>
      <c r="AA221" s="202">
        <v>8.25</v>
      </c>
      <c r="AB221" s="201">
        <v>12159</v>
      </c>
      <c r="AC221" s="202">
        <v>6.72</v>
      </c>
      <c r="AD221" s="201">
        <v>14429</v>
      </c>
      <c r="AE221" s="202">
        <v>7.6</v>
      </c>
      <c r="AF221" s="201">
        <v>17121</v>
      </c>
      <c r="AG221" s="202">
        <v>8.73</v>
      </c>
      <c r="AH221" s="233"/>
    </row>
    <row r="222" spans="2:34">
      <c r="B222" s="208" t="s">
        <v>1774</v>
      </c>
      <c r="E222" s="208" t="s">
        <v>1774</v>
      </c>
      <c r="F222" s="208" t="s">
        <v>141</v>
      </c>
      <c r="G222" s="69" t="e">
        <f>INDEX(A:A,MATCH($L$4:L663,E:E,0))</f>
        <v>#N/A</v>
      </c>
      <c r="H222" s="69" t="e">
        <f t="shared" si="15"/>
        <v>#N/A</v>
      </c>
      <c r="I222" s="69" t="str">
        <f t="shared" si="18"/>
        <v>Additional Benchmark (Crisil 10**)</v>
      </c>
      <c r="J222" s="69" t="e">
        <f t="shared" si="17"/>
        <v>#N/A</v>
      </c>
      <c r="K222" s="69" t="e">
        <f t="shared" si="16"/>
        <v>#N/A</v>
      </c>
      <c r="L222" s="191"/>
      <c r="M222" s="203"/>
      <c r="N222" s="204"/>
      <c r="O222" s="203"/>
      <c r="P222" s="204"/>
      <c r="Q222" s="203"/>
      <c r="R222" s="204"/>
      <c r="S222" s="203"/>
      <c r="T222" s="204"/>
      <c r="U222" s="205"/>
      <c r="Z222" s="203"/>
      <c r="AA222" s="204"/>
      <c r="AB222" s="203"/>
      <c r="AC222" s="204"/>
      <c r="AD222" s="203"/>
      <c r="AE222" s="204"/>
      <c r="AF222" s="203"/>
      <c r="AG222" s="204"/>
      <c r="AH222" s="205"/>
    </row>
    <row r="223" spans="2:34">
      <c r="B223" s="208" t="s">
        <v>1775</v>
      </c>
      <c r="E223" s="208" t="s">
        <v>1775</v>
      </c>
      <c r="F223" s="208" t="s">
        <v>136</v>
      </c>
      <c r="G223" s="69" t="str">
        <f>INDEX(A:A,MATCH($L$4:L664,E:E,0))</f>
        <v>HOMSMS</v>
      </c>
      <c r="H223" s="69" t="str">
        <f t="shared" si="15"/>
        <v>Direct</v>
      </c>
      <c r="I223" s="69" t="str">
        <f t="shared" si="18"/>
        <v>HSBC Managed Solutions India - Moderate - Dir - Growth</v>
      </c>
      <c r="J223" s="69" t="str">
        <f t="shared" si="17"/>
        <v>Direct</v>
      </c>
      <c r="K223" s="69" t="e">
        <f t="shared" si="16"/>
        <v>#N/A</v>
      </c>
      <c r="L223" s="196" t="s">
        <v>1559</v>
      </c>
      <c r="M223" s="197">
        <v>10386</v>
      </c>
      <c r="N223" s="198">
        <v>3.85</v>
      </c>
      <c r="O223" s="197">
        <v>11112</v>
      </c>
      <c r="P223" s="198">
        <v>3.57</v>
      </c>
      <c r="Q223" s="197">
        <v>14395</v>
      </c>
      <c r="R223" s="198">
        <v>7.55</v>
      </c>
      <c r="S223" s="197">
        <v>17936</v>
      </c>
      <c r="T223" s="198">
        <v>9.52</v>
      </c>
      <c r="U223" s="199">
        <v>41759</v>
      </c>
      <c r="Y223" s="196" t="s">
        <v>1559</v>
      </c>
      <c r="Z223" s="197">
        <v>10386</v>
      </c>
      <c r="AA223" s="198">
        <v>3.85</v>
      </c>
      <c r="AB223" s="197">
        <v>11112</v>
      </c>
      <c r="AC223" s="198">
        <v>3.57</v>
      </c>
      <c r="AD223" s="197">
        <v>14395</v>
      </c>
      <c r="AE223" s="198">
        <v>7.55</v>
      </c>
      <c r="AF223" s="197">
        <v>17936</v>
      </c>
      <c r="AG223" s="198">
        <v>9.52</v>
      </c>
      <c r="AH223" s="199">
        <v>41759</v>
      </c>
    </row>
    <row r="224" spans="2:34">
      <c r="B224" s="208" t="s">
        <v>1776</v>
      </c>
      <c r="E224" s="208" t="s">
        <v>1776</v>
      </c>
      <c r="F224" s="208" t="s">
        <v>136</v>
      </c>
      <c r="G224" s="69" t="e">
        <f>INDEX(A:A,MATCH($L$4:L665,E:E,0))</f>
        <v>#N/A</v>
      </c>
      <c r="H224" s="69" t="e">
        <f t="shared" si="15"/>
        <v>#N/A</v>
      </c>
      <c r="I224" s="69" t="str">
        <f t="shared" si="18"/>
        <v>HSBC Managed Solutions India - Moderate - Dir - GrowthScheme Benchmark (Crysil Hybrid 35 plus 65 Aggressive Index Custom**)</v>
      </c>
      <c r="J224" s="69" t="str">
        <f t="shared" si="17"/>
        <v>HOMSMS</v>
      </c>
      <c r="K224" s="69" t="str">
        <f t="shared" si="16"/>
        <v>Direct</v>
      </c>
      <c r="L224" s="200" t="s">
        <v>1560</v>
      </c>
      <c r="M224" s="201">
        <v>10618</v>
      </c>
      <c r="N224" s="202">
        <v>6.16</v>
      </c>
      <c r="O224" s="201">
        <v>12224</v>
      </c>
      <c r="P224" s="202">
        <v>6.91</v>
      </c>
      <c r="Q224" s="201">
        <v>15614</v>
      </c>
      <c r="R224" s="202">
        <v>9.31</v>
      </c>
      <c r="S224" s="201">
        <v>19484</v>
      </c>
      <c r="T224" s="202">
        <v>10.94</v>
      </c>
      <c r="U224" s="233"/>
      <c r="Y224" s="200" t="s">
        <v>1560</v>
      </c>
      <c r="Z224" s="201">
        <v>10618</v>
      </c>
      <c r="AA224" s="202">
        <v>6.16</v>
      </c>
      <c r="AB224" s="201">
        <v>12224</v>
      </c>
      <c r="AC224" s="202">
        <v>6.91</v>
      </c>
      <c r="AD224" s="201">
        <v>15614</v>
      </c>
      <c r="AE224" s="202">
        <v>9.31</v>
      </c>
      <c r="AF224" s="201">
        <v>19484</v>
      </c>
      <c r="AG224" s="202">
        <v>10.94</v>
      </c>
      <c r="AH224" s="233"/>
    </row>
    <row r="225" spans="2:34">
      <c r="B225" s="208" t="s">
        <v>1777</v>
      </c>
      <c r="E225" s="208" t="s">
        <v>1777</v>
      </c>
      <c r="F225" s="208" t="s">
        <v>136</v>
      </c>
      <c r="G225" s="69" t="e">
        <f>INDEX(A:A,MATCH($L$4:L666,E:E,0))</f>
        <v>#N/A</v>
      </c>
      <c r="H225" s="69" t="e">
        <f t="shared" si="15"/>
        <v>#N/A</v>
      </c>
      <c r="I225" s="69" t="str">
        <f t="shared" si="18"/>
        <v>Scheme Benchmark (Crysil Hybrid 35 plus 65 Aggressive Index Custom**)Additional Benchmark (Nifty 50 TRI)</v>
      </c>
      <c r="J225" s="69" t="e">
        <f t="shared" si="17"/>
        <v>#N/A</v>
      </c>
      <c r="K225" s="69" t="e">
        <f t="shared" si="16"/>
        <v>#N/A</v>
      </c>
      <c r="L225" s="200" t="s">
        <v>1523</v>
      </c>
      <c r="M225" s="201">
        <v>9903</v>
      </c>
      <c r="N225" s="202">
        <v>-0.97</v>
      </c>
      <c r="O225" s="201">
        <v>11921</v>
      </c>
      <c r="P225" s="202">
        <v>6.02</v>
      </c>
      <c r="Q225" s="201">
        <v>15064</v>
      </c>
      <c r="R225" s="202">
        <v>8.5299999999999994</v>
      </c>
      <c r="S225" s="201">
        <v>18233</v>
      </c>
      <c r="T225" s="202">
        <v>9.8000000000000007</v>
      </c>
      <c r="U225" s="233"/>
      <c r="Y225" s="200" t="s">
        <v>1523</v>
      </c>
      <c r="Z225" s="201">
        <v>9903</v>
      </c>
      <c r="AA225" s="202">
        <v>-0.97</v>
      </c>
      <c r="AB225" s="201">
        <v>11921</v>
      </c>
      <c r="AC225" s="202">
        <v>6.02</v>
      </c>
      <c r="AD225" s="201">
        <v>15064</v>
      </c>
      <c r="AE225" s="202">
        <v>8.5299999999999994</v>
      </c>
      <c r="AF225" s="201">
        <v>18233</v>
      </c>
      <c r="AG225" s="202">
        <v>9.8000000000000007</v>
      </c>
      <c r="AH225" s="233"/>
    </row>
    <row r="226" spans="2:34">
      <c r="B226" s="208" t="s">
        <v>1778</v>
      </c>
      <c r="E226" s="208" t="s">
        <v>1778</v>
      </c>
      <c r="F226" s="208" t="s">
        <v>136</v>
      </c>
      <c r="G226" s="69" t="e">
        <f>INDEX(A:A,MATCH($L$4:L667,E:E,0))</f>
        <v>#N/A</v>
      </c>
      <c r="H226" s="69" t="e">
        <f t="shared" si="15"/>
        <v>#N/A</v>
      </c>
      <c r="I226" s="69" t="str">
        <f t="shared" si="18"/>
        <v>Additional Benchmark (Nifty 50 TRI)</v>
      </c>
      <c r="J226" s="69" t="e">
        <f t="shared" si="17"/>
        <v>#N/A</v>
      </c>
      <c r="K226" s="69" t="e">
        <f t="shared" si="16"/>
        <v>#N/A</v>
      </c>
      <c r="L226" s="191"/>
      <c r="M226" s="203"/>
      <c r="N226" s="204"/>
      <c r="O226" s="203"/>
      <c r="P226" s="204"/>
      <c r="Q226" s="203"/>
      <c r="R226" s="204"/>
      <c r="S226" s="203"/>
      <c r="T226" s="204"/>
      <c r="U226" s="205"/>
      <c r="Z226" s="203"/>
      <c r="AA226" s="204"/>
      <c r="AB226" s="203"/>
      <c r="AC226" s="204"/>
      <c r="AD226" s="203"/>
      <c r="AE226" s="204"/>
      <c r="AF226" s="203"/>
      <c r="AG226" s="204"/>
      <c r="AH226" s="205"/>
    </row>
    <row r="227" spans="2:34">
      <c r="B227" s="208" t="s">
        <v>1779</v>
      </c>
      <c r="E227" s="208" t="s">
        <v>1779</v>
      </c>
      <c r="F227" s="208" t="s">
        <v>136</v>
      </c>
      <c r="G227" s="69" t="str">
        <f>INDEX(A:A,MATCH($L$4:L668,E:E,0))</f>
        <v>HOMSMS</v>
      </c>
      <c r="H227" s="69" t="str">
        <f t="shared" si="15"/>
        <v>Regular</v>
      </c>
      <c r="I227" s="69" t="str">
        <f t="shared" si="18"/>
        <v>HSBC Managed Solutions India - Moderate - Reg - Growth</v>
      </c>
      <c r="J227" s="69" t="str">
        <f t="shared" si="17"/>
        <v>Regular</v>
      </c>
      <c r="K227" s="69" t="e">
        <f t="shared" si="16"/>
        <v>#N/A</v>
      </c>
      <c r="L227" s="196" t="s">
        <v>1715</v>
      </c>
      <c r="M227" s="197">
        <v>10320</v>
      </c>
      <c r="N227" s="198">
        <v>3.19</v>
      </c>
      <c r="O227" s="197">
        <v>10971</v>
      </c>
      <c r="P227" s="198">
        <v>3.13</v>
      </c>
      <c r="Q227" s="197">
        <v>14143</v>
      </c>
      <c r="R227" s="198">
        <v>7.17</v>
      </c>
      <c r="S227" s="197">
        <v>17561</v>
      </c>
      <c r="T227" s="198">
        <v>9.16</v>
      </c>
      <c r="U227" s="199">
        <v>41759</v>
      </c>
      <c r="Y227" s="196" t="s">
        <v>1715</v>
      </c>
      <c r="Z227" s="197">
        <v>10320</v>
      </c>
      <c r="AA227" s="198">
        <v>3.19</v>
      </c>
      <c r="AB227" s="197">
        <v>10971</v>
      </c>
      <c r="AC227" s="198">
        <v>3.13</v>
      </c>
      <c r="AD227" s="197">
        <v>14143</v>
      </c>
      <c r="AE227" s="198">
        <v>7.17</v>
      </c>
      <c r="AF227" s="197">
        <v>17561</v>
      </c>
      <c r="AG227" s="198">
        <v>9.16</v>
      </c>
      <c r="AH227" s="199">
        <v>41759</v>
      </c>
    </row>
    <row r="228" spans="2:34">
      <c r="B228" s="208" t="s">
        <v>1780</v>
      </c>
      <c r="E228" s="208" t="s">
        <v>1780</v>
      </c>
      <c r="F228" s="208" t="s">
        <v>136</v>
      </c>
      <c r="G228" s="69" t="e">
        <f>INDEX(A:A,MATCH($L$4:L669,E:E,0))</f>
        <v>#N/A</v>
      </c>
      <c r="H228" s="69" t="e">
        <f t="shared" si="15"/>
        <v>#N/A</v>
      </c>
      <c r="I228" s="69" t="str">
        <f t="shared" si="18"/>
        <v>HSBC Managed Solutions India - Moderate - Reg - GrowthScheme Benchmark (Crysil Hybrid 35 plus 65 Aggressive Index Custom**)</v>
      </c>
      <c r="J228" s="69" t="str">
        <f t="shared" si="17"/>
        <v>HOMSMS</v>
      </c>
      <c r="K228" s="69" t="str">
        <f t="shared" si="16"/>
        <v>Regular</v>
      </c>
      <c r="L228" s="200" t="s">
        <v>1560</v>
      </c>
      <c r="M228" s="201">
        <v>10618</v>
      </c>
      <c r="N228" s="202">
        <v>6.16</v>
      </c>
      <c r="O228" s="201">
        <v>12224</v>
      </c>
      <c r="P228" s="202">
        <v>6.91</v>
      </c>
      <c r="Q228" s="201">
        <v>15614</v>
      </c>
      <c r="R228" s="202">
        <v>9.31</v>
      </c>
      <c r="S228" s="201">
        <v>19484</v>
      </c>
      <c r="T228" s="202">
        <v>10.94</v>
      </c>
      <c r="U228" s="233"/>
      <c r="Y228" s="200" t="s">
        <v>1560</v>
      </c>
      <c r="Z228" s="201">
        <v>10618</v>
      </c>
      <c r="AA228" s="202">
        <v>6.16</v>
      </c>
      <c r="AB228" s="201">
        <v>12224</v>
      </c>
      <c r="AC228" s="202">
        <v>6.91</v>
      </c>
      <c r="AD228" s="201">
        <v>15614</v>
      </c>
      <c r="AE228" s="202">
        <v>9.31</v>
      </c>
      <c r="AF228" s="201">
        <v>19484</v>
      </c>
      <c r="AG228" s="202">
        <v>10.94</v>
      </c>
      <c r="AH228" s="233"/>
    </row>
    <row r="229" spans="2:34">
      <c r="B229" s="208" t="s">
        <v>1781</v>
      </c>
      <c r="E229" s="208" t="s">
        <v>1781</v>
      </c>
      <c r="F229" s="208" t="s">
        <v>136</v>
      </c>
      <c r="G229" s="69" t="e">
        <f>INDEX(A:A,MATCH($L$4:L670,E:E,0))</f>
        <v>#N/A</v>
      </c>
      <c r="H229" s="69" t="e">
        <f t="shared" si="15"/>
        <v>#N/A</v>
      </c>
      <c r="I229" s="69" t="str">
        <f t="shared" si="18"/>
        <v>Scheme Benchmark (Crysil Hybrid 35 plus 65 Aggressive Index Custom**)Additional Benchmark (Nifty 50 TRI)</v>
      </c>
      <c r="J229" s="69" t="e">
        <f t="shared" si="17"/>
        <v>#N/A</v>
      </c>
      <c r="K229" s="69" t="e">
        <f t="shared" si="16"/>
        <v>#N/A</v>
      </c>
      <c r="L229" s="200" t="s">
        <v>1523</v>
      </c>
      <c r="M229" s="201">
        <v>9903</v>
      </c>
      <c r="N229" s="202">
        <v>-0.97</v>
      </c>
      <c r="O229" s="201">
        <v>11921</v>
      </c>
      <c r="P229" s="202">
        <v>6.02</v>
      </c>
      <c r="Q229" s="201">
        <v>15064</v>
      </c>
      <c r="R229" s="202">
        <v>8.5299999999999994</v>
      </c>
      <c r="S229" s="201">
        <v>18233</v>
      </c>
      <c r="T229" s="202">
        <v>9.8000000000000007</v>
      </c>
      <c r="U229" s="233"/>
      <c r="Y229" s="200" t="s">
        <v>1523</v>
      </c>
      <c r="Z229" s="201">
        <v>9903</v>
      </c>
      <c r="AA229" s="202">
        <v>-0.97</v>
      </c>
      <c r="AB229" s="201">
        <v>11921</v>
      </c>
      <c r="AC229" s="202">
        <v>6.02</v>
      </c>
      <c r="AD229" s="201">
        <v>15064</v>
      </c>
      <c r="AE229" s="202">
        <v>8.5299999999999994</v>
      </c>
      <c r="AF229" s="201">
        <v>18233</v>
      </c>
      <c r="AG229" s="202">
        <v>9.8000000000000007</v>
      </c>
      <c r="AH229" s="233"/>
    </row>
    <row r="230" spans="2:34">
      <c r="B230" s="208" t="s">
        <v>1782</v>
      </c>
      <c r="E230" s="208" t="s">
        <v>1782</v>
      </c>
      <c r="F230" s="208" t="s">
        <v>136</v>
      </c>
      <c r="G230" s="69" t="e">
        <f>INDEX(A:A,MATCH($L$4:L671,E:E,0))</f>
        <v>#N/A</v>
      </c>
      <c r="H230" s="69" t="e">
        <f t="shared" si="15"/>
        <v>#N/A</v>
      </c>
      <c r="I230" s="69" t="str">
        <f t="shared" si="18"/>
        <v>Additional Benchmark (Nifty 50 TRI)</v>
      </c>
      <c r="J230" s="69" t="e">
        <f t="shared" si="17"/>
        <v>#N/A</v>
      </c>
      <c r="K230" s="69" t="e">
        <f t="shared" si="16"/>
        <v>#N/A</v>
      </c>
      <c r="L230" s="191"/>
      <c r="M230" s="203"/>
      <c r="N230" s="204"/>
      <c r="O230" s="203"/>
      <c r="P230" s="204"/>
      <c r="Q230" s="203"/>
      <c r="R230" s="204"/>
      <c r="S230" s="203"/>
      <c r="T230" s="204"/>
      <c r="U230" s="205"/>
      <c r="Z230" s="203"/>
      <c r="AA230" s="204"/>
      <c r="AB230" s="203"/>
      <c r="AC230" s="204"/>
      <c r="AD230" s="203"/>
      <c r="AE230" s="204"/>
      <c r="AF230" s="203"/>
      <c r="AG230" s="204"/>
      <c r="AH230" s="205"/>
    </row>
    <row r="231" spans="2:34">
      <c r="B231" s="208" t="s">
        <v>1783</v>
      </c>
      <c r="E231" s="208" t="s">
        <v>1783</v>
      </c>
      <c r="F231" s="208" t="s">
        <v>136</v>
      </c>
      <c r="G231" s="69" t="str">
        <f>INDEX(A:A,MATCH($L$4:L672,E:E,0))</f>
        <v>HEIOPF</v>
      </c>
      <c r="H231" s="69" t="str">
        <f t="shared" si="15"/>
        <v>Direct</v>
      </c>
      <c r="I231" s="69" t="str">
        <f t="shared" si="18"/>
        <v>HSBC Multi Cap Equity Fund - Dir - Growth</v>
      </c>
      <c r="J231" s="69" t="str">
        <f t="shared" si="17"/>
        <v>Direct</v>
      </c>
      <c r="K231" s="69" t="e">
        <f t="shared" si="16"/>
        <v>#N/A</v>
      </c>
      <c r="L231" s="196" t="s">
        <v>1561</v>
      </c>
      <c r="M231" s="197">
        <v>10201</v>
      </c>
      <c r="N231" s="198">
        <v>2</v>
      </c>
      <c r="O231" s="197">
        <v>10291</v>
      </c>
      <c r="P231" s="198">
        <v>0.96</v>
      </c>
      <c r="Q231" s="197">
        <v>14070</v>
      </c>
      <c r="R231" s="198">
        <v>7.06</v>
      </c>
      <c r="S231" s="197">
        <v>23153</v>
      </c>
      <c r="T231" s="198">
        <v>11.44</v>
      </c>
      <c r="U231" s="199">
        <v>41275</v>
      </c>
      <c r="Y231" s="196" t="s">
        <v>1561</v>
      </c>
      <c r="Z231" s="197">
        <v>10201</v>
      </c>
      <c r="AA231" s="198">
        <v>2</v>
      </c>
      <c r="AB231" s="197">
        <v>10291</v>
      </c>
      <c r="AC231" s="198">
        <v>0.96</v>
      </c>
      <c r="AD231" s="197">
        <v>14070</v>
      </c>
      <c r="AE231" s="198">
        <v>7.06</v>
      </c>
      <c r="AF231" s="197">
        <v>23153</v>
      </c>
      <c r="AG231" s="198">
        <v>11.44</v>
      </c>
      <c r="AH231" s="199">
        <v>41275</v>
      </c>
    </row>
    <row r="232" spans="2:34">
      <c r="B232" s="208" t="s">
        <v>1784</v>
      </c>
      <c r="E232" s="208" t="s">
        <v>1784</v>
      </c>
      <c r="F232" s="208" t="s">
        <v>136</v>
      </c>
      <c r="G232" s="69" t="e">
        <f>INDEX(A:A,MATCH($L$4:L673,E:E,0))</f>
        <v>#N/A</v>
      </c>
      <c r="H232" s="69" t="e">
        <f t="shared" si="15"/>
        <v>#N/A</v>
      </c>
      <c r="I232" s="69" t="str">
        <f t="shared" si="18"/>
        <v>HSBC Multi Cap Equity Fund - Dir - GrowthScheme Benchmark (Nifty 500 TRI)</v>
      </c>
      <c r="J232" s="69" t="str">
        <f t="shared" si="17"/>
        <v>HEIOPF</v>
      </c>
      <c r="K232" s="69" t="str">
        <f t="shared" si="16"/>
        <v>Direct</v>
      </c>
      <c r="L232" s="200" t="s">
        <v>1705</v>
      </c>
      <c r="M232" s="201">
        <v>10102</v>
      </c>
      <c r="N232" s="202">
        <v>1.02</v>
      </c>
      <c r="O232" s="201">
        <v>11241</v>
      </c>
      <c r="P232" s="202">
        <v>3.97</v>
      </c>
      <c r="Q232" s="201">
        <v>14912</v>
      </c>
      <c r="R232" s="202">
        <v>8.31</v>
      </c>
      <c r="S232" s="201">
        <v>21349</v>
      </c>
      <c r="T232" s="202">
        <v>10.28</v>
      </c>
      <c r="U232" s="233"/>
      <c r="Y232" s="200" t="s">
        <v>1705</v>
      </c>
      <c r="Z232" s="201">
        <v>10102</v>
      </c>
      <c r="AA232" s="202">
        <v>1.02</v>
      </c>
      <c r="AB232" s="201">
        <v>11241</v>
      </c>
      <c r="AC232" s="202">
        <v>3.97</v>
      </c>
      <c r="AD232" s="201">
        <v>14912</v>
      </c>
      <c r="AE232" s="202">
        <v>8.31</v>
      </c>
      <c r="AF232" s="201">
        <v>21349</v>
      </c>
      <c r="AG232" s="202">
        <v>10.28</v>
      </c>
      <c r="AH232" s="233"/>
    </row>
    <row r="233" spans="2:34">
      <c r="B233" s="208" t="s">
        <v>1785</v>
      </c>
      <c r="E233" s="208" t="s">
        <v>1785</v>
      </c>
      <c r="F233" s="208" t="s">
        <v>136</v>
      </c>
      <c r="G233" s="69" t="e">
        <f>INDEX(A:A,MATCH($L$4:L674,E:E,0))</f>
        <v>#N/A</v>
      </c>
      <c r="H233" s="69" t="e">
        <f t="shared" si="15"/>
        <v>#N/A</v>
      </c>
      <c r="I233" s="69" t="str">
        <f t="shared" si="18"/>
        <v>Scheme Benchmark (Nifty 500 TRI)Additional Benchmark (Nifty 50 TRI)</v>
      </c>
      <c r="J233" s="69" t="e">
        <f t="shared" si="17"/>
        <v>#N/A</v>
      </c>
      <c r="K233" s="69" t="e">
        <f t="shared" si="16"/>
        <v>#N/A</v>
      </c>
      <c r="L233" s="200" t="s">
        <v>1523</v>
      </c>
      <c r="M233" s="201">
        <v>9903</v>
      </c>
      <c r="N233" s="202">
        <v>-0.97</v>
      </c>
      <c r="O233" s="201">
        <v>11921</v>
      </c>
      <c r="P233" s="202">
        <v>6.02</v>
      </c>
      <c r="Q233" s="201">
        <v>15064</v>
      </c>
      <c r="R233" s="202">
        <v>8.5299999999999994</v>
      </c>
      <c r="S233" s="201">
        <v>20800</v>
      </c>
      <c r="T233" s="202">
        <v>9.91</v>
      </c>
      <c r="U233" s="233"/>
      <c r="Y233" s="200" t="s">
        <v>1523</v>
      </c>
      <c r="Z233" s="201">
        <v>9903</v>
      </c>
      <c r="AA233" s="202">
        <v>-0.97</v>
      </c>
      <c r="AB233" s="201">
        <v>11921</v>
      </c>
      <c r="AC233" s="202">
        <v>6.02</v>
      </c>
      <c r="AD233" s="201">
        <v>15064</v>
      </c>
      <c r="AE233" s="202">
        <v>8.5299999999999994</v>
      </c>
      <c r="AF233" s="201">
        <v>20800</v>
      </c>
      <c r="AG233" s="202">
        <v>9.91</v>
      </c>
      <c r="AH233" s="233"/>
    </row>
    <row r="234" spans="2:34">
      <c r="B234" s="208" t="s">
        <v>1786</v>
      </c>
      <c r="E234" s="208" t="s">
        <v>1786</v>
      </c>
      <c r="F234" s="208" t="s">
        <v>136</v>
      </c>
      <c r="G234" s="69" t="e">
        <f>INDEX(A:A,MATCH($L$4:L675,E:E,0))</f>
        <v>#N/A</v>
      </c>
      <c r="H234" s="69" t="e">
        <f t="shared" si="15"/>
        <v>#N/A</v>
      </c>
      <c r="I234" s="69" t="str">
        <f t="shared" si="18"/>
        <v>Additional Benchmark (Nifty 50 TRI)</v>
      </c>
      <c r="J234" s="69" t="e">
        <f t="shared" si="17"/>
        <v>#N/A</v>
      </c>
      <c r="K234" s="69" t="e">
        <f t="shared" si="16"/>
        <v>#N/A</v>
      </c>
      <c r="L234" s="191"/>
      <c r="M234" s="203"/>
      <c r="N234" s="204"/>
      <c r="O234" s="203"/>
      <c r="P234" s="204"/>
      <c r="Q234" s="203"/>
      <c r="R234" s="204"/>
      <c r="S234" s="203"/>
      <c r="T234" s="204"/>
      <c r="U234" s="205"/>
      <c r="Z234" s="203"/>
      <c r="AA234" s="204"/>
      <c r="AB234" s="203"/>
      <c r="AC234" s="204"/>
      <c r="AD234" s="203"/>
      <c r="AE234" s="204"/>
      <c r="AF234" s="203"/>
      <c r="AG234" s="204"/>
      <c r="AH234" s="205"/>
    </row>
    <row r="235" spans="2:34">
      <c r="B235" s="208" t="s">
        <v>1787</v>
      </c>
      <c r="E235" s="208" t="s">
        <v>1787</v>
      </c>
      <c r="F235" s="208" t="s">
        <v>136</v>
      </c>
      <c r="G235" s="69" t="str">
        <f>INDEX(A:A,MATCH($L$4:L676,E:E,0))</f>
        <v>HEIOPF</v>
      </c>
      <c r="H235" s="69" t="str">
        <f t="shared" si="15"/>
        <v>Regular</v>
      </c>
      <c r="I235" s="69" t="str">
        <f t="shared" si="18"/>
        <v>HSBC Multi Cap Equity Fund - Growth</v>
      </c>
      <c r="J235" s="69" t="str">
        <f t="shared" si="17"/>
        <v>Regular</v>
      </c>
      <c r="K235" s="69" t="e">
        <f t="shared" si="16"/>
        <v>#N/A</v>
      </c>
      <c r="L235" s="196" t="s">
        <v>1212</v>
      </c>
      <c r="M235" s="197">
        <v>10082</v>
      </c>
      <c r="N235" s="198">
        <v>0.82</v>
      </c>
      <c r="O235" s="197">
        <v>10003</v>
      </c>
      <c r="P235" s="198">
        <v>0.01</v>
      </c>
      <c r="Q235" s="197">
        <v>13482</v>
      </c>
      <c r="R235" s="198">
        <v>6.15</v>
      </c>
      <c r="S235" s="197">
        <v>83155</v>
      </c>
      <c r="T235" s="198">
        <v>13.6</v>
      </c>
      <c r="U235" s="199">
        <v>38041</v>
      </c>
      <c r="Y235" s="196" t="s">
        <v>1212</v>
      </c>
      <c r="Z235" s="197">
        <v>10082</v>
      </c>
      <c r="AA235" s="198">
        <v>0.82</v>
      </c>
      <c r="AB235" s="197">
        <v>10003</v>
      </c>
      <c r="AC235" s="198">
        <v>0.01</v>
      </c>
      <c r="AD235" s="197">
        <v>13482</v>
      </c>
      <c r="AE235" s="198">
        <v>6.15</v>
      </c>
      <c r="AF235" s="197">
        <v>83155</v>
      </c>
      <c r="AG235" s="198">
        <v>13.6</v>
      </c>
      <c r="AH235" s="199">
        <v>38041</v>
      </c>
    </row>
    <row r="236" spans="2:34">
      <c r="B236" s="208" t="s">
        <v>1788</v>
      </c>
      <c r="E236" s="208" t="s">
        <v>1788</v>
      </c>
      <c r="F236" s="208" t="s">
        <v>136</v>
      </c>
      <c r="G236" s="69" t="e">
        <f>INDEX(A:A,MATCH($L$4:L677,E:E,0))</f>
        <v>#N/A</v>
      </c>
      <c r="H236" s="69" t="e">
        <f t="shared" si="15"/>
        <v>#N/A</v>
      </c>
      <c r="I236" s="69" t="str">
        <f t="shared" si="18"/>
        <v>HSBC Multi Cap Equity Fund - GrowthScheme Benchmark (Nifty 500 TRI)</v>
      </c>
      <c r="J236" s="69" t="str">
        <f t="shared" si="17"/>
        <v>HEIOPF</v>
      </c>
      <c r="K236" s="69" t="str">
        <f t="shared" si="16"/>
        <v>Regular</v>
      </c>
      <c r="L236" s="200" t="s">
        <v>1705</v>
      </c>
      <c r="M236" s="201">
        <v>10102</v>
      </c>
      <c r="N236" s="202">
        <v>1.02</v>
      </c>
      <c r="O236" s="201">
        <v>11241</v>
      </c>
      <c r="P236" s="202">
        <v>3.97</v>
      </c>
      <c r="Q236" s="201">
        <v>14912</v>
      </c>
      <c r="R236" s="202">
        <v>8.31</v>
      </c>
      <c r="S236" s="201">
        <v>79581</v>
      </c>
      <c r="T236" s="202">
        <v>13.3</v>
      </c>
      <c r="U236" s="233"/>
      <c r="Y236" s="200" t="s">
        <v>1705</v>
      </c>
      <c r="Z236" s="201">
        <v>10102</v>
      </c>
      <c r="AA236" s="202">
        <v>1.02</v>
      </c>
      <c r="AB236" s="201">
        <v>11241</v>
      </c>
      <c r="AC236" s="202">
        <v>3.97</v>
      </c>
      <c r="AD236" s="201">
        <v>14912</v>
      </c>
      <c r="AE236" s="202">
        <v>8.31</v>
      </c>
      <c r="AF236" s="201">
        <v>79581</v>
      </c>
      <c r="AG236" s="202">
        <v>13.3</v>
      </c>
      <c r="AH236" s="233"/>
    </row>
    <row r="237" spans="2:34">
      <c r="B237" s="208" t="s">
        <v>1789</v>
      </c>
      <c r="E237" s="208" t="s">
        <v>1789</v>
      </c>
      <c r="F237" s="208" t="s">
        <v>136</v>
      </c>
      <c r="G237" s="69" t="e">
        <f>INDEX(A:A,MATCH($L$4:L678,E:E,0))</f>
        <v>#N/A</v>
      </c>
      <c r="H237" s="69" t="e">
        <f t="shared" si="15"/>
        <v>#N/A</v>
      </c>
      <c r="I237" s="69" t="str">
        <f t="shared" si="18"/>
        <v>Scheme Benchmark (Nifty 500 TRI)Additional Benchmark (Nifty 50 TRI)</v>
      </c>
      <c r="J237" s="69" t="e">
        <f t="shared" si="17"/>
        <v>#N/A</v>
      </c>
      <c r="K237" s="69" t="e">
        <f t="shared" si="16"/>
        <v>#N/A</v>
      </c>
      <c r="L237" s="200" t="s">
        <v>1523</v>
      </c>
      <c r="M237" s="201">
        <v>9903</v>
      </c>
      <c r="N237" s="202">
        <v>-0.97</v>
      </c>
      <c r="O237" s="201">
        <v>11921</v>
      </c>
      <c r="P237" s="202">
        <v>6.02</v>
      </c>
      <c r="Q237" s="201">
        <v>15064</v>
      </c>
      <c r="R237" s="202">
        <v>8.5299999999999994</v>
      </c>
      <c r="S237" s="201">
        <v>76714</v>
      </c>
      <c r="T237" s="202">
        <v>13.05</v>
      </c>
      <c r="U237" s="233"/>
      <c r="Y237" s="200" t="s">
        <v>1523</v>
      </c>
      <c r="Z237" s="201">
        <v>9903</v>
      </c>
      <c r="AA237" s="202">
        <v>-0.97</v>
      </c>
      <c r="AB237" s="201">
        <v>11921</v>
      </c>
      <c r="AC237" s="202">
        <v>6.02</v>
      </c>
      <c r="AD237" s="201">
        <v>15064</v>
      </c>
      <c r="AE237" s="202">
        <v>8.5299999999999994</v>
      </c>
      <c r="AF237" s="201">
        <v>76714</v>
      </c>
      <c r="AG237" s="202">
        <v>13.05</v>
      </c>
      <c r="AH237" s="233"/>
    </row>
    <row r="238" spans="2:34">
      <c r="B238" s="208" t="s">
        <v>1790</v>
      </c>
      <c r="E238" s="208" t="s">
        <v>1790</v>
      </c>
      <c r="F238" s="208" t="s">
        <v>136</v>
      </c>
      <c r="G238" s="69" t="e">
        <f>INDEX(A:A,MATCH($L$4:L679,E:E,0))</f>
        <v>#N/A</v>
      </c>
      <c r="H238" s="69" t="e">
        <f t="shared" si="15"/>
        <v>#N/A</v>
      </c>
      <c r="I238" s="69" t="str">
        <f t="shared" si="18"/>
        <v>Additional Benchmark (Nifty 50 TRI)</v>
      </c>
      <c r="J238" s="69" t="e">
        <f t="shared" si="17"/>
        <v>#N/A</v>
      </c>
      <c r="K238" s="69" t="e">
        <f t="shared" si="16"/>
        <v>#N/A</v>
      </c>
      <c r="L238" s="191"/>
      <c r="M238" s="203"/>
      <c r="N238" s="204"/>
      <c r="O238" s="203"/>
      <c r="P238" s="204"/>
      <c r="Q238" s="203"/>
      <c r="R238" s="204"/>
      <c r="S238" s="203"/>
      <c r="T238" s="204"/>
      <c r="U238" s="205"/>
      <c r="Z238" s="203"/>
      <c r="AA238" s="204"/>
      <c r="AB238" s="203"/>
      <c r="AC238" s="204"/>
      <c r="AD238" s="203"/>
      <c r="AE238" s="204"/>
      <c r="AF238" s="203"/>
      <c r="AG238" s="204"/>
      <c r="AH238" s="205"/>
    </row>
    <row r="239" spans="2:34">
      <c r="B239" s="208" t="s">
        <v>1791</v>
      </c>
      <c r="E239" s="208" t="s">
        <v>1791</v>
      </c>
      <c r="F239" s="208" t="s">
        <v>136</v>
      </c>
      <c r="G239" s="69" t="str">
        <f>INDEX(A:A,MATCH($L$4:L680,E:E,0))</f>
        <v>HDONTF</v>
      </c>
      <c r="H239" s="69" t="str">
        <f t="shared" si="15"/>
        <v>Direct</v>
      </c>
      <c r="I239" s="69" t="str">
        <f t="shared" si="18"/>
        <v>HSBC Overnight Fund - Dir - Growth</v>
      </c>
      <c r="J239" s="69" t="str">
        <f t="shared" si="17"/>
        <v>Direct</v>
      </c>
      <c r="K239" s="69" t="e">
        <f t="shared" si="16"/>
        <v>#N/A</v>
      </c>
      <c r="L239" s="196" t="s">
        <v>1706</v>
      </c>
      <c r="M239" s="197">
        <v>10393</v>
      </c>
      <c r="N239" s="198">
        <v>3.92</v>
      </c>
      <c r="O239" s="197" t="s">
        <v>83</v>
      </c>
      <c r="P239" s="198" t="s">
        <v>83</v>
      </c>
      <c r="Q239" s="197" t="s">
        <v>83</v>
      </c>
      <c r="R239" s="198" t="s">
        <v>83</v>
      </c>
      <c r="S239" s="197">
        <v>10596</v>
      </c>
      <c r="T239" s="198">
        <v>4.34</v>
      </c>
      <c r="U239" s="199">
        <v>43607</v>
      </c>
      <c r="Y239" s="196" t="s">
        <v>1706</v>
      </c>
      <c r="Z239" s="197">
        <v>10393</v>
      </c>
      <c r="AA239" s="198">
        <v>3.92</v>
      </c>
      <c r="AB239" s="197" t="s">
        <v>83</v>
      </c>
      <c r="AC239" s="198" t="s">
        <v>83</v>
      </c>
      <c r="AD239" s="197" t="s">
        <v>83</v>
      </c>
      <c r="AE239" s="198" t="s">
        <v>83</v>
      </c>
      <c r="AF239" s="197">
        <v>10596</v>
      </c>
      <c r="AG239" s="198">
        <v>4.34</v>
      </c>
      <c r="AH239" s="199">
        <v>43607</v>
      </c>
    </row>
    <row r="240" spans="2:34">
      <c r="B240" s="208" t="s">
        <v>1792</v>
      </c>
      <c r="E240" s="208" t="s">
        <v>1792</v>
      </c>
      <c r="F240" s="208" t="s">
        <v>136</v>
      </c>
      <c r="G240" s="69" t="e">
        <f>INDEX(A:A,MATCH($L$4:L681,E:E,0))</f>
        <v>#N/A</v>
      </c>
      <c r="H240" s="69" t="e">
        <f t="shared" si="15"/>
        <v>#N/A</v>
      </c>
      <c r="I240" s="69" t="str">
        <f t="shared" si="18"/>
        <v>HSBC Overnight Fund - Dir - GrowthScheme Benchmark (Crisil Overnight Index CUSTOM**)</v>
      </c>
      <c r="J240" s="69" t="str">
        <f t="shared" si="17"/>
        <v>HDONTF</v>
      </c>
      <c r="K240" s="69" t="str">
        <f t="shared" si="16"/>
        <v>Direct</v>
      </c>
      <c r="L240" s="200" t="s">
        <v>1707</v>
      </c>
      <c r="M240" s="201">
        <v>10390</v>
      </c>
      <c r="N240" s="202">
        <v>3.89</v>
      </c>
      <c r="O240" s="201" t="s">
        <v>83</v>
      </c>
      <c r="P240" s="202" t="s">
        <v>83</v>
      </c>
      <c r="Q240" s="201" t="s">
        <v>83</v>
      </c>
      <c r="R240" s="202" t="s">
        <v>83</v>
      </c>
      <c r="S240" s="201">
        <v>10597</v>
      </c>
      <c r="T240" s="202">
        <v>4.3499999999999996</v>
      </c>
      <c r="U240" s="233"/>
      <c r="Y240" s="200" t="s">
        <v>1707</v>
      </c>
      <c r="Z240" s="201">
        <v>10390</v>
      </c>
      <c r="AA240" s="202">
        <v>3.89</v>
      </c>
      <c r="AB240" s="201" t="s">
        <v>83</v>
      </c>
      <c r="AC240" s="202" t="s">
        <v>83</v>
      </c>
      <c r="AD240" s="201" t="s">
        <v>83</v>
      </c>
      <c r="AE240" s="202" t="s">
        <v>83</v>
      </c>
      <c r="AF240" s="201">
        <v>10597</v>
      </c>
      <c r="AG240" s="202">
        <v>4.3499999999999996</v>
      </c>
      <c r="AH240" s="233"/>
    </row>
    <row r="241" spans="2:34">
      <c r="B241" s="208" t="s">
        <v>1793</v>
      </c>
      <c r="E241" s="208" t="s">
        <v>1793</v>
      </c>
      <c r="F241" s="208" t="s">
        <v>136</v>
      </c>
      <c r="G241" s="69" t="e">
        <f>INDEX(A:A,MATCH($L$4:L682,E:E,0))</f>
        <v>#N/A</v>
      </c>
      <c r="H241" s="69" t="e">
        <f t="shared" si="15"/>
        <v>#N/A</v>
      </c>
      <c r="I241" s="69" t="str">
        <f t="shared" si="18"/>
        <v>Scheme Benchmark (Crisil Overnight Index CUSTOM**)Additional Benchmark (Nifty 1D Rate Index)</v>
      </c>
      <c r="J241" s="69" t="e">
        <f t="shared" si="17"/>
        <v>#N/A</v>
      </c>
      <c r="K241" s="69" t="e">
        <f t="shared" si="16"/>
        <v>#N/A</v>
      </c>
      <c r="L241" s="200" t="s">
        <v>1708</v>
      </c>
      <c r="M241" s="201">
        <v>10390</v>
      </c>
      <c r="N241" s="202">
        <v>3.89</v>
      </c>
      <c r="O241" s="201" t="s">
        <v>83</v>
      </c>
      <c r="P241" s="202" t="s">
        <v>83</v>
      </c>
      <c r="Q241" s="201" t="s">
        <v>83</v>
      </c>
      <c r="R241" s="202" t="s">
        <v>83</v>
      </c>
      <c r="S241" s="201">
        <v>10597</v>
      </c>
      <c r="T241" s="202">
        <v>4.3499999999999996</v>
      </c>
      <c r="U241" s="233"/>
      <c r="Y241" s="200" t="s">
        <v>1708</v>
      </c>
      <c r="Z241" s="201">
        <v>10390</v>
      </c>
      <c r="AA241" s="202">
        <v>3.89</v>
      </c>
      <c r="AB241" s="201" t="s">
        <v>83</v>
      </c>
      <c r="AC241" s="202" t="s">
        <v>83</v>
      </c>
      <c r="AD241" s="201" t="s">
        <v>83</v>
      </c>
      <c r="AE241" s="202" t="s">
        <v>83</v>
      </c>
      <c r="AF241" s="201">
        <v>10597</v>
      </c>
      <c r="AG241" s="202">
        <v>4.3499999999999996</v>
      </c>
      <c r="AH241" s="233"/>
    </row>
    <row r="242" spans="2:34">
      <c r="B242" s="208" t="s">
        <v>1794</v>
      </c>
      <c r="E242" s="208" t="s">
        <v>1794</v>
      </c>
      <c r="F242" s="208" t="s">
        <v>136</v>
      </c>
      <c r="G242" s="69" t="e">
        <f>INDEX(A:A,MATCH($L$4:L683,E:E,0))</f>
        <v>#N/A</v>
      </c>
      <c r="H242" s="69" t="e">
        <f t="shared" si="15"/>
        <v>#N/A</v>
      </c>
      <c r="I242" s="69" t="str">
        <f t="shared" si="18"/>
        <v>Additional Benchmark (Nifty 1D Rate Index)</v>
      </c>
      <c r="J242" s="69" t="e">
        <f t="shared" si="17"/>
        <v>#N/A</v>
      </c>
      <c r="K242" s="69" t="e">
        <f t="shared" si="16"/>
        <v>#N/A</v>
      </c>
      <c r="L242" s="191"/>
      <c r="M242" s="203"/>
      <c r="N242" s="204"/>
      <c r="O242" s="203"/>
      <c r="P242" s="204"/>
      <c r="Q242" s="203"/>
      <c r="R242" s="204"/>
      <c r="S242" s="203"/>
      <c r="T242" s="204"/>
      <c r="U242" s="205"/>
      <c r="Z242" s="203"/>
      <c r="AA242" s="204"/>
      <c r="AB242" s="203"/>
      <c r="AC242" s="204"/>
      <c r="AD242" s="203"/>
      <c r="AE242" s="204"/>
      <c r="AF242" s="203"/>
      <c r="AG242" s="204"/>
      <c r="AH242" s="205"/>
    </row>
    <row r="243" spans="2:34">
      <c r="B243" s="208" t="s">
        <v>1795</v>
      </c>
      <c r="E243" s="208" t="s">
        <v>1795</v>
      </c>
      <c r="F243" s="208" t="s">
        <v>136</v>
      </c>
      <c r="G243" s="69" t="str">
        <f>INDEX(A:A,MATCH($L$4:L684,E:E,0))</f>
        <v>HDONTF</v>
      </c>
      <c r="H243" s="69" t="str">
        <f t="shared" si="15"/>
        <v>Regular</v>
      </c>
      <c r="I243" s="69" t="str">
        <f t="shared" si="18"/>
        <v>HSBC Overnight Fund - Reg - Growth</v>
      </c>
      <c r="J243" s="69" t="str">
        <f t="shared" si="17"/>
        <v>Regular</v>
      </c>
      <c r="K243" s="69" t="e">
        <f t="shared" si="16"/>
        <v>#N/A</v>
      </c>
      <c r="L243" s="196" t="s">
        <v>1887</v>
      </c>
      <c r="M243" s="197">
        <v>10377</v>
      </c>
      <c r="N243" s="198">
        <v>3.76</v>
      </c>
      <c r="O243" s="197" t="s">
        <v>83</v>
      </c>
      <c r="P243" s="198" t="s">
        <v>83</v>
      </c>
      <c r="Q243" s="197" t="s">
        <v>83</v>
      </c>
      <c r="R243" s="198" t="s">
        <v>83</v>
      </c>
      <c r="S243" s="197">
        <v>10575</v>
      </c>
      <c r="T243" s="198">
        <v>4.1900000000000004</v>
      </c>
      <c r="U243" s="199">
        <v>43607</v>
      </c>
      <c r="Y243" s="196" t="s">
        <v>1887</v>
      </c>
      <c r="Z243" s="197">
        <v>10377</v>
      </c>
      <c r="AA243" s="198">
        <v>3.76</v>
      </c>
      <c r="AB243" s="197" t="s">
        <v>83</v>
      </c>
      <c r="AC243" s="198" t="s">
        <v>83</v>
      </c>
      <c r="AD243" s="197" t="s">
        <v>83</v>
      </c>
      <c r="AE243" s="198" t="s">
        <v>83</v>
      </c>
      <c r="AF243" s="197">
        <v>10575</v>
      </c>
      <c r="AG243" s="198">
        <v>4.1900000000000004</v>
      </c>
      <c r="AH243" s="199">
        <v>43607</v>
      </c>
    </row>
    <row r="244" spans="2:34">
      <c r="G244" s="69" t="e">
        <f>INDEX(A:A,MATCH($L$4:L685,E:E,0))</f>
        <v>#N/A</v>
      </c>
      <c r="H244" s="69" t="e">
        <f t="shared" si="15"/>
        <v>#N/A</v>
      </c>
      <c r="I244" s="69" t="str">
        <f t="shared" si="18"/>
        <v>HSBC Overnight Fund - Reg - GrowthScheme Benchmark (Crisil Overnight Index CUSTOM**)</v>
      </c>
      <c r="J244" s="69" t="e">
        <f t="shared" si="17"/>
        <v>#N/A</v>
      </c>
      <c r="K244" s="69" t="e">
        <f t="shared" si="16"/>
        <v>#N/A</v>
      </c>
      <c r="L244" s="200" t="s">
        <v>1707</v>
      </c>
      <c r="M244" s="201">
        <v>10390</v>
      </c>
      <c r="N244" s="202">
        <v>3.89</v>
      </c>
      <c r="O244" s="201" t="s">
        <v>83</v>
      </c>
      <c r="P244" s="202" t="s">
        <v>83</v>
      </c>
      <c r="Q244" s="201" t="s">
        <v>83</v>
      </c>
      <c r="R244" s="202" t="s">
        <v>83</v>
      </c>
      <c r="S244" s="201">
        <v>10597</v>
      </c>
      <c r="T244" s="202">
        <v>4.3499999999999996</v>
      </c>
      <c r="U244" s="233"/>
      <c r="Y244" s="200" t="s">
        <v>1707</v>
      </c>
      <c r="Z244" s="201">
        <v>10390</v>
      </c>
      <c r="AA244" s="202">
        <v>3.89</v>
      </c>
      <c r="AB244" s="201" t="s">
        <v>83</v>
      </c>
      <c r="AC244" s="202" t="s">
        <v>83</v>
      </c>
      <c r="AD244" s="201" t="s">
        <v>83</v>
      </c>
      <c r="AE244" s="202" t="s">
        <v>83</v>
      </c>
      <c r="AF244" s="201">
        <v>10597</v>
      </c>
      <c r="AG244" s="202">
        <v>4.3499999999999996</v>
      </c>
      <c r="AH244" s="233"/>
    </row>
    <row r="245" spans="2:34">
      <c r="G245" s="69" t="e">
        <f>INDEX(A:A,MATCH($L$4:L686,E:E,0))</f>
        <v>#N/A</v>
      </c>
      <c r="H245" s="69" t="e">
        <f t="shared" si="15"/>
        <v>#N/A</v>
      </c>
      <c r="I245" s="69" t="str">
        <f t="shared" si="18"/>
        <v>Scheme Benchmark (Crisil Overnight Index CUSTOM**)Additional Benchmark (Nifty 1D Rate Index)</v>
      </c>
      <c r="J245" s="69" t="e">
        <f t="shared" si="17"/>
        <v>#N/A</v>
      </c>
      <c r="K245" s="69" t="e">
        <f t="shared" si="16"/>
        <v>#N/A</v>
      </c>
      <c r="L245" s="200" t="s">
        <v>1708</v>
      </c>
      <c r="M245" s="201">
        <v>10390</v>
      </c>
      <c r="N245" s="202">
        <v>3.89</v>
      </c>
      <c r="O245" s="201" t="s">
        <v>83</v>
      </c>
      <c r="P245" s="202" t="s">
        <v>83</v>
      </c>
      <c r="Q245" s="201" t="s">
        <v>83</v>
      </c>
      <c r="R245" s="202" t="s">
        <v>83</v>
      </c>
      <c r="S245" s="201">
        <v>10597</v>
      </c>
      <c r="T245" s="202">
        <v>4.3499999999999996</v>
      </c>
      <c r="U245" s="233"/>
      <c r="Y245" s="200" t="s">
        <v>1708</v>
      </c>
      <c r="Z245" s="201">
        <v>10390</v>
      </c>
      <c r="AA245" s="202">
        <v>3.89</v>
      </c>
      <c r="AB245" s="201" t="s">
        <v>83</v>
      </c>
      <c r="AC245" s="202" t="s">
        <v>83</v>
      </c>
      <c r="AD245" s="201" t="s">
        <v>83</v>
      </c>
      <c r="AE245" s="202" t="s">
        <v>83</v>
      </c>
      <c r="AF245" s="201">
        <v>10597</v>
      </c>
      <c r="AG245" s="202">
        <v>4.3499999999999996</v>
      </c>
      <c r="AH245" s="233"/>
    </row>
    <row r="246" spans="2:34">
      <c r="G246" s="69" t="e">
        <f>INDEX(A:A,MATCH($L$4:L687,E:E,0))</f>
        <v>#N/A</v>
      </c>
      <c r="H246" s="69" t="e">
        <f t="shared" si="15"/>
        <v>#N/A</v>
      </c>
      <c r="I246" s="69" t="str">
        <f t="shared" si="18"/>
        <v>Additional Benchmark (Nifty 1D Rate Index)</v>
      </c>
      <c r="J246" s="69" t="e">
        <f t="shared" si="17"/>
        <v>#N/A</v>
      </c>
      <c r="K246" s="69" t="e">
        <f t="shared" si="16"/>
        <v>#N/A</v>
      </c>
      <c r="L246" s="191"/>
      <c r="M246" s="203"/>
      <c r="N246" s="204"/>
      <c r="O246" s="203"/>
      <c r="P246" s="204"/>
      <c r="Q246" s="203"/>
      <c r="R246" s="204"/>
      <c r="S246" s="203"/>
      <c r="T246" s="204"/>
      <c r="U246" s="205"/>
      <c r="Z246" s="203"/>
      <c r="AA246" s="204"/>
      <c r="AB246" s="203"/>
      <c r="AC246" s="204"/>
      <c r="AD246" s="203"/>
      <c r="AE246" s="204"/>
      <c r="AF246" s="203"/>
      <c r="AG246" s="204"/>
      <c r="AH246" s="205"/>
    </row>
    <row r="247" spans="2:34">
      <c r="G247" s="69" t="str">
        <f>INDEX(A:A,MATCH($L$4:L688,E:E,0))</f>
        <v>HDMIPS</v>
      </c>
      <c r="H247" s="69" t="str">
        <f t="shared" si="15"/>
        <v>Direct</v>
      </c>
      <c r="I247" s="69" t="str">
        <f t="shared" si="18"/>
        <v>HSBC Regular Savings Fund - Dir - Growth</v>
      </c>
      <c r="J247" s="69" t="str">
        <f t="shared" si="17"/>
        <v>Direct</v>
      </c>
      <c r="K247" s="69" t="e">
        <f t="shared" si="16"/>
        <v>#N/A</v>
      </c>
      <c r="L247" s="196" t="s">
        <v>1563</v>
      </c>
      <c r="M247" s="197">
        <v>10765</v>
      </c>
      <c r="N247" s="198">
        <v>7.63</v>
      </c>
      <c r="O247" s="197">
        <v>11820</v>
      </c>
      <c r="P247" s="198">
        <v>5.72</v>
      </c>
      <c r="Q247" s="197">
        <v>13998</v>
      </c>
      <c r="R247" s="198">
        <v>6.95</v>
      </c>
      <c r="S247" s="197">
        <v>18578</v>
      </c>
      <c r="T247" s="198">
        <v>8.35</v>
      </c>
      <c r="U247" s="199">
        <v>41285</v>
      </c>
      <c r="Y247" s="196" t="s">
        <v>1563</v>
      </c>
      <c r="Z247" s="197">
        <v>10765</v>
      </c>
      <c r="AA247" s="198">
        <v>7.63</v>
      </c>
      <c r="AB247" s="197">
        <v>11820</v>
      </c>
      <c r="AC247" s="198">
        <v>5.72</v>
      </c>
      <c r="AD247" s="197">
        <v>13998</v>
      </c>
      <c r="AE247" s="198">
        <v>6.95</v>
      </c>
      <c r="AF247" s="197">
        <v>18578</v>
      </c>
      <c r="AG247" s="198">
        <v>8.35</v>
      </c>
      <c r="AH247" s="199">
        <v>41285</v>
      </c>
    </row>
    <row r="248" spans="2:34">
      <c r="G248" s="69" t="e">
        <f>INDEX(A:A,MATCH($L$4:L689,E:E,0))</f>
        <v>#N/A</v>
      </c>
      <c r="H248" s="69" t="e">
        <f t="shared" si="15"/>
        <v>#N/A</v>
      </c>
      <c r="I248" s="69" t="str">
        <f t="shared" si="18"/>
        <v>HSBC Regular Savings Fund - Dir - GrowthScheme Benchmark (Crysil Hybrid 85 plus 15 Conservative Index Cust**)</v>
      </c>
      <c r="J248" s="69" t="str">
        <f t="shared" si="17"/>
        <v>HDMIPS</v>
      </c>
      <c r="K248" s="69" t="str">
        <f t="shared" si="16"/>
        <v>Direct</v>
      </c>
      <c r="L248" s="200" t="s">
        <v>1564</v>
      </c>
      <c r="M248" s="201">
        <v>11068</v>
      </c>
      <c r="N248" s="202">
        <v>10.65</v>
      </c>
      <c r="O248" s="201">
        <v>12690</v>
      </c>
      <c r="P248" s="202">
        <v>8.25</v>
      </c>
      <c r="Q248" s="201">
        <v>15507</v>
      </c>
      <c r="R248" s="202">
        <v>9.16</v>
      </c>
      <c r="S248" s="201">
        <v>20000</v>
      </c>
      <c r="T248" s="202">
        <v>9.39</v>
      </c>
      <c r="U248" s="233"/>
      <c r="Y248" s="200" t="s">
        <v>1564</v>
      </c>
      <c r="Z248" s="201">
        <v>11068</v>
      </c>
      <c r="AA248" s="202">
        <v>10.65</v>
      </c>
      <c r="AB248" s="201">
        <v>12690</v>
      </c>
      <c r="AC248" s="202">
        <v>8.25</v>
      </c>
      <c r="AD248" s="201">
        <v>15507</v>
      </c>
      <c r="AE248" s="202">
        <v>9.16</v>
      </c>
      <c r="AF248" s="201">
        <v>20000</v>
      </c>
      <c r="AG248" s="202">
        <v>9.39</v>
      </c>
      <c r="AH248" s="233"/>
    </row>
    <row r="249" spans="2:34">
      <c r="G249" s="69" t="e">
        <f>INDEX(A:A,MATCH($L$4:L690,E:E,0))</f>
        <v>#N/A</v>
      </c>
      <c r="H249" s="69" t="e">
        <f t="shared" si="15"/>
        <v>#N/A</v>
      </c>
      <c r="I249" s="69" t="str">
        <f t="shared" si="18"/>
        <v>Scheme Benchmark (Crysil Hybrid 85 plus 15 Conservative Index Cust**)Additional Benchmark (Crisil 1**)</v>
      </c>
      <c r="J249" s="69" t="e">
        <f t="shared" si="17"/>
        <v>#N/A</v>
      </c>
      <c r="K249" s="69" t="e">
        <f t="shared" si="16"/>
        <v>#N/A</v>
      </c>
      <c r="L249" s="200" t="s">
        <v>1554</v>
      </c>
      <c r="M249" s="201">
        <v>10641</v>
      </c>
      <c r="N249" s="202">
        <v>6.39</v>
      </c>
      <c r="O249" s="201">
        <v>12210</v>
      </c>
      <c r="P249" s="202">
        <v>6.87</v>
      </c>
      <c r="Q249" s="201">
        <v>13906</v>
      </c>
      <c r="R249" s="202">
        <v>6.81</v>
      </c>
      <c r="S249" s="201">
        <v>16924</v>
      </c>
      <c r="T249" s="202">
        <v>7.05</v>
      </c>
      <c r="U249" s="233"/>
      <c r="Y249" s="200" t="s">
        <v>1554</v>
      </c>
      <c r="Z249" s="201">
        <v>10641</v>
      </c>
      <c r="AA249" s="202">
        <v>6.39</v>
      </c>
      <c r="AB249" s="201">
        <v>12210</v>
      </c>
      <c r="AC249" s="202">
        <v>6.87</v>
      </c>
      <c r="AD249" s="201">
        <v>13906</v>
      </c>
      <c r="AE249" s="202">
        <v>6.81</v>
      </c>
      <c r="AF249" s="201">
        <v>16924</v>
      </c>
      <c r="AG249" s="202">
        <v>7.05</v>
      </c>
      <c r="AH249" s="233"/>
    </row>
    <row r="250" spans="2:34">
      <c r="G250" s="69" t="e">
        <f>INDEX(A:A,MATCH($L$4:L691,E:E,0))</f>
        <v>#N/A</v>
      </c>
      <c r="H250" s="69" t="e">
        <f t="shared" si="15"/>
        <v>#N/A</v>
      </c>
      <c r="I250" s="69" t="str">
        <f t="shared" si="18"/>
        <v>Additional Benchmark (Crisil 1**)</v>
      </c>
      <c r="J250" s="69" t="e">
        <f t="shared" si="17"/>
        <v>#N/A</v>
      </c>
      <c r="K250" s="69" t="e">
        <f t="shared" si="16"/>
        <v>#N/A</v>
      </c>
      <c r="L250" s="191"/>
      <c r="M250" s="203"/>
      <c r="N250" s="204"/>
      <c r="O250" s="203"/>
      <c r="P250" s="204"/>
      <c r="Q250" s="203"/>
      <c r="R250" s="204"/>
      <c r="S250" s="203"/>
      <c r="T250" s="204"/>
      <c r="U250" s="205"/>
      <c r="Z250" s="203"/>
      <c r="AA250" s="204"/>
      <c r="AB250" s="203"/>
      <c r="AC250" s="204"/>
      <c r="AD250" s="203"/>
      <c r="AE250" s="204"/>
      <c r="AF250" s="203"/>
      <c r="AG250" s="204"/>
      <c r="AH250" s="205"/>
    </row>
    <row r="251" spans="2:34">
      <c r="G251" s="69" t="str">
        <f>INDEX(A:A,MATCH($L$4:L692,E:E,0))</f>
        <v>HDMIPS</v>
      </c>
      <c r="H251" s="69" t="str">
        <f t="shared" si="15"/>
        <v>Regular</v>
      </c>
      <c r="I251" s="69" t="str">
        <f t="shared" si="18"/>
        <v>HSBC Regular Savings Fund - Growth</v>
      </c>
      <c r="J251" s="69" t="str">
        <f t="shared" si="17"/>
        <v>Regular</v>
      </c>
      <c r="K251" s="69" t="e">
        <f t="shared" si="16"/>
        <v>#N/A</v>
      </c>
      <c r="L251" s="196" t="s">
        <v>1299</v>
      </c>
      <c r="M251" s="197">
        <v>10571</v>
      </c>
      <c r="N251" s="198">
        <v>5.69</v>
      </c>
      <c r="O251" s="197">
        <v>11437</v>
      </c>
      <c r="P251" s="198">
        <v>4.57</v>
      </c>
      <c r="Q251" s="197">
        <v>13406</v>
      </c>
      <c r="R251" s="198">
        <v>6.03</v>
      </c>
      <c r="S251" s="197">
        <v>39794</v>
      </c>
      <c r="T251" s="198">
        <v>8.67</v>
      </c>
      <c r="U251" s="199">
        <v>38041</v>
      </c>
      <c r="Y251" s="196" t="s">
        <v>1299</v>
      </c>
      <c r="Z251" s="197">
        <v>10571</v>
      </c>
      <c r="AA251" s="198">
        <v>5.69</v>
      </c>
      <c r="AB251" s="197">
        <v>11437</v>
      </c>
      <c r="AC251" s="198">
        <v>4.57</v>
      </c>
      <c r="AD251" s="197">
        <v>13406</v>
      </c>
      <c r="AE251" s="198">
        <v>6.03</v>
      </c>
      <c r="AF251" s="197">
        <v>39794</v>
      </c>
      <c r="AG251" s="198">
        <v>8.67</v>
      </c>
      <c r="AH251" s="199">
        <v>38041</v>
      </c>
    </row>
    <row r="252" spans="2:34">
      <c r="G252" s="69" t="e">
        <f>INDEX(A:A,MATCH($L$4:L693,E:E,0))</f>
        <v>#N/A</v>
      </c>
      <c r="H252" s="69" t="e">
        <f t="shared" ref="H252:H284" si="19">VLOOKUP(L252,E:F,2,0)</f>
        <v>#N/A</v>
      </c>
      <c r="I252" s="69" t="str">
        <f t="shared" ref="I252:I284" si="20">L251&amp;L252</f>
        <v>HSBC Regular Savings Fund - GrowthScheme Benchmark (Crysil Hybrid 85 plus 15 Conservative Index Cust**)</v>
      </c>
      <c r="J252" s="69" t="str">
        <f t="shared" ref="J252:J284" si="21">VLOOKUP(I252,E:F,2,0)</f>
        <v>HDMIPS</v>
      </c>
      <c r="K252" s="69" t="str">
        <f t="shared" ref="K252:K284" si="22">VLOOKUP(I252,B:F,5,0)</f>
        <v>Regular</v>
      </c>
      <c r="L252" s="200" t="s">
        <v>1564</v>
      </c>
      <c r="M252" s="201">
        <v>11068</v>
      </c>
      <c r="N252" s="202">
        <v>10.65</v>
      </c>
      <c r="O252" s="201">
        <v>12690</v>
      </c>
      <c r="P252" s="202">
        <v>8.25</v>
      </c>
      <c r="Q252" s="201">
        <v>15507</v>
      </c>
      <c r="R252" s="202">
        <v>9.16</v>
      </c>
      <c r="S252" s="201">
        <v>38183</v>
      </c>
      <c r="T252" s="202">
        <v>8.4</v>
      </c>
      <c r="U252" s="233"/>
      <c r="Y252" s="200" t="s">
        <v>1564</v>
      </c>
      <c r="Z252" s="201">
        <v>11068</v>
      </c>
      <c r="AA252" s="202">
        <v>10.65</v>
      </c>
      <c r="AB252" s="201">
        <v>12690</v>
      </c>
      <c r="AC252" s="202">
        <v>8.25</v>
      </c>
      <c r="AD252" s="201">
        <v>15507</v>
      </c>
      <c r="AE252" s="202">
        <v>9.16</v>
      </c>
      <c r="AF252" s="201">
        <v>38183</v>
      </c>
      <c r="AG252" s="202">
        <v>8.4</v>
      </c>
      <c r="AH252" s="233"/>
    </row>
    <row r="253" spans="2:34">
      <c r="G253" s="69" t="e">
        <f>INDEX(A:A,MATCH($L$4:L694,E:E,0))</f>
        <v>#N/A</v>
      </c>
      <c r="H253" s="69" t="e">
        <f t="shared" si="19"/>
        <v>#N/A</v>
      </c>
      <c r="I253" s="69" t="str">
        <f t="shared" si="20"/>
        <v>Scheme Benchmark (Crysil Hybrid 85 plus 15 Conservative Index Cust**)Additional Benchmark (Crisil 1**)</v>
      </c>
      <c r="J253" s="69" t="e">
        <f t="shared" si="21"/>
        <v>#N/A</v>
      </c>
      <c r="K253" s="69" t="e">
        <f t="shared" si="22"/>
        <v>#N/A</v>
      </c>
      <c r="L253" s="200" t="s">
        <v>1554</v>
      </c>
      <c r="M253" s="201">
        <v>10641</v>
      </c>
      <c r="N253" s="202">
        <v>6.39</v>
      </c>
      <c r="O253" s="201">
        <v>12210</v>
      </c>
      <c r="P253" s="202">
        <v>6.87</v>
      </c>
      <c r="Q253" s="201">
        <v>13906</v>
      </c>
      <c r="R253" s="202">
        <v>6.81</v>
      </c>
      <c r="S253" s="201">
        <v>26908</v>
      </c>
      <c r="T253" s="202">
        <v>6.14</v>
      </c>
      <c r="U253" s="233"/>
      <c r="Y253" s="200" t="s">
        <v>1554</v>
      </c>
      <c r="Z253" s="201">
        <v>10641</v>
      </c>
      <c r="AA253" s="202">
        <v>6.39</v>
      </c>
      <c r="AB253" s="201">
        <v>12210</v>
      </c>
      <c r="AC253" s="202">
        <v>6.87</v>
      </c>
      <c r="AD253" s="201">
        <v>13906</v>
      </c>
      <c r="AE253" s="202">
        <v>6.81</v>
      </c>
      <c r="AF253" s="201">
        <v>26908</v>
      </c>
      <c r="AG253" s="202">
        <v>6.14</v>
      </c>
      <c r="AH253" s="233"/>
    </row>
    <row r="254" spans="2:34">
      <c r="G254" s="69" t="e">
        <f>INDEX(A:A,MATCH($L$4:L695,E:E,0))</f>
        <v>#N/A</v>
      </c>
      <c r="H254" s="69" t="e">
        <f t="shared" si="19"/>
        <v>#N/A</v>
      </c>
      <c r="I254" s="69" t="str">
        <f t="shared" si="20"/>
        <v>Additional Benchmark (Crisil 1**)</v>
      </c>
      <c r="J254" s="69" t="e">
        <f t="shared" si="21"/>
        <v>#N/A</v>
      </c>
      <c r="K254" s="69" t="e">
        <f t="shared" si="22"/>
        <v>#N/A</v>
      </c>
      <c r="L254" s="191"/>
      <c r="M254" s="203"/>
      <c r="N254" s="204"/>
      <c r="O254" s="203"/>
      <c r="P254" s="204"/>
      <c r="Q254" s="203"/>
      <c r="R254" s="204"/>
      <c r="S254" s="203"/>
      <c r="T254" s="204"/>
      <c r="U254" s="205"/>
      <c r="Z254" s="203"/>
      <c r="AA254" s="204"/>
      <c r="AB254" s="203"/>
      <c r="AC254" s="204"/>
      <c r="AD254" s="203"/>
      <c r="AE254" s="204"/>
      <c r="AF254" s="203"/>
      <c r="AG254" s="204"/>
      <c r="AH254" s="205"/>
    </row>
    <row r="255" spans="2:34">
      <c r="G255" s="69" t="str">
        <f>INDEX(A:A,MATCH($L$4:L696,E:E,0))</f>
        <v>HDSTIF</v>
      </c>
      <c r="H255" s="69" t="str">
        <f t="shared" si="19"/>
        <v>Direct</v>
      </c>
      <c r="I255" s="69" t="str">
        <f t="shared" si="20"/>
        <v>HSBC Short Duration Fund - Dir - Growth</v>
      </c>
      <c r="J255" s="69" t="str">
        <f t="shared" si="21"/>
        <v>Direct</v>
      </c>
      <c r="K255" s="69" t="e">
        <f t="shared" si="22"/>
        <v>#N/A</v>
      </c>
      <c r="L255" s="196" t="s">
        <v>1565</v>
      </c>
      <c r="M255" s="197">
        <v>10659</v>
      </c>
      <c r="N255" s="198">
        <v>6.57</v>
      </c>
      <c r="O255" s="197">
        <v>11251</v>
      </c>
      <c r="P255" s="198">
        <v>4</v>
      </c>
      <c r="Q255" s="197">
        <v>13261</v>
      </c>
      <c r="R255" s="198">
        <v>5.8</v>
      </c>
      <c r="S255" s="197">
        <v>16962</v>
      </c>
      <c r="T255" s="198">
        <v>7.06</v>
      </c>
      <c r="U255" s="199">
        <v>41277</v>
      </c>
      <c r="Y255" s="196" t="s">
        <v>1565</v>
      </c>
      <c r="Z255" s="197">
        <v>10659</v>
      </c>
      <c r="AA255" s="198">
        <v>6.57</v>
      </c>
      <c r="AB255" s="197">
        <v>11251</v>
      </c>
      <c r="AC255" s="198">
        <v>4</v>
      </c>
      <c r="AD255" s="197">
        <v>13261</v>
      </c>
      <c r="AE255" s="198">
        <v>5.8</v>
      </c>
      <c r="AF255" s="197">
        <v>16962</v>
      </c>
      <c r="AG255" s="198">
        <v>7.06</v>
      </c>
      <c r="AH255" s="199">
        <v>41277</v>
      </c>
    </row>
    <row r="256" spans="2:34">
      <c r="G256" s="69" t="e">
        <f>INDEX(A:A,MATCH($L$4:L697,E:E,0))</f>
        <v>#N/A</v>
      </c>
      <c r="H256" s="69" t="e">
        <f t="shared" si="19"/>
        <v>#N/A</v>
      </c>
      <c r="I256" s="69" t="str">
        <f t="shared" si="20"/>
        <v>HSBC Short Duration Fund - Dir - GrowthScheme Benchmark (CRISIL Short Term Bond Fund Index)</v>
      </c>
      <c r="J256" s="69" t="str">
        <f t="shared" si="21"/>
        <v>HDSTIF</v>
      </c>
      <c r="K256" s="69" t="str">
        <f t="shared" si="22"/>
        <v>Direct</v>
      </c>
      <c r="L256" s="200" t="s">
        <v>1566</v>
      </c>
      <c r="M256" s="201">
        <v>10989</v>
      </c>
      <c r="N256" s="202">
        <v>9.86</v>
      </c>
      <c r="O256" s="201">
        <v>12680</v>
      </c>
      <c r="P256" s="202">
        <v>8.2200000000000006</v>
      </c>
      <c r="Q256" s="201">
        <v>14912</v>
      </c>
      <c r="R256" s="202">
        <v>8.31</v>
      </c>
      <c r="S256" s="201">
        <v>19040</v>
      </c>
      <c r="T256" s="202">
        <v>8.67</v>
      </c>
      <c r="U256" s="233"/>
      <c r="Y256" s="200" t="s">
        <v>1566</v>
      </c>
      <c r="Z256" s="201">
        <v>10989</v>
      </c>
      <c r="AA256" s="202">
        <v>9.86</v>
      </c>
      <c r="AB256" s="201">
        <v>12680</v>
      </c>
      <c r="AC256" s="202">
        <v>8.2200000000000006</v>
      </c>
      <c r="AD256" s="201">
        <v>14912</v>
      </c>
      <c r="AE256" s="202">
        <v>8.31</v>
      </c>
      <c r="AF256" s="201">
        <v>19040</v>
      </c>
      <c r="AG256" s="202">
        <v>8.67</v>
      </c>
      <c r="AH256" s="233"/>
    </row>
    <row r="257" spans="7:34">
      <c r="G257" s="69" t="e">
        <f>INDEX(A:A,MATCH($L$4:L698,E:E,0))</f>
        <v>#N/A</v>
      </c>
      <c r="H257" s="69" t="e">
        <f t="shared" si="19"/>
        <v>#N/A</v>
      </c>
      <c r="I257" s="69" t="str">
        <f t="shared" si="20"/>
        <v>Scheme Benchmark (CRISIL Short Term Bond Fund Index)Additional Benchmark (Crisil 1**)</v>
      </c>
      <c r="J257" s="69" t="e">
        <f t="shared" si="21"/>
        <v>#N/A</v>
      </c>
      <c r="K257" s="69" t="e">
        <f t="shared" si="22"/>
        <v>#N/A</v>
      </c>
      <c r="L257" s="200" t="s">
        <v>1554</v>
      </c>
      <c r="M257" s="201">
        <v>10641</v>
      </c>
      <c r="N257" s="202">
        <v>6.39</v>
      </c>
      <c r="O257" s="201">
        <v>12210</v>
      </c>
      <c r="P257" s="202">
        <v>6.87</v>
      </c>
      <c r="Q257" s="201">
        <v>13906</v>
      </c>
      <c r="R257" s="202">
        <v>6.81</v>
      </c>
      <c r="S257" s="201">
        <v>16974</v>
      </c>
      <c r="T257" s="202">
        <v>7.07</v>
      </c>
      <c r="U257" s="233"/>
      <c r="Y257" s="200" t="s">
        <v>1554</v>
      </c>
      <c r="Z257" s="201">
        <v>10641</v>
      </c>
      <c r="AA257" s="202">
        <v>6.39</v>
      </c>
      <c r="AB257" s="201">
        <v>12210</v>
      </c>
      <c r="AC257" s="202">
        <v>6.87</v>
      </c>
      <c r="AD257" s="201">
        <v>13906</v>
      </c>
      <c r="AE257" s="202">
        <v>6.81</v>
      </c>
      <c r="AF257" s="201">
        <v>16974</v>
      </c>
      <c r="AG257" s="202">
        <v>7.07</v>
      </c>
      <c r="AH257" s="233"/>
    </row>
    <row r="258" spans="7:34">
      <c r="G258" s="69" t="e">
        <f>INDEX(A:A,MATCH($L$4:L699,E:E,0))</f>
        <v>#N/A</v>
      </c>
      <c r="H258" s="69" t="e">
        <f t="shared" si="19"/>
        <v>#N/A</v>
      </c>
      <c r="I258" s="69" t="str">
        <f t="shared" si="20"/>
        <v>Additional Benchmark (Crisil 1**)</v>
      </c>
      <c r="J258" s="69" t="e">
        <f t="shared" si="21"/>
        <v>#N/A</v>
      </c>
      <c r="K258" s="69" t="e">
        <f t="shared" si="22"/>
        <v>#N/A</v>
      </c>
      <c r="L258" s="191"/>
      <c r="M258" s="203"/>
      <c r="N258" s="204"/>
      <c r="O258" s="203"/>
      <c r="P258" s="204"/>
      <c r="Q258" s="203"/>
      <c r="R258" s="204"/>
      <c r="S258" s="203"/>
      <c r="T258" s="204"/>
      <c r="U258" s="205"/>
      <c r="Z258" s="203"/>
      <c r="AA258" s="204"/>
      <c r="AB258" s="203"/>
      <c r="AC258" s="204"/>
      <c r="AD258" s="203"/>
      <c r="AE258" s="204"/>
      <c r="AF258" s="203"/>
      <c r="AG258" s="204"/>
      <c r="AH258" s="205"/>
    </row>
    <row r="259" spans="7:34">
      <c r="G259" s="69" t="str">
        <f>INDEX(A:A,MATCH($L$4:L700,E:E,0))</f>
        <v>HDSTIF</v>
      </c>
      <c r="H259" s="69" t="str">
        <f t="shared" si="19"/>
        <v>Regular</v>
      </c>
      <c r="I259" s="69" t="str">
        <f t="shared" si="20"/>
        <v>HSBC Short Duration Fund - Growth</v>
      </c>
      <c r="J259" s="69" t="str">
        <f t="shared" si="21"/>
        <v>Regular</v>
      </c>
      <c r="K259" s="69" t="e">
        <f t="shared" si="22"/>
        <v>#N/A</v>
      </c>
      <c r="L259" s="196" t="s">
        <v>1220</v>
      </c>
      <c r="M259" s="197">
        <v>10555</v>
      </c>
      <c r="N259" s="198">
        <v>5.53</v>
      </c>
      <c r="O259" s="197">
        <v>10932</v>
      </c>
      <c r="P259" s="198">
        <v>3.01</v>
      </c>
      <c r="Q259" s="197">
        <v>12645</v>
      </c>
      <c r="R259" s="198">
        <v>4.8</v>
      </c>
      <c r="S259" s="197">
        <v>30459</v>
      </c>
      <c r="T259" s="198">
        <v>6.45</v>
      </c>
      <c r="U259" s="199">
        <v>37600</v>
      </c>
      <c r="Y259" s="196" t="s">
        <v>1220</v>
      </c>
      <c r="Z259" s="197">
        <v>10555</v>
      </c>
      <c r="AA259" s="198">
        <v>5.53</v>
      </c>
      <c r="AB259" s="197">
        <v>10932</v>
      </c>
      <c r="AC259" s="198">
        <v>3.01</v>
      </c>
      <c r="AD259" s="197">
        <v>12645</v>
      </c>
      <c r="AE259" s="198">
        <v>4.8</v>
      </c>
      <c r="AF259" s="197">
        <v>30459</v>
      </c>
      <c r="AG259" s="198">
        <v>6.45</v>
      </c>
      <c r="AH259" s="199">
        <v>37600</v>
      </c>
    </row>
    <row r="260" spans="7:34">
      <c r="G260" s="69" t="e">
        <f>INDEX(A:A,MATCH($L$4:L701,E:E,0))</f>
        <v>#N/A</v>
      </c>
      <c r="H260" s="69" t="e">
        <f t="shared" si="19"/>
        <v>#N/A</v>
      </c>
      <c r="I260" s="69" t="str">
        <f t="shared" si="20"/>
        <v>HSBC Short Duration Fund - GrowthScheme Benchmark (CRISIL Short Term Bond Fund Index)</v>
      </c>
      <c r="J260" s="69" t="str">
        <f t="shared" si="21"/>
        <v>HDSTIF</v>
      </c>
      <c r="K260" s="69" t="str">
        <f t="shared" si="22"/>
        <v>Regular</v>
      </c>
      <c r="L260" s="200" t="s">
        <v>1566</v>
      </c>
      <c r="M260" s="201">
        <v>10989</v>
      </c>
      <c r="N260" s="202">
        <v>9.86</v>
      </c>
      <c r="O260" s="201">
        <v>12680</v>
      </c>
      <c r="P260" s="202">
        <v>8.2200000000000006</v>
      </c>
      <c r="Q260" s="201">
        <v>14912</v>
      </c>
      <c r="R260" s="202">
        <v>8.31</v>
      </c>
      <c r="S260" s="201">
        <v>35507</v>
      </c>
      <c r="T260" s="202">
        <v>7.37</v>
      </c>
      <c r="U260" s="233"/>
      <c r="Y260" s="200" t="s">
        <v>1566</v>
      </c>
      <c r="Z260" s="201">
        <v>10989</v>
      </c>
      <c r="AA260" s="202">
        <v>9.86</v>
      </c>
      <c r="AB260" s="201">
        <v>12680</v>
      </c>
      <c r="AC260" s="202">
        <v>8.2200000000000006</v>
      </c>
      <c r="AD260" s="201">
        <v>14912</v>
      </c>
      <c r="AE260" s="202">
        <v>8.31</v>
      </c>
      <c r="AF260" s="201">
        <v>35507</v>
      </c>
      <c r="AG260" s="202">
        <v>7.37</v>
      </c>
      <c r="AH260" s="233"/>
    </row>
    <row r="261" spans="7:34">
      <c r="G261" s="69" t="e">
        <f>INDEX(A:A,MATCH($L$4:L702,E:E,0))</f>
        <v>#N/A</v>
      </c>
      <c r="H261" s="69" t="e">
        <f t="shared" si="19"/>
        <v>#N/A</v>
      </c>
      <c r="I261" s="69" t="str">
        <f t="shared" si="20"/>
        <v>Scheme Benchmark (CRISIL Short Term Bond Fund Index)Additional Benchmark (Crisil 1**)</v>
      </c>
      <c r="J261" s="69" t="e">
        <f t="shared" si="21"/>
        <v>#N/A</v>
      </c>
      <c r="K261" s="69" t="e">
        <f t="shared" si="22"/>
        <v>#N/A</v>
      </c>
      <c r="L261" s="200" t="s">
        <v>1554</v>
      </c>
      <c r="M261" s="201">
        <v>10641</v>
      </c>
      <c r="N261" s="202">
        <v>6.39</v>
      </c>
      <c r="O261" s="201">
        <v>12210</v>
      </c>
      <c r="P261" s="202">
        <v>6.87</v>
      </c>
      <c r="Q261" s="201">
        <v>13906</v>
      </c>
      <c r="R261" s="202">
        <v>6.81</v>
      </c>
      <c r="S261" s="201">
        <v>28675</v>
      </c>
      <c r="T261" s="202">
        <v>6.09</v>
      </c>
      <c r="U261" s="233"/>
      <c r="Y261" s="200" t="s">
        <v>1554</v>
      </c>
      <c r="Z261" s="201">
        <v>10641</v>
      </c>
      <c r="AA261" s="202">
        <v>6.39</v>
      </c>
      <c r="AB261" s="201">
        <v>12210</v>
      </c>
      <c r="AC261" s="202">
        <v>6.87</v>
      </c>
      <c r="AD261" s="201">
        <v>13906</v>
      </c>
      <c r="AE261" s="202">
        <v>6.81</v>
      </c>
      <c r="AF261" s="201">
        <v>28675</v>
      </c>
      <c r="AG261" s="202">
        <v>6.09</v>
      </c>
      <c r="AH261" s="233"/>
    </row>
    <row r="262" spans="7:34">
      <c r="G262" s="69" t="e">
        <f>INDEX(A:A,MATCH($L$4:L703,E:E,0))</f>
        <v>#N/A</v>
      </c>
      <c r="H262" s="69" t="e">
        <f t="shared" si="19"/>
        <v>#N/A</v>
      </c>
      <c r="I262" s="69" t="str">
        <f t="shared" si="20"/>
        <v>Additional Benchmark (Crisil 1**)</v>
      </c>
      <c r="J262" s="69" t="e">
        <f t="shared" si="21"/>
        <v>#N/A</v>
      </c>
      <c r="K262" s="69" t="e">
        <f t="shared" si="22"/>
        <v>#N/A</v>
      </c>
      <c r="L262" s="191"/>
      <c r="M262" s="203"/>
      <c r="N262" s="204"/>
      <c r="O262" s="203"/>
      <c r="P262" s="204"/>
      <c r="Q262" s="203"/>
      <c r="R262" s="204"/>
      <c r="S262" s="203"/>
      <c r="T262" s="204"/>
      <c r="U262" s="205"/>
      <c r="Z262" s="203"/>
      <c r="AA262" s="204"/>
      <c r="AB262" s="203"/>
      <c r="AC262" s="204"/>
      <c r="AD262" s="203"/>
      <c r="AE262" s="204"/>
      <c r="AF262" s="203"/>
      <c r="AG262" s="204"/>
      <c r="AH262" s="205"/>
    </row>
    <row r="263" spans="7:34">
      <c r="G263" s="69" t="str">
        <f>INDEX(A:A,MATCH($L$4:L704,E:E,0))</f>
        <v>HEMIDF</v>
      </c>
      <c r="H263" s="69" t="str">
        <f t="shared" si="19"/>
        <v>Direct</v>
      </c>
      <c r="I263" s="69" t="str">
        <f t="shared" si="20"/>
        <v>HSBC Small Cap Equity Fund - Dir - Growth</v>
      </c>
      <c r="J263" s="69" t="str">
        <f t="shared" si="21"/>
        <v>Direct</v>
      </c>
      <c r="K263" s="69" t="e">
        <f t="shared" si="22"/>
        <v>#N/A</v>
      </c>
      <c r="L263" s="196" t="s">
        <v>1567</v>
      </c>
      <c r="M263" s="197">
        <v>10694</v>
      </c>
      <c r="N263" s="198">
        <v>6.92</v>
      </c>
      <c r="O263" s="197">
        <v>9035</v>
      </c>
      <c r="P263" s="198">
        <v>-3.32</v>
      </c>
      <c r="Q263" s="197">
        <v>12724</v>
      </c>
      <c r="R263" s="198">
        <v>4.93</v>
      </c>
      <c r="S263" s="197">
        <v>24371</v>
      </c>
      <c r="T263" s="198">
        <v>12.18</v>
      </c>
      <c r="U263" s="199">
        <v>41275</v>
      </c>
      <c r="Y263" s="196" t="s">
        <v>1567</v>
      </c>
      <c r="Z263" s="197">
        <v>10694</v>
      </c>
      <c r="AA263" s="198">
        <v>6.92</v>
      </c>
      <c r="AB263" s="197">
        <v>9035</v>
      </c>
      <c r="AC263" s="198">
        <v>-3.32</v>
      </c>
      <c r="AD263" s="197">
        <v>12724</v>
      </c>
      <c r="AE263" s="198">
        <v>4.93</v>
      </c>
      <c r="AF263" s="197">
        <v>24371</v>
      </c>
      <c r="AG263" s="198">
        <v>12.18</v>
      </c>
      <c r="AH263" s="199">
        <v>41275</v>
      </c>
    </row>
    <row r="264" spans="7:34">
      <c r="G264" s="69" t="e">
        <f>INDEX(A:A,MATCH($L$4:L705,E:E,0))</f>
        <v>#N/A</v>
      </c>
      <c r="H264" s="69" t="e">
        <f t="shared" si="19"/>
        <v>#N/A</v>
      </c>
      <c r="I264" s="69" t="str">
        <f t="shared" si="20"/>
        <v>HSBC Small Cap Equity Fund - Dir - GrowthScheme Benchmark (S&amp;P BSE 250 Small Cap Index TRI)</v>
      </c>
      <c r="J264" s="69" t="str">
        <f t="shared" si="21"/>
        <v>HEMIDF</v>
      </c>
      <c r="K264" s="69" t="str">
        <f t="shared" si="22"/>
        <v>Direct</v>
      </c>
      <c r="L264" s="200" t="s">
        <v>1568</v>
      </c>
      <c r="M264" s="201">
        <v>10719</v>
      </c>
      <c r="N264" s="202">
        <v>7.17</v>
      </c>
      <c r="O264" s="201">
        <v>8604</v>
      </c>
      <c r="P264" s="202">
        <v>-4.88</v>
      </c>
      <c r="Q264" s="201">
        <v>12681</v>
      </c>
      <c r="R264" s="202">
        <v>4.8600000000000003</v>
      </c>
      <c r="S264" s="201">
        <v>16603</v>
      </c>
      <c r="T264" s="202">
        <v>6.76</v>
      </c>
      <c r="U264" s="233"/>
      <c r="Y264" s="200" t="s">
        <v>1568</v>
      </c>
      <c r="Z264" s="201">
        <v>10719</v>
      </c>
      <c r="AA264" s="202">
        <v>7.17</v>
      </c>
      <c r="AB264" s="201">
        <v>8604</v>
      </c>
      <c r="AC264" s="202">
        <v>-4.88</v>
      </c>
      <c r="AD264" s="201">
        <v>12681</v>
      </c>
      <c r="AE264" s="202">
        <v>4.8600000000000003</v>
      </c>
      <c r="AF264" s="201">
        <v>16603</v>
      </c>
      <c r="AG264" s="202">
        <v>6.76</v>
      </c>
      <c r="AH264" s="233"/>
    </row>
    <row r="265" spans="7:34">
      <c r="G265" s="69" t="e">
        <f>INDEX(A:A,MATCH($L$4:L706,E:E,0))</f>
        <v>#N/A</v>
      </c>
      <c r="H265" s="69" t="e">
        <f t="shared" si="19"/>
        <v>#N/A</v>
      </c>
      <c r="I265" s="69" t="str">
        <f t="shared" si="20"/>
        <v>Scheme Benchmark (S&amp;P BSE 250 Small Cap Index TRI)Additional Benchmark (Nifty 50 TRI)</v>
      </c>
      <c r="J265" s="69" t="e">
        <f t="shared" si="21"/>
        <v>#N/A</v>
      </c>
      <c r="K265" s="69" t="e">
        <f t="shared" si="22"/>
        <v>#N/A</v>
      </c>
      <c r="L265" s="200" t="s">
        <v>1523</v>
      </c>
      <c r="M265" s="201">
        <v>9903</v>
      </c>
      <c r="N265" s="202">
        <v>-0.97</v>
      </c>
      <c r="O265" s="201">
        <v>11921</v>
      </c>
      <c r="P265" s="202">
        <v>6.02</v>
      </c>
      <c r="Q265" s="201">
        <v>15064</v>
      </c>
      <c r="R265" s="202">
        <v>8.5299999999999994</v>
      </c>
      <c r="S265" s="201">
        <v>20800</v>
      </c>
      <c r="T265" s="202">
        <v>9.91</v>
      </c>
      <c r="U265" s="233"/>
      <c r="Y265" s="200" t="s">
        <v>1523</v>
      </c>
      <c r="Z265" s="201">
        <v>9903</v>
      </c>
      <c r="AA265" s="202">
        <v>-0.97</v>
      </c>
      <c r="AB265" s="201">
        <v>11921</v>
      </c>
      <c r="AC265" s="202">
        <v>6.02</v>
      </c>
      <c r="AD265" s="201">
        <v>15064</v>
      </c>
      <c r="AE265" s="202">
        <v>8.5299999999999994</v>
      </c>
      <c r="AF265" s="201">
        <v>20800</v>
      </c>
      <c r="AG265" s="202">
        <v>9.91</v>
      </c>
      <c r="AH265" s="233"/>
    </row>
    <row r="266" spans="7:34">
      <c r="G266" s="69" t="e">
        <f>INDEX(A:A,MATCH($L$4:L707,E:E,0))</f>
        <v>#N/A</v>
      </c>
      <c r="H266" s="69" t="e">
        <f t="shared" si="19"/>
        <v>#N/A</v>
      </c>
      <c r="I266" s="69" t="str">
        <f t="shared" si="20"/>
        <v>Additional Benchmark (Nifty 50 TRI)</v>
      </c>
      <c r="J266" s="69" t="e">
        <f t="shared" si="21"/>
        <v>#N/A</v>
      </c>
      <c r="K266" s="69" t="e">
        <f t="shared" si="22"/>
        <v>#N/A</v>
      </c>
      <c r="L266" s="191"/>
      <c r="M266" s="203"/>
      <c r="N266" s="204"/>
      <c r="O266" s="203"/>
      <c r="P266" s="204"/>
      <c r="Q266" s="203"/>
      <c r="R266" s="204"/>
      <c r="S266" s="203"/>
      <c r="T266" s="204"/>
      <c r="U266" s="205"/>
      <c r="Z266" s="203"/>
      <c r="AA266" s="204"/>
      <c r="AB266" s="203"/>
      <c r="AC266" s="204"/>
      <c r="AD266" s="203"/>
      <c r="AE266" s="204"/>
      <c r="AF266" s="203"/>
      <c r="AG266" s="204"/>
      <c r="AH266" s="205"/>
    </row>
    <row r="267" spans="7:34">
      <c r="G267" s="69" t="str">
        <f>INDEX(A:A,MATCH($L$4:L708,E:E,0))</f>
        <v>HEMIDF</v>
      </c>
      <c r="H267" s="69" t="str">
        <f t="shared" si="19"/>
        <v>Regular</v>
      </c>
      <c r="I267" s="69" t="str">
        <f t="shared" si="20"/>
        <v>HSBC Small Cap Equity Fund - Growth</v>
      </c>
      <c r="J267" s="69" t="str">
        <f t="shared" si="21"/>
        <v>Regular</v>
      </c>
      <c r="K267" s="69" t="e">
        <f t="shared" si="22"/>
        <v>#N/A</v>
      </c>
      <c r="L267" s="196" t="s">
        <v>1213</v>
      </c>
      <c r="M267" s="197">
        <v>10545</v>
      </c>
      <c r="N267" s="198">
        <v>5.43</v>
      </c>
      <c r="O267" s="197">
        <v>8754</v>
      </c>
      <c r="P267" s="198">
        <v>-4.33</v>
      </c>
      <c r="Q267" s="197">
        <v>12140</v>
      </c>
      <c r="R267" s="198">
        <v>3.95</v>
      </c>
      <c r="S267" s="197">
        <v>47149</v>
      </c>
      <c r="T267" s="198">
        <v>10.61</v>
      </c>
      <c r="U267" s="199">
        <v>38491</v>
      </c>
      <c r="Y267" s="196" t="s">
        <v>1213</v>
      </c>
      <c r="Z267" s="197">
        <v>10545</v>
      </c>
      <c r="AA267" s="198">
        <v>5.43</v>
      </c>
      <c r="AB267" s="197">
        <v>8754</v>
      </c>
      <c r="AC267" s="198">
        <v>-4.33</v>
      </c>
      <c r="AD267" s="197">
        <v>12140</v>
      </c>
      <c r="AE267" s="198">
        <v>3.95</v>
      </c>
      <c r="AF267" s="197">
        <v>47149</v>
      </c>
      <c r="AG267" s="198">
        <v>10.61</v>
      </c>
      <c r="AH267" s="199">
        <v>38491</v>
      </c>
    </row>
    <row r="268" spans="7:34">
      <c r="G268" s="69" t="e">
        <f>INDEX(A:A,MATCH($L$4:L709,E:E,0))</f>
        <v>#N/A</v>
      </c>
      <c r="H268" s="69" t="e">
        <f t="shared" si="19"/>
        <v>#N/A</v>
      </c>
      <c r="I268" s="69" t="str">
        <f t="shared" si="20"/>
        <v>HSBC Small Cap Equity Fund - GrowthScheme Benchmark (S&amp;P BSE 250 Small Cap Index TRI)</v>
      </c>
      <c r="J268" s="69" t="str">
        <f t="shared" si="21"/>
        <v>HEMIDF</v>
      </c>
      <c r="K268" s="69" t="str">
        <f t="shared" si="22"/>
        <v>Regular</v>
      </c>
      <c r="L268" s="200" t="s">
        <v>1568</v>
      </c>
      <c r="M268" s="201">
        <v>10719</v>
      </c>
      <c r="N268" s="202">
        <v>7.17</v>
      </c>
      <c r="O268" s="201">
        <v>8604</v>
      </c>
      <c r="P268" s="202">
        <v>-4.88</v>
      </c>
      <c r="Q268" s="201">
        <v>12681</v>
      </c>
      <c r="R268" s="202">
        <v>4.8600000000000003</v>
      </c>
      <c r="S268" s="201" t="s">
        <v>83</v>
      </c>
      <c r="T268" s="202" t="s">
        <v>83</v>
      </c>
      <c r="U268" s="233"/>
      <c r="Y268" s="200" t="s">
        <v>1568</v>
      </c>
      <c r="Z268" s="201">
        <v>10719</v>
      </c>
      <c r="AA268" s="202">
        <v>7.17</v>
      </c>
      <c r="AB268" s="201">
        <v>8604</v>
      </c>
      <c r="AC268" s="202">
        <v>-4.88</v>
      </c>
      <c r="AD268" s="201">
        <v>12681</v>
      </c>
      <c r="AE268" s="202">
        <v>4.8600000000000003</v>
      </c>
      <c r="AF268" s="201" t="s">
        <v>83</v>
      </c>
      <c r="AG268" s="202" t="s">
        <v>83</v>
      </c>
      <c r="AH268" s="233"/>
    </row>
    <row r="269" spans="7:34">
      <c r="G269" s="69" t="e">
        <f>INDEX(A:A,MATCH($L$4:L710,E:E,0))</f>
        <v>#N/A</v>
      </c>
      <c r="H269" s="69" t="e">
        <f t="shared" si="19"/>
        <v>#N/A</v>
      </c>
      <c r="I269" s="69" t="str">
        <f t="shared" si="20"/>
        <v>Scheme Benchmark (S&amp;P BSE 250 Small Cap Index TRI)Additional Benchmark (Nifty 50 TRI)</v>
      </c>
      <c r="J269" s="69" t="e">
        <f t="shared" si="21"/>
        <v>#N/A</v>
      </c>
      <c r="K269" s="69" t="e">
        <f t="shared" si="22"/>
        <v>#N/A</v>
      </c>
      <c r="L269" s="200" t="s">
        <v>1523</v>
      </c>
      <c r="M269" s="201">
        <v>9903</v>
      </c>
      <c r="N269" s="202">
        <v>-0.97</v>
      </c>
      <c r="O269" s="201">
        <v>11921</v>
      </c>
      <c r="P269" s="202">
        <v>6.02</v>
      </c>
      <c r="Q269" s="201">
        <v>15064</v>
      </c>
      <c r="R269" s="202">
        <v>8.5299999999999994</v>
      </c>
      <c r="S269" s="201">
        <v>68598</v>
      </c>
      <c r="T269" s="202">
        <v>13.34</v>
      </c>
      <c r="U269" s="233"/>
      <c r="Y269" s="200" t="s">
        <v>1523</v>
      </c>
      <c r="Z269" s="201">
        <v>9903</v>
      </c>
      <c r="AA269" s="202">
        <v>-0.97</v>
      </c>
      <c r="AB269" s="201">
        <v>11921</v>
      </c>
      <c r="AC269" s="202">
        <v>6.02</v>
      </c>
      <c r="AD269" s="201">
        <v>15064</v>
      </c>
      <c r="AE269" s="202">
        <v>8.5299999999999994</v>
      </c>
      <c r="AF269" s="201">
        <v>68598</v>
      </c>
      <c r="AG269" s="202">
        <v>13.34</v>
      </c>
      <c r="AH269" s="233"/>
    </row>
    <row r="270" spans="7:34">
      <c r="G270" s="69" t="e">
        <f>INDEX(A:A,MATCH($L$4:L711,E:E,0))</f>
        <v>#N/A</v>
      </c>
      <c r="H270" s="69" t="e">
        <f t="shared" si="19"/>
        <v>#N/A</v>
      </c>
      <c r="I270" s="69" t="str">
        <f t="shared" si="20"/>
        <v>Additional Benchmark (Nifty 50 TRI)</v>
      </c>
      <c r="J270" s="69" t="e">
        <f t="shared" si="21"/>
        <v>#N/A</v>
      </c>
      <c r="K270" s="69" t="e">
        <f t="shared" si="22"/>
        <v>#N/A</v>
      </c>
      <c r="L270" s="191"/>
      <c r="M270" s="203"/>
      <c r="N270" s="204"/>
      <c r="O270" s="203"/>
      <c r="P270" s="204"/>
      <c r="Q270" s="203"/>
      <c r="R270" s="204"/>
      <c r="S270" s="203"/>
      <c r="T270" s="204"/>
      <c r="U270" s="205"/>
      <c r="Z270" s="203"/>
      <c r="AA270" s="204"/>
      <c r="AB270" s="203"/>
      <c r="AC270" s="204"/>
      <c r="AD270" s="203"/>
      <c r="AE270" s="204"/>
      <c r="AF270" s="203"/>
      <c r="AG270" s="204"/>
      <c r="AH270" s="205"/>
    </row>
    <row r="271" spans="7:34">
      <c r="G271" s="69" t="str">
        <f>INDEX(A:A,MATCH($L$4:L712,E:E,0))</f>
        <v>HETAXF</v>
      </c>
      <c r="H271" s="69" t="str">
        <f t="shared" si="19"/>
        <v>Direct</v>
      </c>
      <c r="I271" s="69" t="str">
        <f t="shared" si="20"/>
        <v>HSBC Tax Saver Equity Fund - Dir - Growth</v>
      </c>
      <c r="J271" s="69" t="str">
        <f t="shared" si="21"/>
        <v>Direct</v>
      </c>
      <c r="K271" s="69" t="e">
        <f t="shared" si="22"/>
        <v>#N/A</v>
      </c>
      <c r="L271" s="196" t="s">
        <v>1569</v>
      </c>
      <c r="M271" s="197">
        <v>9733</v>
      </c>
      <c r="N271" s="198">
        <v>-2.66</v>
      </c>
      <c r="O271" s="197">
        <v>10039</v>
      </c>
      <c r="P271" s="198">
        <v>0.13</v>
      </c>
      <c r="Q271" s="197">
        <v>13699</v>
      </c>
      <c r="R271" s="198">
        <v>6.49</v>
      </c>
      <c r="S271" s="197">
        <v>21880</v>
      </c>
      <c r="T271" s="198">
        <v>10.63</v>
      </c>
      <c r="U271" s="199">
        <v>41275</v>
      </c>
      <c r="Y271" s="196" t="s">
        <v>1569</v>
      </c>
      <c r="Z271" s="197">
        <v>9733</v>
      </c>
      <c r="AA271" s="198">
        <v>-2.66</v>
      </c>
      <c r="AB271" s="197">
        <v>10039</v>
      </c>
      <c r="AC271" s="198">
        <v>0.13</v>
      </c>
      <c r="AD271" s="197">
        <v>13699</v>
      </c>
      <c r="AE271" s="198">
        <v>6.49</v>
      </c>
      <c r="AF271" s="197">
        <v>21880</v>
      </c>
      <c r="AG271" s="198">
        <v>10.63</v>
      </c>
      <c r="AH271" s="199">
        <v>41275</v>
      </c>
    </row>
    <row r="272" spans="7:34">
      <c r="G272" s="69" t="e">
        <f>INDEX(A:A,MATCH($L$4:L713,E:E,0))</f>
        <v>#N/A</v>
      </c>
      <c r="H272" s="69" t="e">
        <f t="shared" si="19"/>
        <v>#N/A</v>
      </c>
      <c r="I272" s="69" t="str">
        <f t="shared" si="20"/>
        <v>HSBC Tax Saver Equity Fund - Dir - GrowthScheme Benchmark (S&amp;P BSE 200 TRI)</v>
      </c>
      <c r="J272" s="69" t="str">
        <f t="shared" si="21"/>
        <v>HETAXF</v>
      </c>
      <c r="K272" s="69" t="str">
        <f t="shared" si="22"/>
        <v>Direct</v>
      </c>
      <c r="L272" s="200" t="s">
        <v>1562</v>
      </c>
      <c r="M272" s="201">
        <v>10097</v>
      </c>
      <c r="N272" s="202">
        <v>0.97</v>
      </c>
      <c r="O272" s="201">
        <v>11596</v>
      </c>
      <c r="P272" s="202">
        <v>5.05</v>
      </c>
      <c r="Q272" s="201">
        <v>15211</v>
      </c>
      <c r="R272" s="202">
        <v>8.74</v>
      </c>
      <c r="S272" s="201">
        <v>21727</v>
      </c>
      <c r="T272" s="202">
        <v>10.53</v>
      </c>
      <c r="U272" s="233"/>
      <c r="Y272" s="200" t="s">
        <v>1562</v>
      </c>
      <c r="Z272" s="201">
        <v>10097</v>
      </c>
      <c r="AA272" s="202">
        <v>0.97</v>
      </c>
      <c r="AB272" s="201">
        <v>11596</v>
      </c>
      <c r="AC272" s="202">
        <v>5.05</v>
      </c>
      <c r="AD272" s="201">
        <v>15211</v>
      </c>
      <c r="AE272" s="202">
        <v>8.74</v>
      </c>
      <c r="AF272" s="201">
        <v>21727</v>
      </c>
      <c r="AG272" s="202">
        <v>10.53</v>
      </c>
      <c r="AH272" s="233"/>
    </row>
    <row r="273" spans="7:34">
      <c r="G273" s="69" t="e">
        <f>INDEX(A:A,MATCH($L$4:L714,E:E,0))</f>
        <v>#N/A</v>
      </c>
      <c r="H273" s="69" t="e">
        <f t="shared" si="19"/>
        <v>#N/A</v>
      </c>
      <c r="I273" s="69" t="str">
        <f t="shared" si="20"/>
        <v>Scheme Benchmark (S&amp;P BSE 200 TRI)Additional Benchmark (Nifty 50 TRI)</v>
      </c>
      <c r="J273" s="69" t="e">
        <f t="shared" si="21"/>
        <v>#N/A</v>
      </c>
      <c r="K273" s="69" t="e">
        <f t="shared" si="22"/>
        <v>#N/A</v>
      </c>
      <c r="L273" s="200" t="s">
        <v>1523</v>
      </c>
      <c r="M273" s="201">
        <v>9903</v>
      </c>
      <c r="N273" s="202">
        <v>-0.97</v>
      </c>
      <c r="O273" s="201">
        <v>11921</v>
      </c>
      <c r="P273" s="202">
        <v>6.02</v>
      </c>
      <c r="Q273" s="201">
        <v>15064</v>
      </c>
      <c r="R273" s="202">
        <v>8.5299999999999994</v>
      </c>
      <c r="S273" s="201">
        <v>20800</v>
      </c>
      <c r="T273" s="202">
        <v>9.91</v>
      </c>
      <c r="U273" s="233"/>
      <c r="Y273" s="200" t="s">
        <v>1523</v>
      </c>
      <c r="Z273" s="201">
        <v>9903</v>
      </c>
      <c r="AA273" s="202">
        <v>-0.97</v>
      </c>
      <c r="AB273" s="201">
        <v>11921</v>
      </c>
      <c r="AC273" s="202">
        <v>6.02</v>
      </c>
      <c r="AD273" s="201">
        <v>15064</v>
      </c>
      <c r="AE273" s="202">
        <v>8.5299999999999994</v>
      </c>
      <c r="AF273" s="201">
        <v>20800</v>
      </c>
      <c r="AG273" s="202">
        <v>9.91</v>
      </c>
      <c r="AH273" s="233"/>
    </row>
    <row r="274" spans="7:34">
      <c r="G274" s="69" t="e">
        <f>INDEX(A:A,MATCH($L$4:L715,E:E,0))</f>
        <v>#N/A</v>
      </c>
      <c r="H274" s="69" t="e">
        <f t="shared" si="19"/>
        <v>#N/A</v>
      </c>
      <c r="I274" s="69" t="str">
        <f t="shared" si="20"/>
        <v>Additional Benchmark (Nifty 50 TRI)</v>
      </c>
      <c r="J274" s="69" t="e">
        <f t="shared" si="21"/>
        <v>#N/A</v>
      </c>
      <c r="K274" s="69" t="e">
        <f t="shared" si="22"/>
        <v>#N/A</v>
      </c>
      <c r="L274" s="191"/>
      <c r="M274" s="203"/>
      <c r="N274" s="204"/>
      <c r="O274" s="203"/>
      <c r="P274" s="204"/>
      <c r="Q274" s="203"/>
      <c r="R274" s="204"/>
      <c r="S274" s="203"/>
      <c r="T274" s="204"/>
      <c r="U274" s="205"/>
      <c r="Z274" s="203"/>
      <c r="AA274" s="204"/>
      <c r="AB274" s="203"/>
      <c r="AC274" s="204"/>
      <c r="AD274" s="203"/>
      <c r="AE274" s="204"/>
      <c r="AF274" s="203"/>
      <c r="AG274" s="204"/>
      <c r="AH274" s="205"/>
    </row>
    <row r="275" spans="7:34">
      <c r="G275" s="69" t="str">
        <f>INDEX(A:A,MATCH($L$4:L716,E:E,0))</f>
        <v>HETAXF</v>
      </c>
      <c r="H275" s="69" t="str">
        <f t="shared" si="19"/>
        <v>Regular</v>
      </c>
      <c r="I275" s="69" t="str">
        <f t="shared" si="20"/>
        <v>HSBC Tax Saver Equity Fund - Growth</v>
      </c>
      <c r="J275" s="69" t="str">
        <f t="shared" si="21"/>
        <v>Regular</v>
      </c>
      <c r="K275" s="69" t="e">
        <f t="shared" si="22"/>
        <v>#N/A</v>
      </c>
      <c r="L275" s="196" t="s">
        <v>276</v>
      </c>
      <c r="M275" s="197">
        <v>9610</v>
      </c>
      <c r="N275" s="198">
        <v>-3.89</v>
      </c>
      <c r="O275" s="197">
        <v>9750</v>
      </c>
      <c r="P275" s="198">
        <v>-0.84</v>
      </c>
      <c r="Q275" s="197">
        <v>13117</v>
      </c>
      <c r="R275" s="198">
        <v>5.57</v>
      </c>
      <c r="S275" s="197">
        <v>34814</v>
      </c>
      <c r="T275" s="198">
        <v>9.5</v>
      </c>
      <c r="U275" s="199">
        <v>39087</v>
      </c>
      <c r="Y275" s="196" t="s">
        <v>276</v>
      </c>
      <c r="Z275" s="197">
        <v>9610</v>
      </c>
      <c r="AA275" s="198">
        <v>-3.89</v>
      </c>
      <c r="AB275" s="197">
        <v>9750</v>
      </c>
      <c r="AC275" s="198">
        <v>-0.84</v>
      </c>
      <c r="AD275" s="197">
        <v>13117</v>
      </c>
      <c r="AE275" s="198">
        <v>5.57</v>
      </c>
      <c r="AF275" s="197">
        <v>34814</v>
      </c>
      <c r="AG275" s="198">
        <v>9.5</v>
      </c>
      <c r="AH275" s="199">
        <v>39087</v>
      </c>
    </row>
    <row r="276" spans="7:34">
      <c r="G276" s="69" t="e">
        <f>INDEX(A:A,MATCH($L$4:L717,E:E,0))</f>
        <v>#N/A</v>
      </c>
      <c r="H276" s="69" t="e">
        <f t="shared" si="19"/>
        <v>#N/A</v>
      </c>
      <c r="I276" s="69" t="str">
        <f t="shared" si="20"/>
        <v>HSBC Tax Saver Equity Fund - GrowthScheme Benchmark (S&amp;P BSE 200 TRI)</v>
      </c>
      <c r="J276" s="69" t="str">
        <f t="shared" si="21"/>
        <v>HETAXF</v>
      </c>
      <c r="K276" s="69" t="str">
        <f t="shared" si="22"/>
        <v>Regular</v>
      </c>
      <c r="L276" s="200" t="s">
        <v>1562</v>
      </c>
      <c r="M276" s="201">
        <v>10097</v>
      </c>
      <c r="N276" s="202">
        <v>0.97</v>
      </c>
      <c r="O276" s="201">
        <v>11596</v>
      </c>
      <c r="P276" s="202">
        <v>5.05</v>
      </c>
      <c r="Q276" s="201">
        <v>15211</v>
      </c>
      <c r="R276" s="202">
        <v>8.74</v>
      </c>
      <c r="S276" s="201">
        <v>34640</v>
      </c>
      <c r="T276" s="202">
        <v>9.4600000000000009</v>
      </c>
      <c r="U276" s="233"/>
      <c r="Y276" s="200" t="s">
        <v>1562</v>
      </c>
      <c r="Z276" s="201">
        <v>10097</v>
      </c>
      <c r="AA276" s="202">
        <v>0.97</v>
      </c>
      <c r="AB276" s="201">
        <v>11596</v>
      </c>
      <c r="AC276" s="202">
        <v>5.05</v>
      </c>
      <c r="AD276" s="201">
        <v>15211</v>
      </c>
      <c r="AE276" s="202">
        <v>8.74</v>
      </c>
      <c r="AF276" s="201">
        <v>34640</v>
      </c>
      <c r="AG276" s="202">
        <v>9.4600000000000009</v>
      </c>
      <c r="AH276" s="233"/>
    </row>
    <row r="277" spans="7:34">
      <c r="G277" s="69" t="e">
        <f>INDEX(A:A,MATCH($L$4:L718,E:E,0))</f>
        <v>#N/A</v>
      </c>
      <c r="H277" s="69" t="e">
        <f t="shared" si="19"/>
        <v>#N/A</v>
      </c>
      <c r="I277" s="69" t="str">
        <f t="shared" si="20"/>
        <v>Scheme Benchmark (S&amp;P BSE 200 TRI)Additional Benchmark (Nifty 50 TRI)</v>
      </c>
      <c r="J277" s="69" t="e">
        <f t="shared" si="21"/>
        <v>#N/A</v>
      </c>
      <c r="K277" s="69" t="e">
        <f t="shared" si="22"/>
        <v>#N/A</v>
      </c>
      <c r="L277" s="200" t="s">
        <v>1523</v>
      </c>
      <c r="M277" s="201">
        <v>9903</v>
      </c>
      <c r="N277" s="202">
        <v>-0.97</v>
      </c>
      <c r="O277" s="201">
        <v>11921</v>
      </c>
      <c r="P277" s="202">
        <v>6.02</v>
      </c>
      <c r="Q277" s="201">
        <v>15064</v>
      </c>
      <c r="R277" s="202">
        <v>8.5299999999999994</v>
      </c>
      <c r="S277" s="201">
        <v>33315</v>
      </c>
      <c r="T277" s="202">
        <v>9.15</v>
      </c>
      <c r="U277" s="233"/>
      <c r="Y277" s="200" t="s">
        <v>1523</v>
      </c>
      <c r="Z277" s="201">
        <v>9903</v>
      </c>
      <c r="AA277" s="202">
        <v>-0.97</v>
      </c>
      <c r="AB277" s="201">
        <v>11921</v>
      </c>
      <c r="AC277" s="202">
        <v>6.02</v>
      </c>
      <c r="AD277" s="201">
        <v>15064</v>
      </c>
      <c r="AE277" s="202">
        <v>8.5299999999999994</v>
      </c>
      <c r="AF277" s="201">
        <v>33315</v>
      </c>
      <c r="AG277" s="202">
        <v>9.15</v>
      </c>
      <c r="AH277" s="233"/>
    </row>
    <row r="278" spans="7:34">
      <c r="G278" s="69" t="e">
        <f>INDEX(A:A,MATCH($L$4:L719,E:E,0))</f>
        <v>#N/A</v>
      </c>
      <c r="H278" s="69" t="e">
        <f t="shared" si="19"/>
        <v>#N/A</v>
      </c>
      <c r="I278" s="69" t="str">
        <f t="shared" si="20"/>
        <v>Additional Benchmark (Nifty 50 TRI)</v>
      </c>
      <c r="J278" s="69" t="e">
        <f t="shared" si="21"/>
        <v>#N/A</v>
      </c>
      <c r="K278" s="69" t="e">
        <f t="shared" si="22"/>
        <v>#N/A</v>
      </c>
      <c r="L278" s="191"/>
      <c r="M278" s="203"/>
      <c r="N278" s="204"/>
      <c r="O278" s="203"/>
      <c r="P278" s="204"/>
      <c r="Q278" s="203"/>
      <c r="R278" s="204"/>
      <c r="S278" s="203"/>
      <c r="T278" s="204"/>
      <c r="U278" s="205"/>
      <c r="Z278" s="203"/>
      <c r="AA278" s="204"/>
      <c r="AB278" s="203"/>
      <c r="AC278" s="204"/>
      <c r="AD278" s="203"/>
      <c r="AE278" s="204"/>
      <c r="AF278" s="203"/>
      <c r="AG278" s="204"/>
      <c r="AH278" s="205"/>
    </row>
    <row r="279" spans="7:34">
      <c r="G279" s="69" t="str">
        <f>INDEX(A:A,MATCH($L$4:L720,E:E,0))</f>
        <v>HDUSDF</v>
      </c>
      <c r="H279" s="69" t="str">
        <f t="shared" si="19"/>
        <v>Direct</v>
      </c>
      <c r="I279" s="69" t="str">
        <f t="shared" si="20"/>
        <v>HSBC Ultra Short Duration Fund - Dir - Growth</v>
      </c>
      <c r="J279" s="69" t="str">
        <f t="shared" si="21"/>
        <v>Direct</v>
      </c>
      <c r="K279" s="69" t="e">
        <f t="shared" si="22"/>
        <v>#N/A</v>
      </c>
      <c r="L279" s="196" t="s">
        <v>1888</v>
      </c>
      <c r="M279" s="197" t="s">
        <v>83</v>
      </c>
      <c r="N279" s="198" t="s">
        <v>83</v>
      </c>
      <c r="O279" s="197" t="s">
        <v>83</v>
      </c>
      <c r="P279" s="198" t="s">
        <v>83</v>
      </c>
      <c r="Q279" s="197" t="s">
        <v>83</v>
      </c>
      <c r="R279" s="198" t="s">
        <v>83</v>
      </c>
      <c r="S279" s="197">
        <v>10606</v>
      </c>
      <c r="T279" s="198">
        <v>6.06</v>
      </c>
      <c r="U279" s="199">
        <v>43858</v>
      </c>
      <c r="Y279" s="196" t="s">
        <v>1888</v>
      </c>
      <c r="Z279" s="197" t="s">
        <v>83</v>
      </c>
      <c r="AA279" s="198" t="s">
        <v>83</v>
      </c>
      <c r="AB279" s="197" t="s">
        <v>83</v>
      </c>
      <c r="AC279" s="198" t="s">
        <v>83</v>
      </c>
      <c r="AD279" s="197" t="s">
        <v>83</v>
      </c>
      <c r="AE279" s="198" t="s">
        <v>83</v>
      </c>
      <c r="AF279" s="197">
        <v>10606</v>
      </c>
      <c r="AG279" s="198">
        <v>6.06</v>
      </c>
      <c r="AH279" s="199">
        <v>43858</v>
      </c>
    </row>
    <row r="280" spans="7:34">
      <c r="G280" s="69" t="e">
        <f>INDEX(A:A,MATCH($L$4:L721,E:E,0))</f>
        <v>#N/A</v>
      </c>
      <c r="H280" s="69" t="e">
        <f t="shared" si="19"/>
        <v>#N/A</v>
      </c>
      <c r="I280" s="69" t="str">
        <f t="shared" si="20"/>
        <v>HSBC Ultra Short Duration Fund - Dir - GrowthScheme Benchmark (CRISIL Ultra Short Term Debt Index**)</v>
      </c>
      <c r="J280" s="69" t="e">
        <f t="shared" si="21"/>
        <v>#N/A</v>
      </c>
      <c r="K280" s="69" t="e">
        <f t="shared" si="22"/>
        <v>#N/A</v>
      </c>
      <c r="L280" s="200" t="s">
        <v>1889</v>
      </c>
      <c r="M280" s="201" t="s">
        <v>83</v>
      </c>
      <c r="N280" s="202" t="s">
        <v>83</v>
      </c>
      <c r="O280" s="201" t="s">
        <v>83</v>
      </c>
      <c r="P280" s="202" t="s">
        <v>83</v>
      </c>
      <c r="Q280" s="201" t="s">
        <v>83</v>
      </c>
      <c r="R280" s="202" t="s">
        <v>83</v>
      </c>
      <c r="S280" s="201">
        <v>10647</v>
      </c>
      <c r="T280" s="202">
        <v>6.47</v>
      </c>
      <c r="U280" s="233"/>
      <c r="Y280" s="200" t="s">
        <v>1889</v>
      </c>
      <c r="Z280" s="201" t="s">
        <v>83</v>
      </c>
      <c r="AA280" s="202" t="s">
        <v>83</v>
      </c>
      <c r="AB280" s="201" t="s">
        <v>83</v>
      </c>
      <c r="AC280" s="202" t="s">
        <v>83</v>
      </c>
      <c r="AD280" s="201" t="s">
        <v>83</v>
      </c>
      <c r="AE280" s="202" t="s">
        <v>83</v>
      </c>
      <c r="AF280" s="201">
        <v>10647</v>
      </c>
      <c r="AG280" s="202">
        <v>6.47</v>
      </c>
      <c r="AH280" s="233"/>
    </row>
    <row r="281" spans="7:34">
      <c r="G281" s="69" t="e">
        <f>INDEX(A:A,MATCH($L$4:L722,E:E,0))</f>
        <v>#N/A</v>
      </c>
      <c r="H281" s="69" t="e">
        <f t="shared" si="19"/>
        <v>#N/A</v>
      </c>
      <c r="I281" s="69" t="str">
        <f t="shared" si="20"/>
        <v>Scheme Benchmark (CRISIL Ultra Short Term Debt Index**)Additional Benchmark (CRISIL Ultra Short Term Debt Index*)</v>
      </c>
      <c r="J281" s="69" t="e">
        <f t="shared" si="21"/>
        <v>#N/A</v>
      </c>
      <c r="K281" s="69" t="e">
        <f t="shared" si="22"/>
        <v>#N/A</v>
      </c>
      <c r="L281" s="200" t="s">
        <v>1890</v>
      </c>
      <c r="M281" s="201" t="s">
        <v>83</v>
      </c>
      <c r="N281" s="202" t="s">
        <v>83</v>
      </c>
      <c r="O281" s="201" t="s">
        <v>83</v>
      </c>
      <c r="P281" s="202" t="s">
        <v>83</v>
      </c>
      <c r="Q281" s="201" t="s">
        <v>83</v>
      </c>
      <c r="R281" s="202" t="s">
        <v>83</v>
      </c>
      <c r="S281" s="201" t="s">
        <v>83</v>
      </c>
      <c r="T281" s="202" t="s">
        <v>83</v>
      </c>
      <c r="U281" s="233"/>
      <c r="Y281" s="200" t="s">
        <v>1890</v>
      </c>
      <c r="Z281" s="201" t="s">
        <v>83</v>
      </c>
      <c r="AA281" s="202" t="s">
        <v>83</v>
      </c>
      <c r="AB281" s="201" t="s">
        <v>83</v>
      </c>
      <c r="AC281" s="202" t="s">
        <v>83</v>
      </c>
      <c r="AD281" s="201" t="s">
        <v>83</v>
      </c>
      <c r="AE281" s="202" t="s">
        <v>83</v>
      </c>
      <c r="AF281" s="201" t="s">
        <v>83</v>
      </c>
      <c r="AG281" s="202" t="s">
        <v>83</v>
      </c>
      <c r="AH281" s="233"/>
    </row>
    <row r="282" spans="7:34">
      <c r="G282" s="69" t="e">
        <f>INDEX(A:A,MATCH($L$4:L723,E:E,0))</f>
        <v>#N/A</v>
      </c>
      <c r="H282" s="69" t="e">
        <f t="shared" si="19"/>
        <v>#N/A</v>
      </c>
      <c r="I282" s="69" t="str">
        <f t="shared" si="20"/>
        <v>Additional Benchmark (CRISIL Ultra Short Term Debt Index*)</v>
      </c>
      <c r="J282" s="69" t="e">
        <f t="shared" si="21"/>
        <v>#N/A</v>
      </c>
      <c r="K282" s="69" t="e">
        <f t="shared" si="22"/>
        <v>#N/A</v>
      </c>
      <c r="L282" s="191"/>
      <c r="M282" s="203"/>
      <c r="N282" s="204"/>
      <c r="O282" s="203"/>
      <c r="P282" s="204"/>
      <c r="Q282" s="203"/>
      <c r="R282" s="204"/>
      <c r="S282" s="203"/>
      <c r="T282" s="204"/>
      <c r="U282" s="205"/>
      <c r="Z282" s="203"/>
      <c r="AA282" s="204"/>
      <c r="AB282" s="203"/>
      <c r="AC282" s="204"/>
      <c r="AD282" s="203"/>
      <c r="AE282" s="204"/>
      <c r="AF282" s="203"/>
      <c r="AG282" s="204"/>
      <c r="AH282" s="205"/>
    </row>
    <row r="283" spans="7:34">
      <c r="G283" s="69" t="str">
        <f>INDEX(A:A,MATCH($L$4:L724,E:E,0))</f>
        <v>HDUSDF</v>
      </c>
      <c r="H283" s="69" t="str">
        <f t="shared" si="19"/>
        <v>Regular</v>
      </c>
      <c r="I283" s="69" t="str">
        <f t="shared" si="20"/>
        <v>HSBC Ultra Short Duration Fund - Reg - Growth</v>
      </c>
      <c r="J283" s="69" t="str">
        <f t="shared" si="21"/>
        <v>Regular</v>
      </c>
      <c r="K283" s="69" t="e">
        <f t="shared" si="22"/>
        <v>#N/A</v>
      </c>
      <c r="L283" s="196" t="s">
        <v>1891</v>
      </c>
      <c r="M283" s="197" t="s">
        <v>83</v>
      </c>
      <c r="N283" s="198" t="s">
        <v>83</v>
      </c>
      <c r="O283" s="197" t="s">
        <v>83</v>
      </c>
      <c r="P283" s="198" t="s">
        <v>83</v>
      </c>
      <c r="Q283" s="197" t="s">
        <v>83</v>
      </c>
      <c r="R283" s="198" t="s">
        <v>83</v>
      </c>
      <c r="S283" s="197">
        <v>10580</v>
      </c>
      <c r="T283" s="198">
        <v>5.8</v>
      </c>
      <c r="U283" s="199">
        <v>43858</v>
      </c>
      <c r="Y283" s="196" t="s">
        <v>1891</v>
      </c>
      <c r="Z283" s="197" t="s">
        <v>83</v>
      </c>
      <c r="AA283" s="198" t="s">
        <v>83</v>
      </c>
      <c r="AB283" s="197" t="s">
        <v>83</v>
      </c>
      <c r="AC283" s="198" t="s">
        <v>83</v>
      </c>
      <c r="AD283" s="197" t="s">
        <v>83</v>
      </c>
      <c r="AE283" s="198" t="s">
        <v>83</v>
      </c>
      <c r="AF283" s="197">
        <v>10580</v>
      </c>
      <c r="AG283" s="198">
        <v>5.8</v>
      </c>
      <c r="AH283" s="199">
        <v>43858</v>
      </c>
    </row>
    <row r="284" spans="7:34">
      <c r="G284" s="69" t="e">
        <f>INDEX(A:A,MATCH($L$4:L725,E:E,0))</f>
        <v>#N/A</v>
      </c>
      <c r="H284" s="69" t="e">
        <f t="shared" si="19"/>
        <v>#N/A</v>
      </c>
      <c r="I284" s="69" t="str">
        <f t="shared" si="20"/>
        <v>HSBC Ultra Short Duration Fund - Reg - GrowthScheme Benchmark (CRISIL Ultra Short Term Debt Index**)</v>
      </c>
      <c r="J284" s="69" t="e">
        <f t="shared" si="21"/>
        <v>#N/A</v>
      </c>
      <c r="K284" s="69" t="e">
        <f t="shared" si="22"/>
        <v>#N/A</v>
      </c>
      <c r="L284" s="200" t="s">
        <v>1889</v>
      </c>
      <c r="M284" s="201" t="s">
        <v>83</v>
      </c>
      <c r="N284" s="202" t="s">
        <v>83</v>
      </c>
      <c r="O284" s="201" t="s">
        <v>83</v>
      </c>
      <c r="P284" s="202" t="s">
        <v>83</v>
      </c>
      <c r="Q284" s="201" t="s">
        <v>83</v>
      </c>
      <c r="R284" s="202" t="s">
        <v>83</v>
      </c>
      <c r="S284" s="201">
        <v>10647</v>
      </c>
      <c r="T284" s="202">
        <v>6.47</v>
      </c>
      <c r="U284" s="233"/>
      <c r="Y284" s="200" t="s">
        <v>1889</v>
      </c>
      <c r="Z284" s="201" t="s">
        <v>83</v>
      </c>
      <c r="AA284" s="202" t="s">
        <v>83</v>
      </c>
      <c r="AB284" s="201" t="s">
        <v>83</v>
      </c>
      <c r="AC284" s="202" t="s">
        <v>83</v>
      </c>
      <c r="AD284" s="201" t="s">
        <v>83</v>
      </c>
      <c r="AE284" s="202" t="s">
        <v>83</v>
      </c>
      <c r="AF284" s="201">
        <v>10647</v>
      </c>
      <c r="AG284" s="202">
        <v>6.47</v>
      </c>
      <c r="AH284" s="233"/>
    </row>
    <row r="285" spans="7:34">
      <c r="L285" s="191"/>
      <c r="M285" s="203"/>
      <c r="N285" s="204"/>
      <c r="O285" s="203"/>
      <c r="P285" s="204"/>
      <c r="Q285" s="203"/>
      <c r="R285" s="204"/>
      <c r="S285" s="203"/>
      <c r="T285" s="204"/>
      <c r="U285" s="205"/>
      <c r="Z285" s="203"/>
      <c r="AA285" s="204"/>
      <c r="AB285" s="203"/>
      <c r="AC285" s="204"/>
      <c r="AD285" s="203"/>
      <c r="AE285" s="204"/>
      <c r="AF285" s="203"/>
      <c r="AG285" s="204"/>
      <c r="AH285" s="205"/>
    </row>
    <row r="286" spans="7:34">
      <c r="L286" s="191"/>
      <c r="M286" s="203"/>
      <c r="N286" s="204"/>
      <c r="O286" s="203"/>
      <c r="P286" s="204"/>
      <c r="Q286" s="203"/>
      <c r="R286" s="204"/>
      <c r="S286" s="203"/>
      <c r="T286" s="204"/>
      <c r="U286" s="205"/>
      <c r="Z286" s="203"/>
      <c r="AA286" s="204"/>
      <c r="AB286" s="203"/>
      <c r="AC286" s="204"/>
      <c r="AD286" s="203"/>
      <c r="AE286" s="204"/>
      <c r="AF286" s="203"/>
      <c r="AG286" s="204"/>
      <c r="AH286" s="205"/>
    </row>
  </sheetData>
  <mergeCells count="14">
    <mergeCell ref="Y1:AH1"/>
    <mergeCell ref="Y2:AH2"/>
    <mergeCell ref="L1:U1"/>
    <mergeCell ref="L2:U2"/>
    <mergeCell ref="M4:N4"/>
    <mergeCell ref="O4:P4"/>
    <mergeCell ref="Q4:R4"/>
    <mergeCell ref="S4:T4"/>
    <mergeCell ref="Z4:AA4"/>
    <mergeCell ref="AB4:AC4"/>
    <mergeCell ref="AD4:AE4"/>
    <mergeCell ref="AF4:AG4"/>
    <mergeCell ref="L4:L5"/>
    <mergeCell ref="Y4:Y5"/>
  </mergeCells>
  <pageMargins left="0.7" right="0.7" top="0.75" bottom="0.75" header="0.3" footer="0.3"/>
  <pageSetup orientation="portrait" r:id="rId1"/>
  <headerFooter>
    <oddFooter>&amp;C&amp;1#&amp;"Calibri"&amp;10&amp;K000000PUBLIC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4"/>
  <sheetViews>
    <sheetView topLeftCell="D49" workbookViewId="0">
      <selection activeCell="J57" sqref="J57"/>
    </sheetView>
  </sheetViews>
  <sheetFormatPr defaultRowHeight="12.75"/>
  <cols>
    <col min="1" max="1" width="6.85546875" style="74" customWidth="1"/>
    <col min="2" max="2" width="9.85546875" style="74" bestFit="1" customWidth="1"/>
    <col min="3" max="3" width="10.85546875" style="74" customWidth="1"/>
    <col min="4" max="4" width="34.85546875" style="75" customWidth="1"/>
    <col min="5" max="5" width="18.85546875" style="75" customWidth="1"/>
    <col min="7" max="7" width="6.85546875" style="74" customWidth="1"/>
    <col min="8" max="8" width="8.140625" style="74" bestFit="1" customWidth="1"/>
    <col min="9" max="9" width="10.85546875" style="74" customWidth="1"/>
    <col min="10" max="10" width="34.85546875" style="75" customWidth="1"/>
    <col min="11" max="11" width="18.85546875" style="75" customWidth="1"/>
  </cols>
  <sheetData>
    <row r="1" spans="1:14" ht="12.75" customHeight="1"/>
    <row r="2" spans="1:14" ht="45.75" thickBot="1">
      <c r="A2" s="311" t="s">
        <v>1257</v>
      </c>
      <c r="B2" s="311" t="s">
        <v>1258</v>
      </c>
      <c r="C2" s="312" t="s">
        <v>1231</v>
      </c>
      <c r="D2" s="79" t="s">
        <v>1259</v>
      </c>
      <c r="E2" s="313" t="s">
        <v>1273</v>
      </c>
      <c r="G2" s="76" t="s">
        <v>1257</v>
      </c>
      <c r="H2" s="76" t="s">
        <v>1258</v>
      </c>
      <c r="I2" s="312" t="s">
        <v>1231</v>
      </c>
      <c r="J2" s="77" t="s">
        <v>1259</v>
      </c>
      <c r="K2" s="78" t="s">
        <v>1274</v>
      </c>
    </row>
    <row r="3" spans="1:14">
      <c r="D3" s="79"/>
      <c r="H3" s="314"/>
      <c r="J3" s="79"/>
    </row>
    <row r="4" spans="1:14">
      <c r="A4" s="74" t="s">
        <v>4</v>
      </c>
      <c r="B4" s="74" t="s">
        <v>1260</v>
      </c>
      <c r="D4" s="79" t="s">
        <v>1198</v>
      </c>
      <c r="E4" s="71"/>
      <c r="G4" s="75"/>
      <c r="H4" s="314" t="s">
        <v>1260</v>
      </c>
      <c r="J4" s="79" t="s">
        <v>1198</v>
      </c>
      <c r="K4" s="71"/>
    </row>
    <row r="5" spans="1:14">
      <c r="A5" s="74" t="s">
        <v>4</v>
      </c>
      <c r="B5" s="74" t="s">
        <v>2034</v>
      </c>
      <c r="C5" s="74" t="s">
        <v>135</v>
      </c>
      <c r="D5" s="75" t="s">
        <v>1261</v>
      </c>
      <c r="E5" s="71">
        <v>2.4350136421167491E-2</v>
      </c>
      <c r="F5" s="332"/>
      <c r="G5" s="75" t="s">
        <v>4</v>
      </c>
      <c r="H5" s="314" t="s">
        <v>2034</v>
      </c>
      <c r="I5" s="74" t="s">
        <v>135</v>
      </c>
      <c r="J5" s="75" t="s">
        <v>1261</v>
      </c>
      <c r="K5" s="71">
        <v>1.2497745530745646E-2</v>
      </c>
    </row>
    <row r="6" spans="1:14">
      <c r="A6" s="74" t="s">
        <v>4</v>
      </c>
      <c r="B6" s="74" t="s">
        <v>510</v>
      </c>
      <c r="C6" s="74" t="s">
        <v>43</v>
      </c>
      <c r="D6" s="80" t="s">
        <v>1262</v>
      </c>
      <c r="E6" s="71">
        <v>1.48834645631597E-2</v>
      </c>
      <c r="F6" s="332"/>
      <c r="G6" s="75" t="s">
        <v>4</v>
      </c>
      <c r="H6" s="314" t="s">
        <v>510</v>
      </c>
      <c r="I6" s="74" t="s">
        <v>43</v>
      </c>
      <c r="J6" s="80" t="s">
        <v>1262</v>
      </c>
      <c r="K6" s="71">
        <v>1.1294640584438607E-2</v>
      </c>
    </row>
    <row r="7" spans="1:14">
      <c r="B7" s="74" t="s">
        <v>1431</v>
      </c>
      <c r="D7" s="80"/>
      <c r="E7" s="72"/>
      <c r="G7" s="75"/>
      <c r="H7" s="314" t="s">
        <v>1431</v>
      </c>
      <c r="J7" s="80"/>
      <c r="K7" s="71"/>
    </row>
    <row r="8" spans="1:14">
      <c r="B8" s="74" t="s">
        <v>5</v>
      </c>
      <c r="D8" s="79" t="s">
        <v>1893</v>
      </c>
      <c r="E8" s="71"/>
      <c r="G8" s="75"/>
      <c r="H8" s="314" t="s">
        <v>5</v>
      </c>
      <c r="J8" s="79" t="s">
        <v>1893</v>
      </c>
      <c r="K8" s="71"/>
    </row>
    <row r="9" spans="1:14">
      <c r="A9" s="74" t="s">
        <v>5</v>
      </c>
      <c r="B9" s="74" t="s">
        <v>2035</v>
      </c>
      <c r="C9" s="74" t="s">
        <v>135</v>
      </c>
      <c r="D9" s="75" t="s">
        <v>1261</v>
      </c>
      <c r="E9" s="71">
        <v>2.5610283688141028E-2</v>
      </c>
      <c r="F9" s="332"/>
      <c r="G9" s="75" t="s">
        <v>5</v>
      </c>
      <c r="H9" s="314" t="s">
        <v>2035</v>
      </c>
      <c r="I9" s="74" t="s">
        <v>135</v>
      </c>
      <c r="J9" s="75" t="s">
        <v>1261</v>
      </c>
      <c r="K9" s="71">
        <v>1.2829451419514491E-2</v>
      </c>
    </row>
    <row r="10" spans="1:14">
      <c r="A10" s="74" t="s">
        <v>5</v>
      </c>
      <c r="B10" s="74" t="s">
        <v>522</v>
      </c>
      <c r="C10" s="74" t="s">
        <v>43</v>
      </c>
      <c r="D10" s="80" t="s">
        <v>1262</v>
      </c>
      <c r="E10" s="71">
        <v>1.3738123169395093E-2</v>
      </c>
      <c r="F10" s="332"/>
      <c r="G10" s="75" t="s">
        <v>5</v>
      </c>
      <c r="H10" s="314" t="s">
        <v>522</v>
      </c>
      <c r="I10" s="74" t="s">
        <v>43</v>
      </c>
      <c r="J10" s="80" t="s">
        <v>1262</v>
      </c>
      <c r="K10" s="71">
        <v>1.0371330839793977E-2</v>
      </c>
    </row>
    <row r="11" spans="1:14">
      <c r="B11" s="74" t="s">
        <v>1431</v>
      </c>
      <c r="D11" s="80"/>
      <c r="E11" s="72"/>
      <c r="G11" s="75"/>
      <c r="H11" s="314" t="s">
        <v>1431</v>
      </c>
      <c r="J11" s="80"/>
      <c r="K11" s="71"/>
    </row>
    <row r="12" spans="1:14">
      <c r="B12" s="74" t="s">
        <v>7</v>
      </c>
      <c r="D12" s="79" t="s">
        <v>1200</v>
      </c>
      <c r="E12" s="71"/>
      <c r="G12" s="75"/>
      <c r="H12" s="314" t="s">
        <v>7</v>
      </c>
      <c r="J12" s="79" t="s">
        <v>1200</v>
      </c>
      <c r="K12" s="71"/>
    </row>
    <row r="13" spans="1:14">
      <c r="A13" s="74" t="s">
        <v>7</v>
      </c>
      <c r="B13" s="74" t="s">
        <v>2036</v>
      </c>
      <c r="C13" s="74" t="s">
        <v>135</v>
      </c>
      <c r="D13" s="75" t="s">
        <v>1261</v>
      </c>
      <c r="E13" s="71">
        <v>2.5450774697611846E-2</v>
      </c>
      <c r="F13" s="332"/>
      <c r="G13" s="75" t="s">
        <v>7</v>
      </c>
      <c r="H13" s="314" t="s">
        <v>2036</v>
      </c>
      <c r="I13" s="74" t="s">
        <v>135</v>
      </c>
      <c r="J13" s="75" t="s">
        <v>1261</v>
      </c>
      <c r="K13" s="71">
        <v>1.1879032630771259E-2</v>
      </c>
      <c r="L13" s="362"/>
      <c r="M13" s="362"/>
      <c r="N13" s="362"/>
    </row>
    <row r="14" spans="1:14">
      <c r="A14" s="74" t="s">
        <v>7</v>
      </c>
      <c r="B14" s="74" t="s">
        <v>535</v>
      </c>
      <c r="C14" s="74" t="s">
        <v>43</v>
      </c>
      <c r="D14" s="80" t="s">
        <v>1262</v>
      </c>
      <c r="E14" s="71">
        <v>1.0867622754607171E-2</v>
      </c>
      <c r="F14" s="332"/>
      <c r="G14" s="75" t="s">
        <v>7</v>
      </c>
      <c r="H14" s="314" t="s">
        <v>535</v>
      </c>
      <c r="I14" s="74" t="s">
        <v>43</v>
      </c>
      <c r="J14" s="80" t="s">
        <v>1262</v>
      </c>
      <c r="K14" s="71">
        <v>7.8152315068792909E-3</v>
      </c>
      <c r="L14" s="361"/>
    </row>
    <row r="15" spans="1:14">
      <c r="B15" s="74" t="s">
        <v>1431</v>
      </c>
      <c r="D15" s="80"/>
      <c r="E15" s="72"/>
      <c r="G15" s="75"/>
      <c r="H15" s="314" t="s">
        <v>1431</v>
      </c>
      <c r="J15" s="80"/>
      <c r="K15" s="71"/>
    </row>
    <row r="16" spans="1:14">
      <c r="B16" s="74" t="s">
        <v>8</v>
      </c>
      <c r="D16" s="79" t="s">
        <v>232</v>
      </c>
      <c r="E16" s="71"/>
      <c r="G16" s="75"/>
      <c r="H16" s="314" t="s">
        <v>8</v>
      </c>
      <c r="J16" s="79" t="s">
        <v>232</v>
      </c>
      <c r="K16" s="71"/>
    </row>
    <row r="17" spans="1:11">
      <c r="A17" s="74" t="s">
        <v>8</v>
      </c>
      <c r="B17" s="74" t="s">
        <v>2037</v>
      </c>
      <c r="C17" s="74" t="s">
        <v>135</v>
      </c>
      <c r="D17" s="75" t="s">
        <v>1261</v>
      </c>
      <c r="E17" s="71">
        <v>2.5873850151008963E-2</v>
      </c>
      <c r="F17" s="332"/>
      <c r="G17" s="75" t="s">
        <v>8</v>
      </c>
      <c r="H17" s="314" t="s">
        <v>2037</v>
      </c>
      <c r="I17" s="74" t="s">
        <v>135</v>
      </c>
      <c r="J17" s="75" t="s">
        <v>1261</v>
      </c>
      <c r="K17" s="71">
        <v>1.5372065731333729E-2</v>
      </c>
    </row>
    <row r="18" spans="1:11">
      <c r="A18" s="74" t="s">
        <v>8</v>
      </c>
      <c r="B18" s="74" t="s">
        <v>548</v>
      </c>
      <c r="C18" s="74" t="s">
        <v>43</v>
      </c>
      <c r="D18" s="80" t="s">
        <v>1262</v>
      </c>
      <c r="E18" s="71">
        <v>1.1788981264942671E-2</v>
      </c>
      <c r="F18" s="332"/>
      <c r="G18" s="75" t="s">
        <v>8</v>
      </c>
      <c r="H18" s="314" t="s">
        <v>548</v>
      </c>
      <c r="I18" s="74" t="s">
        <v>43</v>
      </c>
      <c r="J18" s="80" t="s">
        <v>1262</v>
      </c>
      <c r="K18" s="71">
        <v>8.6145790198801416E-3</v>
      </c>
    </row>
    <row r="19" spans="1:11">
      <c r="B19" s="74" t="s">
        <v>1431</v>
      </c>
      <c r="D19" s="79"/>
      <c r="E19" s="72"/>
      <c r="G19" s="75"/>
      <c r="H19" s="314" t="s">
        <v>1431</v>
      </c>
      <c r="J19" s="79"/>
      <c r="K19" s="71"/>
    </row>
    <row r="20" spans="1:11">
      <c r="B20" s="74" t="s">
        <v>1349</v>
      </c>
      <c r="D20" s="79" t="s">
        <v>1350</v>
      </c>
      <c r="E20" s="71"/>
      <c r="G20" s="75"/>
      <c r="H20" s="314" t="s">
        <v>1349</v>
      </c>
      <c r="J20" s="79" t="s">
        <v>1350</v>
      </c>
      <c r="K20" s="71"/>
    </row>
    <row r="21" spans="1:11">
      <c r="A21" s="74" t="s">
        <v>1349</v>
      </c>
      <c r="B21" s="74" t="s">
        <v>2038</v>
      </c>
      <c r="C21" s="74" t="s">
        <v>135</v>
      </c>
      <c r="D21" s="75" t="s">
        <v>1261</v>
      </c>
      <c r="E21" s="71">
        <v>2.4917600024125353E-2</v>
      </c>
      <c r="F21" s="332"/>
      <c r="G21" s="75" t="s">
        <v>1349</v>
      </c>
      <c r="H21" s="314" t="s">
        <v>2038</v>
      </c>
      <c r="I21" s="74" t="s">
        <v>135</v>
      </c>
      <c r="J21" s="75" t="s">
        <v>1261</v>
      </c>
      <c r="K21" s="71">
        <v>1.016724408215419E-2</v>
      </c>
    </row>
    <row r="22" spans="1:11">
      <c r="A22" s="74" t="s">
        <v>1349</v>
      </c>
      <c r="B22" s="74" t="s">
        <v>1368</v>
      </c>
      <c r="C22" s="74" t="s">
        <v>43</v>
      </c>
      <c r="D22" s="80" t="s">
        <v>1262</v>
      </c>
      <c r="E22" s="71">
        <v>1.0023743600819222E-2</v>
      </c>
      <c r="F22" s="332"/>
      <c r="G22" s="75" t="s">
        <v>1349</v>
      </c>
      <c r="H22" s="314" t="s">
        <v>1368</v>
      </c>
      <c r="I22" s="74" t="s">
        <v>43</v>
      </c>
      <c r="J22" s="80" t="s">
        <v>1262</v>
      </c>
      <c r="K22" s="71">
        <v>7.2222687292614997E-3</v>
      </c>
    </row>
    <row r="23" spans="1:11">
      <c r="D23" s="79"/>
      <c r="E23" s="72"/>
      <c r="G23" s="75"/>
      <c r="H23" s="314"/>
      <c r="J23" s="79"/>
      <c r="K23" s="71"/>
    </row>
    <row r="24" spans="1:11">
      <c r="B24" s="74" t="s">
        <v>10</v>
      </c>
      <c r="D24" s="79" t="s">
        <v>231</v>
      </c>
      <c r="E24" s="71"/>
      <c r="G24" s="75"/>
      <c r="H24" s="314" t="s">
        <v>10</v>
      </c>
      <c r="J24" s="79" t="s">
        <v>231</v>
      </c>
      <c r="K24" s="71"/>
    </row>
    <row r="25" spans="1:11">
      <c r="A25" s="74" t="s">
        <v>10</v>
      </c>
      <c r="B25" s="74" t="s">
        <v>2039</v>
      </c>
      <c r="C25" s="74" t="s">
        <v>135</v>
      </c>
      <c r="D25" s="75" t="s">
        <v>1261</v>
      </c>
      <c r="E25" s="71">
        <v>2.5128858752087434E-2</v>
      </c>
      <c r="F25" s="332"/>
      <c r="G25" s="75" t="s">
        <v>10</v>
      </c>
      <c r="H25" s="314" t="s">
        <v>2039</v>
      </c>
      <c r="I25" s="74" t="s">
        <v>135</v>
      </c>
      <c r="J25" s="75" t="s">
        <v>1261</v>
      </c>
      <c r="K25" s="71">
        <v>1.3776529561912592E-2</v>
      </c>
    </row>
    <row r="26" spans="1:11">
      <c r="A26" s="74" t="s">
        <v>10</v>
      </c>
      <c r="B26" s="74" t="s">
        <v>561</v>
      </c>
      <c r="C26" s="74" t="s">
        <v>43</v>
      </c>
      <c r="D26" s="80" t="s">
        <v>1262</v>
      </c>
      <c r="E26" s="71">
        <v>1.2635467768052555E-2</v>
      </c>
      <c r="F26" s="332"/>
      <c r="G26" s="75" t="s">
        <v>10</v>
      </c>
      <c r="H26" s="314" t="s">
        <v>561</v>
      </c>
      <c r="I26" s="74" t="s">
        <v>43</v>
      </c>
      <c r="J26" s="80" t="s">
        <v>1262</v>
      </c>
      <c r="K26" s="71">
        <v>9.3299340419645063E-3</v>
      </c>
    </row>
    <row r="27" spans="1:11">
      <c r="D27" s="80"/>
      <c r="E27" s="71"/>
      <c r="G27" s="315"/>
      <c r="H27" s="314"/>
      <c r="J27" s="80"/>
      <c r="K27" s="71"/>
    </row>
    <row r="28" spans="1:11">
      <c r="B28" s="74" t="s">
        <v>1807</v>
      </c>
      <c r="D28" s="79" t="s">
        <v>1808</v>
      </c>
      <c r="E28" s="71"/>
      <c r="G28" s="315"/>
      <c r="H28" s="314" t="s">
        <v>1807</v>
      </c>
      <c r="J28" s="79" t="s">
        <v>1808</v>
      </c>
      <c r="K28" s="71"/>
    </row>
    <row r="29" spans="1:11">
      <c r="A29" s="74" t="s">
        <v>1807</v>
      </c>
      <c r="B29" s="74" t="s">
        <v>2040</v>
      </c>
      <c r="C29" s="74" t="s">
        <v>135</v>
      </c>
      <c r="D29" s="75" t="s">
        <v>1261</v>
      </c>
      <c r="E29" s="71">
        <v>2.4885876932762185E-2</v>
      </c>
      <c r="F29" s="332"/>
      <c r="G29" s="75" t="s">
        <v>1807</v>
      </c>
      <c r="H29" s="314" t="s">
        <v>2040</v>
      </c>
      <c r="I29" s="74" t="s">
        <v>135</v>
      </c>
      <c r="J29" s="75" t="s">
        <v>1261</v>
      </c>
      <c r="K29" s="71">
        <v>1.0176230917852492E-2</v>
      </c>
    </row>
    <row r="30" spans="1:11">
      <c r="A30" s="74" t="s">
        <v>1807</v>
      </c>
      <c r="B30" s="74" t="s">
        <v>1844</v>
      </c>
      <c r="C30" s="74" t="s">
        <v>43</v>
      </c>
      <c r="D30" s="80" t="s">
        <v>1262</v>
      </c>
      <c r="E30" s="71">
        <v>8.2620050527912221E-3</v>
      </c>
      <c r="F30" s="332"/>
      <c r="G30" s="75" t="s">
        <v>1807</v>
      </c>
      <c r="H30" s="314" t="s">
        <v>1844</v>
      </c>
      <c r="I30" s="74" t="s">
        <v>43</v>
      </c>
      <c r="J30" s="80" t="s">
        <v>1262</v>
      </c>
      <c r="K30" s="71">
        <v>5.8114071211314029E-3</v>
      </c>
    </row>
    <row r="31" spans="1:11">
      <c r="B31" s="74" t="s">
        <v>1431</v>
      </c>
      <c r="D31" s="79"/>
      <c r="E31" s="72"/>
      <c r="G31" s="75"/>
      <c r="H31" s="314" t="s">
        <v>1431</v>
      </c>
      <c r="J31" s="79"/>
      <c r="K31" s="71"/>
    </row>
    <row r="32" spans="1:11">
      <c r="B32" s="74" t="s">
        <v>1408</v>
      </c>
      <c r="D32" s="79" t="s">
        <v>1409</v>
      </c>
      <c r="E32" s="71"/>
      <c r="G32" s="75"/>
      <c r="H32" s="314" t="s">
        <v>1408</v>
      </c>
      <c r="J32" s="79" t="s">
        <v>1409</v>
      </c>
      <c r="K32" s="71"/>
    </row>
    <row r="33" spans="1:11">
      <c r="A33" s="74" t="s">
        <v>1408</v>
      </c>
      <c r="B33" s="74" t="s">
        <v>2041</v>
      </c>
      <c r="C33" s="74" t="s">
        <v>135</v>
      </c>
      <c r="D33" s="75" t="s">
        <v>1261</v>
      </c>
      <c r="E33" s="72">
        <v>2.4955949977171283E-2</v>
      </c>
      <c r="F33" s="332"/>
      <c r="G33" s="75" t="s">
        <v>1408</v>
      </c>
      <c r="H33" s="314" t="s">
        <v>2041</v>
      </c>
      <c r="I33" s="74" t="s">
        <v>135</v>
      </c>
      <c r="J33" s="75" t="s">
        <v>1261</v>
      </c>
      <c r="K33" s="71">
        <v>8.7949112963587317E-3</v>
      </c>
    </row>
    <row r="34" spans="1:11">
      <c r="A34" s="74" t="s">
        <v>1408</v>
      </c>
      <c r="B34" s="74" t="s">
        <v>1413</v>
      </c>
      <c r="C34" s="74" t="s">
        <v>43</v>
      </c>
      <c r="D34" s="80" t="s">
        <v>1262</v>
      </c>
      <c r="E34" s="72">
        <v>7.9530446782155248E-3</v>
      </c>
      <c r="F34" s="332"/>
      <c r="G34" s="75" t="s">
        <v>1408</v>
      </c>
      <c r="H34" s="314" t="s">
        <v>1413</v>
      </c>
      <c r="I34" s="74" t="s">
        <v>43</v>
      </c>
      <c r="J34" s="80" t="s">
        <v>1262</v>
      </c>
      <c r="K34" s="71">
        <v>5.3679865021040666E-3</v>
      </c>
    </row>
    <row r="35" spans="1:11">
      <c r="D35" s="80"/>
      <c r="E35" s="72"/>
      <c r="G35" s="75"/>
      <c r="H35" s="314"/>
      <c r="J35" s="80"/>
      <c r="K35" s="71"/>
    </row>
    <row r="36" spans="1:11">
      <c r="B36" s="74" t="s">
        <v>2077</v>
      </c>
      <c r="D36" s="79" t="s">
        <v>2078</v>
      </c>
      <c r="E36" s="72"/>
      <c r="G36" s="75"/>
      <c r="H36" s="314" t="s">
        <v>2077</v>
      </c>
      <c r="J36" s="79" t="s">
        <v>2078</v>
      </c>
      <c r="K36" s="71"/>
    </row>
    <row r="37" spans="1:11">
      <c r="A37" s="74" t="s">
        <v>2077</v>
      </c>
      <c r="B37" s="74" t="s">
        <v>2215</v>
      </c>
      <c r="C37" s="74" t="s">
        <v>135</v>
      </c>
      <c r="D37" s="75" t="s">
        <v>1261</v>
      </c>
      <c r="E37" s="72">
        <v>2.2173262060624491E-2</v>
      </c>
      <c r="F37" s="332"/>
      <c r="G37" s="75" t="s">
        <v>2077</v>
      </c>
      <c r="H37" s="314" t="s">
        <v>2215</v>
      </c>
      <c r="I37" s="74" t="s">
        <v>135</v>
      </c>
      <c r="J37" s="75" t="s">
        <v>1261</v>
      </c>
      <c r="K37" s="71">
        <v>8.5102050383428097E-3</v>
      </c>
    </row>
    <row r="38" spans="1:11">
      <c r="A38" s="74" t="s">
        <v>2077</v>
      </c>
      <c r="B38" s="74" t="s">
        <v>2204</v>
      </c>
      <c r="C38" s="74" t="s">
        <v>43</v>
      </c>
      <c r="D38" s="80" t="s">
        <v>1262</v>
      </c>
      <c r="E38" s="72">
        <v>8.3412612325618161E-3</v>
      </c>
      <c r="F38" s="332"/>
      <c r="G38" s="75" t="s">
        <v>2077</v>
      </c>
      <c r="H38" s="314" t="s">
        <v>2204</v>
      </c>
      <c r="I38" s="74" t="s">
        <v>43</v>
      </c>
      <c r="J38" s="80" t="s">
        <v>1262</v>
      </c>
      <c r="K38" s="71">
        <v>5.595207701029615E-3</v>
      </c>
    </row>
    <row r="39" spans="1:11">
      <c r="B39" s="74" t="s">
        <v>1431</v>
      </c>
      <c r="D39" s="80"/>
      <c r="E39" s="72"/>
      <c r="G39" s="75"/>
      <c r="H39" s="314" t="s">
        <v>1431</v>
      </c>
      <c r="J39" s="79"/>
      <c r="K39" s="71"/>
    </row>
    <row r="40" spans="1:11">
      <c r="B40" s="74" t="s">
        <v>6</v>
      </c>
      <c r="D40" s="79" t="s">
        <v>1192</v>
      </c>
      <c r="E40" s="72"/>
      <c r="G40" s="75"/>
      <c r="H40" s="314" t="s">
        <v>6</v>
      </c>
      <c r="J40" s="79" t="s">
        <v>1192</v>
      </c>
      <c r="K40" s="71"/>
    </row>
    <row r="41" spans="1:11">
      <c r="A41" s="74" t="s">
        <v>6</v>
      </c>
      <c r="B41" s="74" t="s">
        <v>2042</v>
      </c>
      <c r="C41" s="74" t="s">
        <v>135</v>
      </c>
      <c r="D41" s="75" t="s">
        <v>1261</v>
      </c>
      <c r="E41" s="72">
        <v>2.2152321732419898E-2</v>
      </c>
      <c r="F41" s="332"/>
      <c r="G41" s="75" t="s">
        <v>6</v>
      </c>
      <c r="H41" s="314" t="s">
        <v>2042</v>
      </c>
      <c r="I41" s="74" t="s">
        <v>135</v>
      </c>
      <c r="J41" s="75" t="s">
        <v>1261</v>
      </c>
      <c r="K41" s="71">
        <v>1.1757764713269895E-2</v>
      </c>
    </row>
    <row r="42" spans="1:11">
      <c r="A42" s="74" t="s">
        <v>6</v>
      </c>
      <c r="B42" s="74" t="s">
        <v>2043</v>
      </c>
      <c r="C42" s="74" t="s">
        <v>43</v>
      </c>
      <c r="D42" s="80" t="s">
        <v>1262</v>
      </c>
      <c r="E42" s="72">
        <v>8.0967159715156604E-3</v>
      </c>
      <c r="F42" s="332"/>
      <c r="G42" s="75" t="s">
        <v>6</v>
      </c>
      <c r="H42" s="314" t="s">
        <v>2043</v>
      </c>
      <c r="I42" s="74" t="s">
        <v>43</v>
      </c>
      <c r="J42" s="80" t="s">
        <v>1262</v>
      </c>
      <c r="K42" s="71">
        <v>6.1649774552378694E-3</v>
      </c>
    </row>
    <row r="43" spans="1:11">
      <c r="B43" s="74" t="s">
        <v>1431</v>
      </c>
      <c r="D43" s="79"/>
      <c r="E43" s="72"/>
      <c r="G43" s="75"/>
      <c r="H43" s="314" t="s">
        <v>1431</v>
      </c>
      <c r="J43" s="79"/>
      <c r="K43" s="71"/>
    </row>
    <row r="44" spans="1:11">
      <c r="B44" s="74" t="s">
        <v>2</v>
      </c>
      <c r="D44" s="79" t="s">
        <v>1191</v>
      </c>
      <c r="E44" s="72"/>
      <c r="G44" s="75"/>
      <c r="H44" s="314" t="s">
        <v>2</v>
      </c>
      <c r="J44" s="79" t="s">
        <v>1191</v>
      </c>
      <c r="K44" s="71"/>
    </row>
    <row r="45" spans="1:11">
      <c r="A45" s="74" t="s">
        <v>2</v>
      </c>
      <c r="B45" s="74" t="s">
        <v>2044</v>
      </c>
      <c r="C45" s="74" t="s">
        <v>135</v>
      </c>
      <c r="D45" s="75" t="s">
        <v>1263</v>
      </c>
      <c r="E45" s="72">
        <v>2.0660013321583053E-2</v>
      </c>
      <c r="F45" s="332"/>
      <c r="G45" s="75" t="s">
        <v>2</v>
      </c>
      <c r="H45" s="314" t="s">
        <v>2044</v>
      </c>
      <c r="I45" s="74" t="s">
        <v>135</v>
      </c>
      <c r="J45" s="75" t="s">
        <v>1263</v>
      </c>
      <c r="K45" s="71">
        <v>1.2000001505229412E-2</v>
      </c>
    </row>
    <row r="46" spans="1:11">
      <c r="A46" s="74" t="s">
        <v>2</v>
      </c>
      <c r="B46" s="74" t="s">
        <v>2045</v>
      </c>
      <c r="C46" s="74" t="s">
        <v>43</v>
      </c>
      <c r="D46" s="80" t="s">
        <v>1262</v>
      </c>
      <c r="E46" s="72">
        <v>1.2317359175021867E-2</v>
      </c>
      <c r="F46" s="332"/>
      <c r="G46" s="75" t="s">
        <v>2</v>
      </c>
      <c r="H46" s="314" t="s">
        <v>2045</v>
      </c>
      <c r="I46" s="74" t="s">
        <v>43</v>
      </c>
      <c r="J46" s="80" t="s">
        <v>1262</v>
      </c>
      <c r="K46" s="71">
        <v>9.5062572823567532E-3</v>
      </c>
    </row>
    <row r="47" spans="1:11">
      <c r="B47" s="74" t="s">
        <v>1431</v>
      </c>
      <c r="E47" s="72"/>
      <c r="G47" s="75"/>
      <c r="H47" s="314" t="s">
        <v>1431</v>
      </c>
      <c r="K47" s="71"/>
    </row>
    <row r="48" spans="1:11">
      <c r="B48" s="74" t="s">
        <v>1659</v>
      </c>
      <c r="D48" s="79" t="s">
        <v>1664</v>
      </c>
      <c r="E48" s="72"/>
      <c r="G48" s="75"/>
      <c r="H48" s="314" t="s">
        <v>1659</v>
      </c>
      <c r="J48" s="79" t="s">
        <v>1664</v>
      </c>
      <c r="K48" s="71"/>
    </row>
    <row r="49" spans="1:11">
      <c r="A49" s="74" t="s">
        <v>1659</v>
      </c>
      <c r="B49" s="74" t="s">
        <v>2046</v>
      </c>
      <c r="C49" s="74" t="s">
        <v>135</v>
      </c>
      <c r="D49" s="75" t="s">
        <v>1261</v>
      </c>
      <c r="E49" s="72">
        <v>4.8402044939518489E-3</v>
      </c>
      <c r="F49" s="332"/>
      <c r="G49" s="75" t="s">
        <v>1659</v>
      </c>
      <c r="H49" s="314" t="s">
        <v>2046</v>
      </c>
      <c r="I49" s="74" t="s">
        <v>135</v>
      </c>
      <c r="J49" s="75" t="s">
        <v>1261</v>
      </c>
      <c r="K49" s="71">
        <v>1.8899525978518237E-3</v>
      </c>
    </row>
    <row r="50" spans="1:11">
      <c r="A50" s="74" t="s">
        <v>1659</v>
      </c>
      <c r="B50" s="74" t="s">
        <v>2047</v>
      </c>
      <c r="C50" s="74" t="s">
        <v>43</v>
      </c>
      <c r="D50" s="80" t="s">
        <v>1262</v>
      </c>
      <c r="E50" s="72">
        <v>2.2536770884531519E-3</v>
      </c>
      <c r="F50" s="332"/>
      <c r="G50" s="75" t="s">
        <v>1659</v>
      </c>
      <c r="H50" s="314" t="s">
        <v>2047</v>
      </c>
      <c r="I50" s="74" t="s">
        <v>43</v>
      </c>
      <c r="J50" s="80" t="s">
        <v>1262</v>
      </c>
      <c r="K50" s="71">
        <v>1.4122368380251641E-3</v>
      </c>
    </row>
    <row r="51" spans="1:11">
      <c r="E51" s="72"/>
      <c r="G51" s="75"/>
      <c r="H51" s="314"/>
      <c r="K51" s="71"/>
    </row>
    <row r="52" spans="1:11">
      <c r="B52" s="74" t="s">
        <v>3</v>
      </c>
      <c r="D52" s="79" t="s">
        <v>1193</v>
      </c>
      <c r="E52" s="72"/>
      <c r="G52" s="75"/>
      <c r="H52" s="314" t="s">
        <v>3</v>
      </c>
      <c r="J52" s="79" t="s">
        <v>1193</v>
      </c>
      <c r="K52" s="71"/>
    </row>
    <row r="53" spans="1:11">
      <c r="A53" s="74" t="s">
        <v>3</v>
      </c>
      <c r="B53" s="74" t="s">
        <v>2048</v>
      </c>
      <c r="C53" s="74" t="s">
        <v>135</v>
      </c>
      <c r="D53" s="75" t="s">
        <v>1264</v>
      </c>
      <c r="E53" s="72">
        <v>8.8469893299776264E-3</v>
      </c>
      <c r="F53" s="332"/>
      <c r="G53" s="75" t="s">
        <v>3</v>
      </c>
      <c r="H53" s="314" t="s">
        <v>2048</v>
      </c>
      <c r="I53" s="74" t="s">
        <v>135</v>
      </c>
      <c r="J53" s="75" t="s">
        <v>1264</v>
      </c>
      <c r="K53" s="71">
        <v>2.2950461376432586E-3</v>
      </c>
    </row>
    <row r="54" spans="1:11">
      <c r="A54" s="74" t="s">
        <v>3</v>
      </c>
      <c r="B54" s="74" t="s">
        <v>2049</v>
      </c>
      <c r="C54" s="74" t="s">
        <v>43</v>
      </c>
      <c r="D54" s="80" t="s">
        <v>1262</v>
      </c>
      <c r="E54" s="72">
        <v>2.8452646959978086E-3</v>
      </c>
      <c r="F54" s="332"/>
      <c r="G54" s="75" t="s">
        <v>3</v>
      </c>
      <c r="H54" s="314" t="s">
        <v>2049</v>
      </c>
      <c r="I54" s="74" t="s">
        <v>43</v>
      </c>
      <c r="J54" s="80" t="s">
        <v>1262</v>
      </c>
      <c r="K54" s="71">
        <v>1.7893248091456185E-3</v>
      </c>
    </row>
    <row r="55" spans="1:11">
      <c r="B55" s="74" t="s">
        <v>1431</v>
      </c>
      <c r="D55" s="80"/>
      <c r="E55" s="363"/>
      <c r="G55" s="75"/>
      <c r="H55" s="314" t="s">
        <v>1431</v>
      </c>
      <c r="J55" s="80"/>
      <c r="K55" s="71"/>
    </row>
    <row r="56" spans="1:11">
      <c r="B56" s="74" t="s">
        <v>1</v>
      </c>
      <c r="D56" s="79" t="s">
        <v>219</v>
      </c>
      <c r="G56" s="75"/>
      <c r="H56" s="314" t="s">
        <v>1</v>
      </c>
      <c r="J56" s="79" t="s">
        <v>219</v>
      </c>
      <c r="K56" s="71"/>
    </row>
    <row r="57" spans="1:11">
      <c r="A57" s="74" t="s">
        <v>1</v>
      </c>
      <c r="B57" s="74" t="s">
        <v>2297</v>
      </c>
      <c r="C57" s="74" t="s">
        <v>1651</v>
      </c>
      <c r="D57" s="75" t="s">
        <v>1266</v>
      </c>
      <c r="E57" s="72">
        <v>1.0141304070004608E-2</v>
      </c>
      <c r="F57" s="332"/>
      <c r="G57" s="75" t="s">
        <v>1</v>
      </c>
      <c r="H57" s="74" t="s">
        <v>2297</v>
      </c>
      <c r="I57" s="74" t="s">
        <v>1651</v>
      </c>
      <c r="J57" s="75" t="s">
        <v>1266</v>
      </c>
      <c r="K57" s="71">
        <v>7.8263094229382108E-4</v>
      </c>
    </row>
    <row r="58" spans="1:11">
      <c r="A58" s="74" t="s">
        <v>1</v>
      </c>
      <c r="B58" s="74" t="s">
        <v>2051</v>
      </c>
      <c r="C58" s="74" t="s">
        <v>137</v>
      </c>
      <c r="D58" s="75" t="s">
        <v>1265</v>
      </c>
      <c r="E58" s="72">
        <v>3.6304869093640628E-3</v>
      </c>
      <c r="F58" s="332"/>
      <c r="G58" s="75" t="s">
        <v>1</v>
      </c>
      <c r="H58" s="74" t="s">
        <v>2051</v>
      </c>
      <c r="I58" s="74" t="s">
        <v>137</v>
      </c>
      <c r="J58" s="75" t="s">
        <v>1265</v>
      </c>
      <c r="K58" s="71">
        <v>7.9863900585916729E-4</v>
      </c>
    </row>
    <row r="59" spans="1:11">
      <c r="A59" s="74" t="s">
        <v>1</v>
      </c>
      <c r="B59" s="74" t="s">
        <v>2050</v>
      </c>
      <c r="C59" s="74" t="s">
        <v>135</v>
      </c>
      <c r="D59" s="80" t="s">
        <v>1267</v>
      </c>
      <c r="E59" s="72">
        <v>2.2190569903746305E-3</v>
      </c>
      <c r="F59" s="332"/>
      <c r="G59" s="75" t="s">
        <v>1</v>
      </c>
      <c r="H59" s="74" t="s">
        <v>2050</v>
      </c>
      <c r="I59" s="74" t="s">
        <v>135</v>
      </c>
      <c r="J59" s="80" t="s">
        <v>1267</v>
      </c>
      <c r="K59" s="71">
        <v>1.2167834051726428E-3</v>
      </c>
    </row>
    <row r="60" spans="1:11">
      <c r="A60" s="74" t="s">
        <v>1</v>
      </c>
      <c r="B60" s="74" t="s">
        <v>2052</v>
      </c>
      <c r="C60" s="74" t="s">
        <v>43</v>
      </c>
      <c r="D60" s="80" t="s">
        <v>1262</v>
      </c>
      <c r="E60" s="72">
        <v>1.2075291261529424E-3</v>
      </c>
      <c r="F60" s="332"/>
      <c r="G60" s="75" t="s">
        <v>1</v>
      </c>
      <c r="H60" s="74" t="s">
        <v>2052</v>
      </c>
      <c r="I60" s="74" t="s">
        <v>43</v>
      </c>
      <c r="J60" s="80" t="s">
        <v>1262</v>
      </c>
      <c r="K60" s="71">
        <v>7.6167414179463251E-4</v>
      </c>
    </row>
    <row r="61" spans="1:11">
      <c r="A61" s="74" t="s">
        <v>1</v>
      </c>
      <c r="B61" s="74" t="s">
        <v>2053</v>
      </c>
      <c r="C61" s="74" t="s">
        <v>1268</v>
      </c>
      <c r="D61" s="80" t="s">
        <v>1269</v>
      </c>
      <c r="E61" s="72">
        <v>5.1410677965491322E-3</v>
      </c>
      <c r="F61" s="332"/>
      <c r="G61" s="75" t="s">
        <v>1</v>
      </c>
      <c r="H61" s="74" t="s">
        <v>2053</v>
      </c>
      <c r="I61" s="74" t="s">
        <v>1268</v>
      </c>
      <c r="J61" s="80" t="s">
        <v>1269</v>
      </c>
      <c r="K61" s="71">
        <v>7.8227278801226772E-4</v>
      </c>
    </row>
    <row r="62" spans="1:11">
      <c r="B62" s="74" t="s">
        <v>1431</v>
      </c>
      <c r="D62" s="80"/>
      <c r="E62" s="72"/>
      <c r="G62" s="75"/>
      <c r="H62" s="314" t="s">
        <v>1431</v>
      </c>
      <c r="J62" s="80"/>
      <c r="K62" s="71"/>
    </row>
    <row r="63" spans="1:11">
      <c r="B63" s="74" t="s">
        <v>1801</v>
      </c>
      <c r="D63" s="79" t="s">
        <v>1802</v>
      </c>
      <c r="G63" s="75"/>
      <c r="H63" s="314" t="s">
        <v>1801</v>
      </c>
      <c r="J63" s="79" t="s">
        <v>1802</v>
      </c>
      <c r="K63" s="71"/>
    </row>
    <row r="64" spans="1:11">
      <c r="A64" s="74" t="s">
        <v>1801</v>
      </c>
      <c r="B64" s="74" t="s">
        <v>2054</v>
      </c>
      <c r="C64" s="74" t="s">
        <v>135</v>
      </c>
      <c r="D64" s="75" t="s">
        <v>1261</v>
      </c>
      <c r="E64" s="71">
        <v>7.7816268669509345E-3</v>
      </c>
      <c r="F64" s="332"/>
      <c r="G64" s="75" t="s">
        <v>1801</v>
      </c>
      <c r="H64" s="314" t="s">
        <v>2054</v>
      </c>
      <c r="I64" s="74" t="s">
        <v>135</v>
      </c>
      <c r="J64" s="75" t="s">
        <v>1261</v>
      </c>
      <c r="K64" s="71">
        <v>3.7867575065328495E-3</v>
      </c>
    </row>
    <row r="65" spans="1:11">
      <c r="A65" s="74" t="s">
        <v>1801</v>
      </c>
      <c r="B65" s="74" t="s">
        <v>2055</v>
      </c>
      <c r="C65" s="74" t="s">
        <v>43</v>
      </c>
      <c r="D65" s="80" t="s">
        <v>1262</v>
      </c>
      <c r="E65" s="71">
        <v>3.5437988858115742E-3</v>
      </c>
      <c r="F65" s="332"/>
      <c r="G65" s="75" t="s">
        <v>1801</v>
      </c>
      <c r="H65" s="314" t="s">
        <v>2055</v>
      </c>
      <c r="I65" s="74" t="s">
        <v>43</v>
      </c>
      <c r="J65" s="80" t="s">
        <v>1262</v>
      </c>
      <c r="K65" s="71">
        <v>2.6236760575791213E-3</v>
      </c>
    </row>
    <row r="66" spans="1:11">
      <c r="D66" s="80"/>
      <c r="E66" s="71"/>
      <c r="G66" s="75"/>
      <c r="H66" s="314"/>
      <c r="J66" s="80"/>
      <c r="K66" s="71"/>
    </row>
    <row r="67" spans="1:11">
      <c r="B67" s="74" t="s">
        <v>1801</v>
      </c>
      <c r="D67" s="79" t="s">
        <v>2248</v>
      </c>
      <c r="G67" s="75"/>
      <c r="H67" s="314" t="s">
        <v>1801</v>
      </c>
      <c r="J67" s="79" t="s">
        <v>2248</v>
      </c>
      <c r="K67" s="71"/>
    </row>
    <row r="68" spans="1:11">
      <c r="A68" s="74" t="s">
        <v>2247</v>
      </c>
      <c r="B68" s="74" t="s">
        <v>2295</v>
      </c>
      <c r="C68" s="74" t="s">
        <v>135</v>
      </c>
      <c r="D68" s="75" t="s">
        <v>1261</v>
      </c>
      <c r="E68" s="71">
        <v>4.216008269086643E-3</v>
      </c>
      <c r="F68" s="332"/>
      <c r="G68" s="75" t="s">
        <v>2247</v>
      </c>
      <c r="H68" s="314" t="s">
        <v>2295</v>
      </c>
      <c r="I68" s="74" t="s">
        <v>135</v>
      </c>
      <c r="J68" s="75" t="s">
        <v>1261</v>
      </c>
      <c r="K68" s="71">
        <v>1.2000039396859901E-3</v>
      </c>
    </row>
    <row r="69" spans="1:11">
      <c r="A69" s="74" t="s">
        <v>2247</v>
      </c>
      <c r="B69" s="74" t="s">
        <v>2296</v>
      </c>
      <c r="C69" s="74" t="s">
        <v>43</v>
      </c>
      <c r="D69" s="80" t="s">
        <v>1262</v>
      </c>
      <c r="E69" s="71">
        <v>2.2146565276469944E-3</v>
      </c>
      <c r="F69" s="332"/>
      <c r="G69" s="75" t="s">
        <v>2247</v>
      </c>
      <c r="H69" s="314" t="s">
        <v>2296</v>
      </c>
      <c r="I69" s="74" t="s">
        <v>43</v>
      </c>
      <c r="J69" s="80" t="s">
        <v>1262</v>
      </c>
      <c r="K69" s="71">
        <v>1.1988653593755544E-3</v>
      </c>
    </row>
    <row r="70" spans="1:11">
      <c r="D70" s="80"/>
      <c r="E70" s="71"/>
      <c r="G70" s="75"/>
      <c r="H70" s="314"/>
      <c r="J70" s="80"/>
      <c r="K70" s="71"/>
    </row>
    <row r="71" spans="1:11">
      <c r="B71" s="74" t="s">
        <v>1437</v>
      </c>
      <c r="D71" s="79" t="s">
        <v>1439</v>
      </c>
      <c r="G71" s="75"/>
      <c r="H71" s="314" t="s">
        <v>1437</v>
      </c>
      <c r="J71" s="79" t="s">
        <v>1439</v>
      </c>
      <c r="K71" s="71"/>
    </row>
    <row r="72" spans="1:11">
      <c r="A72" s="74" t="s">
        <v>1437</v>
      </c>
      <c r="B72" s="74" t="s">
        <v>2056</v>
      </c>
      <c r="C72" s="74" t="s">
        <v>135</v>
      </c>
      <c r="D72" s="75" t="s">
        <v>1261</v>
      </c>
      <c r="E72" s="71">
        <v>2.572013996493532E-3</v>
      </c>
      <c r="F72" s="332"/>
      <c r="G72" s="75" t="s">
        <v>1437</v>
      </c>
      <c r="H72" s="314" t="s">
        <v>2056</v>
      </c>
      <c r="I72" s="74" t="s">
        <v>135</v>
      </c>
      <c r="J72" s="75" t="s">
        <v>1261</v>
      </c>
      <c r="K72" s="71">
        <v>4.0000362368328808E-4</v>
      </c>
    </row>
    <row r="73" spans="1:11">
      <c r="A73" s="74" t="s">
        <v>1437</v>
      </c>
      <c r="B73" s="74" t="s">
        <v>2057</v>
      </c>
      <c r="C73" s="74" t="s">
        <v>43</v>
      </c>
      <c r="D73" s="80" t="s">
        <v>1262</v>
      </c>
      <c r="E73" s="71">
        <v>1.0715176305944236E-3</v>
      </c>
      <c r="F73" s="332"/>
      <c r="G73" s="75" t="s">
        <v>1437</v>
      </c>
      <c r="H73" s="314" t="s">
        <v>2057</v>
      </c>
      <c r="I73" s="74" t="s">
        <v>43</v>
      </c>
      <c r="J73" s="80" t="s">
        <v>1262</v>
      </c>
      <c r="K73" s="71">
        <v>3.9959029722777225E-4</v>
      </c>
    </row>
    <row r="74" spans="1:11">
      <c r="D74" s="80"/>
      <c r="E74" s="72"/>
      <c r="F74" s="332"/>
      <c r="G74" s="75"/>
      <c r="H74" s="314"/>
      <c r="J74" s="80"/>
      <c r="K74" s="71"/>
    </row>
    <row r="75" spans="1:11">
      <c r="B75" s="74" t="s">
        <v>9</v>
      </c>
      <c r="D75" s="79" t="s">
        <v>1196</v>
      </c>
      <c r="G75" s="75"/>
      <c r="H75" s="314" t="s">
        <v>9</v>
      </c>
      <c r="J75" s="79" t="s">
        <v>1196</v>
      </c>
      <c r="K75" s="71"/>
    </row>
    <row r="76" spans="1:11">
      <c r="A76" s="74" t="s">
        <v>9</v>
      </c>
      <c r="B76" s="74" t="s">
        <v>2299</v>
      </c>
      <c r="C76" s="74" t="s">
        <v>1651</v>
      </c>
      <c r="D76" s="75" t="s">
        <v>1266</v>
      </c>
      <c r="E76" s="72">
        <v>1.3246018737433567E-2</v>
      </c>
      <c r="G76" s="75" t="s">
        <v>9</v>
      </c>
      <c r="H76" s="74" t="s">
        <v>2299</v>
      </c>
      <c r="I76" s="74" t="s">
        <v>1651</v>
      </c>
      <c r="J76" s="75" t="s">
        <v>1266</v>
      </c>
      <c r="K76" s="71">
        <v>1.3653348636869479E-3</v>
      </c>
    </row>
    <row r="77" spans="1:11">
      <c r="A77" s="74" t="s">
        <v>9</v>
      </c>
      <c r="B77" s="74" t="s">
        <v>2058</v>
      </c>
      <c r="C77" s="74" t="s">
        <v>135</v>
      </c>
      <c r="D77" s="75" t="s">
        <v>1270</v>
      </c>
      <c r="E77" s="72">
        <v>6.6941158095603116E-3</v>
      </c>
      <c r="F77" s="332"/>
      <c r="G77" s="75" t="s">
        <v>9</v>
      </c>
      <c r="H77" s="74" t="s">
        <v>2058</v>
      </c>
      <c r="I77" s="74" t="s">
        <v>135</v>
      </c>
      <c r="J77" s="75" t="s">
        <v>1270</v>
      </c>
      <c r="K77" s="71">
        <v>1.4919760135748159E-3</v>
      </c>
    </row>
    <row r="78" spans="1:11">
      <c r="A78" s="74" t="s">
        <v>9</v>
      </c>
      <c r="B78" s="74" t="s">
        <v>2059</v>
      </c>
      <c r="C78" s="74" t="s">
        <v>43</v>
      </c>
      <c r="D78" s="80" t="s">
        <v>1262</v>
      </c>
      <c r="E78" s="72">
        <v>2.1214072668255621E-3</v>
      </c>
      <c r="F78" s="332"/>
      <c r="G78" s="75" t="s">
        <v>9</v>
      </c>
      <c r="H78" s="74" t="s">
        <v>2059</v>
      </c>
      <c r="I78" s="74" t="s">
        <v>43</v>
      </c>
      <c r="J78" s="80" t="s">
        <v>1262</v>
      </c>
      <c r="K78" s="71">
        <v>1.2304513729734714E-3</v>
      </c>
    </row>
    <row r="79" spans="1:11">
      <c r="B79" s="74" t="s">
        <v>1431</v>
      </c>
      <c r="D79" s="80"/>
      <c r="E79" s="72"/>
      <c r="F79" s="332"/>
      <c r="G79" s="75"/>
      <c r="H79" s="314" t="s">
        <v>1431</v>
      </c>
      <c r="J79" s="80"/>
      <c r="K79" s="71"/>
    </row>
    <row r="80" spans="1:11">
      <c r="B80" s="74" t="s">
        <v>13</v>
      </c>
      <c r="D80" s="79" t="s">
        <v>220</v>
      </c>
      <c r="E80" s="72"/>
      <c r="G80" s="75"/>
      <c r="H80" s="314" t="s">
        <v>13</v>
      </c>
      <c r="J80" s="79" t="s">
        <v>220</v>
      </c>
      <c r="K80" s="71"/>
    </row>
    <row r="81" spans="1:11">
      <c r="A81" s="74" t="s">
        <v>13</v>
      </c>
      <c r="B81" s="74" t="s">
        <v>2300</v>
      </c>
      <c r="C81" s="74" t="s">
        <v>1651</v>
      </c>
      <c r="D81" s="75" t="s">
        <v>1266</v>
      </c>
      <c r="E81" s="72">
        <v>1.98140806752637E-2</v>
      </c>
      <c r="G81" s="75" t="s">
        <v>13</v>
      </c>
      <c r="H81" s="74" t="s">
        <v>2300</v>
      </c>
      <c r="I81" s="74" t="s">
        <v>1651</v>
      </c>
      <c r="J81" s="75" t="s">
        <v>1266</v>
      </c>
      <c r="K81" s="71">
        <v>7.3000481263492565E-3</v>
      </c>
    </row>
    <row r="82" spans="1:11">
      <c r="A82" s="74" t="s">
        <v>13</v>
      </c>
      <c r="B82" s="74" t="s">
        <v>2060</v>
      </c>
      <c r="C82" s="74" t="s">
        <v>135</v>
      </c>
      <c r="D82" s="75" t="s">
        <v>1271</v>
      </c>
      <c r="E82" s="72">
        <v>1.731401518805601E-2</v>
      </c>
      <c r="F82" s="332"/>
      <c r="G82" s="75" t="s">
        <v>13</v>
      </c>
      <c r="H82" s="74" t="s">
        <v>2060</v>
      </c>
      <c r="I82" s="74" t="s">
        <v>135</v>
      </c>
      <c r="J82" s="75" t="s">
        <v>1271</v>
      </c>
      <c r="K82" s="71">
        <v>7.2999990137558252E-3</v>
      </c>
    </row>
    <row r="83" spans="1:11">
      <c r="A83" s="74" t="s">
        <v>13</v>
      </c>
      <c r="B83" s="74" t="s">
        <v>2061</v>
      </c>
      <c r="C83" s="74" t="s">
        <v>43</v>
      </c>
      <c r="D83" s="80" t="s">
        <v>1262</v>
      </c>
      <c r="E83" s="72">
        <v>9.4279379713348918E-3</v>
      </c>
      <c r="F83" s="332"/>
      <c r="G83" s="75" t="s">
        <v>13</v>
      </c>
      <c r="H83" s="314" t="s">
        <v>2061</v>
      </c>
      <c r="I83" s="74" t="s">
        <v>43</v>
      </c>
      <c r="J83" s="80" t="s">
        <v>1262</v>
      </c>
      <c r="K83" s="71">
        <v>6.9728708945331497E-3</v>
      </c>
    </row>
    <row r="84" spans="1:11">
      <c r="G84" s="75"/>
      <c r="H84" s="314"/>
      <c r="K84" s="71"/>
    </row>
    <row r="85" spans="1:11">
      <c r="B85" s="74" t="s">
        <v>22</v>
      </c>
      <c r="D85" s="79" t="s">
        <v>670</v>
      </c>
      <c r="E85" s="71"/>
      <c r="G85" s="75"/>
      <c r="H85" s="314" t="s">
        <v>22</v>
      </c>
      <c r="J85" s="79" t="s">
        <v>670</v>
      </c>
      <c r="K85" s="71"/>
    </row>
    <row r="86" spans="1:11">
      <c r="A86" s="74" t="s">
        <v>22</v>
      </c>
      <c r="B86" s="74" t="s">
        <v>2062</v>
      </c>
      <c r="C86" s="74" t="s">
        <v>135</v>
      </c>
      <c r="D86" s="75" t="s">
        <v>1261</v>
      </c>
      <c r="E86" s="71">
        <v>1.4318900851769099E-2</v>
      </c>
      <c r="F86" s="332"/>
      <c r="G86" s="75" t="s">
        <v>22</v>
      </c>
      <c r="H86" s="314" t="s">
        <v>2062</v>
      </c>
      <c r="I86" s="74" t="s">
        <v>135</v>
      </c>
      <c r="J86" s="75" t="s">
        <v>1261</v>
      </c>
      <c r="K86" s="71">
        <v>2.9621681872998599E-3</v>
      </c>
    </row>
    <row r="87" spans="1:11">
      <c r="A87" s="74" t="s">
        <v>22</v>
      </c>
      <c r="B87" s="74" t="s">
        <v>665</v>
      </c>
      <c r="C87" s="74" t="s">
        <v>43</v>
      </c>
      <c r="D87" s="80" t="s">
        <v>1262</v>
      </c>
      <c r="E87" s="71">
        <v>6.5573331234172567E-3</v>
      </c>
      <c r="F87" s="332"/>
      <c r="G87" s="75" t="s">
        <v>22</v>
      </c>
      <c r="H87" s="314" t="s">
        <v>665</v>
      </c>
      <c r="I87" s="74" t="s">
        <v>43</v>
      </c>
      <c r="J87" s="80" t="s">
        <v>1262</v>
      </c>
      <c r="K87" s="71">
        <v>1.0178528636042203E-3</v>
      </c>
    </row>
    <row r="88" spans="1:11">
      <c r="G88" s="75"/>
      <c r="H88" s="314"/>
      <c r="K88" s="71"/>
    </row>
    <row r="89" spans="1:11">
      <c r="B89" s="74" t="s">
        <v>14</v>
      </c>
      <c r="D89" s="79" t="s">
        <v>1207</v>
      </c>
      <c r="E89" s="72"/>
      <c r="G89" s="75"/>
      <c r="H89" s="314" t="s">
        <v>14</v>
      </c>
      <c r="J89" s="79" t="s">
        <v>1207</v>
      </c>
      <c r="K89" s="71"/>
    </row>
    <row r="90" spans="1:11">
      <c r="A90" s="74" t="s">
        <v>14</v>
      </c>
      <c r="B90" s="74" t="s">
        <v>2063</v>
      </c>
      <c r="C90" s="74" t="s">
        <v>135</v>
      </c>
      <c r="D90" s="75" t="s">
        <v>1261</v>
      </c>
      <c r="E90" s="72">
        <v>1.5803776285390585E-2</v>
      </c>
      <c r="F90" s="332"/>
      <c r="G90" s="75" t="s">
        <v>14</v>
      </c>
      <c r="H90" s="314" t="s">
        <v>2063</v>
      </c>
      <c r="I90" s="74" t="s">
        <v>135</v>
      </c>
      <c r="J90" s="75" t="s">
        <v>1261</v>
      </c>
      <c r="K90" s="71">
        <v>6.4091855542826679E-3</v>
      </c>
    </row>
    <row r="91" spans="1:11">
      <c r="A91" s="74" t="s">
        <v>14</v>
      </c>
      <c r="B91" s="74" t="s">
        <v>693</v>
      </c>
      <c r="C91" s="74" t="s">
        <v>43</v>
      </c>
      <c r="D91" s="80" t="s">
        <v>1262</v>
      </c>
      <c r="E91" s="72">
        <v>8.6931415294399569E-3</v>
      </c>
      <c r="F91" s="332"/>
      <c r="G91" s="75" t="s">
        <v>14</v>
      </c>
      <c r="H91" s="314" t="s">
        <v>693</v>
      </c>
      <c r="I91" s="74" t="s">
        <v>43</v>
      </c>
      <c r="J91" s="80" t="s">
        <v>1262</v>
      </c>
      <c r="K91" s="71">
        <v>5.2832940015905498E-3</v>
      </c>
    </row>
    <row r="92" spans="1:11">
      <c r="B92" s="74" t="s">
        <v>1431</v>
      </c>
      <c r="D92" s="79"/>
      <c r="E92" s="72"/>
      <c r="G92" s="75"/>
      <c r="H92" s="314" t="s">
        <v>1431</v>
      </c>
      <c r="J92" s="79"/>
      <c r="K92" s="71"/>
    </row>
    <row r="93" spans="1:11">
      <c r="B93" s="74" t="s">
        <v>15</v>
      </c>
      <c r="D93" s="79" t="s">
        <v>252</v>
      </c>
      <c r="E93" s="72"/>
      <c r="G93" s="75"/>
      <c r="H93" s="314" t="s">
        <v>15</v>
      </c>
      <c r="J93" s="79" t="s">
        <v>252</v>
      </c>
      <c r="K93" s="71"/>
    </row>
    <row r="94" spans="1:11">
      <c r="A94" s="74" t="s">
        <v>15</v>
      </c>
      <c r="B94" s="74" t="s">
        <v>2064</v>
      </c>
      <c r="C94" s="74" t="s">
        <v>135</v>
      </c>
      <c r="D94" s="75" t="s">
        <v>1261</v>
      </c>
      <c r="E94" s="72">
        <v>1.6166189296387749E-2</v>
      </c>
      <c r="F94" s="332"/>
      <c r="G94" s="75" t="s">
        <v>15</v>
      </c>
      <c r="H94" s="314" t="s">
        <v>2064</v>
      </c>
      <c r="I94" s="74" t="s">
        <v>135</v>
      </c>
      <c r="J94" s="75" t="s">
        <v>1261</v>
      </c>
      <c r="K94" s="71">
        <v>7.0339890130297683E-3</v>
      </c>
    </row>
    <row r="95" spans="1:11">
      <c r="A95" s="74" t="s">
        <v>15</v>
      </c>
      <c r="B95" s="74" t="s">
        <v>680</v>
      </c>
      <c r="C95" s="74" t="s">
        <v>43</v>
      </c>
      <c r="D95" s="80" t="s">
        <v>1262</v>
      </c>
      <c r="E95" s="72">
        <v>8.3461160803985877E-3</v>
      </c>
      <c r="F95" s="332"/>
      <c r="G95" s="75" t="s">
        <v>15</v>
      </c>
      <c r="H95" s="75" t="s">
        <v>680</v>
      </c>
      <c r="I95" s="74" t="s">
        <v>43</v>
      </c>
      <c r="J95" s="80" t="s">
        <v>1262</v>
      </c>
      <c r="K95" s="71">
        <v>5.5359691431260682E-3</v>
      </c>
    </row>
    <row r="96" spans="1:11">
      <c r="D96" s="80"/>
      <c r="E96" s="72"/>
      <c r="G96" s="75"/>
      <c r="H96" s="314"/>
      <c r="J96" s="80"/>
      <c r="K96" s="71"/>
    </row>
    <row r="97" spans="1:11">
      <c r="B97" s="74" t="s">
        <v>1897</v>
      </c>
      <c r="D97" s="79" t="s">
        <v>1898</v>
      </c>
      <c r="E97" s="72"/>
      <c r="G97" s="75"/>
      <c r="H97" s="314" t="s">
        <v>1897</v>
      </c>
      <c r="J97" s="79" t="s">
        <v>1898</v>
      </c>
      <c r="K97" s="71"/>
    </row>
    <row r="98" spans="1:11">
      <c r="A98" s="74" t="s">
        <v>1897</v>
      </c>
      <c r="B98" s="74" t="s">
        <v>2065</v>
      </c>
      <c r="C98" s="74" t="s">
        <v>135</v>
      </c>
      <c r="D98" s="75" t="s">
        <v>1261</v>
      </c>
      <c r="E98" s="72">
        <v>1.4988707205992139E-2</v>
      </c>
      <c r="F98" s="332"/>
      <c r="G98" s="75" t="s">
        <v>1897</v>
      </c>
      <c r="H98" s="314" t="s">
        <v>2065</v>
      </c>
      <c r="I98" s="74" t="s">
        <v>135</v>
      </c>
      <c r="J98" s="75" t="s">
        <v>1261</v>
      </c>
      <c r="K98" s="71">
        <v>8.0275692425613079E-3</v>
      </c>
    </row>
    <row r="99" spans="1:11">
      <c r="A99" s="74" t="s">
        <v>1897</v>
      </c>
      <c r="B99" s="74" t="s">
        <v>2008</v>
      </c>
      <c r="C99" s="74" t="s">
        <v>43</v>
      </c>
      <c r="D99" s="80" t="s">
        <v>1262</v>
      </c>
      <c r="E99" s="72">
        <v>6.8891000069431895E-3</v>
      </c>
      <c r="F99" s="332"/>
      <c r="G99" s="75" t="s">
        <v>1897</v>
      </c>
      <c r="H99" s="314" t="s">
        <v>2008</v>
      </c>
      <c r="I99" s="74" t="s">
        <v>43</v>
      </c>
      <c r="J99" s="80" t="s">
        <v>1262</v>
      </c>
      <c r="K99" s="71">
        <v>5.6229663140241271E-3</v>
      </c>
    </row>
    <row r="100" spans="1:11">
      <c r="D100" s="80"/>
      <c r="E100" s="72"/>
      <c r="G100" s="75"/>
      <c r="H100" s="314"/>
      <c r="J100" s="80"/>
      <c r="K100" s="71"/>
    </row>
    <row r="101" spans="1:11">
      <c r="B101" s="74" t="s">
        <v>23</v>
      </c>
      <c r="D101" s="79" t="s">
        <v>719</v>
      </c>
      <c r="G101" s="75"/>
      <c r="H101" s="314" t="s">
        <v>23</v>
      </c>
      <c r="J101" s="79" t="s">
        <v>719</v>
      </c>
      <c r="K101" s="71"/>
    </row>
    <row r="102" spans="1:11">
      <c r="A102" s="74" t="s">
        <v>23</v>
      </c>
      <c r="B102" s="74" t="s">
        <v>2066</v>
      </c>
      <c r="C102" s="74" t="s">
        <v>135</v>
      </c>
      <c r="D102" s="75" t="s">
        <v>1261</v>
      </c>
      <c r="E102" s="71">
        <v>9.0019829015151025E-3</v>
      </c>
      <c r="F102" s="332"/>
      <c r="G102" s="75" t="s">
        <v>23</v>
      </c>
      <c r="H102" s="314" t="s">
        <v>2066</v>
      </c>
      <c r="I102" s="74" t="s">
        <v>135</v>
      </c>
      <c r="J102" s="75" t="s">
        <v>1261</v>
      </c>
      <c r="K102" s="71">
        <v>2.2331352182906588E-3</v>
      </c>
    </row>
    <row r="103" spans="1:11">
      <c r="A103" s="74" t="s">
        <v>23</v>
      </c>
      <c r="B103" s="74" t="s">
        <v>714</v>
      </c>
      <c r="C103" s="74" t="s">
        <v>43</v>
      </c>
      <c r="D103" s="80" t="s">
        <v>1262</v>
      </c>
      <c r="E103" s="71">
        <v>1.5206274588346507E-3</v>
      </c>
      <c r="F103" s="332"/>
      <c r="G103" s="75" t="s">
        <v>23</v>
      </c>
      <c r="H103" s="314" t="s">
        <v>714</v>
      </c>
      <c r="I103" s="74" t="s">
        <v>43</v>
      </c>
      <c r="J103" s="80" t="s">
        <v>1262</v>
      </c>
      <c r="K103" s="71">
        <v>1.756905152131856E-5</v>
      </c>
    </row>
    <row r="104" spans="1:11">
      <c r="G104" s="75"/>
      <c r="H104" s="314"/>
      <c r="K104" s="71"/>
    </row>
    <row r="105" spans="1:11">
      <c r="B105" s="74" t="s">
        <v>24</v>
      </c>
      <c r="D105" s="79" t="s">
        <v>734</v>
      </c>
      <c r="G105" s="75"/>
      <c r="H105" s="314" t="s">
        <v>24</v>
      </c>
      <c r="J105" s="79" t="s">
        <v>734</v>
      </c>
      <c r="K105" s="71"/>
    </row>
    <row r="106" spans="1:11">
      <c r="A106" s="74" t="s">
        <v>24</v>
      </c>
      <c r="B106" s="74" t="s">
        <v>2067</v>
      </c>
      <c r="C106" s="74" t="s">
        <v>135</v>
      </c>
      <c r="D106" s="75" t="s">
        <v>1261</v>
      </c>
      <c r="E106" s="71">
        <v>5.2539978515366821E-3</v>
      </c>
      <c r="F106" s="332"/>
      <c r="G106" s="75" t="s">
        <v>24</v>
      </c>
      <c r="H106" s="314" t="s">
        <v>2067</v>
      </c>
      <c r="I106" s="74" t="s">
        <v>135</v>
      </c>
      <c r="J106" s="75" t="s">
        <v>1261</v>
      </c>
      <c r="K106" s="71">
        <v>3.0000502652837926E-4</v>
      </c>
    </row>
    <row r="107" spans="1:11">
      <c r="A107" s="74" t="s">
        <v>24</v>
      </c>
      <c r="B107" s="74" t="s">
        <v>729</v>
      </c>
      <c r="C107" s="74" t="s">
        <v>43</v>
      </c>
      <c r="D107" s="80" t="s">
        <v>1262</v>
      </c>
      <c r="E107" s="71">
        <v>1.7357100820420358E-3</v>
      </c>
      <c r="F107" s="332"/>
      <c r="G107" s="75" t="s">
        <v>24</v>
      </c>
      <c r="H107" s="314" t="s">
        <v>729</v>
      </c>
      <c r="I107" s="74" t="s">
        <v>43</v>
      </c>
      <c r="J107" s="80" t="s">
        <v>1262</v>
      </c>
      <c r="K107" s="71">
        <v>3.0093382640799906E-5</v>
      </c>
    </row>
    <row r="108" spans="1:11">
      <c r="G108" s="75"/>
      <c r="H108" s="314"/>
      <c r="K108" s="71"/>
    </row>
    <row r="109" spans="1:11">
      <c r="B109" s="74" t="s">
        <v>25</v>
      </c>
      <c r="D109" s="79" t="s">
        <v>749</v>
      </c>
      <c r="G109" s="75"/>
      <c r="H109" s="314" t="s">
        <v>25</v>
      </c>
      <c r="J109" s="79" t="s">
        <v>749</v>
      </c>
      <c r="K109" s="71"/>
    </row>
    <row r="110" spans="1:11">
      <c r="A110" s="74" t="s">
        <v>25</v>
      </c>
      <c r="B110" s="74" t="s">
        <v>2068</v>
      </c>
      <c r="C110" s="74" t="s">
        <v>135</v>
      </c>
      <c r="D110" s="75" t="s">
        <v>1261</v>
      </c>
      <c r="E110" s="71">
        <v>7.5761891583402113E-3</v>
      </c>
      <c r="F110" s="332"/>
      <c r="G110" s="75" t="s">
        <v>25</v>
      </c>
      <c r="H110" s="314" t="s">
        <v>2068</v>
      </c>
      <c r="I110" s="74" t="s">
        <v>135</v>
      </c>
      <c r="J110" s="75" t="s">
        <v>1261</v>
      </c>
      <c r="K110" s="71">
        <v>1.5343608186557005E-3</v>
      </c>
    </row>
    <row r="111" spans="1:11">
      <c r="A111" s="74" t="s">
        <v>25</v>
      </c>
      <c r="B111" s="74" t="s">
        <v>744</v>
      </c>
      <c r="C111" s="74" t="s">
        <v>43</v>
      </c>
      <c r="D111" s="80" t="s">
        <v>1262</v>
      </c>
      <c r="E111" s="71">
        <v>1.3867075131299542E-3</v>
      </c>
      <c r="F111" s="332"/>
      <c r="G111" s="75" t="s">
        <v>25</v>
      </c>
      <c r="H111" s="314" t="s">
        <v>744</v>
      </c>
      <c r="I111" s="74" t="s">
        <v>43</v>
      </c>
      <c r="J111" s="80" t="s">
        <v>1262</v>
      </c>
      <c r="K111" s="71">
        <v>2.6000424170709839E-4</v>
      </c>
    </row>
    <row r="112" spans="1:11">
      <c r="D112" s="80"/>
      <c r="E112" s="71"/>
      <c r="G112" s="75"/>
      <c r="H112" s="314"/>
      <c r="J112" s="80"/>
      <c r="K112" s="71"/>
    </row>
    <row r="113" spans="1:11">
      <c r="B113" s="74" t="s">
        <v>1351</v>
      </c>
      <c r="D113" s="79" t="s">
        <v>1352</v>
      </c>
      <c r="G113" s="75"/>
      <c r="H113" s="314" t="s">
        <v>1351</v>
      </c>
      <c r="J113" s="79" t="s">
        <v>1352</v>
      </c>
      <c r="K113" s="71"/>
    </row>
    <row r="114" spans="1:11">
      <c r="A114" s="74" t="s">
        <v>1351</v>
      </c>
      <c r="B114" s="74" t="s">
        <v>2069</v>
      </c>
      <c r="C114" s="74" t="s">
        <v>135</v>
      </c>
      <c r="D114" s="75" t="s">
        <v>1261</v>
      </c>
      <c r="E114" s="71">
        <v>3.734013253760026E-3</v>
      </c>
      <c r="F114" s="332"/>
      <c r="G114" s="75" t="s">
        <v>1351</v>
      </c>
      <c r="H114" s="314" t="s">
        <v>2069</v>
      </c>
      <c r="I114" s="74" t="s">
        <v>135</v>
      </c>
      <c r="J114" s="75" t="s">
        <v>1261</v>
      </c>
      <c r="K114" s="71">
        <v>1.3000064318220044E-3</v>
      </c>
    </row>
    <row r="115" spans="1:11">
      <c r="A115" s="74" t="s">
        <v>1351</v>
      </c>
      <c r="B115" s="74" t="s">
        <v>1382</v>
      </c>
      <c r="C115" s="74" t="s">
        <v>43</v>
      </c>
      <c r="D115" s="80" t="s">
        <v>1262</v>
      </c>
      <c r="E115" s="71">
        <v>1.0719930876706225E-3</v>
      </c>
      <c r="F115" s="332"/>
      <c r="G115" s="75" t="s">
        <v>1351</v>
      </c>
      <c r="H115" s="314" t="s">
        <v>1382</v>
      </c>
      <c r="I115" s="74" t="s">
        <v>43</v>
      </c>
      <c r="J115" s="80" t="s">
        <v>1262</v>
      </c>
      <c r="K115" s="71">
        <v>3.9999544748515743E-4</v>
      </c>
    </row>
    <row r="116" spans="1:11">
      <c r="D116" s="80"/>
      <c r="E116" s="71"/>
      <c r="G116" s="75"/>
      <c r="H116" s="314"/>
      <c r="J116" s="80"/>
      <c r="K116" s="71"/>
    </row>
    <row r="117" spans="1:11">
      <c r="B117" s="74" t="s">
        <v>1353</v>
      </c>
      <c r="D117" s="79" t="s">
        <v>1354</v>
      </c>
      <c r="G117" s="75"/>
      <c r="H117" s="314" t="s">
        <v>1353</v>
      </c>
      <c r="J117" s="79" t="s">
        <v>1354</v>
      </c>
      <c r="K117" s="71"/>
    </row>
    <row r="118" spans="1:11">
      <c r="A118" s="74" t="s">
        <v>1353</v>
      </c>
      <c r="B118" s="74" t="s">
        <v>2070</v>
      </c>
      <c r="C118" s="74" t="s">
        <v>135</v>
      </c>
      <c r="D118" s="75" t="s">
        <v>1261</v>
      </c>
      <c r="E118" s="71">
        <v>3.7340134132446351E-3</v>
      </c>
      <c r="F118" s="332"/>
      <c r="G118" s="75" t="s">
        <v>1353</v>
      </c>
      <c r="H118" s="314" t="s">
        <v>2070</v>
      </c>
      <c r="I118" s="74" t="s">
        <v>135</v>
      </c>
      <c r="J118" s="75" t="s">
        <v>1261</v>
      </c>
      <c r="K118" s="71">
        <v>1.3000042694663511E-3</v>
      </c>
    </row>
    <row r="119" spans="1:11">
      <c r="A119" s="74" t="s">
        <v>1353</v>
      </c>
      <c r="B119" s="74" t="s">
        <v>1395</v>
      </c>
      <c r="C119" s="74" t="s">
        <v>43</v>
      </c>
      <c r="D119" s="80" t="s">
        <v>1262</v>
      </c>
      <c r="E119" s="71">
        <v>1.0719842159145146E-3</v>
      </c>
      <c r="F119" s="332"/>
      <c r="G119" s="75" t="s">
        <v>1353</v>
      </c>
      <c r="H119" s="314" t="s">
        <v>1395</v>
      </c>
      <c r="I119" s="74" t="s">
        <v>43</v>
      </c>
      <c r="J119" s="80" t="s">
        <v>1262</v>
      </c>
      <c r="K119" s="71">
        <v>3.9999894710317728E-4</v>
      </c>
    </row>
    <row r="120" spans="1:11">
      <c r="D120" s="80"/>
      <c r="E120" s="71"/>
      <c r="G120" s="75"/>
      <c r="H120" s="314"/>
      <c r="J120" s="80"/>
      <c r="K120" s="71"/>
    </row>
    <row r="121" spans="1:11">
      <c r="B121" s="74" t="s">
        <v>1436</v>
      </c>
      <c r="D121" s="79" t="s">
        <v>1438</v>
      </c>
      <c r="G121" s="75"/>
      <c r="H121" s="314" t="s">
        <v>1436</v>
      </c>
      <c r="J121" s="79" t="s">
        <v>1438</v>
      </c>
      <c r="K121" s="71"/>
    </row>
    <row r="122" spans="1:11">
      <c r="A122" s="74" t="s">
        <v>1436</v>
      </c>
      <c r="B122" s="74" t="s">
        <v>2071</v>
      </c>
      <c r="C122" s="74" t="s">
        <v>135</v>
      </c>
      <c r="D122" s="75" t="s">
        <v>1261</v>
      </c>
      <c r="E122" s="71">
        <v>3.7340076798555309E-3</v>
      </c>
      <c r="F122" s="332"/>
      <c r="G122" s="75" t="s">
        <v>1436</v>
      </c>
      <c r="H122" s="314" t="s">
        <v>2071</v>
      </c>
      <c r="I122" s="74" t="s">
        <v>135</v>
      </c>
      <c r="J122" s="75" t="s">
        <v>1261</v>
      </c>
      <c r="K122" s="71">
        <v>1.3000051030693939E-3</v>
      </c>
    </row>
    <row r="123" spans="1:11">
      <c r="A123" s="74" t="s">
        <v>1436</v>
      </c>
      <c r="B123" s="74" t="s">
        <v>1466</v>
      </c>
      <c r="C123" s="74" t="s">
        <v>43</v>
      </c>
      <c r="D123" s="80" t="s">
        <v>1262</v>
      </c>
      <c r="E123" s="71">
        <v>1.072008752121294E-3</v>
      </c>
      <c r="F123" s="332"/>
      <c r="G123" s="75" t="s">
        <v>1436</v>
      </c>
      <c r="H123" s="314" t="s">
        <v>1466</v>
      </c>
      <c r="I123" s="74" t="s">
        <v>43</v>
      </c>
      <c r="J123" s="80" t="s">
        <v>1262</v>
      </c>
      <c r="K123" s="71">
        <v>3.999960973740104E-4</v>
      </c>
    </row>
    <row r="124" spans="1:11">
      <c r="D124" s="80"/>
      <c r="E124" s="71"/>
      <c r="G124" s="75"/>
      <c r="H124" s="314"/>
      <c r="K124" s="71"/>
    </row>
  </sheetData>
  <customSheetViews>
    <customSheetView guid="{EE9F80F0-D120-4EB8-900E-6F37F4D124A6}" hiddenColumns="1" state="hidden">
      <selection activeCell="R4" sqref="R4:S150"/>
      <pageMargins left="0.7" right="0.7" top="0.75" bottom="0.75" header="0.3" footer="0.3"/>
    </customSheetView>
    <customSheetView guid="{ADB689A5-199C-47D5-A330-3295FFA6C434}" hiddenColumns="1">
      <selection activeCell="E5" sqref="E5"/>
      <pageMargins left="0.7" right="0.7" top="0.75" bottom="0.75" header="0.3" footer="0.3"/>
    </customSheetView>
  </customSheetViews>
  <pageMargins left="0.7" right="0.7" top="0.75" bottom="0.75" header="0.3" footer="0.3"/>
  <pageSetup orientation="portrait" r:id="rId1"/>
  <headerFooter>
    <oddFooter>&amp;C&amp;1#&amp;"Calibri"&amp;10&amp;K000000PUBLIC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1"/>
  <sheetViews>
    <sheetView topLeftCell="A239" workbookViewId="0">
      <selection activeCell="H240" sqref="H1:H1048576"/>
    </sheetView>
  </sheetViews>
  <sheetFormatPr defaultRowHeight="12.75"/>
  <cols>
    <col min="2" max="2" width="10.28515625" bestFit="1" customWidth="1"/>
    <col min="3" max="3" width="11" bestFit="1" customWidth="1"/>
    <col min="4" max="4" width="11.5703125" bestFit="1" customWidth="1"/>
    <col min="6" max="6" width="38.28515625" bestFit="1" customWidth="1"/>
    <col min="7" max="7" width="35.7109375" bestFit="1" customWidth="1"/>
    <col min="8" max="8" width="37.28515625" bestFit="1" customWidth="1"/>
    <col min="9" max="9" width="19.28515625" bestFit="1" customWidth="1"/>
  </cols>
  <sheetData>
    <row r="1" spans="1:14">
      <c r="B1" s="54" t="s">
        <v>295</v>
      </c>
      <c r="C1" s="54" t="s">
        <v>1231</v>
      </c>
      <c r="D1" s="54" t="s">
        <v>294</v>
      </c>
      <c r="E1" s="54" t="s">
        <v>296</v>
      </c>
      <c r="F1" s="54" t="s">
        <v>297</v>
      </c>
      <c r="G1" s="54" t="s">
        <v>298</v>
      </c>
      <c r="H1" s="54" t="s">
        <v>1232</v>
      </c>
      <c r="I1" s="54" t="s">
        <v>299</v>
      </c>
    </row>
    <row r="2" spans="1:14">
      <c r="A2" t="str">
        <f>C2&amp;D2</f>
        <v>HDC2P1D</v>
      </c>
      <c r="B2" s="54">
        <v>134184</v>
      </c>
      <c r="C2" s="54" t="s">
        <v>27</v>
      </c>
      <c r="D2" s="54" t="s">
        <v>43</v>
      </c>
      <c r="E2" s="54" t="s">
        <v>300</v>
      </c>
      <c r="F2" s="54" t="s">
        <v>303</v>
      </c>
      <c r="G2" s="54" t="s">
        <v>44</v>
      </c>
      <c r="H2" s="54" t="s">
        <v>2144</v>
      </c>
      <c r="I2" s="54" t="s">
        <v>237</v>
      </c>
      <c r="K2">
        <f>B2</f>
        <v>134184</v>
      </c>
      <c r="L2" t="str">
        <f>C2</f>
        <v>HDC2P1</v>
      </c>
      <c r="M2" t="str">
        <f>D2</f>
        <v>D</v>
      </c>
      <c r="N2" t="str">
        <f>E2</f>
        <v>S2P1D</v>
      </c>
    </row>
    <row r="3" spans="1:14">
      <c r="A3" t="str">
        <f t="shared" ref="A3:A66" si="0">C3&amp;D3</f>
        <v>HDC2P1DDP</v>
      </c>
      <c r="B3" s="54">
        <v>134265</v>
      </c>
      <c r="C3" s="54" t="s">
        <v>27</v>
      </c>
      <c r="D3" s="54" t="s">
        <v>94</v>
      </c>
      <c r="E3" s="54" t="s">
        <v>304</v>
      </c>
      <c r="F3" s="54" t="s">
        <v>303</v>
      </c>
      <c r="G3" s="54" t="s">
        <v>305</v>
      </c>
      <c r="H3" s="54" t="s">
        <v>2145</v>
      </c>
      <c r="I3" s="54" t="s">
        <v>306</v>
      </c>
      <c r="K3">
        <f t="shared" ref="K3:N66" si="1">B3</f>
        <v>134265</v>
      </c>
      <c r="L3" t="str">
        <f t="shared" si="1"/>
        <v>HDC2P1</v>
      </c>
      <c r="M3" t="str">
        <f t="shared" si="1"/>
        <v>DDP</v>
      </c>
      <c r="N3" t="str">
        <f t="shared" si="1"/>
        <v>H1S2D</v>
      </c>
    </row>
    <row r="4" spans="1:14">
      <c r="A4" t="str">
        <f t="shared" si="0"/>
        <v>HDC2P1G</v>
      </c>
      <c r="B4" s="54">
        <v>134263</v>
      </c>
      <c r="C4" s="54" t="s">
        <v>27</v>
      </c>
      <c r="D4" s="54" t="s">
        <v>41</v>
      </c>
      <c r="E4" s="54" t="s">
        <v>307</v>
      </c>
      <c r="F4" s="54" t="s">
        <v>303</v>
      </c>
      <c r="G4" s="54" t="s">
        <v>42</v>
      </c>
      <c r="H4" s="54" t="s">
        <v>42</v>
      </c>
      <c r="I4" s="54" t="s">
        <v>237</v>
      </c>
      <c r="K4">
        <f t="shared" si="1"/>
        <v>134263</v>
      </c>
      <c r="L4" t="str">
        <f t="shared" si="1"/>
        <v>HDC2P1</v>
      </c>
      <c r="M4" t="str">
        <f t="shared" si="1"/>
        <v>G</v>
      </c>
      <c r="N4" t="str">
        <f t="shared" si="1"/>
        <v>S2P1G</v>
      </c>
    </row>
    <row r="5" spans="1:14">
      <c r="A5" t="str">
        <f t="shared" si="0"/>
        <v>HDC2P1GDP</v>
      </c>
      <c r="B5" s="54">
        <v>134264</v>
      </c>
      <c r="C5" s="54" t="s">
        <v>27</v>
      </c>
      <c r="D5" s="54" t="s">
        <v>92</v>
      </c>
      <c r="E5" s="54" t="s">
        <v>308</v>
      </c>
      <c r="F5" s="54" t="s">
        <v>303</v>
      </c>
      <c r="G5" s="54" t="s">
        <v>309</v>
      </c>
      <c r="H5" s="54" t="s">
        <v>93</v>
      </c>
      <c r="I5" s="54" t="s">
        <v>306</v>
      </c>
      <c r="K5">
        <f t="shared" si="1"/>
        <v>134264</v>
      </c>
      <c r="L5" t="str">
        <f t="shared" si="1"/>
        <v>HDC2P1</v>
      </c>
      <c r="M5" t="str">
        <f t="shared" si="1"/>
        <v>GDP</v>
      </c>
      <c r="N5" t="str">
        <f t="shared" si="1"/>
        <v>H1S2G</v>
      </c>
    </row>
    <row r="6" spans="1:14">
      <c r="A6" t="str">
        <f t="shared" si="0"/>
        <v>HDC2P2D</v>
      </c>
      <c r="B6" s="54">
        <v>134463</v>
      </c>
      <c r="C6" s="54" t="s">
        <v>28</v>
      </c>
      <c r="D6" s="54" t="s">
        <v>43</v>
      </c>
      <c r="E6" s="54" t="s">
        <v>310</v>
      </c>
      <c r="F6" s="54" t="s">
        <v>311</v>
      </c>
      <c r="G6" s="54" t="s">
        <v>44</v>
      </c>
      <c r="H6" s="54" t="s">
        <v>2144</v>
      </c>
      <c r="I6" s="54" t="s">
        <v>237</v>
      </c>
      <c r="K6">
        <f t="shared" si="1"/>
        <v>134463</v>
      </c>
      <c r="L6" t="str">
        <f t="shared" si="1"/>
        <v>HDC2P2</v>
      </c>
      <c r="M6" t="str">
        <f t="shared" si="1"/>
        <v>D</v>
      </c>
      <c r="N6" t="str">
        <f t="shared" si="1"/>
        <v>S2P2D</v>
      </c>
    </row>
    <row r="7" spans="1:14">
      <c r="A7" t="str">
        <f t="shared" si="0"/>
        <v>HDC2P2DDP</v>
      </c>
      <c r="B7" s="54">
        <v>134465</v>
      </c>
      <c r="C7" s="54" t="s">
        <v>28</v>
      </c>
      <c r="D7" s="54" t="s">
        <v>94</v>
      </c>
      <c r="E7" s="54" t="s">
        <v>312</v>
      </c>
      <c r="F7" s="54" t="s">
        <v>311</v>
      </c>
      <c r="G7" s="54" t="s">
        <v>305</v>
      </c>
      <c r="H7" s="54" t="s">
        <v>2145</v>
      </c>
      <c r="I7" s="54" t="s">
        <v>306</v>
      </c>
      <c r="K7">
        <f t="shared" si="1"/>
        <v>134465</v>
      </c>
      <c r="L7" t="str">
        <f t="shared" si="1"/>
        <v>HDC2P2</v>
      </c>
      <c r="M7" t="str">
        <f t="shared" si="1"/>
        <v>DDP</v>
      </c>
      <c r="N7" t="str">
        <f t="shared" si="1"/>
        <v>H2S2D</v>
      </c>
    </row>
    <row r="8" spans="1:14">
      <c r="A8" t="str">
        <f t="shared" si="0"/>
        <v>HDC2P2G</v>
      </c>
      <c r="B8" s="54">
        <v>134462</v>
      </c>
      <c r="C8" s="54" t="s">
        <v>28</v>
      </c>
      <c r="D8" s="54" t="s">
        <v>41</v>
      </c>
      <c r="E8" s="54" t="s">
        <v>313</v>
      </c>
      <c r="F8" s="54" t="s">
        <v>311</v>
      </c>
      <c r="G8" s="54" t="s">
        <v>42</v>
      </c>
      <c r="H8" s="54" t="s">
        <v>42</v>
      </c>
      <c r="I8" s="54" t="s">
        <v>237</v>
      </c>
      <c r="K8">
        <f t="shared" si="1"/>
        <v>134462</v>
      </c>
      <c r="L8" t="str">
        <f t="shared" si="1"/>
        <v>HDC2P2</v>
      </c>
      <c r="M8" t="str">
        <f t="shared" si="1"/>
        <v>G</v>
      </c>
      <c r="N8" t="str">
        <f t="shared" si="1"/>
        <v>S2P2G</v>
      </c>
    </row>
    <row r="9" spans="1:14">
      <c r="A9" t="str">
        <f t="shared" si="0"/>
        <v>HDC2P2GDP</v>
      </c>
      <c r="B9" s="54">
        <v>134464</v>
      </c>
      <c r="C9" s="54" t="s">
        <v>28</v>
      </c>
      <c r="D9" s="54" t="s">
        <v>92</v>
      </c>
      <c r="E9" s="54" t="s">
        <v>314</v>
      </c>
      <c r="F9" s="54" t="s">
        <v>311</v>
      </c>
      <c r="G9" s="54" t="s">
        <v>309</v>
      </c>
      <c r="H9" s="54" t="s">
        <v>93</v>
      </c>
      <c r="I9" s="54" t="s">
        <v>306</v>
      </c>
      <c r="K9">
        <f t="shared" si="1"/>
        <v>134464</v>
      </c>
      <c r="L9" t="str">
        <f t="shared" si="1"/>
        <v>HDC2P2</v>
      </c>
      <c r="M9" t="str">
        <f t="shared" si="1"/>
        <v>GDP</v>
      </c>
      <c r="N9" t="str">
        <f t="shared" si="1"/>
        <v>H2S2G</v>
      </c>
    </row>
    <row r="10" spans="1:14">
      <c r="A10" t="str">
        <f t="shared" si="0"/>
        <v>HDFLXIDFP</v>
      </c>
      <c r="B10" s="54">
        <v>120047</v>
      </c>
      <c r="C10" s="54" t="s">
        <v>13</v>
      </c>
      <c r="D10" s="54" t="s">
        <v>100</v>
      </c>
      <c r="E10" s="54" t="s">
        <v>316</v>
      </c>
      <c r="F10" s="54" t="s">
        <v>220</v>
      </c>
      <c r="G10" s="54" t="s">
        <v>319</v>
      </c>
      <c r="H10" s="54" t="s">
        <v>2146</v>
      </c>
      <c r="I10" s="54" t="s">
        <v>306</v>
      </c>
      <c r="K10">
        <f t="shared" si="1"/>
        <v>120047</v>
      </c>
      <c r="L10" t="str">
        <f t="shared" si="1"/>
        <v>HDFLXI</v>
      </c>
      <c r="M10" t="str">
        <f t="shared" si="1"/>
        <v>DFP</v>
      </c>
      <c r="N10" t="str">
        <f t="shared" si="1"/>
        <v>HFDFD</v>
      </c>
    </row>
    <row r="11" spans="1:14">
      <c r="A11" t="str">
        <f t="shared" si="0"/>
        <v>HDFLXIFD</v>
      </c>
      <c r="B11" s="54">
        <v>106738</v>
      </c>
      <c r="C11" s="54" t="s">
        <v>13</v>
      </c>
      <c r="D11" s="54" t="s">
        <v>50</v>
      </c>
      <c r="E11" s="54" t="s">
        <v>321</v>
      </c>
      <c r="F11" s="54" t="s">
        <v>220</v>
      </c>
      <c r="G11" s="54" t="s">
        <v>323</v>
      </c>
      <c r="H11" s="54" t="s">
        <v>2147</v>
      </c>
      <c r="I11" s="54" t="s">
        <v>324</v>
      </c>
      <c r="K11">
        <f t="shared" si="1"/>
        <v>106738</v>
      </c>
      <c r="L11" t="str">
        <f t="shared" si="1"/>
        <v>HDFLXI</v>
      </c>
      <c r="M11" t="str">
        <f t="shared" si="1"/>
        <v>FD</v>
      </c>
      <c r="N11" t="str">
        <f t="shared" si="1"/>
        <v>FDIFD</v>
      </c>
    </row>
    <row r="12" spans="1:14">
      <c r="A12" t="str">
        <f t="shared" si="0"/>
        <v>HDFLXIG</v>
      </c>
      <c r="B12" s="54">
        <v>106737</v>
      </c>
      <c r="C12" s="54" t="s">
        <v>13</v>
      </c>
      <c r="D12" s="54" t="s">
        <v>41</v>
      </c>
      <c r="E12" s="54" t="s">
        <v>326</v>
      </c>
      <c r="F12" s="54" t="s">
        <v>220</v>
      </c>
      <c r="G12" s="54" t="s">
        <v>42</v>
      </c>
      <c r="H12" s="54" t="s">
        <v>42</v>
      </c>
      <c r="I12" s="54" t="s">
        <v>324</v>
      </c>
      <c r="K12">
        <f t="shared" si="1"/>
        <v>106737</v>
      </c>
      <c r="L12" t="str">
        <f t="shared" si="1"/>
        <v>HDFLXI</v>
      </c>
      <c r="M12" t="str">
        <f t="shared" si="1"/>
        <v>G</v>
      </c>
      <c r="N12" t="str">
        <f t="shared" si="1"/>
        <v>FDIG</v>
      </c>
    </row>
    <row r="13" spans="1:14">
      <c r="A13" t="str">
        <f t="shared" si="0"/>
        <v>HDFLXIGDP</v>
      </c>
      <c r="B13" s="54">
        <v>120048</v>
      </c>
      <c r="C13" s="54" t="s">
        <v>13</v>
      </c>
      <c r="D13" s="54" t="s">
        <v>92</v>
      </c>
      <c r="E13" s="54" t="s">
        <v>329</v>
      </c>
      <c r="F13" s="54" t="s">
        <v>220</v>
      </c>
      <c r="G13" s="54" t="s">
        <v>309</v>
      </c>
      <c r="H13" s="54" t="s">
        <v>93</v>
      </c>
      <c r="I13" s="54" t="s">
        <v>306</v>
      </c>
      <c r="K13">
        <f t="shared" si="1"/>
        <v>120048</v>
      </c>
      <c r="L13" t="str">
        <f t="shared" si="1"/>
        <v>HDFLXI</v>
      </c>
      <c r="M13" t="str">
        <f t="shared" si="1"/>
        <v>GDP</v>
      </c>
      <c r="N13" t="str">
        <f t="shared" si="1"/>
        <v>HFDIG</v>
      </c>
    </row>
    <row r="14" spans="1:14">
      <c r="A14" t="str">
        <f t="shared" si="0"/>
        <v>HDFLXIHYD</v>
      </c>
      <c r="B14" s="54">
        <v>110439</v>
      </c>
      <c r="C14" s="54" t="s">
        <v>13</v>
      </c>
      <c r="D14" s="54" t="s">
        <v>56</v>
      </c>
      <c r="E14" s="54" t="s">
        <v>332</v>
      </c>
      <c r="F14" s="54" t="s">
        <v>220</v>
      </c>
      <c r="G14" s="54" t="s">
        <v>57</v>
      </c>
      <c r="H14" s="54" t="s">
        <v>2148</v>
      </c>
      <c r="I14" s="54" t="s">
        <v>324</v>
      </c>
      <c r="K14">
        <f t="shared" si="1"/>
        <v>110439</v>
      </c>
      <c r="L14" t="str">
        <f t="shared" si="1"/>
        <v>HDFLXI</v>
      </c>
      <c r="M14" t="str">
        <f t="shared" si="1"/>
        <v>HYD</v>
      </c>
      <c r="N14" t="str">
        <f t="shared" si="1"/>
        <v>FDIHD</v>
      </c>
    </row>
    <row r="15" spans="1:14">
      <c r="A15" t="str">
        <f t="shared" si="0"/>
        <v>HDFLXIHYP</v>
      </c>
      <c r="B15" s="54">
        <v>120049</v>
      </c>
      <c r="C15" s="54" t="s">
        <v>13</v>
      </c>
      <c r="D15" s="54" t="s">
        <v>106</v>
      </c>
      <c r="E15" s="54" t="s">
        <v>335</v>
      </c>
      <c r="F15" s="54" t="s">
        <v>220</v>
      </c>
      <c r="G15" s="54" t="s">
        <v>337</v>
      </c>
      <c r="H15" s="54" t="s">
        <v>2149</v>
      </c>
      <c r="I15" s="54" t="s">
        <v>306</v>
      </c>
      <c r="K15">
        <f t="shared" si="1"/>
        <v>120049</v>
      </c>
      <c r="L15" t="str">
        <f t="shared" si="1"/>
        <v>HDFLXI</v>
      </c>
      <c r="M15" t="str">
        <f t="shared" si="1"/>
        <v>HYP</v>
      </c>
      <c r="N15" t="str">
        <f t="shared" si="1"/>
        <v>HFDHD</v>
      </c>
    </row>
    <row r="16" spans="1:14">
      <c r="A16" t="str">
        <f t="shared" si="0"/>
        <v>HDFLXIMD</v>
      </c>
      <c r="B16" s="54">
        <v>106739</v>
      </c>
      <c r="C16" s="54" t="s">
        <v>13</v>
      </c>
      <c r="D16" s="54" t="s">
        <v>52</v>
      </c>
      <c r="E16" s="54" t="s">
        <v>339</v>
      </c>
      <c r="F16" s="54" t="s">
        <v>220</v>
      </c>
      <c r="G16" s="54" t="s">
        <v>53</v>
      </c>
      <c r="H16" s="54" t="s">
        <v>2150</v>
      </c>
      <c r="I16" s="54" t="s">
        <v>324</v>
      </c>
      <c r="K16">
        <f t="shared" si="1"/>
        <v>106739</v>
      </c>
      <c r="L16" t="str">
        <f t="shared" si="1"/>
        <v>HDFLXI</v>
      </c>
      <c r="M16" t="str">
        <f t="shared" si="1"/>
        <v>MD</v>
      </c>
      <c r="N16" t="str">
        <f t="shared" si="1"/>
        <v>FDIMD</v>
      </c>
    </row>
    <row r="17" spans="1:14">
      <c r="A17" t="str">
        <f t="shared" si="0"/>
        <v>HDFLXIMDP</v>
      </c>
      <c r="B17" s="67">
        <v>120050</v>
      </c>
      <c r="C17" s="67" t="s">
        <v>13</v>
      </c>
      <c r="D17" s="67" t="s">
        <v>102</v>
      </c>
      <c r="E17" s="67" t="s">
        <v>342</v>
      </c>
      <c r="F17" s="67" t="s">
        <v>220</v>
      </c>
      <c r="G17" s="67" t="s">
        <v>344</v>
      </c>
      <c r="H17" s="67" t="s">
        <v>2151</v>
      </c>
      <c r="I17" s="67" t="s">
        <v>306</v>
      </c>
      <c r="K17">
        <f t="shared" si="1"/>
        <v>120050</v>
      </c>
      <c r="L17" t="str">
        <f t="shared" si="1"/>
        <v>HDFLXI</v>
      </c>
      <c r="M17" t="str">
        <f t="shared" si="1"/>
        <v>MDP</v>
      </c>
      <c r="N17" t="str">
        <f t="shared" si="1"/>
        <v>HFDMD</v>
      </c>
    </row>
    <row r="18" spans="1:14">
      <c r="A18" t="str">
        <f t="shared" si="0"/>
        <v>HDFLXIQD</v>
      </c>
      <c r="B18" s="54">
        <v>110438</v>
      </c>
      <c r="C18" s="54" t="s">
        <v>13</v>
      </c>
      <c r="D18" s="54" t="s">
        <v>54</v>
      </c>
      <c r="E18" s="54" t="s">
        <v>346</v>
      </c>
      <c r="F18" s="54" t="s">
        <v>220</v>
      </c>
      <c r="G18" s="54" t="s">
        <v>55</v>
      </c>
      <c r="H18" s="54" t="s">
        <v>2152</v>
      </c>
      <c r="I18" s="54" t="s">
        <v>324</v>
      </c>
      <c r="K18">
        <f t="shared" si="1"/>
        <v>110438</v>
      </c>
      <c r="L18" t="str">
        <f t="shared" si="1"/>
        <v>HDFLXI</v>
      </c>
      <c r="M18" t="str">
        <f t="shared" si="1"/>
        <v>QD</v>
      </c>
      <c r="N18" t="str">
        <f t="shared" si="1"/>
        <v>FDIQD</v>
      </c>
    </row>
    <row r="19" spans="1:14">
      <c r="A19" t="str">
        <f t="shared" si="0"/>
        <v>HDFLXIQDP</v>
      </c>
      <c r="B19" s="54">
        <v>120051</v>
      </c>
      <c r="C19" s="54" t="s">
        <v>13</v>
      </c>
      <c r="D19" s="54" t="s">
        <v>104</v>
      </c>
      <c r="E19" s="54" t="s">
        <v>349</v>
      </c>
      <c r="F19" s="54" t="s">
        <v>220</v>
      </c>
      <c r="G19" s="54" t="s">
        <v>351</v>
      </c>
      <c r="H19" s="54" t="s">
        <v>2153</v>
      </c>
      <c r="I19" s="54" t="s">
        <v>306</v>
      </c>
      <c r="K19">
        <f t="shared" si="1"/>
        <v>120051</v>
      </c>
      <c r="L19" t="str">
        <f t="shared" si="1"/>
        <v>HDFLXI</v>
      </c>
      <c r="M19" t="str">
        <f t="shared" si="1"/>
        <v>QDP</v>
      </c>
      <c r="N19" t="str">
        <f t="shared" si="1"/>
        <v>HFDQD</v>
      </c>
    </row>
    <row r="20" spans="1:14">
      <c r="A20" t="str">
        <f t="shared" si="0"/>
        <v>HDFLXIRFD</v>
      </c>
      <c r="B20" s="54">
        <v>106770</v>
      </c>
      <c r="C20" s="54" t="s">
        <v>13</v>
      </c>
      <c r="D20" s="54" t="s">
        <v>64</v>
      </c>
      <c r="E20" s="54" t="s">
        <v>353</v>
      </c>
      <c r="F20" s="54" t="s">
        <v>220</v>
      </c>
      <c r="G20" s="54" t="s">
        <v>355</v>
      </c>
      <c r="H20" s="54" t="s">
        <v>2154</v>
      </c>
      <c r="I20" s="54" t="s">
        <v>237</v>
      </c>
      <c r="K20">
        <f t="shared" si="1"/>
        <v>106770</v>
      </c>
      <c r="L20" t="str">
        <f t="shared" si="1"/>
        <v>HDFLXI</v>
      </c>
      <c r="M20" t="str">
        <f t="shared" si="1"/>
        <v>RFD</v>
      </c>
      <c r="N20" t="str">
        <f t="shared" si="1"/>
        <v>FDRFD</v>
      </c>
    </row>
    <row r="21" spans="1:14">
      <c r="A21" t="str">
        <f t="shared" si="0"/>
        <v>HDFLXIRG</v>
      </c>
      <c r="B21" s="54">
        <v>106736</v>
      </c>
      <c r="C21" s="54" t="s">
        <v>13</v>
      </c>
      <c r="D21" s="54" t="s">
        <v>58</v>
      </c>
      <c r="E21" s="54" t="s">
        <v>357</v>
      </c>
      <c r="F21" s="54" t="s">
        <v>220</v>
      </c>
      <c r="G21" s="54" t="s">
        <v>359</v>
      </c>
      <c r="H21" s="54" t="s">
        <v>59</v>
      </c>
      <c r="I21" s="54" t="s">
        <v>237</v>
      </c>
      <c r="K21">
        <f t="shared" si="1"/>
        <v>106736</v>
      </c>
      <c r="L21" t="str">
        <f t="shared" si="1"/>
        <v>HDFLXI</v>
      </c>
      <c r="M21" t="str">
        <f t="shared" si="1"/>
        <v>RG</v>
      </c>
      <c r="N21" t="str">
        <f t="shared" si="1"/>
        <v>FDRG</v>
      </c>
    </row>
    <row r="22" spans="1:14">
      <c r="A22" t="str">
        <f t="shared" si="0"/>
        <v>HDFLXIRHD</v>
      </c>
      <c r="B22" s="54">
        <v>110440</v>
      </c>
      <c r="C22" s="54" t="s">
        <v>13</v>
      </c>
      <c r="D22" s="54" t="s">
        <v>70</v>
      </c>
      <c r="E22" s="54" t="s">
        <v>361</v>
      </c>
      <c r="F22" s="54" t="s">
        <v>220</v>
      </c>
      <c r="G22" s="54" t="s">
        <v>363</v>
      </c>
      <c r="H22" s="54" t="s">
        <v>2155</v>
      </c>
      <c r="I22" s="54" t="s">
        <v>237</v>
      </c>
      <c r="K22">
        <f t="shared" si="1"/>
        <v>110440</v>
      </c>
      <c r="L22" t="str">
        <f t="shared" si="1"/>
        <v>HDFLXI</v>
      </c>
      <c r="M22" t="str">
        <f t="shared" si="1"/>
        <v>RHD</v>
      </c>
      <c r="N22" t="str">
        <f t="shared" si="1"/>
        <v>FDRHD</v>
      </c>
    </row>
    <row r="23" spans="1:14">
      <c r="A23" t="str">
        <f t="shared" si="0"/>
        <v>HDFLXIRMD</v>
      </c>
      <c r="B23" s="54">
        <v>106741</v>
      </c>
      <c r="C23" s="54" t="s">
        <v>13</v>
      </c>
      <c r="D23" s="54" t="s">
        <v>66</v>
      </c>
      <c r="E23" s="54" t="s">
        <v>365</v>
      </c>
      <c r="F23" s="54" t="s">
        <v>220</v>
      </c>
      <c r="G23" s="54" t="s">
        <v>367</v>
      </c>
      <c r="H23" s="54" t="s">
        <v>2156</v>
      </c>
      <c r="I23" s="54" t="s">
        <v>237</v>
      </c>
      <c r="K23">
        <f t="shared" si="1"/>
        <v>106741</v>
      </c>
      <c r="L23" t="str">
        <f t="shared" si="1"/>
        <v>HDFLXI</v>
      </c>
      <c r="M23" t="str">
        <f t="shared" si="1"/>
        <v>RMD</v>
      </c>
      <c r="N23" t="str">
        <f t="shared" si="1"/>
        <v>FDRMD</v>
      </c>
    </row>
    <row r="24" spans="1:14">
      <c r="A24" t="str">
        <f t="shared" si="0"/>
        <v>HDFLXIRQD</v>
      </c>
      <c r="B24" s="54">
        <v>108220</v>
      </c>
      <c r="C24" s="54" t="s">
        <v>13</v>
      </c>
      <c r="D24" s="54" t="s">
        <v>68</v>
      </c>
      <c r="E24" s="54" t="s">
        <v>369</v>
      </c>
      <c r="F24" s="54" t="s">
        <v>220</v>
      </c>
      <c r="G24" s="54" t="s">
        <v>371</v>
      </c>
      <c r="H24" s="54" t="s">
        <v>2157</v>
      </c>
      <c r="I24" s="54" t="s">
        <v>237</v>
      </c>
      <c r="K24">
        <f t="shared" si="1"/>
        <v>108220</v>
      </c>
      <c r="L24" t="str">
        <f t="shared" si="1"/>
        <v>HDFLXI</v>
      </c>
      <c r="M24" t="str">
        <f t="shared" si="1"/>
        <v>RQD</v>
      </c>
      <c r="N24" t="str">
        <f t="shared" si="1"/>
        <v>FDRQD</v>
      </c>
    </row>
    <row r="25" spans="1:14">
      <c r="A25" t="str">
        <f t="shared" si="0"/>
        <v>HDINCFG</v>
      </c>
      <c r="B25" s="54">
        <v>101685</v>
      </c>
      <c r="C25" s="54" t="s">
        <v>2</v>
      </c>
      <c r="D25" s="54" t="s">
        <v>41</v>
      </c>
      <c r="E25" s="54" t="s">
        <v>373</v>
      </c>
      <c r="F25" s="54" t="s">
        <v>376</v>
      </c>
      <c r="G25" s="54" t="s">
        <v>42</v>
      </c>
      <c r="H25" s="54" t="s">
        <v>42</v>
      </c>
      <c r="I25" s="54" t="s">
        <v>324</v>
      </c>
      <c r="K25">
        <f t="shared" si="1"/>
        <v>101685</v>
      </c>
      <c r="L25" t="str">
        <f t="shared" si="1"/>
        <v>HDINCF</v>
      </c>
      <c r="M25" t="str">
        <f t="shared" si="1"/>
        <v>G</v>
      </c>
      <c r="N25" t="str">
        <f t="shared" si="1"/>
        <v>IIG</v>
      </c>
    </row>
    <row r="26" spans="1:14">
      <c r="A26" t="str">
        <f t="shared" si="0"/>
        <v>HDINCFGDP</v>
      </c>
      <c r="B26" s="54">
        <v>120059</v>
      </c>
      <c r="C26" s="54" t="s">
        <v>2</v>
      </c>
      <c r="D26" s="54" t="s">
        <v>92</v>
      </c>
      <c r="E26" s="54" t="s">
        <v>378</v>
      </c>
      <c r="F26" s="54" t="s">
        <v>376</v>
      </c>
      <c r="G26" s="54" t="s">
        <v>309</v>
      </c>
      <c r="H26" s="54" t="s">
        <v>93</v>
      </c>
      <c r="I26" s="54" t="s">
        <v>306</v>
      </c>
      <c r="K26">
        <f t="shared" si="1"/>
        <v>120059</v>
      </c>
      <c r="L26" t="str">
        <f t="shared" si="1"/>
        <v>HDINCF</v>
      </c>
      <c r="M26" t="str">
        <f t="shared" si="1"/>
        <v>GDP</v>
      </c>
      <c r="N26" t="str">
        <f t="shared" si="1"/>
        <v>HIIG</v>
      </c>
    </row>
    <row r="27" spans="1:14">
      <c r="A27" t="str">
        <f t="shared" si="0"/>
        <v>HDINCFQD</v>
      </c>
      <c r="B27" s="54">
        <v>101686</v>
      </c>
      <c r="C27" s="54" t="s">
        <v>2</v>
      </c>
      <c r="D27" s="54" t="s">
        <v>54</v>
      </c>
      <c r="E27" s="54" t="s">
        <v>381</v>
      </c>
      <c r="F27" s="54" t="s">
        <v>376</v>
      </c>
      <c r="G27" s="54" t="s">
        <v>55</v>
      </c>
      <c r="H27" s="54" t="s">
        <v>2152</v>
      </c>
      <c r="I27" s="54" t="s">
        <v>324</v>
      </c>
      <c r="K27">
        <f t="shared" si="1"/>
        <v>101686</v>
      </c>
      <c r="L27" t="str">
        <f t="shared" si="1"/>
        <v>HDINCF</v>
      </c>
      <c r="M27" t="str">
        <f t="shared" si="1"/>
        <v>QD</v>
      </c>
      <c r="N27" t="str">
        <f t="shared" si="1"/>
        <v>IID</v>
      </c>
    </row>
    <row r="28" spans="1:14">
      <c r="A28" t="str">
        <f t="shared" si="0"/>
        <v>HDINCFQDP</v>
      </c>
      <c r="B28" s="54">
        <v>120101</v>
      </c>
      <c r="C28" s="54" t="s">
        <v>2</v>
      </c>
      <c r="D28" s="54" t="s">
        <v>104</v>
      </c>
      <c r="E28" s="54" t="s">
        <v>384</v>
      </c>
      <c r="F28" s="54" t="s">
        <v>376</v>
      </c>
      <c r="G28" s="54" t="s">
        <v>351</v>
      </c>
      <c r="H28" s="54" t="s">
        <v>2153</v>
      </c>
      <c r="I28" s="54" t="s">
        <v>306</v>
      </c>
      <c r="K28">
        <f t="shared" si="1"/>
        <v>120101</v>
      </c>
      <c r="L28" t="str">
        <f t="shared" si="1"/>
        <v>HDINCF</v>
      </c>
      <c r="M28" t="str">
        <f t="shared" si="1"/>
        <v>QDP</v>
      </c>
      <c r="N28" t="str">
        <f t="shared" si="1"/>
        <v>HIID</v>
      </c>
    </row>
    <row r="29" spans="1:14">
      <c r="A29" t="str">
        <f t="shared" si="0"/>
        <v>HDMIPSG</v>
      </c>
      <c r="B29" s="54">
        <v>102262</v>
      </c>
      <c r="C29" s="54" t="s">
        <v>6</v>
      </c>
      <c r="D29" s="54" t="s">
        <v>41</v>
      </c>
      <c r="E29" s="54" t="s">
        <v>387</v>
      </c>
      <c r="F29" s="54" t="s">
        <v>210</v>
      </c>
      <c r="G29" s="54" t="s">
        <v>42</v>
      </c>
      <c r="H29" s="54" t="s">
        <v>42</v>
      </c>
      <c r="I29" s="54" t="s">
        <v>237</v>
      </c>
      <c r="K29">
        <f t="shared" si="1"/>
        <v>102262</v>
      </c>
      <c r="L29" t="str">
        <f t="shared" si="1"/>
        <v>HDMIPS</v>
      </c>
      <c r="M29" t="str">
        <f t="shared" si="1"/>
        <v>G</v>
      </c>
      <c r="N29" t="str">
        <f t="shared" si="1"/>
        <v>MIPSG</v>
      </c>
    </row>
    <row r="30" spans="1:14">
      <c r="A30" t="str">
        <f t="shared" si="0"/>
        <v>HDMIPSGDP</v>
      </c>
      <c r="B30" s="54">
        <v>120073</v>
      </c>
      <c r="C30" s="54" t="s">
        <v>6</v>
      </c>
      <c r="D30" s="54" t="s">
        <v>92</v>
      </c>
      <c r="E30" s="54" t="s">
        <v>391</v>
      </c>
      <c r="F30" s="54" t="s">
        <v>210</v>
      </c>
      <c r="G30" s="54" t="s">
        <v>309</v>
      </c>
      <c r="H30" s="54" t="s">
        <v>93</v>
      </c>
      <c r="I30" s="54" t="s">
        <v>306</v>
      </c>
      <c r="K30">
        <f t="shared" si="1"/>
        <v>120073</v>
      </c>
      <c r="L30" t="str">
        <f t="shared" si="1"/>
        <v>HDMIPS</v>
      </c>
      <c r="M30" t="str">
        <f t="shared" si="1"/>
        <v>GDP</v>
      </c>
      <c r="N30" t="str">
        <f t="shared" si="1"/>
        <v>HMPSG</v>
      </c>
    </row>
    <row r="31" spans="1:14">
      <c r="A31" t="str">
        <f t="shared" si="0"/>
        <v>HDMIPSMD</v>
      </c>
      <c r="B31" s="54">
        <v>102260</v>
      </c>
      <c r="C31" s="54" t="s">
        <v>6</v>
      </c>
      <c r="D31" s="54" t="s">
        <v>52</v>
      </c>
      <c r="E31" s="54" t="s">
        <v>394</v>
      </c>
      <c r="F31" s="54" t="s">
        <v>210</v>
      </c>
      <c r="G31" s="54" t="s">
        <v>53</v>
      </c>
      <c r="H31" s="54" t="s">
        <v>2150</v>
      </c>
      <c r="I31" s="54" t="s">
        <v>237</v>
      </c>
      <c r="K31">
        <f t="shared" si="1"/>
        <v>102260</v>
      </c>
      <c r="L31" t="str">
        <f t="shared" si="1"/>
        <v>HDMIPS</v>
      </c>
      <c r="M31" t="str">
        <f t="shared" si="1"/>
        <v>MD</v>
      </c>
      <c r="N31" t="str">
        <f t="shared" si="1"/>
        <v>MIPSM</v>
      </c>
    </row>
    <row r="32" spans="1:14">
      <c r="A32" t="str">
        <f t="shared" si="0"/>
        <v>HDMIPSMDP</v>
      </c>
      <c r="B32" s="67">
        <v>120074</v>
      </c>
      <c r="C32" s="67" t="s">
        <v>6</v>
      </c>
      <c r="D32" s="67" t="s">
        <v>102</v>
      </c>
      <c r="E32" s="67" t="s">
        <v>397</v>
      </c>
      <c r="F32" s="67" t="s">
        <v>210</v>
      </c>
      <c r="G32" s="67" t="s">
        <v>344</v>
      </c>
      <c r="H32" s="67" t="s">
        <v>2151</v>
      </c>
      <c r="I32" s="67" t="s">
        <v>306</v>
      </c>
      <c r="K32">
        <f t="shared" si="1"/>
        <v>120074</v>
      </c>
      <c r="L32" t="str">
        <f t="shared" si="1"/>
        <v>HDMIPS</v>
      </c>
      <c r="M32" t="str">
        <f t="shared" si="1"/>
        <v>MDP</v>
      </c>
      <c r="N32" t="str">
        <f t="shared" si="1"/>
        <v>HMPSM</v>
      </c>
    </row>
    <row r="33" spans="1:14">
      <c r="A33" t="str">
        <f t="shared" si="0"/>
        <v>HDMIPSQD</v>
      </c>
      <c r="B33" s="54">
        <v>102261</v>
      </c>
      <c r="C33" s="54" t="s">
        <v>6</v>
      </c>
      <c r="D33" s="54" t="s">
        <v>54</v>
      </c>
      <c r="E33" s="54" t="s">
        <v>400</v>
      </c>
      <c r="F33" s="54" t="s">
        <v>210</v>
      </c>
      <c r="G33" s="54" t="s">
        <v>55</v>
      </c>
      <c r="H33" s="54" t="s">
        <v>2152</v>
      </c>
      <c r="I33" s="54" t="s">
        <v>237</v>
      </c>
      <c r="K33">
        <f t="shared" si="1"/>
        <v>102261</v>
      </c>
      <c r="L33" t="str">
        <f t="shared" si="1"/>
        <v>HDMIPS</v>
      </c>
      <c r="M33" t="str">
        <f t="shared" si="1"/>
        <v>QD</v>
      </c>
      <c r="N33" t="str">
        <f t="shared" si="1"/>
        <v>MIPSQ</v>
      </c>
    </row>
    <row r="34" spans="1:14">
      <c r="A34" t="str">
        <f t="shared" si="0"/>
        <v>HDMIPSQDP</v>
      </c>
      <c r="B34" s="54">
        <v>120075</v>
      </c>
      <c r="C34" s="54" t="s">
        <v>6</v>
      </c>
      <c r="D34" s="54" t="s">
        <v>104</v>
      </c>
      <c r="E34" s="54" t="s">
        <v>403</v>
      </c>
      <c r="F34" s="54" t="s">
        <v>210</v>
      </c>
      <c r="G34" s="54" t="s">
        <v>351</v>
      </c>
      <c r="H34" s="54" t="s">
        <v>2153</v>
      </c>
      <c r="I34" s="54" t="s">
        <v>306</v>
      </c>
      <c r="K34">
        <f t="shared" si="1"/>
        <v>120075</v>
      </c>
      <c r="L34" t="str">
        <f t="shared" si="1"/>
        <v>HDMIPS</v>
      </c>
      <c r="M34" t="str">
        <f t="shared" si="1"/>
        <v>QDP</v>
      </c>
      <c r="N34" t="str">
        <f t="shared" si="1"/>
        <v>HMPSQ</v>
      </c>
    </row>
    <row r="35" spans="1:14">
      <c r="A35" t="str">
        <f t="shared" si="0"/>
        <v>HDSTIFG</v>
      </c>
      <c r="B35" s="54">
        <v>101599</v>
      </c>
      <c r="C35" s="54" t="s">
        <v>3</v>
      </c>
      <c r="D35" s="54" t="s">
        <v>41</v>
      </c>
      <c r="E35" s="54" t="s">
        <v>406</v>
      </c>
      <c r="F35" s="54" t="s">
        <v>410</v>
      </c>
      <c r="G35" s="54" t="s">
        <v>42</v>
      </c>
      <c r="H35" s="54" t="s">
        <v>42</v>
      </c>
      <c r="I35" s="54" t="s">
        <v>324</v>
      </c>
      <c r="K35">
        <f t="shared" si="1"/>
        <v>101599</v>
      </c>
      <c r="L35" t="str">
        <f t="shared" si="1"/>
        <v>HDSTIF</v>
      </c>
      <c r="M35" t="str">
        <f t="shared" si="1"/>
        <v>G</v>
      </c>
      <c r="N35" t="str">
        <f t="shared" si="1"/>
        <v>ISG</v>
      </c>
    </row>
    <row r="36" spans="1:14">
      <c r="A36" t="str">
        <f t="shared" si="0"/>
        <v>HDSTIFGDP</v>
      </c>
      <c r="B36" s="54">
        <v>120062</v>
      </c>
      <c r="C36" s="54" t="s">
        <v>3</v>
      </c>
      <c r="D36" s="54" t="s">
        <v>92</v>
      </c>
      <c r="E36" s="54" t="s">
        <v>412</v>
      </c>
      <c r="F36" s="54" t="s">
        <v>410</v>
      </c>
      <c r="G36" s="54" t="s">
        <v>309</v>
      </c>
      <c r="H36" s="54" t="s">
        <v>93</v>
      </c>
      <c r="I36" s="54" t="s">
        <v>306</v>
      </c>
      <c r="K36">
        <f t="shared" si="1"/>
        <v>120062</v>
      </c>
      <c r="L36" t="str">
        <f t="shared" si="1"/>
        <v>HDSTIF</v>
      </c>
      <c r="M36" t="str">
        <f t="shared" si="1"/>
        <v>GDP</v>
      </c>
      <c r="N36" t="str">
        <f t="shared" si="1"/>
        <v>HISG</v>
      </c>
    </row>
    <row r="37" spans="1:14">
      <c r="A37" t="str">
        <f t="shared" si="0"/>
        <v>HDSTIFIG</v>
      </c>
      <c r="B37" s="54">
        <v>101597</v>
      </c>
      <c r="C37" s="54" t="s">
        <v>3</v>
      </c>
      <c r="D37" s="54" t="s">
        <v>72</v>
      </c>
      <c r="E37" s="54" t="s">
        <v>415</v>
      </c>
      <c r="F37" s="54" t="s">
        <v>410</v>
      </c>
      <c r="G37" s="54" t="s">
        <v>417</v>
      </c>
      <c r="H37" s="54" t="s">
        <v>73</v>
      </c>
      <c r="I37" s="54" t="s">
        <v>238</v>
      </c>
      <c r="K37">
        <f t="shared" si="1"/>
        <v>101597</v>
      </c>
      <c r="L37" t="str">
        <f t="shared" si="1"/>
        <v>HDSTIF</v>
      </c>
      <c r="M37" t="str">
        <f t="shared" si="1"/>
        <v>IG</v>
      </c>
      <c r="N37" t="str">
        <f t="shared" si="1"/>
        <v>ISIG</v>
      </c>
    </row>
    <row r="38" spans="1:14">
      <c r="A38" t="str">
        <f t="shared" si="0"/>
        <v>HDSTIFIMD</v>
      </c>
      <c r="B38" s="54">
        <v>101598</v>
      </c>
      <c r="C38" s="54" t="s">
        <v>3</v>
      </c>
      <c r="D38" s="54" t="s">
        <v>80</v>
      </c>
      <c r="E38" s="54" t="s">
        <v>419</v>
      </c>
      <c r="F38" s="54" t="s">
        <v>410</v>
      </c>
      <c r="G38" s="54" t="s">
        <v>421</v>
      </c>
      <c r="H38" s="54" t="s">
        <v>2158</v>
      </c>
      <c r="I38" s="54" t="s">
        <v>238</v>
      </c>
      <c r="K38">
        <f t="shared" si="1"/>
        <v>101598</v>
      </c>
      <c r="L38" t="str">
        <f t="shared" si="1"/>
        <v>HDSTIF</v>
      </c>
      <c r="M38" t="str">
        <f t="shared" si="1"/>
        <v>IMD</v>
      </c>
      <c r="N38" t="str">
        <f t="shared" si="1"/>
        <v>ISID</v>
      </c>
    </row>
    <row r="39" spans="1:14">
      <c r="A39" t="str">
        <f t="shared" si="0"/>
        <v>HDSTIFIWD</v>
      </c>
      <c r="B39" s="54">
        <v>104430</v>
      </c>
      <c r="C39" s="54" t="s">
        <v>3</v>
      </c>
      <c r="D39" s="54" t="s">
        <v>77</v>
      </c>
      <c r="E39" s="54" t="s">
        <v>423</v>
      </c>
      <c r="F39" s="54" t="s">
        <v>410</v>
      </c>
      <c r="G39" s="54" t="s">
        <v>425</v>
      </c>
      <c r="H39" s="54" t="s">
        <v>2159</v>
      </c>
      <c r="I39" s="54" t="s">
        <v>238</v>
      </c>
      <c r="K39">
        <f t="shared" si="1"/>
        <v>104430</v>
      </c>
      <c r="L39" t="str">
        <f t="shared" si="1"/>
        <v>HDSTIF</v>
      </c>
      <c r="M39" t="str">
        <f t="shared" si="1"/>
        <v>IWD</v>
      </c>
      <c r="N39" t="str">
        <f t="shared" si="1"/>
        <v>ISIDW</v>
      </c>
    </row>
    <row r="40" spans="1:14">
      <c r="A40" t="str">
        <f t="shared" si="0"/>
        <v>HDSTIFMD</v>
      </c>
      <c r="B40" s="54">
        <v>101600</v>
      </c>
      <c r="C40" s="54" t="s">
        <v>3</v>
      </c>
      <c r="D40" s="54" t="s">
        <v>52</v>
      </c>
      <c r="E40" s="54" t="s">
        <v>427</v>
      </c>
      <c r="F40" s="54" t="s">
        <v>410</v>
      </c>
      <c r="G40" s="54" t="s">
        <v>53</v>
      </c>
      <c r="H40" s="54" t="s">
        <v>2150</v>
      </c>
      <c r="I40" s="54" t="s">
        <v>324</v>
      </c>
      <c r="K40">
        <f t="shared" si="1"/>
        <v>101600</v>
      </c>
      <c r="L40" t="str">
        <f t="shared" si="1"/>
        <v>HDSTIF</v>
      </c>
      <c r="M40" t="str">
        <f t="shared" si="1"/>
        <v>MD</v>
      </c>
      <c r="N40" t="str">
        <f t="shared" si="1"/>
        <v>ISD</v>
      </c>
    </row>
    <row r="41" spans="1:14">
      <c r="A41" t="str">
        <f t="shared" si="0"/>
        <v>HDSTIFMDP</v>
      </c>
      <c r="B41" s="67">
        <v>120060</v>
      </c>
      <c r="C41" s="67" t="s">
        <v>3</v>
      </c>
      <c r="D41" s="67" t="s">
        <v>102</v>
      </c>
      <c r="E41" s="67" t="s">
        <v>430</v>
      </c>
      <c r="F41" s="67" t="s">
        <v>410</v>
      </c>
      <c r="G41" s="67" t="s">
        <v>344</v>
      </c>
      <c r="H41" s="67" t="s">
        <v>2151</v>
      </c>
      <c r="I41" s="67" t="s">
        <v>306</v>
      </c>
      <c r="K41">
        <f t="shared" si="1"/>
        <v>120060</v>
      </c>
      <c r="L41" t="str">
        <f t="shared" si="1"/>
        <v>HDSTIF</v>
      </c>
      <c r="M41" t="str">
        <f t="shared" si="1"/>
        <v>MDP</v>
      </c>
      <c r="N41" t="str">
        <f t="shared" si="1"/>
        <v>HISD</v>
      </c>
    </row>
    <row r="42" spans="1:14">
      <c r="A42" t="str">
        <f t="shared" si="0"/>
        <v>HDSTIFPG</v>
      </c>
      <c r="B42" s="54">
        <v>108363</v>
      </c>
      <c r="C42" s="54" t="s">
        <v>3</v>
      </c>
      <c r="D42" s="54" t="s">
        <v>84</v>
      </c>
      <c r="E42" s="54" t="s">
        <v>433</v>
      </c>
      <c r="F42" s="54" t="s">
        <v>410</v>
      </c>
      <c r="G42" s="54" t="s">
        <v>435</v>
      </c>
      <c r="H42" s="54" t="s">
        <v>85</v>
      </c>
      <c r="I42" s="54" t="s">
        <v>239</v>
      </c>
      <c r="K42">
        <f t="shared" si="1"/>
        <v>108363</v>
      </c>
      <c r="L42" t="str">
        <f t="shared" si="1"/>
        <v>HDSTIF</v>
      </c>
      <c r="M42" t="str">
        <f t="shared" si="1"/>
        <v>PG</v>
      </c>
      <c r="N42" t="str">
        <f t="shared" si="1"/>
        <v>ISIPG</v>
      </c>
    </row>
    <row r="43" spans="1:14">
      <c r="A43" t="str">
        <f t="shared" si="0"/>
        <v>HDSTIFPMD</v>
      </c>
      <c r="B43" s="54">
        <v>108253</v>
      </c>
      <c r="C43" s="54" t="s">
        <v>3</v>
      </c>
      <c r="D43" s="54" t="s">
        <v>90</v>
      </c>
      <c r="E43" s="54" t="s">
        <v>437</v>
      </c>
      <c r="F43" s="54" t="s">
        <v>410</v>
      </c>
      <c r="G43" s="54" t="s">
        <v>439</v>
      </c>
      <c r="H43" s="54" t="s">
        <v>2160</v>
      </c>
      <c r="I43" s="54" t="s">
        <v>239</v>
      </c>
      <c r="K43">
        <f t="shared" si="1"/>
        <v>108253</v>
      </c>
      <c r="L43" t="str">
        <f t="shared" si="1"/>
        <v>HDSTIF</v>
      </c>
      <c r="M43" t="str">
        <f t="shared" si="1"/>
        <v>PMD</v>
      </c>
      <c r="N43" t="str">
        <f t="shared" si="1"/>
        <v>ISIPM</v>
      </c>
    </row>
    <row r="44" spans="1:14">
      <c r="A44" t="str">
        <f t="shared" si="0"/>
        <v>HDSTIFPWD</v>
      </c>
      <c r="B44" s="54">
        <v>108254</v>
      </c>
      <c r="C44" s="54" t="s">
        <v>3</v>
      </c>
      <c r="D44" s="54" t="s">
        <v>88</v>
      </c>
      <c r="E44" s="54" t="s">
        <v>441</v>
      </c>
      <c r="F44" s="54" t="s">
        <v>410</v>
      </c>
      <c r="G44" s="54" t="s">
        <v>443</v>
      </c>
      <c r="H44" s="54" t="s">
        <v>2161</v>
      </c>
      <c r="I44" s="54" t="s">
        <v>239</v>
      </c>
      <c r="K44">
        <f t="shared" si="1"/>
        <v>108254</v>
      </c>
      <c r="L44" t="str">
        <f t="shared" si="1"/>
        <v>HDSTIF</v>
      </c>
      <c r="M44" t="str">
        <f t="shared" si="1"/>
        <v>PWD</v>
      </c>
      <c r="N44" t="str">
        <f t="shared" si="1"/>
        <v>ISIPW</v>
      </c>
    </row>
    <row r="45" spans="1:14">
      <c r="A45" t="str">
        <f t="shared" si="0"/>
        <v>HDSTIFQD</v>
      </c>
      <c r="B45" s="54">
        <v>139768</v>
      </c>
      <c r="C45" s="54" t="s">
        <v>3</v>
      </c>
      <c r="D45" s="54" t="s">
        <v>54</v>
      </c>
      <c r="E45" s="54" t="s">
        <v>445</v>
      </c>
      <c r="F45" s="54" t="s">
        <v>410</v>
      </c>
      <c r="G45" s="54" t="s">
        <v>55</v>
      </c>
      <c r="H45" s="54" t="s">
        <v>2152</v>
      </c>
      <c r="I45" s="54" t="s">
        <v>324</v>
      </c>
      <c r="K45">
        <f t="shared" si="1"/>
        <v>139768</v>
      </c>
      <c r="L45" t="str">
        <f t="shared" si="1"/>
        <v>HDSTIF</v>
      </c>
      <c r="M45" t="str">
        <f t="shared" si="1"/>
        <v>QD</v>
      </c>
      <c r="N45" t="str">
        <f t="shared" si="1"/>
        <v>ISDQ</v>
      </c>
    </row>
    <row r="46" spans="1:14">
      <c r="A46" t="str">
        <f t="shared" si="0"/>
        <v>HDSTIFQDP</v>
      </c>
      <c r="B46" s="54">
        <v>139767</v>
      </c>
      <c r="C46" s="54" t="s">
        <v>3</v>
      </c>
      <c r="D46" s="54" t="s">
        <v>104</v>
      </c>
      <c r="E46" s="54" t="s">
        <v>448</v>
      </c>
      <c r="F46" s="54" t="s">
        <v>410</v>
      </c>
      <c r="G46" s="54" t="s">
        <v>351</v>
      </c>
      <c r="H46" s="54" t="s">
        <v>2153</v>
      </c>
      <c r="I46" s="54" t="s">
        <v>306</v>
      </c>
      <c r="K46">
        <f t="shared" si="1"/>
        <v>139767</v>
      </c>
      <c r="L46" t="str">
        <f t="shared" si="1"/>
        <v>HDSTIF</v>
      </c>
      <c r="M46" t="str">
        <f t="shared" si="1"/>
        <v>QDP</v>
      </c>
      <c r="N46" t="str">
        <f t="shared" si="1"/>
        <v>HISDQ</v>
      </c>
    </row>
    <row r="47" spans="1:14">
      <c r="A47" t="str">
        <f t="shared" si="0"/>
        <v>HDSTIFWD</v>
      </c>
      <c r="B47" s="54">
        <v>104429</v>
      </c>
      <c r="C47" s="54" t="s">
        <v>3</v>
      </c>
      <c r="D47" s="54" t="s">
        <v>48</v>
      </c>
      <c r="E47" s="54" t="s">
        <v>451</v>
      </c>
      <c r="F47" s="54" t="s">
        <v>410</v>
      </c>
      <c r="G47" s="54" t="s">
        <v>453</v>
      </c>
      <c r="H47" s="54" t="s">
        <v>2162</v>
      </c>
      <c r="I47" s="54" t="s">
        <v>324</v>
      </c>
      <c r="K47">
        <f t="shared" si="1"/>
        <v>104429</v>
      </c>
      <c r="L47" t="str">
        <f t="shared" si="1"/>
        <v>HDSTIF</v>
      </c>
      <c r="M47" t="str">
        <f t="shared" si="1"/>
        <v>WD</v>
      </c>
      <c r="N47" t="str">
        <f t="shared" si="1"/>
        <v>ISDW</v>
      </c>
    </row>
    <row r="48" spans="1:14" s="104" customFormat="1" ht="15">
      <c r="A48" t="str">
        <f t="shared" si="0"/>
        <v>HDSTIFWDP</v>
      </c>
      <c r="B48" s="185">
        <v>120061</v>
      </c>
      <c r="C48" s="185" t="s">
        <v>3</v>
      </c>
      <c r="D48" s="185" t="s">
        <v>98</v>
      </c>
      <c r="E48" s="185" t="s">
        <v>455</v>
      </c>
      <c r="F48" s="185" t="s">
        <v>410</v>
      </c>
      <c r="G48" s="185" t="s">
        <v>457</v>
      </c>
      <c r="H48" s="185" t="s">
        <v>2163</v>
      </c>
      <c r="I48" s="185" t="s">
        <v>306</v>
      </c>
      <c r="K48">
        <f t="shared" si="1"/>
        <v>120061</v>
      </c>
      <c r="L48" t="str">
        <f t="shared" si="1"/>
        <v>HDSTIF</v>
      </c>
      <c r="M48" t="str">
        <f t="shared" si="1"/>
        <v>WDP</v>
      </c>
      <c r="N48" t="str">
        <f t="shared" si="1"/>
        <v>HISDW</v>
      </c>
    </row>
    <row r="49" spans="1:14">
      <c r="A49" t="str">
        <f t="shared" si="0"/>
        <v>HDUSTFDD</v>
      </c>
      <c r="B49" s="54">
        <v>104351</v>
      </c>
      <c r="C49" s="54" t="s">
        <v>9</v>
      </c>
      <c r="D49" s="54" t="s">
        <v>46</v>
      </c>
      <c r="E49" s="54" t="s">
        <v>459</v>
      </c>
      <c r="F49" s="54" t="s">
        <v>224</v>
      </c>
      <c r="G49" s="54" t="s">
        <v>463</v>
      </c>
      <c r="H49" s="54" t="s">
        <v>2164</v>
      </c>
      <c r="I49" s="54" t="s">
        <v>324</v>
      </c>
      <c r="K49">
        <f t="shared" si="1"/>
        <v>104351</v>
      </c>
      <c r="L49" t="str">
        <f t="shared" si="1"/>
        <v>HDUSTF</v>
      </c>
      <c r="M49" t="str">
        <f t="shared" si="1"/>
        <v>DD</v>
      </c>
      <c r="N49" t="str">
        <f t="shared" si="1"/>
        <v>LPIDD</v>
      </c>
    </row>
    <row r="50" spans="1:14">
      <c r="A50" t="str">
        <f t="shared" si="0"/>
        <v>HDUSTFDPD</v>
      </c>
      <c r="B50" s="54">
        <v>120065</v>
      </c>
      <c r="C50" s="54" t="s">
        <v>9</v>
      </c>
      <c r="D50" s="54" t="s">
        <v>96</v>
      </c>
      <c r="E50" s="54" t="s">
        <v>465</v>
      </c>
      <c r="F50" s="54" t="s">
        <v>224</v>
      </c>
      <c r="G50" s="54" t="s">
        <v>467</v>
      </c>
      <c r="H50" s="54" t="s">
        <v>2165</v>
      </c>
      <c r="I50" s="54" t="s">
        <v>306</v>
      </c>
      <c r="K50">
        <f t="shared" si="1"/>
        <v>120065</v>
      </c>
      <c r="L50" t="str">
        <f t="shared" si="1"/>
        <v>HDUSTF</v>
      </c>
      <c r="M50" t="str">
        <f t="shared" si="1"/>
        <v>DPD</v>
      </c>
      <c r="N50" t="str">
        <f t="shared" si="1"/>
        <v>HLPDD</v>
      </c>
    </row>
    <row r="51" spans="1:14">
      <c r="A51" t="str">
        <f t="shared" si="0"/>
        <v>HDUSTFG</v>
      </c>
      <c r="B51" s="54">
        <v>104344</v>
      </c>
      <c r="C51" s="54" t="s">
        <v>9</v>
      </c>
      <c r="D51" s="54" t="s">
        <v>41</v>
      </c>
      <c r="E51" s="54" t="s">
        <v>469</v>
      </c>
      <c r="F51" s="54" t="s">
        <v>224</v>
      </c>
      <c r="G51" s="54" t="s">
        <v>42</v>
      </c>
      <c r="H51" s="54" t="s">
        <v>42</v>
      </c>
      <c r="I51" s="54" t="s">
        <v>324</v>
      </c>
      <c r="K51">
        <f t="shared" si="1"/>
        <v>104344</v>
      </c>
      <c r="L51" t="str">
        <f t="shared" si="1"/>
        <v>HDUSTF</v>
      </c>
      <c r="M51" t="str">
        <f t="shared" si="1"/>
        <v>G</v>
      </c>
      <c r="N51" t="str">
        <f t="shared" si="1"/>
        <v>LPIG</v>
      </c>
    </row>
    <row r="52" spans="1:14">
      <c r="A52" t="str">
        <f t="shared" si="0"/>
        <v>HDUSTFGDP</v>
      </c>
      <c r="B52" s="54">
        <v>120066</v>
      </c>
      <c r="C52" s="54" t="s">
        <v>9</v>
      </c>
      <c r="D52" s="54" t="s">
        <v>92</v>
      </c>
      <c r="E52" s="54" t="s">
        <v>472</v>
      </c>
      <c r="F52" s="54" t="s">
        <v>224</v>
      </c>
      <c r="G52" s="54" t="s">
        <v>309</v>
      </c>
      <c r="H52" s="54" t="s">
        <v>93</v>
      </c>
      <c r="I52" s="54" t="s">
        <v>306</v>
      </c>
      <c r="K52">
        <f t="shared" si="1"/>
        <v>120066</v>
      </c>
      <c r="L52" t="str">
        <f t="shared" si="1"/>
        <v>HDUSTF</v>
      </c>
      <c r="M52" t="str">
        <f t="shared" si="1"/>
        <v>GDP</v>
      </c>
      <c r="N52" t="str">
        <f t="shared" si="1"/>
        <v>HLPIG</v>
      </c>
    </row>
    <row r="53" spans="1:14">
      <c r="A53" t="str">
        <f t="shared" si="0"/>
        <v>HDUSTFMD</v>
      </c>
      <c r="B53" s="54">
        <v>104348</v>
      </c>
      <c r="C53" s="54" t="s">
        <v>9</v>
      </c>
      <c r="D53" s="54" t="s">
        <v>52</v>
      </c>
      <c r="E53" s="54" t="s">
        <v>475</v>
      </c>
      <c r="F53" s="54" t="s">
        <v>224</v>
      </c>
      <c r="G53" s="54" t="s">
        <v>53</v>
      </c>
      <c r="H53" s="54" t="s">
        <v>2150</v>
      </c>
      <c r="I53" s="54" t="s">
        <v>324</v>
      </c>
      <c r="K53">
        <f t="shared" si="1"/>
        <v>104348</v>
      </c>
      <c r="L53" t="str">
        <f t="shared" si="1"/>
        <v>HDUSTF</v>
      </c>
      <c r="M53" t="str">
        <f t="shared" si="1"/>
        <v>MD</v>
      </c>
      <c r="N53" t="str">
        <f t="shared" si="1"/>
        <v>LPIMD</v>
      </c>
    </row>
    <row r="54" spans="1:14">
      <c r="A54" t="str">
        <f t="shared" si="0"/>
        <v>HDUSTFMDP</v>
      </c>
      <c r="B54" s="67">
        <v>120067</v>
      </c>
      <c r="C54" s="67" t="s">
        <v>9</v>
      </c>
      <c r="D54" s="67" t="s">
        <v>102</v>
      </c>
      <c r="E54" s="67" t="s">
        <v>478</v>
      </c>
      <c r="F54" s="67" t="s">
        <v>224</v>
      </c>
      <c r="G54" s="67" t="s">
        <v>344</v>
      </c>
      <c r="H54" s="67" t="s">
        <v>2151</v>
      </c>
      <c r="I54" s="67" t="s">
        <v>306</v>
      </c>
      <c r="K54">
        <f t="shared" si="1"/>
        <v>120067</v>
      </c>
      <c r="L54" t="str">
        <f t="shared" si="1"/>
        <v>HDUSTF</v>
      </c>
      <c r="M54" t="str">
        <f t="shared" si="1"/>
        <v>MDP</v>
      </c>
      <c r="N54" t="str">
        <f t="shared" si="1"/>
        <v>HLPMD</v>
      </c>
    </row>
    <row r="55" spans="1:14">
      <c r="A55" t="str">
        <f t="shared" si="0"/>
        <v>HDUSTFPDD</v>
      </c>
      <c r="B55" s="54">
        <v>104349</v>
      </c>
      <c r="C55" s="54" t="s">
        <v>9</v>
      </c>
      <c r="D55" s="54" t="s">
        <v>86</v>
      </c>
      <c r="E55" s="54" t="s">
        <v>481</v>
      </c>
      <c r="F55" s="54" t="s">
        <v>224</v>
      </c>
      <c r="G55" s="54" t="s">
        <v>483</v>
      </c>
      <c r="H55" s="54" t="s">
        <v>2166</v>
      </c>
      <c r="I55" s="54" t="s">
        <v>239</v>
      </c>
      <c r="K55">
        <f t="shared" si="1"/>
        <v>104349</v>
      </c>
      <c r="L55" t="str">
        <f t="shared" si="1"/>
        <v>HDUSTF</v>
      </c>
      <c r="M55" t="str">
        <f t="shared" si="1"/>
        <v>PDD</v>
      </c>
      <c r="N55" t="str">
        <f t="shared" si="1"/>
        <v>LPIPD</v>
      </c>
    </row>
    <row r="56" spans="1:14">
      <c r="A56" t="str">
        <f t="shared" si="0"/>
        <v>HDUSTFPWD</v>
      </c>
      <c r="B56" s="54">
        <v>104345</v>
      </c>
      <c r="C56" s="54" t="s">
        <v>9</v>
      </c>
      <c r="D56" s="54" t="s">
        <v>88</v>
      </c>
      <c r="E56" s="54" t="s">
        <v>485</v>
      </c>
      <c r="F56" s="54" t="s">
        <v>224</v>
      </c>
      <c r="G56" s="54" t="s">
        <v>443</v>
      </c>
      <c r="H56" s="54" t="s">
        <v>2161</v>
      </c>
      <c r="I56" s="54" t="s">
        <v>239</v>
      </c>
      <c r="K56">
        <f t="shared" si="1"/>
        <v>104345</v>
      </c>
      <c r="L56" t="str">
        <f t="shared" si="1"/>
        <v>HDUSTF</v>
      </c>
      <c r="M56" t="str">
        <f t="shared" si="1"/>
        <v>PWD</v>
      </c>
      <c r="N56" t="str">
        <f t="shared" si="1"/>
        <v>LPIPW</v>
      </c>
    </row>
    <row r="57" spans="1:14">
      <c r="A57" t="str">
        <f t="shared" si="0"/>
        <v>HDUSTFRDD</v>
      </c>
      <c r="B57" s="54">
        <v>104342</v>
      </c>
      <c r="C57" s="54" t="s">
        <v>9</v>
      </c>
      <c r="D57" s="54" t="s">
        <v>60</v>
      </c>
      <c r="E57" s="54" t="s">
        <v>488</v>
      </c>
      <c r="F57" s="54" t="s">
        <v>224</v>
      </c>
      <c r="G57" s="54" t="s">
        <v>490</v>
      </c>
      <c r="H57" s="54" t="s">
        <v>2167</v>
      </c>
      <c r="I57" s="54" t="s">
        <v>237</v>
      </c>
      <c r="K57">
        <f t="shared" si="1"/>
        <v>104342</v>
      </c>
      <c r="L57" t="str">
        <f t="shared" si="1"/>
        <v>HDUSTF</v>
      </c>
      <c r="M57" t="str">
        <f t="shared" si="1"/>
        <v>RDD</v>
      </c>
      <c r="N57" t="str">
        <f t="shared" si="1"/>
        <v>LPRDD</v>
      </c>
    </row>
    <row r="58" spans="1:14">
      <c r="A58" t="str">
        <f t="shared" si="0"/>
        <v>HDUSTFRG</v>
      </c>
      <c r="B58" s="54">
        <v>104350</v>
      </c>
      <c r="C58" s="54" t="s">
        <v>9</v>
      </c>
      <c r="D58" s="54" t="s">
        <v>58</v>
      </c>
      <c r="E58" s="54" t="s">
        <v>492</v>
      </c>
      <c r="F58" s="54" t="s">
        <v>224</v>
      </c>
      <c r="G58" s="54" t="s">
        <v>359</v>
      </c>
      <c r="H58" s="54" t="s">
        <v>59</v>
      </c>
      <c r="I58" s="54" t="s">
        <v>237</v>
      </c>
      <c r="K58">
        <f t="shared" si="1"/>
        <v>104350</v>
      </c>
      <c r="L58" t="str">
        <f t="shared" si="1"/>
        <v>HDUSTF</v>
      </c>
      <c r="M58" t="str">
        <f t="shared" si="1"/>
        <v>RG</v>
      </c>
      <c r="N58" t="str">
        <f t="shared" si="1"/>
        <v>LPRG</v>
      </c>
    </row>
    <row r="59" spans="1:14">
      <c r="A59" t="str">
        <f t="shared" si="0"/>
        <v>HDUSTFRWD</v>
      </c>
      <c r="B59" s="54">
        <v>104343</v>
      </c>
      <c r="C59" s="54" t="s">
        <v>9</v>
      </c>
      <c r="D59" s="54" t="s">
        <v>62</v>
      </c>
      <c r="E59" s="54" t="s">
        <v>495</v>
      </c>
      <c r="F59" s="54" t="s">
        <v>224</v>
      </c>
      <c r="G59" s="54" t="s">
        <v>497</v>
      </c>
      <c r="H59" s="54" t="s">
        <v>2168</v>
      </c>
      <c r="I59" s="54" t="s">
        <v>237</v>
      </c>
      <c r="K59">
        <f t="shared" si="1"/>
        <v>104343</v>
      </c>
      <c r="L59" t="str">
        <f t="shared" si="1"/>
        <v>HDUSTF</v>
      </c>
      <c r="M59" t="str">
        <f t="shared" si="1"/>
        <v>RWD</v>
      </c>
      <c r="N59" t="str">
        <f t="shared" si="1"/>
        <v>LPRWD</v>
      </c>
    </row>
    <row r="60" spans="1:14">
      <c r="A60" t="str">
        <f t="shared" si="0"/>
        <v>HDUSTFWD</v>
      </c>
      <c r="B60" s="54">
        <v>104352</v>
      </c>
      <c r="C60" s="54" t="s">
        <v>9</v>
      </c>
      <c r="D60" s="54" t="s">
        <v>48</v>
      </c>
      <c r="E60" s="54" t="s">
        <v>499</v>
      </c>
      <c r="F60" s="54" t="s">
        <v>224</v>
      </c>
      <c r="G60" s="54" t="s">
        <v>453</v>
      </c>
      <c r="H60" s="54" t="s">
        <v>2162</v>
      </c>
      <c r="I60" s="54" t="s">
        <v>324</v>
      </c>
      <c r="K60">
        <f t="shared" si="1"/>
        <v>104352</v>
      </c>
      <c r="L60" t="str">
        <f t="shared" si="1"/>
        <v>HDUSTF</v>
      </c>
      <c r="M60" t="str">
        <f t="shared" si="1"/>
        <v>WD</v>
      </c>
      <c r="N60" t="str">
        <f t="shared" si="1"/>
        <v>LPIWD</v>
      </c>
    </row>
    <row r="61" spans="1:14" ht="15">
      <c r="A61" t="str">
        <f t="shared" si="0"/>
        <v>HDUSTFWDP</v>
      </c>
      <c r="B61" s="68">
        <v>120063</v>
      </c>
      <c r="C61" s="68" t="s">
        <v>9</v>
      </c>
      <c r="D61" s="68" t="s">
        <v>98</v>
      </c>
      <c r="E61" s="68" t="s">
        <v>502</v>
      </c>
      <c r="F61" s="68" t="s">
        <v>224</v>
      </c>
      <c r="G61" s="68" t="s">
        <v>457</v>
      </c>
      <c r="H61" s="68" t="s">
        <v>2163</v>
      </c>
      <c r="I61" s="68" t="s">
        <v>306</v>
      </c>
      <c r="K61">
        <f t="shared" si="1"/>
        <v>120063</v>
      </c>
      <c r="L61" t="str">
        <f t="shared" si="1"/>
        <v>HDUSTF</v>
      </c>
      <c r="M61" t="str">
        <f t="shared" si="1"/>
        <v>WDP</v>
      </c>
      <c r="N61" t="str">
        <f t="shared" si="1"/>
        <v>HLPWD</v>
      </c>
    </row>
    <row r="62" spans="1:14">
      <c r="A62" t="str">
        <f t="shared" si="0"/>
        <v>HEDYNFD</v>
      </c>
      <c r="B62" s="54">
        <v>106671</v>
      </c>
      <c r="C62" s="54" t="s">
        <v>12</v>
      </c>
      <c r="D62" s="54" t="s">
        <v>43</v>
      </c>
      <c r="E62" s="54" t="s">
        <v>504</v>
      </c>
      <c r="F62" s="54" t="s">
        <v>229</v>
      </c>
      <c r="G62" s="54" t="s">
        <v>44</v>
      </c>
      <c r="H62" s="54" t="s">
        <v>2144</v>
      </c>
      <c r="I62" s="54" t="s">
        <v>237</v>
      </c>
      <c r="K62">
        <f t="shared" si="1"/>
        <v>106671</v>
      </c>
      <c r="L62" t="str">
        <f t="shared" si="1"/>
        <v>HEDYNF</v>
      </c>
      <c r="M62" t="str">
        <f t="shared" si="1"/>
        <v>D</v>
      </c>
      <c r="N62" t="str">
        <f t="shared" si="1"/>
        <v>DFD</v>
      </c>
    </row>
    <row r="63" spans="1:14">
      <c r="A63" t="str">
        <f t="shared" si="0"/>
        <v>HEDYNFDDP</v>
      </c>
      <c r="B63" s="54">
        <v>120041</v>
      </c>
      <c r="C63" s="54" t="s">
        <v>12</v>
      </c>
      <c r="D63" s="54" t="s">
        <v>94</v>
      </c>
      <c r="E63" s="54" t="s">
        <v>507</v>
      </c>
      <c r="F63" s="54" t="s">
        <v>229</v>
      </c>
      <c r="G63" s="54" t="s">
        <v>305</v>
      </c>
      <c r="H63" s="54" t="s">
        <v>2145</v>
      </c>
      <c r="I63" s="54" t="s">
        <v>306</v>
      </c>
      <c r="K63">
        <f t="shared" si="1"/>
        <v>120041</v>
      </c>
      <c r="L63" t="str">
        <f t="shared" si="1"/>
        <v>HEDYNF</v>
      </c>
      <c r="M63" t="str">
        <f t="shared" si="1"/>
        <v>DDP</v>
      </c>
      <c r="N63" t="str">
        <f t="shared" si="1"/>
        <v>HDFD</v>
      </c>
    </row>
    <row r="64" spans="1:14">
      <c r="A64" t="str">
        <f t="shared" si="0"/>
        <v>HEDYNFG</v>
      </c>
      <c r="B64" s="54">
        <v>106670</v>
      </c>
      <c r="C64" s="54" t="s">
        <v>12</v>
      </c>
      <c r="D64" s="54" t="s">
        <v>41</v>
      </c>
      <c r="E64" s="54" t="s">
        <v>508</v>
      </c>
      <c r="F64" s="54" t="s">
        <v>229</v>
      </c>
      <c r="G64" s="54" t="s">
        <v>42</v>
      </c>
      <c r="H64" s="54" t="s">
        <v>42</v>
      </c>
      <c r="I64" s="54" t="s">
        <v>237</v>
      </c>
      <c r="K64">
        <f t="shared" si="1"/>
        <v>106670</v>
      </c>
      <c r="L64" t="str">
        <f t="shared" si="1"/>
        <v>HEDYNF</v>
      </c>
      <c r="M64" t="str">
        <f t="shared" si="1"/>
        <v>G</v>
      </c>
      <c r="N64" t="str">
        <f t="shared" si="1"/>
        <v>DFG</v>
      </c>
    </row>
    <row r="65" spans="1:14">
      <c r="A65" t="str">
        <f t="shared" si="0"/>
        <v>HEDYNFGDP</v>
      </c>
      <c r="B65" s="54">
        <v>120042</v>
      </c>
      <c r="C65" s="54" t="s">
        <v>12</v>
      </c>
      <c r="D65" s="54" t="s">
        <v>92</v>
      </c>
      <c r="E65" s="54" t="s">
        <v>509</v>
      </c>
      <c r="F65" s="54" t="s">
        <v>229</v>
      </c>
      <c r="G65" s="54" t="s">
        <v>309</v>
      </c>
      <c r="H65" s="54" t="s">
        <v>93</v>
      </c>
      <c r="I65" s="54" t="s">
        <v>306</v>
      </c>
      <c r="K65">
        <f t="shared" si="1"/>
        <v>120042</v>
      </c>
      <c r="L65" t="str">
        <f t="shared" si="1"/>
        <v>HEDYNF</v>
      </c>
      <c r="M65" t="str">
        <f t="shared" si="1"/>
        <v>GDP</v>
      </c>
      <c r="N65" t="str">
        <f t="shared" si="1"/>
        <v>HDFG</v>
      </c>
    </row>
    <row r="66" spans="1:14">
      <c r="A66" t="str">
        <f t="shared" si="0"/>
        <v>HEEQTFD</v>
      </c>
      <c r="B66" s="54">
        <v>101593</v>
      </c>
      <c r="C66" s="54" t="s">
        <v>4</v>
      </c>
      <c r="D66" s="54" t="s">
        <v>43</v>
      </c>
      <c r="E66" s="54" t="s">
        <v>511</v>
      </c>
      <c r="F66" s="54" t="s">
        <v>227</v>
      </c>
      <c r="G66" s="54" t="s">
        <v>44</v>
      </c>
      <c r="H66" s="54" t="s">
        <v>2144</v>
      </c>
      <c r="I66" s="54" t="s">
        <v>237</v>
      </c>
      <c r="K66">
        <f t="shared" si="1"/>
        <v>101593</v>
      </c>
      <c r="L66" t="str">
        <f t="shared" si="1"/>
        <v>HEEQTF</v>
      </c>
      <c r="M66" t="str">
        <f t="shared" si="1"/>
        <v>D</v>
      </c>
      <c r="N66" t="str">
        <f t="shared" ref="N66:N129" si="2">E66</f>
        <v>EFD</v>
      </c>
    </row>
    <row r="67" spans="1:14">
      <c r="A67" t="str">
        <f t="shared" ref="A67:A130" si="3">C67&amp;D67</f>
        <v>HEEQTFDDP</v>
      </c>
      <c r="B67" s="54">
        <v>120029</v>
      </c>
      <c r="C67" s="54" t="s">
        <v>4</v>
      </c>
      <c r="D67" s="54" t="s">
        <v>94</v>
      </c>
      <c r="E67" s="54" t="s">
        <v>514</v>
      </c>
      <c r="F67" s="54" t="s">
        <v>227</v>
      </c>
      <c r="G67" s="54" t="s">
        <v>305</v>
      </c>
      <c r="H67" s="54" t="s">
        <v>2145</v>
      </c>
      <c r="I67" s="54" t="s">
        <v>306</v>
      </c>
      <c r="K67">
        <f t="shared" ref="K67:N130" si="4">B67</f>
        <v>120029</v>
      </c>
      <c r="L67" t="str">
        <f t="shared" si="4"/>
        <v>HEEQTF</v>
      </c>
      <c r="M67" t="str">
        <f t="shared" si="4"/>
        <v>DDP</v>
      </c>
      <c r="N67" t="str">
        <f t="shared" si="2"/>
        <v>HEFD</v>
      </c>
    </row>
    <row r="68" spans="1:14">
      <c r="A68" t="str">
        <f t="shared" si="3"/>
        <v>HEEQTFG</v>
      </c>
      <c r="B68" s="54">
        <v>101594</v>
      </c>
      <c r="C68" s="54" t="s">
        <v>4</v>
      </c>
      <c r="D68" s="54" t="s">
        <v>41</v>
      </c>
      <c r="E68" s="54" t="s">
        <v>517</v>
      </c>
      <c r="F68" s="54" t="s">
        <v>227</v>
      </c>
      <c r="G68" s="54" t="s">
        <v>42</v>
      </c>
      <c r="H68" s="54" t="s">
        <v>42</v>
      </c>
      <c r="I68" s="54" t="s">
        <v>237</v>
      </c>
      <c r="K68">
        <f t="shared" si="4"/>
        <v>101594</v>
      </c>
      <c r="L68" t="str">
        <f t="shared" si="4"/>
        <v>HEEQTF</v>
      </c>
      <c r="M68" t="str">
        <f t="shared" si="4"/>
        <v>G</v>
      </c>
      <c r="N68" t="str">
        <f t="shared" si="2"/>
        <v>EFG</v>
      </c>
    </row>
    <row r="69" spans="1:14">
      <c r="A69" t="str">
        <f t="shared" si="3"/>
        <v>HEEQTFGDP</v>
      </c>
      <c r="B69" s="54">
        <v>120030</v>
      </c>
      <c r="C69" s="54" t="s">
        <v>4</v>
      </c>
      <c r="D69" s="54" t="s">
        <v>92</v>
      </c>
      <c r="E69" s="54" t="s">
        <v>520</v>
      </c>
      <c r="F69" s="54" t="s">
        <v>227</v>
      </c>
      <c r="G69" s="54" t="s">
        <v>309</v>
      </c>
      <c r="H69" s="54" t="s">
        <v>93</v>
      </c>
      <c r="I69" s="54" t="s">
        <v>306</v>
      </c>
      <c r="K69">
        <f t="shared" si="4"/>
        <v>120030</v>
      </c>
      <c r="L69" t="str">
        <f t="shared" si="4"/>
        <v>HEEQTF</v>
      </c>
      <c r="M69" t="str">
        <f t="shared" si="4"/>
        <v>GDP</v>
      </c>
      <c r="N69" t="str">
        <f t="shared" si="2"/>
        <v>HEFG</v>
      </c>
    </row>
    <row r="70" spans="1:14">
      <c r="A70" t="str">
        <f t="shared" si="3"/>
        <v>HEIOPFD</v>
      </c>
      <c r="B70" s="54">
        <v>102251</v>
      </c>
      <c r="C70" s="54" t="s">
        <v>5</v>
      </c>
      <c r="D70" s="54" t="s">
        <v>43</v>
      </c>
      <c r="E70" s="54" t="s">
        <v>523</v>
      </c>
      <c r="F70" s="54" t="s">
        <v>230</v>
      </c>
      <c r="G70" s="54" t="s">
        <v>44</v>
      </c>
      <c r="H70" s="54" t="s">
        <v>2144</v>
      </c>
      <c r="I70" s="54" t="s">
        <v>237</v>
      </c>
      <c r="K70">
        <f t="shared" si="4"/>
        <v>102251</v>
      </c>
      <c r="L70" t="str">
        <f t="shared" si="4"/>
        <v>HEIOPF</v>
      </c>
      <c r="M70" t="str">
        <f t="shared" si="4"/>
        <v>D</v>
      </c>
      <c r="N70" t="str">
        <f t="shared" si="2"/>
        <v>EOID</v>
      </c>
    </row>
    <row r="71" spans="1:14">
      <c r="A71" t="str">
        <f t="shared" si="3"/>
        <v>HEIOPFDDP</v>
      </c>
      <c r="B71" s="54">
        <v>120045</v>
      </c>
      <c r="C71" s="54" t="s">
        <v>5</v>
      </c>
      <c r="D71" s="54" t="s">
        <v>94</v>
      </c>
      <c r="E71" s="54" t="s">
        <v>527</v>
      </c>
      <c r="F71" s="54" t="s">
        <v>230</v>
      </c>
      <c r="G71" s="54" t="s">
        <v>305</v>
      </c>
      <c r="H71" s="54" t="s">
        <v>2145</v>
      </c>
      <c r="I71" s="54" t="s">
        <v>306</v>
      </c>
      <c r="K71">
        <f t="shared" si="4"/>
        <v>120045</v>
      </c>
      <c r="L71" t="str">
        <f t="shared" si="4"/>
        <v>HEIOPF</v>
      </c>
      <c r="M71" t="str">
        <f t="shared" si="4"/>
        <v>DDP</v>
      </c>
      <c r="N71" t="str">
        <f t="shared" si="2"/>
        <v>HEOID</v>
      </c>
    </row>
    <row r="72" spans="1:14">
      <c r="A72" t="str">
        <f t="shared" si="3"/>
        <v>HEIOPFG</v>
      </c>
      <c r="B72" s="54">
        <v>102252</v>
      </c>
      <c r="C72" s="54" t="s">
        <v>5</v>
      </c>
      <c r="D72" s="54" t="s">
        <v>41</v>
      </c>
      <c r="E72" s="54" t="s">
        <v>530</v>
      </c>
      <c r="F72" s="54" t="s">
        <v>230</v>
      </c>
      <c r="G72" s="54" t="s">
        <v>42</v>
      </c>
      <c r="H72" s="54" t="s">
        <v>42</v>
      </c>
      <c r="I72" s="54" t="s">
        <v>237</v>
      </c>
      <c r="K72">
        <f t="shared" si="4"/>
        <v>102252</v>
      </c>
      <c r="L72" t="str">
        <f t="shared" si="4"/>
        <v>HEIOPF</v>
      </c>
      <c r="M72" t="str">
        <f t="shared" si="4"/>
        <v>G</v>
      </c>
      <c r="N72" t="str">
        <f t="shared" si="2"/>
        <v>EOIG</v>
      </c>
    </row>
    <row r="73" spans="1:14">
      <c r="A73" t="str">
        <f t="shared" si="3"/>
        <v>HEIOPFGDP</v>
      </c>
      <c r="B73" s="54">
        <v>120046</v>
      </c>
      <c r="C73" s="54" t="s">
        <v>5</v>
      </c>
      <c r="D73" s="54" t="s">
        <v>92</v>
      </c>
      <c r="E73" s="54" t="s">
        <v>533</v>
      </c>
      <c r="F73" s="54" t="s">
        <v>230</v>
      </c>
      <c r="G73" s="54" t="s">
        <v>309</v>
      </c>
      <c r="H73" s="54" t="s">
        <v>93</v>
      </c>
      <c r="I73" s="54" t="s">
        <v>306</v>
      </c>
      <c r="K73">
        <f t="shared" si="4"/>
        <v>120046</v>
      </c>
      <c r="L73" t="str">
        <f t="shared" si="4"/>
        <v>HEIOPF</v>
      </c>
      <c r="M73" t="str">
        <f t="shared" si="4"/>
        <v>GDP</v>
      </c>
      <c r="N73" t="str">
        <f t="shared" si="2"/>
        <v>HEOIG</v>
      </c>
    </row>
    <row r="74" spans="1:14">
      <c r="A74" t="str">
        <f t="shared" si="3"/>
        <v>HEMIDFD</v>
      </c>
      <c r="B74" s="54">
        <v>103007</v>
      </c>
      <c r="C74" s="54" t="s">
        <v>7</v>
      </c>
      <c r="D74" s="54" t="s">
        <v>43</v>
      </c>
      <c r="E74" s="54" t="s">
        <v>536</v>
      </c>
      <c r="F74" s="54" t="s">
        <v>228</v>
      </c>
      <c r="G74" s="54" t="s">
        <v>44</v>
      </c>
      <c r="H74" s="54" t="s">
        <v>2144</v>
      </c>
      <c r="I74" s="54" t="s">
        <v>237</v>
      </c>
      <c r="K74">
        <f t="shared" si="4"/>
        <v>103007</v>
      </c>
      <c r="L74" t="str">
        <f t="shared" si="4"/>
        <v>HEMIDF</v>
      </c>
      <c r="M74" t="str">
        <f t="shared" si="4"/>
        <v>D</v>
      </c>
      <c r="N74" t="str">
        <f t="shared" si="2"/>
        <v>MED</v>
      </c>
    </row>
    <row r="75" spans="1:14">
      <c r="A75" t="str">
        <f t="shared" si="3"/>
        <v>HEMIDFDDP</v>
      </c>
      <c r="B75" s="54">
        <v>120068</v>
      </c>
      <c r="C75" s="54" t="s">
        <v>7</v>
      </c>
      <c r="D75" s="54" t="s">
        <v>94</v>
      </c>
      <c r="E75" s="54" t="s">
        <v>540</v>
      </c>
      <c r="F75" s="54" t="s">
        <v>228</v>
      </c>
      <c r="G75" s="54" t="s">
        <v>305</v>
      </c>
      <c r="H75" s="54" t="s">
        <v>2145</v>
      </c>
      <c r="I75" s="54" t="s">
        <v>306</v>
      </c>
      <c r="K75">
        <f t="shared" si="4"/>
        <v>120068</v>
      </c>
      <c r="L75" t="str">
        <f t="shared" si="4"/>
        <v>HEMIDF</v>
      </c>
      <c r="M75" t="str">
        <f t="shared" si="4"/>
        <v>DDP</v>
      </c>
      <c r="N75" t="str">
        <f t="shared" si="2"/>
        <v>HMED</v>
      </c>
    </row>
    <row r="76" spans="1:14">
      <c r="A76" t="str">
        <f t="shared" si="3"/>
        <v>HEMIDFG</v>
      </c>
      <c r="B76" s="54">
        <v>103006</v>
      </c>
      <c r="C76" s="54" t="s">
        <v>7</v>
      </c>
      <c r="D76" s="54" t="s">
        <v>41</v>
      </c>
      <c r="E76" s="54" t="s">
        <v>543</v>
      </c>
      <c r="F76" s="54" t="s">
        <v>228</v>
      </c>
      <c r="G76" s="54" t="s">
        <v>42</v>
      </c>
      <c r="H76" s="54" t="s">
        <v>42</v>
      </c>
      <c r="I76" s="54" t="s">
        <v>237</v>
      </c>
      <c r="K76">
        <f t="shared" si="4"/>
        <v>103006</v>
      </c>
      <c r="L76" t="str">
        <f t="shared" si="4"/>
        <v>HEMIDF</v>
      </c>
      <c r="M76" t="str">
        <f t="shared" si="4"/>
        <v>G</v>
      </c>
      <c r="N76" t="str">
        <f t="shared" si="2"/>
        <v>MEG</v>
      </c>
    </row>
    <row r="77" spans="1:14">
      <c r="A77" t="str">
        <f t="shared" si="3"/>
        <v>HEMIDFGDP</v>
      </c>
      <c r="B77" s="54">
        <v>120069</v>
      </c>
      <c r="C77" s="54" t="s">
        <v>7</v>
      </c>
      <c r="D77" s="54" t="s">
        <v>92</v>
      </c>
      <c r="E77" s="54" t="s">
        <v>546</v>
      </c>
      <c r="F77" s="54" t="s">
        <v>228</v>
      </c>
      <c r="G77" s="54" t="s">
        <v>309</v>
      </c>
      <c r="H77" s="54" t="s">
        <v>93</v>
      </c>
      <c r="I77" s="54" t="s">
        <v>306</v>
      </c>
      <c r="K77">
        <f t="shared" si="4"/>
        <v>120069</v>
      </c>
      <c r="L77" t="str">
        <f t="shared" si="4"/>
        <v>HEMIDF</v>
      </c>
      <c r="M77" t="str">
        <f t="shared" si="4"/>
        <v>GDP</v>
      </c>
      <c r="N77" t="str">
        <f t="shared" si="2"/>
        <v>HMEG</v>
      </c>
    </row>
    <row r="78" spans="1:14">
      <c r="A78" t="str">
        <f t="shared" si="3"/>
        <v>HEPROFD</v>
      </c>
      <c r="B78" s="54">
        <v>103406</v>
      </c>
      <c r="C78" s="54" t="s">
        <v>8</v>
      </c>
      <c r="D78" s="54" t="s">
        <v>43</v>
      </c>
      <c r="E78" s="54" t="s">
        <v>549</v>
      </c>
      <c r="F78" s="54" t="s">
        <v>232</v>
      </c>
      <c r="G78" s="54" t="s">
        <v>44</v>
      </c>
      <c r="H78" s="54" t="s">
        <v>2144</v>
      </c>
      <c r="I78" s="54" t="s">
        <v>237</v>
      </c>
      <c r="K78">
        <f t="shared" si="4"/>
        <v>103406</v>
      </c>
      <c r="L78" t="str">
        <f t="shared" si="4"/>
        <v>HEPROF</v>
      </c>
      <c r="M78" t="str">
        <f t="shared" si="4"/>
        <v>D</v>
      </c>
      <c r="N78" t="str">
        <f t="shared" si="2"/>
        <v>AIFD</v>
      </c>
    </row>
    <row r="79" spans="1:14">
      <c r="A79" t="str">
        <f t="shared" si="3"/>
        <v>HEPROFDDP</v>
      </c>
      <c r="B79" s="54">
        <v>120033</v>
      </c>
      <c r="C79" s="54" t="s">
        <v>8</v>
      </c>
      <c r="D79" s="54" t="s">
        <v>94</v>
      </c>
      <c r="E79" s="54" t="s">
        <v>553</v>
      </c>
      <c r="F79" s="54" t="s">
        <v>232</v>
      </c>
      <c r="G79" s="54" t="s">
        <v>305</v>
      </c>
      <c r="H79" s="54" t="s">
        <v>2145</v>
      </c>
      <c r="I79" s="54" t="s">
        <v>306</v>
      </c>
      <c r="K79">
        <f t="shared" si="4"/>
        <v>120033</v>
      </c>
      <c r="L79" t="str">
        <f t="shared" si="4"/>
        <v>HEPROF</v>
      </c>
      <c r="M79" t="str">
        <f t="shared" si="4"/>
        <v>DDP</v>
      </c>
      <c r="N79" t="str">
        <f t="shared" si="2"/>
        <v>HAFD</v>
      </c>
    </row>
    <row r="80" spans="1:14">
      <c r="A80" t="str">
        <f t="shared" si="3"/>
        <v>HEPROFG</v>
      </c>
      <c r="B80" s="54">
        <v>103407</v>
      </c>
      <c r="C80" s="54" t="s">
        <v>8</v>
      </c>
      <c r="D80" s="54" t="s">
        <v>41</v>
      </c>
      <c r="E80" s="54" t="s">
        <v>556</v>
      </c>
      <c r="F80" s="54" t="s">
        <v>232</v>
      </c>
      <c r="G80" s="54" t="s">
        <v>42</v>
      </c>
      <c r="H80" s="54" t="s">
        <v>42</v>
      </c>
      <c r="I80" s="54" t="s">
        <v>237</v>
      </c>
      <c r="K80">
        <f t="shared" si="4"/>
        <v>103407</v>
      </c>
      <c r="L80" t="str">
        <f t="shared" si="4"/>
        <v>HEPROF</v>
      </c>
      <c r="M80" t="str">
        <f t="shared" si="4"/>
        <v>G</v>
      </c>
      <c r="N80" t="str">
        <f t="shared" si="2"/>
        <v>AIFG</v>
      </c>
    </row>
    <row r="81" spans="1:14">
      <c r="A81" t="str">
        <f t="shared" si="3"/>
        <v>HEPROFGDP</v>
      </c>
      <c r="B81" s="54">
        <v>120034</v>
      </c>
      <c r="C81" s="54" t="s">
        <v>8</v>
      </c>
      <c r="D81" s="54" t="s">
        <v>92</v>
      </c>
      <c r="E81" s="54" t="s">
        <v>559</v>
      </c>
      <c r="F81" s="54" t="s">
        <v>232</v>
      </c>
      <c r="G81" s="54" t="s">
        <v>309</v>
      </c>
      <c r="H81" s="54" t="s">
        <v>93</v>
      </c>
      <c r="I81" s="54" t="s">
        <v>306</v>
      </c>
      <c r="K81">
        <f t="shared" si="4"/>
        <v>120034</v>
      </c>
      <c r="L81" t="str">
        <f t="shared" si="4"/>
        <v>HEPROF</v>
      </c>
      <c r="M81" t="str">
        <f t="shared" si="4"/>
        <v>GDP</v>
      </c>
      <c r="N81" t="str">
        <f t="shared" si="2"/>
        <v>HAFG</v>
      </c>
    </row>
    <row r="82" spans="1:14">
      <c r="A82" t="str">
        <f t="shared" si="3"/>
        <v>HETAXFD</v>
      </c>
      <c r="B82" s="54">
        <v>104706</v>
      </c>
      <c r="C82" s="54" t="s">
        <v>10</v>
      </c>
      <c r="D82" s="54" t="s">
        <v>43</v>
      </c>
      <c r="E82" s="54" t="s">
        <v>562</v>
      </c>
      <c r="F82" s="54" t="s">
        <v>231</v>
      </c>
      <c r="G82" s="54" t="s">
        <v>44</v>
      </c>
      <c r="H82" s="54" t="s">
        <v>2144</v>
      </c>
      <c r="I82" s="54" t="s">
        <v>237</v>
      </c>
      <c r="K82">
        <f t="shared" si="4"/>
        <v>104706</v>
      </c>
      <c r="L82" t="str">
        <f t="shared" si="4"/>
        <v>HETAXF</v>
      </c>
      <c r="M82" t="str">
        <f t="shared" si="4"/>
        <v>D</v>
      </c>
      <c r="N82" t="str">
        <f t="shared" si="2"/>
        <v>TSED</v>
      </c>
    </row>
    <row r="83" spans="1:14">
      <c r="A83" t="str">
        <f t="shared" si="3"/>
        <v>HETAXFDDP</v>
      </c>
      <c r="B83" s="54">
        <v>120078</v>
      </c>
      <c r="C83" s="54" t="s">
        <v>10</v>
      </c>
      <c r="D83" s="54" t="s">
        <v>94</v>
      </c>
      <c r="E83" s="54" t="s">
        <v>566</v>
      </c>
      <c r="F83" s="54" t="s">
        <v>231</v>
      </c>
      <c r="G83" s="54" t="s">
        <v>305</v>
      </c>
      <c r="H83" s="54" t="s">
        <v>2145</v>
      </c>
      <c r="I83" s="54" t="s">
        <v>306</v>
      </c>
      <c r="K83">
        <f t="shared" si="4"/>
        <v>120078</v>
      </c>
      <c r="L83" t="str">
        <f t="shared" si="4"/>
        <v>HETAXF</v>
      </c>
      <c r="M83" t="str">
        <f t="shared" si="4"/>
        <v>DDP</v>
      </c>
      <c r="N83" t="str">
        <f t="shared" si="2"/>
        <v>HTSED</v>
      </c>
    </row>
    <row r="84" spans="1:14">
      <c r="A84" t="str">
        <f t="shared" si="3"/>
        <v>HETAXFG</v>
      </c>
      <c r="B84" s="54">
        <v>104707</v>
      </c>
      <c r="C84" s="54" t="s">
        <v>10</v>
      </c>
      <c r="D84" s="54" t="s">
        <v>41</v>
      </c>
      <c r="E84" s="54" t="s">
        <v>569</v>
      </c>
      <c r="F84" s="54" t="s">
        <v>231</v>
      </c>
      <c r="G84" s="54" t="s">
        <v>42</v>
      </c>
      <c r="H84" s="54" t="s">
        <v>42</v>
      </c>
      <c r="I84" s="54" t="s">
        <v>237</v>
      </c>
      <c r="K84">
        <f t="shared" si="4"/>
        <v>104707</v>
      </c>
      <c r="L84" t="str">
        <f t="shared" si="4"/>
        <v>HETAXF</v>
      </c>
      <c r="M84" t="str">
        <f t="shared" si="4"/>
        <v>G</v>
      </c>
      <c r="N84" t="str">
        <f t="shared" si="2"/>
        <v>TSEG</v>
      </c>
    </row>
    <row r="85" spans="1:14">
      <c r="A85" t="str">
        <f t="shared" si="3"/>
        <v>HETAXFGDP</v>
      </c>
      <c r="B85" s="54">
        <v>120079</v>
      </c>
      <c r="C85" s="54" t="s">
        <v>10</v>
      </c>
      <c r="D85" s="54" t="s">
        <v>92</v>
      </c>
      <c r="E85" s="54" t="s">
        <v>572</v>
      </c>
      <c r="F85" s="54" t="s">
        <v>231</v>
      </c>
      <c r="G85" s="54" t="s">
        <v>309</v>
      </c>
      <c r="H85" s="54" t="s">
        <v>93</v>
      </c>
      <c r="I85" s="54" t="s">
        <v>306</v>
      </c>
      <c r="K85">
        <f t="shared" si="4"/>
        <v>120079</v>
      </c>
      <c r="L85" t="str">
        <f t="shared" si="4"/>
        <v>HETAXF</v>
      </c>
      <c r="M85" t="str">
        <f t="shared" si="4"/>
        <v>GDP</v>
      </c>
      <c r="N85" t="str">
        <f t="shared" si="2"/>
        <v>HTSEG</v>
      </c>
    </row>
    <row r="86" spans="1:14">
      <c r="A86" t="str">
        <f t="shared" si="3"/>
        <v>HFT125D</v>
      </c>
      <c r="B86" s="54">
        <v>139092</v>
      </c>
      <c r="C86" s="54" t="s">
        <v>29</v>
      </c>
      <c r="D86" s="54" t="s">
        <v>43</v>
      </c>
      <c r="E86" s="54" t="s">
        <v>574</v>
      </c>
      <c r="F86" s="54" t="s">
        <v>225</v>
      </c>
      <c r="G86" s="54" t="s">
        <v>44</v>
      </c>
      <c r="H86" s="54" t="s">
        <v>2144</v>
      </c>
      <c r="I86" s="54" t="s">
        <v>237</v>
      </c>
      <c r="K86">
        <f t="shared" si="4"/>
        <v>139092</v>
      </c>
      <c r="L86" t="str">
        <f t="shared" si="4"/>
        <v>HFT125</v>
      </c>
      <c r="M86" t="str">
        <f t="shared" si="4"/>
        <v>D</v>
      </c>
      <c r="N86" t="str">
        <f t="shared" si="2"/>
        <v>F125D</v>
      </c>
    </row>
    <row r="87" spans="1:14">
      <c r="A87" t="str">
        <f t="shared" si="3"/>
        <v>HFT125DDP</v>
      </c>
      <c r="B87" s="54">
        <v>139094</v>
      </c>
      <c r="C87" s="54" t="s">
        <v>29</v>
      </c>
      <c r="D87" s="54" t="s">
        <v>94</v>
      </c>
      <c r="E87" s="54" t="s">
        <v>576</v>
      </c>
      <c r="F87" s="54" t="s">
        <v>225</v>
      </c>
      <c r="G87" s="54" t="s">
        <v>305</v>
      </c>
      <c r="H87" s="54" t="s">
        <v>2145</v>
      </c>
      <c r="I87" s="54" t="s">
        <v>306</v>
      </c>
      <c r="K87">
        <f t="shared" si="4"/>
        <v>139094</v>
      </c>
      <c r="L87" t="str">
        <f t="shared" si="4"/>
        <v>HFT125</v>
      </c>
      <c r="M87" t="str">
        <f t="shared" si="4"/>
        <v>DDP</v>
      </c>
      <c r="N87" t="str">
        <f t="shared" si="2"/>
        <v>H125D</v>
      </c>
    </row>
    <row r="88" spans="1:14">
      <c r="A88" t="str">
        <f t="shared" si="3"/>
        <v>HFT125G</v>
      </c>
      <c r="B88" s="54">
        <v>139093</v>
      </c>
      <c r="C88" s="54" t="s">
        <v>29</v>
      </c>
      <c r="D88" s="54" t="s">
        <v>41</v>
      </c>
      <c r="E88" s="54" t="s">
        <v>577</v>
      </c>
      <c r="F88" s="54" t="s">
        <v>225</v>
      </c>
      <c r="G88" s="54" t="s">
        <v>42</v>
      </c>
      <c r="H88" s="54" t="s">
        <v>42</v>
      </c>
      <c r="I88" s="54" t="s">
        <v>237</v>
      </c>
      <c r="K88">
        <f t="shared" si="4"/>
        <v>139093</v>
      </c>
      <c r="L88" t="str">
        <f t="shared" si="4"/>
        <v>HFT125</v>
      </c>
      <c r="M88" t="str">
        <f t="shared" si="4"/>
        <v>G</v>
      </c>
      <c r="N88" t="str">
        <f t="shared" si="2"/>
        <v>F125G</v>
      </c>
    </row>
    <row r="89" spans="1:14">
      <c r="A89" t="str">
        <f t="shared" si="3"/>
        <v>HFT125GDP</v>
      </c>
      <c r="B89" s="54">
        <v>139091</v>
      </c>
      <c r="C89" s="54" t="s">
        <v>29</v>
      </c>
      <c r="D89" s="54" t="s">
        <v>92</v>
      </c>
      <c r="E89" s="54" t="s">
        <v>578</v>
      </c>
      <c r="F89" s="54" t="s">
        <v>225</v>
      </c>
      <c r="G89" s="54" t="s">
        <v>309</v>
      </c>
      <c r="H89" s="54" t="s">
        <v>93</v>
      </c>
      <c r="I89" s="54" t="s">
        <v>306</v>
      </c>
      <c r="K89">
        <f t="shared" si="4"/>
        <v>139091</v>
      </c>
      <c r="L89" t="str">
        <f t="shared" si="4"/>
        <v>HFT125</v>
      </c>
      <c r="M89" t="str">
        <f t="shared" si="4"/>
        <v>GDP</v>
      </c>
      <c r="N89" t="str">
        <f t="shared" si="2"/>
        <v>H125G</v>
      </c>
    </row>
    <row r="90" spans="1:14">
      <c r="A90" t="str">
        <f t="shared" si="3"/>
        <v>HFT126D</v>
      </c>
      <c r="B90" s="54">
        <v>139366</v>
      </c>
      <c r="C90" s="54" t="s">
        <v>30</v>
      </c>
      <c r="D90" s="54" t="s">
        <v>43</v>
      </c>
      <c r="E90" s="54" t="s">
        <v>579</v>
      </c>
      <c r="F90" s="54" t="s">
        <v>226</v>
      </c>
      <c r="G90" s="54" t="s">
        <v>44</v>
      </c>
      <c r="H90" s="54" t="s">
        <v>2144</v>
      </c>
      <c r="I90" s="54" t="s">
        <v>237</v>
      </c>
      <c r="K90">
        <f t="shared" si="4"/>
        <v>139366</v>
      </c>
      <c r="L90" t="str">
        <f t="shared" si="4"/>
        <v>HFT126</v>
      </c>
      <c r="M90" t="str">
        <f t="shared" si="4"/>
        <v>D</v>
      </c>
      <c r="N90" t="str">
        <f t="shared" si="2"/>
        <v>F126D</v>
      </c>
    </row>
    <row r="91" spans="1:14">
      <c r="A91" t="str">
        <f t="shared" si="3"/>
        <v>HFT126DDP</v>
      </c>
      <c r="B91" s="54">
        <v>139364</v>
      </c>
      <c r="C91" s="54" t="s">
        <v>30</v>
      </c>
      <c r="D91" s="54" t="s">
        <v>94</v>
      </c>
      <c r="E91" s="54" t="s">
        <v>580</v>
      </c>
      <c r="F91" s="54" t="s">
        <v>226</v>
      </c>
      <c r="G91" s="54" t="s">
        <v>305</v>
      </c>
      <c r="H91" s="54" t="s">
        <v>2145</v>
      </c>
      <c r="I91" s="54" t="s">
        <v>306</v>
      </c>
      <c r="K91">
        <f t="shared" si="4"/>
        <v>139364</v>
      </c>
      <c r="L91" t="str">
        <f t="shared" si="4"/>
        <v>HFT126</v>
      </c>
      <c r="M91" t="str">
        <f t="shared" si="4"/>
        <v>DDP</v>
      </c>
      <c r="N91" t="str">
        <f t="shared" si="2"/>
        <v>H126D</v>
      </c>
    </row>
    <row r="92" spans="1:14">
      <c r="A92" t="str">
        <f t="shared" si="3"/>
        <v>HFT126G</v>
      </c>
      <c r="B92" s="54">
        <v>139363</v>
      </c>
      <c r="C92" s="54" t="s">
        <v>30</v>
      </c>
      <c r="D92" s="54" t="s">
        <v>41</v>
      </c>
      <c r="E92" s="54" t="s">
        <v>581</v>
      </c>
      <c r="F92" s="54" t="s">
        <v>226</v>
      </c>
      <c r="G92" s="54" t="s">
        <v>42</v>
      </c>
      <c r="H92" s="54" t="s">
        <v>42</v>
      </c>
      <c r="I92" s="54" t="s">
        <v>237</v>
      </c>
      <c r="K92">
        <f t="shared" si="4"/>
        <v>139363</v>
      </c>
      <c r="L92" t="str">
        <f t="shared" si="4"/>
        <v>HFT126</v>
      </c>
      <c r="M92" t="str">
        <f t="shared" si="4"/>
        <v>G</v>
      </c>
      <c r="N92" t="str">
        <f t="shared" si="2"/>
        <v>F126G</v>
      </c>
    </row>
    <row r="93" spans="1:14">
      <c r="A93" t="str">
        <f t="shared" si="3"/>
        <v>HFT126GDP</v>
      </c>
      <c r="B93" s="54">
        <v>139365</v>
      </c>
      <c r="C93" s="54" t="s">
        <v>30</v>
      </c>
      <c r="D93" s="54" t="s">
        <v>92</v>
      </c>
      <c r="E93" s="54" t="s">
        <v>582</v>
      </c>
      <c r="F93" s="54" t="s">
        <v>226</v>
      </c>
      <c r="G93" s="54" t="s">
        <v>309</v>
      </c>
      <c r="H93" s="54" t="s">
        <v>93</v>
      </c>
      <c r="I93" s="54" t="s">
        <v>306</v>
      </c>
      <c r="K93">
        <f t="shared" si="4"/>
        <v>139365</v>
      </c>
      <c r="L93" t="str">
        <f t="shared" si="4"/>
        <v>HFT126</v>
      </c>
      <c r="M93" t="str">
        <f t="shared" si="4"/>
        <v>GDP</v>
      </c>
      <c r="N93" t="str">
        <f t="shared" si="2"/>
        <v>H126G</v>
      </c>
    </row>
    <row r="94" spans="1:14">
      <c r="A94" t="str">
        <f t="shared" si="3"/>
        <v>HFT128D</v>
      </c>
      <c r="B94" s="54">
        <v>141205</v>
      </c>
      <c r="C94" s="54" t="s">
        <v>31</v>
      </c>
      <c r="D94" s="54" t="s">
        <v>43</v>
      </c>
      <c r="E94" s="54" t="s">
        <v>583</v>
      </c>
      <c r="F94" s="54" t="s">
        <v>208</v>
      </c>
      <c r="G94" s="54" t="s">
        <v>44</v>
      </c>
      <c r="H94" s="54" t="s">
        <v>2144</v>
      </c>
      <c r="I94" s="54" t="s">
        <v>237</v>
      </c>
      <c r="K94">
        <f t="shared" si="4"/>
        <v>141205</v>
      </c>
      <c r="L94" t="str">
        <f t="shared" si="4"/>
        <v>HFT128</v>
      </c>
      <c r="M94" t="str">
        <f t="shared" si="4"/>
        <v>D</v>
      </c>
      <c r="N94" t="str">
        <f t="shared" si="2"/>
        <v>F128D</v>
      </c>
    </row>
    <row r="95" spans="1:14">
      <c r="A95" t="str">
        <f t="shared" si="3"/>
        <v>HFT128DDP</v>
      </c>
      <c r="B95" s="54">
        <v>141203</v>
      </c>
      <c r="C95" s="54" t="s">
        <v>31</v>
      </c>
      <c r="D95" s="54" t="s">
        <v>94</v>
      </c>
      <c r="E95" s="54" t="s">
        <v>584</v>
      </c>
      <c r="F95" s="54" t="s">
        <v>208</v>
      </c>
      <c r="G95" s="54" t="s">
        <v>305</v>
      </c>
      <c r="H95" s="54" t="s">
        <v>2145</v>
      </c>
      <c r="I95" s="54" t="s">
        <v>306</v>
      </c>
      <c r="K95">
        <f t="shared" si="4"/>
        <v>141203</v>
      </c>
      <c r="L95" t="str">
        <f t="shared" si="4"/>
        <v>HFT128</v>
      </c>
      <c r="M95" t="str">
        <f t="shared" si="4"/>
        <v>DDP</v>
      </c>
      <c r="N95" t="str">
        <f t="shared" si="2"/>
        <v>H128D</v>
      </c>
    </row>
    <row r="96" spans="1:14">
      <c r="A96" t="str">
        <f t="shared" si="3"/>
        <v>HFT128G</v>
      </c>
      <c r="B96" s="54">
        <v>141206</v>
      </c>
      <c r="C96" s="54" t="s">
        <v>31</v>
      </c>
      <c r="D96" s="54" t="s">
        <v>41</v>
      </c>
      <c r="E96" s="54" t="s">
        <v>585</v>
      </c>
      <c r="F96" s="54" t="s">
        <v>208</v>
      </c>
      <c r="G96" s="54" t="s">
        <v>42</v>
      </c>
      <c r="H96" s="54" t="s">
        <v>42</v>
      </c>
      <c r="I96" s="54" t="s">
        <v>237</v>
      </c>
      <c r="K96">
        <f t="shared" si="4"/>
        <v>141206</v>
      </c>
      <c r="L96" t="str">
        <f t="shared" si="4"/>
        <v>HFT128</v>
      </c>
      <c r="M96" t="str">
        <f t="shared" si="4"/>
        <v>G</v>
      </c>
      <c r="N96" t="str">
        <f t="shared" si="2"/>
        <v>F128G</v>
      </c>
    </row>
    <row r="97" spans="1:14">
      <c r="A97" t="str">
        <f t="shared" si="3"/>
        <v>HFT128GDP</v>
      </c>
      <c r="B97" s="54">
        <v>141204</v>
      </c>
      <c r="C97" s="54" t="s">
        <v>31</v>
      </c>
      <c r="D97" s="54" t="s">
        <v>92</v>
      </c>
      <c r="E97" s="54" t="s">
        <v>586</v>
      </c>
      <c r="F97" s="54" t="s">
        <v>208</v>
      </c>
      <c r="G97" s="54" t="s">
        <v>309</v>
      </c>
      <c r="H97" s="54" t="s">
        <v>93</v>
      </c>
      <c r="I97" s="54" t="s">
        <v>306</v>
      </c>
      <c r="K97">
        <f t="shared" si="4"/>
        <v>141204</v>
      </c>
      <c r="L97" t="str">
        <f t="shared" si="4"/>
        <v>HFT128</v>
      </c>
      <c r="M97" t="str">
        <f t="shared" si="4"/>
        <v>GDP</v>
      </c>
      <c r="N97" t="str">
        <f t="shared" si="2"/>
        <v>H128G</v>
      </c>
    </row>
    <row r="98" spans="1:14">
      <c r="A98" t="str">
        <f t="shared" si="3"/>
        <v>HFT129D</v>
      </c>
      <c r="B98" s="54">
        <v>141468</v>
      </c>
      <c r="C98" s="54" t="s">
        <v>32</v>
      </c>
      <c r="D98" s="54" t="s">
        <v>43</v>
      </c>
      <c r="E98" s="54" t="s">
        <v>587</v>
      </c>
      <c r="F98" s="54" t="s">
        <v>209</v>
      </c>
      <c r="G98" s="54" t="s">
        <v>44</v>
      </c>
      <c r="H98" s="54" t="s">
        <v>2144</v>
      </c>
      <c r="I98" s="54" t="s">
        <v>237</v>
      </c>
      <c r="K98">
        <f t="shared" si="4"/>
        <v>141468</v>
      </c>
      <c r="L98" t="str">
        <f t="shared" si="4"/>
        <v>HFT129</v>
      </c>
      <c r="M98" t="str">
        <f t="shared" si="4"/>
        <v>D</v>
      </c>
      <c r="N98" t="str">
        <f t="shared" si="2"/>
        <v>F129D</v>
      </c>
    </row>
    <row r="99" spans="1:14">
      <c r="A99" t="str">
        <f t="shared" si="3"/>
        <v>HFT129DDP</v>
      </c>
      <c r="B99" s="54">
        <v>141470</v>
      </c>
      <c r="C99" s="54" t="s">
        <v>32</v>
      </c>
      <c r="D99" s="54" t="s">
        <v>94</v>
      </c>
      <c r="E99" s="54" t="s">
        <v>588</v>
      </c>
      <c r="F99" s="54" t="s">
        <v>209</v>
      </c>
      <c r="G99" s="54" t="s">
        <v>305</v>
      </c>
      <c r="H99" s="54" t="s">
        <v>2145</v>
      </c>
      <c r="I99" s="54" t="s">
        <v>306</v>
      </c>
      <c r="K99">
        <f t="shared" si="4"/>
        <v>141470</v>
      </c>
      <c r="L99" t="str">
        <f t="shared" si="4"/>
        <v>HFT129</v>
      </c>
      <c r="M99" t="str">
        <f t="shared" si="4"/>
        <v>DDP</v>
      </c>
      <c r="N99" t="str">
        <f t="shared" si="2"/>
        <v>H129D</v>
      </c>
    </row>
    <row r="100" spans="1:14">
      <c r="A100" t="str">
        <f t="shared" si="3"/>
        <v>HFT129G</v>
      </c>
      <c r="B100" s="54">
        <v>141467</v>
      </c>
      <c r="C100" s="54" t="s">
        <v>32</v>
      </c>
      <c r="D100" s="54" t="s">
        <v>41</v>
      </c>
      <c r="E100" s="54" t="s">
        <v>589</v>
      </c>
      <c r="F100" s="54" t="s">
        <v>209</v>
      </c>
      <c r="G100" s="54" t="s">
        <v>42</v>
      </c>
      <c r="H100" s="54" t="s">
        <v>42</v>
      </c>
      <c r="I100" s="54" t="s">
        <v>237</v>
      </c>
      <c r="K100">
        <f t="shared" si="4"/>
        <v>141467</v>
      </c>
      <c r="L100" t="str">
        <f t="shared" si="4"/>
        <v>HFT129</v>
      </c>
      <c r="M100" t="str">
        <f t="shared" si="4"/>
        <v>G</v>
      </c>
      <c r="N100" t="str">
        <f t="shared" si="2"/>
        <v>F129G</v>
      </c>
    </row>
    <row r="101" spans="1:14">
      <c r="A101" t="str">
        <f t="shared" si="3"/>
        <v>HFT129GDP</v>
      </c>
      <c r="B101" s="54">
        <v>141469</v>
      </c>
      <c r="C101" s="54" t="s">
        <v>32</v>
      </c>
      <c r="D101" s="54" t="s">
        <v>92</v>
      </c>
      <c r="E101" s="54" t="s">
        <v>590</v>
      </c>
      <c r="F101" s="54" t="s">
        <v>209</v>
      </c>
      <c r="G101" s="54" t="s">
        <v>309</v>
      </c>
      <c r="H101" s="54" t="s">
        <v>93</v>
      </c>
      <c r="I101" s="54" t="s">
        <v>306</v>
      </c>
      <c r="K101">
        <f t="shared" si="4"/>
        <v>141469</v>
      </c>
      <c r="L101" t="str">
        <f t="shared" si="4"/>
        <v>HFT129</v>
      </c>
      <c r="M101" t="str">
        <f t="shared" si="4"/>
        <v>GDP</v>
      </c>
      <c r="N101" t="str">
        <f t="shared" si="2"/>
        <v>H129G</v>
      </c>
    </row>
    <row r="102" spans="1:14">
      <c r="A102" t="str">
        <f t="shared" si="3"/>
        <v>HFTS94D</v>
      </c>
      <c r="B102" s="54">
        <v>123718</v>
      </c>
      <c r="C102" s="54" t="s">
        <v>16</v>
      </c>
      <c r="D102" s="54" t="s">
        <v>43</v>
      </c>
      <c r="E102" s="54" t="s">
        <v>597</v>
      </c>
      <c r="F102" s="54" t="s">
        <v>221</v>
      </c>
      <c r="G102" s="54" t="s">
        <v>44</v>
      </c>
      <c r="H102" s="54" t="s">
        <v>2144</v>
      </c>
      <c r="I102" s="54" t="s">
        <v>237</v>
      </c>
      <c r="K102">
        <f t="shared" si="4"/>
        <v>123718</v>
      </c>
      <c r="L102" t="str">
        <f t="shared" si="4"/>
        <v>HFTS94</v>
      </c>
      <c r="M102" t="str">
        <f t="shared" si="4"/>
        <v>D</v>
      </c>
      <c r="N102" t="str">
        <f t="shared" si="2"/>
        <v>F94D</v>
      </c>
    </row>
    <row r="103" spans="1:14">
      <c r="A103" t="str">
        <f t="shared" si="3"/>
        <v>HFTS94DDP</v>
      </c>
      <c r="B103" s="54">
        <v>123719</v>
      </c>
      <c r="C103" s="54" t="s">
        <v>16</v>
      </c>
      <c r="D103" s="54" t="s">
        <v>94</v>
      </c>
      <c r="E103" s="54" t="s">
        <v>598</v>
      </c>
      <c r="F103" s="54" t="s">
        <v>221</v>
      </c>
      <c r="G103" s="54" t="s">
        <v>305</v>
      </c>
      <c r="H103" s="54" t="s">
        <v>2145</v>
      </c>
      <c r="I103" s="54" t="s">
        <v>306</v>
      </c>
      <c r="K103">
        <f t="shared" si="4"/>
        <v>123719</v>
      </c>
      <c r="L103" t="str">
        <f t="shared" si="4"/>
        <v>HFTS94</v>
      </c>
      <c r="M103" t="str">
        <f t="shared" si="4"/>
        <v>DDP</v>
      </c>
      <c r="N103" t="str">
        <f t="shared" si="2"/>
        <v>HF94D</v>
      </c>
    </row>
    <row r="104" spans="1:14">
      <c r="A104" t="str">
        <f t="shared" si="3"/>
        <v>HFTS94G</v>
      </c>
      <c r="B104" s="54">
        <v>123716</v>
      </c>
      <c r="C104" s="54" t="s">
        <v>16</v>
      </c>
      <c r="D104" s="54" t="s">
        <v>41</v>
      </c>
      <c r="E104" s="54" t="s">
        <v>599</v>
      </c>
      <c r="F104" s="54" t="s">
        <v>221</v>
      </c>
      <c r="G104" s="54" t="s">
        <v>42</v>
      </c>
      <c r="H104" s="54" t="s">
        <v>42</v>
      </c>
      <c r="I104" s="54" t="s">
        <v>237</v>
      </c>
      <c r="K104">
        <f t="shared" si="4"/>
        <v>123716</v>
      </c>
      <c r="L104" t="str">
        <f t="shared" si="4"/>
        <v>HFTS94</v>
      </c>
      <c r="M104" t="str">
        <f t="shared" si="4"/>
        <v>G</v>
      </c>
      <c r="N104" t="str">
        <f t="shared" si="2"/>
        <v>F94G</v>
      </c>
    </row>
    <row r="105" spans="1:14">
      <c r="A105" t="str">
        <f t="shared" si="3"/>
        <v>HFTS94GDP</v>
      </c>
      <c r="B105" s="54">
        <v>123717</v>
      </c>
      <c r="C105" s="54" t="s">
        <v>16</v>
      </c>
      <c r="D105" s="54" t="s">
        <v>92</v>
      </c>
      <c r="E105" s="54" t="s">
        <v>600</v>
      </c>
      <c r="F105" s="54" t="s">
        <v>221</v>
      </c>
      <c r="G105" s="54" t="s">
        <v>309</v>
      </c>
      <c r="H105" s="54" t="s">
        <v>93</v>
      </c>
      <c r="I105" s="54" t="s">
        <v>306</v>
      </c>
      <c r="K105">
        <f t="shared" si="4"/>
        <v>123717</v>
      </c>
      <c r="L105" t="str">
        <f t="shared" si="4"/>
        <v>HFTS94</v>
      </c>
      <c r="M105" t="str">
        <f t="shared" si="4"/>
        <v>GDP</v>
      </c>
      <c r="N105" t="str">
        <f t="shared" si="2"/>
        <v>HF94G</v>
      </c>
    </row>
    <row r="106" spans="1:14">
      <c r="A106" t="str">
        <f t="shared" si="3"/>
        <v>HFTS96D</v>
      </c>
      <c r="B106" s="54">
        <v>124010</v>
      </c>
      <c r="C106" s="54" t="s">
        <v>17</v>
      </c>
      <c r="D106" s="54" t="s">
        <v>43</v>
      </c>
      <c r="E106" s="54" t="s">
        <v>601</v>
      </c>
      <c r="F106" s="54" t="s">
        <v>222</v>
      </c>
      <c r="G106" s="54" t="s">
        <v>44</v>
      </c>
      <c r="H106" s="54" t="s">
        <v>2144</v>
      </c>
      <c r="I106" s="54" t="s">
        <v>237</v>
      </c>
      <c r="K106">
        <f t="shared" si="4"/>
        <v>124010</v>
      </c>
      <c r="L106" t="str">
        <f t="shared" si="4"/>
        <v>HFTS96</v>
      </c>
      <c r="M106" t="str">
        <f t="shared" si="4"/>
        <v>D</v>
      </c>
      <c r="N106" t="str">
        <f t="shared" si="2"/>
        <v>F96D</v>
      </c>
    </row>
    <row r="107" spans="1:14">
      <c r="A107" t="str">
        <f t="shared" si="3"/>
        <v>HFTS96DDP</v>
      </c>
      <c r="B107" s="54">
        <v>124011</v>
      </c>
      <c r="C107" s="54" t="s">
        <v>17</v>
      </c>
      <c r="D107" s="54" t="s">
        <v>94</v>
      </c>
      <c r="E107" s="54" t="s">
        <v>602</v>
      </c>
      <c r="F107" s="54" t="s">
        <v>222</v>
      </c>
      <c r="G107" s="54" t="s">
        <v>305</v>
      </c>
      <c r="H107" s="54" t="s">
        <v>2145</v>
      </c>
      <c r="I107" s="54" t="s">
        <v>306</v>
      </c>
      <c r="K107">
        <f t="shared" si="4"/>
        <v>124011</v>
      </c>
      <c r="L107" t="str">
        <f t="shared" si="4"/>
        <v>HFTS96</v>
      </c>
      <c r="M107" t="str">
        <f t="shared" si="4"/>
        <v>DDP</v>
      </c>
      <c r="N107" t="str">
        <f t="shared" si="2"/>
        <v>HF96D</v>
      </c>
    </row>
    <row r="108" spans="1:14">
      <c r="A108" t="str">
        <f t="shared" si="3"/>
        <v>HFTS96G</v>
      </c>
      <c r="B108" s="54">
        <v>124012</v>
      </c>
      <c r="C108" s="54" t="s">
        <v>17</v>
      </c>
      <c r="D108" s="54" t="s">
        <v>41</v>
      </c>
      <c r="E108" s="54" t="s">
        <v>603</v>
      </c>
      <c r="F108" s="54" t="s">
        <v>222</v>
      </c>
      <c r="G108" s="54" t="s">
        <v>42</v>
      </c>
      <c r="H108" s="54" t="s">
        <v>42</v>
      </c>
      <c r="I108" s="54" t="s">
        <v>237</v>
      </c>
      <c r="K108">
        <f t="shared" si="4"/>
        <v>124012</v>
      </c>
      <c r="L108" t="str">
        <f t="shared" si="4"/>
        <v>HFTS96</v>
      </c>
      <c r="M108" t="str">
        <f t="shared" si="4"/>
        <v>G</v>
      </c>
      <c r="N108" t="str">
        <f t="shared" si="2"/>
        <v>F96G</v>
      </c>
    </row>
    <row r="109" spans="1:14">
      <c r="A109" t="str">
        <f t="shared" si="3"/>
        <v>HFTS96GDP</v>
      </c>
      <c r="B109" s="54">
        <v>124013</v>
      </c>
      <c r="C109" s="54" t="s">
        <v>17</v>
      </c>
      <c r="D109" s="54" t="s">
        <v>92</v>
      </c>
      <c r="E109" s="54" t="s">
        <v>604</v>
      </c>
      <c r="F109" s="54" t="s">
        <v>222</v>
      </c>
      <c r="G109" s="54" t="s">
        <v>309</v>
      </c>
      <c r="H109" s="54" t="s">
        <v>93</v>
      </c>
      <c r="I109" s="54" t="s">
        <v>306</v>
      </c>
      <c r="K109">
        <f t="shared" si="4"/>
        <v>124013</v>
      </c>
      <c r="L109" t="str">
        <f t="shared" si="4"/>
        <v>HFTS96</v>
      </c>
      <c r="M109" t="str">
        <f t="shared" si="4"/>
        <v>GDP</v>
      </c>
      <c r="N109" t="str">
        <f t="shared" si="2"/>
        <v>HF96G</v>
      </c>
    </row>
    <row r="110" spans="1:14">
      <c r="A110" t="str">
        <f t="shared" si="3"/>
        <v>HFTS98D</v>
      </c>
      <c r="B110" s="54">
        <v>124995</v>
      </c>
      <c r="C110" s="54" t="s">
        <v>18</v>
      </c>
      <c r="D110" s="54" t="s">
        <v>43</v>
      </c>
      <c r="E110" s="54" t="s">
        <v>605</v>
      </c>
      <c r="F110" s="54" t="s">
        <v>223</v>
      </c>
      <c r="G110" s="54" t="s">
        <v>44</v>
      </c>
      <c r="H110" s="54" t="s">
        <v>2144</v>
      </c>
      <c r="I110" s="54" t="s">
        <v>237</v>
      </c>
      <c r="K110">
        <f t="shared" si="4"/>
        <v>124995</v>
      </c>
      <c r="L110" t="str">
        <f t="shared" si="4"/>
        <v>HFTS98</v>
      </c>
      <c r="M110" t="str">
        <f t="shared" si="4"/>
        <v>D</v>
      </c>
      <c r="N110" t="str">
        <f t="shared" si="2"/>
        <v>F98D</v>
      </c>
    </row>
    <row r="111" spans="1:14">
      <c r="A111" t="str">
        <f t="shared" si="3"/>
        <v>HFTS98DDP</v>
      </c>
      <c r="B111" s="54">
        <v>124993</v>
      </c>
      <c r="C111" s="54" t="s">
        <v>18</v>
      </c>
      <c r="D111" s="54" t="s">
        <v>94</v>
      </c>
      <c r="E111" s="54" t="s">
        <v>606</v>
      </c>
      <c r="F111" s="54" t="s">
        <v>223</v>
      </c>
      <c r="G111" s="54" t="s">
        <v>305</v>
      </c>
      <c r="H111" s="54" t="s">
        <v>2145</v>
      </c>
      <c r="I111" s="54" t="s">
        <v>306</v>
      </c>
      <c r="K111">
        <f t="shared" si="4"/>
        <v>124993</v>
      </c>
      <c r="L111" t="str">
        <f t="shared" si="4"/>
        <v>HFTS98</v>
      </c>
      <c r="M111" t="str">
        <f t="shared" si="4"/>
        <v>DDP</v>
      </c>
      <c r="N111" t="str">
        <f t="shared" si="2"/>
        <v>HF98D</v>
      </c>
    </row>
    <row r="112" spans="1:14">
      <c r="A112" t="str">
        <f t="shared" si="3"/>
        <v>HFTS98G</v>
      </c>
      <c r="B112" s="54">
        <v>124996</v>
      </c>
      <c r="C112" s="54" t="s">
        <v>18</v>
      </c>
      <c r="D112" s="54" t="s">
        <v>41</v>
      </c>
      <c r="E112" s="54" t="s">
        <v>607</v>
      </c>
      <c r="F112" s="54" t="s">
        <v>223</v>
      </c>
      <c r="G112" s="54" t="s">
        <v>42</v>
      </c>
      <c r="H112" s="54" t="s">
        <v>42</v>
      </c>
      <c r="I112" s="54" t="s">
        <v>237</v>
      </c>
      <c r="K112">
        <f t="shared" si="4"/>
        <v>124996</v>
      </c>
      <c r="L112" t="str">
        <f t="shared" si="4"/>
        <v>HFTS98</v>
      </c>
      <c r="M112" t="str">
        <f t="shared" si="4"/>
        <v>G</v>
      </c>
      <c r="N112" t="str">
        <f t="shared" si="2"/>
        <v>F98G</v>
      </c>
    </row>
    <row r="113" spans="1:14">
      <c r="A113" t="str">
        <f t="shared" si="3"/>
        <v>HFTS98GDP</v>
      </c>
      <c r="B113" s="54">
        <v>124994</v>
      </c>
      <c r="C113" s="54" t="s">
        <v>18</v>
      </c>
      <c r="D113" s="54" t="s">
        <v>92</v>
      </c>
      <c r="E113" s="54" t="s">
        <v>608</v>
      </c>
      <c r="F113" s="54" t="s">
        <v>223</v>
      </c>
      <c r="G113" s="54" t="s">
        <v>309</v>
      </c>
      <c r="H113" s="54" t="s">
        <v>93</v>
      </c>
      <c r="I113" s="54" t="s">
        <v>306</v>
      </c>
      <c r="K113">
        <f t="shared" si="4"/>
        <v>124994</v>
      </c>
      <c r="L113" t="str">
        <f t="shared" si="4"/>
        <v>HFTS98</v>
      </c>
      <c r="M113" t="str">
        <f t="shared" si="4"/>
        <v>GDP</v>
      </c>
      <c r="N113" t="str">
        <f t="shared" si="2"/>
        <v>HF98G</v>
      </c>
    </row>
    <row r="114" spans="1:14">
      <c r="A114" t="str">
        <f t="shared" si="3"/>
        <v>HLCASHDD</v>
      </c>
      <c r="B114" s="54">
        <v>118901</v>
      </c>
      <c r="C114" s="54" t="s">
        <v>1</v>
      </c>
      <c r="D114" s="54" t="s">
        <v>46</v>
      </c>
      <c r="E114" s="54" t="s">
        <v>610</v>
      </c>
      <c r="F114" s="54" t="s">
        <v>219</v>
      </c>
      <c r="G114" s="54" t="s">
        <v>463</v>
      </c>
      <c r="H114" s="54" t="s">
        <v>2164</v>
      </c>
      <c r="I114" s="54" t="s">
        <v>324</v>
      </c>
      <c r="K114">
        <f t="shared" si="4"/>
        <v>118901</v>
      </c>
      <c r="L114" t="str">
        <f t="shared" si="4"/>
        <v>HLCASH</v>
      </c>
      <c r="M114" t="str">
        <f t="shared" si="4"/>
        <v>DD</v>
      </c>
      <c r="N114" t="str">
        <f t="shared" si="2"/>
        <v>CAPDD</v>
      </c>
    </row>
    <row r="115" spans="1:14">
      <c r="A115" t="str">
        <f t="shared" si="3"/>
        <v>HLCASHDPD</v>
      </c>
      <c r="B115" s="54">
        <v>120037</v>
      </c>
      <c r="C115" s="54" t="s">
        <v>1</v>
      </c>
      <c r="D115" s="54" t="s">
        <v>96</v>
      </c>
      <c r="E115" s="54" t="s">
        <v>615</v>
      </c>
      <c r="F115" s="54" t="s">
        <v>219</v>
      </c>
      <c r="G115" s="54" t="s">
        <v>467</v>
      </c>
      <c r="H115" s="54" t="s">
        <v>2165</v>
      </c>
      <c r="I115" s="54" t="s">
        <v>306</v>
      </c>
      <c r="K115">
        <f t="shared" si="4"/>
        <v>120037</v>
      </c>
      <c r="L115" t="str">
        <f t="shared" si="4"/>
        <v>HLCASH</v>
      </c>
      <c r="M115" t="str">
        <f t="shared" si="4"/>
        <v>DPD</v>
      </c>
      <c r="N115" t="str">
        <f t="shared" si="2"/>
        <v>HCPDD</v>
      </c>
    </row>
    <row r="116" spans="1:14">
      <c r="A116" t="str">
        <f t="shared" si="3"/>
        <v>HLCASHG</v>
      </c>
      <c r="B116" s="54">
        <v>118902</v>
      </c>
      <c r="C116" s="54" t="s">
        <v>1</v>
      </c>
      <c r="D116" s="54" t="s">
        <v>41</v>
      </c>
      <c r="E116" s="54" t="s">
        <v>618</v>
      </c>
      <c r="F116" s="54" t="s">
        <v>219</v>
      </c>
      <c r="G116" s="54" t="s">
        <v>42</v>
      </c>
      <c r="H116" s="54" t="s">
        <v>42</v>
      </c>
      <c r="I116" s="54" t="s">
        <v>324</v>
      </c>
      <c r="K116">
        <f t="shared" si="4"/>
        <v>118902</v>
      </c>
      <c r="L116" t="str">
        <f t="shared" si="4"/>
        <v>HLCASH</v>
      </c>
      <c r="M116" t="str">
        <f t="shared" si="4"/>
        <v>G</v>
      </c>
      <c r="N116" t="str">
        <f t="shared" si="2"/>
        <v>CAPG</v>
      </c>
    </row>
    <row r="117" spans="1:14">
      <c r="A117" t="str">
        <f t="shared" si="3"/>
        <v>HLCASHGDP</v>
      </c>
      <c r="B117" s="54">
        <v>120038</v>
      </c>
      <c r="C117" s="54" t="s">
        <v>1</v>
      </c>
      <c r="D117" s="54" t="s">
        <v>92</v>
      </c>
      <c r="E117" s="54" t="s">
        <v>621</v>
      </c>
      <c r="F117" s="54" t="s">
        <v>219</v>
      </c>
      <c r="G117" s="54" t="s">
        <v>309</v>
      </c>
      <c r="H117" s="54" t="s">
        <v>93</v>
      </c>
      <c r="I117" s="54" t="s">
        <v>306</v>
      </c>
      <c r="K117">
        <f t="shared" si="4"/>
        <v>120038</v>
      </c>
      <c r="L117" t="str">
        <f t="shared" si="4"/>
        <v>HLCASH</v>
      </c>
      <c r="M117" t="str">
        <f t="shared" si="4"/>
        <v>GDP</v>
      </c>
      <c r="N117" t="str">
        <f t="shared" si="2"/>
        <v>HCAPG</v>
      </c>
    </row>
    <row r="118" spans="1:14">
      <c r="A118" t="str">
        <f t="shared" si="3"/>
        <v>HLCASHIDD</v>
      </c>
      <c r="B118" s="54">
        <v>118909</v>
      </c>
      <c r="C118" s="54" t="s">
        <v>1</v>
      </c>
      <c r="D118" s="54" t="s">
        <v>75</v>
      </c>
      <c r="E118" s="54" t="s">
        <v>624</v>
      </c>
      <c r="F118" s="54" t="s">
        <v>219</v>
      </c>
      <c r="G118" s="54" t="s">
        <v>626</v>
      </c>
      <c r="H118" s="54" t="s">
        <v>2169</v>
      </c>
      <c r="I118" s="54" t="s">
        <v>238</v>
      </c>
      <c r="K118">
        <f t="shared" si="4"/>
        <v>118909</v>
      </c>
      <c r="L118" t="str">
        <f t="shared" si="4"/>
        <v>HLCASH</v>
      </c>
      <c r="M118" t="str">
        <f t="shared" si="4"/>
        <v>IDD</v>
      </c>
      <c r="N118" t="str">
        <f t="shared" si="2"/>
        <v>CAIDD</v>
      </c>
    </row>
    <row r="119" spans="1:14">
      <c r="A119" t="str">
        <f t="shared" si="3"/>
        <v>HLCASHIG</v>
      </c>
      <c r="B119" s="54">
        <v>118910</v>
      </c>
      <c r="C119" s="54" t="s">
        <v>1</v>
      </c>
      <c r="D119" s="54" t="s">
        <v>72</v>
      </c>
      <c r="E119" s="54" t="s">
        <v>628</v>
      </c>
      <c r="F119" s="54" t="s">
        <v>219</v>
      </c>
      <c r="G119" s="54" t="s">
        <v>417</v>
      </c>
      <c r="H119" s="54" t="s">
        <v>73</v>
      </c>
      <c r="I119" s="54" t="s">
        <v>238</v>
      </c>
      <c r="K119">
        <f t="shared" si="4"/>
        <v>118910</v>
      </c>
      <c r="L119" t="str">
        <f t="shared" si="4"/>
        <v>HLCASH</v>
      </c>
      <c r="M119" t="str">
        <f t="shared" si="4"/>
        <v>IG</v>
      </c>
      <c r="N119" t="str">
        <f t="shared" si="2"/>
        <v>CAIG</v>
      </c>
    </row>
    <row r="120" spans="1:14">
      <c r="A120" t="str">
        <f t="shared" si="3"/>
        <v>HLCASHIWD</v>
      </c>
      <c r="B120" s="54" t="s">
        <v>1233</v>
      </c>
      <c r="C120" s="54" t="s">
        <v>1</v>
      </c>
      <c r="D120" s="54" t="s">
        <v>77</v>
      </c>
      <c r="E120" s="54" t="e">
        <v>#N/A</v>
      </c>
      <c r="F120" s="54" t="s">
        <v>219</v>
      </c>
      <c r="G120" s="54" t="s">
        <v>425</v>
      </c>
      <c r="H120" s="54" t="s">
        <v>2159</v>
      </c>
      <c r="I120" s="54"/>
      <c r="K120" t="str">
        <f t="shared" si="4"/>
        <v>A</v>
      </c>
      <c r="L120" t="str">
        <f t="shared" si="4"/>
        <v>HLCASH</v>
      </c>
      <c r="M120" t="str">
        <f t="shared" si="4"/>
        <v>IWD</v>
      </c>
      <c r="N120" t="e">
        <f t="shared" si="2"/>
        <v>#N/A</v>
      </c>
    </row>
    <row r="121" spans="1:14">
      <c r="A121" t="str">
        <f t="shared" si="3"/>
        <v>HLCASHMD</v>
      </c>
      <c r="B121" s="54">
        <v>118903</v>
      </c>
      <c r="C121" s="54" t="s">
        <v>1</v>
      </c>
      <c r="D121" s="54" t="s">
        <v>52</v>
      </c>
      <c r="E121" s="54" t="s">
        <v>632</v>
      </c>
      <c r="F121" s="54" t="s">
        <v>219</v>
      </c>
      <c r="G121" s="54" t="s">
        <v>53</v>
      </c>
      <c r="H121" s="54" t="s">
        <v>2150</v>
      </c>
      <c r="I121" s="54" t="s">
        <v>324</v>
      </c>
      <c r="K121">
        <f t="shared" si="4"/>
        <v>118903</v>
      </c>
      <c r="L121" t="str">
        <f t="shared" si="4"/>
        <v>HLCASH</v>
      </c>
      <c r="M121" t="str">
        <f t="shared" si="4"/>
        <v>MD</v>
      </c>
      <c r="N121" t="str">
        <f t="shared" si="2"/>
        <v>CAPMD</v>
      </c>
    </row>
    <row r="122" spans="1:14">
      <c r="A122" t="str">
        <f t="shared" si="3"/>
        <v>HLCASHMDP</v>
      </c>
      <c r="B122" s="67">
        <v>120039</v>
      </c>
      <c r="C122" s="67" t="s">
        <v>1</v>
      </c>
      <c r="D122" s="67" t="s">
        <v>102</v>
      </c>
      <c r="E122" s="67" t="s">
        <v>635</v>
      </c>
      <c r="F122" s="67" t="s">
        <v>219</v>
      </c>
      <c r="G122" s="67" t="s">
        <v>344</v>
      </c>
      <c r="H122" s="67" t="s">
        <v>2151</v>
      </c>
      <c r="I122" s="67" t="s">
        <v>306</v>
      </c>
      <c r="K122">
        <f t="shared" si="4"/>
        <v>120039</v>
      </c>
      <c r="L122" t="str">
        <f t="shared" si="4"/>
        <v>HLCASH</v>
      </c>
      <c r="M122" t="str">
        <f t="shared" si="4"/>
        <v>MDP</v>
      </c>
      <c r="N122" t="str">
        <f t="shared" si="2"/>
        <v>HCPMD</v>
      </c>
    </row>
    <row r="123" spans="1:14">
      <c r="A123" t="str">
        <f t="shared" si="3"/>
        <v>HLCASHRDD</v>
      </c>
      <c r="B123" s="54">
        <v>118906</v>
      </c>
      <c r="C123" s="54" t="s">
        <v>1</v>
      </c>
      <c r="D123" s="54" t="s">
        <v>60</v>
      </c>
      <c r="E123" s="54" t="s">
        <v>638</v>
      </c>
      <c r="F123" s="54" t="s">
        <v>219</v>
      </c>
      <c r="G123" s="54" t="s">
        <v>490</v>
      </c>
      <c r="H123" s="54" t="s">
        <v>2167</v>
      </c>
      <c r="I123" s="54" t="s">
        <v>237</v>
      </c>
      <c r="K123">
        <f t="shared" si="4"/>
        <v>118906</v>
      </c>
      <c r="L123" t="str">
        <f t="shared" si="4"/>
        <v>HLCASH</v>
      </c>
      <c r="M123" t="str">
        <f t="shared" si="4"/>
        <v>RDD</v>
      </c>
      <c r="N123" t="str">
        <f t="shared" si="2"/>
        <v>CAD</v>
      </c>
    </row>
    <row r="124" spans="1:14">
      <c r="A124" t="str">
        <f t="shared" si="3"/>
        <v>HLCASHRG</v>
      </c>
      <c r="B124" s="54">
        <v>118907</v>
      </c>
      <c r="C124" s="54" t="s">
        <v>1</v>
      </c>
      <c r="D124" s="54" t="s">
        <v>58</v>
      </c>
      <c r="E124" s="54" t="s">
        <v>641</v>
      </c>
      <c r="F124" s="54" t="s">
        <v>219</v>
      </c>
      <c r="G124" s="54" t="s">
        <v>359</v>
      </c>
      <c r="H124" s="54" t="s">
        <v>59</v>
      </c>
      <c r="I124" s="54" t="s">
        <v>237</v>
      </c>
      <c r="K124">
        <f t="shared" si="4"/>
        <v>118907</v>
      </c>
      <c r="L124" t="str">
        <f t="shared" si="4"/>
        <v>HLCASH</v>
      </c>
      <c r="M124" t="str">
        <f t="shared" si="4"/>
        <v>RG</v>
      </c>
      <c r="N124" t="str">
        <f t="shared" si="2"/>
        <v>CAG</v>
      </c>
    </row>
    <row r="125" spans="1:14">
      <c r="A125" t="str">
        <f t="shared" si="3"/>
        <v>HLCASHRWD</v>
      </c>
      <c r="B125" s="54">
        <v>118908</v>
      </c>
      <c r="C125" s="54" t="s">
        <v>1</v>
      </c>
      <c r="D125" s="54" t="s">
        <v>62</v>
      </c>
      <c r="E125" s="54" t="s">
        <v>644</v>
      </c>
      <c r="F125" s="54" t="s">
        <v>219</v>
      </c>
      <c r="G125" s="54" t="s">
        <v>497</v>
      </c>
      <c r="H125" s="54" t="s">
        <v>2168</v>
      </c>
      <c r="I125" s="54" t="s">
        <v>237</v>
      </c>
      <c r="K125">
        <f t="shared" si="4"/>
        <v>118908</v>
      </c>
      <c r="L125" t="str">
        <f t="shared" si="4"/>
        <v>HLCASH</v>
      </c>
      <c r="M125" t="str">
        <f t="shared" si="4"/>
        <v>RWD</v>
      </c>
      <c r="N125" t="str">
        <f t="shared" si="2"/>
        <v>CAWD</v>
      </c>
    </row>
    <row r="126" spans="1:14">
      <c r="A126" t="str">
        <f t="shared" si="3"/>
        <v>HLCASHUDL</v>
      </c>
      <c r="B126" s="54">
        <v>139237</v>
      </c>
      <c r="C126" s="54" t="s">
        <v>1</v>
      </c>
      <c r="D126" s="54" t="s">
        <v>108</v>
      </c>
      <c r="E126" s="54" t="s">
        <v>647</v>
      </c>
      <c r="F126" s="54" t="s">
        <v>219</v>
      </c>
      <c r="G126" s="54" t="s">
        <v>109</v>
      </c>
      <c r="H126" s="54" t="s">
        <v>2181</v>
      </c>
      <c r="I126" s="54" t="s">
        <v>649</v>
      </c>
      <c r="K126">
        <f t="shared" si="4"/>
        <v>139237</v>
      </c>
      <c r="L126" t="str">
        <f t="shared" si="4"/>
        <v>HLCASH</v>
      </c>
      <c r="M126" t="str">
        <f t="shared" si="4"/>
        <v>UDL</v>
      </c>
      <c r="N126" t="str">
        <f t="shared" si="2"/>
        <v>UCBD</v>
      </c>
    </row>
    <row r="127" spans="1:14">
      <c r="A127" t="str">
        <f t="shared" si="3"/>
        <v>HLCASHUDM</v>
      </c>
      <c r="B127" s="54">
        <v>139238</v>
      </c>
      <c r="C127" s="54" t="s">
        <v>1</v>
      </c>
      <c r="D127" s="54" t="s">
        <v>110</v>
      </c>
      <c r="E127" s="54" t="s">
        <v>651</v>
      </c>
      <c r="F127" s="54" t="s">
        <v>219</v>
      </c>
      <c r="G127" s="54" t="s">
        <v>111</v>
      </c>
      <c r="H127" s="54" t="s">
        <v>2182</v>
      </c>
      <c r="I127" s="54" t="s">
        <v>649</v>
      </c>
      <c r="K127">
        <f t="shared" si="4"/>
        <v>139238</v>
      </c>
      <c r="L127" t="str">
        <f t="shared" si="4"/>
        <v>HLCASH</v>
      </c>
      <c r="M127" t="str">
        <f t="shared" si="4"/>
        <v>UDM</v>
      </c>
      <c r="N127" t="str">
        <f t="shared" si="2"/>
        <v>UCAD</v>
      </c>
    </row>
    <row r="128" spans="1:14">
      <c r="A128" t="str">
        <f t="shared" si="3"/>
        <v>HLCASHURL</v>
      </c>
      <c r="B128" s="54">
        <v>139240</v>
      </c>
      <c r="C128" s="54" t="s">
        <v>1</v>
      </c>
      <c r="D128" s="54" t="s">
        <v>112</v>
      </c>
      <c r="E128" s="54" t="s">
        <v>654</v>
      </c>
      <c r="F128" s="54" t="s">
        <v>219</v>
      </c>
      <c r="G128" s="54" t="s">
        <v>113</v>
      </c>
      <c r="H128" s="54" t="s">
        <v>113</v>
      </c>
      <c r="I128" s="54" t="s">
        <v>649</v>
      </c>
      <c r="K128">
        <f t="shared" si="4"/>
        <v>139240</v>
      </c>
      <c r="L128" t="str">
        <f t="shared" si="4"/>
        <v>HLCASH</v>
      </c>
      <c r="M128" t="str">
        <f t="shared" si="4"/>
        <v>URL</v>
      </c>
      <c r="N128" t="str">
        <f t="shared" si="2"/>
        <v>UCBR</v>
      </c>
    </row>
    <row r="129" spans="1:14">
      <c r="A129" t="str">
        <f t="shared" si="3"/>
        <v>HLCASHURM</v>
      </c>
      <c r="B129" s="54">
        <v>139239</v>
      </c>
      <c r="C129" s="54" t="s">
        <v>1</v>
      </c>
      <c r="D129" s="54" t="s">
        <v>114</v>
      </c>
      <c r="E129" s="54" t="s">
        <v>657</v>
      </c>
      <c r="F129" s="54" t="s">
        <v>219</v>
      </c>
      <c r="G129" s="54" t="s">
        <v>115</v>
      </c>
      <c r="H129" s="54" t="s">
        <v>115</v>
      </c>
      <c r="I129" s="54" t="s">
        <v>649</v>
      </c>
      <c r="K129">
        <f t="shared" si="4"/>
        <v>139239</v>
      </c>
      <c r="L129" t="str">
        <f t="shared" si="4"/>
        <v>HLCASH</v>
      </c>
      <c r="M129" t="str">
        <f t="shared" si="4"/>
        <v>URM</v>
      </c>
      <c r="N129" t="str">
        <f t="shared" si="2"/>
        <v>UCAR</v>
      </c>
    </row>
    <row r="130" spans="1:14">
      <c r="A130" t="str">
        <f t="shared" si="3"/>
        <v>HLCASHWD</v>
      </c>
      <c r="B130" s="54">
        <v>118904</v>
      </c>
      <c r="C130" s="54" t="s">
        <v>1</v>
      </c>
      <c r="D130" s="54" t="s">
        <v>48</v>
      </c>
      <c r="E130" s="54" t="s">
        <v>660</v>
      </c>
      <c r="F130" s="54" t="s">
        <v>219</v>
      </c>
      <c r="G130" s="54" t="s">
        <v>453</v>
      </c>
      <c r="H130" s="54" t="s">
        <v>2162</v>
      </c>
      <c r="I130" s="54" t="s">
        <v>324</v>
      </c>
      <c r="K130">
        <f t="shared" si="4"/>
        <v>118904</v>
      </c>
      <c r="L130" t="str">
        <f t="shared" si="4"/>
        <v>HLCASH</v>
      </c>
      <c r="M130" t="str">
        <f t="shared" si="4"/>
        <v>WD</v>
      </c>
      <c r="N130" t="str">
        <f t="shared" si="4"/>
        <v>CAPWD</v>
      </c>
    </row>
    <row r="131" spans="1:14" ht="15">
      <c r="A131" t="str">
        <f t="shared" ref="A131:A194" si="5">C131&amp;D131</f>
        <v>HLCASHWDP</v>
      </c>
      <c r="B131" s="68">
        <v>120040</v>
      </c>
      <c r="C131" s="68" t="s">
        <v>1</v>
      </c>
      <c r="D131" s="68" t="s">
        <v>98</v>
      </c>
      <c r="E131" s="68" t="s">
        <v>663</v>
      </c>
      <c r="F131" s="68" t="s">
        <v>219</v>
      </c>
      <c r="G131" s="68" t="s">
        <v>457</v>
      </c>
      <c r="H131" s="68" t="s">
        <v>2163</v>
      </c>
      <c r="I131" s="68" t="s">
        <v>306</v>
      </c>
      <c r="K131">
        <f t="shared" ref="K131:N194" si="6">B131</f>
        <v>120040</v>
      </c>
      <c r="L131" t="str">
        <f t="shared" si="6"/>
        <v>HLCASH</v>
      </c>
      <c r="M131" t="str">
        <f t="shared" si="6"/>
        <v>WDP</v>
      </c>
      <c r="N131" t="str">
        <f t="shared" si="6"/>
        <v>HCPWD</v>
      </c>
    </row>
    <row r="132" spans="1:14">
      <c r="A132" t="str">
        <f t="shared" si="5"/>
        <v>HOAPDFD</v>
      </c>
      <c r="B132" s="54">
        <v>127070</v>
      </c>
      <c r="C132" s="54" t="s">
        <v>22</v>
      </c>
      <c r="D132" s="54" t="s">
        <v>43</v>
      </c>
      <c r="E132" s="54" t="s">
        <v>666</v>
      </c>
      <c r="F132" s="54" t="s">
        <v>670</v>
      </c>
      <c r="G132" s="54" t="s">
        <v>44</v>
      </c>
      <c r="H132" s="54" t="s">
        <v>2144</v>
      </c>
      <c r="I132" s="54" t="s">
        <v>237</v>
      </c>
      <c r="K132">
        <f t="shared" si="6"/>
        <v>127070</v>
      </c>
      <c r="L132" t="str">
        <f t="shared" si="6"/>
        <v>HOAPDF</v>
      </c>
      <c r="M132" t="str">
        <f t="shared" si="6"/>
        <v>D</v>
      </c>
      <c r="N132" t="str">
        <f t="shared" si="6"/>
        <v>APDD</v>
      </c>
    </row>
    <row r="133" spans="1:14">
      <c r="A133" t="str">
        <f t="shared" si="5"/>
        <v>HOAPDFDDP</v>
      </c>
      <c r="B133" s="54">
        <v>127072</v>
      </c>
      <c r="C133" s="54" t="s">
        <v>22</v>
      </c>
      <c r="D133" s="54" t="s">
        <v>94</v>
      </c>
      <c r="E133" s="54" t="s">
        <v>672</v>
      </c>
      <c r="F133" s="54" t="s">
        <v>670</v>
      </c>
      <c r="G133" s="54" t="s">
        <v>305</v>
      </c>
      <c r="H133" s="54" t="s">
        <v>2145</v>
      </c>
      <c r="I133" s="54" t="s">
        <v>306</v>
      </c>
      <c r="K133">
        <f t="shared" si="6"/>
        <v>127072</v>
      </c>
      <c r="L133" t="str">
        <f t="shared" si="6"/>
        <v>HOAPDF</v>
      </c>
      <c r="M133" t="str">
        <f t="shared" si="6"/>
        <v>DDP</v>
      </c>
      <c r="N133" t="str">
        <f t="shared" si="6"/>
        <v>HAPDD</v>
      </c>
    </row>
    <row r="134" spans="1:14">
      <c r="A134" t="str">
        <f t="shared" si="5"/>
        <v>HOAPDFG</v>
      </c>
      <c r="B134" s="54">
        <v>127073</v>
      </c>
      <c r="C134" s="54" t="s">
        <v>22</v>
      </c>
      <c r="D134" s="54" t="s">
        <v>41</v>
      </c>
      <c r="E134" s="54" t="s">
        <v>675</v>
      </c>
      <c r="F134" s="54" t="s">
        <v>670</v>
      </c>
      <c r="G134" s="54" t="s">
        <v>42</v>
      </c>
      <c r="H134" s="54" t="s">
        <v>42</v>
      </c>
      <c r="I134" s="54" t="s">
        <v>237</v>
      </c>
      <c r="K134">
        <f t="shared" si="6"/>
        <v>127073</v>
      </c>
      <c r="L134" t="str">
        <f t="shared" si="6"/>
        <v>HOAPDF</v>
      </c>
      <c r="M134" t="str">
        <f t="shared" si="6"/>
        <v>G</v>
      </c>
      <c r="N134" t="str">
        <f t="shared" si="6"/>
        <v>APDG</v>
      </c>
    </row>
    <row r="135" spans="1:14">
      <c r="A135" t="str">
        <f t="shared" si="5"/>
        <v>HOAPDFGDP</v>
      </c>
      <c r="B135" s="54">
        <v>127071</v>
      </c>
      <c r="C135" s="54" t="s">
        <v>22</v>
      </c>
      <c r="D135" s="54" t="s">
        <v>92</v>
      </c>
      <c r="E135" s="54" t="s">
        <v>678</v>
      </c>
      <c r="F135" s="54" t="s">
        <v>670</v>
      </c>
      <c r="G135" s="54" t="s">
        <v>309</v>
      </c>
      <c r="H135" s="54" t="s">
        <v>93</v>
      </c>
      <c r="I135" s="54" t="s">
        <v>306</v>
      </c>
      <c r="K135">
        <f t="shared" si="6"/>
        <v>127071</v>
      </c>
      <c r="L135" t="str">
        <f t="shared" si="6"/>
        <v>HOAPDF</v>
      </c>
      <c r="M135" t="str">
        <f t="shared" si="6"/>
        <v>GDP</v>
      </c>
      <c r="N135" t="str">
        <f t="shared" si="6"/>
        <v>HAPDG</v>
      </c>
    </row>
    <row r="136" spans="1:14">
      <c r="A136" t="str">
        <f t="shared" si="5"/>
        <v>HOBRAZD</v>
      </c>
      <c r="B136" s="54">
        <v>115117</v>
      </c>
      <c r="C136" s="54" t="s">
        <v>15</v>
      </c>
      <c r="D136" s="54" t="s">
        <v>43</v>
      </c>
      <c r="E136" s="54" t="s">
        <v>681</v>
      </c>
      <c r="F136" s="54" t="s">
        <v>252</v>
      </c>
      <c r="G136" s="54" t="s">
        <v>44</v>
      </c>
      <c r="H136" s="54" t="s">
        <v>2144</v>
      </c>
      <c r="I136" s="54" t="s">
        <v>237</v>
      </c>
      <c r="K136">
        <f t="shared" si="6"/>
        <v>115117</v>
      </c>
      <c r="L136" t="str">
        <f t="shared" si="6"/>
        <v>HOBRAZ</v>
      </c>
      <c r="M136" t="str">
        <f t="shared" si="6"/>
        <v>D</v>
      </c>
      <c r="N136" t="str">
        <f t="shared" si="6"/>
        <v>BFD</v>
      </c>
    </row>
    <row r="137" spans="1:14">
      <c r="A137" t="str">
        <f t="shared" si="5"/>
        <v>HOBRAZDDP</v>
      </c>
      <c r="B137" s="54">
        <v>120036</v>
      </c>
      <c r="C137" s="54" t="s">
        <v>15</v>
      </c>
      <c r="D137" s="54" t="s">
        <v>94</v>
      </c>
      <c r="E137" s="54" t="s">
        <v>685</v>
      </c>
      <c r="F137" s="54" t="s">
        <v>252</v>
      </c>
      <c r="G137" s="54" t="s">
        <v>305</v>
      </c>
      <c r="H137" s="54" t="s">
        <v>2145</v>
      </c>
      <c r="I137" s="54" t="s">
        <v>306</v>
      </c>
      <c r="K137">
        <f t="shared" si="6"/>
        <v>120036</v>
      </c>
      <c r="L137" t="str">
        <f t="shared" si="6"/>
        <v>HOBRAZ</v>
      </c>
      <c r="M137" t="str">
        <f t="shared" si="6"/>
        <v>DDP</v>
      </c>
      <c r="N137" t="str">
        <f t="shared" si="6"/>
        <v>HBFD</v>
      </c>
    </row>
    <row r="138" spans="1:14">
      <c r="A138" t="str">
        <f t="shared" si="5"/>
        <v>HOBRAZG</v>
      </c>
      <c r="B138" s="54">
        <v>115116</v>
      </c>
      <c r="C138" s="54" t="s">
        <v>15</v>
      </c>
      <c r="D138" s="54" t="s">
        <v>41</v>
      </c>
      <c r="E138" s="54" t="s">
        <v>688</v>
      </c>
      <c r="F138" s="54" t="s">
        <v>252</v>
      </c>
      <c r="G138" s="54" t="s">
        <v>42</v>
      </c>
      <c r="H138" s="54" t="s">
        <v>42</v>
      </c>
      <c r="I138" s="54" t="s">
        <v>237</v>
      </c>
      <c r="K138">
        <f t="shared" si="6"/>
        <v>115116</v>
      </c>
      <c r="L138" t="str">
        <f t="shared" si="6"/>
        <v>HOBRAZ</v>
      </c>
      <c r="M138" t="str">
        <f t="shared" si="6"/>
        <v>G</v>
      </c>
      <c r="N138" t="str">
        <f t="shared" si="6"/>
        <v>BFG</v>
      </c>
    </row>
    <row r="139" spans="1:14">
      <c r="A139" t="str">
        <f t="shared" si="5"/>
        <v>HOBRAZGDP</v>
      </c>
      <c r="B139" s="54">
        <v>120035</v>
      </c>
      <c r="C139" s="54" t="s">
        <v>15</v>
      </c>
      <c r="D139" s="54" t="s">
        <v>92</v>
      </c>
      <c r="E139" s="54" t="s">
        <v>691</v>
      </c>
      <c r="F139" s="54" t="s">
        <v>252</v>
      </c>
      <c r="G139" s="54" t="s">
        <v>309</v>
      </c>
      <c r="H139" s="54" t="s">
        <v>93</v>
      </c>
      <c r="I139" s="54" t="s">
        <v>306</v>
      </c>
      <c r="K139">
        <f t="shared" si="6"/>
        <v>120035</v>
      </c>
      <c r="L139" t="str">
        <f t="shared" si="6"/>
        <v>HOBRAZ</v>
      </c>
      <c r="M139" t="str">
        <f t="shared" si="6"/>
        <v>GDP</v>
      </c>
      <c r="N139" t="str">
        <f t="shared" si="6"/>
        <v>HBFG</v>
      </c>
    </row>
    <row r="140" spans="1:14">
      <c r="A140" t="str">
        <f t="shared" si="5"/>
        <v>HOEMKFD</v>
      </c>
      <c r="B140" s="54">
        <v>107989</v>
      </c>
      <c r="C140" s="54" t="s">
        <v>14</v>
      </c>
      <c r="D140" s="54" t="s">
        <v>43</v>
      </c>
      <c r="E140" s="54" t="s">
        <v>694</v>
      </c>
      <c r="F140" s="54" t="s">
        <v>697</v>
      </c>
      <c r="G140" s="54" t="s">
        <v>44</v>
      </c>
      <c r="H140" s="54" t="s">
        <v>2144</v>
      </c>
      <c r="I140" s="54" t="s">
        <v>237</v>
      </c>
      <c r="K140">
        <f t="shared" si="6"/>
        <v>107989</v>
      </c>
      <c r="L140" t="str">
        <f t="shared" si="6"/>
        <v>HOEMKF</v>
      </c>
      <c r="M140" t="str">
        <f t="shared" si="6"/>
        <v>D</v>
      </c>
      <c r="N140" t="str">
        <f t="shared" si="6"/>
        <v>EMFD</v>
      </c>
    </row>
    <row r="141" spans="1:14">
      <c r="A141" t="str">
        <f t="shared" si="5"/>
        <v>HOEMKFDDP</v>
      </c>
      <c r="B141" s="54">
        <v>120044</v>
      </c>
      <c r="C141" s="54" t="s">
        <v>14</v>
      </c>
      <c r="D141" s="54" t="s">
        <v>94</v>
      </c>
      <c r="E141" s="54" t="s">
        <v>699</v>
      </c>
      <c r="F141" s="54" t="s">
        <v>697</v>
      </c>
      <c r="G141" s="54" t="s">
        <v>305</v>
      </c>
      <c r="H141" s="54" t="s">
        <v>2145</v>
      </c>
      <c r="I141" s="54" t="s">
        <v>306</v>
      </c>
      <c r="K141">
        <f t="shared" si="6"/>
        <v>120044</v>
      </c>
      <c r="L141" t="str">
        <f t="shared" si="6"/>
        <v>HOEMKF</v>
      </c>
      <c r="M141" t="str">
        <f t="shared" si="6"/>
        <v>DDP</v>
      </c>
      <c r="N141" t="str">
        <f t="shared" si="6"/>
        <v>HEMFD</v>
      </c>
    </row>
    <row r="142" spans="1:14">
      <c r="A142" t="str">
        <f t="shared" si="5"/>
        <v>HOEMKFG</v>
      </c>
      <c r="B142" s="54">
        <v>107988</v>
      </c>
      <c r="C142" s="54" t="s">
        <v>14</v>
      </c>
      <c r="D142" s="54" t="s">
        <v>41</v>
      </c>
      <c r="E142" s="54" t="s">
        <v>702</v>
      </c>
      <c r="F142" s="54" t="s">
        <v>697</v>
      </c>
      <c r="G142" s="54" t="s">
        <v>42</v>
      </c>
      <c r="H142" s="54" t="s">
        <v>42</v>
      </c>
      <c r="I142" s="54" t="s">
        <v>237</v>
      </c>
      <c r="K142">
        <f t="shared" si="6"/>
        <v>107988</v>
      </c>
      <c r="L142" t="str">
        <f t="shared" si="6"/>
        <v>HOEMKF</v>
      </c>
      <c r="M142" t="str">
        <f t="shared" si="6"/>
        <v>G</v>
      </c>
      <c r="N142" t="str">
        <f t="shared" si="6"/>
        <v>EMFG</v>
      </c>
    </row>
    <row r="143" spans="1:14">
      <c r="A143" t="str">
        <f t="shared" si="5"/>
        <v>HOEMKFGDP</v>
      </c>
      <c r="B143" s="54">
        <v>120043</v>
      </c>
      <c r="C143" s="54" t="s">
        <v>14</v>
      </c>
      <c r="D143" s="54" t="s">
        <v>92</v>
      </c>
      <c r="E143" s="54" t="s">
        <v>705</v>
      </c>
      <c r="F143" s="54" t="s">
        <v>697</v>
      </c>
      <c r="G143" s="54" t="s">
        <v>309</v>
      </c>
      <c r="H143" s="54" t="s">
        <v>93</v>
      </c>
      <c r="I143" s="54" t="s">
        <v>306</v>
      </c>
      <c r="K143">
        <f t="shared" si="6"/>
        <v>120043</v>
      </c>
      <c r="L143" t="str">
        <f t="shared" si="6"/>
        <v>HOEMKF</v>
      </c>
      <c r="M143" t="str">
        <f t="shared" si="6"/>
        <v>GDP</v>
      </c>
      <c r="N143" t="str">
        <f t="shared" si="6"/>
        <v>HEMFG</v>
      </c>
    </row>
    <row r="144" spans="1:14">
      <c r="A144" t="str">
        <f t="shared" si="5"/>
        <v>HOGCOPG</v>
      </c>
      <c r="B144" s="54">
        <v>133713</v>
      </c>
      <c r="C144" s="54" t="s">
        <v>26</v>
      </c>
      <c r="D144" s="54" t="s">
        <v>41</v>
      </c>
      <c r="E144" s="54" t="s">
        <v>708</v>
      </c>
      <c r="F144" s="54" t="s">
        <v>710</v>
      </c>
      <c r="G144" s="54" t="s">
        <v>42</v>
      </c>
      <c r="H144" s="54" t="s">
        <v>42</v>
      </c>
      <c r="I144" s="54" t="s">
        <v>237</v>
      </c>
      <c r="K144">
        <f t="shared" si="6"/>
        <v>133713</v>
      </c>
      <c r="L144" t="str">
        <f t="shared" si="6"/>
        <v>HOGCOP</v>
      </c>
      <c r="M144" t="str">
        <f t="shared" si="6"/>
        <v>G</v>
      </c>
      <c r="N144" t="str">
        <f t="shared" si="6"/>
        <v>GCOFG</v>
      </c>
    </row>
    <row r="145" spans="1:14">
      <c r="A145" t="str">
        <f t="shared" si="5"/>
        <v>HOGCOPGDP</v>
      </c>
      <c r="B145" s="54">
        <v>133714</v>
      </c>
      <c r="C145" s="54" t="s">
        <v>26</v>
      </c>
      <c r="D145" s="54" t="s">
        <v>92</v>
      </c>
      <c r="E145" s="54" t="s">
        <v>712</v>
      </c>
      <c r="F145" s="54" t="s">
        <v>710</v>
      </c>
      <c r="G145" s="54" t="s">
        <v>309</v>
      </c>
      <c r="H145" s="54" t="s">
        <v>93</v>
      </c>
      <c r="I145" s="54" t="s">
        <v>306</v>
      </c>
      <c r="K145">
        <f t="shared" si="6"/>
        <v>133714</v>
      </c>
      <c r="L145" t="str">
        <f t="shared" si="6"/>
        <v>HOGCOP</v>
      </c>
      <c r="M145" t="str">
        <f t="shared" si="6"/>
        <v>GDP</v>
      </c>
      <c r="N145" t="str">
        <f t="shared" si="6"/>
        <v>HGCOG</v>
      </c>
    </row>
    <row r="146" spans="1:14">
      <c r="A146" t="str">
        <f t="shared" si="5"/>
        <v>HOMSCSD</v>
      </c>
      <c r="B146" s="54">
        <v>129196</v>
      </c>
      <c r="C146" s="54" t="s">
        <v>23</v>
      </c>
      <c r="D146" s="54" t="s">
        <v>43</v>
      </c>
      <c r="E146" s="54" t="s">
        <v>715</v>
      </c>
      <c r="F146" s="54" t="s">
        <v>719</v>
      </c>
      <c r="G146" s="54" t="s">
        <v>44</v>
      </c>
      <c r="H146" s="54" t="s">
        <v>2144</v>
      </c>
      <c r="I146" s="54" t="s">
        <v>237</v>
      </c>
      <c r="K146">
        <f t="shared" si="6"/>
        <v>129196</v>
      </c>
      <c r="L146" t="str">
        <f t="shared" si="6"/>
        <v>HOMSCS</v>
      </c>
      <c r="M146" t="str">
        <f t="shared" si="6"/>
        <v>D</v>
      </c>
      <c r="N146" t="str">
        <f t="shared" si="6"/>
        <v>MSCD</v>
      </c>
    </row>
    <row r="147" spans="1:14">
      <c r="A147" t="str">
        <f t="shared" si="5"/>
        <v>HOMSCSDDP</v>
      </c>
      <c r="B147" s="54">
        <v>129198</v>
      </c>
      <c r="C147" s="54" t="s">
        <v>23</v>
      </c>
      <c r="D147" s="54" t="s">
        <v>94</v>
      </c>
      <c r="E147" s="54" t="s">
        <v>721</v>
      </c>
      <c r="F147" s="54" t="s">
        <v>719</v>
      </c>
      <c r="G147" s="54" t="s">
        <v>305</v>
      </c>
      <c r="H147" s="54" t="s">
        <v>2145</v>
      </c>
      <c r="I147" s="54" t="s">
        <v>306</v>
      </c>
      <c r="K147">
        <f t="shared" si="6"/>
        <v>129198</v>
      </c>
      <c r="L147" t="str">
        <f t="shared" si="6"/>
        <v>HOMSCS</v>
      </c>
      <c r="M147" t="str">
        <f t="shared" si="6"/>
        <v>DDP</v>
      </c>
      <c r="N147" t="str">
        <f t="shared" si="6"/>
        <v>HMSCD</v>
      </c>
    </row>
    <row r="148" spans="1:14">
      <c r="A148" t="str">
        <f t="shared" si="5"/>
        <v>HOMSCSG</v>
      </c>
      <c r="B148" s="54">
        <v>129195</v>
      </c>
      <c r="C148" s="54" t="s">
        <v>23</v>
      </c>
      <c r="D148" s="54" t="s">
        <v>41</v>
      </c>
      <c r="E148" s="54" t="s">
        <v>724</v>
      </c>
      <c r="F148" s="54" t="s">
        <v>719</v>
      </c>
      <c r="G148" s="54" t="s">
        <v>42</v>
      </c>
      <c r="H148" s="54" t="s">
        <v>42</v>
      </c>
      <c r="I148" s="54" t="s">
        <v>237</v>
      </c>
      <c r="K148">
        <f t="shared" si="6"/>
        <v>129195</v>
      </c>
      <c r="L148" t="str">
        <f t="shared" si="6"/>
        <v>HOMSCS</v>
      </c>
      <c r="M148" t="str">
        <f t="shared" si="6"/>
        <v>G</v>
      </c>
      <c r="N148" t="str">
        <f t="shared" si="6"/>
        <v>MSCG</v>
      </c>
    </row>
    <row r="149" spans="1:14">
      <c r="A149" t="str">
        <f t="shared" si="5"/>
        <v>HOMSCSGDP</v>
      </c>
      <c r="B149" s="54">
        <v>129197</v>
      </c>
      <c r="C149" s="54" t="s">
        <v>23</v>
      </c>
      <c r="D149" s="54" t="s">
        <v>92</v>
      </c>
      <c r="E149" s="54" t="s">
        <v>727</v>
      </c>
      <c r="F149" s="54" t="s">
        <v>719</v>
      </c>
      <c r="G149" s="54" t="s">
        <v>309</v>
      </c>
      <c r="H149" s="54" t="s">
        <v>93</v>
      </c>
      <c r="I149" s="54" t="s">
        <v>306</v>
      </c>
      <c r="K149">
        <f t="shared" si="6"/>
        <v>129197</v>
      </c>
      <c r="L149" t="str">
        <f t="shared" si="6"/>
        <v>HOMSCS</v>
      </c>
      <c r="M149" t="str">
        <f t="shared" si="6"/>
        <v>GDP</v>
      </c>
      <c r="N149" t="str">
        <f t="shared" si="6"/>
        <v>HMSCG</v>
      </c>
    </row>
    <row r="150" spans="1:14">
      <c r="A150" t="str">
        <f t="shared" si="5"/>
        <v>HOMSGSD</v>
      </c>
      <c r="B150" s="54">
        <v>129199</v>
      </c>
      <c r="C150" s="54" t="s">
        <v>24</v>
      </c>
      <c r="D150" s="54" t="s">
        <v>43</v>
      </c>
      <c r="E150" s="54" t="s">
        <v>730</v>
      </c>
      <c r="F150" s="54" t="s">
        <v>734</v>
      </c>
      <c r="G150" s="54" t="s">
        <v>44</v>
      </c>
      <c r="H150" s="54" t="s">
        <v>2144</v>
      </c>
      <c r="I150" s="54" t="s">
        <v>237</v>
      </c>
      <c r="K150">
        <f t="shared" si="6"/>
        <v>129199</v>
      </c>
      <c r="L150" t="str">
        <f t="shared" si="6"/>
        <v>HOMSGS</v>
      </c>
      <c r="M150" t="str">
        <f t="shared" si="6"/>
        <v>D</v>
      </c>
      <c r="N150" t="str">
        <f t="shared" si="6"/>
        <v>MSGD</v>
      </c>
    </row>
    <row r="151" spans="1:14">
      <c r="A151" t="str">
        <f t="shared" si="5"/>
        <v>HOMSGSDDP</v>
      </c>
      <c r="B151" s="54">
        <v>129201</v>
      </c>
      <c r="C151" s="54" t="s">
        <v>24</v>
      </c>
      <c r="D151" s="54" t="s">
        <v>94</v>
      </c>
      <c r="E151" s="54" t="s">
        <v>736</v>
      </c>
      <c r="F151" s="54" t="s">
        <v>734</v>
      </c>
      <c r="G151" s="54" t="s">
        <v>305</v>
      </c>
      <c r="H151" s="54" t="s">
        <v>2145</v>
      </c>
      <c r="I151" s="54" t="s">
        <v>306</v>
      </c>
      <c r="K151">
        <f t="shared" si="6"/>
        <v>129201</v>
      </c>
      <c r="L151" t="str">
        <f t="shared" si="6"/>
        <v>HOMSGS</v>
      </c>
      <c r="M151" t="str">
        <f t="shared" si="6"/>
        <v>DDP</v>
      </c>
      <c r="N151" t="str">
        <f t="shared" si="6"/>
        <v>HMSGD</v>
      </c>
    </row>
    <row r="152" spans="1:14">
      <c r="A152" t="str">
        <f t="shared" si="5"/>
        <v>HOMSGSG</v>
      </c>
      <c r="B152" s="54">
        <v>129065</v>
      </c>
      <c r="C152" s="54" t="s">
        <v>24</v>
      </c>
      <c r="D152" s="54" t="s">
        <v>41</v>
      </c>
      <c r="E152" s="54" t="s">
        <v>739</v>
      </c>
      <c r="F152" s="54" t="s">
        <v>734</v>
      </c>
      <c r="G152" s="54" t="s">
        <v>42</v>
      </c>
      <c r="H152" s="54" t="s">
        <v>42</v>
      </c>
      <c r="I152" s="54" t="s">
        <v>237</v>
      </c>
      <c r="K152">
        <f t="shared" si="6"/>
        <v>129065</v>
      </c>
      <c r="L152" t="str">
        <f t="shared" si="6"/>
        <v>HOMSGS</v>
      </c>
      <c r="M152" t="str">
        <f t="shared" si="6"/>
        <v>G</v>
      </c>
      <c r="N152" t="str">
        <f t="shared" si="6"/>
        <v>MSGG</v>
      </c>
    </row>
    <row r="153" spans="1:14">
      <c r="A153" t="str">
        <f t="shared" si="5"/>
        <v>HOMSGSGDP</v>
      </c>
      <c r="B153" s="54">
        <v>129200</v>
      </c>
      <c r="C153" s="54" t="s">
        <v>24</v>
      </c>
      <c r="D153" s="54" t="s">
        <v>92</v>
      </c>
      <c r="E153" s="54" t="s">
        <v>742</v>
      </c>
      <c r="F153" s="54" t="s">
        <v>734</v>
      </c>
      <c r="G153" s="54" t="s">
        <v>309</v>
      </c>
      <c r="H153" s="54" t="s">
        <v>93</v>
      </c>
      <c r="I153" s="54" t="s">
        <v>306</v>
      </c>
      <c r="K153">
        <f t="shared" si="6"/>
        <v>129200</v>
      </c>
      <c r="L153" t="str">
        <f t="shared" si="6"/>
        <v>HOMSGS</v>
      </c>
      <c r="M153" t="str">
        <f t="shared" si="6"/>
        <v>GDP</v>
      </c>
      <c r="N153" t="str">
        <f t="shared" si="6"/>
        <v>HMSGG</v>
      </c>
    </row>
    <row r="154" spans="1:14">
      <c r="A154" t="str">
        <f t="shared" si="5"/>
        <v>HOMSMSD</v>
      </c>
      <c r="B154" s="54">
        <v>129192</v>
      </c>
      <c r="C154" s="54" t="s">
        <v>25</v>
      </c>
      <c r="D154" s="54" t="s">
        <v>43</v>
      </c>
      <c r="E154" s="54" t="s">
        <v>745</v>
      </c>
      <c r="F154" s="54" t="s">
        <v>749</v>
      </c>
      <c r="G154" s="54" t="s">
        <v>44</v>
      </c>
      <c r="H154" s="54" t="s">
        <v>2144</v>
      </c>
      <c r="I154" s="54" t="s">
        <v>237</v>
      </c>
      <c r="K154">
        <f t="shared" si="6"/>
        <v>129192</v>
      </c>
      <c r="L154" t="str">
        <f t="shared" si="6"/>
        <v>HOMSMS</v>
      </c>
      <c r="M154" t="str">
        <f t="shared" si="6"/>
        <v>D</v>
      </c>
      <c r="N154" t="str">
        <f t="shared" si="6"/>
        <v>MSMD</v>
      </c>
    </row>
    <row r="155" spans="1:14">
      <c r="A155" t="str">
        <f t="shared" si="5"/>
        <v>HOMSMSDDP</v>
      </c>
      <c r="B155" s="54">
        <v>129194</v>
      </c>
      <c r="C155" s="54" t="s">
        <v>25</v>
      </c>
      <c r="D155" s="54" t="s">
        <v>94</v>
      </c>
      <c r="E155" s="54" t="s">
        <v>751</v>
      </c>
      <c r="F155" s="54" t="s">
        <v>749</v>
      </c>
      <c r="G155" s="54" t="s">
        <v>305</v>
      </c>
      <c r="H155" s="54" t="s">
        <v>2145</v>
      </c>
      <c r="I155" s="54" t="s">
        <v>306</v>
      </c>
      <c r="K155">
        <f t="shared" si="6"/>
        <v>129194</v>
      </c>
      <c r="L155" t="str">
        <f t="shared" si="6"/>
        <v>HOMSMS</v>
      </c>
      <c r="M155" t="str">
        <f t="shared" si="6"/>
        <v>DDP</v>
      </c>
      <c r="N155" t="str">
        <f t="shared" si="6"/>
        <v>HMSMD</v>
      </c>
    </row>
    <row r="156" spans="1:14">
      <c r="A156" t="str">
        <f t="shared" si="5"/>
        <v>HOMSMSG</v>
      </c>
      <c r="B156" s="54">
        <v>129191</v>
      </c>
      <c r="C156" s="54" t="s">
        <v>25</v>
      </c>
      <c r="D156" s="54" t="s">
        <v>41</v>
      </c>
      <c r="E156" s="54" t="s">
        <v>754</v>
      </c>
      <c r="F156" s="54" t="s">
        <v>749</v>
      </c>
      <c r="G156" s="54" t="s">
        <v>42</v>
      </c>
      <c r="H156" s="54" t="s">
        <v>42</v>
      </c>
      <c r="I156" s="54" t="s">
        <v>237</v>
      </c>
      <c r="K156">
        <f t="shared" si="6"/>
        <v>129191</v>
      </c>
      <c r="L156" t="str">
        <f t="shared" si="6"/>
        <v>HOMSMS</v>
      </c>
      <c r="M156" t="str">
        <f t="shared" si="6"/>
        <v>G</v>
      </c>
      <c r="N156" t="str">
        <f t="shared" si="6"/>
        <v>MSMG</v>
      </c>
    </row>
    <row r="157" spans="1:14">
      <c r="A157" t="str">
        <f t="shared" si="5"/>
        <v>HOMSMSGDP</v>
      </c>
      <c r="B157" s="54">
        <v>129193</v>
      </c>
      <c r="C157" s="54" t="s">
        <v>25</v>
      </c>
      <c r="D157" s="54" t="s">
        <v>92</v>
      </c>
      <c r="E157" s="54" t="s">
        <v>758</v>
      </c>
      <c r="F157" s="54" t="s">
        <v>749</v>
      </c>
      <c r="G157" s="54" t="s">
        <v>309</v>
      </c>
      <c r="H157" s="54" t="s">
        <v>93</v>
      </c>
      <c r="I157" s="54" t="s">
        <v>306</v>
      </c>
      <c r="K157">
        <f t="shared" si="6"/>
        <v>129193</v>
      </c>
      <c r="L157" t="str">
        <f t="shared" si="6"/>
        <v>HOMSMS</v>
      </c>
      <c r="M157" t="str">
        <f t="shared" si="6"/>
        <v>GDP</v>
      </c>
      <c r="N157" t="str">
        <f t="shared" si="6"/>
        <v>HMSMG</v>
      </c>
    </row>
    <row r="158" spans="1:14">
      <c r="A158" t="e">
        <f t="shared" si="5"/>
        <v>#N/A</v>
      </c>
      <c r="B158">
        <v>105227</v>
      </c>
      <c r="C158" t="s">
        <v>11</v>
      </c>
      <c r="D158" t="e">
        <v>#N/A</v>
      </c>
      <c r="E158" s="54" t="e">
        <v>#N/A</v>
      </c>
      <c r="F158" t="s">
        <v>233</v>
      </c>
      <c r="G158" t="s">
        <v>44</v>
      </c>
      <c r="H158" t="s">
        <v>2144</v>
      </c>
      <c r="K158">
        <f t="shared" si="6"/>
        <v>105227</v>
      </c>
      <c r="L158" t="str">
        <f t="shared" si="6"/>
        <v>HEUOPF</v>
      </c>
      <c r="M158" t="e">
        <f t="shared" si="6"/>
        <v>#N/A</v>
      </c>
      <c r="N158" t="e">
        <f t="shared" si="6"/>
        <v>#N/A</v>
      </c>
    </row>
    <row r="159" spans="1:14">
      <c r="A159" t="e">
        <f t="shared" si="5"/>
        <v>#N/A</v>
      </c>
      <c r="B159">
        <v>120080</v>
      </c>
      <c r="C159" t="s">
        <v>11</v>
      </c>
      <c r="D159" t="e">
        <v>#N/A</v>
      </c>
      <c r="E159" s="54" t="e">
        <v>#N/A</v>
      </c>
      <c r="F159" t="s">
        <v>233</v>
      </c>
      <c r="G159" t="s">
        <v>305</v>
      </c>
      <c r="H159" t="s">
        <v>2145</v>
      </c>
      <c r="K159">
        <f t="shared" si="6"/>
        <v>120080</v>
      </c>
      <c r="L159" t="str">
        <f t="shared" si="6"/>
        <v>HEUOPF</v>
      </c>
      <c r="M159" t="e">
        <f t="shared" si="6"/>
        <v>#N/A</v>
      </c>
      <c r="N159" t="e">
        <f t="shared" si="6"/>
        <v>#N/A</v>
      </c>
    </row>
    <row r="160" spans="1:14">
      <c r="A160" t="e">
        <f t="shared" si="5"/>
        <v>#N/A</v>
      </c>
      <c r="B160">
        <v>105228</v>
      </c>
      <c r="C160" t="s">
        <v>11</v>
      </c>
      <c r="D160" t="e">
        <v>#N/A</v>
      </c>
      <c r="E160" s="54" t="e">
        <v>#N/A</v>
      </c>
      <c r="F160" t="s">
        <v>233</v>
      </c>
      <c r="G160" t="s">
        <v>42</v>
      </c>
      <c r="H160" t="s">
        <v>42</v>
      </c>
      <c r="K160">
        <f t="shared" si="6"/>
        <v>105228</v>
      </c>
      <c r="L160" t="str">
        <f t="shared" si="6"/>
        <v>HEUOPF</v>
      </c>
      <c r="M160" t="e">
        <f t="shared" si="6"/>
        <v>#N/A</v>
      </c>
      <c r="N160" t="e">
        <f t="shared" si="6"/>
        <v>#N/A</v>
      </c>
    </row>
    <row r="161" spans="1:14">
      <c r="A161" t="e">
        <f t="shared" si="5"/>
        <v>#N/A</v>
      </c>
      <c r="B161">
        <v>120081</v>
      </c>
      <c r="C161" t="s">
        <v>11</v>
      </c>
      <c r="D161" t="e">
        <v>#N/A</v>
      </c>
      <c r="E161" s="54" t="e">
        <v>#N/A</v>
      </c>
      <c r="F161" t="s">
        <v>233</v>
      </c>
      <c r="G161" t="s">
        <v>309</v>
      </c>
      <c r="H161" t="s">
        <v>93</v>
      </c>
      <c r="K161">
        <f t="shared" si="6"/>
        <v>120081</v>
      </c>
      <c r="L161" t="str">
        <f t="shared" si="6"/>
        <v>HEUOPF</v>
      </c>
      <c r="M161" t="e">
        <f t="shared" si="6"/>
        <v>#N/A</v>
      </c>
      <c r="N161" t="e">
        <f t="shared" si="6"/>
        <v>#N/A</v>
      </c>
    </row>
    <row r="162" spans="1:14">
      <c r="A162" t="e">
        <f t="shared" si="5"/>
        <v>#N/A</v>
      </c>
      <c r="B162">
        <v>127187</v>
      </c>
      <c r="C162" t="s">
        <v>19</v>
      </c>
      <c r="D162" t="e">
        <v>#N/A</v>
      </c>
      <c r="E162" s="54" t="e">
        <v>#N/A</v>
      </c>
      <c r="F162" t="s">
        <v>1081</v>
      </c>
      <c r="G162" t="s">
        <v>44</v>
      </c>
      <c r="H162" t="s">
        <v>2144</v>
      </c>
      <c r="K162">
        <f t="shared" si="6"/>
        <v>127187</v>
      </c>
      <c r="L162" t="str">
        <f t="shared" si="6"/>
        <v>HFT105</v>
      </c>
      <c r="M162" t="e">
        <f t="shared" si="6"/>
        <v>#N/A</v>
      </c>
      <c r="N162" t="e">
        <f t="shared" si="6"/>
        <v>#N/A</v>
      </c>
    </row>
    <row r="163" spans="1:14">
      <c r="A163" t="e">
        <f t="shared" si="5"/>
        <v>#N/A</v>
      </c>
      <c r="B163">
        <v>127185</v>
      </c>
      <c r="C163" t="s">
        <v>19</v>
      </c>
      <c r="D163" t="e">
        <v>#N/A</v>
      </c>
      <c r="E163" s="54" t="e">
        <v>#N/A</v>
      </c>
      <c r="F163" t="s">
        <v>1081</v>
      </c>
      <c r="G163" t="s">
        <v>42</v>
      </c>
      <c r="H163" t="s">
        <v>42</v>
      </c>
      <c r="K163">
        <f t="shared" si="6"/>
        <v>127185</v>
      </c>
      <c r="L163" t="str">
        <f t="shared" si="6"/>
        <v>HFT105</v>
      </c>
      <c r="M163" t="e">
        <f t="shared" si="6"/>
        <v>#N/A</v>
      </c>
      <c r="N163" t="e">
        <f t="shared" si="6"/>
        <v>#N/A</v>
      </c>
    </row>
    <row r="164" spans="1:14">
      <c r="A164" t="e">
        <f t="shared" si="5"/>
        <v>#N/A</v>
      </c>
      <c r="B164">
        <v>127188</v>
      </c>
      <c r="C164" t="s">
        <v>19</v>
      </c>
      <c r="D164" t="e">
        <v>#N/A</v>
      </c>
      <c r="E164" s="54" t="e">
        <v>#N/A</v>
      </c>
      <c r="F164" t="s">
        <v>1081</v>
      </c>
      <c r="G164" t="s">
        <v>309</v>
      </c>
      <c r="H164" t="s">
        <v>93</v>
      </c>
      <c r="K164">
        <f t="shared" si="6"/>
        <v>127188</v>
      </c>
      <c r="L164" t="str">
        <f t="shared" si="6"/>
        <v>HFT105</v>
      </c>
      <c r="M164" t="e">
        <f t="shared" si="6"/>
        <v>#N/A</v>
      </c>
      <c r="N164" t="e">
        <f t="shared" si="6"/>
        <v>#N/A</v>
      </c>
    </row>
    <row r="165" spans="1:14">
      <c r="A165" t="e">
        <f t="shared" si="5"/>
        <v>#N/A</v>
      </c>
      <c r="B165">
        <v>128853</v>
      </c>
      <c r="C165" t="s">
        <v>21</v>
      </c>
      <c r="D165" t="e">
        <v>#N/A</v>
      </c>
      <c r="E165" s="54" t="e">
        <v>#N/A</v>
      </c>
      <c r="F165" t="s">
        <v>1085</v>
      </c>
      <c r="G165" t="s">
        <v>44</v>
      </c>
      <c r="H165" t="s">
        <v>2144</v>
      </c>
      <c r="K165">
        <f t="shared" si="6"/>
        <v>128853</v>
      </c>
      <c r="L165" t="str">
        <f t="shared" si="6"/>
        <v>HFT109</v>
      </c>
      <c r="M165" t="e">
        <f t="shared" si="6"/>
        <v>#N/A</v>
      </c>
      <c r="N165" t="e">
        <f t="shared" si="6"/>
        <v>#N/A</v>
      </c>
    </row>
    <row r="166" spans="1:14">
      <c r="A166" t="e">
        <f t="shared" si="5"/>
        <v>#N/A</v>
      </c>
      <c r="B166">
        <v>128852</v>
      </c>
      <c r="C166" t="s">
        <v>21</v>
      </c>
      <c r="D166" t="e">
        <v>#N/A</v>
      </c>
      <c r="E166" s="54" t="e">
        <v>#N/A</v>
      </c>
      <c r="F166" t="s">
        <v>1085</v>
      </c>
      <c r="G166" t="s">
        <v>42</v>
      </c>
      <c r="H166" t="s">
        <v>42</v>
      </c>
      <c r="K166">
        <f t="shared" si="6"/>
        <v>128852</v>
      </c>
      <c r="L166" t="str">
        <f t="shared" si="6"/>
        <v>HFT109</v>
      </c>
      <c r="M166" t="e">
        <f t="shared" si="6"/>
        <v>#N/A</v>
      </c>
      <c r="N166" t="e">
        <f t="shared" si="6"/>
        <v>#N/A</v>
      </c>
    </row>
    <row r="167" spans="1:14">
      <c r="A167" t="e">
        <f t="shared" si="5"/>
        <v>#N/A</v>
      </c>
      <c r="B167">
        <v>128854</v>
      </c>
      <c r="C167" t="s">
        <v>21</v>
      </c>
      <c r="D167" t="e">
        <v>#N/A</v>
      </c>
      <c r="E167" s="54" t="e">
        <v>#N/A</v>
      </c>
      <c r="F167" t="s">
        <v>1085</v>
      </c>
      <c r="G167" t="s">
        <v>309</v>
      </c>
      <c r="H167" t="s">
        <v>93</v>
      </c>
      <c r="K167">
        <f t="shared" si="6"/>
        <v>128854</v>
      </c>
      <c r="L167" t="str">
        <f t="shared" si="6"/>
        <v>HFT109</v>
      </c>
      <c r="M167" t="e">
        <f t="shared" si="6"/>
        <v>#N/A</v>
      </c>
      <c r="N167" t="e">
        <f t="shared" si="6"/>
        <v>#N/A</v>
      </c>
    </row>
    <row r="168" spans="1:14">
      <c r="A168" t="e">
        <f t="shared" si="5"/>
        <v>#N/A</v>
      </c>
      <c r="B168">
        <v>128246</v>
      </c>
      <c r="C168" t="s">
        <v>20</v>
      </c>
      <c r="D168" t="e">
        <v>#N/A</v>
      </c>
      <c r="E168" s="54" t="e">
        <v>#N/A</v>
      </c>
      <c r="F168" t="s">
        <v>1084</v>
      </c>
      <c r="G168" t="s">
        <v>44</v>
      </c>
      <c r="H168" t="s">
        <v>2144</v>
      </c>
      <c r="K168">
        <f t="shared" si="6"/>
        <v>128246</v>
      </c>
      <c r="L168" t="str">
        <f t="shared" si="6"/>
        <v>HFT107</v>
      </c>
      <c r="M168" t="e">
        <f t="shared" si="6"/>
        <v>#N/A</v>
      </c>
      <c r="N168" t="e">
        <f t="shared" si="6"/>
        <v>#N/A</v>
      </c>
    </row>
    <row r="169" spans="1:14">
      <c r="A169" t="e">
        <f t="shared" si="5"/>
        <v>#N/A</v>
      </c>
      <c r="B169">
        <v>128245</v>
      </c>
      <c r="C169" t="s">
        <v>20</v>
      </c>
      <c r="D169" t="e">
        <v>#N/A</v>
      </c>
      <c r="E169" s="54" t="e">
        <v>#N/A</v>
      </c>
      <c r="F169" t="s">
        <v>1084</v>
      </c>
      <c r="G169" t="s">
        <v>42</v>
      </c>
      <c r="H169" t="s">
        <v>42</v>
      </c>
      <c r="K169">
        <f t="shared" si="6"/>
        <v>128245</v>
      </c>
      <c r="L169" t="str">
        <f t="shared" si="6"/>
        <v>HFT107</v>
      </c>
      <c r="M169" t="e">
        <f t="shared" si="6"/>
        <v>#N/A</v>
      </c>
      <c r="N169" t="e">
        <f t="shared" si="6"/>
        <v>#N/A</v>
      </c>
    </row>
    <row r="170" spans="1:14">
      <c r="A170" t="e">
        <f t="shared" si="5"/>
        <v>#N/A</v>
      </c>
      <c r="B170">
        <v>128247</v>
      </c>
      <c r="C170" t="s">
        <v>20</v>
      </c>
      <c r="D170" t="e">
        <v>#N/A</v>
      </c>
      <c r="E170" s="54" t="e">
        <v>#N/A</v>
      </c>
      <c r="F170" t="s">
        <v>1084</v>
      </c>
      <c r="G170" t="s">
        <v>309</v>
      </c>
      <c r="H170" t="s">
        <v>93</v>
      </c>
      <c r="K170">
        <f t="shared" si="6"/>
        <v>128247</v>
      </c>
      <c r="L170" t="str">
        <f t="shared" si="6"/>
        <v>HFT107</v>
      </c>
      <c r="M170" t="e">
        <f t="shared" si="6"/>
        <v>#N/A</v>
      </c>
      <c r="N170" t="e">
        <f t="shared" si="6"/>
        <v>#N/A</v>
      </c>
    </row>
    <row r="171" spans="1:14">
      <c r="A171" t="str">
        <f t="shared" si="5"/>
        <v>HFT130GDP</v>
      </c>
      <c r="B171" s="65">
        <v>142087</v>
      </c>
      <c r="C171" t="s">
        <v>291</v>
      </c>
      <c r="D171" t="s">
        <v>92</v>
      </c>
      <c r="E171" s="54" t="s">
        <v>596</v>
      </c>
      <c r="F171" t="s">
        <v>288</v>
      </c>
      <c r="G171" t="s">
        <v>1237</v>
      </c>
      <c r="H171" t="s">
        <v>93</v>
      </c>
      <c r="K171">
        <f t="shared" si="6"/>
        <v>142087</v>
      </c>
      <c r="L171" t="str">
        <f t="shared" si="6"/>
        <v>HFT130</v>
      </c>
      <c r="M171" t="str">
        <f t="shared" si="6"/>
        <v>GDP</v>
      </c>
      <c r="N171" t="str">
        <f t="shared" si="6"/>
        <v>H130G</v>
      </c>
    </row>
    <row r="172" spans="1:14">
      <c r="A172" t="str">
        <f t="shared" si="5"/>
        <v>HFT130D</v>
      </c>
      <c r="B172" s="65">
        <v>142085</v>
      </c>
      <c r="C172" t="s">
        <v>291</v>
      </c>
      <c r="D172" t="s">
        <v>43</v>
      </c>
      <c r="E172" s="54" t="s">
        <v>592</v>
      </c>
      <c r="F172" t="s">
        <v>289</v>
      </c>
      <c r="G172" t="s">
        <v>44</v>
      </c>
      <c r="H172" s="54" t="s">
        <v>2144</v>
      </c>
      <c r="K172">
        <f t="shared" si="6"/>
        <v>142085</v>
      </c>
      <c r="L172" t="str">
        <f t="shared" si="6"/>
        <v>HFT130</v>
      </c>
      <c r="M172" t="str">
        <f t="shared" si="6"/>
        <v>D</v>
      </c>
      <c r="N172" t="str">
        <f t="shared" si="6"/>
        <v>F130D</v>
      </c>
    </row>
    <row r="173" spans="1:14">
      <c r="A173" t="str">
        <f t="shared" si="5"/>
        <v>HFT130G</v>
      </c>
      <c r="B173" s="65">
        <v>142086</v>
      </c>
      <c r="C173" t="s">
        <v>291</v>
      </c>
      <c r="D173" t="s">
        <v>41</v>
      </c>
      <c r="E173" s="54" t="s">
        <v>595</v>
      </c>
      <c r="F173" t="s">
        <v>290</v>
      </c>
      <c r="G173" t="s">
        <v>42</v>
      </c>
      <c r="H173" t="s">
        <v>42</v>
      </c>
      <c r="K173">
        <f t="shared" si="6"/>
        <v>142086</v>
      </c>
      <c r="L173" t="str">
        <f t="shared" si="6"/>
        <v>HFT130</v>
      </c>
      <c r="M173" t="str">
        <f t="shared" si="6"/>
        <v>G</v>
      </c>
      <c r="N173" t="str">
        <f t="shared" si="6"/>
        <v>F130G</v>
      </c>
    </row>
    <row r="174" spans="1:14">
      <c r="A174" t="str">
        <f t="shared" si="5"/>
        <v>HFT131GDP</v>
      </c>
      <c r="B174" s="65">
        <v>142989</v>
      </c>
      <c r="C174" t="s">
        <v>1201</v>
      </c>
      <c r="D174" t="s">
        <v>92</v>
      </c>
      <c r="E174" s="54" t="s">
        <v>1244</v>
      </c>
      <c r="F174" t="s">
        <v>1222</v>
      </c>
      <c r="G174" t="s">
        <v>1237</v>
      </c>
      <c r="H174" t="s">
        <v>93</v>
      </c>
      <c r="K174">
        <f t="shared" si="6"/>
        <v>142989</v>
      </c>
      <c r="L174" t="str">
        <f t="shared" si="6"/>
        <v>HFT131</v>
      </c>
      <c r="M174" t="str">
        <f t="shared" si="6"/>
        <v>GDP</v>
      </c>
      <c r="N174" t="str">
        <f t="shared" si="6"/>
        <v>H131G</v>
      </c>
    </row>
    <row r="175" spans="1:14">
      <c r="A175" t="str">
        <f t="shared" si="5"/>
        <v>HFT131D</v>
      </c>
      <c r="B175" s="65">
        <v>142991</v>
      </c>
      <c r="C175" t="s">
        <v>1201</v>
      </c>
      <c r="D175" t="s">
        <v>43</v>
      </c>
      <c r="E175" s="54" t="s">
        <v>1241</v>
      </c>
      <c r="F175" t="s">
        <v>1223</v>
      </c>
      <c r="G175" t="s">
        <v>1238</v>
      </c>
      <c r="H175" s="54" t="s">
        <v>2144</v>
      </c>
      <c r="K175">
        <f t="shared" si="6"/>
        <v>142991</v>
      </c>
      <c r="L175" t="str">
        <f t="shared" si="6"/>
        <v>HFT131</v>
      </c>
      <c r="M175" t="str">
        <f t="shared" si="6"/>
        <v>D</v>
      </c>
      <c r="N175" t="str">
        <f t="shared" si="6"/>
        <v>F131D</v>
      </c>
    </row>
    <row r="176" spans="1:14">
      <c r="A176" t="str">
        <f t="shared" si="5"/>
        <v>HFT131G</v>
      </c>
      <c r="B176" s="65">
        <v>142990</v>
      </c>
      <c r="C176" t="s">
        <v>1201</v>
      </c>
      <c r="D176" t="s">
        <v>41</v>
      </c>
      <c r="E176" s="54" t="s">
        <v>1243</v>
      </c>
      <c r="F176" t="s">
        <v>1224</v>
      </c>
      <c r="G176" t="s">
        <v>42</v>
      </c>
      <c r="H176" t="s">
        <v>42</v>
      </c>
      <c r="K176">
        <f t="shared" si="6"/>
        <v>142990</v>
      </c>
      <c r="L176" t="str">
        <f t="shared" si="6"/>
        <v>HFT131</v>
      </c>
      <c r="M176" t="str">
        <f t="shared" si="6"/>
        <v>G</v>
      </c>
      <c r="N176" t="str">
        <f t="shared" si="6"/>
        <v>F131G</v>
      </c>
    </row>
    <row r="177" spans="1:14">
      <c r="A177" t="str">
        <f t="shared" si="5"/>
        <v>HFT132DDP</v>
      </c>
      <c r="B177" s="65">
        <v>142742</v>
      </c>
      <c r="C177" t="s">
        <v>1203</v>
      </c>
      <c r="D177" t="s">
        <v>94</v>
      </c>
      <c r="E177" s="54" t="s">
        <v>1247</v>
      </c>
      <c r="F177" t="s">
        <v>1225</v>
      </c>
      <c r="G177" t="s">
        <v>1239</v>
      </c>
      <c r="H177" s="54" t="s">
        <v>2145</v>
      </c>
      <c r="K177">
        <f t="shared" si="6"/>
        <v>142742</v>
      </c>
      <c r="L177" t="str">
        <f t="shared" si="6"/>
        <v>HFT132</v>
      </c>
      <c r="M177" t="str">
        <f t="shared" si="6"/>
        <v>DDP</v>
      </c>
      <c r="N177" t="str">
        <f t="shared" si="6"/>
        <v>H132D</v>
      </c>
    </row>
    <row r="178" spans="1:14">
      <c r="A178" t="str">
        <f t="shared" si="5"/>
        <v>HFT132GDP</v>
      </c>
      <c r="B178" s="65">
        <v>142740</v>
      </c>
      <c r="C178" t="s">
        <v>1203</v>
      </c>
      <c r="D178" t="s">
        <v>92</v>
      </c>
      <c r="E178" s="54" t="s">
        <v>1249</v>
      </c>
      <c r="F178" t="s">
        <v>1226</v>
      </c>
      <c r="G178" t="s">
        <v>1237</v>
      </c>
      <c r="H178" t="s">
        <v>93</v>
      </c>
      <c r="K178">
        <f t="shared" si="6"/>
        <v>142740</v>
      </c>
      <c r="L178" t="str">
        <f t="shared" si="6"/>
        <v>HFT132</v>
      </c>
      <c r="M178" t="str">
        <f t="shared" si="6"/>
        <v>GDP</v>
      </c>
      <c r="N178" t="str">
        <f t="shared" si="6"/>
        <v>H132G</v>
      </c>
    </row>
    <row r="179" spans="1:14">
      <c r="A179" t="str">
        <f t="shared" si="5"/>
        <v>HFT132D</v>
      </c>
      <c r="B179" s="65">
        <v>142741</v>
      </c>
      <c r="C179" t="s">
        <v>1203</v>
      </c>
      <c r="D179" t="s">
        <v>43</v>
      </c>
      <c r="E179" s="54" t="s">
        <v>1246</v>
      </c>
      <c r="F179" t="s">
        <v>1227</v>
      </c>
      <c r="G179" t="s">
        <v>44</v>
      </c>
      <c r="H179" s="54" t="s">
        <v>2144</v>
      </c>
      <c r="K179">
        <f t="shared" si="6"/>
        <v>142741</v>
      </c>
      <c r="L179" t="str">
        <f t="shared" si="6"/>
        <v>HFT132</v>
      </c>
      <c r="M179" t="str">
        <f t="shared" si="6"/>
        <v>D</v>
      </c>
      <c r="N179" t="str">
        <f t="shared" si="6"/>
        <v>F132D</v>
      </c>
    </row>
    <row r="180" spans="1:14">
      <c r="A180" t="str">
        <f t="shared" si="5"/>
        <v>HFT132G</v>
      </c>
      <c r="B180" s="65">
        <v>142739</v>
      </c>
      <c r="C180" t="s">
        <v>1203</v>
      </c>
      <c r="D180" t="s">
        <v>41</v>
      </c>
      <c r="E180" s="54" t="s">
        <v>1248</v>
      </c>
      <c r="F180" t="s">
        <v>1228</v>
      </c>
      <c r="G180" t="s">
        <v>42</v>
      </c>
      <c r="H180" t="s">
        <v>42</v>
      </c>
      <c r="K180">
        <f t="shared" si="6"/>
        <v>142739</v>
      </c>
      <c r="L180" t="str">
        <f t="shared" si="6"/>
        <v>HFT132</v>
      </c>
      <c r="M180" t="str">
        <f t="shared" si="6"/>
        <v>G</v>
      </c>
      <c r="N180" t="str">
        <f t="shared" si="6"/>
        <v>F132G</v>
      </c>
    </row>
    <row r="181" spans="1:14">
      <c r="A181" t="str">
        <f t="shared" si="5"/>
        <v>HFT133DDP</v>
      </c>
      <c r="B181" s="51">
        <v>143049</v>
      </c>
      <c r="C181" t="s">
        <v>1205</v>
      </c>
      <c r="D181" t="s">
        <v>94</v>
      </c>
      <c r="E181" s="54" t="s">
        <v>1252</v>
      </c>
      <c r="F181" t="s">
        <v>1206</v>
      </c>
      <c r="G181" t="s">
        <v>305</v>
      </c>
      <c r="H181" s="2" t="s">
        <v>2145</v>
      </c>
      <c r="K181">
        <f t="shared" si="6"/>
        <v>143049</v>
      </c>
      <c r="L181" t="str">
        <f t="shared" si="6"/>
        <v>HFT133</v>
      </c>
      <c r="M181" t="str">
        <f t="shared" si="6"/>
        <v>DDP</v>
      </c>
      <c r="N181" t="str">
        <f t="shared" si="6"/>
        <v>H133D</v>
      </c>
    </row>
    <row r="182" spans="1:14">
      <c r="A182" t="str">
        <f t="shared" si="5"/>
        <v>HFT133GDP</v>
      </c>
      <c r="B182" s="51">
        <v>143050</v>
      </c>
      <c r="C182" t="s">
        <v>1205</v>
      </c>
      <c r="D182" t="s">
        <v>92</v>
      </c>
      <c r="E182" s="54" t="s">
        <v>1254</v>
      </c>
      <c r="F182" t="s">
        <v>1206</v>
      </c>
      <c r="G182" t="s">
        <v>309</v>
      </c>
      <c r="H182" s="2" t="s">
        <v>93</v>
      </c>
      <c r="K182">
        <f t="shared" si="6"/>
        <v>143050</v>
      </c>
      <c r="L182" t="str">
        <f t="shared" si="6"/>
        <v>HFT133</v>
      </c>
      <c r="M182" t="str">
        <f t="shared" si="6"/>
        <v>GDP</v>
      </c>
      <c r="N182" t="str">
        <f t="shared" si="6"/>
        <v>H133G</v>
      </c>
    </row>
    <row r="183" spans="1:14">
      <c r="A183" t="str">
        <f t="shared" si="5"/>
        <v>HFT133D</v>
      </c>
      <c r="B183" s="51">
        <v>143051</v>
      </c>
      <c r="C183" t="s">
        <v>1205</v>
      </c>
      <c r="D183" t="s">
        <v>43</v>
      </c>
      <c r="E183" s="54" t="s">
        <v>1251</v>
      </c>
      <c r="F183" t="s">
        <v>1206</v>
      </c>
      <c r="G183" t="s">
        <v>44</v>
      </c>
      <c r="H183" s="2" t="s">
        <v>2144</v>
      </c>
      <c r="K183">
        <f t="shared" si="6"/>
        <v>143051</v>
      </c>
      <c r="L183" t="str">
        <f t="shared" si="6"/>
        <v>HFT133</v>
      </c>
      <c r="M183" t="str">
        <f t="shared" si="6"/>
        <v>D</v>
      </c>
      <c r="N183" t="str">
        <f t="shared" si="6"/>
        <v>F133D</v>
      </c>
    </row>
    <row r="184" spans="1:14">
      <c r="A184" t="str">
        <f t="shared" si="5"/>
        <v>HFT133G</v>
      </c>
      <c r="B184" s="51">
        <v>143052</v>
      </c>
      <c r="C184" t="s">
        <v>1205</v>
      </c>
      <c r="D184" t="s">
        <v>41</v>
      </c>
      <c r="E184" s="54" t="s">
        <v>1253</v>
      </c>
      <c r="F184" t="s">
        <v>1206</v>
      </c>
      <c r="G184" t="s">
        <v>42</v>
      </c>
      <c r="H184" s="2" t="s">
        <v>42</v>
      </c>
      <c r="K184">
        <f t="shared" si="6"/>
        <v>143052</v>
      </c>
      <c r="L184" t="str">
        <f t="shared" si="6"/>
        <v>HFT133</v>
      </c>
      <c r="M184" t="str">
        <f t="shared" si="6"/>
        <v>G</v>
      </c>
      <c r="N184" t="str">
        <f t="shared" si="6"/>
        <v>F133G</v>
      </c>
    </row>
    <row r="185" spans="1:14">
      <c r="A185" t="str">
        <f t="shared" si="5"/>
        <v>HFT134DDP</v>
      </c>
      <c r="B185" s="51">
        <v>143667</v>
      </c>
      <c r="C185" t="s">
        <v>1301</v>
      </c>
      <c r="D185" t="s">
        <v>94</v>
      </c>
      <c r="E185" s="54" t="s">
        <v>1321</v>
      </c>
      <c r="F185" t="s">
        <v>1310</v>
      </c>
      <c r="G185" t="s">
        <v>305</v>
      </c>
      <c r="H185" s="2" t="s">
        <v>2145</v>
      </c>
      <c r="K185">
        <f t="shared" si="6"/>
        <v>143667</v>
      </c>
      <c r="L185" t="str">
        <f t="shared" si="6"/>
        <v>HFT134</v>
      </c>
      <c r="M185" t="str">
        <f t="shared" si="6"/>
        <v>DDP</v>
      </c>
      <c r="N185" t="str">
        <f t="shared" si="6"/>
        <v>H134D</v>
      </c>
    </row>
    <row r="186" spans="1:14">
      <c r="A186" t="str">
        <f t="shared" si="5"/>
        <v>HFT134GDP</v>
      </c>
      <c r="B186" s="51">
        <v>143668</v>
      </c>
      <c r="C186" t="s">
        <v>1301</v>
      </c>
      <c r="D186" t="s">
        <v>92</v>
      </c>
      <c r="E186" s="54" t="s">
        <v>1323</v>
      </c>
      <c r="F186" t="s">
        <v>1310</v>
      </c>
      <c r="G186" t="s">
        <v>309</v>
      </c>
      <c r="H186" s="2" t="s">
        <v>93</v>
      </c>
      <c r="K186">
        <f t="shared" si="6"/>
        <v>143668</v>
      </c>
      <c r="L186" t="str">
        <f t="shared" si="6"/>
        <v>HFT134</v>
      </c>
      <c r="M186" t="str">
        <f t="shared" si="6"/>
        <v>GDP</v>
      </c>
      <c r="N186" t="str">
        <f t="shared" si="6"/>
        <v>H134G</v>
      </c>
    </row>
    <row r="187" spans="1:14">
      <c r="A187" t="str">
        <f t="shared" si="5"/>
        <v>HFT134D</v>
      </c>
      <c r="B187" s="51">
        <v>143670</v>
      </c>
      <c r="C187" t="s">
        <v>1301</v>
      </c>
      <c r="D187" t="s">
        <v>43</v>
      </c>
      <c r="E187" s="54" t="s">
        <v>1320</v>
      </c>
      <c r="F187" t="s">
        <v>1310</v>
      </c>
      <c r="G187" t="s">
        <v>44</v>
      </c>
      <c r="H187" s="2" t="s">
        <v>2144</v>
      </c>
      <c r="K187">
        <f t="shared" si="6"/>
        <v>143670</v>
      </c>
      <c r="L187" t="str">
        <f t="shared" si="6"/>
        <v>HFT134</v>
      </c>
      <c r="M187" t="str">
        <f t="shared" si="6"/>
        <v>D</v>
      </c>
      <c r="N187" t="str">
        <f t="shared" si="6"/>
        <v>F134D</v>
      </c>
    </row>
    <row r="188" spans="1:14">
      <c r="A188" t="str">
        <f t="shared" si="5"/>
        <v>HFT134G</v>
      </c>
      <c r="B188" s="51">
        <v>143669</v>
      </c>
      <c r="C188" t="s">
        <v>1301</v>
      </c>
      <c r="D188" t="s">
        <v>41</v>
      </c>
      <c r="E188" s="54" t="s">
        <v>1322</v>
      </c>
      <c r="F188" t="s">
        <v>1310</v>
      </c>
      <c r="G188" t="s">
        <v>42</v>
      </c>
      <c r="H188" s="2" t="s">
        <v>42</v>
      </c>
      <c r="K188">
        <f t="shared" si="6"/>
        <v>143669</v>
      </c>
      <c r="L188" t="str">
        <f t="shared" si="6"/>
        <v>HFT134</v>
      </c>
      <c r="M188" t="str">
        <f t="shared" si="6"/>
        <v>G</v>
      </c>
      <c r="N188" t="str">
        <f t="shared" si="6"/>
        <v>F134G</v>
      </c>
    </row>
    <row r="189" spans="1:14">
      <c r="A189" t="str">
        <f t="shared" si="5"/>
        <v>HFT135DDP</v>
      </c>
      <c r="B189" s="51">
        <v>144118</v>
      </c>
      <c r="C189" t="s">
        <v>1302</v>
      </c>
      <c r="D189" t="s">
        <v>94</v>
      </c>
      <c r="E189" s="54" t="s">
        <v>1326</v>
      </c>
      <c r="F189" t="s">
        <v>1311</v>
      </c>
      <c r="G189" t="s">
        <v>305</v>
      </c>
      <c r="H189" s="2" t="s">
        <v>2145</v>
      </c>
      <c r="K189">
        <f t="shared" si="6"/>
        <v>144118</v>
      </c>
      <c r="L189" t="str">
        <f t="shared" si="6"/>
        <v>HFT135</v>
      </c>
      <c r="M189" t="str">
        <f t="shared" si="6"/>
        <v>DDP</v>
      </c>
      <c r="N189" t="str">
        <f t="shared" si="6"/>
        <v>H135D</v>
      </c>
    </row>
    <row r="190" spans="1:14">
      <c r="A190" t="str">
        <f t="shared" si="5"/>
        <v>HFT135GDP</v>
      </c>
      <c r="B190" s="51">
        <v>144117</v>
      </c>
      <c r="C190" t="s">
        <v>1302</v>
      </c>
      <c r="D190" t="s">
        <v>92</v>
      </c>
      <c r="E190" s="54" t="s">
        <v>1329</v>
      </c>
      <c r="F190" t="s">
        <v>1311</v>
      </c>
      <c r="G190" t="s">
        <v>309</v>
      </c>
      <c r="H190" s="2" t="s">
        <v>93</v>
      </c>
      <c r="K190">
        <f t="shared" si="6"/>
        <v>144117</v>
      </c>
      <c r="L190" t="str">
        <f t="shared" si="6"/>
        <v>HFT135</v>
      </c>
      <c r="M190" t="str">
        <f t="shared" si="6"/>
        <v>GDP</v>
      </c>
      <c r="N190" t="str">
        <f t="shared" si="6"/>
        <v>H135G</v>
      </c>
    </row>
    <row r="191" spans="1:14">
      <c r="A191" t="str">
        <f t="shared" si="5"/>
        <v>HFT135D</v>
      </c>
      <c r="B191" s="51">
        <v>144116</v>
      </c>
      <c r="C191" t="s">
        <v>1302</v>
      </c>
      <c r="D191" t="s">
        <v>43</v>
      </c>
      <c r="E191" s="54" t="s">
        <v>1325</v>
      </c>
      <c r="F191" t="s">
        <v>1311</v>
      </c>
      <c r="G191" t="s">
        <v>44</v>
      </c>
      <c r="H191" s="2" t="s">
        <v>2144</v>
      </c>
      <c r="K191">
        <f t="shared" si="6"/>
        <v>144116</v>
      </c>
      <c r="L191" t="str">
        <f t="shared" si="6"/>
        <v>HFT135</v>
      </c>
      <c r="M191" t="str">
        <f t="shared" si="6"/>
        <v>D</v>
      </c>
      <c r="N191" t="str">
        <f t="shared" si="6"/>
        <v>F135D</v>
      </c>
    </row>
    <row r="192" spans="1:14">
      <c r="A192" t="str">
        <f t="shared" si="5"/>
        <v>HFT135G</v>
      </c>
      <c r="B192" s="51">
        <v>144115</v>
      </c>
      <c r="C192" t="s">
        <v>1302</v>
      </c>
      <c r="D192" t="s">
        <v>41</v>
      </c>
      <c r="E192" s="54" t="s">
        <v>1328</v>
      </c>
      <c r="F192" t="s">
        <v>1311</v>
      </c>
      <c r="G192" t="s">
        <v>42</v>
      </c>
      <c r="H192" s="2" t="s">
        <v>42</v>
      </c>
      <c r="K192">
        <f t="shared" si="6"/>
        <v>144115</v>
      </c>
      <c r="L192" t="str">
        <f t="shared" si="6"/>
        <v>HFT135</v>
      </c>
      <c r="M192" t="str">
        <f t="shared" si="6"/>
        <v>G</v>
      </c>
      <c r="N192" t="str">
        <f t="shared" si="6"/>
        <v>F135G</v>
      </c>
    </row>
    <row r="193" spans="1:14">
      <c r="A193" t="str">
        <f t="shared" si="5"/>
        <v>HFT136DDP</v>
      </c>
      <c r="B193" s="51">
        <v>144558</v>
      </c>
      <c r="C193" t="s">
        <v>1303</v>
      </c>
      <c r="D193" t="s">
        <v>94</v>
      </c>
      <c r="E193" s="54" t="s">
        <v>1334</v>
      </c>
      <c r="F193" t="s">
        <v>1312</v>
      </c>
      <c r="G193" t="s">
        <v>305</v>
      </c>
      <c r="H193" s="2" t="s">
        <v>2145</v>
      </c>
      <c r="K193">
        <f t="shared" si="6"/>
        <v>144558</v>
      </c>
      <c r="L193" t="str">
        <f t="shared" si="6"/>
        <v>HFT136</v>
      </c>
      <c r="M193" t="str">
        <f t="shared" si="6"/>
        <v>DDP</v>
      </c>
      <c r="N193" t="str">
        <f t="shared" si="6"/>
        <v>H136D</v>
      </c>
    </row>
    <row r="194" spans="1:14">
      <c r="A194" t="str">
        <f t="shared" si="5"/>
        <v>HFT136GDP</v>
      </c>
      <c r="B194" s="51">
        <v>144556</v>
      </c>
      <c r="C194" t="s">
        <v>1303</v>
      </c>
      <c r="D194" t="s">
        <v>92</v>
      </c>
      <c r="E194" s="54" t="s">
        <v>1340</v>
      </c>
      <c r="F194" t="s">
        <v>1312</v>
      </c>
      <c r="G194" t="s">
        <v>309</v>
      </c>
      <c r="H194" s="2" t="s">
        <v>93</v>
      </c>
      <c r="K194">
        <f t="shared" si="6"/>
        <v>144556</v>
      </c>
      <c r="L194" t="str">
        <f t="shared" si="6"/>
        <v>HFT136</v>
      </c>
      <c r="M194" t="str">
        <f t="shared" si="6"/>
        <v>GDP</v>
      </c>
      <c r="N194" t="str">
        <f t="shared" ref="N194:N234" si="7">E194</f>
        <v>H136G</v>
      </c>
    </row>
    <row r="195" spans="1:14">
      <c r="A195" t="str">
        <f t="shared" ref="A195:A234" si="8">C195&amp;D195</f>
        <v>HFT136D</v>
      </c>
      <c r="B195" s="51">
        <v>144557</v>
      </c>
      <c r="C195" t="s">
        <v>1303</v>
      </c>
      <c r="D195" t="s">
        <v>43</v>
      </c>
      <c r="E195" s="54" t="s">
        <v>1331</v>
      </c>
      <c r="F195" t="s">
        <v>1312</v>
      </c>
      <c r="G195" t="s">
        <v>44</v>
      </c>
      <c r="H195" s="2" t="s">
        <v>2144</v>
      </c>
      <c r="K195">
        <f t="shared" ref="K195:M234" si="9">B195</f>
        <v>144557</v>
      </c>
      <c r="L195" t="str">
        <f t="shared" si="9"/>
        <v>HFT136</v>
      </c>
      <c r="M195" t="str">
        <f t="shared" si="9"/>
        <v>D</v>
      </c>
      <c r="N195" t="str">
        <f t="shared" si="7"/>
        <v>F136D</v>
      </c>
    </row>
    <row r="196" spans="1:14">
      <c r="A196" t="str">
        <f t="shared" si="8"/>
        <v>HFT136G</v>
      </c>
      <c r="B196" s="51">
        <v>144555</v>
      </c>
      <c r="C196" t="s">
        <v>1303</v>
      </c>
      <c r="D196" t="s">
        <v>41</v>
      </c>
      <c r="E196" s="54" t="s">
        <v>1337</v>
      </c>
      <c r="F196" t="s">
        <v>1312</v>
      </c>
      <c r="G196" t="s">
        <v>42</v>
      </c>
      <c r="H196" s="2" t="s">
        <v>42</v>
      </c>
      <c r="K196">
        <f t="shared" si="9"/>
        <v>144555</v>
      </c>
      <c r="L196" t="str">
        <f t="shared" si="9"/>
        <v>HFT136</v>
      </c>
      <c r="M196" t="str">
        <f t="shared" si="9"/>
        <v>G</v>
      </c>
      <c r="N196" t="str">
        <f t="shared" si="7"/>
        <v>F136G</v>
      </c>
    </row>
    <row r="197" spans="1:14">
      <c r="A197" t="str">
        <f t="shared" si="8"/>
        <v>HFT137DDP</v>
      </c>
      <c r="B197" s="65">
        <v>146101</v>
      </c>
      <c r="C197" s="54" t="s">
        <v>1351</v>
      </c>
      <c r="D197" t="s">
        <v>94</v>
      </c>
      <c r="E197" s="54" t="s">
        <v>1387</v>
      </c>
      <c r="F197" s="54" t="s">
        <v>1352</v>
      </c>
      <c r="G197" s="54" t="s">
        <v>305</v>
      </c>
      <c r="H197" s="2" t="s">
        <v>2145</v>
      </c>
      <c r="K197">
        <f t="shared" si="9"/>
        <v>146101</v>
      </c>
      <c r="L197" t="str">
        <f t="shared" si="9"/>
        <v>HFT137</v>
      </c>
      <c r="M197" t="str">
        <f t="shared" si="9"/>
        <v>DDP</v>
      </c>
      <c r="N197" t="str">
        <f t="shared" si="7"/>
        <v>H137D</v>
      </c>
    </row>
    <row r="198" spans="1:14">
      <c r="A198" t="str">
        <f t="shared" si="8"/>
        <v>HFT137GDP</v>
      </c>
      <c r="B198" s="65">
        <v>146102</v>
      </c>
      <c r="C198" s="54" t="s">
        <v>1351</v>
      </c>
      <c r="D198" t="s">
        <v>92</v>
      </c>
      <c r="E198" s="54" t="s">
        <v>1393</v>
      </c>
      <c r="F198" s="54" t="s">
        <v>1352</v>
      </c>
      <c r="G198" s="54" t="s">
        <v>309</v>
      </c>
      <c r="H198" s="2" t="s">
        <v>93</v>
      </c>
      <c r="K198">
        <f t="shared" si="9"/>
        <v>146102</v>
      </c>
      <c r="L198" t="str">
        <f t="shared" si="9"/>
        <v>HFT137</v>
      </c>
      <c r="M198" t="str">
        <f t="shared" si="9"/>
        <v>GDP</v>
      </c>
      <c r="N198" t="str">
        <f t="shared" si="7"/>
        <v>H137G</v>
      </c>
    </row>
    <row r="199" spans="1:14">
      <c r="A199" t="str">
        <f t="shared" si="8"/>
        <v>HFT137D</v>
      </c>
      <c r="B199" s="65">
        <v>146103</v>
      </c>
      <c r="C199" s="54" t="s">
        <v>1351</v>
      </c>
      <c r="D199" t="s">
        <v>43</v>
      </c>
      <c r="E199" s="54" t="s">
        <v>1383</v>
      </c>
      <c r="F199" s="54" t="s">
        <v>1352</v>
      </c>
      <c r="G199" s="54" t="s">
        <v>44</v>
      </c>
      <c r="H199" s="2" t="s">
        <v>2144</v>
      </c>
      <c r="K199">
        <f t="shared" si="9"/>
        <v>146103</v>
      </c>
      <c r="L199" t="str">
        <f t="shared" si="9"/>
        <v>HFT137</v>
      </c>
      <c r="M199" t="str">
        <f t="shared" si="9"/>
        <v>D</v>
      </c>
      <c r="N199" t="str">
        <f t="shared" si="7"/>
        <v>F137D</v>
      </c>
    </row>
    <row r="200" spans="1:14">
      <c r="A200" t="str">
        <f t="shared" si="8"/>
        <v>HFT137G</v>
      </c>
      <c r="B200" s="65">
        <v>146104</v>
      </c>
      <c r="C200" s="54" t="s">
        <v>1351</v>
      </c>
      <c r="D200" t="s">
        <v>41</v>
      </c>
      <c r="E200" s="54" t="s">
        <v>1390</v>
      </c>
      <c r="F200" s="54" t="s">
        <v>1352</v>
      </c>
      <c r="G200" s="54" t="s">
        <v>42</v>
      </c>
      <c r="H200" s="2" t="s">
        <v>42</v>
      </c>
      <c r="K200">
        <f t="shared" si="9"/>
        <v>146104</v>
      </c>
      <c r="L200" t="str">
        <f t="shared" si="9"/>
        <v>HFT137</v>
      </c>
      <c r="M200" t="str">
        <f t="shared" si="9"/>
        <v>G</v>
      </c>
      <c r="N200" t="str">
        <f t="shared" si="7"/>
        <v>F137G</v>
      </c>
    </row>
    <row r="201" spans="1:14">
      <c r="A201" t="str">
        <f t="shared" si="8"/>
        <v>HFT139D</v>
      </c>
      <c r="B201" s="65">
        <v>146485</v>
      </c>
      <c r="C201" s="54" t="s">
        <v>1353</v>
      </c>
      <c r="D201" t="s">
        <v>43</v>
      </c>
      <c r="E201" s="54" t="s">
        <v>1396</v>
      </c>
      <c r="F201" s="54" t="s">
        <v>1354</v>
      </c>
      <c r="G201" s="54" t="s">
        <v>44</v>
      </c>
      <c r="H201" s="2" t="s">
        <v>2144</v>
      </c>
      <c r="K201">
        <f t="shared" si="9"/>
        <v>146485</v>
      </c>
      <c r="L201" t="str">
        <f t="shared" si="9"/>
        <v>HFT139</v>
      </c>
      <c r="M201" t="str">
        <f t="shared" si="9"/>
        <v>D</v>
      </c>
      <c r="N201" t="str">
        <f t="shared" si="7"/>
        <v>F139D</v>
      </c>
    </row>
    <row r="202" spans="1:14">
      <c r="A202" t="str">
        <f t="shared" si="8"/>
        <v>HFT139DDP</v>
      </c>
      <c r="B202" s="65">
        <v>146486</v>
      </c>
      <c r="C202" s="54" t="s">
        <v>1353</v>
      </c>
      <c r="D202" t="s">
        <v>94</v>
      </c>
      <c r="E202" s="54" t="s">
        <v>1399</v>
      </c>
      <c r="F202" s="54" t="s">
        <v>1354</v>
      </c>
      <c r="G202" s="54" t="s">
        <v>305</v>
      </c>
      <c r="H202" s="2" t="s">
        <v>2145</v>
      </c>
      <c r="K202">
        <f t="shared" si="9"/>
        <v>146486</v>
      </c>
      <c r="L202" t="str">
        <f t="shared" si="9"/>
        <v>HFT139</v>
      </c>
      <c r="M202" t="str">
        <f t="shared" si="9"/>
        <v>DDP</v>
      </c>
      <c r="N202" t="str">
        <f t="shared" si="7"/>
        <v>H139D</v>
      </c>
    </row>
    <row r="203" spans="1:14">
      <c r="A203" t="str">
        <f t="shared" si="8"/>
        <v>HFT139GDP</v>
      </c>
      <c r="B203" s="65">
        <v>146487</v>
      </c>
      <c r="C203" s="54" t="s">
        <v>1353</v>
      </c>
      <c r="D203" t="s">
        <v>92</v>
      </c>
      <c r="E203" s="54" t="s">
        <v>1405</v>
      </c>
      <c r="F203" s="54" t="s">
        <v>1354</v>
      </c>
      <c r="G203" s="54" t="s">
        <v>309</v>
      </c>
      <c r="H203" s="2" t="s">
        <v>93</v>
      </c>
      <c r="K203">
        <f t="shared" si="9"/>
        <v>146487</v>
      </c>
      <c r="L203" t="str">
        <f t="shared" si="9"/>
        <v>HFT139</v>
      </c>
      <c r="M203" t="str">
        <f t="shared" si="9"/>
        <v>GDP</v>
      </c>
      <c r="N203" t="str">
        <f t="shared" si="7"/>
        <v>H139G</v>
      </c>
    </row>
    <row r="204" spans="1:14">
      <c r="A204" t="str">
        <f t="shared" si="8"/>
        <v>HFT139G</v>
      </c>
      <c r="B204" s="65">
        <v>146488</v>
      </c>
      <c r="C204" s="54" t="s">
        <v>1353</v>
      </c>
      <c r="D204" t="s">
        <v>41</v>
      </c>
      <c r="E204" s="54" t="s">
        <v>1402</v>
      </c>
      <c r="F204" s="54" t="s">
        <v>1354</v>
      </c>
      <c r="G204" s="54" t="s">
        <v>42</v>
      </c>
      <c r="H204" s="2" t="s">
        <v>42</v>
      </c>
      <c r="K204">
        <f t="shared" si="9"/>
        <v>146488</v>
      </c>
      <c r="L204" t="str">
        <f t="shared" si="9"/>
        <v>HFT139</v>
      </c>
      <c r="M204" t="str">
        <f t="shared" si="9"/>
        <v>G</v>
      </c>
      <c r="N204" t="str">
        <f t="shared" si="7"/>
        <v>F139G</v>
      </c>
    </row>
    <row r="205" spans="1:14">
      <c r="A205" t="str">
        <f t="shared" si="8"/>
        <v>HEHYBFD</v>
      </c>
      <c r="B205" s="65">
        <v>145225</v>
      </c>
      <c r="C205" t="s">
        <v>1349</v>
      </c>
      <c r="D205" t="s">
        <v>43</v>
      </c>
      <c r="E205" s="54" t="s">
        <v>1369</v>
      </c>
      <c r="F205" s="54" t="s">
        <v>1350</v>
      </c>
      <c r="G205" s="54" t="s">
        <v>44</v>
      </c>
      <c r="H205" s="2" t="s">
        <v>2144</v>
      </c>
      <c r="K205">
        <f t="shared" si="9"/>
        <v>145225</v>
      </c>
      <c r="L205" t="str">
        <f t="shared" si="9"/>
        <v>HEHYBF</v>
      </c>
      <c r="M205" t="str">
        <f t="shared" si="9"/>
        <v>D</v>
      </c>
      <c r="N205" t="str">
        <f t="shared" si="7"/>
        <v>EHD</v>
      </c>
    </row>
    <row r="206" spans="1:14">
      <c r="A206" t="str">
        <f t="shared" si="8"/>
        <v>HEHYBFDDP</v>
      </c>
      <c r="B206" s="65">
        <v>145226</v>
      </c>
      <c r="C206" t="s">
        <v>1349</v>
      </c>
      <c r="D206" t="s">
        <v>94</v>
      </c>
      <c r="E206" s="54" t="s">
        <v>1374</v>
      </c>
      <c r="F206" s="54" t="s">
        <v>1350</v>
      </c>
      <c r="G206" s="54" t="s">
        <v>305</v>
      </c>
      <c r="H206" s="2" t="s">
        <v>2145</v>
      </c>
      <c r="K206">
        <f t="shared" si="9"/>
        <v>145226</v>
      </c>
      <c r="L206" t="str">
        <f t="shared" si="9"/>
        <v>HEHYBF</v>
      </c>
      <c r="M206" t="str">
        <f t="shared" si="9"/>
        <v>DDP</v>
      </c>
      <c r="N206" t="str">
        <f t="shared" si="7"/>
        <v>HEHD</v>
      </c>
    </row>
    <row r="207" spans="1:14">
      <c r="A207" t="str">
        <f t="shared" si="8"/>
        <v>HEHYBFG</v>
      </c>
      <c r="B207" s="65">
        <v>145227</v>
      </c>
      <c r="C207" t="s">
        <v>1349</v>
      </c>
      <c r="D207" t="s">
        <v>41</v>
      </c>
      <c r="E207" s="54" t="s">
        <v>1377</v>
      </c>
      <c r="F207" s="54" t="s">
        <v>1350</v>
      </c>
      <c r="G207" s="54" t="s">
        <v>42</v>
      </c>
      <c r="H207" s="2" t="s">
        <v>42</v>
      </c>
      <c r="K207">
        <f t="shared" si="9"/>
        <v>145227</v>
      </c>
      <c r="L207" t="str">
        <f t="shared" si="9"/>
        <v>HEHYBF</v>
      </c>
      <c r="M207" t="str">
        <f t="shared" si="9"/>
        <v>G</v>
      </c>
      <c r="N207" t="str">
        <f t="shared" si="7"/>
        <v>EHG</v>
      </c>
    </row>
    <row r="208" spans="1:14">
      <c r="A208" t="str">
        <f t="shared" si="8"/>
        <v>HEHYBFGDP</v>
      </c>
      <c r="B208" s="65">
        <v>145228</v>
      </c>
      <c r="C208" t="s">
        <v>1349</v>
      </c>
      <c r="D208" t="s">
        <v>92</v>
      </c>
      <c r="E208" s="54" t="s">
        <v>1380</v>
      </c>
      <c r="F208" s="54" t="s">
        <v>1350</v>
      </c>
      <c r="G208" s="54" t="s">
        <v>309</v>
      </c>
      <c r="H208" s="2" t="s">
        <v>93</v>
      </c>
      <c r="K208">
        <f t="shared" si="9"/>
        <v>145228</v>
      </c>
      <c r="L208" t="str">
        <f t="shared" si="9"/>
        <v>HEHYBF</v>
      </c>
      <c r="M208" t="str">
        <f t="shared" si="9"/>
        <v>GDP</v>
      </c>
      <c r="N208" t="str">
        <f t="shared" si="7"/>
        <v>HEHG</v>
      </c>
    </row>
    <row r="209" spans="1:14">
      <c r="A209" t="str">
        <f t="shared" si="8"/>
        <v>HELMCFD</v>
      </c>
      <c r="B209">
        <v>146769</v>
      </c>
      <c r="C209" t="s">
        <v>1408</v>
      </c>
      <c r="D209" t="s">
        <v>43</v>
      </c>
      <c r="E209" s="54" t="s">
        <v>1414</v>
      </c>
      <c r="F209" t="s">
        <v>1409</v>
      </c>
      <c r="G209" t="s">
        <v>44</v>
      </c>
      <c r="H209" s="2" t="s">
        <v>2144</v>
      </c>
      <c r="K209">
        <f t="shared" si="9"/>
        <v>146769</v>
      </c>
      <c r="L209" t="str">
        <f t="shared" si="9"/>
        <v>HELMCF</v>
      </c>
      <c r="M209" t="str">
        <f t="shared" si="9"/>
        <v>D</v>
      </c>
      <c r="N209" t="str">
        <f t="shared" si="7"/>
        <v>LMED</v>
      </c>
    </row>
    <row r="210" spans="1:14">
      <c r="A210" t="str">
        <f t="shared" si="8"/>
        <v>HELMCFDDP</v>
      </c>
      <c r="B210">
        <v>146770</v>
      </c>
      <c r="C210" t="s">
        <v>1408</v>
      </c>
      <c r="D210" t="s">
        <v>94</v>
      </c>
      <c r="E210" s="54" t="s">
        <v>1419</v>
      </c>
      <c r="F210" t="s">
        <v>1409</v>
      </c>
      <c r="G210" t="s">
        <v>305</v>
      </c>
      <c r="H210" s="2" t="s">
        <v>2145</v>
      </c>
      <c r="K210">
        <f t="shared" si="9"/>
        <v>146770</v>
      </c>
      <c r="L210" t="str">
        <f t="shared" si="9"/>
        <v>HELMCF</v>
      </c>
      <c r="M210" t="str">
        <f t="shared" si="9"/>
        <v>DDP</v>
      </c>
      <c r="N210" t="str">
        <f t="shared" si="7"/>
        <v>HLED</v>
      </c>
    </row>
    <row r="211" spans="1:14">
      <c r="A211" t="str">
        <f t="shared" si="8"/>
        <v>HELMCFG</v>
      </c>
      <c r="B211">
        <v>146771</v>
      </c>
      <c r="C211" t="s">
        <v>1408</v>
      </c>
      <c r="D211" t="s">
        <v>41</v>
      </c>
      <c r="E211" s="54" t="s">
        <v>1422</v>
      </c>
      <c r="F211" t="s">
        <v>1409</v>
      </c>
      <c r="G211" t="s">
        <v>42</v>
      </c>
      <c r="H211" s="2" t="s">
        <v>42</v>
      </c>
      <c r="K211">
        <f t="shared" si="9"/>
        <v>146771</v>
      </c>
      <c r="L211" t="str">
        <f t="shared" si="9"/>
        <v>HELMCF</v>
      </c>
      <c r="M211" t="str">
        <f t="shared" si="9"/>
        <v>G</v>
      </c>
      <c r="N211" t="str">
        <f t="shared" si="7"/>
        <v>LMEG</v>
      </c>
    </row>
    <row r="212" spans="1:14">
      <c r="A212" t="str">
        <f t="shared" si="8"/>
        <v>HELMCFGDP</v>
      </c>
      <c r="B212">
        <v>146772</v>
      </c>
      <c r="C212" t="s">
        <v>1408</v>
      </c>
      <c r="D212" t="s">
        <v>92</v>
      </c>
      <c r="E212" s="54" t="s">
        <v>1425</v>
      </c>
      <c r="F212" t="s">
        <v>1409</v>
      </c>
      <c r="G212" t="s">
        <v>309</v>
      </c>
      <c r="H212" s="2" t="s">
        <v>93</v>
      </c>
      <c r="K212">
        <f t="shared" si="9"/>
        <v>146772</v>
      </c>
      <c r="L212" t="str">
        <f t="shared" si="9"/>
        <v>HELMCF</v>
      </c>
      <c r="M212" t="str">
        <f t="shared" si="9"/>
        <v>GDP</v>
      </c>
      <c r="N212" t="str">
        <f t="shared" si="7"/>
        <v>HLEG</v>
      </c>
    </row>
    <row r="213" spans="1:14" ht="15">
      <c r="A213" t="str">
        <f t="shared" si="8"/>
        <v>HDONTFDD</v>
      </c>
      <c r="B213">
        <v>147289</v>
      </c>
      <c r="C213" t="s">
        <v>1437</v>
      </c>
      <c r="D213" t="s">
        <v>46</v>
      </c>
      <c r="E213" s="54" t="s">
        <v>1441</v>
      </c>
      <c r="F213" t="s">
        <v>1439</v>
      </c>
      <c r="G213" t="s">
        <v>463</v>
      </c>
      <c r="H213" s="54" t="s">
        <v>2164</v>
      </c>
      <c r="I213" s="185" t="s">
        <v>237</v>
      </c>
      <c r="K213">
        <f t="shared" si="9"/>
        <v>147289</v>
      </c>
      <c r="L213" t="str">
        <f t="shared" si="9"/>
        <v>HDONTF</v>
      </c>
      <c r="M213" t="str">
        <f t="shared" si="9"/>
        <v>DD</v>
      </c>
      <c r="N213" t="str">
        <f t="shared" si="7"/>
        <v>NODD</v>
      </c>
    </row>
    <row r="214" spans="1:14" ht="15">
      <c r="A214" t="str">
        <f t="shared" si="8"/>
        <v>HDONTFDPD</v>
      </c>
      <c r="B214">
        <v>147291</v>
      </c>
      <c r="C214" t="s">
        <v>1437</v>
      </c>
      <c r="D214" t="s">
        <v>96</v>
      </c>
      <c r="E214" s="54" t="s">
        <v>1446</v>
      </c>
      <c r="F214" t="s">
        <v>1439</v>
      </c>
      <c r="G214" t="s">
        <v>467</v>
      </c>
      <c r="H214" s="54" t="s">
        <v>2165</v>
      </c>
      <c r="I214" s="185" t="s">
        <v>306</v>
      </c>
      <c r="K214">
        <f t="shared" si="9"/>
        <v>147291</v>
      </c>
      <c r="L214" t="str">
        <f t="shared" si="9"/>
        <v>HDONTF</v>
      </c>
      <c r="M214" t="str">
        <f t="shared" si="9"/>
        <v>DPD</v>
      </c>
      <c r="N214" t="str">
        <f t="shared" si="7"/>
        <v>HNODD</v>
      </c>
    </row>
    <row r="215" spans="1:14">
      <c r="A215" t="str">
        <f t="shared" si="8"/>
        <v>HDONTFG</v>
      </c>
      <c r="B215">
        <v>147290</v>
      </c>
      <c r="C215" t="s">
        <v>1437</v>
      </c>
      <c r="D215" t="s">
        <v>41</v>
      </c>
      <c r="E215" s="54" t="s">
        <v>1449</v>
      </c>
      <c r="F215" t="s">
        <v>1439</v>
      </c>
      <c r="G215" t="s">
        <v>42</v>
      </c>
      <c r="H215" s="2" t="s">
        <v>42</v>
      </c>
      <c r="I215" s="104" t="s">
        <v>237</v>
      </c>
      <c r="K215">
        <f t="shared" si="9"/>
        <v>147290</v>
      </c>
      <c r="L215" t="str">
        <f t="shared" si="9"/>
        <v>HDONTF</v>
      </c>
      <c r="M215" t="str">
        <f t="shared" si="9"/>
        <v>G</v>
      </c>
      <c r="N215" t="str">
        <f t="shared" si="7"/>
        <v>NOG</v>
      </c>
    </row>
    <row r="216" spans="1:14" ht="15">
      <c r="A216" t="str">
        <f t="shared" si="8"/>
        <v>HDONTFGDP</v>
      </c>
      <c r="B216">
        <v>147287</v>
      </c>
      <c r="C216" t="s">
        <v>1437</v>
      </c>
      <c r="D216" t="s">
        <v>92</v>
      </c>
      <c r="E216" s="54" t="s">
        <v>1452</v>
      </c>
      <c r="F216" t="s">
        <v>1439</v>
      </c>
      <c r="G216" t="s">
        <v>309</v>
      </c>
      <c r="H216" s="2" t="s">
        <v>93</v>
      </c>
      <c r="I216" s="185" t="s">
        <v>306</v>
      </c>
      <c r="K216">
        <f t="shared" si="9"/>
        <v>147287</v>
      </c>
      <c r="L216" t="str">
        <f t="shared" si="9"/>
        <v>HDONTF</v>
      </c>
      <c r="M216" t="str">
        <f t="shared" si="9"/>
        <v>GDP</v>
      </c>
      <c r="N216" t="str">
        <f t="shared" si="7"/>
        <v>HNOG</v>
      </c>
    </row>
    <row r="217" spans="1:14">
      <c r="A217" t="str">
        <f t="shared" si="8"/>
        <v>HDONTFMD</v>
      </c>
      <c r="B217">
        <v>147301</v>
      </c>
      <c r="C217" t="s">
        <v>1437</v>
      </c>
      <c r="D217" t="s">
        <v>52</v>
      </c>
      <c r="E217" s="54" t="s">
        <v>1455</v>
      </c>
      <c r="F217" t="s">
        <v>1439</v>
      </c>
      <c r="G217" t="s">
        <v>53</v>
      </c>
      <c r="H217" s="54" t="s">
        <v>2150</v>
      </c>
      <c r="I217" s="104" t="s">
        <v>237</v>
      </c>
      <c r="K217">
        <f t="shared" si="9"/>
        <v>147301</v>
      </c>
      <c r="L217" t="str">
        <f t="shared" si="9"/>
        <v>HDONTF</v>
      </c>
      <c r="M217" t="str">
        <f t="shared" si="9"/>
        <v>MD</v>
      </c>
      <c r="N217" t="str">
        <f t="shared" si="7"/>
        <v>NOMD</v>
      </c>
    </row>
    <row r="218" spans="1:14" ht="15">
      <c r="A218" t="str">
        <f t="shared" si="8"/>
        <v>HDONTFMDP</v>
      </c>
      <c r="B218">
        <v>147300</v>
      </c>
      <c r="C218" t="s">
        <v>1437</v>
      </c>
      <c r="D218" t="s">
        <v>102</v>
      </c>
      <c r="E218" s="54" t="s">
        <v>1458</v>
      </c>
      <c r="F218" t="s">
        <v>1439</v>
      </c>
      <c r="G218" t="s">
        <v>344</v>
      </c>
      <c r="H218" s="67" t="s">
        <v>2151</v>
      </c>
      <c r="I218" s="185" t="s">
        <v>306</v>
      </c>
      <c r="K218">
        <f t="shared" si="9"/>
        <v>147300</v>
      </c>
      <c r="L218" t="str">
        <f t="shared" si="9"/>
        <v>HDONTF</v>
      </c>
      <c r="M218" t="str">
        <f t="shared" si="9"/>
        <v>MDP</v>
      </c>
      <c r="N218" t="str">
        <f t="shared" si="7"/>
        <v>HNOMD</v>
      </c>
    </row>
    <row r="219" spans="1:14">
      <c r="A219" t="str">
        <f t="shared" si="8"/>
        <v>HDONTFWD</v>
      </c>
      <c r="B219">
        <v>147288</v>
      </c>
      <c r="C219" t="s">
        <v>1437</v>
      </c>
      <c r="D219" t="s">
        <v>48</v>
      </c>
      <c r="E219" s="54" t="s">
        <v>1461</v>
      </c>
      <c r="F219" t="s">
        <v>1439</v>
      </c>
      <c r="G219" t="s">
        <v>453</v>
      </c>
      <c r="H219" s="54" t="s">
        <v>2162</v>
      </c>
      <c r="I219" s="104" t="s">
        <v>237</v>
      </c>
      <c r="K219">
        <f t="shared" si="9"/>
        <v>147288</v>
      </c>
      <c r="L219" t="str">
        <f t="shared" si="9"/>
        <v>HDONTF</v>
      </c>
      <c r="M219" t="str">
        <f t="shared" si="9"/>
        <v>WD</v>
      </c>
      <c r="N219" t="str">
        <f t="shared" si="7"/>
        <v>NOWD</v>
      </c>
    </row>
    <row r="220" spans="1:14" ht="15">
      <c r="A220" t="str">
        <f t="shared" si="8"/>
        <v>HDONTFWDP</v>
      </c>
      <c r="B220">
        <v>147296</v>
      </c>
      <c r="C220" t="s">
        <v>1437</v>
      </c>
      <c r="D220" t="s">
        <v>98</v>
      </c>
      <c r="E220" s="54" t="s">
        <v>1464</v>
      </c>
      <c r="F220" t="s">
        <v>1439</v>
      </c>
      <c r="G220" t="s">
        <v>457</v>
      </c>
      <c r="H220" s="68" t="s">
        <v>2163</v>
      </c>
      <c r="I220" s="185" t="s">
        <v>306</v>
      </c>
      <c r="K220">
        <f t="shared" si="9"/>
        <v>147296</v>
      </c>
      <c r="L220" t="str">
        <f t="shared" si="9"/>
        <v>HDONTF</v>
      </c>
      <c r="M220" t="str">
        <f t="shared" si="9"/>
        <v>WDP</v>
      </c>
      <c r="N220" t="str">
        <f t="shared" si="7"/>
        <v>HNOWD</v>
      </c>
    </row>
    <row r="221" spans="1:14">
      <c r="A221" t="str">
        <f t="shared" si="8"/>
        <v>HFT140D</v>
      </c>
      <c r="B221">
        <v>147151</v>
      </c>
      <c r="C221" t="s">
        <v>1436</v>
      </c>
      <c r="D221" t="s">
        <v>43</v>
      </c>
      <c r="E221" s="54" t="s">
        <v>1467</v>
      </c>
      <c r="F221" t="s">
        <v>1438</v>
      </c>
      <c r="G221" t="s">
        <v>44</v>
      </c>
      <c r="H221" s="2" t="s">
        <v>2144</v>
      </c>
      <c r="I221" s="104" t="s">
        <v>237</v>
      </c>
      <c r="K221">
        <f t="shared" si="9"/>
        <v>147151</v>
      </c>
      <c r="L221" t="str">
        <f t="shared" si="9"/>
        <v>HFT140</v>
      </c>
      <c r="M221" t="str">
        <f t="shared" si="9"/>
        <v>D</v>
      </c>
      <c r="N221" t="str">
        <f t="shared" si="7"/>
        <v>F140D</v>
      </c>
    </row>
    <row r="222" spans="1:14">
      <c r="A222" t="str">
        <f t="shared" si="8"/>
        <v>HFT140DDP</v>
      </c>
      <c r="B222">
        <v>147150</v>
      </c>
      <c r="C222" t="s">
        <v>1436</v>
      </c>
      <c r="D222" t="s">
        <v>94</v>
      </c>
      <c r="E222" s="54" t="s">
        <v>1472</v>
      </c>
      <c r="F222" t="s">
        <v>1438</v>
      </c>
      <c r="G222" t="s">
        <v>305</v>
      </c>
      <c r="H222" s="2" t="s">
        <v>2145</v>
      </c>
      <c r="I222" s="104" t="s">
        <v>306</v>
      </c>
      <c r="K222">
        <f t="shared" si="9"/>
        <v>147150</v>
      </c>
      <c r="L222" t="str">
        <f t="shared" si="9"/>
        <v>HFT140</v>
      </c>
      <c r="M222" t="str">
        <f t="shared" si="9"/>
        <v>DDP</v>
      </c>
      <c r="N222" t="str">
        <f t="shared" si="7"/>
        <v>H140D</v>
      </c>
    </row>
    <row r="223" spans="1:14">
      <c r="A223" t="str">
        <f t="shared" si="8"/>
        <v>HFT140G</v>
      </c>
      <c r="B223">
        <v>147149</v>
      </c>
      <c r="C223" t="s">
        <v>1436</v>
      </c>
      <c r="D223" t="s">
        <v>41</v>
      </c>
      <c r="E223" s="54" t="s">
        <v>1476</v>
      </c>
      <c r="F223" t="s">
        <v>1438</v>
      </c>
      <c r="G223" t="s">
        <v>42</v>
      </c>
      <c r="H223" s="2" t="s">
        <v>42</v>
      </c>
      <c r="I223" s="104" t="s">
        <v>237</v>
      </c>
      <c r="K223">
        <f t="shared" si="9"/>
        <v>147149</v>
      </c>
      <c r="L223" t="str">
        <f t="shared" si="9"/>
        <v>HFT140</v>
      </c>
      <c r="M223" t="str">
        <f t="shared" si="9"/>
        <v>G</v>
      </c>
      <c r="N223" t="str">
        <f t="shared" si="7"/>
        <v>F140G</v>
      </c>
    </row>
    <row r="224" spans="1:14">
      <c r="A224" t="str">
        <f t="shared" si="8"/>
        <v>HFT140GDP</v>
      </c>
      <c r="B224">
        <v>147152</v>
      </c>
      <c r="C224" t="s">
        <v>1436</v>
      </c>
      <c r="D224" t="s">
        <v>92</v>
      </c>
      <c r="E224" s="54" t="s">
        <v>1480</v>
      </c>
      <c r="F224" t="s">
        <v>1438</v>
      </c>
      <c r="G224" t="s">
        <v>309</v>
      </c>
      <c r="H224" s="2" t="s">
        <v>93</v>
      </c>
      <c r="I224" s="104" t="s">
        <v>306</v>
      </c>
      <c r="K224">
        <f t="shared" si="9"/>
        <v>147152</v>
      </c>
      <c r="L224" t="str">
        <f t="shared" si="9"/>
        <v>HFT140</v>
      </c>
      <c r="M224" t="str">
        <f t="shared" si="9"/>
        <v>GDP</v>
      </c>
      <c r="N224" t="str">
        <f t="shared" si="7"/>
        <v>H140G</v>
      </c>
    </row>
    <row r="225" spans="1:14">
      <c r="A225" t="str">
        <f t="shared" si="8"/>
        <v>HFT130DDP</v>
      </c>
      <c r="B225">
        <v>142088</v>
      </c>
      <c r="C225" t="s">
        <v>291</v>
      </c>
      <c r="D225" t="s">
        <v>94</v>
      </c>
      <c r="E225" s="54" t="s">
        <v>594</v>
      </c>
      <c r="F225" t="s">
        <v>1508</v>
      </c>
      <c r="G225" t="s">
        <v>305</v>
      </c>
      <c r="H225" t="s">
        <v>2145</v>
      </c>
      <c r="K225">
        <f t="shared" si="9"/>
        <v>142088</v>
      </c>
      <c r="L225" t="str">
        <f t="shared" si="9"/>
        <v>HFT130</v>
      </c>
      <c r="M225" t="str">
        <f t="shared" si="9"/>
        <v>DDP</v>
      </c>
      <c r="N225" t="str">
        <f t="shared" si="7"/>
        <v>H130D</v>
      </c>
    </row>
    <row r="226" spans="1:14">
      <c r="A226" t="str">
        <f t="shared" si="8"/>
        <v>HFT131DDP</v>
      </c>
      <c r="B226">
        <v>142992</v>
      </c>
      <c r="C226" t="s">
        <v>1201</v>
      </c>
      <c r="D226" t="s">
        <v>94</v>
      </c>
      <c r="E226" s="54" t="s">
        <v>1242</v>
      </c>
      <c r="F226" t="s">
        <v>1509</v>
      </c>
      <c r="G226" t="s">
        <v>305</v>
      </c>
      <c r="H226" t="s">
        <v>2145</v>
      </c>
      <c r="K226">
        <f t="shared" si="9"/>
        <v>142992</v>
      </c>
      <c r="L226" t="str">
        <f t="shared" si="9"/>
        <v>HFT131</v>
      </c>
      <c r="M226" t="str">
        <f t="shared" si="9"/>
        <v>DDP</v>
      </c>
      <c r="N226" t="str">
        <f t="shared" si="7"/>
        <v>H131D</v>
      </c>
    </row>
    <row r="227" spans="1:14" ht="15">
      <c r="A227" t="str">
        <f t="shared" si="8"/>
        <v>HDUSDFDD</v>
      </c>
      <c r="B227">
        <v>147909</v>
      </c>
      <c r="C227" t="s">
        <v>1659</v>
      </c>
      <c r="D227" t="s">
        <v>46</v>
      </c>
      <c r="E227" s="54" t="s">
        <v>1660</v>
      </c>
      <c r="F227" t="s">
        <v>1664</v>
      </c>
      <c r="G227" t="s">
        <v>463</v>
      </c>
      <c r="H227" s="54" t="s">
        <v>2164</v>
      </c>
      <c r="I227" s="185" t="s">
        <v>237</v>
      </c>
      <c r="K227">
        <f t="shared" si="9"/>
        <v>147909</v>
      </c>
      <c r="L227" t="str">
        <f t="shared" si="9"/>
        <v>HDUSDF</v>
      </c>
      <c r="M227" t="str">
        <f t="shared" si="9"/>
        <v>DD</v>
      </c>
      <c r="N227" t="str">
        <f t="shared" si="7"/>
        <v>SDODD</v>
      </c>
    </row>
    <row r="228" spans="1:14" ht="15">
      <c r="A228" t="str">
        <f t="shared" si="8"/>
        <v>HDUSDFDPD</v>
      </c>
      <c r="B228">
        <v>147910</v>
      </c>
      <c r="C228" t="s">
        <v>1659</v>
      </c>
      <c r="D228" t="s">
        <v>96</v>
      </c>
      <c r="E228" s="54" t="s">
        <v>1666</v>
      </c>
      <c r="F228" t="s">
        <v>1664</v>
      </c>
      <c r="G228" t="s">
        <v>467</v>
      </c>
      <c r="H228" s="54" t="s">
        <v>2165</v>
      </c>
      <c r="I228" s="185" t="s">
        <v>306</v>
      </c>
      <c r="K228">
        <f t="shared" si="9"/>
        <v>147910</v>
      </c>
      <c r="L228" t="str">
        <f t="shared" si="9"/>
        <v>HDUSDF</v>
      </c>
      <c r="M228" t="str">
        <f t="shared" si="9"/>
        <v>DPD</v>
      </c>
      <c r="N228" t="str">
        <f t="shared" si="7"/>
        <v>HSODD</v>
      </c>
    </row>
    <row r="229" spans="1:14">
      <c r="A229" t="str">
        <f t="shared" si="8"/>
        <v>HDUSDFG</v>
      </c>
      <c r="B229">
        <v>147907</v>
      </c>
      <c r="C229" t="s">
        <v>1659</v>
      </c>
      <c r="D229" t="s">
        <v>41</v>
      </c>
      <c r="E229" s="54" t="s">
        <v>1669</v>
      </c>
      <c r="F229" t="s">
        <v>1664</v>
      </c>
      <c r="G229" t="s">
        <v>42</v>
      </c>
      <c r="H229" s="2" t="s">
        <v>42</v>
      </c>
      <c r="I229" s="104" t="s">
        <v>237</v>
      </c>
      <c r="K229">
        <f t="shared" si="9"/>
        <v>147907</v>
      </c>
      <c r="L229" t="str">
        <f t="shared" si="9"/>
        <v>HDUSDF</v>
      </c>
      <c r="M229" t="str">
        <f t="shared" si="9"/>
        <v>G</v>
      </c>
      <c r="N229" t="str">
        <f t="shared" si="7"/>
        <v>SDOG</v>
      </c>
    </row>
    <row r="230" spans="1:14" ht="15">
      <c r="A230" t="str">
        <f t="shared" si="8"/>
        <v>HDUSDFGDP</v>
      </c>
      <c r="B230">
        <v>147908</v>
      </c>
      <c r="C230" t="s">
        <v>1659</v>
      </c>
      <c r="D230" t="s">
        <v>92</v>
      </c>
      <c r="E230" s="54" t="s">
        <v>1672</v>
      </c>
      <c r="F230" t="s">
        <v>1664</v>
      </c>
      <c r="G230" t="s">
        <v>309</v>
      </c>
      <c r="H230" s="2" t="s">
        <v>93</v>
      </c>
      <c r="I230" s="185" t="s">
        <v>306</v>
      </c>
      <c r="K230">
        <f t="shared" si="9"/>
        <v>147908</v>
      </c>
      <c r="L230" t="str">
        <f t="shared" si="9"/>
        <v>HDUSDF</v>
      </c>
      <c r="M230" t="str">
        <f t="shared" si="9"/>
        <v>GDP</v>
      </c>
      <c r="N230" t="str">
        <f t="shared" si="7"/>
        <v>HSDOG</v>
      </c>
    </row>
    <row r="231" spans="1:14">
      <c r="A231" t="str">
        <f t="shared" si="8"/>
        <v>HDUSDFMD</v>
      </c>
      <c r="B231">
        <v>147916</v>
      </c>
      <c r="C231" t="s">
        <v>1659</v>
      </c>
      <c r="D231" t="s">
        <v>52</v>
      </c>
      <c r="E231" s="54" t="s">
        <v>1675</v>
      </c>
      <c r="F231" t="s">
        <v>1664</v>
      </c>
      <c r="G231" t="s">
        <v>53</v>
      </c>
      <c r="H231" s="54" t="s">
        <v>2150</v>
      </c>
      <c r="I231" s="104" t="s">
        <v>237</v>
      </c>
      <c r="K231">
        <f t="shared" si="9"/>
        <v>147916</v>
      </c>
      <c r="L231" t="str">
        <f t="shared" si="9"/>
        <v>HDUSDF</v>
      </c>
      <c r="M231" t="str">
        <f t="shared" si="9"/>
        <v>MD</v>
      </c>
      <c r="N231" t="str">
        <f t="shared" si="7"/>
        <v>SDOMD</v>
      </c>
    </row>
    <row r="232" spans="1:14" ht="15">
      <c r="A232" t="str">
        <f t="shared" si="8"/>
        <v>HDUSDFMDP</v>
      </c>
      <c r="B232">
        <v>147915</v>
      </c>
      <c r="C232" t="s">
        <v>1659</v>
      </c>
      <c r="D232" t="s">
        <v>102</v>
      </c>
      <c r="E232" s="54" t="s">
        <v>1678</v>
      </c>
      <c r="F232" t="s">
        <v>1664</v>
      </c>
      <c r="G232" t="s">
        <v>344</v>
      </c>
      <c r="H232" s="67" t="s">
        <v>2151</v>
      </c>
      <c r="I232" s="185" t="s">
        <v>306</v>
      </c>
      <c r="K232">
        <f t="shared" si="9"/>
        <v>147915</v>
      </c>
      <c r="L232" t="str">
        <f t="shared" si="9"/>
        <v>HDUSDF</v>
      </c>
      <c r="M232" t="str">
        <f t="shared" si="9"/>
        <v>MDP</v>
      </c>
      <c r="N232" t="str">
        <f t="shared" si="7"/>
        <v>HSOMD</v>
      </c>
    </row>
    <row r="233" spans="1:14">
      <c r="A233" t="str">
        <f t="shared" si="8"/>
        <v>HDUSDFWD</v>
      </c>
      <c r="B233">
        <v>147911</v>
      </c>
      <c r="C233" t="s">
        <v>1659</v>
      </c>
      <c r="D233" t="s">
        <v>48</v>
      </c>
      <c r="E233" s="54" t="s">
        <v>1681</v>
      </c>
      <c r="F233" t="s">
        <v>1664</v>
      </c>
      <c r="G233" t="s">
        <v>453</v>
      </c>
      <c r="H233" s="54" t="s">
        <v>2162</v>
      </c>
      <c r="I233" s="104" t="s">
        <v>237</v>
      </c>
      <c r="K233">
        <f t="shared" si="9"/>
        <v>147911</v>
      </c>
      <c r="L233" t="str">
        <f t="shared" si="9"/>
        <v>HDUSDF</v>
      </c>
      <c r="M233" t="str">
        <f t="shared" si="9"/>
        <v>WD</v>
      </c>
      <c r="N233" t="str">
        <f t="shared" si="7"/>
        <v>SDOWD</v>
      </c>
    </row>
    <row r="234" spans="1:14" ht="15">
      <c r="A234" t="str">
        <f t="shared" si="8"/>
        <v>HDUSDFWDP</v>
      </c>
      <c r="B234">
        <v>147912</v>
      </c>
      <c r="C234" t="s">
        <v>1659</v>
      </c>
      <c r="D234" t="s">
        <v>98</v>
      </c>
      <c r="E234" s="54" t="s">
        <v>1684</v>
      </c>
      <c r="F234" t="s">
        <v>1664</v>
      </c>
      <c r="G234" t="s">
        <v>457</v>
      </c>
      <c r="H234" s="185" t="s">
        <v>2163</v>
      </c>
      <c r="I234" s="185" t="s">
        <v>306</v>
      </c>
      <c r="K234">
        <f t="shared" si="9"/>
        <v>147912</v>
      </c>
      <c r="L234" t="str">
        <f t="shared" si="9"/>
        <v>HDUSDF</v>
      </c>
      <c r="M234" t="str">
        <f t="shared" si="9"/>
        <v>WDP</v>
      </c>
      <c r="N234" t="str">
        <f t="shared" si="7"/>
        <v>HSOWD</v>
      </c>
    </row>
    <row r="237" spans="1:14">
      <c r="G237" t="s">
        <v>1696</v>
      </c>
    </row>
    <row r="240" spans="1:14">
      <c r="A240" t="s">
        <v>1848</v>
      </c>
      <c r="B240" s="232">
        <v>148412</v>
      </c>
      <c r="C240" t="s">
        <v>1807</v>
      </c>
      <c r="D240" t="s">
        <v>94</v>
      </c>
      <c r="E240" t="s">
        <v>1849</v>
      </c>
      <c r="F240" t="s">
        <v>1808</v>
      </c>
      <c r="G240" t="s">
        <v>305</v>
      </c>
      <c r="H240" t="s">
        <v>2145</v>
      </c>
      <c r="I240" t="s">
        <v>306</v>
      </c>
      <c r="K240">
        <f t="shared" ref="K240:K251" si="10">B240</f>
        <v>148412</v>
      </c>
      <c r="L240" t="str">
        <f t="shared" ref="L240:L251" si="11">C240</f>
        <v>HEFOCF</v>
      </c>
      <c r="M240" t="str">
        <f t="shared" ref="M240:M251" si="12">D240</f>
        <v>DDP</v>
      </c>
      <c r="N240" t="str">
        <f t="shared" ref="N240:N251" si="13">E240</f>
        <v>HFED</v>
      </c>
    </row>
    <row r="241" spans="1:14">
      <c r="A241" t="s">
        <v>1854</v>
      </c>
      <c r="B241" s="232">
        <v>148411</v>
      </c>
      <c r="C241" t="s">
        <v>1807</v>
      </c>
      <c r="D241" t="s">
        <v>92</v>
      </c>
      <c r="E241" t="s">
        <v>1855</v>
      </c>
      <c r="F241" t="s">
        <v>1808</v>
      </c>
      <c r="G241" t="s">
        <v>309</v>
      </c>
      <c r="H241" s="2" t="s">
        <v>93</v>
      </c>
      <c r="I241" t="s">
        <v>306</v>
      </c>
      <c r="K241">
        <f t="shared" si="10"/>
        <v>148411</v>
      </c>
      <c r="L241" t="str">
        <f t="shared" si="11"/>
        <v>HEFOCF</v>
      </c>
      <c r="M241" t="str">
        <f t="shared" si="12"/>
        <v>GDP</v>
      </c>
      <c r="N241" t="str">
        <f t="shared" si="13"/>
        <v>HFEG</v>
      </c>
    </row>
    <row r="242" spans="1:14">
      <c r="A242" t="s">
        <v>1844</v>
      </c>
      <c r="B242" s="232">
        <v>148410</v>
      </c>
      <c r="C242" t="s">
        <v>1807</v>
      </c>
      <c r="D242" t="s">
        <v>43</v>
      </c>
      <c r="E242" t="s">
        <v>1845</v>
      </c>
      <c r="F242" t="s">
        <v>1808</v>
      </c>
      <c r="G242" t="s">
        <v>44</v>
      </c>
      <c r="H242" s="2" t="s">
        <v>2144</v>
      </c>
      <c r="I242" t="s">
        <v>237</v>
      </c>
      <c r="K242">
        <f t="shared" si="10"/>
        <v>148410</v>
      </c>
      <c r="L242" t="str">
        <f t="shared" si="11"/>
        <v>HEFOCF</v>
      </c>
      <c r="M242" t="str">
        <f t="shared" si="12"/>
        <v>D</v>
      </c>
      <c r="N242" t="str">
        <f t="shared" si="13"/>
        <v>FED</v>
      </c>
    </row>
    <row r="243" spans="1:14">
      <c r="A243" t="s">
        <v>1851</v>
      </c>
      <c r="B243" s="232">
        <v>148409</v>
      </c>
      <c r="C243" t="s">
        <v>1807</v>
      </c>
      <c r="D243" t="s">
        <v>41</v>
      </c>
      <c r="E243" t="s">
        <v>1852</v>
      </c>
      <c r="F243" t="s">
        <v>1808</v>
      </c>
      <c r="G243" t="s">
        <v>42</v>
      </c>
      <c r="H243" s="2" t="s">
        <v>42</v>
      </c>
      <c r="I243" t="s">
        <v>237</v>
      </c>
      <c r="K243">
        <f t="shared" si="10"/>
        <v>148409</v>
      </c>
      <c r="L243" t="str">
        <f t="shared" si="11"/>
        <v>HEFOCF</v>
      </c>
      <c r="M243" t="str">
        <f t="shared" si="12"/>
        <v>G</v>
      </c>
      <c r="N243" t="str">
        <f t="shared" si="13"/>
        <v>FEG</v>
      </c>
    </row>
    <row r="244" spans="1:14">
      <c r="A244" t="s">
        <v>1823</v>
      </c>
      <c r="B244" s="232">
        <v>148492</v>
      </c>
      <c r="C244" t="s">
        <v>1801</v>
      </c>
      <c r="D244" t="s">
        <v>92</v>
      </c>
      <c r="E244" t="s">
        <v>1824</v>
      </c>
      <c r="F244" t="s">
        <v>1802</v>
      </c>
      <c r="G244" t="s">
        <v>309</v>
      </c>
      <c r="H244" s="2" t="s">
        <v>93</v>
      </c>
      <c r="I244" t="s">
        <v>306</v>
      </c>
      <c r="K244">
        <f t="shared" si="10"/>
        <v>148492</v>
      </c>
      <c r="L244" t="str">
        <f t="shared" si="11"/>
        <v>HDCOBF</v>
      </c>
      <c r="M244" t="str">
        <f t="shared" si="12"/>
        <v>GDP</v>
      </c>
      <c r="N244" t="str">
        <f t="shared" si="13"/>
        <v>HCBG</v>
      </c>
    </row>
    <row r="245" spans="1:14">
      <c r="A245" t="s">
        <v>1829</v>
      </c>
      <c r="B245" s="232">
        <v>148494</v>
      </c>
      <c r="C245" t="s">
        <v>1801</v>
      </c>
      <c r="D245" t="s">
        <v>106</v>
      </c>
      <c r="E245" t="s">
        <v>1830</v>
      </c>
      <c r="F245" t="s">
        <v>1802</v>
      </c>
      <c r="G245" t="s">
        <v>337</v>
      </c>
      <c r="H245" s="54" t="s">
        <v>2149</v>
      </c>
      <c r="I245" t="s">
        <v>306</v>
      </c>
      <c r="K245">
        <f t="shared" si="10"/>
        <v>148494</v>
      </c>
      <c r="L245" t="str">
        <f t="shared" si="11"/>
        <v>HDCOBF</v>
      </c>
      <c r="M245" t="str">
        <f t="shared" si="12"/>
        <v>HYP</v>
      </c>
      <c r="N245" t="str">
        <f t="shared" si="13"/>
        <v>HCBHD</v>
      </c>
    </row>
    <row r="246" spans="1:14">
      <c r="A246" t="s">
        <v>1826</v>
      </c>
      <c r="B246" s="232">
        <v>148499</v>
      </c>
      <c r="C246" t="s">
        <v>1801</v>
      </c>
      <c r="D246" t="s">
        <v>56</v>
      </c>
      <c r="E246" t="s">
        <v>1827</v>
      </c>
      <c r="F246" t="s">
        <v>1802</v>
      </c>
      <c r="G246" t="s">
        <v>57</v>
      </c>
      <c r="H246" s="54" t="s">
        <v>2148</v>
      </c>
      <c r="I246" t="s">
        <v>237</v>
      </c>
      <c r="K246">
        <f t="shared" si="10"/>
        <v>148499</v>
      </c>
      <c r="L246" t="str">
        <f t="shared" si="11"/>
        <v>HDCOBF</v>
      </c>
      <c r="M246" t="str">
        <f t="shared" si="12"/>
        <v>HYD</v>
      </c>
      <c r="N246" t="str">
        <f t="shared" si="13"/>
        <v>CBHD</v>
      </c>
    </row>
    <row r="247" spans="1:14">
      <c r="A247" t="s">
        <v>1835</v>
      </c>
      <c r="B247" s="232">
        <v>148493</v>
      </c>
      <c r="C247" t="s">
        <v>1801</v>
      </c>
      <c r="D247" t="s">
        <v>102</v>
      </c>
      <c r="E247" t="s">
        <v>1836</v>
      </c>
      <c r="F247" t="s">
        <v>1802</v>
      </c>
      <c r="G247" t="s">
        <v>344</v>
      </c>
      <c r="H247" s="67" t="s">
        <v>2151</v>
      </c>
      <c r="I247" t="s">
        <v>306</v>
      </c>
      <c r="K247">
        <f t="shared" si="10"/>
        <v>148493</v>
      </c>
      <c r="L247" t="str">
        <f t="shared" si="11"/>
        <v>HDCOBF</v>
      </c>
      <c r="M247" t="str">
        <f t="shared" si="12"/>
        <v>MDP</v>
      </c>
      <c r="N247" t="str">
        <f t="shared" si="13"/>
        <v>HCBMD</v>
      </c>
    </row>
    <row r="248" spans="1:14">
      <c r="A248" t="s">
        <v>1832</v>
      </c>
      <c r="B248" s="232">
        <v>148497</v>
      </c>
      <c r="C248" t="s">
        <v>1801</v>
      </c>
      <c r="D248" t="s">
        <v>52</v>
      </c>
      <c r="E248" t="s">
        <v>1833</v>
      </c>
      <c r="F248" t="s">
        <v>1802</v>
      </c>
      <c r="G248" t="s">
        <v>53</v>
      </c>
      <c r="H248" s="54" t="s">
        <v>2150</v>
      </c>
      <c r="I248" t="s">
        <v>237</v>
      </c>
      <c r="K248">
        <f t="shared" si="10"/>
        <v>148497</v>
      </c>
      <c r="L248" t="str">
        <f t="shared" si="11"/>
        <v>HDCOBF</v>
      </c>
      <c r="M248" t="str">
        <f t="shared" si="12"/>
        <v>MD</v>
      </c>
      <c r="N248" t="str">
        <f t="shared" si="13"/>
        <v>CBMD</v>
      </c>
    </row>
    <row r="249" spans="1:14">
      <c r="A249" t="s">
        <v>1841</v>
      </c>
      <c r="B249" s="232">
        <v>148495</v>
      </c>
      <c r="C249" t="s">
        <v>1801</v>
      </c>
      <c r="D249" t="s">
        <v>104</v>
      </c>
      <c r="E249" t="s">
        <v>1842</v>
      </c>
      <c r="F249" t="s">
        <v>1802</v>
      </c>
      <c r="G249" t="s">
        <v>351</v>
      </c>
      <c r="H249" s="54" t="s">
        <v>2153</v>
      </c>
      <c r="I249" t="s">
        <v>306</v>
      </c>
      <c r="K249">
        <f t="shared" si="10"/>
        <v>148495</v>
      </c>
      <c r="L249" t="str">
        <f t="shared" si="11"/>
        <v>HDCOBF</v>
      </c>
      <c r="M249" t="str">
        <f t="shared" si="12"/>
        <v>QDP</v>
      </c>
      <c r="N249" t="str">
        <f t="shared" si="13"/>
        <v>HCBQD</v>
      </c>
    </row>
    <row r="250" spans="1:14">
      <c r="A250" t="s">
        <v>1838</v>
      </c>
      <c r="B250" s="232">
        <v>148498</v>
      </c>
      <c r="C250" t="s">
        <v>1801</v>
      </c>
      <c r="D250" t="s">
        <v>54</v>
      </c>
      <c r="E250" t="s">
        <v>1839</v>
      </c>
      <c r="F250" t="s">
        <v>1802</v>
      </c>
      <c r="G250" t="s">
        <v>55</v>
      </c>
      <c r="H250" s="54" t="s">
        <v>2152</v>
      </c>
      <c r="I250" t="s">
        <v>237</v>
      </c>
      <c r="K250">
        <f t="shared" si="10"/>
        <v>148498</v>
      </c>
      <c r="L250" t="str">
        <f t="shared" si="11"/>
        <v>HDCOBF</v>
      </c>
      <c r="M250" t="str">
        <f t="shared" si="12"/>
        <v>QD</v>
      </c>
      <c r="N250" t="str">
        <f t="shared" si="13"/>
        <v>CBQD</v>
      </c>
    </row>
    <row r="251" spans="1:14">
      <c r="A251" t="s">
        <v>1818</v>
      </c>
      <c r="B251" s="232">
        <v>148496</v>
      </c>
      <c r="C251" t="s">
        <v>1801</v>
      </c>
      <c r="D251" t="s">
        <v>41</v>
      </c>
      <c r="E251" t="s">
        <v>1819</v>
      </c>
      <c r="F251" t="s">
        <v>1802</v>
      </c>
      <c r="G251" t="s">
        <v>42</v>
      </c>
      <c r="H251" s="2" t="s">
        <v>42</v>
      </c>
      <c r="I251" t="s">
        <v>237</v>
      </c>
      <c r="K251">
        <f t="shared" si="10"/>
        <v>148496</v>
      </c>
      <c r="L251" t="str">
        <f t="shared" si="11"/>
        <v>HDCOBF</v>
      </c>
      <c r="M251" t="str">
        <f t="shared" si="12"/>
        <v>G</v>
      </c>
      <c r="N251" t="str">
        <f t="shared" si="13"/>
        <v>CBG</v>
      </c>
    </row>
    <row r="253" spans="1:14">
      <c r="A253" t="str">
        <f>C253&amp;D253</f>
        <v>HOECCFDDP</v>
      </c>
      <c r="B253" s="65">
        <v>148738</v>
      </c>
      <c r="C253" t="s">
        <v>1897</v>
      </c>
      <c r="D253" t="s">
        <v>94</v>
      </c>
      <c r="F253" t="s">
        <v>1992</v>
      </c>
      <c r="H253" t="s">
        <v>2145</v>
      </c>
      <c r="I253" t="s">
        <v>306</v>
      </c>
    </row>
    <row r="254" spans="1:14">
      <c r="A254" t="str">
        <f>C254&amp;D254</f>
        <v>HOECCFGDP</v>
      </c>
      <c r="B254" s="65">
        <v>148737</v>
      </c>
      <c r="C254" t="s">
        <v>1897</v>
      </c>
      <c r="D254" t="s">
        <v>92</v>
      </c>
      <c r="F254" t="s">
        <v>1993</v>
      </c>
      <c r="H254" s="2" t="s">
        <v>93</v>
      </c>
      <c r="I254" t="s">
        <v>306</v>
      </c>
    </row>
    <row r="255" spans="1:14">
      <c r="A255" t="str">
        <f>C255&amp;D255</f>
        <v>HOECCFG</v>
      </c>
      <c r="B255" s="65">
        <v>148735</v>
      </c>
      <c r="C255" t="s">
        <v>1897</v>
      </c>
      <c r="D255" t="s">
        <v>41</v>
      </c>
      <c r="F255" t="s">
        <v>1994</v>
      </c>
      <c r="H255" s="2" t="s">
        <v>42</v>
      </c>
      <c r="I255" t="s">
        <v>237</v>
      </c>
    </row>
    <row r="256" spans="1:14">
      <c r="A256" t="str">
        <f>C256&amp;D256</f>
        <v>HOECCFD</v>
      </c>
      <c r="B256" s="65">
        <v>148736</v>
      </c>
      <c r="C256" t="s">
        <v>1897</v>
      </c>
      <c r="D256" t="s">
        <v>43</v>
      </c>
      <c r="F256" t="s">
        <v>1995</v>
      </c>
      <c r="H256" s="2" t="s">
        <v>2144</v>
      </c>
      <c r="I256" t="s">
        <v>237</v>
      </c>
    </row>
    <row r="258" spans="1:9">
      <c r="A258" t="str">
        <f>C258&amp;D258</f>
        <v>HEMCPF</v>
      </c>
      <c r="B258" s="232">
        <v>149154</v>
      </c>
      <c r="C258" t="s">
        <v>2077</v>
      </c>
      <c r="F258" t="s">
        <v>2082</v>
      </c>
      <c r="H258" s="2" t="s">
        <v>93</v>
      </c>
      <c r="I258" t="s">
        <v>306</v>
      </c>
    </row>
    <row r="259" spans="1:9">
      <c r="A259" t="str">
        <f>C259&amp;D259</f>
        <v>HEMCPF</v>
      </c>
      <c r="B259" s="232">
        <v>149155</v>
      </c>
      <c r="C259" t="s">
        <v>2077</v>
      </c>
      <c r="F259" t="s">
        <v>2083</v>
      </c>
      <c r="H259" t="s">
        <v>2145</v>
      </c>
      <c r="I259" t="s">
        <v>306</v>
      </c>
    </row>
    <row r="260" spans="1:9">
      <c r="A260" t="str">
        <f>C260&amp;D260</f>
        <v>HEMCPF</v>
      </c>
      <c r="B260" s="232">
        <v>149153</v>
      </c>
      <c r="C260" t="s">
        <v>2077</v>
      </c>
      <c r="F260" t="s">
        <v>2084</v>
      </c>
      <c r="H260" s="2" t="s">
        <v>42</v>
      </c>
      <c r="I260" t="s">
        <v>237</v>
      </c>
    </row>
    <row r="261" spans="1:9">
      <c r="A261" t="str">
        <f>C261&amp;D261</f>
        <v>HEMCPF</v>
      </c>
      <c r="B261" s="232">
        <v>149152</v>
      </c>
      <c r="C261" t="s">
        <v>2077</v>
      </c>
      <c r="F261" t="s">
        <v>2085</v>
      </c>
      <c r="H261" s="2" t="s">
        <v>2144</v>
      </c>
      <c r="I261" t="s">
        <v>237</v>
      </c>
    </row>
  </sheetData>
  <autoFilter ref="A1:N234"/>
  <customSheetViews>
    <customSheetView guid="{EE9F80F0-D120-4EB8-900E-6F37F4D124A6}" showAutoFilter="1" state="hidden" topLeftCell="A186">
      <selection activeCell="D223" sqref="D223"/>
      <pageMargins left="0.7" right="0.7" top="0.75" bottom="0.75" header="0.3" footer="0.3"/>
      <pageSetup orientation="portrait" r:id="rId1"/>
      <autoFilter ref="A1:J224"/>
    </customSheetView>
    <customSheetView guid="{ADB689A5-199C-47D5-A330-3295FFA6C434}" showAutoFilter="1">
      <pageMargins left="0.7" right="0.7" top="0.75" bottom="0.75" header="0.3" footer="0.3"/>
      <autoFilter ref="A1:J196"/>
    </customSheetView>
  </customSheetViews>
  <conditionalFormatting sqref="B253:B256">
    <cfRule type="duplicateValues" dxfId="1" priority="2"/>
  </conditionalFormatting>
  <conditionalFormatting sqref="B258:B261">
    <cfRule type="duplicateValues" dxfId="0" priority="1"/>
  </conditionalFormatting>
  <pageMargins left="0.7" right="0.7" top="0.75" bottom="0.75" header="0.3" footer="0.3"/>
  <pageSetup orientation="portrait" r:id="rId2"/>
  <headerFooter>
    <oddFooter>&amp;C&amp;1#&amp;"Calibri"&amp;10&amp;K000000PUBLIC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
  <sheetViews>
    <sheetView topLeftCell="J1" workbookViewId="0">
      <selection activeCell="Y11" sqref="Y11"/>
    </sheetView>
  </sheetViews>
  <sheetFormatPr defaultRowHeight="12.75"/>
  <cols>
    <col min="1" max="1" width="38.42578125" bestFit="1" customWidth="1"/>
    <col min="2" max="2" width="8.28515625" customWidth="1"/>
    <col min="3" max="3" width="26" customWidth="1"/>
    <col min="4" max="4" width="9.140625" customWidth="1"/>
    <col min="5" max="5" width="42.85546875" bestFit="1" customWidth="1"/>
    <col min="6" max="6" width="14.140625" bestFit="1" customWidth="1"/>
    <col min="7" max="7" width="8" customWidth="1"/>
    <col min="8" max="8" width="13.85546875" bestFit="1" customWidth="1"/>
    <col min="9" max="9" width="12.7109375" customWidth="1"/>
    <col min="10" max="10" width="13.28515625" customWidth="1"/>
    <col min="11" max="12" width="12.7109375" bestFit="1" customWidth="1"/>
    <col min="13" max="13" width="13.7109375" customWidth="1"/>
    <col min="14" max="14" width="9.7109375" customWidth="1"/>
    <col min="15" max="15" width="9" customWidth="1"/>
    <col min="16" max="16" width="14" bestFit="1" customWidth="1"/>
    <col min="17" max="18" width="10.140625" bestFit="1" customWidth="1"/>
    <col min="19" max="19" width="6.5703125" customWidth="1"/>
    <col min="20" max="20" width="16" bestFit="1" customWidth="1"/>
    <col min="21" max="21" width="12.42578125" bestFit="1" customWidth="1"/>
    <col min="22" max="22" width="16" bestFit="1" customWidth="1"/>
    <col min="23" max="23" width="5.5703125" customWidth="1"/>
    <col min="24" max="24" width="16" bestFit="1" customWidth="1"/>
  </cols>
  <sheetData>
    <row r="1" spans="1:24" ht="63.75">
      <c r="A1" s="70" t="s">
        <v>1275</v>
      </c>
      <c r="B1" s="70" t="s">
        <v>1608</v>
      </c>
      <c r="C1" s="70" t="s">
        <v>1609</v>
      </c>
      <c r="D1" s="70" t="s">
        <v>1599</v>
      </c>
      <c r="E1" s="118" t="s">
        <v>1610</v>
      </c>
      <c r="F1" s="119" t="s">
        <v>1611</v>
      </c>
      <c r="G1" s="119" t="s">
        <v>1612</v>
      </c>
      <c r="H1" s="119" t="s">
        <v>1613</v>
      </c>
      <c r="I1" s="70" t="s">
        <v>1614</v>
      </c>
      <c r="J1" s="70" t="s">
        <v>1618</v>
      </c>
      <c r="K1" s="119" t="s">
        <v>1615</v>
      </c>
      <c r="L1" s="119" t="s">
        <v>1616</v>
      </c>
      <c r="M1" s="125" t="s">
        <v>1619</v>
      </c>
      <c r="N1" s="54" t="s">
        <v>1620</v>
      </c>
      <c r="O1" s="52">
        <v>43556</v>
      </c>
    </row>
    <row r="2" spans="1:24">
      <c r="A2" s="70" t="s">
        <v>3</v>
      </c>
      <c r="B2" s="70">
        <v>71545</v>
      </c>
      <c r="C2" s="70" t="s">
        <v>1617</v>
      </c>
      <c r="D2" s="70" t="s">
        <v>1600</v>
      </c>
      <c r="E2" s="70"/>
      <c r="F2" s="120">
        <v>36400000</v>
      </c>
      <c r="G2" s="120">
        <f>F2*75%</f>
        <v>27300000</v>
      </c>
      <c r="H2" s="120">
        <f>F2-G2</f>
        <v>9100000</v>
      </c>
      <c r="I2" s="121">
        <v>43328</v>
      </c>
      <c r="J2" s="121">
        <v>43693</v>
      </c>
      <c r="K2" s="120">
        <f>(E2*100)*9.1%/365</f>
        <v>0</v>
      </c>
      <c r="L2" s="70">
        <f>J2-$O$1</f>
        <v>137</v>
      </c>
      <c r="M2" s="55">
        <f>L2*K2</f>
        <v>0</v>
      </c>
      <c r="N2" s="55">
        <f>M2/10000000</f>
        <v>0</v>
      </c>
    </row>
    <row r="3" spans="1:24">
      <c r="A3" s="70" t="s">
        <v>3</v>
      </c>
      <c r="B3" s="122">
        <v>71546</v>
      </c>
      <c r="C3" s="122" t="s">
        <v>1606</v>
      </c>
      <c r="D3" s="122" t="s">
        <v>1607</v>
      </c>
      <c r="E3" s="122"/>
      <c r="F3" s="123">
        <v>9930205.4800000004</v>
      </c>
      <c r="G3" s="123">
        <f>F3*75%</f>
        <v>7447654.1100000003</v>
      </c>
      <c r="H3" s="123">
        <f>F3-G3</f>
        <v>2482551.37</v>
      </c>
      <c r="I3" s="124">
        <v>43353</v>
      </c>
      <c r="J3" s="124">
        <v>43717</v>
      </c>
      <c r="K3" s="123">
        <f>(E3*100)*9.05%/365</f>
        <v>0</v>
      </c>
      <c r="L3" s="70">
        <f>J3-$O$1</f>
        <v>161</v>
      </c>
      <c r="M3" s="55">
        <f>L3*K3</f>
        <v>0</v>
      </c>
      <c r="N3" s="55">
        <f>M3/10000000</f>
        <v>0</v>
      </c>
    </row>
    <row r="4" spans="1:24">
      <c r="A4" s="70" t="s">
        <v>9</v>
      </c>
      <c r="B4" s="122">
        <v>71546</v>
      </c>
      <c r="C4" s="122" t="s">
        <v>1606</v>
      </c>
      <c r="D4" s="122" t="s">
        <v>1607</v>
      </c>
      <c r="E4" s="122"/>
      <c r="F4" s="123">
        <v>23170479.449999999</v>
      </c>
      <c r="G4" s="123">
        <f>F4*75%</f>
        <v>17377859.587499999</v>
      </c>
      <c r="H4" s="123">
        <f>F4-G4</f>
        <v>5792619.8625000007</v>
      </c>
      <c r="I4" s="124">
        <v>43353</v>
      </c>
      <c r="J4" s="124">
        <v>43717</v>
      </c>
      <c r="K4" s="123">
        <f>(E4*100)*9.05%/365</f>
        <v>0</v>
      </c>
      <c r="L4" s="70">
        <f>J4-$O$1</f>
        <v>161</v>
      </c>
      <c r="M4" s="55">
        <f>L4*K4</f>
        <v>0</v>
      </c>
      <c r="N4" s="55">
        <f>M4/10000000</f>
        <v>0</v>
      </c>
    </row>
    <row r="9" spans="1:24">
      <c r="A9" s="54"/>
      <c r="B9" s="54"/>
      <c r="C9" s="54"/>
      <c r="D9" s="54"/>
      <c r="E9" s="54"/>
      <c r="F9" s="54"/>
      <c r="G9" s="54"/>
      <c r="H9" s="54"/>
      <c r="I9" s="54"/>
      <c r="J9" s="54"/>
      <c r="K9" s="54"/>
      <c r="L9" s="54"/>
      <c r="M9" s="54"/>
      <c r="N9" s="54"/>
      <c r="O9" s="54"/>
      <c r="P9" s="54"/>
      <c r="Q9" s="54"/>
      <c r="R9" s="54"/>
      <c r="S9" s="126">
        <v>43620</v>
      </c>
      <c r="T9" s="54"/>
      <c r="U9" s="54"/>
      <c r="V9" s="54"/>
      <c r="W9" s="54"/>
      <c r="X9" s="54"/>
    </row>
    <row r="10" spans="1:24" ht="38.25">
      <c r="A10" s="54"/>
      <c r="B10" s="70" t="s">
        <v>293</v>
      </c>
      <c r="C10" s="70" t="s">
        <v>1628</v>
      </c>
      <c r="D10" s="70" t="s">
        <v>1608</v>
      </c>
      <c r="E10" s="70" t="s">
        <v>1609</v>
      </c>
      <c r="F10" s="70" t="s">
        <v>1599</v>
      </c>
      <c r="G10" s="118" t="s">
        <v>1610</v>
      </c>
      <c r="H10" s="119" t="s">
        <v>1611</v>
      </c>
      <c r="I10" s="119" t="s">
        <v>1612</v>
      </c>
      <c r="J10" s="119" t="s">
        <v>1629</v>
      </c>
      <c r="K10" s="119" t="s">
        <v>1630</v>
      </c>
      <c r="L10" s="119" t="s">
        <v>1613</v>
      </c>
      <c r="M10" s="70" t="s">
        <v>1614</v>
      </c>
      <c r="N10" s="126">
        <v>43555</v>
      </c>
      <c r="O10" s="126">
        <v>43620</v>
      </c>
      <c r="P10" s="70" t="s">
        <v>1631</v>
      </c>
      <c r="Q10" s="70" t="s">
        <v>1632</v>
      </c>
      <c r="R10" s="119" t="s">
        <v>1615</v>
      </c>
      <c r="S10" s="131" t="s">
        <v>1616</v>
      </c>
      <c r="T10" s="118" t="s">
        <v>1633</v>
      </c>
      <c r="U10" s="118" t="s">
        <v>1634</v>
      </c>
      <c r="V10" s="119" t="s">
        <v>1611</v>
      </c>
      <c r="W10" s="54"/>
      <c r="X10" s="119" t="s">
        <v>1636</v>
      </c>
    </row>
    <row r="11" spans="1:24">
      <c r="A11" s="54" t="str">
        <f>C11&amp;F11</f>
        <v>HSBC Short Duration FundINE202B07HQ0</v>
      </c>
      <c r="B11" s="70" t="s">
        <v>3</v>
      </c>
      <c r="C11" s="70" t="s">
        <v>1193</v>
      </c>
      <c r="D11" s="70">
        <v>71545</v>
      </c>
      <c r="E11" s="70" t="s">
        <v>1617</v>
      </c>
      <c r="F11" s="70" t="s">
        <v>1600</v>
      </c>
      <c r="G11" s="70">
        <v>5000000</v>
      </c>
      <c r="H11" s="120">
        <v>36400000</v>
      </c>
      <c r="I11" s="120">
        <f>H11*75%</f>
        <v>27300000</v>
      </c>
      <c r="J11" s="120"/>
      <c r="K11" s="120"/>
      <c r="L11" s="120">
        <f>H11-I11</f>
        <v>9100000</v>
      </c>
      <c r="M11" s="121">
        <v>43328</v>
      </c>
      <c r="N11" s="120">
        <f>$N$10-M11</f>
        <v>227</v>
      </c>
      <c r="O11" s="120">
        <f>$O$10-$N$10</f>
        <v>65</v>
      </c>
      <c r="P11" s="121">
        <v>43693</v>
      </c>
      <c r="Q11" s="121">
        <v>43693</v>
      </c>
      <c r="R11" s="120">
        <f>(G11*100)*9.1%/365</f>
        <v>124657.53424657535</v>
      </c>
      <c r="S11" s="132">
        <f>$S$9-M11</f>
        <v>292</v>
      </c>
      <c r="T11" s="120">
        <f>N11*R11</f>
        <v>28297260.273972604</v>
      </c>
      <c r="U11" s="120">
        <f>O11*R11</f>
        <v>8102739.7260273974</v>
      </c>
      <c r="V11" s="120">
        <f>SUM(T11:U11)</f>
        <v>36400000</v>
      </c>
      <c r="W11" s="54"/>
      <c r="X11" s="55"/>
    </row>
    <row r="12" spans="1:24">
      <c r="A12" s="54" t="str">
        <f t="shared" ref="A12:A21" si="0">C12&amp;F12</f>
        <v>HSBC Short Duration FundINE202B07IJ3</v>
      </c>
      <c r="B12" s="122" t="s">
        <v>3</v>
      </c>
      <c r="C12" s="122" t="s">
        <v>1193</v>
      </c>
      <c r="D12" s="122">
        <v>71546</v>
      </c>
      <c r="E12" s="122" t="s">
        <v>1606</v>
      </c>
      <c r="F12" s="122" t="s">
        <v>1607</v>
      </c>
      <c r="G12" s="122">
        <v>1500000</v>
      </c>
      <c r="H12" s="123">
        <v>9930205.4800000004</v>
      </c>
      <c r="I12" s="123">
        <f>H12*75%</f>
        <v>7447654.1100000003</v>
      </c>
      <c r="J12" s="123"/>
      <c r="K12" s="123"/>
      <c r="L12" s="123">
        <f>H12-I12</f>
        <v>2482551.37</v>
      </c>
      <c r="M12" s="124">
        <v>43353</v>
      </c>
      <c r="N12" s="120">
        <f t="shared" ref="N12:N21" si="1">$N$10-M12</f>
        <v>202</v>
      </c>
      <c r="O12" s="120">
        <f t="shared" ref="O12:O21" si="2">$O$10-$N$10</f>
        <v>65</v>
      </c>
      <c r="P12" s="124">
        <v>43717</v>
      </c>
      <c r="Q12" s="124">
        <v>43717</v>
      </c>
      <c r="R12" s="123">
        <f>(G12*100)*9.05%/365</f>
        <v>37191.780821917811</v>
      </c>
      <c r="S12" s="132">
        <f t="shared" ref="S12:S21" si="3">$S$9-M12</f>
        <v>267</v>
      </c>
      <c r="T12" s="120">
        <f t="shared" ref="T12:T21" si="4">N12*R12</f>
        <v>7512739.7260273974</v>
      </c>
      <c r="U12" s="120">
        <f t="shared" ref="U12:U21" si="5">O12*R12</f>
        <v>2417465.7534246575</v>
      </c>
      <c r="V12" s="120">
        <f t="shared" ref="V12:V21" si="6">SUM(T12:U12)</f>
        <v>9930205.4794520549</v>
      </c>
      <c r="W12" s="54"/>
      <c r="X12" s="55"/>
    </row>
    <row r="13" spans="1:24">
      <c r="A13" s="54" t="str">
        <f t="shared" si="0"/>
        <v>HSBC Short Duration FundINE202B07IY2</v>
      </c>
      <c r="B13" s="70" t="s">
        <v>3</v>
      </c>
      <c r="C13" s="70" t="s">
        <v>1193</v>
      </c>
      <c r="D13" s="70">
        <v>93282</v>
      </c>
      <c r="E13" s="70" t="s">
        <v>1626</v>
      </c>
      <c r="F13" s="70" t="s">
        <v>1621</v>
      </c>
      <c r="G13" s="128">
        <v>2500000</v>
      </c>
      <c r="H13" s="120">
        <v>22250000</v>
      </c>
      <c r="I13" s="129"/>
      <c r="J13" s="120">
        <v>22250000</v>
      </c>
      <c r="K13" s="129">
        <v>16687500</v>
      </c>
      <c r="L13" s="120">
        <f>H13-J13</f>
        <v>0</v>
      </c>
      <c r="M13" s="121">
        <v>43255</v>
      </c>
      <c r="N13" s="120">
        <f t="shared" si="1"/>
        <v>300</v>
      </c>
      <c r="O13" s="120">
        <f t="shared" si="2"/>
        <v>65</v>
      </c>
      <c r="P13" s="121">
        <v>43620</v>
      </c>
      <c r="Q13" s="124">
        <v>44351</v>
      </c>
      <c r="R13" s="120">
        <f>(G13*100)*8.9%/365</f>
        <v>60958.90410958905</v>
      </c>
      <c r="S13" s="132">
        <f t="shared" si="3"/>
        <v>365</v>
      </c>
      <c r="T13" s="134">
        <f t="shared" si="4"/>
        <v>18287671.232876714</v>
      </c>
      <c r="U13" s="134">
        <f t="shared" si="5"/>
        <v>3962328.767123288</v>
      </c>
      <c r="V13" s="134">
        <f t="shared" si="6"/>
        <v>22250000.000000004</v>
      </c>
      <c r="W13" s="127" t="s">
        <v>1635</v>
      </c>
      <c r="X13" s="55"/>
    </row>
    <row r="14" spans="1:24">
      <c r="A14" s="54" t="str">
        <f t="shared" si="0"/>
        <v/>
      </c>
      <c r="B14" s="70"/>
      <c r="C14" s="70"/>
      <c r="D14" s="70"/>
      <c r="E14" s="70"/>
      <c r="F14" s="70"/>
      <c r="G14" s="128"/>
      <c r="H14" s="120"/>
      <c r="I14" s="129"/>
      <c r="J14" s="120"/>
      <c r="K14" s="129"/>
      <c r="L14" s="120"/>
      <c r="M14" s="121"/>
      <c r="N14" s="120"/>
      <c r="O14" s="120"/>
      <c r="P14" s="121"/>
      <c r="Q14" s="124"/>
      <c r="R14" s="120"/>
      <c r="S14" s="132"/>
      <c r="T14" s="120"/>
      <c r="U14" s="120"/>
      <c r="V14" s="70"/>
      <c r="W14" s="54"/>
      <c r="X14" s="55"/>
    </row>
    <row r="15" spans="1:24">
      <c r="A15" s="54" t="str">
        <f t="shared" si="0"/>
        <v>HSBC Low Duration FundINE202B07IJ3</v>
      </c>
      <c r="B15" s="122" t="s">
        <v>9</v>
      </c>
      <c r="C15" s="122" t="s">
        <v>1196</v>
      </c>
      <c r="D15" s="122">
        <v>71546</v>
      </c>
      <c r="E15" s="122" t="s">
        <v>1606</v>
      </c>
      <c r="F15" s="122" t="s">
        <v>1607</v>
      </c>
      <c r="G15" s="122">
        <v>3500000</v>
      </c>
      <c r="H15" s="123">
        <v>23170479.449999999</v>
      </c>
      <c r="I15" s="123">
        <f>H15*75%</f>
        <v>17377859.587499999</v>
      </c>
      <c r="J15" s="123"/>
      <c r="K15" s="123"/>
      <c r="L15" s="123">
        <f>H15-I15</f>
        <v>5792619.8625000007</v>
      </c>
      <c r="M15" s="124">
        <v>43353</v>
      </c>
      <c r="N15" s="120">
        <f t="shared" si="1"/>
        <v>202</v>
      </c>
      <c r="O15" s="120">
        <f t="shared" si="2"/>
        <v>65</v>
      </c>
      <c r="P15" s="124">
        <v>43717</v>
      </c>
      <c r="Q15" s="124">
        <v>43717</v>
      </c>
      <c r="R15" s="123">
        <f>(G15*100)*9.05%/365</f>
        <v>86780.821917808236</v>
      </c>
      <c r="S15" s="132">
        <f t="shared" si="3"/>
        <v>267</v>
      </c>
      <c r="T15" s="120">
        <f t="shared" si="4"/>
        <v>17529726.027397264</v>
      </c>
      <c r="U15" s="120">
        <f t="shared" si="5"/>
        <v>5640753.4246575357</v>
      </c>
      <c r="V15" s="120">
        <f t="shared" si="6"/>
        <v>23170479.452054799</v>
      </c>
      <c r="W15" s="54"/>
      <c r="X15" s="55"/>
    </row>
    <row r="16" spans="1:24">
      <c r="A16" s="54" t="str">
        <f t="shared" si="0"/>
        <v/>
      </c>
      <c r="B16" s="122"/>
      <c r="C16" s="122"/>
      <c r="D16" s="122"/>
      <c r="E16" s="122"/>
      <c r="F16" s="122"/>
      <c r="G16" s="122"/>
      <c r="H16" s="123"/>
      <c r="I16" s="123"/>
      <c r="J16" s="123"/>
      <c r="K16" s="123"/>
      <c r="L16" s="123"/>
      <c r="M16" s="124"/>
      <c r="N16" s="120"/>
      <c r="O16" s="120"/>
      <c r="P16" s="124"/>
      <c r="Q16" s="124"/>
      <c r="R16" s="123"/>
      <c r="S16" s="132"/>
      <c r="T16" s="120"/>
      <c r="U16" s="120"/>
      <c r="V16" s="70"/>
      <c r="W16" s="54"/>
      <c r="X16" s="55"/>
    </row>
    <row r="17" spans="1:24">
      <c r="A17" s="54" t="str">
        <f t="shared" si="0"/>
        <v>HSBC Fixed Term Series 136INE202B07IL9</v>
      </c>
      <c r="B17" s="122" t="s">
        <v>1303</v>
      </c>
      <c r="C17" s="122" t="s">
        <v>1312</v>
      </c>
      <c r="D17" s="122">
        <v>90880</v>
      </c>
      <c r="E17" s="122" t="s">
        <v>1627</v>
      </c>
      <c r="F17" s="122" t="s">
        <v>1622</v>
      </c>
      <c r="G17" s="122">
        <v>500000</v>
      </c>
      <c r="H17" s="123">
        <v>3310068.49</v>
      </c>
      <c r="I17" s="123">
        <f>H17*75%</f>
        <v>2482551.3675000002</v>
      </c>
      <c r="J17" s="123"/>
      <c r="K17" s="123"/>
      <c r="L17" s="123">
        <f>H17-I17</f>
        <v>827517.12250000006</v>
      </c>
      <c r="M17" s="124">
        <v>43353</v>
      </c>
      <c r="N17" s="120">
        <f t="shared" si="1"/>
        <v>202</v>
      </c>
      <c r="O17" s="120">
        <f t="shared" si="2"/>
        <v>65</v>
      </c>
      <c r="P17" s="124">
        <v>43717</v>
      </c>
      <c r="Q17" s="124">
        <v>44448</v>
      </c>
      <c r="R17" s="123">
        <f>(G17*100)*9.05%/365</f>
        <v>12397.260273972604</v>
      </c>
      <c r="S17" s="132">
        <f t="shared" si="3"/>
        <v>267</v>
      </c>
      <c r="T17" s="120">
        <f t="shared" si="4"/>
        <v>2504246.5753424661</v>
      </c>
      <c r="U17" s="120">
        <f t="shared" si="5"/>
        <v>805821.91780821932</v>
      </c>
      <c r="V17" s="120">
        <f t="shared" si="6"/>
        <v>3310068.4931506854</v>
      </c>
      <c r="W17" s="54"/>
      <c r="X17" s="55"/>
    </row>
    <row r="18" spans="1:24">
      <c r="A18" s="54" t="str">
        <f t="shared" si="0"/>
        <v/>
      </c>
      <c r="B18" s="122"/>
      <c r="C18" s="122"/>
      <c r="D18" s="122"/>
      <c r="E18" s="122"/>
      <c r="F18" s="122"/>
      <c r="G18" s="122"/>
      <c r="H18" s="123"/>
      <c r="I18" s="123"/>
      <c r="J18" s="123"/>
      <c r="K18" s="123"/>
      <c r="L18" s="123"/>
      <c r="M18" s="123"/>
      <c r="N18" s="120"/>
      <c r="O18" s="120"/>
      <c r="P18" s="124"/>
      <c r="Q18" s="124"/>
      <c r="R18" s="123"/>
      <c r="S18" s="133"/>
      <c r="T18" s="120"/>
      <c r="U18" s="120"/>
      <c r="V18" s="122"/>
      <c r="W18" s="54"/>
      <c r="X18" s="55"/>
    </row>
    <row r="19" spans="1:24">
      <c r="A19" s="54" t="str">
        <f t="shared" si="0"/>
        <v>HSBC Fixed Term Series 134INE202B07IY2</v>
      </c>
      <c r="B19" s="70" t="s">
        <v>1301</v>
      </c>
      <c r="C19" s="70" t="s">
        <v>1310</v>
      </c>
      <c r="D19" s="70">
        <v>93282</v>
      </c>
      <c r="E19" s="70" t="s">
        <v>1626</v>
      </c>
      <c r="F19" s="70" t="s">
        <v>1621</v>
      </c>
      <c r="G19" s="128">
        <v>1900000</v>
      </c>
      <c r="H19" s="120">
        <v>16910000</v>
      </c>
      <c r="I19" s="129"/>
      <c r="J19" s="120">
        <v>16910000</v>
      </c>
      <c r="K19" s="129">
        <v>12682500</v>
      </c>
      <c r="L19" s="120">
        <f>H19-J19</f>
        <v>0</v>
      </c>
      <c r="M19" s="121">
        <v>43255</v>
      </c>
      <c r="N19" s="120">
        <f t="shared" si="1"/>
        <v>300</v>
      </c>
      <c r="O19" s="120">
        <f t="shared" si="2"/>
        <v>65</v>
      </c>
      <c r="P19" s="121">
        <v>43620</v>
      </c>
      <c r="Q19" s="124">
        <v>44351</v>
      </c>
      <c r="R19" s="120">
        <f>(G19*100)*8.9%/365</f>
        <v>46328.767123287675</v>
      </c>
      <c r="S19" s="132">
        <f t="shared" si="3"/>
        <v>365</v>
      </c>
      <c r="T19" s="134">
        <f t="shared" si="4"/>
        <v>13898630.136986302</v>
      </c>
      <c r="U19" s="134">
        <f t="shared" si="5"/>
        <v>3011369.8630136987</v>
      </c>
      <c r="V19" s="134">
        <f t="shared" si="6"/>
        <v>16910000</v>
      </c>
      <c r="W19" s="127" t="s">
        <v>1635</v>
      </c>
      <c r="X19" s="55"/>
    </row>
    <row r="20" spans="1:24">
      <c r="A20" s="54" t="str">
        <f t="shared" si="0"/>
        <v/>
      </c>
      <c r="B20" s="70"/>
      <c r="C20" s="70"/>
      <c r="D20" s="70"/>
      <c r="E20" s="70"/>
      <c r="F20" s="70"/>
      <c r="G20" s="128"/>
      <c r="H20" s="120"/>
      <c r="I20" s="129"/>
      <c r="J20" s="120"/>
      <c r="K20" s="129"/>
      <c r="L20" s="120"/>
      <c r="M20" s="121"/>
      <c r="N20" s="120"/>
      <c r="O20" s="120"/>
      <c r="P20" s="121"/>
      <c r="Q20" s="124"/>
      <c r="R20" s="120"/>
      <c r="S20" s="132"/>
      <c r="T20" s="120"/>
      <c r="U20" s="120"/>
      <c r="V20" s="70"/>
      <c r="W20" s="54"/>
      <c r="X20" s="55"/>
    </row>
    <row r="21" spans="1:24">
      <c r="A21" s="54" t="str">
        <f t="shared" si="0"/>
        <v>HSBC Fixed Term Series 135INE202B07IY2</v>
      </c>
      <c r="B21" s="70" t="s">
        <v>1302</v>
      </c>
      <c r="C21" s="70" t="s">
        <v>1311</v>
      </c>
      <c r="D21" s="70">
        <v>93282</v>
      </c>
      <c r="E21" s="70" t="s">
        <v>1626</v>
      </c>
      <c r="F21" s="70" t="s">
        <v>1621</v>
      </c>
      <c r="G21" s="128">
        <v>2000000</v>
      </c>
      <c r="H21" s="120">
        <v>17800000</v>
      </c>
      <c r="I21" s="129"/>
      <c r="J21" s="120">
        <v>17800000</v>
      </c>
      <c r="K21" s="129">
        <v>13350000</v>
      </c>
      <c r="L21" s="120">
        <f>H21-J21</f>
        <v>0</v>
      </c>
      <c r="M21" s="121">
        <v>43255</v>
      </c>
      <c r="N21" s="120">
        <f t="shared" si="1"/>
        <v>300</v>
      </c>
      <c r="O21" s="120">
        <f t="shared" si="2"/>
        <v>65</v>
      </c>
      <c r="P21" s="121">
        <v>43620</v>
      </c>
      <c r="Q21" s="124">
        <v>44351</v>
      </c>
      <c r="R21" s="120">
        <f>(G21*100)*8.9%/365</f>
        <v>48767.123287671246</v>
      </c>
      <c r="S21" s="132">
        <f t="shared" si="3"/>
        <v>365</v>
      </c>
      <c r="T21" s="134">
        <f t="shared" si="4"/>
        <v>14630136.986301374</v>
      </c>
      <c r="U21" s="134">
        <f t="shared" si="5"/>
        <v>3169863.013698631</v>
      </c>
      <c r="V21" s="134">
        <f t="shared" si="6"/>
        <v>17800000.000000004</v>
      </c>
      <c r="W21" s="127" t="s">
        <v>1635</v>
      </c>
      <c r="X21" s="55"/>
    </row>
    <row r="22" spans="1:24">
      <c r="A22" s="54"/>
      <c r="B22" s="54"/>
      <c r="C22" s="54"/>
      <c r="D22" s="54"/>
      <c r="E22" s="54"/>
      <c r="F22" s="54"/>
      <c r="G22" s="54"/>
      <c r="H22" s="54"/>
      <c r="I22" s="54"/>
      <c r="J22" s="54"/>
      <c r="K22" s="54"/>
      <c r="L22" s="54"/>
      <c r="M22" s="54"/>
      <c r="N22" s="54"/>
      <c r="O22" s="54"/>
      <c r="P22" s="54"/>
      <c r="Q22" s="54"/>
      <c r="R22" s="54"/>
      <c r="S22" s="54"/>
      <c r="T22" s="70"/>
      <c r="U22" s="70"/>
      <c r="V22" s="70"/>
      <c r="W22" s="54"/>
      <c r="X22" s="54"/>
    </row>
    <row r="23" spans="1:24">
      <c r="A23" s="54"/>
      <c r="B23" s="70"/>
      <c r="C23" s="70"/>
      <c r="D23" s="70"/>
      <c r="E23" s="70"/>
      <c r="F23" s="70"/>
      <c r="G23" s="70"/>
      <c r="H23" s="70"/>
      <c r="I23" s="70"/>
      <c r="J23" s="70"/>
      <c r="K23" s="70"/>
      <c r="L23" s="70"/>
      <c r="M23" s="70"/>
      <c r="N23" s="70"/>
      <c r="O23" s="70"/>
      <c r="P23" s="70"/>
      <c r="Q23" s="70"/>
      <c r="R23" s="70"/>
      <c r="S23" s="70"/>
      <c r="T23" s="54"/>
      <c r="U23" s="54"/>
      <c r="V23" s="54"/>
      <c r="W23" s="54"/>
      <c r="X23" s="54"/>
    </row>
    <row r="24" spans="1:24">
      <c r="A24" s="54"/>
      <c r="B24" s="70"/>
      <c r="C24" s="70"/>
      <c r="D24" s="70"/>
      <c r="E24" s="70"/>
      <c r="F24" s="70"/>
      <c r="G24" s="70"/>
      <c r="H24" s="130">
        <f>SUM(H11:H23)</f>
        <v>129770753.42</v>
      </c>
      <c r="I24" s="130">
        <f>SUM(I11:I23)</f>
        <v>54608065.064999998</v>
      </c>
      <c r="J24" s="130">
        <f>SUM(J11:J21)</f>
        <v>56960000</v>
      </c>
      <c r="K24" s="130">
        <f>SUM(K11:K21)</f>
        <v>42720000</v>
      </c>
      <c r="L24" s="130">
        <f>SUM(L11:L23)</f>
        <v>18202688.355</v>
      </c>
      <c r="M24" s="130"/>
      <c r="N24" s="130"/>
      <c r="O24" s="130"/>
      <c r="P24" s="70"/>
      <c r="Q24" s="70"/>
      <c r="R24" s="130">
        <f>SUM(R11:R23)</f>
        <v>417082.19178082194</v>
      </c>
      <c r="S24" s="70"/>
      <c r="T24" s="54"/>
      <c r="U24" s="54"/>
      <c r="V24" s="54"/>
      <c r="W24" s="54"/>
      <c r="X24" s="54"/>
    </row>
  </sheetData>
  <pageMargins left="0.7" right="0.7" top="0.75" bottom="0.75" header="0.3" footer="0.3"/>
  <pageSetup paperSize="9" orientation="portrait" r:id="rId1"/>
  <headerFooter>
    <oddFooter>&amp;C&amp;1#&amp;"Calibri"&amp;10&amp;K000000PUBLIC</oddFooter>
    <evenFooter>&amp;LRESTRICTED</evenFooter>
    <firstFooter>&amp;LRESTRICTED</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1405"/>
  <sheetViews>
    <sheetView topLeftCell="D1372" workbookViewId="0">
      <selection activeCell="L3" sqref="L3:L1403"/>
    </sheetView>
  </sheetViews>
  <sheetFormatPr defaultRowHeight="12.75"/>
  <cols>
    <col min="2" max="2" width="34" bestFit="1" customWidth="1"/>
    <col min="3" max="3" width="9.28515625" bestFit="1" customWidth="1"/>
    <col min="4" max="4" width="35.140625" customWidth="1"/>
    <col min="5" max="5" width="13.5703125" customWidth="1"/>
    <col min="6" max="6" width="2" customWidth="1"/>
    <col min="7" max="7" width="7" customWidth="1"/>
    <col min="8" max="8" width="15.42578125" customWidth="1"/>
    <col min="9" max="9" width="31.85546875" customWidth="1"/>
    <col min="10" max="10" width="15.5703125" customWidth="1"/>
    <col min="11" max="11" width="16.140625" customWidth="1"/>
    <col min="12" max="12" width="23.140625" style="69" bestFit="1" customWidth="1"/>
    <col min="13" max="13" width="25.140625" style="69" bestFit="1" customWidth="1"/>
    <col min="14" max="14" width="19.140625" bestFit="1" customWidth="1"/>
    <col min="15" max="15" width="13.7109375" bestFit="1" customWidth="1"/>
    <col min="16" max="16" width="27.28515625" bestFit="1" customWidth="1"/>
    <col min="17" max="17" width="25.140625" bestFit="1" customWidth="1"/>
    <col min="18" max="18" width="31.42578125" bestFit="1" customWidth="1"/>
    <col min="19" max="19" width="29.28515625" bestFit="1" customWidth="1"/>
  </cols>
  <sheetData>
    <row r="1" spans="1:19">
      <c r="J1" s="73"/>
      <c r="K1" s="73"/>
    </row>
    <row r="2" spans="1:19">
      <c r="A2" s="73" t="s">
        <v>1236</v>
      </c>
      <c r="B2" s="73" t="s">
        <v>1275</v>
      </c>
      <c r="C2" s="73" t="s">
        <v>1276</v>
      </c>
      <c r="D2" s="73" t="s">
        <v>1277</v>
      </c>
      <c r="E2" s="73"/>
      <c r="F2" s="73"/>
      <c r="G2" s="357" t="s">
        <v>1278</v>
      </c>
      <c r="H2" s="357" t="s">
        <v>1279</v>
      </c>
      <c r="I2" s="357" t="s">
        <v>1280</v>
      </c>
      <c r="J2" s="357" t="s">
        <v>1281</v>
      </c>
      <c r="K2" s="357" t="s">
        <v>1282</v>
      </c>
      <c r="L2" s="357" t="s">
        <v>1283</v>
      </c>
      <c r="M2" s="357" t="s">
        <v>1283</v>
      </c>
      <c r="N2" s="357" t="s">
        <v>1284</v>
      </c>
      <c r="O2" s="357" t="s">
        <v>1872</v>
      </c>
      <c r="P2" s="357" t="s">
        <v>1285</v>
      </c>
      <c r="Q2" s="357" t="s">
        <v>1873</v>
      </c>
      <c r="R2" s="357" t="s">
        <v>1286</v>
      </c>
      <c r="S2" s="357" t="s">
        <v>1287</v>
      </c>
    </row>
    <row r="3" spans="1:19">
      <c r="A3" s="69" t="str">
        <f>+B3&amp;C3</f>
        <v>HLCASHDPD</v>
      </c>
      <c r="B3" s="69" t="str">
        <f>VLOOKUP(H3,mapping!A:B,2,0)</f>
        <v>HLCASH</v>
      </c>
      <c r="C3" s="69" t="str">
        <f>VLOOKUP(H3,mapping!A:C,3,0)</f>
        <v>DPD</v>
      </c>
      <c r="D3" s="69" t="str">
        <f>VLOOKUP(H3,mapping!A:D,4,0)</f>
        <v>Direct Plan - Daily Dividend Option</v>
      </c>
      <c r="G3" s="239">
        <v>1</v>
      </c>
      <c r="H3" s="239" t="s">
        <v>615</v>
      </c>
      <c r="I3" s="239" t="s">
        <v>2095</v>
      </c>
      <c r="J3" s="287">
        <v>44566</v>
      </c>
      <c r="K3" s="287">
        <v>44566</v>
      </c>
      <c r="L3" s="289">
        <v>0.14451091999999999</v>
      </c>
      <c r="M3" s="289">
        <v>0.14451091999999999</v>
      </c>
      <c r="N3" s="289">
        <v>193241.99799999999</v>
      </c>
      <c r="O3" s="289">
        <v>193423664.80231979</v>
      </c>
      <c r="P3" s="289">
        <v>5485.4219999999996</v>
      </c>
      <c r="Q3" s="289">
        <v>5490578.8452222003</v>
      </c>
      <c r="R3" s="289">
        <v>0</v>
      </c>
      <c r="S3" s="289">
        <v>25134.31</v>
      </c>
    </row>
    <row r="4" spans="1:19">
      <c r="A4" s="69" t="str">
        <f t="shared" ref="A4:A67" si="0">+B4&amp;C4</f>
        <v>HDUSTFDPD</v>
      </c>
      <c r="B4" s="69" t="str">
        <f>VLOOKUP(H4,mapping!A:B,2,0)</f>
        <v>HDUSTF</v>
      </c>
      <c r="C4" s="69" t="str">
        <f>VLOOKUP(H4,mapping!A:C,3,0)</f>
        <v>DPD</v>
      </c>
      <c r="D4" s="69" t="str">
        <f>VLOOKUP(H4,mapping!A:D,4,0)</f>
        <v>Direct Plan - Daily Dividend Option</v>
      </c>
      <c r="G4" s="239">
        <v>2</v>
      </c>
      <c r="H4" s="239" t="s">
        <v>465</v>
      </c>
      <c r="I4" s="239" t="s">
        <v>2097</v>
      </c>
      <c r="J4" s="287">
        <v>44490</v>
      </c>
      <c r="K4" s="287">
        <v>44490</v>
      </c>
      <c r="L4" s="289">
        <v>1.1658E-3</v>
      </c>
      <c r="M4" s="289">
        <v>1.1658E-3</v>
      </c>
      <c r="N4" s="289">
        <v>3078.0120000000002</v>
      </c>
      <c r="O4" s="289">
        <v>31040.519815200001</v>
      </c>
      <c r="P4" s="289">
        <v>147134.06</v>
      </c>
      <c r="Q4" s="289">
        <v>1483788.141476</v>
      </c>
      <c r="R4" s="289">
        <v>0</v>
      </c>
      <c r="S4" s="289">
        <v>3.59</v>
      </c>
    </row>
    <row r="5" spans="1:19">
      <c r="A5" s="69" t="str">
        <f t="shared" si="0"/>
        <v>HLCASHDD</v>
      </c>
      <c r="B5" s="69" t="str">
        <f>VLOOKUP(H5,mapping!A:B,2,0)</f>
        <v>HLCASH</v>
      </c>
      <c r="C5" s="69" t="str">
        <f>VLOOKUP(H5,mapping!A:C,3,0)</f>
        <v>DD</v>
      </c>
      <c r="D5" s="69" t="str">
        <f>VLOOKUP(H5,mapping!A:D,4,0)</f>
        <v>Daily Dividend Option</v>
      </c>
      <c r="G5" s="239">
        <v>3</v>
      </c>
      <c r="H5" s="239" t="s">
        <v>610</v>
      </c>
      <c r="I5" s="239" t="s">
        <v>2098</v>
      </c>
      <c r="J5" s="287">
        <v>44610</v>
      </c>
      <c r="K5" s="287">
        <v>44610</v>
      </c>
      <c r="L5" s="289">
        <v>8.1944069999999994E-2</v>
      </c>
      <c r="M5" s="289">
        <v>8.1944069999999994E-2</v>
      </c>
      <c r="N5" s="289">
        <v>91156.411999999997</v>
      </c>
      <c r="O5" s="289">
        <v>91256611.128070399</v>
      </c>
      <c r="P5" s="289">
        <v>677883.12939999998</v>
      </c>
      <c r="Q5" s="289">
        <v>678628258.53583646</v>
      </c>
      <c r="R5" s="289">
        <v>0</v>
      </c>
      <c r="S5" s="289">
        <v>6767.05</v>
      </c>
    </row>
    <row r="6" spans="1:19">
      <c r="A6" s="69" t="str">
        <f t="shared" si="0"/>
        <v>HDONTFDPD</v>
      </c>
      <c r="B6" s="69" t="str">
        <f>VLOOKUP(H6,mapping!A:B,2,0)</f>
        <v>HDONTF</v>
      </c>
      <c r="C6" s="69" t="str">
        <f>VLOOKUP(H6,mapping!A:C,3,0)</f>
        <v>DPD</v>
      </c>
      <c r="D6" s="69" t="str">
        <f>VLOOKUP(H6,mapping!A:D,4,0)</f>
        <v>Direct Plan - Daily Dividend Option</v>
      </c>
      <c r="G6" s="239">
        <v>4</v>
      </c>
      <c r="H6" s="239" t="s">
        <v>1446</v>
      </c>
      <c r="I6" s="239" t="s">
        <v>2094</v>
      </c>
      <c r="J6" s="287">
        <v>44634</v>
      </c>
      <c r="K6" s="287">
        <v>44634</v>
      </c>
      <c r="L6" s="289">
        <v>8.6240910000000004E-2</v>
      </c>
      <c r="M6" s="289">
        <v>8.6240910000000004E-2</v>
      </c>
      <c r="N6" s="289">
        <v>0</v>
      </c>
      <c r="O6" s="289">
        <v>0</v>
      </c>
      <c r="P6" s="289">
        <v>17.741</v>
      </c>
      <c r="Q6" s="289">
        <v>17741</v>
      </c>
      <c r="R6" s="289">
        <v>0</v>
      </c>
      <c r="S6" s="289">
        <v>0</v>
      </c>
    </row>
    <row r="7" spans="1:19">
      <c r="A7" s="69" t="str">
        <f t="shared" si="0"/>
        <v>HLCASHDPD</v>
      </c>
      <c r="B7" s="69" t="str">
        <f>VLOOKUP(H7,mapping!A:B,2,0)</f>
        <v>HLCASH</v>
      </c>
      <c r="C7" s="69" t="str">
        <f>VLOOKUP(H7,mapping!A:C,3,0)</f>
        <v>DPD</v>
      </c>
      <c r="D7" s="69" t="str">
        <f>VLOOKUP(H7,mapping!A:D,4,0)</f>
        <v>Direct Plan - Daily Dividend Option</v>
      </c>
      <c r="G7" s="239">
        <v>5</v>
      </c>
      <c r="H7" s="239" t="s">
        <v>615</v>
      </c>
      <c r="I7" s="239" t="s">
        <v>2095</v>
      </c>
      <c r="J7" s="287">
        <v>44627</v>
      </c>
      <c r="K7" s="287">
        <v>44627</v>
      </c>
      <c r="L7" s="289">
        <v>8.1043509999999999E-2</v>
      </c>
      <c r="M7" s="289">
        <v>8.1043509999999999E-2</v>
      </c>
      <c r="N7" s="289">
        <v>169189.48300000001</v>
      </c>
      <c r="O7" s="289">
        <v>169348538.03296831</v>
      </c>
      <c r="P7" s="289">
        <v>5517.1040000000003</v>
      </c>
      <c r="Q7" s="289">
        <v>5522290.6294703996</v>
      </c>
      <c r="R7" s="289">
        <v>0</v>
      </c>
      <c r="S7" s="289">
        <v>12342.1</v>
      </c>
    </row>
    <row r="8" spans="1:19">
      <c r="A8" s="69" t="str">
        <f t="shared" si="0"/>
        <v>HDONTFDPD</v>
      </c>
      <c r="B8" s="69" t="str">
        <f>VLOOKUP(H8,mapping!A:B,2,0)</f>
        <v>HDONTF</v>
      </c>
      <c r="C8" s="69" t="str">
        <f>VLOOKUP(H8,mapping!A:C,3,0)</f>
        <v>DPD</v>
      </c>
      <c r="D8" s="69" t="str">
        <f>VLOOKUP(H8,mapping!A:D,4,0)</f>
        <v>Direct Plan - Daily Dividend Option</v>
      </c>
      <c r="G8" s="239">
        <v>6</v>
      </c>
      <c r="H8" s="239" t="s">
        <v>1446</v>
      </c>
      <c r="I8" s="239" t="s">
        <v>2094</v>
      </c>
      <c r="J8" s="287">
        <v>44640</v>
      </c>
      <c r="K8" s="287">
        <v>44640</v>
      </c>
      <c r="L8" s="289">
        <v>0.27325483</v>
      </c>
      <c r="M8" s="289">
        <v>0.27325483</v>
      </c>
      <c r="N8" s="289">
        <v>0</v>
      </c>
      <c r="O8" s="289">
        <v>0</v>
      </c>
      <c r="P8" s="289">
        <v>17.748999999999999</v>
      </c>
      <c r="Q8" s="289">
        <v>17749</v>
      </c>
      <c r="R8" s="289">
        <v>0</v>
      </c>
      <c r="S8" s="289">
        <v>0</v>
      </c>
    </row>
    <row r="9" spans="1:19">
      <c r="A9" s="69" t="str">
        <f t="shared" si="0"/>
        <v>HDONTFDD</v>
      </c>
      <c r="B9" s="69" t="str">
        <f>VLOOKUP(H9,mapping!A:B,2,0)</f>
        <v>HDONTF</v>
      </c>
      <c r="C9" s="69" t="str">
        <f>VLOOKUP(H9,mapping!A:C,3,0)</f>
        <v>DD</v>
      </c>
      <c r="D9" s="69" t="str">
        <f>VLOOKUP(H9,mapping!A:D,4,0)</f>
        <v>Daily Dividend Option</v>
      </c>
      <c r="G9" s="239">
        <v>7</v>
      </c>
      <c r="H9" s="239" t="s">
        <v>1441</v>
      </c>
      <c r="I9" s="239" t="s">
        <v>2096</v>
      </c>
      <c r="J9" s="287">
        <v>44475</v>
      </c>
      <c r="K9" s="287">
        <v>44475</v>
      </c>
      <c r="L9" s="289">
        <v>8.1051529999999997E-2</v>
      </c>
      <c r="M9" s="289">
        <v>8.1051529999999997E-2</v>
      </c>
      <c r="N9" s="289">
        <v>1101.4780000000001</v>
      </c>
      <c r="O9" s="289">
        <v>1101478</v>
      </c>
      <c r="P9" s="289">
        <v>22842.915000000001</v>
      </c>
      <c r="Q9" s="289">
        <v>22842915</v>
      </c>
      <c r="R9" s="289">
        <v>0</v>
      </c>
      <c r="S9" s="289">
        <v>80.28</v>
      </c>
    </row>
    <row r="10" spans="1:19">
      <c r="A10" s="69" t="str">
        <f t="shared" si="0"/>
        <v>HDONTFDD</v>
      </c>
      <c r="B10" s="69" t="str">
        <f>VLOOKUP(H10,mapping!A:B,2,0)</f>
        <v>HDONTF</v>
      </c>
      <c r="C10" s="69" t="str">
        <f>VLOOKUP(H10,mapping!A:C,3,0)</f>
        <v>DD</v>
      </c>
      <c r="D10" s="69" t="str">
        <f>VLOOKUP(H10,mapping!A:D,4,0)</f>
        <v>Daily Dividend Option</v>
      </c>
      <c r="G10" s="239">
        <v>8</v>
      </c>
      <c r="H10" s="239" t="s">
        <v>1441</v>
      </c>
      <c r="I10" s="239" t="s">
        <v>2096</v>
      </c>
      <c r="J10" s="287">
        <v>44571</v>
      </c>
      <c r="K10" s="287">
        <v>44571</v>
      </c>
      <c r="L10" s="289">
        <v>8.5069519999999996E-2</v>
      </c>
      <c r="M10" s="289">
        <v>8.5069519999999996E-2</v>
      </c>
      <c r="N10" s="289">
        <v>808.55700000000002</v>
      </c>
      <c r="O10" s="289">
        <v>808557</v>
      </c>
      <c r="P10" s="289">
        <v>25520.495999999999</v>
      </c>
      <c r="Q10" s="289">
        <v>25520496</v>
      </c>
      <c r="R10" s="289">
        <v>0</v>
      </c>
      <c r="S10" s="289">
        <v>61.78</v>
      </c>
    </row>
    <row r="11" spans="1:19">
      <c r="A11" s="69" t="str">
        <f t="shared" si="0"/>
        <v>HLCASHDPD</v>
      </c>
      <c r="B11" s="69" t="str">
        <f>VLOOKUP(H11,mapping!A:B,2,0)</f>
        <v>HLCASH</v>
      </c>
      <c r="C11" s="69" t="str">
        <f>VLOOKUP(H11,mapping!A:C,3,0)</f>
        <v>DPD</v>
      </c>
      <c r="D11" s="69" t="str">
        <f>VLOOKUP(H11,mapping!A:D,4,0)</f>
        <v>Direct Plan - Daily Dividend Option</v>
      </c>
      <c r="G11" s="239">
        <v>9</v>
      </c>
      <c r="H11" s="239" t="s">
        <v>615</v>
      </c>
      <c r="I11" s="239" t="s">
        <v>2095</v>
      </c>
      <c r="J11" s="287">
        <v>44598</v>
      </c>
      <c r="K11" s="287">
        <v>44598</v>
      </c>
      <c r="L11" s="289">
        <v>0.19685105999999999</v>
      </c>
      <c r="M11" s="289">
        <v>0.19685105999999999</v>
      </c>
      <c r="N11" s="289">
        <v>173726.253</v>
      </c>
      <c r="O11" s="289">
        <v>173889573.05044529</v>
      </c>
      <c r="P11" s="289">
        <v>5501.1170000000002</v>
      </c>
      <c r="Q11" s="289">
        <v>5506288.6000917004</v>
      </c>
      <c r="R11" s="289">
        <v>0</v>
      </c>
      <c r="S11" s="289">
        <v>30779.66</v>
      </c>
    </row>
    <row r="12" spans="1:19">
      <c r="A12" s="69" t="str">
        <f t="shared" si="0"/>
        <v>HLCASHDD</v>
      </c>
      <c r="B12" s="69" t="str">
        <f>VLOOKUP(H12,mapping!A:B,2,0)</f>
        <v>HLCASH</v>
      </c>
      <c r="C12" s="69" t="str">
        <f>VLOOKUP(H12,mapping!A:C,3,0)</f>
        <v>DD</v>
      </c>
      <c r="D12" s="69" t="str">
        <f>VLOOKUP(H12,mapping!A:D,4,0)</f>
        <v>Daily Dividend Option</v>
      </c>
      <c r="G12" s="239">
        <v>10</v>
      </c>
      <c r="H12" s="239" t="s">
        <v>610</v>
      </c>
      <c r="I12" s="239" t="s">
        <v>2098</v>
      </c>
      <c r="J12" s="287">
        <v>44587</v>
      </c>
      <c r="K12" s="287">
        <v>44587</v>
      </c>
      <c r="L12" s="289">
        <v>9.883285E-2</v>
      </c>
      <c r="M12" s="289">
        <v>9.883285E-2</v>
      </c>
      <c r="N12" s="289">
        <v>83479.767999999996</v>
      </c>
      <c r="O12" s="289">
        <v>83571528.960985601</v>
      </c>
      <c r="P12" s="289">
        <v>699347.01040000003</v>
      </c>
      <c r="Q12" s="289">
        <v>700115732.63383174</v>
      </c>
      <c r="R12" s="289">
        <v>0</v>
      </c>
      <c r="S12" s="289">
        <v>7482.48</v>
      </c>
    </row>
    <row r="13" spans="1:19">
      <c r="A13" s="69" t="str">
        <f t="shared" si="0"/>
        <v>HDONTFDD</v>
      </c>
      <c r="B13" s="69" t="str">
        <f>VLOOKUP(H13,mapping!A:B,2,0)</f>
        <v>HDONTF</v>
      </c>
      <c r="C13" s="69" t="str">
        <f>VLOOKUP(H13,mapping!A:C,3,0)</f>
        <v>DD</v>
      </c>
      <c r="D13" s="69" t="str">
        <f>VLOOKUP(H13,mapping!A:D,4,0)</f>
        <v>Daily Dividend Option</v>
      </c>
      <c r="G13" s="239">
        <v>11</v>
      </c>
      <c r="H13" s="239" t="s">
        <v>1441</v>
      </c>
      <c r="I13" s="239" t="s">
        <v>2096</v>
      </c>
      <c r="J13" s="287">
        <v>44549</v>
      </c>
      <c r="K13" s="287">
        <v>44549</v>
      </c>
      <c r="L13" s="289">
        <v>0.21076740999999999</v>
      </c>
      <c r="M13" s="289">
        <v>0.21076740999999999</v>
      </c>
      <c r="N13" s="289">
        <v>907.02499999999998</v>
      </c>
      <c r="O13" s="289">
        <v>907025</v>
      </c>
      <c r="P13" s="289">
        <v>25472.86</v>
      </c>
      <c r="Q13" s="289">
        <v>25472860</v>
      </c>
      <c r="R13" s="289">
        <v>0</v>
      </c>
      <c r="S13" s="289">
        <v>172.16</v>
      </c>
    </row>
    <row r="14" spans="1:19">
      <c r="A14" s="69" t="str">
        <f t="shared" si="0"/>
        <v>HLCASHDD</v>
      </c>
      <c r="B14" s="69" t="str">
        <f>VLOOKUP(H14,mapping!A:B,2,0)</f>
        <v>HLCASH</v>
      </c>
      <c r="C14" s="69" t="str">
        <f>VLOOKUP(H14,mapping!A:C,3,0)</f>
        <v>DD</v>
      </c>
      <c r="D14" s="69" t="str">
        <f>VLOOKUP(H14,mapping!A:D,4,0)</f>
        <v>Daily Dividend Option</v>
      </c>
      <c r="G14" s="239">
        <v>12</v>
      </c>
      <c r="H14" s="239" t="s">
        <v>610</v>
      </c>
      <c r="I14" s="239" t="s">
        <v>2098</v>
      </c>
      <c r="J14" s="287">
        <v>44512</v>
      </c>
      <c r="K14" s="287">
        <v>44512</v>
      </c>
      <c r="L14" s="289">
        <v>0.11300486999999999</v>
      </c>
      <c r="M14" s="289">
        <v>0.11300486999999999</v>
      </c>
      <c r="N14" s="289">
        <v>84092.794999999998</v>
      </c>
      <c r="O14" s="289">
        <v>84185229.800264001</v>
      </c>
      <c r="P14" s="289">
        <v>686003.59939999995</v>
      </c>
      <c r="Q14" s="289">
        <v>686757654.5564605</v>
      </c>
      <c r="R14" s="289">
        <v>0</v>
      </c>
      <c r="S14" s="289">
        <v>8634.01</v>
      </c>
    </row>
    <row r="15" spans="1:19">
      <c r="A15" s="69" t="str">
        <f t="shared" si="0"/>
        <v>HLCASHDPD</v>
      </c>
      <c r="B15" s="69" t="str">
        <f>VLOOKUP(H15,mapping!A:B,2,0)</f>
        <v>HLCASH</v>
      </c>
      <c r="C15" s="69" t="str">
        <f>VLOOKUP(H15,mapping!A:C,3,0)</f>
        <v>DPD</v>
      </c>
      <c r="D15" s="69" t="str">
        <f>VLOOKUP(H15,mapping!A:D,4,0)</f>
        <v>Direct Plan - Daily Dividend Option</v>
      </c>
      <c r="G15" s="239">
        <v>13</v>
      </c>
      <c r="H15" s="239" t="s">
        <v>615</v>
      </c>
      <c r="I15" s="239" t="s">
        <v>2095</v>
      </c>
      <c r="J15" s="287">
        <v>44521</v>
      </c>
      <c r="K15" s="287">
        <v>44521</v>
      </c>
      <c r="L15" s="289">
        <v>0.27785321000000002</v>
      </c>
      <c r="M15" s="289">
        <v>0.27785321000000002</v>
      </c>
      <c r="N15" s="289">
        <v>212482.682</v>
      </c>
      <c r="O15" s="289">
        <v>212682436.96934819</v>
      </c>
      <c r="P15" s="289">
        <v>5451.6329999999998</v>
      </c>
      <c r="Q15" s="289">
        <v>5456758.0801833002</v>
      </c>
      <c r="R15" s="289">
        <v>0</v>
      </c>
      <c r="S15" s="289">
        <v>53139.34</v>
      </c>
    </row>
    <row r="16" spans="1:19">
      <c r="A16" s="69" t="str">
        <f t="shared" si="0"/>
        <v>HDONTFDD</v>
      </c>
      <c r="B16" s="69" t="str">
        <f>VLOOKUP(H16,mapping!A:B,2,0)</f>
        <v>HDONTF</v>
      </c>
      <c r="C16" s="69" t="str">
        <f>VLOOKUP(H16,mapping!A:C,3,0)</f>
        <v>DD</v>
      </c>
      <c r="D16" s="69" t="str">
        <f>VLOOKUP(H16,mapping!A:D,4,0)</f>
        <v>Daily Dividend Option</v>
      </c>
      <c r="G16" s="239">
        <v>14</v>
      </c>
      <c r="H16" s="239" t="s">
        <v>1441</v>
      </c>
      <c r="I16" s="239" t="s">
        <v>2096</v>
      </c>
      <c r="J16" s="287">
        <v>44600</v>
      </c>
      <c r="K16" s="287">
        <v>44600</v>
      </c>
      <c r="L16" s="289">
        <v>8.7462529999999997E-2</v>
      </c>
      <c r="M16" s="289">
        <v>8.7462529999999997E-2</v>
      </c>
      <c r="N16" s="289">
        <v>710.38400000000001</v>
      </c>
      <c r="O16" s="289">
        <v>710384</v>
      </c>
      <c r="P16" s="289">
        <v>25573.098000000002</v>
      </c>
      <c r="Q16" s="289">
        <v>25573098</v>
      </c>
      <c r="R16" s="289">
        <v>0</v>
      </c>
      <c r="S16" s="289">
        <v>56.13</v>
      </c>
    </row>
    <row r="17" spans="1:19">
      <c r="A17" s="69" t="str">
        <f t="shared" si="0"/>
        <v>HDONTFDD</v>
      </c>
      <c r="B17" s="69" t="str">
        <f>VLOOKUP(H17,mapping!A:B,2,0)</f>
        <v>HDONTF</v>
      </c>
      <c r="C17" s="69" t="str">
        <f>VLOOKUP(H17,mapping!A:C,3,0)</f>
        <v>DD</v>
      </c>
      <c r="D17" s="69" t="str">
        <f>VLOOKUP(H17,mapping!A:D,4,0)</f>
        <v>Daily Dividend Option</v>
      </c>
      <c r="G17" s="239">
        <v>15</v>
      </c>
      <c r="H17" s="239" t="s">
        <v>1441</v>
      </c>
      <c r="I17" s="239" t="s">
        <v>2096</v>
      </c>
      <c r="J17" s="287">
        <v>44545</v>
      </c>
      <c r="K17" s="287">
        <v>44545</v>
      </c>
      <c r="L17" s="289">
        <v>8.7024329999999997E-2</v>
      </c>
      <c r="M17" s="289">
        <v>8.7024329999999997E-2</v>
      </c>
      <c r="N17" s="289">
        <v>906.78200000000004</v>
      </c>
      <c r="O17" s="289">
        <v>906782</v>
      </c>
      <c r="P17" s="289">
        <v>25466.185000000001</v>
      </c>
      <c r="Q17" s="289">
        <v>25466185</v>
      </c>
      <c r="R17" s="289">
        <v>0</v>
      </c>
      <c r="S17" s="289">
        <v>70.91</v>
      </c>
    </row>
    <row r="18" spans="1:19">
      <c r="A18" s="69" t="str">
        <f t="shared" si="0"/>
        <v>HDONTFDPD</v>
      </c>
      <c r="B18" s="69" t="str">
        <f>VLOOKUP(H18,mapping!A:B,2,0)</f>
        <v>HDONTF</v>
      </c>
      <c r="C18" s="69" t="str">
        <f>VLOOKUP(H18,mapping!A:C,3,0)</f>
        <v>DPD</v>
      </c>
      <c r="D18" s="69" t="str">
        <f>VLOOKUP(H18,mapping!A:D,4,0)</f>
        <v>Direct Plan - Daily Dividend Option</v>
      </c>
      <c r="G18" s="239">
        <v>16</v>
      </c>
      <c r="H18" s="239" t="s">
        <v>1446</v>
      </c>
      <c r="I18" s="239" t="s">
        <v>2094</v>
      </c>
      <c r="J18" s="287">
        <v>44529</v>
      </c>
      <c r="K18" s="287">
        <v>44529</v>
      </c>
      <c r="L18" s="289">
        <v>8.8344249999999999E-2</v>
      </c>
      <c r="M18" s="289">
        <v>8.8344249999999999E-2</v>
      </c>
      <c r="N18" s="289">
        <v>0</v>
      </c>
      <c r="O18" s="289">
        <v>0</v>
      </c>
      <c r="P18" s="289">
        <v>17.545000000000002</v>
      </c>
      <c r="Q18" s="289">
        <v>17545</v>
      </c>
      <c r="R18" s="289">
        <v>0</v>
      </c>
      <c r="S18" s="289">
        <v>0</v>
      </c>
    </row>
    <row r="19" spans="1:19">
      <c r="A19" s="69" t="str">
        <f t="shared" si="0"/>
        <v>HLCASHDD</v>
      </c>
      <c r="B19" s="69" t="str">
        <f>VLOOKUP(H19,mapping!A:B,2,0)</f>
        <v>HLCASH</v>
      </c>
      <c r="C19" s="69" t="str">
        <f>VLOOKUP(H19,mapping!A:C,3,0)</f>
        <v>DD</v>
      </c>
      <c r="D19" s="69" t="str">
        <f>VLOOKUP(H19,mapping!A:D,4,0)</f>
        <v>Daily Dividend Option</v>
      </c>
      <c r="G19" s="239">
        <v>17</v>
      </c>
      <c r="H19" s="239" t="s">
        <v>610</v>
      </c>
      <c r="I19" s="239" t="s">
        <v>2098</v>
      </c>
      <c r="J19" s="287">
        <v>44533</v>
      </c>
      <c r="K19" s="287">
        <v>44533</v>
      </c>
      <c r="L19" s="289">
        <v>9.8775020000000005E-2</v>
      </c>
      <c r="M19" s="289">
        <v>9.8775020000000005E-2</v>
      </c>
      <c r="N19" s="289">
        <v>83100.774999999994</v>
      </c>
      <c r="O19" s="289">
        <v>83192119.371879995</v>
      </c>
      <c r="P19" s="289">
        <v>821437.52240000002</v>
      </c>
      <c r="Q19" s="289">
        <v>822340446.52462208</v>
      </c>
      <c r="R19" s="289">
        <v>0</v>
      </c>
      <c r="S19" s="289">
        <v>7444.03</v>
      </c>
    </row>
    <row r="20" spans="1:19">
      <c r="A20" s="69" t="str">
        <f t="shared" si="0"/>
        <v>HLCASHDD</v>
      </c>
      <c r="B20" s="69" t="str">
        <f>VLOOKUP(H20,mapping!A:B,2,0)</f>
        <v>HLCASH</v>
      </c>
      <c r="C20" s="69" t="str">
        <f>VLOOKUP(H20,mapping!A:C,3,0)</f>
        <v>DD</v>
      </c>
      <c r="D20" s="69" t="str">
        <f>VLOOKUP(H20,mapping!A:D,4,0)</f>
        <v>Daily Dividend Option</v>
      </c>
      <c r="G20" s="239">
        <v>18</v>
      </c>
      <c r="H20" s="239" t="s">
        <v>610</v>
      </c>
      <c r="I20" s="239" t="s">
        <v>2098</v>
      </c>
      <c r="J20" s="287">
        <v>44622</v>
      </c>
      <c r="K20" s="287">
        <v>44622</v>
      </c>
      <c r="L20" s="289">
        <v>8.7843160000000003E-2</v>
      </c>
      <c r="M20" s="289">
        <v>8.7843160000000003E-2</v>
      </c>
      <c r="N20" s="289">
        <v>91246.89</v>
      </c>
      <c r="O20" s="289">
        <v>91347188.581487998</v>
      </c>
      <c r="P20" s="289">
        <v>660910.09739999997</v>
      </c>
      <c r="Q20" s="289">
        <v>661636569.77906203</v>
      </c>
      <c r="R20" s="289">
        <v>0</v>
      </c>
      <c r="S20" s="289">
        <v>7262.47</v>
      </c>
    </row>
    <row r="21" spans="1:19">
      <c r="A21" s="69" t="str">
        <f t="shared" si="0"/>
        <v>HLCASHDD</v>
      </c>
      <c r="B21" s="69" t="str">
        <f>VLOOKUP(H21,mapping!A:B,2,0)</f>
        <v>HLCASH</v>
      </c>
      <c r="C21" s="69" t="str">
        <f>VLOOKUP(H21,mapping!A:C,3,0)</f>
        <v>DD</v>
      </c>
      <c r="D21" s="69" t="str">
        <f>VLOOKUP(H21,mapping!A:D,4,0)</f>
        <v>Daily Dividend Option</v>
      </c>
      <c r="G21" s="239">
        <v>19</v>
      </c>
      <c r="H21" s="239" t="s">
        <v>610</v>
      </c>
      <c r="I21" s="239" t="s">
        <v>2098</v>
      </c>
      <c r="J21" s="287">
        <v>44559</v>
      </c>
      <c r="K21" s="287">
        <v>44559</v>
      </c>
      <c r="L21" s="289">
        <v>0.11680477</v>
      </c>
      <c r="M21" s="289">
        <v>0.11680477</v>
      </c>
      <c r="N21" s="289">
        <v>83277.936000000002</v>
      </c>
      <c r="O21" s="289">
        <v>83369475.107251197</v>
      </c>
      <c r="P21" s="289">
        <v>756368.79740000004</v>
      </c>
      <c r="Q21" s="289">
        <v>757200197.98210204</v>
      </c>
      <c r="R21" s="289">
        <v>0</v>
      </c>
      <c r="S21" s="289">
        <v>8825.6299999999992</v>
      </c>
    </row>
    <row r="22" spans="1:19">
      <c r="A22" s="69" t="str">
        <f t="shared" si="0"/>
        <v>HLCASHDD</v>
      </c>
      <c r="B22" s="69" t="str">
        <f>VLOOKUP(H22,mapping!A:B,2,0)</f>
        <v>HLCASH</v>
      </c>
      <c r="C22" s="69" t="str">
        <f>VLOOKUP(H22,mapping!A:C,3,0)</f>
        <v>DD</v>
      </c>
      <c r="D22" s="69" t="str">
        <f>VLOOKUP(H22,mapping!A:D,4,0)</f>
        <v>Daily Dividend Option</v>
      </c>
      <c r="G22" s="239">
        <v>20</v>
      </c>
      <c r="H22" s="239" t="s">
        <v>610</v>
      </c>
      <c r="I22" s="239" t="s">
        <v>2098</v>
      </c>
      <c r="J22" s="287">
        <v>44481</v>
      </c>
      <c r="K22" s="287">
        <v>44481</v>
      </c>
      <c r="L22" s="289">
        <v>9.1332579999999997E-2</v>
      </c>
      <c r="M22" s="289">
        <v>9.1332579999999997E-2</v>
      </c>
      <c r="N22" s="289">
        <v>82753.004000000001</v>
      </c>
      <c r="O22" s="289">
        <v>82843775.7700876</v>
      </c>
      <c r="P22" s="289">
        <v>684250.8554</v>
      </c>
      <c r="Q22" s="289">
        <v>685001410.16328824</v>
      </c>
      <c r="R22" s="289">
        <v>0</v>
      </c>
      <c r="S22" s="289">
        <v>6858.06</v>
      </c>
    </row>
    <row r="23" spans="1:19">
      <c r="A23" s="69" t="str">
        <f t="shared" si="0"/>
        <v>HDUSDFDD</v>
      </c>
      <c r="B23" s="69" t="str">
        <f>VLOOKUP(H23,mapping!A:B,2,0)</f>
        <v>HDUSDF</v>
      </c>
      <c r="C23" s="69" t="str">
        <f>VLOOKUP(H23,mapping!A:C,3,0)</f>
        <v>DD</v>
      </c>
      <c r="D23" s="69" t="str">
        <f>VLOOKUP(H23,mapping!A:D,4,0)</f>
        <v>Daily Dividend Option</v>
      </c>
      <c r="G23" s="239">
        <v>21</v>
      </c>
      <c r="H23" s="239" t="s">
        <v>1660</v>
      </c>
      <c r="I23" s="239" t="s">
        <v>2093</v>
      </c>
      <c r="J23" s="287">
        <v>44547</v>
      </c>
      <c r="K23" s="287">
        <v>44547</v>
      </c>
      <c r="L23" s="289">
        <v>3.7007449999999997E-2</v>
      </c>
      <c r="M23" s="289">
        <v>3.7007449999999997E-2</v>
      </c>
      <c r="N23" s="289">
        <v>0</v>
      </c>
      <c r="O23" s="289">
        <v>0</v>
      </c>
      <c r="P23" s="289">
        <v>88141.009000000005</v>
      </c>
      <c r="Q23" s="289">
        <v>90581624.7251091</v>
      </c>
      <c r="R23" s="289">
        <v>0</v>
      </c>
      <c r="S23" s="289">
        <v>0</v>
      </c>
    </row>
    <row r="24" spans="1:19">
      <c r="A24" s="69" t="str">
        <f t="shared" si="0"/>
        <v>HDUSDFDD</v>
      </c>
      <c r="B24" s="69" t="str">
        <f>VLOOKUP(H24,mapping!A:B,2,0)</f>
        <v>HDUSDF</v>
      </c>
      <c r="C24" s="69" t="str">
        <f>VLOOKUP(H24,mapping!A:C,3,0)</f>
        <v>DD</v>
      </c>
      <c r="D24" s="69" t="str">
        <f>VLOOKUP(H24,mapping!A:D,4,0)</f>
        <v>Daily Dividend Option</v>
      </c>
      <c r="G24" s="239">
        <v>22</v>
      </c>
      <c r="H24" s="239" t="s">
        <v>1660</v>
      </c>
      <c r="I24" s="239" t="s">
        <v>2093</v>
      </c>
      <c r="J24" s="287">
        <v>44536</v>
      </c>
      <c r="K24" s="287">
        <v>44536</v>
      </c>
      <c r="L24" s="289">
        <v>0.27517691</v>
      </c>
      <c r="M24" s="289">
        <v>0.27517691</v>
      </c>
      <c r="N24" s="289">
        <v>0</v>
      </c>
      <c r="O24" s="289">
        <v>0</v>
      </c>
      <c r="P24" s="289">
        <v>86741.819000000003</v>
      </c>
      <c r="Q24" s="289">
        <v>89143691.293928102</v>
      </c>
      <c r="R24" s="289">
        <v>0</v>
      </c>
      <c r="S24" s="289">
        <v>0</v>
      </c>
    </row>
    <row r="25" spans="1:19">
      <c r="A25" s="69" t="str">
        <f t="shared" si="0"/>
        <v>HDUSTFRDD</v>
      </c>
      <c r="B25" s="69" t="str">
        <f>VLOOKUP(H25,mapping!A:B,2,0)</f>
        <v>HDUSTF</v>
      </c>
      <c r="C25" s="69" t="str">
        <f>VLOOKUP(H25,mapping!A:C,3,0)</f>
        <v>RDD</v>
      </c>
      <c r="D25" s="69" t="str">
        <f>VLOOKUP(H25,mapping!A:D,4,0)</f>
        <v>Regular Option - Daily Dividend</v>
      </c>
      <c r="G25" s="239">
        <v>23</v>
      </c>
      <c r="H25" s="239" t="s">
        <v>488</v>
      </c>
      <c r="I25" s="239" t="s">
        <v>2256</v>
      </c>
      <c r="J25" s="287">
        <v>44615</v>
      </c>
      <c r="K25" s="287">
        <v>44615</v>
      </c>
      <c r="L25" s="289">
        <v>2.1706000000000001E-4</v>
      </c>
      <c r="M25" s="289">
        <v>2.1706000000000001E-4</v>
      </c>
      <c r="N25" s="289">
        <v>10687.005999999999</v>
      </c>
      <c r="O25" s="289">
        <v>106905.3271198</v>
      </c>
      <c r="P25" s="289">
        <v>1302083.8559999999</v>
      </c>
      <c r="Q25" s="289">
        <v>13025135.436724801</v>
      </c>
      <c r="R25" s="289">
        <v>0</v>
      </c>
      <c r="S25" s="289">
        <v>0</v>
      </c>
    </row>
    <row r="26" spans="1:19">
      <c r="A26" s="69" t="str">
        <f t="shared" si="0"/>
        <v>HDUSTFDPD</v>
      </c>
      <c r="B26" s="69" t="str">
        <f>VLOOKUP(H26,mapping!A:B,2,0)</f>
        <v>HDUSTF</v>
      </c>
      <c r="C26" s="69" t="str">
        <f>VLOOKUP(H26,mapping!A:C,3,0)</f>
        <v>DPD</v>
      </c>
      <c r="D26" s="69" t="str">
        <f>VLOOKUP(H26,mapping!A:D,4,0)</f>
        <v>Direct Plan - Daily Dividend Option</v>
      </c>
      <c r="G26" s="239">
        <v>24</v>
      </c>
      <c r="H26" s="239" t="s">
        <v>465</v>
      </c>
      <c r="I26" s="239" t="s">
        <v>2097</v>
      </c>
      <c r="J26" s="287">
        <v>44634</v>
      </c>
      <c r="K26" s="287">
        <v>44634</v>
      </c>
      <c r="L26" s="289">
        <v>5.0758899999999996E-3</v>
      </c>
      <c r="M26" s="289">
        <v>5.0758899999999996E-3</v>
      </c>
      <c r="N26" s="289">
        <v>3120.77</v>
      </c>
      <c r="O26" s="289">
        <v>31471.717142000001</v>
      </c>
      <c r="P26" s="289">
        <v>121368.757</v>
      </c>
      <c r="Q26" s="289">
        <v>1223955.3668422</v>
      </c>
      <c r="R26" s="289">
        <v>0</v>
      </c>
      <c r="S26" s="289">
        <v>15.84</v>
      </c>
    </row>
    <row r="27" spans="1:19">
      <c r="A27" s="69" t="str">
        <f t="shared" si="0"/>
        <v>HDUSTFDD</v>
      </c>
      <c r="B27" s="69" t="str">
        <f>VLOOKUP(H27,mapping!A:B,2,0)</f>
        <v>HDUSTF</v>
      </c>
      <c r="C27" s="69" t="str">
        <f>VLOOKUP(H27,mapping!A:C,3,0)</f>
        <v>DD</v>
      </c>
      <c r="D27" s="69" t="str">
        <f>VLOOKUP(H27,mapping!A:D,4,0)</f>
        <v>Daily Dividend Option</v>
      </c>
      <c r="G27" s="239">
        <v>25</v>
      </c>
      <c r="H27" s="239" t="s">
        <v>459</v>
      </c>
      <c r="I27" s="239" t="s">
        <v>2257</v>
      </c>
      <c r="J27" s="287">
        <v>44564</v>
      </c>
      <c r="K27" s="287">
        <v>44564</v>
      </c>
      <c r="L27" s="289">
        <v>3.2066199999999999E-3</v>
      </c>
      <c r="M27" s="289">
        <v>3.2066199999999999E-3</v>
      </c>
      <c r="N27" s="289">
        <v>31526.007000000001</v>
      </c>
      <c r="O27" s="289">
        <v>316896.26976330002</v>
      </c>
      <c r="P27" s="289">
        <v>3409495.7039999999</v>
      </c>
      <c r="Q27" s="289">
        <v>34271909.867037602</v>
      </c>
      <c r="R27" s="289">
        <v>0</v>
      </c>
      <c r="S27" s="289">
        <v>101.08</v>
      </c>
    </row>
    <row r="28" spans="1:19">
      <c r="A28" s="69" t="str">
        <f t="shared" si="0"/>
        <v>HDONTFDPD</v>
      </c>
      <c r="B28" s="69" t="str">
        <f>VLOOKUP(H28,mapping!A:B,2,0)</f>
        <v>HDONTF</v>
      </c>
      <c r="C28" s="69" t="str">
        <f>VLOOKUP(H28,mapping!A:C,3,0)</f>
        <v>DPD</v>
      </c>
      <c r="D28" s="69" t="str">
        <f>VLOOKUP(H28,mapping!A:D,4,0)</f>
        <v>Direct Plan - Daily Dividend Option</v>
      </c>
      <c r="G28" s="239">
        <v>26</v>
      </c>
      <c r="H28" s="239" t="s">
        <v>1446</v>
      </c>
      <c r="I28" s="239" t="s">
        <v>2094</v>
      </c>
      <c r="J28" s="287">
        <v>44636</v>
      </c>
      <c r="K28" s="287">
        <v>44636</v>
      </c>
      <c r="L28" s="289">
        <v>8.7912089999999998E-2</v>
      </c>
      <c r="M28" s="289">
        <v>8.7912089999999998E-2</v>
      </c>
      <c r="N28" s="289">
        <v>0</v>
      </c>
      <c r="O28" s="289">
        <v>0</v>
      </c>
      <c r="P28" s="289">
        <v>17.745000000000001</v>
      </c>
      <c r="Q28" s="289">
        <v>17745</v>
      </c>
      <c r="R28" s="289">
        <v>0</v>
      </c>
      <c r="S28" s="289">
        <v>0</v>
      </c>
    </row>
    <row r="29" spans="1:19">
      <c r="A29" s="69" t="str">
        <f t="shared" si="0"/>
        <v>HLCASHDPD</v>
      </c>
      <c r="B29" s="69" t="str">
        <f>VLOOKUP(H29,mapping!A:B,2,0)</f>
        <v>HLCASH</v>
      </c>
      <c r="C29" s="69" t="str">
        <f>VLOOKUP(H29,mapping!A:C,3,0)</f>
        <v>DPD</v>
      </c>
      <c r="D29" s="69" t="str">
        <f>VLOOKUP(H29,mapping!A:D,4,0)</f>
        <v>Direct Plan - Daily Dividend Option</v>
      </c>
      <c r="G29" s="239">
        <v>27</v>
      </c>
      <c r="H29" s="239" t="s">
        <v>615</v>
      </c>
      <c r="I29" s="239" t="s">
        <v>2095</v>
      </c>
      <c r="J29" s="287">
        <v>44498</v>
      </c>
      <c r="K29" s="287">
        <v>44498</v>
      </c>
      <c r="L29" s="289">
        <v>7.7605190000000004E-2</v>
      </c>
      <c r="M29" s="289">
        <v>7.7605190000000004E-2</v>
      </c>
      <c r="N29" s="289">
        <v>58779.322</v>
      </c>
      <c r="O29" s="289">
        <v>58834580.440612197</v>
      </c>
      <c r="P29" s="289">
        <v>5445.259</v>
      </c>
      <c r="Q29" s="289">
        <v>5450378.0879859002</v>
      </c>
      <c r="R29" s="289">
        <v>0</v>
      </c>
      <c r="S29" s="289">
        <v>4107.38</v>
      </c>
    </row>
    <row r="30" spans="1:19">
      <c r="A30" s="69" t="str">
        <f t="shared" si="0"/>
        <v>HDUSTFDD</v>
      </c>
      <c r="B30" s="69" t="str">
        <f>VLOOKUP(H30,mapping!A:B,2,0)</f>
        <v>HDUSTF</v>
      </c>
      <c r="C30" s="69" t="str">
        <f>VLOOKUP(H30,mapping!A:C,3,0)</f>
        <v>DD</v>
      </c>
      <c r="D30" s="69" t="str">
        <f>VLOOKUP(H30,mapping!A:D,4,0)</f>
        <v>Daily Dividend Option</v>
      </c>
      <c r="G30" s="239">
        <v>28</v>
      </c>
      <c r="H30" s="239" t="s">
        <v>459</v>
      </c>
      <c r="I30" s="239" t="s">
        <v>2257</v>
      </c>
      <c r="J30" s="287">
        <v>44550</v>
      </c>
      <c r="K30" s="287">
        <v>44550</v>
      </c>
      <c r="L30" s="289">
        <v>8.4937000000000001E-4</v>
      </c>
      <c r="M30" s="289">
        <v>8.4937000000000001E-4</v>
      </c>
      <c r="N30" s="289">
        <v>31487.708999999999</v>
      </c>
      <c r="O30" s="289">
        <v>316511.30209710001</v>
      </c>
      <c r="P30" s="289">
        <v>3432085.6260000002</v>
      </c>
      <c r="Q30" s="289">
        <v>34498981.503989398</v>
      </c>
      <c r="R30" s="289">
        <v>0</v>
      </c>
      <c r="S30" s="289">
        <v>26.75</v>
      </c>
    </row>
    <row r="31" spans="1:19">
      <c r="A31" s="69" t="str">
        <f t="shared" si="0"/>
        <v>HDONTFDD</v>
      </c>
      <c r="B31" s="69" t="str">
        <f>VLOOKUP(H31,mapping!A:B,2,0)</f>
        <v>HDONTF</v>
      </c>
      <c r="C31" s="69" t="str">
        <f>VLOOKUP(H31,mapping!A:C,3,0)</f>
        <v>DD</v>
      </c>
      <c r="D31" s="69" t="str">
        <f>VLOOKUP(H31,mapping!A:D,4,0)</f>
        <v>Daily Dividend Option</v>
      </c>
      <c r="G31" s="239">
        <v>29</v>
      </c>
      <c r="H31" s="239" t="s">
        <v>1441</v>
      </c>
      <c r="I31" s="239" t="s">
        <v>2096</v>
      </c>
      <c r="J31" s="287">
        <v>44619</v>
      </c>
      <c r="K31" s="287">
        <v>44619</v>
      </c>
      <c r="L31" s="289">
        <v>0.17134120999999999</v>
      </c>
      <c r="M31" s="289">
        <v>0.17134120999999999</v>
      </c>
      <c r="N31" s="289">
        <v>611.32100000000003</v>
      </c>
      <c r="O31" s="289">
        <v>611321.36679260002</v>
      </c>
      <c r="P31" s="289">
        <v>25606.244999999999</v>
      </c>
      <c r="Q31" s="289">
        <v>25606260.363747001</v>
      </c>
      <c r="R31" s="289">
        <v>0</v>
      </c>
      <c r="S31" s="289">
        <v>94.74</v>
      </c>
    </row>
    <row r="32" spans="1:19">
      <c r="A32" s="69" t="str">
        <f t="shared" si="0"/>
        <v>HLCASHDD</v>
      </c>
      <c r="B32" s="69" t="str">
        <f>VLOOKUP(H32,mapping!A:B,2,0)</f>
        <v>HLCASH</v>
      </c>
      <c r="C32" s="69" t="str">
        <f>VLOOKUP(H32,mapping!A:C,3,0)</f>
        <v>DD</v>
      </c>
      <c r="D32" s="69" t="str">
        <f>VLOOKUP(H32,mapping!A:D,4,0)</f>
        <v>Daily Dividend Option</v>
      </c>
      <c r="G32" s="239">
        <v>30</v>
      </c>
      <c r="H32" s="239" t="s">
        <v>610</v>
      </c>
      <c r="I32" s="239" t="s">
        <v>2098</v>
      </c>
      <c r="J32" s="287">
        <v>44530</v>
      </c>
      <c r="K32" s="287">
        <v>44530</v>
      </c>
      <c r="L32" s="289">
        <v>9.9926490000000007E-2</v>
      </c>
      <c r="M32" s="289">
        <v>9.9926490000000007E-2</v>
      </c>
      <c r="N32" s="289">
        <v>83079.116999999998</v>
      </c>
      <c r="O32" s="289">
        <v>83170437.565406397</v>
      </c>
      <c r="P32" s="289">
        <v>821896.60939999996</v>
      </c>
      <c r="Q32" s="289">
        <v>822800038.15305245</v>
      </c>
      <c r="R32" s="289">
        <v>0</v>
      </c>
      <c r="S32" s="289">
        <v>7529.47</v>
      </c>
    </row>
    <row r="33" spans="1:19">
      <c r="A33" s="69" t="str">
        <f t="shared" si="0"/>
        <v>HLCASHDD</v>
      </c>
      <c r="B33" s="69" t="str">
        <f>VLOOKUP(H33,mapping!A:B,2,0)</f>
        <v>HLCASH</v>
      </c>
      <c r="C33" s="69" t="str">
        <f>VLOOKUP(H33,mapping!A:C,3,0)</f>
        <v>DD</v>
      </c>
      <c r="D33" s="69" t="str">
        <f>VLOOKUP(H33,mapping!A:D,4,0)</f>
        <v>Daily Dividend Option</v>
      </c>
      <c r="G33" s="239">
        <v>31</v>
      </c>
      <c r="H33" s="239" t="s">
        <v>610</v>
      </c>
      <c r="I33" s="239" t="s">
        <v>2098</v>
      </c>
      <c r="J33" s="287">
        <v>44510</v>
      </c>
      <c r="K33" s="287">
        <v>44510</v>
      </c>
      <c r="L33" s="289">
        <v>9.4299939999999999E-2</v>
      </c>
      <c r="M33" s="289">
        <v>9.4299939999999999E-2</v>
      </c>
      <c r="N33" s="289">
        <v>82938.660999999993</v>
      </c>
      <c r="O33" s="289">
        <v>83029827.176171198</v>
      </c>
      <c r="P33" s="289">
        <v>681375.99840000004</v>
      </c>
      <c r="Q33" s="289">
        <v>682124966.89744127</v>
      </c>
      <c r="R33" s="289">
        <v>0</v>
      </c>
      <c r="S33" s="289">
        <v>7093.25</v>
      </c>
    </row>
    <row r="34" spans="1:19">
      <c r="A34" s="69" t="str">
        <f t="shared" si="0"/>
        <v>HDUSDFDD</v>
      </c>
      <c r="B34" s="69" t="str">
        <f>VLOOKUP(H34,mapping!A:B,2,0)</f>
        <v>HDUSDF</v>
      </c>
      <c r="C34" s="69" t="str">
        <f>VLOOKUP(H34,mapping!A:C,3,0)</f>
        <v>DD</v>
      </c>
      <c r="D34" s="69" t="str">
        <f>VLOOKUP(H34,mapping!A:D,4,0)</f>
        <v>Daily Dividend Option</v>
      </c>
      <c r="G34" s="239">
        <v>32</v>
      </c>
      <c r="H34" s="239" t="s">
        <v>1660</v>
      </c>
      <c r="I34" s="239" t="s">
        <v>2093</v>
      </c>
      <c r="J34" s="287">
        <v>44644</v>
      </c>
      <c r="K34" s="287">
        <v>44644</v>
      </c>
      <c r="L34" s="289">
        <v>8.9520000000000002E-2</v>
      </c>
      <c r="M34" s="289">
        <v>8.9520000000000002E-2</v>
      </c>
      <c r="N34" s="289">
        <v>0</v>
      </c>
      <c r="O34" s="289">
        <v>0</v>
      </c>
      <c r="P34" s="289">
        <v>72385.581999999995</v>
      </c>
      <c r="Q34" s="289">
        <v>74416308.833102599</v>
      </c>
      <c r="R34" s="289">
        <v>0</v>
      </c>
      <c r="S34" s="289">
        <v>0</v>
      </c>
    </row>
    <row r="35" spans="1:19">
      <c r="A35" s="69" t="str">
        <f t="shared" si="0"/>
        <v>HLCASHDPD</v>
      </c>
      <c r="B35" s="69" t="str">
        <f>VLOOKUP(H35,mapping!A:B,2,0)</f>
        <v>HLCASH</v>
      </c>
      <c r="C35" s="69" t="str">
        <f>VLOOKUP(H35,mapping!A:C,3,0)</f>
        <v>DPD</v>
      </c>
      <c r="D35" s="69" t="str">
        <f>VLOOKUP(H35,mapping!A:D,4,0)</f>
        <v>Direct Plan - Daily Dividend Option</v>
      </c>
      <c r="G35" s="239">
        <v>33</v>
      </c>
      <c r="H35" s="239" t="s">
        <v>615</v>
      </c>
      <c r="I35" s="239" t="s">
        <v>2095</v>
      </c>
      <c r="J35" s="287">
        <v>44549</v>
      </c>
      <c r="K35" s="287">
        <v>44549</v>
      </c>
      <c r="L35" s="289">
        <v>0.20033498</v>
      </c>
      <c r="M35" s="289">
        <v>0.20033498</v>
      </c>
      <c r="N35" s="289">
        <v>192908.98199999999</v>
      </c>
      <c r="O35" s="289">
        <v>193090335.73397821</v>
      </c>
      <c r="P35" s="289">
        <v>5465.9549999999999</v>
      </c>
      <c r="Q35" s="289">
        <v>5471093.5442955</v>
      </c>
      <c r="R35" s="289">
        <v>0</v>
      </c>
      <c r="S35" s="289">
        <v>34783.68</v>
      </c>
    </row>
    <row r="36" spans="1:19">
      <c r="A36" s="69" t="str">
        <f t="shared" si="0"/>
        <v>HDUSTFDPD</v>
      </c>
      <c r="B36" s="69" t="str">
        <f>VLOOKUP(H36,mapping!A:B,2,0)</f>
        <v>HDUSTF</v>
      </c>
      <c r="C36" s="69" t="str">
        <f>VLOOKUP(H36,mapping!A:C,3,0)</f>
        <v>DPD</v>
      </c>
      <c r="D36" s="69" t="str">
        <f>VLOOKUP(H36,mapping!A:D,4,0)</f>
        <v>Direct Plan - Daily Dividend Option</v>
      </c>
      <c r="G36" s="239">
        <v>34</v>
      </c>
      <c r="H36" s="239" t="s">
        <v>465</v>
      </c>
      <c r="I36" s="239" t="s">
        <v>2097</v>
      </c>
      <c r="J36" s="287">
        <v>44515</v>
      </c>
      <c r="K36" s="287">
        <v>44515</v>
      </c>
      <c r="L36" s="289">
        <v>3.5282500000000001E-3</v>
      </c>
      <c r="M36" s="289">
        <v>3.5282500000000001E-3</v>
      </c>
      <c r="N36" s="289">
        <v>3084.06</v>
      </c>
      <c r="O36" s="289">
        <v>31101.511476</v>
      </c>
      <c r="P36" s="289">
        <v>120082.558</v>
      </c>
      <c r="Q36" s="289">
        <v>1210984.5644068001</v>
      </c>
      <c r="R36" s="289">
        <v>0</v>
      </c>
      <c r="S36" s="289">
        <v>10.88</v>
      </c>
    </row>
    <row r="37" spans="1:19">
      <c r="A37" s="69" t="str">
        <f t="shared" si="0"/>
        <v>HDONTFDPD</v>
      </c>
      <c r="B37" s="69" t="str">
        <f>VLOOKUP(H37,mapping!A:B,2,0)</f>
        <v>HDONTF</v>
      </c>
      <c r="C37" s="69" t="str">
        <f>VLOOKUP(H37,mapping!A:C,3,0)</f>
        <v>DPD</v>
      </c>
      <c r="D37" s="69" t="str">
        <f>VLOOKUP(H37,mapping!A:D,4,0)</f>
        <v>Direct Plan - Daily Dividend Option</v>
      </c>
      <c r="G37" s="239">
        <v>35</v>
      </c>
      <c r="H37" s="239" t="s">
        <v>1446</v>
      </c>
      <c r="I37" s="239" t="s">
        <v>2094</v>
      </c>
      <c r="J37" s="287">
        <v>44477</v>
      </c>
      <c r="K37" s="287">
        <v>44477</v>
      </c>
      <c r="L37" s="289">
        <v>8.5377030000000007E-2</v>
      </c>
      <c r="M37" s="289">
        <v>8.5377030000000007E-2</v>
      </c>
      <c r="N37" s="289">
        <v>0</v>
      </c>
      <c r="O37" s="289">
        <v>0</v>
      </c>
      <c r="P37" s="289">
        <v>17.452000000000002</v>
      </c>
      <c r="Q37" s="289">
        <v>17452</v>
      </c>
      <c r="R37" s="289">
        <v>0</v>
      </c>
      <c r="S37" s="289">
        <v>0</v>
      </c>
    </row>
    <row r="38" spans="1:19">
      <c r="A38" s="69" t="str">
        <f t="shared" si="0"/>
        <v>HLCASHDPD</v>
      </c>
      <c r="B38" s="69" t="str">
        <f>VLOOKUP(H38,mapping!A:B,2,0)</f>
        <v>HLCASH</v>
      </c>
      <c r="C38" s="69" t="str">
        <f>VLOOKUP(H38,mapping!A:C,3,0)</f>
        <v>DPD</v>
      </c>
      <c r="D38" s="69" t="str">
        <f>VLOOKUP(H38,mapping!A:D,4,0)</f>
        <v>Direct Plan - Daily Dividend Option</v>
      </c>
      <c r="G38" s="239">
        <v>36</v>
      </c>
      <c r="H38" s="239" t="s">
        <v>615</v>
      </c>
      <c r="I38" s="239" t="s">
        <v>2095</v>
      </c>
      <c r="J38" s="287">
        <v>44628</v>
      </c>
      <c r="K38" s="287">
        <v>44628</v>
      </c>
      <c r="L38" s="289">
        <v>8.9135939999999997E-2</v>
      </c>
      <c r="M38" s="289">
        <v>8.9135939999999997E-2</v>
      </c>
      <c r="N38" s="289">
        <v>169201.81400000001</v>
      </c>
      <c r="O38" s="289">
        <v>169360880.62534139</v>
      </c>
      <c r="P38" s="289">
        <v>5518.7560000000003</v>
      </c>
      <c r="Q38" s="289">
        <v>5523944.1825155998</v>
      </c>
      <c r="R38" s="289">
        <v>0</v>
      </c>
      <c r="S38" s="289">
        <v>13574.29</v>
      </c>
    </row>
    <row r="39" spans="1:19">
      <c r="A39" s="69" t="str">
        <f t="shared" si="0"/>
        <v>HDONTFDD</v>
      </c>
      <c r="B39" s="69" t="str">
        <f>VLOOKUP(H39,mapping!A:B,2,0)</f>
        <v>HDONTF</v>
      </c>
      <c r="C39" s="69" t="str">
        <f>VLOOKUP(H39,mapping!A:C,3,0)</f>
        <v>DD</v>
      </c>
      <c r="D39" s="69" t="str">
        <f>VLOOKUP(H39,mapping!A:D,4,0)</f>
        <v>Daily Dividend Option</v>
      </c>
      <c r="G39" s="239">
        <v>37</v>
      </c>
      <c r="H39" s="239" t="s">
        <v>1441</v>
      </c>
      <c r="I39" s="239" t="s">
        <v>2096</v>
      </c>
      <c r="J39" s="287">
        <v>44603</v>
      </c>
      <c r="K39" s="287">
        <v>44603</v>
      </c>
      <c r="L39" s="289">
        <v>8.4946289999999994E-2</v>
      </c>
      <c r="M39" s="289">
        <v>8.4946289999999994E-2</v>
      </c>
      <c r="N39" s="289">
        <v>710.553</v>
      </c>
      <c r="O39" s="289">
        <v>710553</v>
      </c>
      <c r="P39" s="289">
        <v>25578.525000000001</v>
      </c>
      <c r="Q39" s="289">
        <v>25578525</v>
      </c>
      <c r="R39" s="289">
        <v>0</v>
      </c>
      <c r="S39" s="289">
        <v>54.36</v>
      </c>
    </row>
    <row r="40" spans="1:19">
      <c r="A40" s="69" t="str">
        <f t="shared" si="0"/>
        <v>HDONTFDPD</v>
      </c>
      <c r="B40" s="69" t="str">
        <f>VLOOKUP(H40,mapping!A:B,2,0)</f>
        <v>HDONTF</v>
      </c>
      <c r="C40" s="69" t="str">
        <f>VLOOKUP(H40,mapping!A:C,3,0)</f>
        <v>DPD</v>
      </c>
      <c r="D40" s="69" t="str">
        <f>VLOOKUP(H40,mapping!A:D,4,0)</f>
        <v>Direct Plan - Daily Dividend Option</v>
      </c>
      <c r="G40" s="239">
        <v>38</v>
      </c>
      <c r="H40" s="239" t="s">
        <v>1446</v>
      </c>
      <c r="I40" s="239" t="s">
        <v>2094</v>
      </c>
      <c r="J40" s="287">
        <v>44537</v>
      </c>
      <c r="K40" s="287">
        <v>44537</v>
      </c>
      <c r="L40" s="289">
        <v>8.4282460000000003E-2</v>
      </c>
      <c r="M40" s="289">
        <v>8.4282460000000003E-2</v>
      </c>
      <c r="N40" s="289">
        <v>0</v>
      </c>
      <c r="O40" s="289">
        <v>0</v>
      </c>
      <c r="P40" s="289">
        <v>17.559999999999999</v>
      </c>
      <c r="Q40" s="289">
        <v>17560</v>
      </c>
      <c r="R40" s="289">
        <v>0</v>
      </c>
      <c r="S40" s="289">
        <v>0</v>
      </c>
    </row>
    <row r="41" spans="1:19">
      <c r="A41" s="69" t="str">
        <f t="shared" si="0"/>
        <v>HLCASHDPD</v>
      </c>
      <c r="B41" s="69" t="str">
        <f>VLOOKUP(H41,mapping!A:B,2,0)</f>
        <v>HLCASH</v>
      </c>
      <c r="C41" s="69" t="str">
        <f>VLOOKUP(H41,mapping!A:C,3,0)</f>
        <v>DPD</v>
      </c>
      <c r="D41" s="69" t="str">
        <f>VLOOKUP(H41,mapping!A:D,4,0)</f>
        <v>Direct Plan - Daily Dividend Option</v>
      </c>
      <c r="G41" s="239">
        <v>39</v>
      </c>
      <c r="H41" s="239" t="s">
        <v>615</v>
      </c>
      <c r="I41" s="239" t="s">
        <v>2095</v>
      </c>
      <c r="J41" s="287">
        <v>44543</v>
      </c>
      <c r="K41" s="287">
        <v>44543</v>
      </c>
      <c r="L41" s="289">
        <v>0.10410985</v>
      </c>
      <c r="M41" s="289">
        <v>0.10410985</v>
      </c>
      <c r="N41" s="289">
        <v>192838.38800000001</v>
      </c>
      <c r="O41" s="289">
        <v>193019675.36855879</v>
      </c>
      <c r="P41" s="289">
        <v>5463.9539999999997</v>
      </c>
      <c r="Q41" s="289">
        <v>5469090.6631554002</v>
      </c>
      <c r="R41" s="289">
        <v>0</v>
      </c>
      <c r="S41" s="289">
        <v>18069.47</v>
      </c>
    </row>
    <row r="42" spans="1:19">
      <c r="A42" s="69" t="str">
        <f t="shared" si="0"/>
        <v>HDUSTFDPD</v>
      </c>
      <c r="B42" s="69" t="str">
        <f>VLOOKUP(H42,mapping!A:B,2,0)</f>
        <v>HDUSTF</v>
      </c>
      <c r="C42" s="69" t="str">
        <f>VLOOKUP(H42,mapping!A:C,3,0)</f>
        <v>DPD</v>
      </c>
      <c r="D42" s="69" t="str">
        <f>VLOOKUP(H42,mapping!A:D,4,0)</f>
        <v>Direct Plan - Daily Dividend Option</v>
      </c>
      <c r="G42" s="239">
        <v>40</v>
      </c>
      <c r="H42" s="239" t="s">
        <v>465</v>
      </c>
      <c r="I42" s="239" t="s">
        <v>2097</v>
      </c>
      <c r="J42" s="287">
        <v>44601</v>
      </c>
      <c r="K42" s="287">
        <v>44601</v>
      </c>
      <c r="L42" s="289">
        <v>1.5749500000000001E-3</v>
      </c>
      <c r="M42" s="289">
        <v>1.5749500000000001E-3</v>
      </c>
      <c r="N42" s="289">
        <v>3109.875</v>
      </c>
      <c r="O42" s="289">
        <v>31361.845425</v>
      </c>
      <c r="P42" s="289">
        <v>120987.204</v>
      </c>
      <c r="Q42" s="289">
        <v>1220107.5574584</v>
      </c>
      <c r="R42" s="289">
        <v>0</v>
      </c>
      <c r="S42" s="289">
        <v>4.9000000000000004</v>
      </c>
    </row>
    <row r="43" spans="1:19">
      <c r="A43" s="69" t="str">
        <f t="shared" si="0"/>
        <v>HLCASHDPD</v>
      </c>
      <c r="B43" s="69" t="str">
        <f>VLOOKUP(H43,mapping!A:B,2,0)</f>
        <v>HLCASH</v>
      </c>
      <c r="C43" s="69" t="str">
        <f>VLOOKUP(H43,mapping!A:C,3,0)</f>
        <v>DPD</v>
      </c>
      <c r="D43" s="69" t="str">
        <f>VLOOKUP(H43,mapping!A:D,4,0)</f>
        <v>Direct Plan - Daily Dividend Option</v>
      </c>
      <c r="G43" s="239">
        <v>41</v>
      </c>
      <c r="H43" s="239" t="s">
        <v>615</v>
      </c>
      <c r="I43" s="239" t="s">
        <v>2095</v>
      </c>
      <c r="J43" s="287">
        <v>44545</v>
      </c>
      <c r="K43" s="287">
        <v>44545</v>
      </c>
      <c r="L43" s="289">
        <v>8.5397440000000005E-2</v>
      </c>
      <c r="M43" s="289">
        <v>8.5397440000000005E-2</v>
      </c>
      <c r="N43" s="289">
        <v>192865.44699999999</v>
      </c>
      <c r="O43" s="289">
        <v>193046759.80672473</v>
      </c>
      <c r="P43" s="289">
        <v>5464.72</v>
      </c>
      <c r="Q43" s="289">
        <v>5469857.3832719997</v>
      </c>
      <c r="R43" s="289">
        <v>0</v>
      </c>
      <c r="S43" s="289">
        <v>14823.47</v>
      </c>
    </row>
    <row r="44" spans="1:19">
      <c r="A44" s="69" t="str">
        <f t="shared" si="0"/>
        <v>HDONTFDPD</v>
      </c>
      <c r="B44" s="69" t="str">
        <f>VLOOKUP(H44,mapping!A:B,2,0)</f>
        <v>HDONTF</v>
      </c>
      <c r="C44" s="69" t="str">
        <f>VLOOKUP(H44,mapping!A:C,3,0)</f>
        <v>DPD</v>
      </c>
      <c r="D44" s="69" t="str">
        <f>VLOOKUP(H44,mapping!A:D,4,0)</f>
        <v>Direct Plan - Daily Dividend Option</v>
      </c>
      <c r="G44" s="239">
        <v>42</v>
      </c>
      <c r="H44" s="239" t="s">
        <v>1446</v>
      </c>
      <c r="I44" s="239" t="s">
        <v>2094</v>
      </c>
      <c r="J44" s="287">
        <v>44591</v>
      </c>
      <c r="K44" s="287">
        <v>44591</v>
      </c>
      <c r="L44" s="289">
        <v>0.20328425999999999</v>
      </c>
      <c r="M44" s="289">
        <v>0.20328425999999999</v>
      </c>
      <c r="N44" s="289">
        <v>0</v>
      </c>
      <c r="O44" s="289">
        <v>0</v>
      </c>
      <c r="P44" s="289">
        <v>17.66</v>
      </c>
      <c r="Q44" s="289">
        <v>17660</v>
      </c>
      <c r="R44" s="289">
        <v>0</v>
      </c>
      <c r="S44" s="289">
        <v>0</v>
      </c>
    </row>
    <row r="45" spans="1:19">
      <c r="A45" s="69" t="str">
        <f t="shared" si="0"/>
        <v>HDUSDFDD</v>
      </c>
      <c r="B45" s="69" t="str">
        <f>VLOOKUP(H45,mapping!A:B,2,0)</f>
        <v>HDUSDF</v>
      </c>
      <c r="C45" s="69" t="str">
        <f>VLOOKUP(H45,mapping!A:C,3,0)</f>
        <v>DD</v>
      </c>
      <c r="D45" s="69" t="str">
        <f>VLOOKUP(H45,mapping!A:D,4,0)</f>
        <v>Daily Dividend Option</v>
      </c>
      <c r="G45" s="239">
        <v>43</v>
      </c>
      <c r="H45" s="239" t="s">
        <v>1660</v>
      </c>
      <c r="I45" s="239" t="s">
        <v>2093</v>
      </c>
      <c r="J45" s="287">
        <v>44608</v>
      </c>
      <c r="K45" s="287">
        <v>44608</v>
      </c>
      <c r="L45" s="289">
        <v>0.21207329</v>
      </c>
      <c r="M45" s="289">
        <v>0.21207329</v>
      </c>
      <c r="N45" s="289">
        <v>0</v>
      </c>
      <c r="O45" s="289">
        <v>0</v>
      </c>
      <c r="P45" s="289">
        <v>83507.835999999996</v>
      </c>
      <c r="Q45" s="289">
        <v>85820159.628056407</v>
      </c>
      <c r="R45" s="289">
        <v>0</v>
      </c>
      <c r="S45" s="289">
        <v>0</v>
      </c>
    </row>
    <row r="46" spans="1:19">
      <c r="A46" s="69" t="str">
        <f t="shared" si="0"/>
        <v>HDONTFDPD</v>
      </c>
      <c r="B46" s="69" t="str">
        <f>VLOOKUP(H46,mapping!A:B,2,0)</f>
        <v>HDONTF</v>
      </c>
      <c r="C46" s="69" t="str">
        <f>VLOOKUP(H46,mapping!A:C,3,0)</f>
        <v>DPD</v>
      </c>
      <c r="D46" s="69" t="str">
        <f>VLOOKUP(H46,mapping!A:D,4,0)</f>
        <v>Direct Plan - Daily Dividend Option</v>
      </c>
      <c r="G46" s="239">
        <v>44</v>
      </c>
      <c r="H46" s="239" t="s">
        <v>1446</v>
      </c>
      <c r="I46" s="239" t="s">
        <v>2094</v>
      </c>
      <c r="J46" s="287">
        <v>44573</v>
      </c>
      <c r="K46" s="287">
        <v>44573</v>
      </c>
      <c r="L46" s="289">
        <v>9.1904459999999993E-2</v>
      </c>
      <c r="M46" s="289">
        <v>9.1904459999999993E-2</v>
      </c>
      <c r="N46" s="289">
        <v>0</v>
      </c>
      <c r="O46" s="289">
        <v>0</v>
      </c>
      <c r="P46" s="289">
        <v>17.626999999999999</v>
      </c>
      <c r="Q46" s="289">
        <v>17627</v>
      </c>
      <c r="R46" s="289">
        <v>0</v>
      </c>
      <c r="S46" s="289">
        <v>0</v>
      </c>
    </row>
    <row r="47" spans="1:19">
      <c r="A47" s="69" t="str">
        <f t="shared" si="0"/>
        <v>HDONTFDPD</v>
      </c>
      <c r="B47" s="69" t="str">
        <f>VLOOKUP(H47,mapping!A:B,2,0)</f>
        <v>HDONTF</v>
      </c>
      <c r="C47" s="69" t="str">
        <f>VLOOKUP(H47,mapping!A:C,3,0)</f>
        <v>DPD</v>
      </c>
      <c r="D47" s="69" t="str">
        <f>VLOOKUP(H47,mapping!A:D,4,0)</f>
        <v>Direct Plan - Daily Dividend Option</v>
      </c>
      <c r="G47" s="239">
        <v>45</v>
      </c>
      <c r="H47" s="239" t="s">
        <v>1446</v>
      </c>
      <c r="I47" s="239" t="s">
        <v>2094</v>
      </c>
      <c r="J47" s="287">
        <v>44545</v>
      </c>
      <c r="K47" s="287">
        <v>44545</v>
      </c>
      <c r="L47" s="289">
        <v>9.1607400000000005E-2</v>
      </c>
      <c r="M47" s="289">
        <v>9.1607400000000005E-2</v>
      </c>
      <c r="N47" s="289">
        <v>0</v>
      </c>
      <c r="O47" s="289">
        <v>0</v>
      </c>
      <c r="P47" s="289">
        <v>17.574999999999999</v>
      </c>
      <c r="Q47" s="289">
        <v>17575</v>
      </c>
      <c r="R47" s="289">
        <v>0</v>
      </c>
      <c r="S47" s="289">
        <v>0</v>
      </c>
    </row>
    <row r="48" spans="1:19">
      <c r="A48" s="69" t="str">
        <f t="shared" si="0"/>
        <v>HLCASHDD</v>
      </c>
      <c r="B48" s="69" t="str">
        <f>VLOOKUP(H48,mapping!A:B,2,0)</f>
        <v>HLCASH</v>
      </c>
      <c r="C48" s="69" t="str">
        <f>VLOOKUP(H48,mapping!A:C,3,0)</f>
        <v>DD</v>
      </c>
      <c r="D48" s="69" t="str">
        <f>VLOOKUP(H48,mapping!A:D,4,0)</f>
        <v>Daily Dividend Option</v>
      </c>
      <c r="G48" s="239">
        <v>46</v>
      </c>
      <c r="H48" s="239" t="s">
        <v>610</v>
      </c>
      <c r="I48" s="239" t="s">
        <v>2098</v>
      </c>
      <c r="J48" s="287">
        <v>44524</v>
      </c>
      <c r="K48" s="287">
        <v>44524</v>
      </c>
      <c r="L48" s="289">
        <v>0.12032801999999999</v>
      </c>
      <c r="M48" s="289">
        <v>0.12032801999999999</v>
      </c>
      <c r="N48" s="289">
        <v>83034.993000000002</v>
      </c>
      <c r="O48" s="289">
        <v>83126265.064305604</v>
      </c>
      <c r="P48" s="289">
        <v>833237.66740000003</v>
      </c>
      <c r="Q48" s="289">
        <v>834153562.24400604</v>
      </c>
      <c r="R48" s="289">
        <v>0</v>
      </c>
      <c r="S48" s="289">
        <v>9065.52</v>
      </c>
    </row>
    <row r="49" spans="1:19">
      <c r="A49" s="69" t="str">
        <f t="shared" si="0"/>
        <v>HDONTFDD</v>
      </c>
      <c r="B49" s="69" t="str">
        <f>VLOOKUP(H49,mapping!A:B,2,0)</f>
        <v>HDONTF</v>
      </c>
      <c r="C49" s="69" t="str">
        <f>VLOOKUP(H49,mapping!A:C,3,0)</f>
        <v>DD</v>
      </c>
      <c r="D49" s="69" t="str">
        <f>VLOOKUP(H49,mapping!A:D,4,0)</f>
        <v>Daily Dividend Option</v>
      </c>
      <c r="G49" s="239">
        <v>47</v>
      </c>
      <c r="H49" s="239" t="s">
        <v>1441</v>
      </c>
      <c r="I49" s="239" t="s">
        <v>2096</v>
      </c>
      <c r="J49" s="287">
        <v>44491</v>
      </c>
      <c r="K49" s="287">
        <v>44491</v>
      </c>
      <c r="L49" s="289">
        <v>8.6267040000000003E-2</v>
      </c>
      <c r="M49" s="289">
        <v>8.6267040000000003E-2</v>
      </c>
      <c r="N49" s="289">
        <v>1002.7670000000001</v>
      </c>
      <c r="O49" s="289">
        <v>1002767</v>
      </c>
      <c r="P49" s="289">
        <v>22867.878000000001</v>
      </c>
      <c r="Q49" s="289">
        <v>22867878</v>
      </c>
      <c r="R49" s="289">
        <v>0</v>
      </c>
      <c r="S49" s="289">
        <v>77.510000000000005</v>
      </c>
    </row>
    <row r="50" spans="1:19">
      <c r="A50" s="69" t="str">
        <f t="shared" si="0"/>
        <v>HLCASHDPD</v>
      </c>
      <c r="B50" s="69" t="str">
        <f>VLOOKUP(H50,mapping!A:B,2,0)</f>
        <v>HLCASH</v>
      </c>
      <c r="C50" s="69" t="str">
        <f>VLOOKUP(H50,mapping!A:C,3,0)</f>
        <v>DPD</v>
      </c>
      <c r="D50" s="69" t="str">
        <f>VLOOKUP(H50,mapping!A:D,4,0)</f>
        <v>Direct Plan - Daily Dividend Option</v>
      </c>
      <c r="G50" s="239">
        <v>48</v>
      </c>
      <c r="H50" s="239" t="s">
        <v>615</v>
      </c>
      <c r="I50" s="239" t="s">
        <v>2095</v>
      </c>
      <c r="J50" s="287">
        <v>44542</v>
      </c>
      <c r="K50" s="287">
        <v>44542</v>
      </c>
      <c r="L50" s="289">
        <v>0.18599057999999999</v>
      </c>
      <c r="M50" s="289">
        <v>0.18599057999999999</v>
      </c>
      <c r="N50" s="289">
        <v>192806.14300000001</v>
      </c>
      <c r="O50" s="289">
        <v>192987400.05503431</v>
      </c>
      <c r="P50" s="289">
        <v>5463.0389999999998</v>
      </c>
      <c r="Q50" s="289">
        <v>5468174.8029639004</v>
      </c>
      <c r="R50" s="289">
        <v>0</v>
      </c>
      <c r="S50" s="289">
        <v>32275.51</v>
      </c>
    </row>
    <row r="51" spans="1:19">
      <c r="A51" s="69" t="str">
        <f t="shared" si="0"/>
        <v>HDONTFDPD</v>
      </c>
      <c r="B51" s="69" t="str">
        <f>VLOOKUP(H51,mapping!A:B,2,0)</f>
        <v>HDONTF</v>
      </c>
      <c r="C51" s="69" t="str">
        <f>VLOOKUP(H51,mapping!A:C,3,0)</f>
        <v>DPD</v>
      </c>
      <c r="D51" s="69" t="str">
        <f>VLOOKUP(H51,mapping!A:D,4,0)</f>
        <v>Direct Plan - Daily Dividend Option</v>
      </c>
      <c r="G51" s="239">
        <v>49</v>
      </c>
      <c r="H51" s="239" t="s">
        <v>1446</v>
      </c>
      <c r="I51" s="239" t="s">
        <v>2094</v>
      </c>
      <c r="J51" s="287">
        <v>44512</v>
      </c>
      <c r="K51" s="287">
        <v>44512</v>
      </c>
      <c r="L51" s="289">
        <v>8.7358669999999999E-2</v>
      </c>
      <c r="M51" s="289">
        <v>8.7358669999999999E-2</v>
      </c>
      <c r="N51" s="289">
        <v>0</v>
      </c>
      <c r="O51" s="289">
        <v>0</v>
      </c>
      <c r="P51" s="289">
        <v>17.513999999999999</v>
      </c>
      <c r="Q51" s="289">
        <v>17514</v>
      </c>
      <c r="R51" s="289">
        <v>0</v>
      </c>
      <c r="S51" s="289">
        <v>0</v>
      </c>
    </row>
    <row r="52" spans="1:19">
      <c r="A52" s="69" t="str">
        <f t="shared" si="0"/>
        <v>HLCASHDD</v>
      </c>
      <c r="B52" s="69" t="str">
        <f>VLOOKUP(H52,mapping!A:B,2,0)</f>
        <v>HLCASH</v>
      </c>
      <c r="C52" s="69" t="str">
        <f>VLOOKUP(H52,mapping!A:C,3,0)</f>
        <v>DD</v>
      </c>
      <c r="D52" s="69" t="str">
        <f>VLOOKUP(H52,mapping!A:D,4,0)</f>
        <v>Daily Dividend Option</v>
      </c>
      <c r="G52" s="239">
        <v>50</v>
      </c>
      <c r="H52" s="239" t="s">
        <v>610</v>
      </c>
      <c r="I52" s="239" t="s">
        <v>2098</v>
      </c>
      <c r="J52" s="287">
        <v>44473</v>
      </c>
      <c r="K52" s="287">
        <v>44473</v>
      </c>
      <c r="L52" s="289">
        <v>9.4949450000000005E-2</v>
      </c>
      <c r="M52" s="289">
        <v>9.4949450000000005E-2</v>
      </c>
      <c r="N52" s="289">
        <v>82689.702999999994</v>
      </c>
      <c r="O52" s="289">
        <v>82779967.079794794</v>
      </c>
      <c r="P52" s="289">
        <v>700771.26240000001</v>
      </c>
      <c r="Q52" s="289">
        <v>701536224.31003582</v>
      </c>
      <c r="R52" s="289">
        <v>0</v>
      </c>
      <c r="S52" s="289">
        <v>7120.99</v>
      </c>
    </row>
    <row r="53" spans="1:19">
      <c r="A53" s="69" t="str">
        <f t="shared" si="0"/>
        <v>HLCASHDPD</v>
      </c>
      <c r="B53" s="69" t="str">
        <f>VLOOKUP(H53,mapping!A:B,2,0)</f>
        <v>HLCASH</v>
      </c>
      <c r="C53" s="69" t="str">
        <f>VLOOKUP(H53,mapping!A:C,3,0)</f>
        <v>DPD</v>
      </c>
      <c r="D53" s="69" t="str">
        <f>VLOOKUP(H53,mapping!A:D,4,0)</f>
        <v>Direct Plan - Daily Dividend Option</v>
      </c>
      <c r="G53" s="239">
        <v>51</v>
      </c>
      <c r="H53" s="239" t="s">
        <v>615</v>
      </c>
      <c r="I53" s="239" t="s">
        <v>2095</v>
      </c>
      <c r="J53" s="287">
        <v>44560</v>
      </c>
      <c r="K53" s="287">
        <v>44560</v>
      </c>
      <c r="L53" s="289">
        <v>0.11036392</v>
      </c>
      <c r="M53" s="289">
        <v>0.11036392</v>
      </c>
      <c r="N53" s="289">
        <v>193120.20800000001</v>
      </c>
      <c r="O53" s="289">
        <v>193301760.3075408</v>
      </c>
      <c r="P53" s="289">
        <v>5481.9560000000001</v>
      </c>
      <c r="Q53" s="289">
        <v>5487109.5868356004</v>
      </c>
      <c r="R53" s="289">
        <v>0</v>
      </c>
      <c r="S53" s="289">
        <v>19183.54</v>
      </c>
    </row>
    <row r="54" spans="1:19">
      <c r="A54" s="69" t="str">
        <f t="shared" si="0"/>
        <v>HDONTFDPD</v>
      </c>
      <c r="B54" s="69" t="str">
        <f>VLOOKUP(H54,mapping!A:B,2,0)</f>
        <v>HDONTF</v>
      </c>
      <c r="C54" s="69" t="str">
        <f>VLOOKUP(H54,mapping!A:C,3,0)</f>
        <v>DPD</v>
      </c>
      <c r="D54" s="69" t="str">
        <f>VLOOKUP(H54,mapping!A:D,4,0)</f>
        <v>Direct Plan - Daily Dividend Option</v>
      </c>
      <c r="G54" s="239">
        <v>52</v>
      </c>
      <c r="H54" s="239" t="s">
        <v>1446</v>
      </c>
      <c r="I54" s="239" t="s">
        <v>2094</v>
      </c>
      <c r="J54" s="287">
        <v>44574</v>
      </c>
      <c r="K54" s="287">
        <v>44574</v>
      </c>
      <c r="L54" s="289">
        <v>8.7356059999999999E-2</v>
      </c>
      <c r="M54" s="289">
        <v>8.7356059999999999E-2</v>
      </c>
      <c r="N54" s="289">
        <v>0</v>
      </c>
      <c r="O54" s="289">
        <v>0</v>
      </c>
      <c r="P54" s="289">
        <v>17.629000000000001</v>
      </c>
      <c r="Q54" s="289">
        <v>17629</v>
      </c>
      <c r="R54" s="289">
        <v>0</v>
      </c>
      <c r="S54" s="289">
        <v>0</v>
      </c>
    </row>
    <row r="55" spans="1:19">
      <c r="A55" s="69" t="str">
        <f t="shared" si="0"/>
        <v>HDUSDFDD</v>
      </c>
      <c r="B55" s="69" t="str">
        <f>VLOOKUP(H55,mapping!A:B,2,0)</f>
        <v>HDUSDF</v>
      </c>
      <c r="C55" s="69" t="str">
        <f>VLOOKUP(H55,mapping!A:C,3,0)</f>
        <v>DD</v>
      </c>
      <c r="D55" s="69" t="str">
        <f>VLOOKUP(H55,mapping!A:D,4,0)</f>
        <v>Daily Dividend Option</v>
      </c>
      <c r="G55" s="239">
        <v>53</v>
      </c>
      <c r="H55" s="239" t="s">
        <v>1660</v>
      </c>
      <c r="I55" s="239" t="s">
        <v>2093</v>
      </c>
      <c r="J55" s="287">
        <v>44508</v>
      </c>
      <c r="K55" s="287">
        <v>44508</v>
      </c>
      <c r="L55" s="289">
        <v>0.62167481999999996</v>
      </c>
      <c r="M55" s="289">
        <v>0.62167481999999996</v>
      </c>
      <c r="N55" s="289">
        <v>0</v>
      </c>
      <c r="O55" s="289">
        <v>0</v>
      </c>
      <c r="P55" s="289">
        <v>88747.925000000003</v>
      </c>
      <c r="Q55" s="289">
        <v>91205346.168457493</v>
      </c>
      <c r="R55" s="289">
        <v>0</v>
      </c>
      <c r="S55" s="289">
        <v>0</v>
      </c>
    </row>
    <row r="56" spans="1:19">
      <c r="A56" s="69" t="str">
        <f t="shared" si="0"/>
        <v>HDONTFDPD</v>
      </c>
      <c r="B56" s="69" t="str">
        <f>VLOOKUP(H56,mapping!A:B,2,0)</f>
        <v>HDONTF</v>
      </c>
      <c r="C56" s="69" t="str">
        <f>VLOOKUP(H56,mapping!A:C,3,0)</f>
        <v>DPD</v>
      </c>
      <c r="D56" s="69" t="str">
        <f>VLOOKUP(H56,mapping!A:D,4,0)</f>
        <v>Direct Plan - Daily Dividend Option</v>
      </c>
      <c r="G56" s="239">
        <v>54</v>
      </c>
      <c r="H56" s="239" t="s">
        <v>1446</v>
      </c>
      <c r="I56" s="239" t="s">
        <v>2094</v>
      </c>
      <c r="J56" s="287">
        <v>44486</v>
      </c>
      <c r="K56" s="287">
        <v>44486</v>
      </c>
      <c r="L56" s="289">
        <v>0.225551</v>
      </c>
      <c r="M56" s="289">
        <v>0.225551</v>
      </c>
      <c r="N56" s="289">
        <v>0</v>
      </c>
      <c r="O56" s="289">
        <v>0</v>
      </c>
      <c r="P56" s="289">
        <v>17.465</v>
      </c>
      <c r="Q56" s="289">
        <v>17465</v>
      </c>
      <c r="R56" s="289">
        <v>0</v>
      </c>
      <c r="S56" s="289">
        <v>0</v>
      </c>
    </row>
    <row r="57" spans="1:19">
      <c r="A57" s="69" t="str">
        <f t="shared" si="0"/>
        <v>HLCASHDPD</v>
      </c>
      <c r="B57" s="69" t="str">
        <f>VLOOKUP(H57,mapping!A:B,2,0)</f>
        <v>HLCASH</v>
      </c>
      <c r="C57" s="69" t="str">
        <f>VLOOKUP(H57,mapping!A:C,3,0)</f>
        <v>DPD</v>
      </c>
      <c r="D57" s="69" t="str">
        <f>VLOOKUP(H57,mapping!A:D,4,0)</f>
        <v>Direct Plan - Daily Dividend Option</v>
      </c>
      <c r="G57" s="239">
        <v>55</v>
      </c>
      <c r="H57" s="239" t="s">
        <v>615</v>
      </c>
      <c r="I57" s="239" t="s">
        <v>2095</v>
      </c>
      <c r="J57" s="287">
        <v>44584</v>
      </c>
      <c r="K57" s="287">
        <v>44584</v>
      </c>
      <c r="L57" s="289">
        <v>0.2070024</v>
      </c>
      <c r="M57" s="289">
        <v>0.2070024</v>
      </c>
      <c r="N57" s="289">
        <v>173508.95699999999</v>
      </c>
      <c r="O57" s="289">
        <v>173672072.77047569</v>
      </c>
      <c r="P57" s="289">
        <v>5494.2150000000001</v>
      </c>
      <c r="Q57" s="289">
        <v>5499380.1115215002</v>
      </c>
      <c r="R57" s="289">
        <v>0</v>
      </c>
      <c r="S57" s="289">
        <v>32327.15</v>
      </c>
    </row>
    <row r="58" spans="1:19">
      <c r="A58" s="69" t="str">
        <f t="shared" si="0"/>
        <v>HLCASHDPD</v>
      </c>
      <c r="B58" s="69" t="str">
        <f>VLOOKUP(H58,mapping!A:B,2,0)</f>
        <v>HLCASH</v>
      </c>
      <c r="C58" s="69" t="str">
        <f>VLOOKUP(H58,mapping!A:C,3,0)</f>
        <v>DPD</v>
      </c>
      <c r="D58" s="69" t="str">
        <f>VLOOKUP(H58,mapping!A:D,4,0)</f>
        <v>Direct Plan - Daily Dividend Option</v>
      </c>
      <c r="G58" s="239">
        <v>56</v>
      </c>
      <c r="H58" s="239" t="s">
        <v>615</v>
      </c>
      <c r="I58" s="239" t="s">
        <v>2095</v>
      </c>
      <c r="J58" s="287">
        <v>44557</v>
      </c>
      <c r="K58" s="287">
        <v>44557</v>
      </c>
      <c r="L58" s="289">
        <v>0.11242249999999999</v>
      </c>
      <c r="M58" s="289">
        <v>0.11242249999999999</v>
      </c>
      <c r="N58" s="289">
        <v>193063.90400000001</v>
      </c>
      <c r="O58" s="289">
        <v>193245403.3761504</v>
      </c>
      <c r="P58" s="289">
        <v>5480.3540000000003</v>
      </c>
      <c r="Q58" s="289">
        <v>5485506.0807953998</v>
      </c>
      <c r="R58" s="289">
        <v>0</v>
      </c>
      <c r="S58" s="289">
        <v>19534.759999999998</v>
      </c>
    </row>
    <row r="59" spans="1:19">
      <c r="A59" s="69" t="str">
        <f t="shared" si="0"/>
        <v>HDUSTFDD</v>
      </c>
      <c r="B59" s="69" t="str">
        <f>VLOOKUP(H59,mapping!A:B,2,0)</f>
        <v>HDUSTF</v>
      </c>
      <c r="C59" s="69" t="str">
        <f>VLOOKUP(H59,mapping!A:C,3,0)</f>
        <v>DD</v>
      </c>
      <c r="D59" s="69" t="str">
        <f>VLOOKUP(H59,mapping!A:D,4,0)</f>
        <v>Daily Dividend Option</v>
      </c>
      <c r="G59" s="239">
        <v>57</v>
      </c>
      <c r="H59" s="239" t="s">
        <v>459</v>
      </c>
      <c r="I59" s="239" t="s">
        <v>2257</v>
      </c>
      <c r="J59" s="287">
        <v>44600</v>
      </c>
      <c r="K59" s="287">
        <v>44600</v>
      </c>
      <c r="L59" s="289">
        <v>4.3014000000000003E-4</v>
      </c>
      <c r="M59" s="289">
        <v>4.3014000000000003E-4</v>
      </c>
      <c r="N59" s="289">
        <v>31619.646000000001</v>
      </c>
      <c r="O59" s="289">
        <v>317837.51962739998</v>
      </c>
      <c r="P59" s="289">
        <v>3695528.2459999998</v>
      </c>
      <c r="Q59" s="289">
        <v>37147080.375967398</v>
      </c>
      <c r="R59" s="289">
        <v>0</v>
      </c>
      <c r="S59" s="289">
        <v>13.6</v>
      </c>
    </row>
    <row r="60" spans="1:19">
      <c r="A60" s="69" t="str">
        <f t="shared" si="0"/>
        <v>HDONTFDD</v>
      </c>
      <c r="B60" s="69" t="str">
        <f>VLOOKUP(H60,mapping!A:B,2,0)</f>
        <v>HDONTF</v>
      </c>
      <c r="C60" s="69" t="str">
        <f>VLOOKUP(H60,mapping!A:C,3,0)</f>
        <v>DD</v>
      </c>
      <c r="D60" s="69" t="str">
        <f>VLOOKUP(H60,mapping!A:D,4,0)</f>
        <v>Daily Dividend Option</v>
      </c>
      <c r="G60" s="239">
        <v>58</v>
      </c>
      <c r="H60" s="239" t="s">
        <v>1441</v>
      </c>
      <c r="I60" s="239" t="s">
        <v>2096</v>
      </c>
      <c r="J60" s="287">
        <v>44624</v>
      </c>
      <c r="K60" s="287">
        <v>44624</v>
      </c>
      <c r="L60" s="289">
        <v>8.5873790000000005E-2</v>
      </c>
      <c r="M60" s="289">
        <v>8.5873790000000005E-2</v>
      </c>
      <c r="N60" s="289">
        <v>611.60599999999999</v>
      </c>
      <c r="O60" s="289">
        <v>611606.36696360004</v>
      </c>
      <c r="P60" s="289">
        <v>25616.804</v>
      </c>
      <c r="Q60" s="289">
        <v>25616819.370082401</v>
      </c>
      <c r="R60" s="289">
        <v>0</v>
      </c>
      <c r="S60" s="289">
        <v>47.52</v>
      </c>
    </row>
    <row r="61" spans="1:19">
      <c r="A61" s="69" t="str">
        <f t="shared" si="0"/>
        <v>HDONTFDPD</v>
      </c>
      <c r="B61" s="69" t="str">
        <f>VLOOKUP(H61,mapping!A:B,2,0)</f>
        <v>HDONTF</v>
      </c>
      <c r="C61" s="69" t="str">
        <f>VLOOKUP(H61,mapping!A:C,3,0)</f>
        <v>DPD</v>
      </c>
      <c r="D61" s="69" t="str">
        <f>VLOOKUP(H61,mapping!A:D,4,0)</f>
        <v>Direct Plan - Daily Dividend Option</v>
      </c>
      <c r="G61" s="239">
        <v>59</v>
      </c>
      <c r="H61" s="239" t="s">
        <v>1446</v>
      </c>
      <c r="I61" s="239" t="s">
        <v>2094</v>
      </c>
      <c r="J61" s="287">
        <v>44608</v>
      </c>
      <c r="K61" s="287">
        <v>44608</v>
      </c>
      <c r="L61" s="289">
        <v>8.8170460000000006E-2</v>
      </c>
      <c r="M61" s="289">
        <v>8.8170460000000006E-2</v>
      </c>
      <c r="N61" s="289">
        <v>0</v>
      </c>
      <c r="O61" s="289">
        <v>0</v>
      </c>
      <c r="P61" s="289">
        <v>17.693000000000001</v>
      </c>
      <c r="Q61" s="289">
        <v>17693</v>
      </c>
      <c r="R61" s="289">
        <v>0</v>
      </c>
      <c r="S61" s="289">
        <v>0</v>
      </c>
    </row>
    <row r="62" spans="1:19">
      <c r="A62" s="69" t="str">
        <f t="shared" si="0"/>
        <v>HDONTFDD</v>
      </c>
      <c r="B62" s="69" t="str">
        <f>VLOOKUP(H62,mapping!A:B,2,0)</f>
        <v>HDONTF</v>
      </c>
      <c r="C62" s="69" t="str">
        <f>VLOOKUP(H62,mapping!A:C,3,0)</f>
        <v>DD</v>
      </c>
      <c r="D62" s="69" t="str">
        <f>VLOOKUP(H62,mapping!A:D,4,0)</f>
        <v>Daily Dividend Option</v>
      </c>
      <c r="G62" s="239">
        <v>60</v>
      </c>
      <c r="H62" s="239" t="s">
        <v>1441</v>
      </c>
      <c r="I62" s="239" t="s">
        <v>2096</v>
      </c>
      <c r="J62" s="287">
        <v>44540</v>
      </c>
      <c r="K62" s="287">
        <v>44540</v>
      </c>
      <c r="L62" s="289">
        <v>8.5054420000000006E-2</v>
      </c>
      <c r="M62" s="289">
        <v>8.5054420000000006E-2</v>
      </c>
      <c r="N62" s="289">
        <v>906.43499999999995</v>
      </c>
      <c r="O62" s="289">
        <v>906435</v>
      </c>
      <c r="P62" s="289">
        <v>25457.39</v>
      </c>
      <c r="Q62" s="289">
        <v>25457390</v>
      </c>
      <c r="R62" s="289">
        <v>0</v>
      </c>
      <c r="S62" s="289">
        <v>69.099999999999994</v>
      </c>
    </row>
    <row r="63" spans="1:19">
      <c r="A63" s="69" t="str">
        <f t="shared" si="0"/>
        <v>HDUSTFDD</v>
      </c>
      <c r="B63" s="69" t="str">
        <f>VLOOKUP(H63,mapping!A:B,2,0)</f>
        <v>HDUSTF</v>
      </c>
      <c r="C63" s="69" t="str">
        <f>VLOOKUP(H63,mapping!A:C,3,0)</f>
        <v>DD</v>
      </c>
      <c r="D63" s="69" t="str">
        <f>VLOOKUP(H63,mapping!A:D,4,0)</f>
        <v>Daily Dividend Option</v>
      </c>
      <c r="G63" s="239">
        <v>61</v>
      </c>
      <c r="H63" s="239" t="s">
        <v>459</v>
      </c>
      <c r="I63" s="239" t="s">
        <v>2257</v>
      </c>
      <c r="J63" s="287">
        <v>44568</v>
      </c>
      <c r="K63" s="287">
        <v>44568</v>
      </c>
      <c r="L63" s="289">
        <v>1.6321899999999999E-3</v>
      </c>
      <c r="M63" s="289">
        <v>1.6321899999999999E-3</v>
      </c>
      <c r="N63" s="289">
        <v>31544.213</v>
      </c>
      <c r="O63" s="289">
        <v>317079.27465470001</v>
      </c>
      <c r="P63" s="289">
        <v>3411252.1030000001</v>
      </c>
      <c r="Q63" s="289">
        <v>34289565.014145702</v>
      </c>
      <c r="R63" s="289">
        <v>0</v>
      </c>
      <c r="S63" s="289">
        <v>51.49</v>
      </c>
    </row>
    <row r="64" spans="1:19">
      <c r="A64" s="69" t="str">
        <f t="shared" si="0"/>
        <v>HDONTFDPD</v>
      </c>
      <c r="B64" s="69" t="str">
        <f>VLOOKUP(H64,mapping!A:B,2,0)</f>
        <v>HDONTF</v>
      </c>
      <c r="C64" s="69" t="str">
        <f>VLOOKUP(H64,mapping!A:C,3,0)</f>
        <v>DPD</v>
      </c>
      <c r="D64" s="69" t="str">
        <f>VLOOKUP(H64,mapping!A:D,4,0)</f>
        <v>Direct Plan - Daily Dividend Option</v>
      </c>
      <c r="G64" s="239">
        <v>62</v>
      </c>
      <c r="H64" s="239" t="s">
        <v>1446</v>
      </c>
      <c r="I64" s="239" t="s">
        <v>2094</v>
      </c>
      <c r="J64" s="287">
        <v>44558</v>
      </c>
      <c r="K64" s="287">
        <v>44558</v>
      </c>
      <c r="L64" s="289">
        <v>9.6596390000000004E-2</v>
      </c>
      <c r="M64" s="289">
        <v>9.6596390000000004E-2</v>
      </c>
      <c r="N64" s="289">
        <v>0</v>
      </c>
      <c r="O64" s="289">
        <v>0</v>
      </c>
      <c r="P64" s="289">
        <v>17.599</v>
      </c>
      <c r="Q64" s="289">
        <v>17599</v>
      </c>
      <c r="R64" s="289">
        <v>0</v>
      </c>
      <c r="S64" s="289">
        <v>0</v>
      </c>
    </row>
    <row r="65" spans="1:19">
      <c r="A65" s="69" t="str">
        <f t="shared" si="0"/>
        <v>HDONTFDD</v>
      </c>
      <c r="B65" s="69" t="str">
        <f>VLOOKUP(H65,mapping!A:B,2,0)</f>
        <v>HDONTF</v>
      </c>
      <c r="C65" s="69" t="str">
        <f>VLOOKUP(H65,mapping!A:C,3,0)</f>
        <v>DD</v>
      </c>
      <c r="D65" s="69" t="str">
        <f>VLOOKUP(H65,mapping!A:D,4,0)</f>
        <v>Daily Dividend Option</v>
      </c>
      <c r="G65" s="239">
        <v>63</v>
      </c>
      <c r="H65" s="239" t="s">
        <v>1441</v>
      </c>
      <c r="I65" s="239" t="s">
        <v>2096</v>
      </c>
      <c r="J65" s="287">
        <v>44642</v>
      </c>
      <c r="K65" s="287">
        <v>44642</v>
      </c>
      <c r="L65" s="289">
        <v>9.095048E-2</v>
      </c>
      <c r="M65" s="289">
        <v>9.095048E-2</v>
      </c>
      <c r="N65" s="289">
        <v>612.49300000000005</v>
      </c>
      <c r="O65" s="289">
        <v>612493.36749580002</v>
      </c>
      <c r="P65" s="289">
        <v>24135.491999999998</v>
      </c>
      <c r="Q65" s="289">
        <v>24135506.481295198</v>
      </c>
      <c r="R65" s="289">
        <v>0</v>
      </c>
      <c r="S65" s="289">
        <v>49.71</v>
      </c>
    </row>
    <row r="66" spans="1:19">
      <c r="A66" s="69" t="str">
        <f t="shared" si="0"/>
        <v>HDUSTFDD</v>
      </c>
      <c r="B66" s="69" t="str">
        <f>VLOOKUP(H66,mapping!A:B,2,0)</f>
        <v>HDUSTF</v>
      </c>
      <c r="C66" s="69" t="str">
        <f>VLOOKUP(H66,mapping!A:C,3,0)</f>
        <v>DD</v>
      </c>
      <c r="D66" s="69" t="str">
        <f>VLOOKUP(H66,mapping!A:D,4,0)</f>
        <v>Daily Dividend Option</v>
      </c>
      <c r="G66" s="239">
        <v>64</v>
      </c>
      <c r="H66" s="239" t="s">
        <v>459</v>
      </c>
      <c r="I66" s="239" t="s">
        <v>2257</v>
      </c>
      <c r="J66" s="287">
        <v>44602</v>
      </c>
      <c r="K66" s="287">
        <v>44602</v>
      </c>
      <c r="L66" s="289">
        <v>6.3358199999999998E-3</v>
      </c>
      <c r="M66" s="289">
        <v>6.3358199999999998E-3</v>
      </c>
      <c r="N66" s="289">
        <v>31625.592000000001</v>
      </c>
      <c r="O66" s="289">
        <v>317897.28822480002</v>
      </c>
      <c r="P66" s="289">
        <v>3696343.5129999998</v>
      </c>
      <c r="Q66" s="289">
        <v>37155275.358324699</v>
      </c>
      <c r="R66" s="289">
        <v>0</v>
      </c>
      <c r="S66" s="289">
        <v>200.37</v>
      </c>
    </row>
    <row r="67" spans="1:19">
      <c r="A67" s="69" t="str">
        <f t="shared" si="0"/>
        <v>HDONTFDPD</v>
      </c>
      <c r="B67" s="69" t="str">
        <f>VLOOKUP(H67,mapping!A:B,2,0)</f>
        <v>HDONTF</v>
      </c>
      <c r="C67" s="69" t="str">
        <f>VLOOKUP(H67,mapping!A:C,3,0)</f>
        <v>DPD</v>
      </c>
      <c r="D67" s="69" t="str">
        <f>VLOOKUP(H67,mapping!A:D,4,0)</f>
        <v>Direct Plan - Daily Dividend Option</v>
      </c>
      <c r="G67" s="239">
        <v>65</v>
      </c>
      <c r="H67" s="239" t="s">
        <v>1446</v>
      </c>
      <c r="I67" s="239" t="s">
        <v>2094</v>
      </c>
      <c r="J67" s="287">
        <v>44560</v>
      </c>
      <c r="K67" s="287">
        <v>44560</v>
      </c>
      <c r="L67" s="289">
        <v>8.9757420000000004E-2</v>
      </c>
      <c r="M67" s="289">
        <v>8.9757420000000004E-2</v>
      </c>
      <c r="N67" s="289">
        <v>0</v>
      </c>
      <c r="O67" s="289">
        <v>0</v>
      </c>
      <c r="P67" s="289">
        <v>17.603000000000002</v>
      </c>
      <c r="Q67" s="289">
        <v>17603</v>
      </c>
      <c r="R67" s="289">
        <v>0</v>
      </c>
      <c r="S67" s="289">
        <v>0</v>
      </c>
    </row>
    <row r="68" spans="1:19">
      <c r="A68" s="69" t="str">
        <f t="shared" ref="A68:A131" si="1">+B68&amp;C68</f>
        <v>HLCASHDD</v>
      </c>
      <c r="B68" s="69" t="str">
        <f>VLOOKUP(H68,mapping!A:B,2,0)</f>
        <v>HLCASH</v>
      </c>
      <c r="C68" s="69" t="str">
        <f>VLOOKUP(H68,mapping!A:C,3,0)</f>
        <v>DD</v>
      </c>
      <c r="D68" s="69" t="str">
        <f>VLOOKUP(H68,mapping!A:D,4,0)</f>
        <v>Daily Dividend Option</v>
      </c>
      <c r="G68" s="239">
        <v>66</v>
      </c>
      <c r="H68" s="239" t="s">
        <v>610</v>
      </c>
      <c r="I68" s="239" t="s">
        <v>2098</v>
      </c>
      <c r="J68" s="287">
        <v>44509</v>
      </c>
      <c r="K68" s="287">
        <v>44509</v>
      </c>
      <c r="L68" s="289">
        <v>0.13280127999999999</v>
      </c>
      <c r="M68" s="289">
        <v>0.13280127999999999</v>
      </c>
      <c r="N68" s="289">
        <v>82928.679999999993</v>
      </c>
      <c r="O68" s="289">
        <v>83019835.205055997</v>
      </c>
      <c r="P68" s="289">
        <v>681967.8064</v>
      </c>
      <c r="Q68" s="289">
        <v>682717425.41279483</v>
      </c>
      <c r="R68" s="289">
        <v>0</v>
      </c>
      <c r="S68" s="289">
        <v>9993.14</v>
      </c>
    </row>
    <row r="69" spans="1:19">
      <c r="A69" s="69" t="str">
        <f t="shared" si="1"/>
        <v>HDONTFDPD</v>
      </c>
      <c r="B69" s="69" t="str">
        <f>VLOOKUP(H69,mapping!A:B,2,0)</f>
        <v>HDONTF</v>
      </c>
      <c r="C69" s="69" t="str">
        <f>VLOOKUP(H69,mapping!A:C,3,0)</f>
        <v>DPD</v>
      </c>
      <c r="D69" s="69" t="str">
        <f>VLOOKUP(H69,mapping!A:D,4,0)</f>
        <v>Direct Plan - Daily Dividend Option</v>
      </c>
      <c r="G69" s="239">
        <v>67</v>
      </c>
      <c r="H69" s="239" t="s">
        <v>1446</v>
      </c>
      <c r="I69" s="239" t="s">
        <v>2094</v>
      </c>
      <c r="J69" s="287">
        <v>44582</v>
      </c>
      <c r="K69" s="287">
        <v>44582</v>
      </c>
      <c r="L69" s="289">
        <v>0.11221944</v>
      </c>
      <c r="M69" s="289">
        <v>0.11221944</v>
      </c>
      <c r="N69" s="289">
        <v>0</v>
      </c>
      <c r="O69" s="289">
        <v>0</v>
      </c>
      <c r="P69" s="289">
        <v>17.643999999999998</v>
      </c>
      <c r="Q69" s="289">
        <v>17644</v>
      </c>
      <c r="R69" s="289">
        <v>0</v>
      </c>
      <c r="S69" s="289">
        <v>0</v>
      </c>
    </row>
    <row r="70" spans="1:19">
      <c r="A70" s="69" t="str">
        <f t="shared" si="1"/>
        <v>HDONTFDD</v>
      </c>
      <c r="B70" s="69" t="str">
        <f>VLOOKUP(H70,mapping!A:B,2,0)</f>
        <v>HDONTF</v>
      </c>
      <c r="C70" s="69" t="str">
        <f>VLOOKUP(H70,mapping!A:C,3,0)</f>
        <v>DD</v>
      </c>
      <c r="D70" s="69" t="str">
        <f>VLOOKUP(H70,mapping!A:D,4,0)</f>
        <v>Daily Dividend Option</v>
      </c>
      <c r="G70" s="239">
        <v>68</v>
      </c>
      <c r="H70" s="239" t="s">
        <v>1441</v>
      </c>
      <c r="I70" s="239" t="s">
        <v>2096</v>
      </c>
      <c r="J70" s="287">
        <v>44531</v>
      </c>
      <c r="K70" s="287">
        <v>44531</v>
      </c>
      <c r="L70" s="289">
        <v>8.538308E-2</v>
      </c>
      <c r="M70" s="289">
        <v>8.538308E-2</v>
      </c>
      <c r="N70" s="289">
        <v>905.803</v>
      </c>
      <c r="O70" s="289">
        <v>905803</v>
      </c>
      <c r="P70" s="289">
        <v>25436.418000000001</v>
      </c>
      <c r="Q70" s="289">
        <v>25436418</v>
      </c>
      <c r="R70" s="289">
        <v>0</v>
      </c>
      <c r="S70" s="289">
        <v>69.34</v>
      </c>
    </row>
    <row r="71" spans="1:19">
      <c r="A71" s="69" t="str">
        <f t="shared" si="1"/>
        <v>HDONTFDPD</v>
      </c>
      <c r="B71" s="69" t="str">
        <f>VLOOKUP(H71,mapping!A:B,2,0)</f>
        <v>HDONTF</v>
      </c>
      <c r="C71" s="69" t="str">
        <f>VLOOKUP(H71,mapping!A:C,3,0)</f>
        <v>DPD</v>
      </c>
      <c r="D71" s="69" t="str">
        <f>VLOOKUP(H71,mapping!A:D,4,0)</f>
        <v>Direct Plan - Daily Dividend Option</v>
      </c>
      <c r="G71" s="239">
        <v>69</v>
      </c>
      <c r="H71" s="239" t="s">
        <v>1446</v>
      </c>
      <c r="I71" s="239" t="s">
        <v>2094</v>
      </c>
      <c r="J71" s="287">
        <v>44521</v>
      </c>
      <c r="K71" s="287">
        <v>44521</v>
      </c>
      <c r="L71" s="289">
        <v>0.2686846</v>
      </c>
      <c r="M71" s="289">
        <v>0.2686846</v>
      </c>
      <c r="N71" s="289">
        <v>0</v>
      </c>
      <c r="O71" s="289">
        <v>0</v>
      </c>
      <c r="P71" s="289">
        <v>17.527000000000001</v>
      </c>
      <c r="Q71" s="289">
        <v>17527</v>
      </c>
      <c r="R71" s="289">
        <v>0</v>
      </c>
      <c r="S71" s="289">
        <v>0</v>
      </c>
    </row>
    <row r="72" spans="1:19">
      <c r="A72" s="69" t="str">
        <f t="shared" si="1"/>
        <v>HLCASHDD</v>
      </c>
      <c r="B72" s="69" t="str">
        <f>VLOOKUP(H72,mapping!A:B,2,0)</f>
        <v>HLCASH</v>
      </c>
      <c r="C72" s="69" t="str">
        <f>VLOOKUP(H72,mapping!A:C,3,0)</f>
        <v>DD</v>
      </c>
      <c r="D72" s="69" t="str">
        <f>VLOOKUP(H72,mapping!A:D,4,0)</f>
        <v>Daily Dividend Option</v>
      </c>
      <c r="G72" s="239">
        <v>70</v>
      </c>
      <c r="H72" s="239" t="s">
        <v>610</v>
      </c>
      <c r="I72" s="239" t="s">
        <v>2098</v>
      </c>
      <c r="J72" s="287">
        <v>44589</v>
      </c>
      <c r="K72" s="287">
        <v>44589</v>
      </c>
      <c r="L72" s="289">
        <v>0.12773250999999999</v>
      </c>
      <c r="M72" s="289">
        <v>0.12773250999999999</v>
      </c>
      <c r="N72" s="289">
        <v>83492.531000000003</v>
      </c>
      <c r="O72" s="289">
        <v>83584305.990075201</v>
      </c>
      <c r="P72" s="289">
        <v>698252.49439999997</v>
      </c>
      <c r="Q72" s="289">
        <v>699020013.54184449</v>
      </c>
      <c r="R72" s="289">
        <v>0</v>
      </c>
      <c r="S72" s="289">
        <v>9676.9</v>
      </c>
    </row>
    <row r="73" spans="1:19">
      <c r="A73" s="69" t="str">
        <f t="shared" si="1"/>
        <v>HDONTFDPD</v>
      </c>
      <c r="B73" s="69" t="str">
        <f>VLOOKUP(H73,mapping!A:B,2,0)</f>
        <v>HDONTF</v>
      </c>
      <c r="C73" s="69" t="str">
        <f>VLOOKUP(H73,mapping!A:C,3,0)</f>
        <v>DPD</v>
      </c>
      <c r="D73" s="69" t="str">
        <f>VLOOKUP(H73,mapping!A:D,4,0)</f>
        <v>Direct Plan - Daily Dividend Option</v>
      </c>
      <c r="G73" s="239">
        <v>71</v>
      </c>
      <c r="H73" s="239" t="s">
        <v>1446</v>
      </c>
      <c r="I73" s="239" t="s">
        <v>2094</v>
      </c>
      <c r="J73" s="287">
        <v>44564</v>
      </c>
      <c r="K73" s="287">
        <v>44564</v>
      </c>
      <c r="L73" s="289">
        <v>8.8586020000000001E-2</v>
      </c>
      <c r="M73" s="289">
        <v>8.8586020000000001E-2</v>
      </c>
      <c r="N73" s="289">
        <v>0</v>
      </c>
      <c r="O73" s="289">
        <v>0</v>
      </c>
      <c r="P73" s="289">
        <v>17.61</v>
      </c>
      <c r="Q73" s="289">
        <v>17610</v>
      </c>
      <c r="R73" s="289">
        <v>0</v>
      </c>
      <c r="S73" s="289">
        <v>0</v>
      </c>
    </row>
    <row r="74" spans="1:19">
      <c r="A74" s="69" t="str">
        <f t="shared" si="1"/>
        <v>HDUSTFDPD</v>
      </c>
      <c r="B74" s="69" t="str">
        <f>VLOOKUP(H74,mapping!A:B,2,0)</f>
        <v>HDUSTF</v>
      </c>
      <c r="C74" s="69" t="str">
        <f>VLOOKUP(H74,mapping!A:C,3,0)</f>
        <v>DPD</v>
      </c>
      <c r="D74" s="69" t="str">
        <f>VLOOKUP(H74,mapping!A:D,4,0)</f>
        <v>Direct Plan - Daily Dividend Option</v>
      </c>
      <c r="G74" s="239">
        <v>72</v>
      </c>
      <c r="H74" s="239" t="s">
        <v>465</v>
      </c>
      <c r="I74" s="239" t="s">
        <v>2097</v>
      </c>
      <c r="J74" s="287">
        <v>44580</v>
      </c>
      <c r="K74" s="287">
        <v>44580</v>
      </c>
      <c r="L74" s="289">
        <v>1.9103999999999999E-4</v>
      </c>
      <c r="M74" s="289">
        <v>1.9103999999999999E-4</v>
      </c>
      <c r="N74" s="289">
        <v>3106.2220000000002</v>
      </c>
      <c r="O74" s="289">
        <v>31325.006381200001</v>
      </c>
      <c r="P74" s="289">
        <v>120859.103</v>
      </c>
      <c r="Q74" s="289">
        <v>1218815.7101137999</v>
      </c>
      <c r="R74" s="289">
        <v>0</v>
      </c>
      <c r="S74" s="289">
        <v>0.59</v>
      </c>
    </row>
    <row r="75" spans="1:19">
      <c r="A75" s="69" t="str">
        <f t="shared" si="1"/>
        <v>HDONTFDPD</v>
      </c>
      <c r="B75" s="69" t="str">
        <f>VLOOKUP(H75,mapping!A:B,2,0)</f>
        <v>HDONTF</v>
      </c>
      <c r="C75" s="69" t="str">
        <f>VLOOKUP(H75,mapping!A:C,3,0)</f>
        <v>DPD</v>
      </c>
      <c r="D75" s="69" t="str">
        <f>VLOOKUP(H75,mapping!A:D,4,0)</f>
        <v>Direct Plan - Daily Dividend Option</v>
      </c>
      <c r="G75" s="239">
        <v>73</v>
      </c>
      <c r="H75" s="239" t="s">
        <v>1446</v>
      </c>
      <c r="I75" s="239" t="s">
        <v>2094</v>
      </c>
      <c r="J75" s="287">
        <v>44511</v>
      </c>
      <c r="K75" s="287">
        <v>44511</v>
      </c>
      <c r="L75" s="289">
        <v>8.7368660000000001E-2</v>
      </c>
      <c r="M75" s="289">
        <v>8.7368660000000001E-2</v>
      </c>
      <c r="N75" s="289">
        <v>0</v>
      </c>
      <c r="O75" s="289">
        <v>0</v>
      </c>
      <c r="P75" s="289">
        <v>17.512</v>
      </c>
      <c r="Q75" s="289">
        <v>17512</v>
      </c>
      <c r="R75" s="289">
        <v>0</v>
      </c>
      <c r="S75" s="289">
        <v>0</v>
      </c>
    </row>
    <row r="76" spans="1:19">
      <c r="A76" s="69" t="str">
        <f t="shared" si="1"/>
        <v>HDONTFDPD</v>
      </c>
      <c r="B76" s="69" t="str">
        <f>VLOOKUP(H76,mapping!A:B,2,0)</f>
        <v>HDONTF</v>
      </c>
      <c r="C76" s="69" t="str">
        <f>VLOOKUP(H76,mapping!A:C,3,0)</f>
        <v>DPD</v>
      </c>
      <c r="D76" s="69" t="str">
        <f>VLOOKUP(H76,mapping!A:D,4,0)</f>
        <v>Direct Plan - Daily Dividend Option</v>
      </c>
      <c r="G76" s="239">
        <v>74</v>
      </c>
      <c r="H76" s="239" t="s">
        <v>1446</v>
      </c>
      <c r="I76" s="239" t="s">
        <v>2094</v>
      </c>
      <c r="J76" s="287">
        <v>44584</v>
      </c>
      <c r="K76" s="287">
        <v>44584</v>
      </c>
      <c r="L76" s="289">
        <v>0.22554687000000001</v>
      </c>
      <c r="M76" s="289">
        <v>0.22554687000000001</v>
      </c>
      <c r="N76" s="289">
        <v>0</v>
      </c>
      <c r="O76" s="289">
        <v>0</v>
      </c>
      <c r="P76" s="289">
        <v>17.646000000000001</v>
      </c>
      <c r="Q76" s="289">
        <v>17646</v>
      </c>
      <c r="R76" s="289">
        <v>0</v>
      </c>
      <c r="S76" s="289">
        <v>0</v>
      </c>
    </row>
    <row r="77" spans="1:19">
      <c r="A77" s="69" t="str">
        <f t="shared" si="1"/>
        <v>HLCASHDD</v>
      </c>
      <c r="B77" s="69" t="str">
        <f>VLOOKUP(H77,mapping!A:B,2,0)</f>
        <v>HLCASH</v>
      </c>
      <c r="C77" s="69" t="str">
        <f>VLOOKUP(H77,mapping!A:C,3,0)</f>
        <v>DD</v>
      </c>
      <c r="D77" s="69" t="str">
        <f>VLOOKUP(H77,mapping!A:D,4,0)</f>
        <v>Daily Dividend Option</v>
      </c>
      <c r="G77" s="239">
        <v>75</v>
      </c>
      <c r="H77" s="239" t="s">
        <v>610</v>
      </c>
      <c r="I77" s="239" t="s">
        <v>2098</v>
      </c>
      <c r="J77" s="287">
        <v>44476</v>
      </c>
      <c r="K77" s="287">
        <v>44476</v>
      </c>
      <c r="L77" s="289">
        <v>9.8139439999999994E-2</v>
      </c>
      <c r="M77" s="289">
        <v>9.8139439999999994E-2</v>
      </c>
      <c r="N77" s="289">
        <v>82709.785999999993</v>
      </c>
      <c r="O77" s="289">
        <v>82800072.002397597</v>
      </c>
      <c r="P77" s="289">
        <v>688821.45140000002</v>
      </c>
      <c r="Q77" s="289">
        <v>689573368.89634824</v>
      </c>
      <c r="R77" s="289">
        <v>0</v>
      </c>
      <c r="S77" s="289">
        <v>7361.31</v>
      </c>
    </row>
    <row r="78" spans="1:19">
      <c r="A78" s="69" t="str">
        <f t="shared" si="1"/>
        <v>HDUSDFDD</v>
      </c>
      <c r="B78" s="69" t="str">
        <f>VLOOKUP(H78,mapping!A:B,2,0)</f>
        <v>HDUSDF</v>
      </c>
      <c r="C78" s="69" t="str">
        <f>VLOOKUP(H78,mapping!A:C,3,0)</f>
        <v>DD</v>
      </c>
      <c r="D78" s="69" t="str">
        <f>VLOOKUP(H78,mapping!A:D,4,0)</f>
        <v>Daily Dividend Option</v>
      </c>
      <c r="G78" s="239">
        <v>76</v>
      </c>
      <c r="H78" s="239" t="s">
        <v>1660</v>
      </c>
      <c r="I78" s="239" t="s">
        <v>2093</v>
      </c>
      <c r="J78" s="287">
        <v>44522</v>
      </c>
      <c r="K78" s="287">
        <v>44522</v>
      </c>
      <c r="L78" s="289">
        <v>0.37176474999999998</v>
      </c>
      <c r="M78" s="289">
        <v>0.37176474999999998</v>
      </c>
      <c r="N78" s="289">
        <v>0</v>
      </c>
      <c r="O78" s="289">
        <v>0</v>
      </c>
      <c r="P78" s="289">
        <v>87406.551999999996</v>
      </c>
      <c r="Q78" s="289">
        <v>89826830.684224799</v>
      </c>
      <c r="R78" s="289">
        <v>0</v>
      </c>
      <c r="S78" s="289">
        <v>0</v>
      </c>
    </row>
    <row r="79" spans="1:19">
      <c r="A79" s="69" t="str">
        <f t="shared" si="1"/>
        <v>HLCASHDPD</v>
      </c>
      <c r="B79" s="69" t="str">
        <f>VLOOKUP(H79,mapping!A:B,2,0)</f>
        <v>HLCASH</v>
      </c>
      <c r="C79" s="69" t="str">
        <f>VLOOKUP(H79,mapping!A:C,3,0)</f>
        <v>DPD</v>
      </c>
      <c r="D79" s="69" t="str">
        <f>VLOOKUP(H79,mapping!A:D,4,0)</f>
        <v>Direct Plan - Daily Dividend Option</v>
      </c>
      <c r="G79" s="239">
        <v>77</v>
      </c>
      <c r="H79" s="239" t="s">
        <v>615</v>
      </c>
      <c r="I79" s="239" t="s">
        <v>2095</v>
      </c>
      <c r="J79" s="287">
        <v>44486</v>
      </c>
      <c r="K79" s="287">
        <v>44486</v>
      </c>
      <c r="L79" s="289">
        <v>0.25533623999999999</v>
      </c>
      <c r="M79" s="289">
        <v>0.25533623999999999</v>
      </c>
      <c r="N79" s="289">
        <v>58727.391000000003</v>
      </c>
      <c r="O79" s="289">
        <v>58782600.620279104</v>
      </c>
      <c r="P79" s="289">
        <v>5440.3310000000001</v>
      </c>
      <c r="Q79" s="289">
        <v>5445445.4551731003</v>
      </c>
      <c r="R79" s="289">
        <v>0</v>
      </c>
      <c r="S79" s="289">
        <v>13501.57</v>
      </c>
    </row>
    <row r="80" spans="1:19">
      <c r="A80" s="69" t="str">
        <f t="shared" si="1"/>
        <v>HDONTFDD</v>
      </c>
      <c r="B80" s="69" t="str">
        <f>VLOOKUP(H80,mapping!A:B,2,0)</f>
        <v>HDONTF</v>
      </c>
      <c r="C80" s="69" t="str">
        <f>VLOOKUP(H80,mapping!A:C,3,0)</f>
        <v>DD</v>
      </c>
      <c r="D80" s="69" t="str">
        <f>VLOOKUP(H80,mapping!A:D,4,0)</f>
        <v>Daily Dividend Option</v>
      </c>
      <c r="G80" s="239">
        <v>78</v>
      </c>
      <c r="H80" s="239" t="s">
        <v>1441</v>
      </c>
      <c r="I80" s="239" t="s">
        <v>2096</v>
      </c>
      <c r="J80" s="287">
        <v>44628</v>
      </c>
      <c r="K80" s="287">
        <v>44628</v>
      </c>
      <c r="L80" s="289">
        <v>8.8777720000000004E-2</v>
      </c>
      <c r="M80" s="289">
        <v>8.8777720000000004E-2</v>
      </c>
      <c r="N80" s="289">
        <v>611.79700000000003</v>
      </c>
      <c r="O80" s="289">
        <v>611797.36707819998</v>
      </c>
      <c r="P80" s="289">
        <v>25623.937000000002</v>
      </c>
      <c r="Q80" s="289">
        <v>25623952.3743622</v>
      </c>
      <c r="R80" s="289">
        <v>0</v>
      </c>
      <c r="S80" s="289">
        <v>49.31</v>
      </c>
    </row>
    <row r="81" spans="1:19">
      <c r="A81" s="69" t="str">
        <f t="shared" si="1"/>
        <v>HDUSDFDD</v>
      </c>
      <c r="B81" s="69" t="str">
        <f>VLOOKUP(H81,mapping!A:B,2,0)</f>
        <v>HDUSDF</v>
      </c>
      <c r="C81" s="69" t="str">
        <f>VLOOKUP(H81,mapping!A:C,3,0)</f>
        <v>DD</v>
      </c>
      <c r="D81" s="69" t="str">
        <f>VLOOKUP(H81,mapping!A:D,4,0)</f>
        <v>Daily Dividend Option</v>
      </c>
      <c r="G81" s="239">
        <v>79</v>
      </c>
      <c r="H81" s="239" t="s">
        <v>1660</v>
      </c>
      <c r="I81" s="239" t="s">
        <v>2093</v>
      </c>
      <c r="J81" s="287">
        <v>44631</v>
      </c>
      <c r="K81" s="287">
        <v>44631</v>
      </c>
      <c r="L81" s="289">
        <v>0.18629520999999999</v>
      </c>
      <c r="M81" s="289">
        <v>0.18629520999999999</v>
      </c>
      <c r="N81" s="289">
        <v>0</v>
      </c>
      <c r="O81" s="289">
        <v>0</v>
      </c>
      <c r="P81" s="289">
        <v>81041.394</v>
      </c>
      <c r="Q81" s="289">
        <v>83285422.095720604</v>
      </c>
      <c r="R81" s="289">
        <v>0</v>
      </c>
      <c r="S81" s="289">
        <v>0</v>
      </c>
    </row>
    <row r="82" spans="1:19">
      <c r="A82" s="69" t="str">
        <f t="shared" si="1"/>
        <v>HLCASHDPD</v>
      </c>
      <c r="B82" s="69" t="str">
        <f>VLOOKUP(H82,mapping!A:B,2,0)</f>
        <v>HLCASH</v>
      </c>
      <c r="C82" s="69" t="str">
        <f>VLOOKUP(H82,mapping!A:C,3,0)</f>
        <v>DPD</v>
      </c>
      <c r="D82" s="69" t="str">
        <f>VLOOKUP(H82,mapping!A:D,4,0)</f>
        <v>Direct Plan - Daily Dividend Option</v>
      </c>
      <c r="G82" s="239">
        <v>80</v>
      </c>
      <c r="H82" s="239" t="s">
        <v>615</v>
      </c>
      <c r="I82" s="239" t="s">
        <v>2095</v>
      </c>
      <c r="J82" s="287">
        <v>44605</v>
      </c>
      <c r="K82" s="287">
        <v>44605</v>
      </c>
      <c r="L82" s="289">
        <v>0.19316928</v>
      </c>
      <c r="M82" s="289">
        <v>0.19316928</v>
      </c>
      <c r="N82" s="289">
        <v>173841.14</v>
      </c>
      <c r="O82" s="289">
        <v>174004568.05571401</v>
      </c>
      <c r="P82" s="289">
        <v>5506.0140000000001</v>
      </c>
      <c r="Q82" s="289">
        <v>5511190.2037613997</v>
      </c>
      <c r="R82" s="289">
        <v>0</v>
      </c>
      <c r="S82" s="289">
        <v>30224.26</v>
      </c>
    </row>
    <row r="83" spans="1:19">
      <c r="A83" s="69" t="str">
        <f t="shared" si="1"/>
        <v>HDONTFDD</v>
      </c>
      <c r="B83" s="69" t="str">
        <f>VLOOKUP(H83,mapping!A:B,2,0)</f>
        <v>HDONTF</v>
      </c>
      <c r="C83" s="69" t="str">
        <f>VLOOKUP(H83,mapping!A:C,3,0)</f>
        <v>DD</v>
      </c>
      <c r="D83" s="69" t="str">
        <f>VLOOKUP(H83,mapping!A:D,4,0)</f>
        <v>Daily Dividend Option</v>
      </c>
      <c r="G83" s="239">
        <v>81</v>
      </c>
      <c r="H83" s="239" t="s">
        <v>1441</v>
      </c>
      <c r="I83" s="239" t="s">
        <v>2096</v>
      </c>
      <c r="J83" s="287">
        <v>44501</v>
      </c>
      <c r="K83" s="287">
        <v>44501</v>
      </c>
      <c r="L83" s="289">
        <v>8.4739190000000006E-2</v>
      </c>
      <c r="M83" s="289">
        <v>8.4739190000000006E-2</v>
      </c>
      <c r="N83" s="289">
        <v>1003.547</v>
      </c>
      <c r="O83" s="289">
        <v>1003547</v>
      </c>
      <c r="P83" s="289">
        <v>23883.758000000002</v>
      </c>
      <c r="Q83" s="289">
        <v>23883758</v>
      </c>
      <c r="R83" s="289">
        <v>0</v>
      </c>
      <c r="S83" s="289">
        <v>76.040000000000006</v>
      </c>
    </row>
    <row r="84" spans="1:19">
      <c r="A84" s="69" t="str">
        <f t="shared" si="1"/>
        <v>HDUSTFDPD</v>
      </c>
      <c r="B84" s="69" t="str">
        <f>VLOOKUP(H84,mapping!A:B,2,0)</f>
        <v>HDUSTF</v>
      </c>
      <c r="C84" s="69" t="str">
        <f>VLOOKUP(H84,mapping!A:C,3,0)</f>
        <v>DPD</v>
      </c>
      <c r="D84" s="69" t="str">
        <f>VLOOKUP(H84,mapping!A:D,4,0)</f>
        <v>Direct Plan - Daily Dividend Option</v>
      </c>
      <c r="G84" s="239">
        <v>82</v>
      </c>
      <c r="H84" s="239" t="s">
        <v>465</v>
      </c>
      <c r="I84" s="239" t="s">
        <v>2097</v>
      </c>
      <c r="J84" s="287">
        <v>44539</v>
      </c>
      <c r="K84" s="287">
        <v>44539</v>
      </c>
      <c r="L84" s="289">
        <v>5.3120999999999995E-4</v>
      </c>
      <c r="M84" s="289">
        <v>5.3120999999999995E-4</v>
      </c>
      <c r="N84" s="289">
        <v>3093.509</v>
      </c>
      <c r="O84" s="289">
        <v>31196.800861399999</v>
      </c>
      <c r="P84" s="289">
        <v>120413.833</v>
      </c>
      <c r="Q84" s="289">
        <v>1214325.3402718001</v>
      </c>
      <c r="R84" s="289">
        <v>0</v>
      </c>
      <c r="S84" s="289">
        <v>1.64</v>
      </c>
    </row>
    <row r="85" spans="1:19">
      <c r="A85" s="69" t="str">
        <f t="shared" si="1"/>
        <v>HDONTFDD</v>
      </c>
      <c r="B85" s="69" t="str">
        <f>VLOOKUP(H85,mapping!A:B,2,0)</f>
        <v>HDONTF</v>
      </c>
      <c r="C85" s="69" t="str">
        <f>VLOOKUP(H85,mapping!A:C,3,0)</f>
        <v>DD</v>
      </c>
      <c r="D85" s="69" t="str">
        <f>VLOOKUP(H85,mapping!A:D,4,0)</f>
        <v>Daily Dividend Option</v>
      </c>
      <c r="G85" s="239">
        <v>83</v>
      </c>
      <c r="H85" s="239" t="s">
        <v>1441</v>
      </c>
      <c r="I85" s="239" t="s">
        <v>2096</v>
      </c>
      <c r="J85" s="287">
        <v>44556</v>
      </c>
      <c r="K85" s="287">
        <v>44556</v>
      </c>
      <c r="L85" s="289">
        <v>0.18160006000000001</v>
      </c>
      <c r="M85" s="289">
        <v>0.18160006000000001</v>
      </c>
      <c r="N85" s="289">
        <v>807.529</v>
      </c>
      <c r="O85" s="289">
        <v>807529</v>
      </c>
      <c r="P85" s="289">
        <v>25486.514999999999</v>
      </c>
      <c r="Q85" s="289">
        <v>25486515</v>
      </c>
      <c r="R85" s="289">
        <v>0</v>
      </c>
      <c r="S85" s="289">
        <v>131.63999999999999</v>
      </c>
    </row>
    <row r="86" spans="1:19">
      <c r="A86" s="69" t="str">
        <f t="shared" si="1"/>
        <v>HDONTFDD</v>
      </c>
      <c r="B86" s="69" t="str">
        <f>VLOOKUP(H86,mapping!A:B,2,0)</f>
        <v>HDONTF</v>
      </c>
      <c r="C86" s="69" t="str">
        <f>VLOOKUP(H86,mapping!A:C,3,0)</f>
        <v>DD</v>
      </c>
      <c r="D86" s="69" t="str">
        <f>VLOOKUP(H86,mapping!A:D,4,0)</f>
        <v>Daily Dividend Option</v>
      </c>
      <c r="G86" s="239">
        <v>84</v>
      </c>
      <c r="H86" s="239" t="s">
        <v>1441</v>
      </c>
      <c r="I86" s="239" t="s">
        <v>2096</v>
      </c>
      <c r="J86" s="287">
        <v>44635</v>
      </c>
      <c r="K86" s="287">
        <v>44635</v>
      </c>
      <c r="L86" s="289">
        <v>8.491398E-2</v>
      </c>
      <c r="M86" s="289">
        <v>8.491398E-2</v>
      </c>
      <c r="N86" s="289">
        <v>612.14800000000002</v>
      </c>
      <c r="O86" s="289">
        <v>612148.36728879996</v>
      </c>
      <c r="P86" s="289">
        <v>25637.010999999999</v>
      </c>
      <c r="Q86" s="289">
        <v>25637026.3822066</v>
      </c>
      <c r="R86" s="289">
        <v>0</v>
      </c>
      <c r="S86" s="289">
        <v>46.98</v>
      </c>
    </row>
    <row r="87" spans="1:19">
      <c r="A87" s="69" t="str">
        <f t="shared" si="1"/>
        <v>HDONTFDPD</v>
      </c>
      <c r="B87" s="69" t="str">
        <f>VLOOKUP(H87,mapping!A:B,2,0)</f>
        <v>HDONTF</v>
      </c>
      <c r="C87" s="69" t="str">
        <f>VLOOKUP(H87,mapping!A:C,3,0)</f>
        <v>DPD</v>
      </c>
      <c r="D87" s="69" t="str">
        <f>VLOOKUP(H87,mapping!A:D,4,0)</f>
        <v>Direct Plan - Daily Dividend Option</v>
      </c>
      <c r="G87" s="239">
        <v>85</v>
      </c>
      <c r="H87" s="239" t="s">
        <v>1446</v>
      </c>
      <c r="I87" s="239" t="s">
        <v>2094</v>
      </c>
      <c r="J87" s="287">
        <v>44600</v>
      </c>
      <c r="K87" s="287">
        <v>44600</v>
      </c>
      <c r="L87" s="289">
        <v>9.1639330000000005E-2</v>
      </c>
      <c r="M87" s="289">
        <v>9.1639330000000005E-2</v>
      </c>
      <c r="N87" s="289">
        <v>0</v>
      </c>
      <c r="O87" s="289">
        <v>0</v>
      </c>
      <c r="P87" s="289">
        <v>17.678000000000001</v>
      </c>
      <c r="Q87" s="289">
        <v>17678</v>
      </c>
      <c r="R87" s="289">
        <v>0</v>
      </c>
      <c r="S87" s="289">
        <v>0</v>
      </c>
    </row>
    <row r="88" spans="1:19">
      <c r="A88" s="69" t="str">
        <f t="shared" si="1"/>
        <v>HDUSTFDPD</v>
      </c>
      <c r="B88" s="69" t="str">
        <f>VLOOKUP(H88,mapping!A:B,2,0)</f>
        <v>HDUSTF</v>
      </c>
      <c r="C88" s="69" t="str">
        <f>VLOOKUP(H88,mapping!A:C,3,0)</f>
        <v>DPD</v>
      </c>
      <c r="D88" s="69" t="str">
        <f>VLOOKUP(H88,mapping!A:D,4,0)</f>
        <v>Direct Plan - Daily Dividend Option</v>
      </c>
      <c r="G88" s="239">
        <v>86</v>
      </c>
      <c r="H88" s="239" t="s">
        <v>465</v>
      </c>
      <c r="I88" s="239" t="s">
        <v>2097</v>
      </c>
      <c r="J88" s="287">
        <v>44481</v>
      </c>
      <c r="K88" s="287">
        <v>44481</v>
      </c>
      <c r="L88" s="289">
        <v>1.5686000000000001E-3</v>
      </c>
      <c r="M88" s="289">
        <v>1.5686000000000001E-3</v>
      </c>
      <c r="N88" s="289">
        <v>3075.0320000000002</v>
      </c>
      <c r="O88" s="289">
        <v>31010.467707200001</v>
      </c>
      <c r="P88" s="289">
        <v>147005.86199999999</v>
      </c>
      <c r="Q88" s="289">
        <v>1482495.3159252</v>
      </c>
      <c r="R88" s="289">
        <v>0</v>
      </c>
      <c r="S88" s="289">
        <v>4.82</v>
      </c>
    </row>
    <row r="89" spans="1:19">
      <c r="A89" s="69" t="str">
        <f t="shared" si="1"/>
        <v>HDUSTFDPD</v>
      </c>
      <c r="B89" s="69" t="str">
        <f>VLOOKUP(H89,mapping!A:B,2,0)</f>
        <v>HDUSTF</v>
      </c>
      <c r="C89" s="69" t="str">
        <f>VLOOKUP(H89,mapping!A:C,3,0)</f>
        <v>DPD</v>
      </c>
      <c r="D89" s="69" t="str">
        <f>VLOOKUP(H89,mapping!A:D,4,0)</f>
        <v>Direct Plan - Daily Dividend Option</v>
      </c>
      <c r="G89" s="239">
        <v>87</v>
      </c>
      <c r="H89" s="239" t="s">
        <v>465</v>
      </c>
      <c r="I89" s="239" t="s">
        <v>2097</v>
      </c>
      <c r="J89" s="287">
        <v>44501</v>
      </c>
      <c r="K89" s="287">
        <v>44501</v>
      </c>
      <c r="L89" s="289">
        <v>4.9507999999999996E-4</v>
      </c>
      <c r="M89" s="289">
        <v>4.9507999999999996E-4</v>
      </c>
      <c r="N89" s="289">
        <v>3078.8850000000002</v>
      </c>
      <c r="O89" s="289">
        <v>31049.323670999998</v>
      </c>
      <c r="P89" s="289">
        <v>119901.201</v>
      </c>
      <c r="Q89" s="289">
        <v>1209155.6516046</v>
      </c>
      <c r="R89" s="289">
        <v>0</v>
      </c>
      <c r="S89" s="289">
        <v>1.52</v>
      </c>
    </row>
    <row r="90" spans="1:19">
      <c r="A90" s="69" t="str">
        <f t="shared" si="1"/>
        <v>HDONTFDD</v>
      </c>
      <c r="B90" s="69" t="str">
        <f>VLOOKUP(H90,mapping!A:B,2,0)</f>
        <v>HDONTF</v>
      </c>
      <c r="C90" s="69" t="str">
        <f>VLOOKUP(H90,mapping!A:C,3,0)</f>
        <v>DD</v>
      </c>
      <c r="D90" s="69" t="str">
        <f>VLOOKUP(H90,mapping!A:D,4,0)</f>
        <v>Daily Dividend Option</v>
      </c>
      <c r="G90" s="239">
        <v>88</v>
      </c>
      <c r="H90" s="239" t="s">
        <v>1441</v>
      </c>
      <c r="I90" s="239" t="s">
        <v>2096</v>
      </c>
      <c r="J90" s="287">
        <v>44497</v>
      </c>
      <c r="K90" s="287">
        <v>44497</v>
      </c>
      <c r="L90" s="289">
        <v>8.4720180000000006E-2</v>
      </c>
      <c r="M90" s="289">
        <v>8.4720180000000006E-2</v>
      </c>
      <c r="N90" s="289">
        <v>1003.24</v>
      </c>
      <c r="O90" s="289">
        <v>1003240</v>
      </c>
      <c r="P90" s="289">
        <v>22877.370999999999</v>
      </c>
      <c r="Q90" s="289">
        <v>22877371</v>
      </c>
      <c r="R90" s="289">
        <v>0</v>
      </c>
      <c r="S90" s="289">
        <v>75.989999999999995</v>
      </c>
    </row>
    <row r="91" spans="1:19">
      <c r="A91" s="69" t="str">
        <f t="shared" si="1"/>
        <v>HDONTFDD</v>
      </c>
      <c r="B91" s="69" t="str">
        <f>VLOOKUP(H91,mapping!A:B,2,0)</f>
        <v>HDONTF</v>
      </c>
      <c r="C91" s="69" t="str">
        <f>VLOOKUP(H91,mapping!A:C,3,0)</f>
        <v>DD</v>
      </c>
      <c r="D91" s="69" t="str">
        <f>VLOOKUP(H91,mapping!A:D,4,0)</f>
        <v>Daily Dividend Option</v>
      </c>
      <c r="G91" s="239">
        <v>89</v>
      </c>
      <c r="H91" s="239" t="s">
        <v>1441</v>
      </c>
      <c r="I91" s="239" t="s">
        <v>2096</v>
      </c>
      <c r="J91" s="287">
        <v>44559</v>
      </c>
      <c r="K91" s="287">
        <v>44559</v>
      </c>
      <c r="L91" s="289">
        <v>8.6193800000000001E-2</v>
      </c>
      <c r="M91" s="289">
        <v>8.6193800000000001E-2</v>
      </c>
      <c r="N91" s="289">
        <v>807.79499999999996</v>
      </c>
      <c r="O91" s="289">
        <v>807795</v>
      </c>
      <c r="P91" s="289">
        <v>25493.981</v>
      </c>
      <c r="Q91" s="289">
        <v>25493981</v>
      </c>
      <c r="R91" s="289">
        <v>0</v>
      </c>
      <c r="S91" s="289">
        <v>62.63</v>
      </c>
    </row>
    <row r="92" spans="1:19">
      <c r="A92" s="69" t="str">
        <f t="shared" si="1"/>
        <v>HDUSDFDD</v>
      </c>
      <c r="B92" s="69" t="str">
        <f>VLOOKUP(H92,mapping!A:B,2,0)</f>
        <v>HDUSDF</v>
      </c>
      <c r="C92" s="69" t="str">
        <f>VLOOKUP(H92,mapping!A:C,3,0)</f>
        <v>DD</v>
      </c>
      <c r="D92" s="69" t="str">
        <f>VLOOKUP(H92,mapping!A:D,4,0)</f>
        <v>Daily Dividend Option</v>
      </c>
      <c r="G92" s="239">
        <v>90</v>
      </c>
      <c r="H92" s="239" t="s">
        <v>1660</v>
      </c>
      <c r="I92" s="239" t="s">
        <v>2093</v>
      </c>
      <c r="J92" s="287">
        <v>44575</v>
      </c>
      <c r="K92" s="287">
        <v>44575</v>
      </c>
      <c r="L92" s="289">
        <v>0.12375077</v>
      </c>
      <c r="M92" s="289">
        <v>0.12375077</v>
      </c>
      <c r="N92" s="289">
        <v>0</v>
      </c>
      <c r="O92" s="289">
        <v>0</v>
      </c>
      <c r="P92" s="289">
        <v>85140.406000000003</v>
      </c>
      <c r="Q92" s="289">
        <v>87497935.3280994</v>
      </c>
      <c r="R92" s="289">
        <v>0</v>
      </c>
      <c r="S92" s="289">
        <v>0</v>
      </c>
    </row>
    <row r="93" spans="1:19">
      <c r="A93" s="69" t="str">
        <f t="shared" si="1"/>
        <v>HDONTFDPD</v>
      </c>
      <c r="B93" s="69" t="str">
        <f>VLOOKUP(H93,mapping!A:B,2,0)</f>
        <v>HDONTF</v>
      </c>
      <c r="C93" s="69" t="str">
        <f>VLOOKUP(H93,mapping!A:C,3,0)</f>
        <v>DPD</v>
      </c>
      <c r="D93" s="69" t="str">
        <f>VLOOKUP(H93,mapping!A:D,4,0)</f>
        <v>Direct Plan - Daily Dividend Option</v>
      </c>
      <c r="G93" s="239">
        <v>91</v>
      </c>
      <c r="H93" s="239" t="s">
        <v>1446</v>
      </c>
      <c r="I93" s="239" t="s">
        <v>2094</v>
      </c>
      <c r="J93" s="287">
        <v>44502</v>
      </c>
      <c r="K93" s="287">
        <v>44502</v>
      </c>
      <c r="L93" s="289">
        <v>8.5162310000000005E-2</v>
      </c>
      <c r="M93" s="289">
        <v>8.5162310000000005E-2</v>
      </c>
      <c r="N93" s="289">
        <v>0</v>
      </c>
      <c r="O93" s="289">
        <v>0</v>
      </c>
      <c r="P93" s="289">
        <v>17.495999999999999</v>
      </c>
      <c r="Q93" s="289">
        <v>17496</v>
      </c>
      <c r="R93" s="289">
        <v>0</v>
      </c>
      <c r="S93" s="289">
        <v>0</v>
      </c>
    </row>
    <row r="94" spans="1:19">
      <c r="A94" s="69" t="str">
        <f t="shared" si="1"/>
        <v>HDONTFDPD</v>
      </c>
      <c r="B94" s="69" t="str">
        <f>VLOOKUP(H94,mapping!A:B,2,0)</f>
        <v>HDONTF</v>
      </c>
      <c r="C94" s="69" t="str">
        <f>VLOOKUP(H94,mapping!A:C,3,0)</f>
        <v>DPD</v>
      </c>
      <c r="D94" s="69" t="str">
        <f>VLOOKUP(H94,mapping!A:D,4,0)</f>
        <v>Direct Plan - Daily Dividend Option</v>
      </c>
      <c r="G94" s="239">
        <v>92</v>
      </c>
      <c r="H94" s="239" t="s">
        <v>1446</v>
      </c>
      <c r="I94" s="239" t="s">
        <v>2094</v>
      </c>
      <c r="J94" s="287">
        <v>44630</v>
      </c>
      <c r="K94" s="287">
        <v>44630</v>
      </c>
      <c r="L94" s="289">
        <v>0.10770272</v>
      </c>
      <c r="M94" s="289">
        <v>0.10770272</v>
      </c>
      <c r="N94" s="289">
        <v>0</v>
      </c>
      <c r="O94" s="289">
        <v>0</v>
      </c>
      <c r="P94" s="289">
        <v>17.734000000000002</v>
      </c>
      <c r="Q94" s="289">
        <v>17734</v>
      </c>
      <c r="R94" s="289">
        <v>0</v>
      </c>
      <c r="S94" s="289">
        <v>0</v>
      </c>
    </row>
    <row r="95" spans="1:19">
      <c r="A95" s="69" t="str">
        <f t="shared" si="1"/>
        <v>HDONTFDPD</v>
      </c>
      <c r="B95" s="69" t="str">
        <f>VLOOKUP(H95,mapping!A:B,2,0)</f>
        <v>HDONTF</v>
      </c>
      <c r="C95" s="69" t="str">
        <f>VLOOKUP(H95,mapping!A:C,3,0)</f>
        <v>DPD</v>
      </c>
      <c r="D95" s="69" t="str">
        <f>VLOOKUP(H95,mapping!A:D,4,0)</f>
        <v>Direct Plan - Daily Dividend Option</v>
      </c>
      <c r="G95" s="239">
        <v>93</v>
      </c>
      <c r="H95" s="239" t="s">
        <v>1446</v>
      </c>
      <c r="I95" s="239" t="s">
        <v>2094</v>
      </c>
      <c r="J95" s="287">
        <v>44629</v>
      </c>
      <c r="K95" s="287">
        <v>44629</v>
      </c>
      <c r="L95" s="289">
        <v>0.10489510000000001</v>
      </c>
      <c r="M95" s="289">
        <v>0.10489510000000001</v>
      </c>
      <c r="N95" s="289">
        <v>0</v>
      </c>
      <c r="O95" s="289">
        <v>0</v>
      </c>
      <c r="P95" s="289">
        <v>17.731999999999999</v>
      </c>
      <c r="Q95" s="289">
        <v>17732</v>
      </c>
      <c r="R95" s="289">
        <v>0</v>
      </c>
      <c r="S95" s="289">
        <v>0</v>
      </c>
    </row>
    <row r="96" spans="1:19">
      <c r="A96" s="69" t="str">
        <f t="shared" si="1"/>
        <v>HDUSTFDPD</v>
      </c>
      <c r="B96" s="69" t="str">
        <f>VLOOKUP(H96,mapping!A:B,2,0)</f>
        <v>HDUSTF</v>
      </c>
      <c r="C96" s="69" t="str">
        <f>VLOOKUP(H96,mapping!A:C,3,0)</f>
        <v>DPD</v>
      </c>
      <c r="D96" s="69" t="str">
        <f>VLOOKUP(H96,mapping!A:D,4,0)</f>
        <v>Direct Plan - Daily Dividend Option</v>
      </c>
      <c r="G96" s="239">
        <v>94</v>
      </c>
      <c r="H96" s="239" t="s">
        <v>465</v>
      </c>
      <c r="I96" s="239" t="s">
        <v>2097</v>
      </c>
      <c r="J96" s="287">
        <v>44482</v>
      </c>
      <c r="K96" s="287">
        <v>44482</v>
      </c>
      <c r="L96" s="289">
        <v>4.1260799999999999E-3</v>
      </c>
      <c r="M96" s="289">
        <v>4.1260799999999999E-3</v>
      </c>
      <c r="N96" s="289">
        <v>3075.51</v>
      </c>
      <c r="O96" s="289">
        <v>31015.288145999999</v>
      </c>
      <c r="P96" s="289">
        <v>147026.446</v>
      </c>
      <c r="Q96" s="289">
        <v>1482702.8973316001</v>
      </c>
      <c r="R96" s="289">
        <v>0</v>
      </c>
      <c r="S96" s="289">
        <v>12.69</v>
      </c>
    </row>
    <row r="97" spans="1:19">
      <c r="A97" s="69" t="str">
        <f t="shared" si="1"/>
        <v>HLCASHDPD</v>
      </c>
      <c r="B97" s="69" t="str">
        <f>VLOOKUP(H97,mapping!A:B,2,0)</f>
        <v>HLCASH</v>
      </c>
      <c r="C97" s="69" t="str">
        <f>VLOOKUP(H97,mapping!A:C,3,0)</f>
        <v>DPD</v>
      </c>
      <c r="D97" s="69" t="str">
        <f>VLOOKUP(H97,mapping!A:D,4,0)</f>
        <v>Direct Plan - Daily Dividend Option</v>
      </c>
      <c r="G97" s="239">
        <v>95</v>
      </c>
      <c r="H97" s="239" t="s">
        <v>615</v>
      </c>
      <c r="I97" s="239" t="s">
        <v>2095</v>
      </c>
      <c r="J97" s="287">
        <v>44483</v>
      </c>
      <c r="K97" s="287">
        <v>44483</v>
      </c>
      <c r="L97" s="289">
        <v>9.7816449999999999E-2</v>
      </c>
      <c r="M97" s="289">
        <v>9.7816449999999999E-2</v>
      </c>
      <c r="N97" s="289">
        <v>58722.224000000002</v>
      </c>
      <c r="O97" s="289">
        <v>58777428.762782402</v>
      </c>
      <c r="P97" s="289">
        <v>5439.8379999999997</v>
      </c>
      <c r="Q97" s="289">
        <v>5444951.9917037999</v>
      </c>
      <c r="R97" s="289">
        <v>0</v>
      </c>
      <c r="S97" s="289">
        <v>5171.74</v>
      </c>
    </row>
    <row r="98" spans="1:19">
      <c r="A98" s="69" t="str">
        <f t="shared" si="1"/>
        <v>HDUSTFDPD</v>
      </c>
      <c r="B98" s="69" t="str">
        <f>VLOOKUP(H98,mapping!A:B,2,0)</f>
        <v>HDUSTF</v>
      </c>
      <c r="C98" s="69" t="str">
        <f>VLOOKUP(H98,mapping!A:C,3,0)</f>
        <v>DPD</v>
      </c>
      <c r="D98" s="69" t="str">
        <f>VLOOKUP(H98,mapping!A:D,4,0)</f>
        <v>Direct Plan - Daily Dividend Option</v>
      </c>
      <c r="G98" s="239">
        <v>96</v>
      </c>
      <c r="H98" s="239" t="s">
        <v>465</v>
      </c>
      <c r="I98" s="239" t="s">
        <v>2097</v>
      </c>
      <c r="J98" s="287">
        <v>44533</v>
      </c>
      <c r="K98" s="287">
        <v>44533</v>
      </c>
      <c r="L98" s="289">
        <v>5.9524000000000003E-4</v>
      </c>
      <c r="M98" s="289">
        <v>5.9524000000000003E-4</v>
      </c>
      <c r="N98" s="289">
        <v>3091.48</v>
      </c>
      <c r="O98" s="289">
        <v>31176.339208000001</v>
      </c>
      <c r="P98" s="289">
        <v>120342.745</v>
      </c>
      <c r="Q98" s="289">
        <v>1213608.4462270001</v>
      </c>
      <c r="R98" s="289">
        <v>0</v>
      </c>
      <c r="S98" s="289">
        <v>1.84</v>
      </c>
    </row>
    <row r="99" spans="1:19">
      <c r="A99" s="69" t="str">
        <f t="shared" si="1"/>
        <v>HDONTFDD</v>
      </c>
      <c r="B99" s="69" t="str">
        <f>VLOOKUP(H99,mapping!A:B,2,0)</f>
        <v>HDONTF</v>
      </c>
      <c r="C99" s="69" t="str">
        <f>VLOOKUP(H99,mapping!A:C,3,0)</f>
        <v>DD</v>
      </c>
      <c r="D99" s="69" t="str">
        <f>VLOOKUP(H99,mapping!A:D,4,0)</f>
        <v>Daily Dividend Option</v>
      </c>
      <c r="G99" s="239">
        <v>97</v>
      </c>
      <c r="H99" s="239" t="s">
        <v>1441</v>
      </c>
      <c r="I99" s="239" t="s">
        <v>2096</v>
      </c>
      <c r="J99" s="287">
        <v>44643</v>
      </c>
      <c r="K99" s="287">
        <v>44643</v>
      </c>
      <c r="L99" s="289">
        <v>8.9686440000000006E-2</v>
      </c>
      <c r="M99" s="289">
        <v>8.9686440000000006E-2</v>
      </c>
      <c r="N99" s="289">
        <v>612.54300000000001</v>
      </c>
      <c r="O99" s="289">
        <v>612543.36752580001</v>
      </c>
      <c r="P99" s="289">
        <v>24137.241000000002</v>
      </c>
      <c r="Q99" s="289">
        <v>24137255.482344601</v>
      </c>
      <c r="R99" s="289">
        <v>0</v>
      </c>
      <c r="S99" s="289">
        <v>49.94</v>
      </c>
    </row>
    <row r="100" spans="1:19">
      <c r="A100" s="69" t="str">
        <f t="shared" si="1"/>
        <v>HDONTFDD</v>
      </c>
      <c r="B100" s="69" t="str">
        <f>VLOOKUP(H100,mapping!A:B,2,0)</f>
        <v>HDONTF</v>
      </c>
      <c r="C100" s="69" t="str">
        <f>VLOOKUP(H100,mapping!A:C,3,0)</f>
        <v>DD</v>
      </c>
      <c r="D100" s="69" t="str">
        <f>VLOOKUP(H100,mapping!A:D,4,0)</f>
        <v>Daily Dividend Option</v>
      </c>
      <c r="G100" s="239">
        <v>98</v>
      </c>
      <c r="H100" s="239" t="s">
        <v>1441</v>
      </c>
      <c r="I100" s="239" t="s">
        <v>2096</v>
      </c>
      <c r="J100" s="287">
        <v>44479</v>
      </c>
      <c r="K100" s="287">
        <v>44479</v>
      </c>
      <c r="L100" s="289">
        <v>0.16462189999999999</v>
      </c>
      <c r="M100" s="289">
        <v>0.16462189999999999</v>
      </c>
      <c r="N100" s="289">
        <v>1101.7239999999999</v>
      </c>
      <c r="O100" s="289">
        <v>1101724</v>
      </c>
      <c r="P100" s="289">
        <v>22847.398000000001</v>
      </c>
      <c r="Q100" s="289">
        <v>22847398</v>
      </c>
      <c r="R100" s="289">
        <v>0</v>
      </c>
      <c r="S100" s="289">
        <v>163.36000000000001</v>
      </c>
    </row>
    <row r="101" spans="1:19">
      <c r="A101" s="69" t="str">
        <f t="shared" si="1"/>
        <v>HDUSTFRDD</v>
      </c>
      <c r="B101" s="69" t="str">
        <f>VLOOKUP(H101,mapping!A:B,2,0)</f>
        <v>HDUSTF</v>
      </c>
      <c r="C101" s="69" t="str">
        <f>VLOOKUP(H101,mapping!A:C,3,0)</f>
        <v>RDD</v>
      </c>
      <c r="D101" s="69" t="str">
        <f>VLOOKUP(H101,mapping!A:D,4,0)</f>
        <v>Regular Option - Daily Dividend</v>
      </c>
      <c r="G101" s="239">
        <v>99</v>
      </c>
      <c r="H101" s="239" t="s">
        <v>488</v>
      </c>
      <c r="I101" s="239" t="s">
        <v>2256</v>
      </c>
      <c r="J101" s="287">
        <v>44609</v>
      </c>
      <c r="K101" s="287">
        <v>44609</v>
      </c>
      <c r="L101" s="289">
        <v>7.1657999999999997E-4</v>
      </c>
      <c r="M101" s="289">
        <v>7.1657999999999997E-4</v>
      </c>
      <c r="N101" s="289">
        <v>10687.005999999999</v>
      </c>
      <c r="O101" s="289">
        <v>106905.3271198</v>
      </c>
      <c r="P101" s="289">
        <v>1302083.8559999999</v>
      </c>
      <c r="Q101" s="289">
        <v>13025135.436724801</v>
      </c>
      <c r="R101" s="289">
        <v>0</v>
      </c>
      <c r="S101" s="289">
        <v>0</v>
      </c>
    </row>
    <row r="102" spans="1:19">
      <c r="A102" s="69" t="str">
        <f t="shared" si="1"/>
        <v>HDUSDFDD</v>
      </c>
      <c r="B102" s="69" t="str">
        <f>VLOOKUP(H102,mapping!A:B,2,0)</f>
        <v>HDUSDF</v>
      </c>
      <c r="C102" s="69" t="str">
        <f>VLOOKUP(H102,mapping!A:C,3,0)</f>
        <v>DD</v>
      </c>
      <c r="D102" s="69" t="str">
        <f>VLOOKUP(H102,mapping!A:D,4,0)</f>
        <v>Daily Dividend Option</v>
      </c>
      <c r="G102" s="239">
        <v>100</v>
      </c>
      <c r="H102" s="239" t="s">
        <v>1660</v>
      </c>
      <c r="I102" s="239" t="s">
        <v>2093</v>
      </c>
      <c r="J102" s="287">
        <v>44538</v>
      </c>
      <c r="K102" s="287">
        <v>44538</v>
      </c>
      <c r="L102" s="289">
        <v>0.22374077000000001</v>
      </c>
      <c r="M102" s="289">
        <v>0.22374077000000001</v>
      </c>
      <c r="N102" s="289">
        <v>0</v>
      </c>
      <c r="O102" s="289">
        <v>0</v>
      </c>
      <c r="P102" s="289">
        <v>87740.648000000001</v>
      </c>
      <c r="Q102" s="289">
        <v>90170177.769055203</v>
      </c>
      <c r="R102" s="289">
        <v>0</v>
      </c>
      <c r="S102" s="289">
        <v>0</v>
      </c>
    </row>
    <row r="103" spans="1:19">
      <c r="A103" s="69" t="str">
        <f t="shared" si="1"/>
        <v>HDUSTFDD</v>
      </c>
      <c r="B103" s="69" t="str">
        <f>VLOOKUP(H103,mapping!A:B,2,0)</f>
        <v>HDUSTF</v>
      </c>
      <c r="C103" s="69" t="str">
        <f>VLOOKUP(H103,mapping!A:C,3,0)</f>
        <v>DD</v>
      </c>
      <c r="D103" s="69" t="str">
        <f>VLOOKUP(H103,mapping!A:D,4,0)</f>
        <v>Daily Dividend Option</v>
      </c>
      <c r="G103" s="239">
        <v>101</v>
      </c>
      <c r="H103" s="239" t="s">
        <v>459</v>
      </c>
      <c r="I103" s="239" t="s">
        <v>2257</v>
      </c>
      <c r="J103" s="287">
        <v>44530</v>
      </c>
      <c r="K103" s="287">
        <v>44530</v>
      </c>
      <c r="L103" s="289">
        <v>2.4295300000000001E-3</v>
      </c>
      <c r="M103" s="289">
        <v>2.4295300000000001E-3</v>
      </c>
      <c r="N103" s="289">
        <v>31439.276999999998</v>
      </c>
      <c r="O103" s="289">
        <v>316024.46847630001</v>
      </c>
      <c r="P103" s="289">
        <v>3435245.0150000001</v>
      </c>
      <c r="Q103" s="289">
        <v>34530739.366278499</v>
      </c>
      <c r="R103" s="289">
        <v>0</v>
      </c>
      <c r="S103" s="289">
        <v>76.38</v>
      </c>
    </row>
    <row r="104" spans="1:19">
      <c r="A104" s="69" t="str">
        <f t="shared" si="1"/>
        <v>HDUSTFDD</v>
      </c>
      <c r="B104" s="69" t="str">
        <f>VLOOKUP(H104,mapping!A:B,2,0)</f>
        <v>HDUSTF</v>
      </c>
      <c r="C104" s="69" t="str">
        <f>VLOOKUP(H104,mapping!A:C,3,0)</f>
        <v>DD</v>
      </c>
      <c r="D104" s="69" t="str">
        <f>VLOOKUP(H104,mapping!A:D,4,0)</f>
        <v>Daily Dividend Option</v>
      </c>
      <c r="G104" s="239">
        <v>102</v>
      </c>
      <c r="H104" s="239" t="s">
        <v>459</v>
      </c>
      <c r="I104" s="239" t="s">
        <v>2257</v>
      </c>
      <c r="J104" s="287">
        <v>44559</v>
      </c>
      <c r="K104" s="287">
        <v>44559</v>
      </c>
      <c r="L104" s="289">
        <v>1.9611400000000001E-3</v>
      </c>
      <c r="M104" s="289">
        <v>1.9611400000000001E-3</v>
      </c>
      <c r="N104" s="289">
        <v>31508.998</v>
      </c>
      <c r="O104" s="289">
        <v>316725.29699619999</v>
      </c>
      <c r="P104" s="289">
        <v>3428181.79</v>
      </c>
      <c r="Q104" s="289">
        <v>34459740.534901001</v>
      </c>
      <c r="R104" s="289">
        <v>0</v>
      </c>
      <c r="S104" s="289">
        <v>61.78</v>
      </c>
    </row>
    <row r="105" spans="1:19">
      <c r="A105" s="69" t="str">
        <f t="shared" si="1"/>
        <v>HLCASHDD</v>
      </c>
      <c r="B105" s="69" t="str">
        <f>VLOOKUP(H105,mapping!A:B,2,0)</f>
        <v>HLCASH</v>
      </c>
      <c r="C105" s="69" t="str">
        <f>VLOOKUP(H105,mapping!A:C,3,0)</f>
        <v>DD</v>
      </c>
      <c r="D105" s="69" t="str">
        <f>VLOOKUP(H105,mapping!A:D,4,0)</f>
        <v>Daily Dividend Option</v>
      </c>
      <c r="G105" s="239">
        <v>103</v>
      </c>
      <c r="H105" s="239" t="s">
        <v>610</v>
      </c>
      <c r="I105" s="239" t="s">
        <v>2098</v>
      </c>
      <c r="J105" s="287">
        <v>44651</v>
      </c>
      <c r="K105" s="287">
        <v>44651</v>
      </c>
      <c r="L105" s="289">
        <v>0.14027592</v>
      </c>
      <c r="M105" s="289">
        <v>0.14027592</v>
      </c>
      <c r="N105" s="289">
        <v>53485.004999999997</v>
      </c>
      <c r="O105" s="289">
        <v>53558755.473394498</v>
      </c>
      <c r="P105" s="289">
        <v>600914.99239999999</v>
      </c>
      <c r="Q105" s="289">
        <v>601743594.08302033</v>
      </c>
      <c r="R105" s="289">
        <v>0</v>
      </c>
      <c r="S105" s="289">
        <v>6943.24</v>
      </c>
    </row>
    <row r="106" spans="1:19">
      <c r="A106" s="69" t="str">
        <f t="shared" si="1"/>
        <v>HDUSTFDD</v>
      </c>
      <c r="B106" s="69" t="str">
        <f>VLOOKUP(H106,mapping!A:B,2,0)</f>
        <v>HDUSTF</v>
      </c>
      <c r="C106" s="69" t="str">
        <f>VLOOKUP(H106,mapping!A:C,3,0)</f>
        <v>DD</v>
      </c>
      <c r="D106" s="69" t="str">
        <f>VLOOKUP(H106,mapping!A:D,4,0)</f>
        <v>Daily Dividend Option</v>
      </c>
      <c r="G106" s="239">
        <v>104</v>
      </c>
      <c r="H106" s="239" t="s">
        <v>459</v>
      </c>
      <c r="I106" s="239" t="s">
        <v>2257</v>
      </c>
      <c r="J106" s="287">
        <v>44616</v>
      </c>
      <c r="K106" s="287">
        <v>44616</v>
      </c>
      <c r="L106" s="289">
        <v>4.0934000000000001E-4</v>
      </c>
      <c r="M106" s="289">
        <v>4.0934000000000001E-4</v>
      </c>
      <c r="N106" s="289">
        <v>31709.366000000002</v>
      </c>
      <c r="O106" s="289">
        <v>318739.37609540002</v>
      </c>
      <c r="P106" s="289">
        <v>3586064.69</v>
      </c>
      <c r="Q106" s="289">
        <v>36046763.657411002</v>
      </c>
      <c r="R106" s="289">
        <v>0</v>
      </c>
      <c r="S106" s="289">
        <v>15.29</v>
      </c>
    </row>
    <row r="107" spans="1:19">
      <c r="A107" s="69" t="str">
        <f t="shared" si="1"/>
        <v>HDUSTFDD</v>
      </c>
      <c r="B107" s="69" t="str">
        <f>VLOOKUP(H107,mapping!A:B,2,0)</f>
        <v>HDUSTF</v>
      </c>
      <c r="C107" s="69" t="str">
        <f>VLOOKUP(H107,mapping!A:C,3,0)</f>
        <v>DD</v>
      </c>
      <c r="D107" s="69" t="str">
        <f>VLOOKUP(H107,mapping!A:D,4,0)</f>
        <v>Daily Dividend Option</v>
      </c>
      <c r="G107" s="239">
        <v>105</v>
      </c>
      <c r="H107" s="239" t="s">
        <v>459</v>
      </c>
      <c r="I107" s="239" t="s">
        <v>2257</v>
      </c>
      <c r="J107" s="287">
        <v>44580</v>
      </c>
      <c r="K107" s="287">
        <v>44580</v>
      </c>
      <c r="L107" s="289">
        <v>8.0220000000000001E-5</v>
      </c>
      <c r="M107" s="289">
        <v>8.0220000000000001E-5</v>
      </c>
      <c r="N107" s="289">
        <v>31591.037</v>
      </c>
      <c r="O107" s="289">
        <v>317549.94482029998</v>
      </c>
      <c r="P107" s="289">
        <v>3400057.51</v>
      </c>
      <c r="Q107" s="289">
        <v>34177038.084769003</v>
      </c>
      <c r="R107" s="289">
        <v>0</v>
      </c>
      <c r="S107" s="289">
        <v>2.54</v>
      </c>
    </row>
    <row r="108" spans="1:19">
      <c r="A108" s="69" t="str">
        <f t="shared" si="1"/>
        <v>HDONTFDD</v>
      </c>
      <c r="B108" s="69" t="str">
        <f>VLOOKUP(H108,mapping!A:B,2,0)</f>
        <v>HDONTF</v>
      </c>
      <c r="C108" s="69" t="str">
        <f>VLOOKUP(H108,mapping!A:C,3,0)</f>
        <v>DD</v>
      </c>
      <c r="D108" s="69" t="str">
        <f>VLOOKUP(H108,mapping!A:D,4,0)</f>
        <v>Daily Dividend Option</v>
      </c>
      <c r="G108" s="239">
        <v>106</v>
      </c>
      <c r="H108" s="239" t="s">
        <v>1441</v>
      </c>
      <c r="I108" s="239" t="s">
        <v>2096</v>
      </c>
      <c r="J108" s="287">
        <v>44589</v>
      </c>
      <c r="K108" s="287">
        <v>44589</v>
      </c>
      <c r="L108" s="289">
        <v>0.10033578999999999</v>
      </c>
      <c r="M108" s="289">
        <v>0.10033578999999999</v>
      </c>
      <c r="N108" s="289">
        <v>709.74800000000005</v>
      </c>
      <c r="O108" s="289">
        <v>709748</v>
      </c>
      <c r="P108" s="289">
        <v>25552.665000000001</v>
      </c>
      <c r="Q108" s="289">
        <v>25552665</v>
      </c>
      <c r="R108" s="289">
        <v>0</v>
      </c>
      <c r="S108" s="289">
        <v>64.209999999999994</v>
      </c>
    </row>
    <row r="109" spans="1:19">
      <c r="A109" s="69" t="str">
        <f t="shared" si="1"/>
        <v>HDUSTFDPD</v>
      </c>
      <c r="B109" s="69" t="str">
        <f>VLOOKUP(H109,mapping!A:B,2,0)</f>
        <v>HDUSTF</v>
      </c>
      <c r="C109" s="69" t="str">
        <f>VLOOKUP(H109,mapping!A:C,3,0)</f>
        <v>DPD</v>
      </c>
      <c r="D109" s="69" t="str">
        <f>VLOOKUP(H109,mapping!A:D,4,0)</f>
        <v>Direct Plan - Daily Dividend Option</v>
      </c>
      <c r="G109" s="239">
        <v>107</v>
      </c>
      <c r="H109" s="239" t="s">
        <v>465</v>
      </c>
      <c r="I109" s="239" t="s">
        <v>2097</v>
      </c>
      <c r="J109" s="287">
        <v>44644</v>
      </c>
      <c r="K109" s="287">
        <v>44644</v>
      </c>
      <c r="L109" s="289">
        <v>2.7368399999999999E-3</v>
      </c>
      <c r="M109" s="289">
        <v>2.7368399999999999E-3</v>
      </c>
      <c r="N109" s="289">
        <v>3122.9470000000001</v>
      </c>
      <c r="O109" s="289">
        <v>31493.671316200001</v>
      </c>
      <c r="P109" s="289">
        <v>121622.579</v>
      </c>
      <c r="Q109" s="289">
        <v>1226515.0601834001</v>
      </c>
      <c r="R109" s="289">
        <v>0</v>
      </c>
      <c r="S109" s="289">
        <v>0</v>
      </c>
    </row>
    <row r="110" spans="1:19">
      <c r="A110" s="69" t="str">
        <f t="shared" si="1"/>
        <v>HDONTFDD</v>
      </c>
      <c r="B110" s="69" t="str">
        <f>VLOOKUP(H110,mapping!A:B,2,0)</f>
        <v>HDONTF</v>
      </c>
      <c r="C110" s="69" t="str">
        <f>VLOOKUP(H110,mapping!A:C,3,0)</f>
        <v>DD</v>
      </c>
      <c r="D110" s="69" t="str">
        <f>VLOOKUP(H110,mapping!A:D,4,0)</f>
        <v>Daily Dividend Option</v>
      </c>
      <c r="G110" s="239">
        <v>108</v>
      </c>
      <c r="H110" s="239" t="s">
        <v>1441</v>
      </c>
      <c r="I110" s="239" t="s">
        <v>2096</v>
      </c>
      <c r="J110" s="287">
        <v>44610</v>
      </c>
      <c r="K110" s="287">
        <v>44610</v>
      </c>
      <c r="L110" s="289">
        <v>8.7246000000000004E-2</v>
      </c>
      <c r="M110" s="289">
        <v>8.7246000000000004E-2</v>
      </c>
      <c r="N110" s="289">
        <v>610.93299999999999</v>
      </c>
      <c r="O110" s="289">
        <v>610933</v>
      </c>
      <c r="P110" s="289">
        <v>25591.754000000001</v>
      </c>
      <c r="Q110" s="289">
        <v>25591754</v>
      </c>
      <c r="R110" s="289">
        <v>0</v>
      </c>
      <c r="S110" s="289">
        <v>48.3</v>
      </c>
    </row>
    <row r="111" spans="1:19">
      <c r="A111" s="69" t="str">
        <f t="shared" si="1"/>
        <v>HLCASHDPD</v>
      </c>
      <c r="B111" s="69" t="str">
        <f>VLOOKUP(H111,mapping!A:B,2,0)</f>
        <v>HLCASH</v>
      </c>
      <c r="C111" s="69" t="str">
        <f>VLOOKUP(H111,mapping!A:C,3,0)</f>
        <v>DPD</v>
      </c>
      <c r="D111" s="69" t="str">
        <f>VLOOKUP(H111,mapping!A:D,4,0)</f>
        <v>Direct Plan - Daily Dividend Option</v>
      </c>
      <c r="G111" s="239">
        <v>109</v>
      </c>
      <c r="H111" s="239" t="s">
        <v>615</v>
      </c>
      <c r="I111" s="239" t="s">
        <v>2095</v>
      </c>
      <c r="J111" s="287">
        <v>44522</v>
      </c>
      <c r="K111" s="287">
        <v>44522</v>
      </c>
      <c r="L111" s="289">
        <v>6.3849680000000006E-2</v>
      </c>
      <c r="M111" s="289">
        <v>6.3849680000000006E-2</v>
      </c>
      <c r="N111" s="289">
        <v>212535.772</v>
      </c>
      <c r="O111" s="289">
        <v>212735576.8792572</v>
      </c>
      <c r="P111" s="289">
        <v>5452.9989999999998</v>
      </c>
      <c r="Q111" s="289">
        <v>5458125.3643599004</v>
      </c>
      <c r="R111" s="289">
        <v>0</v>
      </c>
      <c r="S111" s="289">
        <v>12213.73</v>
      </c>
    </row>
    <row r="112" spans="1:19">
      <c r="A112" s="69" t="str">
        <f t="shared" si="1"/>
        <v>HLCASHDPD</v>
      </c>
      <c r="B112" s="69" t="str">
        <f>VLOOKUP(H112,mapping!A:B,2,0)</f>
        <v>HLCASH</v>
      </c>
      <c r="C112" s="69" t="str">
        <f>VLOOKUP(H112,mapping!A:C,3,0)</f>
        <v>DPD</v>
      </c>
      <c r="D112" s="69" t="str">
        <f>VLOOKUP(H112,mapping!A:D,4,0)</f>
        <v>Direct Plan - Daily Dividend Option</v>
      </c>
      <c r="G112" s="239">
        <v>110</v>
      </c>
      <c r="H112" s="239" t="s">
        <v>615</v>
      </c>
      <c r="I112" s="239" t="s">
        <v>2095</v>
      </c>
      <c r="J112" s="287">
        <v>44643</v>
      </c>
      <c r="K112" s="287">
        <v>44643</v>
      </c>
      <c r="L112" s="289">
        <v>9.2810039999999996E-2</v>
      </c>
      <c r="M112" s="289">
        <v>9.2810039999999996E-2</v>
      </c>
      <c r="N112" s="289">
        <v>169433.95499999999</v>
      </c>
      <c r="O112" s="289">
        <v>169593239.86109549</v>
      </c>
      <c r="P112" s="289">
        <v>5526.3549999999996</v>
      </c>
      <c r="Q112" s="289">
        <v>5531550.3263355</v>
      </c>
      <c r="R112" s="289">
        <v>0</v>
      </c>
      <c r="S112" s="289">
        <v>14153.47</v>
      </c>
    </row>
    <row r="113" spans="1:19">
      <c r="A113" s="69" t="str">
        <f t="shared" si="1"/>
        <v>HLCASHDPD</v>
      </c>
      <c r="B113" s="69" t="str">
        <f>VLOOKUP(H113,mapping!A:B,2,0)</f>
        <v>HLCASH</v>
      </c>
      <c r="C113" s="69" t="str">
        <f>VLOOKUP(H113,mapping!A:C,3,0)</f>
        <v>DPD</v>
      </c>
      <c r="D113" s="69" t="str">
        <f>VLOOKUP(H113,mapping!A:D,4,0)</f>
        <v>Direct Plan - Daily Dividend Option</v>
      </c>
      <c r="G113" s="239">
        <v>111</v>
      </c>
      <c r="H113" s="239" t="s">
        <v>615</v>
      </c>
      <c r="I113" s="239" t="s">
        <v>2095</v>
      </c>
      <c r="J113" s="287">
        <v>44589</v>
      </c>
      <c r="K113" s="287">
        <v>44589</v>
      </c>
      <c r="L113" s="289">
        <v>0.13048180000000001</v>
      </c>
      <c r="M113" s="289">
        <v>0.13048180000000001</v>
      </c>
      <c r="N113" s="289">
        <v>173599.334</v>
      </c>
      <c r="O113" s="289">
        <v>173762534.73389339</v>
      </c>
      <c r="P113" s="289">
        <v>5497.0860000000002</v>
      </c>
      <c r="Q113" s="289">
        <v>5502253.8105485998</v>
      </c>
      <c r="R113" s="289">
        <v>0</v>
      </c>
      <c r="S113" s="289">
        <v>20387.53</v>
      </c>
    </row>
    <row r="114" spans="1:19">
      <c r="A114" s="69" t="str">
        <f t="shared" si="1"/>
        <v>HDONTFDPD</v>
      </c>
      <c r="B114" s="69" t="str">
        <f>VLOOKUP(H114,mapping!A:B,2,0)</f>
        <v>HDONTF</v>
      </c>
      <c r="C114" s="69" t="str">
        <f>VLOOKUP(H114,mapping!A:C,3,0)</f>
        <v>DPD</v>
      </c>
      <c r="D114" s="69" t="str">
        <f>VLOOKUP(H114,mapping!A:D,4,0)</f>
        <v>Direct Plan - Daily Dividend Option</v>
      </c>
      <c r="G114" s="239">
        <v>112</v>
      </c>
      <c r="H114" s="239" t="s">
        <v>1446</v>
      </c>
      <c r="I114" s="239" t="s">
        <v>2094</v>
      </c>
      <c r="J114" s="287">
        <v>44483</v>
      </c>
      <c r="K114" s="287">
        <v>44483</v>
      </c>
      <c r="L114" s="289">
        <v>8.4177979999999999E-2</v>
      </c>
      <c r="M114" s="289">
        <v>8.4177979999999999E-2</v>
      </c>
      <c r="N114" s="289">
        <v>0</v>
      </c>
      <c r="O114" s="289">
        <v>0</v>
      </c>
      <c r="P114" s="289">
        <v>17.463000000000001</v>
      </c>
      <c r="Q114" s="289">
        <v>17463</v>
      </c>
      <c r="R114" s="289">
        <v>0</v>
      </c>
      <c r="S114" s="289">
        <v>0</v>
      </c>
    </row>
    <row r="115" spans="1:19">
      <c r="A115" s="69" t="str">
        <f t="shared" si="1"/>
        <v>HDUSDFDD</v>
      </c>
      <c r="B115" s="69" t="str">
        <f>VLOOKUP(H115,mapping!A:B,2,0)</f>
        <v>HDUSDF</v>
      </c>
      <c r="C115" s="69" t="str">
        <f>VLOOKUP(H115,mapping!A:C,3,0)</f>
        <v>DD</v>
      </c>
      <c r="D115" s="69" t="str">
        <f>VLOOKUP(H115,mapping!A:D,4,0)</f>
        <v>Daily Dividend Option</v>
      </c>
      <c r="G115" s="239">
        <v>113</v>
      </c>
      <c r="H115" s="239" t="s">
        <v>1660</v>
      </c>
      <c r="I115" s="239" t="s">
        <v>2093</v>
      </c>
      <c r="J115" s="287">
        <v>44526</v>
      </c>
      <c r="K115" s="287">
        <v>44526</v>
      </c>
      <c r="L115" s="289">
        <v>0.10929585</v>
      </c>
      <c r="M115" s="289">
        <v>0.10929585</v>
      </c>
      <c r="N115" s="289">
        <v>0</v>
      </c>
      <c r="O115" s="289">
        <v>0</v>
      </c>
      <c r="P115" s="289">
        <v>87457.051000000007</v>
      </c>
      <c r="Q115" s="289">
        <v>89878727.996484905</v>
      </c>
      <c r="R115" s="289">
        <v>0</v>
      </c>
      <c r="S115" s="289">
        <v>0</v>
      </c>
    </row>
    <row r="116" spans="1:19">
      <c r="A116" s="69" t="str">
        <f t="shared" si="1"/>
        <v>HLCASHDD</v>
      </c>
      <c r="B116" s="69" t="str">
        <f>VLOOKUP(H116,mapping!A:B,2,0)</f>
        <v>HLCASH</v>
      </c>
      <c r="C116" s="69" t="str">
        <f>VLOOKUP(H116,mapping!A:C,3,0)</f>
        <v>DD</v>
      </c>
      <c r="D116" s="69" t="str">
        <f>VLOOKUP(H116,mapping!A:D,4,0)</f>
        <v>Daily Dividend Option</v>
      </c>
      <c r="G116" s="239">
        <v>114</v>
      </c>
      <c r="H116" s="239" t="s">
        <v>610</v>
      </c>
      <c r="I116" s="239" t="s">
        <v>2098</v>
      </c>
      <c r="J116" s="287">
        <v>44557</v>
      </c>
      <c r="K116" s="287">
        <v>44557</v>
      </c>
      <c r="L116" s="289">
        <v>0.10968408</v>
      </c>
      <c r="M116" s="289">
        <v>0.10968408</v>
      </c>
      <c r="N116" s="289">
        <v>83262.902000000002</v>
      </c>
      <c r="O116" s="289">
        <v>83354424.581878394</v>
      </c>
      <c r="P116" s="289">
        <v>756553.29040000006</v>
      </c>
      <c r="Q116" s="289">
        <v>757384893.77680767</v>
      </c>
      <c r="R116" s="289">
        <v>0</v>
      </c>
      <c r="S116" s="289">
        <v>8285.27</v>
      </c>
    </row>
    <row r="117" spans="1:19">
      <c r="A117" s="69" t="str">
        <f t="shared" si="1"/>
        <v>HDUSTFDD</v>
      </c>
      <c r="B117" s="69" t="str">
        <f>VLOOKUP(H117,mapping!A:B,2,0)</f>
        <v>HDUSTF</v>
      </c>
      <c r="C117" s="69" t="str">
        <f>VLOOKUP(H117,mapping!A:C,3,0)</f>
        <v>DD</v>
      </c>
      <c r="D117" s="69" t="str">
        <f>VLOOKUP(H117,mapping!A:D,4,0)</f>
        <v>Daily Dividend Option</v>
      </c>
      <c r="G117" s="239">
        <v>115</v>
      </c>
      <c r="H117" s="239" t="s">
        <v>459</v>
      </c>
      <c r="I117" s="239" t="s">
        <v>2257</v>
      </c>
      <c r="J117" s="287">
        <v>44517</v>
      </c>
      <c r="K117" s="287">
        <v>44517</v>
      </c>
      <c r="L117" s="289">
        <v>5.8812999999999997E-4</v>
      </c>
      <c r="M117" s="289">
        <v>5.8812999999999997E-4</v>
      </c>
      <c r="N117" s="289">
        <v>31402.175999999999</v>
      </c>
      <c r="O117" s="289">
        <v>315651.53293440002</v>
      </c>
      <c r="P117" s="289">
        <v>3488478.5010000002</v>
      </c>
      <c r="Q117" s="289">
        <v>35065837.044201903</v>
      </c>
      <c r="R117" s="289">
        <v>0</v>
      </c>
      <c r="S117" s="289">
        <v>18.47</v>
      </c>
    </row>
    <row r="118" spans="1:19">
      <c r="A118" s="69" t="str">
        <f t="shared" si="1"/>
        <v>HDONTFDPD</v>
      </c>
      <c r="B118" s="69" t="str">
        <f>VLOOKUP(H118,mapping!A:B,2,0)</f>
        <v>HDONTF</v>
      </c>
      <c r="C118" s="69" t="str">
        <f>VLOOKUP(H118,mapping!A:C,3,0)</f>
        <v>DPD</v>
      </c>
      <c r="D118" s="69" t="str">
        <f>VLOOKUP(H118,mapping!A:D,4,0)</f>
        <v>Direct Plan - Daily Dividend Option</v>
      </c>
      <c r="G118" s="239">
        <v>116</v>
      </c>
      <c r="H118" s="239" t="s">
        <v>1446</v>
      </c>
      <c r="I118" s="239" t="s">
        <v>2094</v>
      </c>
      <c r="J118" s="287">
        <v>44571</v>
      </c>
      <c r="K118" s="287">
        <v>44571</v>
      </c>
      <c r="L118" s="289">
        <v>8.9655550000000001E-2</v>
      </c>
      <c r="M118" s="289">
        <v>8.9655550000000001E-2</v>
      </c>
      <c r="N118" s="289">
        <v>0</v>
      </c>
      <c r="O118" s="289">
        <v>0</v>
      </c>
      <c r="P118" s="289">
        <v>17.623000000000001</v>
      </c>
      <c r="Q118" s="289">
        <v>17623</v>
      </c>
      <c r="R118" s="289">
        <v>0</v>
      </c>
      <c r="S118" s="289">
        <v>0</v>
      </c>
    </row>
    <row r="119" spans="1:19">
      <c r="A119" s="69" t="str">
        <f t="shared" si="1"/>
        <v>HDUSDFDD</v>
      </c>
      <c r="B119" s="69" t="str">
        <f>VLOOKUP(H119,mapping!A:B,2,0)</f>
        <v>HDUSDF</v>
      </c>
      <c r="C119" s="69" t="str">
        <f>VLOOKUP(H119,mapping!A:C,3,0)</f>
        <v>DD</v>
      </c>
      <c r="D119" s="69" t="str">
        <f>VLOOKUP(H119,mapping!A:D,4,0)</f>
        <v>Daily Dividend Option</v>
      </c>
      <c r="G119" s="239">
        <v>117</v>
      </c>
      <c r="H119" s="239" t="s">
        <v>1660</v>
      </c>
      <c r="I119" s="239" t="s">
        <v>2093</v>
      </c>
      <c r="J119" s="287">
        <v>44494</v>
      </c>
      <c r="K119" s="287">
        <v>44494</v>
      </c>
      <c r="L119" s="289">
        <v>0.18145744999999999</v>
      </c>
      <c r="M119" s="289">
        <v>0.18145744999999999</v>
      </c>
      <c r="N119" s="289">
        <v>0</v>
      </c>
      <c r="O119" s="289">
        <v>0</v>
      </c>
      <c r="P119" s="289">
        <v>89089.641000000003</v>
      </c>
      <c r="Q119" s="289">
        <v>91556524.250325903</v>
      </c>
      <c r="R119" s="289">
        <v>0</v>
      </c>
      <c r="S119" s="289">
        <v>0</v>
      </c>
    </row>
    <row r="120" spans="1:19">
      <c r="A120" s="69" t="str">
        <f t="shared" si="1"/>
        <v>HDUSTFDPD</v>
      </c>
      <c r="B120" s="69" t="str">
        <f>VLOOKUP(H120,mapping!A:B,2,0)</f>
        <v>HDUSTF</v>
      </c>
      <c r="C120" s="69" t="str">
        <f>VLOOKUP(H120,mapping!A:C,3,0)</f>
        <v>DPD</v>
      </c>
      <c r="D120" s="69" t="str">
        <f>VLOOKUP(H120,mapping!A:D,4,0)</f>
        <v>Direct Plan - Daily Dividend Option</v>
      </c>
      <c r="G120" s="239">
        <v>118</v>
      </c>
      <c r="H120" s="239" t="s">
        <v>465</v>
      </c>
      <c r="I120" s="239" t="s">
        <v>2097</v>
      </c>
      <c r="J120" s="287">
        <v>44616</v>
      </c>
      <c r="K120" s="287">
        <v>44616</v>
      </c>
      <c r="L120" s="289">
        <v>5.2119000000000004E-4</v>
      </c>
      <c r="M120" s="289">
        <v>5.2119000000000004E-4</v>
      </c>
      <c r="N120" s="289">
        <v>3118.6370000000002</v>
      </c>
      <c r="O120" s="289">
        <v>31450.206690200001</v>
      </c>
      <c r="P120" s="289">
        <v>121294.083</v>
      </c>
      <c r="Q120" s="289">
        <v>1223202.3094218001</v>
      </c>
      <c r="R120" s="289">
        <v>0</v>
      </c>
      <c r="S120" s="289">
        <v>1.63</v>
      </c>
    </row>
    <row r="121" spans="1:19">
      <c r="A121" s="69" t="str">
        <f t="shared" si="1"/>
        <v>HDUSTFDPD</v>
      </c>
      <c r="B121" s="69" t="str">
        <f>VLOOKUP(H121,mapping!A:B,2,0)</f>
        <v>HDUSTF</v>
      </c>
      <c r="C121" s="69" t="str">
        <f>VLOOKUP(H121,mapping!A:C,3,0)</f>
        <v>DPD</v>
      </c>
      <c r="D121" s="69" t="str">
        <f>VLOOKUP(H121,mapping!A:D,4,0)</f>
        <v>Direct Plan - Daily Dividend Option</v>
      </c>
      <c r="G121" s="239">
        <v>119</v>
      </c>
      <c r="H121" s="239" t="s">
        <v>465</v>
      </c>
      <c r="I121" s="239" t="s">
        <v>2097</v>
      </c>
      <c r="J121" s="287">
        <v>44477</v>
      </c>
      <c r="K121" s="287">
        <v>44477</v>
      </c>
      <c r="L121" s="289">
        <v>1.40234E-3</v>
      </c>
      <c r="M121" s="289">
        <v>1.40234E-3</v>
      </c>
      <c r="N121" s="289">
        <v>3073.5450000000001</v>
      </c>
      <c r="O121" s="289">
        <v>30995.471906999999</v>
      </c>
      <c r="P121" s="289">
        <v>146941.886</v>
      </c>
      <c r="Q121" s="289">
        <v>1481850.1435556</v>
      </c>
      <c r="R121" s="289">
        <v>0</v>
      </c>
      <c r="S121" s="289">
        <v>4.3099999999999996</v>
      </c>
    </row>
    <row r="122" spans="1:19">
      <c r="A122" s="69" t="str">
        <f t="shared" si="1"/>
        <v>HLCASHDD</v>
      </c>
      <c r="B122" s="69" t="str">
        <f>VLOOKUP(H122,mapping!A:B,2,0)</f>
        <v>HLCASH</v>
      </c>
      <c r="C122" s="69" t="str">
        <f>VLOOKUP(H122,mapping!A:C,3,0)</f>
        <v>DD</v>
      </c>
      <c r="D122" s="69" t="str">
        <f>VLOOKUP(H122,mapping!A:D,4,0)</f>
        <v>Daily Dividend Option</v>
      </c>
      <c r="G122" s="239">
        <v>120</v>
      </c>
      <c r="H122" s="239" t="s">
        <v>610</v>
      </c>
      <c r="I122" s="239" t="s">
        <v>2098</v>
      </c>
      <c r="J122" s="287">
        <v>44602</v>
      </c>
      <c r="K122" s="287">
        <v>44602</v>
      </c>
      <c r="L122" s="289">
        <v>0.14557649</v>
      </c>
      <c r="M122" s="289">
        <v>0.14557649</v>
      </c>
      <c r="N122" s="289">
        <v>91085.482999999993</v>
      </c>
      <c r="O122" s="289">
        <v>91185604.162913606</v>
      </c>
      <c r="P122" s="289">
        <v>698187.05839999998</v>
      </c>
      <c r="Q122" s="289">
        <v>698954505.61459327</v>
      </c>
      <c r="R122" s="289">
        <v>0</v>
      </c>
      <c r="S122" s="289">
        <v>12025.95</v>
      </c>
    </row>
    <row r="123" spans="1:19">
      <c r="A123" s="69" t="str">
        <f t="shared" si="1"/>
        <v>HDUSTFDD</v>
      </c>
      <c r="B123" s="69" t="str">
        <f>VLOOKUP(H123,mapping!A:B,2,0)</f>
        <v>HDUSTF</v>
      </c>
      <c r="C123" s="69" t="str">
        <f>VLOOKUP(H123,mapping!A:C,3,0)</f>
        <v>DD</v>
      </c>
      <c r="D123" s="69" t="str">
        <f>VLOOKUP(H123,mapping!A:D,4,0)</f>
        <v>Daily Dividend Option</v>
      </c>
      <c r="G123" s="239">
        <v>121</v>
      </c>
      <c r="H123" s="239" t="s">
        <v>459</v>
      </c>
      <c r="I123" s="239" t="s">
        <v>2257</v>
      </c>
      <c r="J123" s="287">
        <v>44643</v>
      </c>
      <c r="K123" s="287">
        <v>44643</v>
      </c>
      <c r="L123" s="289">
        <v>2.7627900000000002E-3</v>
      </c>
      <c r="M123" s="289">
        <v>2.7627900000000002E-3</v>
      </c>
      <c r="N123" s="289">
        <v>31806.584999999999</v>
      </c>
      <c r="O123" s="289">
        <v>319716.61176150001</v>
      </c>
      <c r="P123" s="289">
        <v>3376124.6579999998</v>
      </c>
      <c r="Q123" s="289">
        <v>33936467.4497502</v>
      </c>
      <c r="R123" s="289">
        <v>0</v>
      </c>
      <c r="S123" s="289">
        <v>115.21</v>
      </c>
    </row>
    <row r="124" spans="1:19">
      <c r="A124" s="69" t="str">
        <f t="shared" si="1"/>
        <v>HLCASHDPD</v>
      </c>
      <c r="B124" s="69" t="str">
        <f>VLOOKUP(H124,mapping!A:B,2,0)</f>
        <v>HLCASH</v>
      </c>
      <c r="C124" s="69" t="str">
        <f>VLOOKUP(H124,mapping!A:C,3,0)</f>
        <v>DPD</v>
      </c>
      <c r="D124" s="69" t="str">
        <f>VLOOKUP(H124,mapping!A:D,4,0)</f>
        <v>Direct Plan - Daily Dividend Option</v>
      </c>
      <c r="G124" s="239">
        <v>122</v>
      </c>
      <c r="H124" s="239" t="s">
        <v>615</v>
      </c>
      <c r="I124" s="239" t="s">
        <v>2095</v>
      </c>
      <c r="J124" s="287">
        <v>44568</v>
      </c>
      <c r="K124" s="287">
        <v>44568</v>
      </c>
      <c r="L124" s="289">
        <v>0.10722373</v>
      </c>
      <c r="M124" s="289">
        <v>0.10722373</v>
      </c>
      <c r="N124" s="289">
        <v>193281.91500000001</v>
      </c>
      <c r="O124" s="289">
        <v>193463619.32829151</v>
      </c>
      <c r="P124" s="289">
        <v>5487.808</v>
      </c>
      <c r="Q124" s="289">
        <v>5492967.0883008</v>
      </c>
      <c r="R124" s="289">
        <v>0</v>
      </c>
      <c r="S124" s="289">
        <v>18653.47</v>
      </c>
    </row>
    <row r="125" spans="1:19">
      <c r="A125" s="69" t="str">
        <f t="shared" si="1"/>
        <v>HDONTFDPD</v>
      </c>
      <c r="B125" s="69" t="str">
        <f>VLOOKUP(H125,mapping!A:B,2,0)</f>
        <v>HDONTF</v>
      </c>
      <c r="C125" s="69" t="str">
        <f>VLOOKUP(H125,mapping!A:C,3,0)</f>
        <v>DPD</v>
      </c>
      <c r="D125" s="69" t="str">
        <f>VLOOKUP(H125,mapping!A:D,4,0)</f>
        <v>Direct Plan - Daily Dividend Option</v>
      </c>
      <c r="G125" s="239">
        <v>123</v>
      </c>
      <c r="H125" s="239" t="s">
        <v>1446</v>
      </c>
      <c r="I125" s="239" t="s">
        <v>2094</v>
      </c>
      <c r="J125" s="287">
        <v>44482</v>
      </c>
      <c r="K125" s="287">
        <v>44482</v>
      </c>
      <c r="L125" s="289">
        <v>8.1896789999999997E-2</v>
      </c>
      <c r="M125" s="289">
        <v>8.1896789999999997E-2</v>
      </c>
      <c r="N125" s="289">
        <v>0</v>
      </c>
      <c r="O125" s="289">
        <v>0</v>
      </c>
      <c r="P125" s="289">
        <v>17.460999999999999</v>
      </c>
      <c r="Q125" s="289">
        <v>17461</v>
      </c>
      <c r="R125" s="289">
        <v>0</v>
      </c>
      <c r="S125" s="289">
        <v>0</v>
      </c>
    </row>
    <row r="126" spans="1:19">
      <c r="A126" s="69" t="str">
        <f t="shared" si="1"/>
        <v>HLCASHDPD</v>
      </c>
      <c r="B126" s="69" t="str">
        <f>VLOOKUP(H126,mapping!A:B,2,0)</f>
        <v>HLCASH</v>
      </c>
      <c r="C126" s="69" t="str">
        <f>VLOOKUP(H126,mapping!A:C,3,0)</f>
        <v>DPD</v>
      </c>
      <c r="D126" s="69" t="str">
        <f>VLOOKUP(H126,mapping!A:D,4,0)</f>
        <v>Direct Plan - Daily Dividend Option</v>
      </c>
      <c r="G126" s="239">
        <v>124</v>
      </c>
      <c r="H126" s="239" t="s">
        <v>615</v>
      </c>
      <c r="I126" s="239" t="s">
        <v>2095</v>
      </c>
      <c r="J126" s="287">
        <v>44572</v>
      </c>
      <c r="K126" s="287">
        <v>44572</v>
      </c>
      <c r="L126" s="289">
        <v>0.1017252</v>
      </c>
      <c r="M126" s="289">
        <v>0.1017252</v>
      </c>
      <c r="N126" s="289">
        <v>173363.533</v>
      </c>
      <c r="O126" s="289">
        <v>173526512.05737329</v>
      </c>
      <c r="P126" s="289">
        <v>5489.598</v>
      </c>
      <c r="Q126" s="289">
        <v>5494758.7710798001</v>
      </c>
      <c r="R126" s="289">
        <v>0</v>
      </c>
      <c r="S126" s="289">
        <v>15872.65</v>
      </c>
    </row>
    <row r="127" spans="1:19">
      <c r="A127" s="69" t="str">
        <f t="shared" si="1"/>
        <v>HDONTFDPD</v>
      </c>
      <c r="B127" s="69" t="str">
        <f>VLOOKUP(H127,mapping!A:B,2,0)</f>
        <v>HDONTF</v>
      </c>
      <c r="C127" s="69" t="str">
        <f>VLOOKUP(H127,mapping!A:C,3,0)</f>
        <v>DPD</v>
      </c>
      <c r="D127" s="69" t="str">
        <f>VLOOKUP(H127,mapping!A:D,4,0)</f>
        <v>Direct Plan - Daily Dividend Option</v>
      </c>
      <c r="G127" s="239">
        <v>125</v>
      </c>
      <c r="H127" s="239" t="s">
        <v>1446</v>
      </c>
      <c r="I127" s="239" t="s">
        <v>2094</v>
      </c>
      <c r="J127" s="287">
        <v>44614</v>
      </c>
      <c r="K127" s="287">
        <v>44614</v>
      </c>
      <c r="L127" s="289">
        <v>9.4893809999999995E-2</v>
      </c>
      <c r="M127" s="289">
        <v>9.4893809999999995E-2</v>
      </c>
      <c r="N127" s="289">
        <v>0</v>
      </c>
      <c r="O127" s="289">
        <v>0</v>
      </c>
      <c r="P127" s="289">
        <v>17.704000000000001</v>
      </c>
      <c r="Q127" s="289">
        <v>17704</v>
      </c>
      <c r="R127" s="289">
        <v>0</v>
      </c>
      <c r="S127" s="289">
        <v>0</v>
      </c>
    </row>
    <row r="128" spans="1:19">
      <c r="A128" s="69" t="str">
        <f t="shared" si="1"/>
        <v>HDUSDFDD</v>
      </c>
      <c r="B128" s="69" t="str">
        <f>VLOOKUP(H128,mapping!A:B,2,0)</f>
        <v>HDUSDF</v>
      </c>
      <c r="C128" s="69" t="str">
        <f>VLOOKUP(H128,mapping!A:C,3,0)</f>
        <v>DD</v>
      </c>
      <c r="D128" s="69" t="str">
        <f>VLOOKUP(H128,mapping!A:D,4,0)</f>
        <v>Daily Dividend Option</v>
      </c>
      <c r="G128" s="239">
        <v>126</v>
      </c>
      <c r="H128" s="239" t="s">
        <v>1660</v>
      </c>
      <c r="I128" s="239" t="s">
        <v>2093</v>
      </c>
      <c r="J128" s="287">
        <v>44578</v>
      </c>
      <c r="K128" s="287">
        <v>44578</v>
      </c>
      <c r="L128" s="289">
        <v>0.31279243000000001</v>
      </c>
      <c r="M128" s="289">
        <v>0.31279243000000001</v>
      </c>
      <c r="N128" s="289">
        <v>0</v>
      </c>
      <c r="O128" s="289">
        <v>0</v>
      </c>
      <c r="P128" s="289">
        <v>85149.464999999997</v>
      </c>
      <c r="Q128" s="289">
        <v>87507245.170903504</v>
      </c>
      <c r="R128" s="289">
        <v>0</v>
      </c>
      <c r="S128" s="289">
        <v>0</v>
      </c>
    </row>
    <row r="129" spans="1:19">
      <c r="A129" s="69" t="str">
        <f t="shared" si="1"/>
        <v>HLCASHDD</v>
      </c>
      <c r="B129" s="69" t="str">
        <f>VLOOKUP(H129,mapping!A:B,2,0)</f>
        <v>HLCASH</v>
      </c>
      <c r="C129" s="69" t="str">
        <f>VLOOKUP(H129,mapping!A:C,3,0)</f>
        <v>DD</v>
      </c>
      <c r="D129" s="69" t="str">
        <f>VLOOKUP(H129,mapping!A:D,4,0)</f>
        <v>Daily Dividend Option</v>
      </c>
      <c r="G129" s="239">
        <v>127</v>
      </c>
      <c r="H129" s="239" t="s">
        <v>610</v>
      </c>
      <c r="I129" s="239" t="s">
        <v>2098</v>
      </c>
      <c r="J129" s="287">
        <v>44523</v>
      </c>
      <c r="K129" s="287">
        <v>44523</v>
      </c>
      <c r="L129" s="289">
        <v>9.2475929999999998E-2</v>
      </c>
      <c r="M129" s="289">
        <v>9.2475929999999998E-2</v>
      </c>
      <c r="N129" s="289">
        <v>83028.035999999993</v>
      </c>
      <c r="O129" s="289">
        <v>83119300.417171195</v>
      </c>
      <c r="P129" s="289">
        <v>833788.21340000001</v>
      </c>
      <c r="Q129" s="289">
        <v>834704713.40416932</v>
      </c>
      <c r="R129" s="289">
        <v>0</v>
      </c>
      <c r="S129" s="289">
        <v>6962.77</v>
      </c>
    </row>
    <row r="130" spans="1:19">
      <c r="A130" s="69" t="str">
        <f t="shared" si="1"/>
        <v>HDUSDFDD</v>
      </c>
      <c r="B130" s="69" t="str">
        <f>VLOOKUP(H130,mapping!A:B,2,0)</f>
        <v>HDUSDF</v>
      </c>
      <c r="C130" s="69" t="str">
        <f>VLOOKUP(H130,mapping!A:C,3,0)</f>
        <v>DD</v>
      </c>
      <c r="D130" s="69" t="str">
        <f>VLOOKUP(H130,mapping!A:D,4,0)</f>
        <v>Daily Dividend Option</v>
      </c>
      <c r="G130" s="239">
        <v>128</v>
      </c>
      <c r="H130" s="239" t="s">
        <v>1660</v>
      </c>
      <c r="I130" s="239" t="s">
        <v>2093</v>
      </c>
      <c r="J130" s="287">
        <v>44518</v>
      </c>
      <c r="K130" s="287">
        <v>44518</v>
      </c>
      <c r="L130" s="289">
        <v>0.10625672</v>
      </c>
      <c r="M130" s="289">
        <v>0.10625672</v>
      </c>
      <c r="N130" s="289">
        <v>0</v>
      </c>
      <c r="O130" s="289">
        <v>0</v>
      </c>
      <c r="P130" s="289">
        <v>87398.57</v>
      </c>
      <c r="Q130" s="289">
        <v>89818627.663442999</v>
      </c>
      <c r="R130" s="289">
        <v>0</v>
      </c>
      <c r="S130" s="289">
        <v>0</v>
      </c>
    </row>
    <row r="131" spans="1:19">
      <c r="A131" s="69" t="str">
        <f t="shared" si="1"/>
        <v>HDONTFDPD</v>
      </c>
      <c r="B131" s="69" t="str">
        <f>VLOOKUP(H131,mapping!A:B,2,0)</f>
        <v>HDONTF</v>
      </c>
      <c r="C131" s="69" t="str">
        <f>VLOOKUP(H131,mapping!A:C,3,0)</f>
        <v>DPD</v>
      </c>
      <c r="D131" s="69" t="str">
        <f>VLOOKUP(H131,mapping!A:D,4,0)</f>
        <v>Direct Plan - Daily Dividend Option</v>
      </c>
      <c r="G131" s="239">
        <v>129</v>
      </c>
      <c r="H131" s="239" t="s">
        <v>1446</v>
      </c>
      <c r="I131" s="239" t="s">
        <v>2094</v>
      </c>
      <c r="J131" s="287">
        <v>44493</v>
      </c>
      <c r="K131" s="287">
        <v>44493</v>
      </c>
      <c r="L131" s="289">
        <v>0.157861</v>
      </c>
      <c r="M131" s="289">
        <v>0.157861</v>
      </c>
      <c r="N131" s="289">
        <v>0</v>
      </c>
      <c r="O131" s="289">
        <v>0</v>
      </c>
      <c r="P131" s="289">
        <v>17.478999999999999</v>
      </c>
      <c r="Q131" s="289">
        <v>17479</v>
      </c>
      <c r="R131" s="289">
        <v>0</v>
      </c>
      <c r="S131" s="289">
        <v>0</v>
      </c>
    </row>
    <row r="132" spans="1:19">
      <c r="A132" s="69" t="str">
        <f t="shared" ref="A132:A195" si="2">+B132&amp;C132</f>
        <v>HDUSTFDD</v>
      </c>
      <c r="B132" s="69" t="str">
        <f>VLOOKUP(H132,mapping!A:B,2,0)</f>
        <v>HDUSTF</v>
      </c>
      <c r="C132" s="69" t="str">
        <f>VLOOKUP(H132,mapping!A:C,3,0)</f>
        <v>DD</v>
      </c>
      <c r="D132" s="69" t="str">
        <f>VLOOKUP(H132,mapping!A:D,4,0)</f>
        <v>Daily Dividend Option</v>
      </c>
      <c r="G132" s="239">
        <v>130</v>
      </c>
      <c r="H132" s="239" t="s">
        <v>459</v>
      </c>
      <c r="I132" s="239" t="s">
        <v>2257</v>
      </c>
      <c r="J132" s="287">
        <v>44606</v>
      </c>
      <c r="K132" s="287">
        <v>44606</v>
      </c>
      <c r="L132" s="289">
        <v>5.4520100000000002E-3</v>
      </c>
      <c r="M132" s="289">
        <v>5.4520100000000002E-3</v>
      </c>
      <c r="N132" s="289">
        <v>31655.983</v>
      </c>
      <c r="O132" s="289">
        <v>318202.77551770001</v>
      </c>
      <c r="P132" s="289">
        <v>3699462.0070000002</v>
      </c>
      <c r="Q132" s="289">
        <v>37186622.148163296</v>
      </c>
      <c r="R132" s="289">
        <v>0</v>
      </c>
      <c r="S132" s="289">
        <v>172.58</v>
      </c>
    </row>
    <row r="133" spans="1:19">
      <c r="A133" s="69" t="str">
        <f t="shared" si="2"/>
        <v>HDONTFDD</v>
      </c>
      <c r="B133" s="69" t="str">
        <f>VLOOKUP(H133,mapping!A:B,2,0)</f>
        <v>HDONTF</v>
      </c>
      <c r="C133" s="69" t="str">
        <f>VLOOKUP(H133,mapping!A:C,3,0)</f>
        <v>DD</v>
      </c>
      <c r="D133" s="69" t="str">
        <f>VLOOKUP(H133,mapping!A:D,4,0)</f>
        <v>Daily Dividend Option</v>
      </c>
      <c r="G133" s="239">
        <v>131</v>
      </c>
      <c r="H133" s="239" t="s">
        <v>1441</v>
      </c>
      <c r="I133" s="239" t="s">
        <v>2096</v>
      </c>
      <c r="J133" s="287">
        <v>44640</v>
      </c>
      <c r="K133" s="287">
        <v>44640</v>
      </c>
      <c r="L133" s="289">
        <v>0.27712139000000002</v>
      </c>
      <c r="M133" s="289">
        <v>0.27712139000000002</v>
      </c>
      <c r="N133" s="289">
        <v>612.29100000000005</v>
      </c>
      <c r="O133" s="289">
        <v>612291.36737460003</v>
      </c>
      <c r="P133" s="289">
        <v>25643.375</v>
      </c>
      <c r="Q133" s="289">
        <v>25643390.386025</v>
      </c>
      <c r="R133" s="289">
        <v>0</v>
      </c>
      <c r="S133" s="289">
        <v>152.66999999999999</v>
      </c>
    </row>
    <row r="134" spans="1:19">
      <c r="A134" s="69" t="str">
        <f t="shared" si="2"/>
        <v>HLCASHDD</v>
      </c>
      <c r="B134" s="69" t="str">
        <f>VLOOKUP(H134,mapping!A:B,2,0)</f>
        <v>HLCASH</v>
      </c>
      <c r="C134" s="69" t="str">
        <f>VLOOKUP(H134,mapping!A:C,3,0)</f>
        <v>DD</v>
      </c>
      <c r="D134" s="69" t="str">
        <f>VLOOKUP(H134,mapping!A:D,4,0)</f>
        <v>Daily Dividend Option</v>
      </c>
      <c r="G134" s="239">
        <v>132</v>
      </c>
      <c r="H134" s="239" t="s">
        <v>610</v>
      </c>
      <c r="I134" s="239" t="s">
        <v>2098</v>
      </c>
      <c r="J134" s="287">
        <v>44535</v>
      </c>
      <c r="K134" s="287">
        <v>44535</v>
      </c>
      <c r="L134" s="289">
        <v>0.18403530000000001</v>
      </c>
      <c r="M134" s="289">
        <v>0.18403530000000001</v>
      </c>
      <c r="N134" s="289">
        <v>83108.212</v>
      </c>
      <c r="O134" s="289">
        <v>83199564.546630397</v>
      </c>
      <c r="P134" s="289">
        <v>821511.77240000002</v>
      </c>
      <c r="Q134" s="289">
        <v>822414778.14022207</v>
      </c>
      <c r="R134" s="289">
        <v>0</v>
      </c>
      <c r="S134" s="289">
        <v>13871.09</v>
      </c>
    </row>
    <row r="135" spans="1:19">
      <c r="A135" s="69" t="str">
        <f t="shared" si="2"/>
        <v>HDONTFDD</v>
      </c>
      <c r="B135" s="69" t="str">
        <f>VLOOKUP(H135,mapping!A:B,2,0)</f>
        <v>HDONTF</v>
      </c>
      <c r="C135" s="69" t="str">
        <f>VLOOKUP(H135,mapping!A:C,3,0)</f>
        <v>DD</v>
      </c>
      <c r="D135" s="69" t="str">
        <f>VLOOKUP(H135,mapping!A:D,4,0)</f>
        <v>Daily Dividend Option</v>
      </c>
      <c r="G135" s="239">
        <v>133</v>
      </c>
      <c r="H135" s="239" t="s">
        <v>1441</v>
      </c>
      <c r="I135" s="239" t="s">
        <v>2096</v>
      </c>
      <c r="J135" s="287">
        <v>44560</v>
      </c>
      <c r="K135" s="287">
        <v>44560</v>
      </c>
      <c r="L135" s="289">
        <v>8.5886699999999996E-2</v>
      </c>
      <c r="M135" s="289">
        <v>8.5886699999999996E-2</v>
      </c>
      <c r="N135" s="289">
        <v>807.85799999999995</v>
      </c>
      <c r="O135" s="289">
        <v>807858</v>
      </c>
      <c r="P135" s="289">
        <v>25495.744999999999</v>
      </c>
      <c r="Q135" s="289">
        <v>25495745</v>
      </c>
      <c r="R135" s="289">
        <v>0</v>
      </c>
      <c r="S135" s="289">
        <v>62.38</v>
      </c>
    </row>
    <row r="136" spans="1:19">
      <c r="A136" s="69" t="str">
        <f t="shared" si="2"/>
        <v>HLCASHDPD</v>
      </c>
      <c r="B136" s="69" t="str">
        <f>VLOOKUP(H136,mapping!A:B,2,0)</f>
        <v>HLCASH</v>
      </c>
      <c r="C136" s="69" t="str">
        <f>VLOOKUP(H136,mapping!A:C,3,0)</f>
        <v>DPD</v>
      </c>
      <c r="D136" s="69" t="str">
        <f>VLOOKUP(H136,mapping!A:D,4,0)</f>
        <v>Direct Plan - Daily Dividend Option</v>
      </c>
      <c r="G136" s="239">
        <v>134</v>
      </c>
      <c r="H136" s="239" t="s">
        <v>615</v>
      </c>
      <c r="I136" s="239" t="s">
        <v>2095</v>
      </c>
      <c r="J136" s="287">
        <v>44640</v>
      </c>
      <c r="K136" s="287">
        <v>44640</v>
      </c>
      <c r="L136" s="289">
        <v>0.30897121999999999</v>
      </c>
      <c r="M136" s="289">
        <v>0.30897121999999999</v>
      </c>
      <c r="N136" s="289">
        <v>169358.46100000001</v>
      </c>
      <c r="O136" s="289">
        <v>169517674.88918611</v>
      </c>
      <c r="P136" s="289">
        <v>5523.8869999999997</v>
      </c>
      <c r="Q136" s="289">
        <v>5529080.0061686998</v>
      </c>
      <c r="R136" s="289">
        <v>0</v>
      </c>
      <c r="S136" s="289">
        <v>47096.55</v>
      </c>
    </row>
    <row r="137" spans="1:19">
      <c r="A137" s="69" t="str">
        <f t="shared" si="2"/>
        <v>HDUSDFDD</v>
      </c>
      <c r="B137" s="69" t="str">
        <f>VLOOKUP(H137,mapping!A:B,2,0)</f>
        <v>HDUSDF</v>
      </c>
      <c r="C137" s="69" t="str">
        <f>VLOOKUP(H137,mapping!A:C,3,0)</f>
        <v>DD</v>
      </c>
      <c r="D137" s="69" t="str">
        <f>VLOOKUP(H137,mapping!A:D,4,0)</f>
        <v>Daily Dividend Option</v>
      </c>
      <c r="G137" s="239">
        <v>135</v>
      </c>
      <c r="H137" s="239" t="s">
        <v>1660</v>
      </c>
      <c r="I137" s="239" t="s">
        <v>2093</v>
      </c>
      <c r="J137" s="287">
        <v>44501</v>
      </c>
      <c r="K137" s="287">
        <v>44501</v>
      </c>
      <c r="L137" s="289">
        <v>0.16409111000000001</v>
      </c>
      <c r="M137" s="289">
        <v>0.16409111000000001</v>
      </c>
      <c r="N137" s="289">
        <v>0</v>
      </c>
      <c r="O137" s="289">
        <v>0</v>
      </c>
      <c r="P137" s="289">
        <v>89103.373000000007</v>
      </c>
      <c r="Q137" s="289">
        <v>91570636.488032699</v>
      </c>
      <c r="R137" s="289">
        <v>0</v>
      </c>
      <c r="S137" s="289">
        <v>0</v>
      </c>
    </row>
    <row r="138" spans="1:19">
      <c r="A138" s="69" t="str">
        <f t="shared" si="2"/>
        <v>HDUSDFDD</v>
      </c>
      <c r="B138" s="69" t="str">
        <f>VLOOKUP(H138,mapping!A:B,2,0)</f>
        <v>HDUSDF</v>
      </c>
      <c r="C138" s="69" t="str">
        <f>VLOOKUP(H138,mapping!A:C,3,0)</f>
        <v>DD</v>
      </c>
      <c r="D138" s="69" t="str">
        <f>VLOOKUP(H138,mapping!A:D,4,0)</f>
        <v>Daily Dividend Option</v>
      </c>
      <c r="G138" s="239">
        <v>136</v>
      </c>
      <c r="H138" s="239" t="s">
        <v>1660</v>
      </c>
      <c r="I138" s="239" t="s">
        <v>2093</v>
      </c>
      <c r="J138" s="287">
        <v>44600</v>
      </c>
      <c r="K138" s="287">
        <v>44600</v>
      </c>
      <c r="L138" s="289">
        <v>0.36963994999999999</v>
      </c>
      <c r="M138" s="289">
        <v>0.36963994999999999</v>
      </c>
      <c r="N138" s="289">
        <v>0</v>
      </c>
      <c r="O138" s="289">
        <v>0</v>
      </c>
      <c r="P138" s="289">
        <v>83432.441999999995</v>
      </c>
      <c r="Q138" s="289">
        <v>85742677.975735798</v>
      </c>
      <c r="R138" s="289">
        <v>0</v>
      </c>
      <c r="S138" s="289">
        <v>0</v>
      </c>
    </row>
    <row r="139" spans="1:19">
      <c r="A139" s="69" t="str">
        <f t="shared" si="2"/>
        <v>HDONTFDD</v>
      </c>
      <c r="B139" s="69" t="str">
        <f>VLOOKUP(H139,mapping!A:B,2,0)</f>
        <v>HDONTF</v>
      </c>
      <c r="C139" s="69" t="str">
        <f>VLOOKUP(H139,mapping!A:C,3,0)</f>
        <v>DD</v>
      </c>
      <c r="D139" s="69" t="str">
        <f>VLOOKUP(H139,mapping!A:D,4,0)</f>
        <v>Daily Dividend Option</v>
      </c>
      <c r="G139" s="239">
        <v>137</v>
      </c>
      <c r="H139" s="239" t="s">
        <v>1441</v>
      </c>
      <c r="I139" s="239" t="s">
        <v>2096</v>
      </c>
      <c r="J139" s="287">
        <v>44631</v>
      </c>
      <c r="K139" s="287">
        <v>44631</v>
      </c>
      <c r="L139" s="289">
        <v>8.675339E-2</v>
      </c>
      <c r="M139" s="289">
        <v>8.675339E-2</v>
      </c>
      <c r="N139" s="289">
        <v>611.95899999999995</v>
      </c>
      <c r="O139" s="289">
        <v>611959.36717540002</v>
      </c>
      <c r="P139" s="289">
        <v>25629.953000000001</v>
      </c>
      <c r="Q139" s="289">
        <v>25629968.377971798</v>
      </c>
      <c r="R139" s="289">
        <v>0</v>
      </c>
      <c r="S139" s="289">
        <v>48.09</v>
      </c>
    </row>
    <row r="140" spans="1:19">
      <c r="A140" s="69" t="str">
        <f t="shared" si="2"/>
        <v>HDONTFDPD</v>
      </c>
      <c r="B140" s="69" t="str">
        <f>VLOOKUP(H140,mapping!A:B,2,0)</f>
        <v>HDONTF</v>
      </c>
      <c r="C140" s="69" t="str">
        <f>VLOOKUP(H140,mapping!A:C,3,0)</f>
        <v>DPD</v>
      </c>
      <c r="D140" s="69" t="str">
        <f>VLOOKUP(H140,mapping!A:D,4,0)</f>
        <v>Direct Plan - Daily Dividend Option</v>
      </c>
      <c r="G140" s="239">
        <v>138</v>
      </c>
      <c r="H140" s="239" t="s">
        <v>1446</v>
      </c>
      <c r="I140" s="239" t="s">
        <v>2094</v>
      </c>
      <c r="J140" s="287">
        <v>44599</v>
      </c>
      <c r="K140" s="287">
        <v>44599</v>
      </c>
      <c r="L140" s="289">
        <v>8.8820999999999997E-2</v>
      </c>
      <c r="M140" s="289">
        <v>8.8820999999999997E-2</v>
      </c>
      <c r="N140" s="289">
        <v>0</v>
      </c>
      <c r="O140" s="289">
        <v>0</v>
      </c>
      <c r="P140" s="289">
        <v>17.675999999999998</v>
      </c>
      <c r="Q140" s="289">
        <v>17676</v>
      </c>
      <c r="R140" s="289">
        <v>0</v>
      </c>
      <c r="S140" s="289">
        <v>0</v>
      </c>
    </row>
    <row r="141" spans="1:19">
      <c r="A141" s="69" t="str">
        <f t="shared" si="2"/>
        <v>HDUSDFDD</v>
      </c>
      <c r="B141" s="69" t="str">
        <f>VLOOKUP(H141,mapping!A:B,2,0)</f>
        <v>HDUSDF</v>
      </c>
      <c r="C141" s="69" t="str">
        <f>VLOOKUP(H141,mapping!A:C,3,0)</f>
        <v>DD</v>
      </c>
      <c r="D141" s="69" t="str">
        <f>VLOOKUP(H141,mapping!A:D,4,0)</f>
        <v>Daily Dividend Option</v>
      </c>
      <c r="G141" s="239">
        <v>139</v>
      </c>
      <c r="H141" s="239" t="s">
        <v>1660</v>
      </c>
      <c r="I141" s="239" t="s">
        <v>2093</v>
      </c>
      <c r="J141" s="287">
        <v>44491</v>
      </c>
      <c r="K141" s="287">
        <v>44491</v>
      </c>
      <c r="L141" s="289">
        <v>4.0351360000000003E-2</v>
      </c>
      <c r="M141" s="289">
        <v>4.0351360000000003E-2</v>
      </c>
      <c r="N141" s="289">
        <v>0</v>
      </c>
      <c r="O141" s="289">
        <v>0</v>
      </c>
      <c r="P141" s="289">
        <v>89086.592000000004</v>
      </c>
      <c r="Q141" s="289">
        <v>91553390.8238208</v>
      </c>
      <c r="R141" s="289">
        <v>0</v>
      </c>
      <c r="S141" s="289">
        <v>0</v>
      </c>
    </row>
    <row r="142" spans="1:19">
      <c r="A142" s="69" t="str">
        <f t="shared" si="2"/>
        <v>HDUSTFDPD</v>
      </c>
      <c r="B142" s="69" t="str">
        <f>VLOOKUP(H142,mapping!A:B,2,0)</f>
        <v>HDUSTF</v>
      </c>
      <c r="C142" s="69" t="str">
        <f>VLOOKUP(H142,mapping!A:C,3,0)</f>
        <v>DPD</v>
      </c>
      <c r="D142" s="69" t="str">
        <f>VLOOKUP(H142,mapping!A:D,4,0)</f>
        <v>Direct Plan - Daily Dividend Option</v>
      </c>
      <c r="G142" s="239">
        <v>140</v>
      </c>
      <c r="H142" s="239" t="s">
        <v>465</v>
      </c>
      <c r="I142" s="239" t="s">
        <v>2097</v>
      </c>
      <c r="J142" s="287">
        <v>44631</v>
      </c>
      <c r="K142" s="287">
        <v>44631</v>
      </c>
      <c r="L142" s="289">
        <v>1.83172E-3</v>
      </c>
      <c r="M142" s="289">
        <v>1.83172E-3</v>
      </c>
      <c r="N142" s="289">
        <v>3120.203</v>
      </c>
      <c r="O142" s="289">
        <v>31465.999173799999</v>
      </c>
      <c r="P142" s="289">
        <v>121348.898</v>
      </c>
      <c r="Q142" s="289">
        <v>1223755.0967708</v>
      </c>
      <c r="R142" s="289">
        <v>0</v>
      </c>
      <c r="S142" s="289">
        <v>5.72</v>
      </c>
    </row>
    <row r="143" spans="1:19">
      <c r="A143" s="69" t="str">
        <f t="shared" si="2"/>
        <v>HDONTFDD</v>
      </c>
      <c r="B143" s="69" t="str">
        <f>VLOOKUP(H143,mapping!A:B,2,0)</f>
        <v>HDONTF</v>
      </c>
      <c r="C143" s="69" t="str">
        <f>VLOOKUP(H143,mapping!A:C,3,0)</f>
        <v>DD</v>
      </c>
      <c r="D143" s="69" t="str">
        <f>VLOOKUP(H143,mapping!A:D,4,0)</f>
        <v>Daily Dividend Option</v>
      </c>
      <c r="G143" s="239">
        <v>141</v>
      </c>
      <c r="H143" s="239" t="s">
        <v>1441</v>
      </c>
      <c r="I143" s="239" t="s">
        <v>2096</v>
      </c>
      <c r="J143" s="287">
        <v>44621</v>
      </c>
      <c r="K143" s="287">
        <v>44621</v>
      </c>
      <c r="L143" s="289">
        <v>8.6043110000000006E-2</v>
      </c>
      <c r="M143" s="289">
        <v>8.6043110000000006E-2</v>
      </c>
      <c r="N143" s="289">
        <v>611.46299999999997</v>
      </c>
      <c r="O143" s="289">
        <v>611463.36687779997</v>
      </c>
      <c r="P143" s="289">
        <v>25611.508999999998</v>
      </c>
      <c r="Q143" s="289">
        <v>25611524.366905399</v>
      </c>
      <c r="R143" s="289">
        <v>0</v>
      </c>
      <c r="S143" s="289">
        <v>47.61</v>
      </c>
    </row>
    <row r="144" spans="1:19">
      <c r="A144" s="69" t="str">
        <f t="shared" si="2"/>
        <v>HLCASHDPD</v>
      </c>
      <c r="B144" s="69" t="str">
        <f>VLOOKUP(H144,mapping!A:B,2,0)</f>
        <v>HLCASH</v>
      </c>
      <c r="C144" s="69" t="str">
        <f>VLOOKUP(H144,mapping!A:C,3,0)</f>
        <v>DPD</v>
      </c>
      <c r="D144" s="69" t="str">
        <f>VLOOKUP(H144,mapping!A:D,4,0)</f>
        <v>Direct Plan - Daily Dividend Option</v>
      </c>
      <c r="G144" s="239">
        <v>142</v>
      </c>
      <c r="H144" s="239" t="s">
        <v>615</v>
      </c>
      <c r="I144" s="239" t="s">
        <v>2095</v>
      </c>
      <c r="J144" s="287">
        <v>44495</v>
      </c>
      <c r="K144" s="287">
        <v>44495</v>
      </c>
      <c r="L144" s="289">
        <v>4.9540899999999999E-2</v>
      </c>
      <c r="M144" s="289">
        <v>4.9540899999999999E-2</v>
      </c>
      <c r="N144" s="289">
        <v>58768.197999999997</v>
      </c>
      <c r="O144" s="289">
        <v>58823445.982939802</v>
      </c>
      <c r="P144" s="289">
        <v>5444.2049999999999</v>
      </c>
      <c r="Q144" s="289">
        <v>5449323.0971205002</v>
      </c>
      <c r="R144" s="289">
        <v>0</v>
      </c>
      <c r="S144" s="289">
        <v>2621.29</v>
      </c>
    </row>
    <row r="145" spans="1:19">
      <c r="A145" s="69" t="str">
        <f t="shared" si="2"/>
        <v>HDUSTFDD</v>
      </c>
      <c r="B145" s="69" t="str">
        <f>VLOOKUP(H145,mapping!A:B,2,0)</f>
        <v>HDUSTF</v>
      </c>
      <c r="C145" s="69" t="str">
        <f>VLOOKUP(H145,mapping!A:C,3,0)</f>
        <v>DD</v>
      </c>
      <c r="D145" s="69" t="str">
        <f>VLOOKUP(H145,mapping!A:D,4,0)</f>
        <v>Daily Dividend Option</v>
      </c>
      <c r="G145" s="239">
        <v>143</v>
      </c>
      <c r="H145" s="239" t="s">
        <v>459</v>
      </c>
      <c r="I145" s="239" t="s">
        <v>2257</v>
      </c>
      <c r="J145" s="287">
        <v>44589</v>
      </c>
      <c r="K145" s="287">
        <v>44589</v>
      </c>
      <c r="L145" s="289">
        <v>8.6642999999999996E-4</v>
      </c>
      <c r="M145" s="289">
        <v>8.6642999999999996E-4</v>
      </c>
      <c r="N145" s="289">
        <v>31607.649000000001</v>
      </c>
      <c r="O145" s="289">
        <v>317716.92698310001</v>
      </c>
      <c r="P145" s="289">
        <v>3735630.0660000001</v>
      </c>
      <c r="Q145" s="289">
        <v>37550179.860425398</v>
      </c>
      <c r="R145" s="289">
        <v>0</v>
      </c>
      <c r="S145" s="289">
        <v>27.39</v>
      </c>
    </row>
    <row r="146" spans="1:19">
      <c r="A146" s="69" t="str">
        <f t="shared" si="2"/>
        <v>HLCASHDD</v>
      </c>
      <c r="B146" s="69" t="str">
        <f>VLOOKUP(H146,mapping!A:B,2,0)</f>
        <v>HLCASH</v>
      </c>
      <c r="C146" s="69" t="str">
        <f>VLOOKUP(H146,mapping!A:C,3,0)</f>
        <v>DD</v>
      </c>
      <c r="D146" s="69" t="str">
        <f>VLOOKUP(H146,mapping!A:D,4,0)</f>
        <v>Daily Dividend Option</v>
      </c>
      <c r="G146" s="239">
        <v>144</v>
      </c>
      <c r="H146" s="239" t="s">
        <v>610</v>
      </c>
      <c r="I146" s="239" t="s">
        <v>2098</v>
      </c>
      <c r="J146" s="287">
        <v>44629</v>
      </c>
      <c r="K146" s="287">
        <v>44629</v>
      </c>
      <c r="L146" s="289">
        <v>0.11076793</v>
      </c>
      <c r="M146" s="289">
        <v>0.11076793</v>
      </c>
      <c r="N146" s="289">
        <v>91298.392999999996</v>
      </c>
      <c r="O146" s="289">
        <v>91398748.193585604</v>
      </c>
      <c r="P146" s="289">
        <v>661451.24340000004</v>
      </c>
      <c r="Q146" s="289">
        <v>662178310.60674524</v>
      </c>
      <c r="R146" s="289">
        <v>0</v>
      </c>
      <c r="S146" s="289">
        <v>9168.42</v>
      </c>
    </row>
    <row r="147" spans="1:19">
      <c r="A147" s="69" t="str">
        <f t="shared" si="2"/>
        <v>HDUSDFDD</v>
      </c>
      <c r="B147" s="69" t="str">
        <f>VLOOKUP(H147,mapping!A:B,2,0)</f>
        <v>HDUSDF</v>
      </c>
      <c r="C147" s="69" t="str">
        <f>VLOOKUP(H147,mapping!A:C,3,0)</f>
        <v>DD</v>
      </c>
      <c r="D147" s="69" t="str">
        <f>VLOOKUP(H147,mapping!A:D,4,0)</f>
        <v>Daily Dividend Option</v>
      </c>
      <c r="G147" s="239">
        <v>145</v>
      </c>
      <c r="H147" s="239" t="s">
        <v>1660</v>
      </c>
      <c r="I147" s="239" t="s">
        <v>2093</v>
      </c>
      <c r="J147" s="287">
        <v>44561</v>
      </c>
      <c r="K147" s="287">
        <v>44561</v>
      </c>
      <c r="L147" s="289">
        <v>0.16301368999999999</v>
      </c>
      <c r="M147" s="289">
        <v>0.16301368999999999</v>
      </c>
      <c r="N147" s="289">
        <v>0</v>
      </c>
      <c r="O147" s="289">
        <v>0</v>
      </c>
      <c r="P147" s="289">
        <v>86036.835000000006</v>
      </c>
      <c r="Q147" s="289">
        <v>88419186.357466504</v>
      </c>
      <c r="R147" s="289">
        <v>0</v>
      </c>
      <c r="S147" s="289">
        <v>0</v>
      </c>
    </row>
    <row r="148" spans="1:19">
      <c r="A148" s="69" t="str">
        <f t="shared" si="2"/>
        <v>HDUSTFDD</v>
      </c>
      <c r="B148" s="69" t="str">
        <f>VLOOKUP(H148,mapping!A:B,2,0)</f>
        <v>HDUSTF</v>
      </c>
      <c r="C148" s="69" t="str">
        <f>VLOOKUP(H148,mapping!A:C,3,0)</f>
        <v>DD</v>
      </c>
      <c r="D148" s="69" t="str">
        <f>VLOOKUP(H148,mapping!A:D,4,0)</f>
        <v>Daily Dividend Option</v>
      </c>
      <c r="G148" s="239">
        <v>146</v>
      </c>
      <c r="H148" s="239" t="s">
        <v>459</v>
      </c>
      <c r="I148" s="239" t="s">
        <v>2257</v>
      </c>
      <c r="J148" s="287">
        <v>44631</v>
      </c>
      <c r="K148" s="287">
        <v>44631</v>
      </c>
      <c r="L148" s="289">
        <v>1.5191099999999999E-3</v>
      </c>
      <c r="M148" s="289">
        <v>1.5191099999999999E-3</v>
      </c>
      <c r="N148" s="289">
        <v>31723.072</v>
      </c>
      <c r="O148" s="289">
        <v>318877.14743680001</v>
      </c>
      <c r="P148" s="289">
        <v>3368233.514</v>
      </c>
      <c r="Q148" s="289">
        <v>33857146.459376603</v>
      </c>
      <c r="R148" s="289">
        <v>0</v>
      </c>
      <c r="S148" s="289">
        <v>48.18</v>
      </c>
    </row>
    <row r="149" spans="1:19">
      <c r="A149" s="69" t="str">
        <f t="shared" si="2"/>
        <v>HDONTFDD</v>
      </c>
      <c r="B149" s="69" t="str">
        <f>VLOOKUP(H149,mapping!A:B,2,0)</f>
        <v>HDONTF</v>
      </c>
      <c r="C149" s="69" t="str">
        <f>VLOOKUP(H149,mapping!A:C,3,0)</f>
        <v>DD</v>
      </c>
      <c r="D149" s="69" t="str">
        <f>VLOOKUP(H149,mapping!A:D,4,0)</f>
        <v>Daily Dividend Option</v>
      </c>
      <c r="G149" s="239">
        <v>147</v>
      </c>
      <c r="H149" s="239" t="s">
        <v>1441</v>
      </c>
      <c r="I149" s="239" t="s">
        <v>2096</v>
      </c>
      <c r="J149" s="287">
        <v>44514</v>
      </c>
      <c r="K149" s="287">
        <v>44514</v>
      </c>
      <c r="L149" s="289">
        <v>0.16906614</v>
      </c>
      <c r="M149" s="289">
        <v>0.16906614</v>
      </c>
      <c r="N149" s="289">
        <v>1004.4829999999999</v>
      </c>
      <c r="O149" s="289">
        <v>1004483</v>
      </c>
      <c r="P149" s="289">
        <v>23903.58</v>
      </c>
      <c r="Q149" s="289">
        <v>23903580</v>
      </c>
      <c r="R149" s="289">
        <v>0</v>
      </c>
      <c r="S149" s="289">
        <v>152.81</v>
      </c>
    </row>
    <row r="150" spans="1:19">
      <c r="A150" s="69" t="str">
        <f t="shared" si="2"/>
        <v>HDUSTFDD</v>
      </c>
      <c r="B150" s="69" t="str">
        <f>VLOOKUP(H150,mapping!A:B,2,0)</f>
        <v>HDUSTF</v>
      </c>
      <c r="C150" s="69" t="str">
        <f>VLOOKUP(H150,mapping!A:C,3,0)</f>
        <v>DD</v>
      </c>
      <c r="D150" s="69" t="str">
        <f>VLOOKUP(H150,mapping!A:D,4,0)</f>
        <v>Daily Dividend Option</v>
      </c>
      <c r="G150" s="239">
        <v>148</v>
      </c>
      <c r="H150" s="239" t="s">
        <v>459</v>
      </c>
      <c r="I150" s="239" t="s">
        <v>2257</v>
      </c>
      <c r="J150" s="287">
        <v>44636</v>
      </c>
      <c r="K150" s="287">
        <v>44636</v>
      </c>
      <c r="L150" s="289">
        <v>3.5007699999999998E-3</v>
      </c>
      <c r="M150" s="289">
        <v>3.5007699999999998E-3</v>
      </c>
      <c r="N150" s="289">
        <v>31767.151000000002</v>
      </c>
      <c r="O150" s="289">
        <v>319320.22513689997</v>
      </c>
      <c r="P150" s="289">
        <v>3372439.037</v>
      </c>
      <c r="Q150" s="289">
        <v>33899419.956020303</v>
      </c>
      <c r="R150" s="289">
        <v>0</v>
      </c>
      <c r="S150" s="289">
        <v>146.4</v>
      </c>
    </row>
    <row r="151" spans="1:19">
      <c r="A151" s="69" t="str">
        <f t="shared" si="2"/>
        <v>HLCASHDPD</v>
      </c>
      <c r="B151" s="69" t="str">
        <f>VLOOKUP(H151,mapping!A:B,2,0)</f>
        <v>HLCASH</v>
      </c>
      <c r="C151" s="69" t="str">
        <f>VLOOKUP(H151,mapping!A:C,3,0)</f>
        <v>DPD</v>
      </c>
      <c r="D151" s="69" t="str">
        <f>VLOOKUP(H151,mapping!A:D,4,0)</f>
        <v>Direct Plan - Daily Dividend Option</v>
      </c>
      <c r="G151" s="239">
        <v>149</v>
      </c>
      <c r="H151" s="239" t="s">
        <v>615</v>
      </c>
      <c r="I151" s="239" t="s">
        <v>2095</v>
      </c>
      <c r="J151" s="287">
        <v>44595</v>
      </c>
      <c r="K151" s="287">
        <v>44595</v>
      </c>
      <c r="L151" s="289">
        <v>0.12891504000000001</v>
      </c>
      <c r="M151" s="289">
        <v>0.12891504000000001</v>
      </c>
      <c r="N151" s="289">
        <v>173694.77600000001</v>
      </c>
      <c r="O151" s="289">
        <v>173858066.45891759</v>
      </c>
      <c r="P151" s="289">
        <v>5500.12</v>
      </c>
      <c r="Q151" s="289">
        <v>5505290.6628120001</v>
      </c>
      <c r="R151" s="289">
        <v>0</v>
      </c>
      <c r="S151" s="289">
        <v>20153.849999999999</v>
      </c>
    </row>
    <row r="152" spans="1:19">
      <c r="A152" s="69" t="str">
        <f t="shared" si="2"/>
        <v>HDUSTFRDD</v>
      </c>
      <c r="B152" s="69" t="str">
        <f>VLOOKUP(H152,mapping!A:B,2,0)</f>
        <v>HDUSTF</v>
      </c>
      <c r="C152" s="69" t="str">
        <f>VLOOKUP(H152,mapping!A:C,3,0)</f>
        <v>RDD</v>
      </c>
      <c r="D152" s="69" t="str">
        <f>VLOOKUP(H152,mapping!A:D,4,0)</f>
        <v>Regular Option - Daily Dividend</v>
      </c>
      <c r="G152" s="239">
        <v>150</v>
      </c>
      <c r="H152" s="239" t="s">
        <v>488</v>
      </c>
      <c r="I152" s="239" t="s">
        <v>2256</v>
      </c>
      <c r="J152" s="287">
        <v>44650</v>
      </c>
      <c r="K152" s="287">
        <v>44650</v>
      </c>
      <c r="L152" s="289">
        <v>2.3655400000000002E-3</v>
      </c>
      <c r="M152" s="289">
        <v>2.3655400000000002E-3</v>
      </c>
      <c r="N152" s="289">
        <v>10687.005999999999</v>
      </c>
      <c r="O152" s="289">
        <v>106905.3271198</v>
      </c>
      <c r="P152" s="289">
        <v>1302083.8559999999</v>
      </c>
      <c r="Q152" s="289">
        <v>13025135.436724801</v>
      </c>
      <c r="R152" s="289">
        <v>0</v>
      </c>
      <c r="S152" s="289">
        <v>0</v>
      </c>
    </row>
    <row r="153" spans="1:19">
      <c r="A153" s="69" t="str">
        <f t="shared" si="2"/>
        <v>HLCASHDPD</v>
      </c>
      <c r="B153" s="69" t="str">
        <f>VLOOKUP(H153,mapping!A:B,2,0)</f>
        <v>HLCASH</v>
      </c>
      <c r="C153" s="69" t="str">
        <f>VLOOKUP(H153,mapping!A:C,3,0)</f>
        <v>DPD</v>
      </c>
      <c r="D153" s="69" t="str">
        <f>VLOOKUP(H153,mapping!A:D,4,0)</f>
        <v>Direct Plan - Daily Dividend Option</v>
      </c>
      <c r="G153" s="239">
        <v>151</v>
      </c>
      <c r="H153" s="239" t="s">
        <v>615</v>
      </c>
      <c r="I153" s="239" t="s">
        <v>2095</v>
      </c>
      <c r="J153" s="287">
        <v>44606</v>
      </c>
      <c r="K153" s="287">
        <v>44606</v>
      </c>
      <c r="L153" s="289">
        <v>0.10125634</v>
      </c>
      <c r="M153" s="289">
        <v>0.10125634</v>
      </c>
      <c r="N153" s="289">
        <v>173871.33600000001</v>
      </c>
      <c r="O153" s="289">
        <v>174034792.44297361</v>
      </c>
      <c r="P153" s="289">
        <v>5506.9719999999998</v>
      </c>
      <c r="Q153" s="289">
        <v>5512149.1043771999</v>
      </c>
      <c r="R153" s="289">
        <v>0</v>
      </c>
      <c r="S153" s="289">
        <v>15846.77</v>
      </c>
    </row>
    <row r="154" spans="1:19">
      <c r="A154" s="69" t="str">
        <f t="shared" si="2"/>
        <v>HDONTFDPD</v>
      </c>
      <c r="B154" s="69" t="str">
        <f>VLOOKUP(H154,mapping!A:B,2,0)</f>
        <v>HDONTF</v>
      </c>
      <c r="C154" s="69" t="str">
        <f>VLOOKUP(H154,mapping!A:C,3,0)</f>
        <v>DPD</v>
      </c>
      <c r="D154" s="69" t="str">
        <f>VLOOKUP(H154,mapping!A:D,4,0)</f>
        <v>Direct Plan - Daily Dividend Option</v>
      </c>
      <c r="G154" s="239">
        <v>152</v>
      </c>
      <c r="H154" s="239" t="s">
        <v>1446</v>
      </c>
      <c r="I154" s="239" t="s">
        <v>2094</v>
      </c>
      <c r="J154" s="287">
        <v>44603</v>
      </c>
      <c r="K154" s="287">
        <v>44603</v>
      </c>
      <c r="L154" s="289">
        <v>8.9346289999999995E-2</v>
      </c>
      <c r="M154" s="289">
        <v>8.9346289999999995E-2</v>
      </c>
      <c r="N154" s="289">
        <v>0</v>
      </c>
      <c r="O154" s="289">
        <v>0</v>
      </c>
      <c r="P154" s="289">
        <v>17.684000000000001</v>
      </c>
      <c r="Q154" s="289">
        <v>17684</v>
      </c>
      <c r="R154" s="289">
        <v>0</v>
      </c>
      <c r="S154" s="289">
        <v>0</v>
      </c>
    </row>
    <row r="155" spans="1:19">
      <c r="A155" s="69" t="str">
        <f t="shared" si="2"/>
        <v>HLCASHDD</v>
      </c>
      <c r="B155" s="69" t="str">
        <f>VLOOKUP(H155,mapping!A:B,2,0)</f>
        <v>HLCASH</v>
      </c>
      <c r="C155" s="69" t="str">
        <f>VLOOKUP(H155,mapping!A:C,3,0)</f>
        <v>DD</v>
      </c>
      <c r="D155" s="69" t="str">
        <f>VLOOKUP(H155,mapping!A:D,4,0)</f>
        <v>Daily Dividend Option</v>
      </c>
      <c r="G155" s="239">
        <v>153</v>
      </c>
      <c r="H155" s="239" t="s">
        <v>610</v>
      </c>
      <c r="I155" s="239" t="s">
        <v>2098</v>
      </c>
      <c r="J155" s="287">
        <v>44598</v>
      </c>
      <c r="K155" s="287">
        <v>44598</v>
      </c>
      <c r="L155" s="289">
        <v>0.19134292</v>
      </c>
      <c r="M155" s="289">
        <v>0.19134292</v>
      </c>
      <c r="N155" s="289">
        <v>91046.877999999997</v>
      </c>
      <c r="O155" s="289">
        <v>91146956.728297606</v>
      </c>
      <c r="P155" s="289">
        <v>700706.21340000001</v>
      </c>
      <c r="Q155" s="289">
        <v>701476429.66976929</v>
      </c>
      <c r="R155" s="289">
        <v>0</v>
      </c>
      <c r="S155" s="289">
        <v>15789.59</v>
      </c>
    </row>
    <row r="156" spans="1:19">
      <c r="A156" s="69" t="str">
        <f t="shared" si="2"/>
        <v>HLCASHDPD</v>
      </c>
      <c r="B156" s="69" t="str">
        <f>VLOOKUP(H156,mapping!A:B,2,0)</f>
        <v>HLCASH</v>
      </c>
      <c r="C156" s="69" t="str">
        <f>VLOOKUP(H156,mapping!A:C,3,0)</f>
        <v>DPD</v>
      </c>
      <c r="D156" s="69" t="str">
        <f>VLOOKUP(H156,mapping!A:D,4,0)</f>
        <v>Direct Plan - Daily Dividend Option</v>
      </c>
      <c r="G156" s="239">
        <v>154</v>
      </c>
      <c r="H156" s="239" t="s">
        <v>615</v>
      </c>
      <c r="I156" s="239" t="s">
        <v>2095</v>
      </c>
      <c r="J156" s="287">
        <v>44518</v>
      </c>
      <c r="K156" s="287">
        <v>44518</v>
      </c>
      <c r="L156" s="289">
        <v>9.8498240000000001E-2</v>
      </c>
      <c r="M156" s="289">
        <v>9.8498240000000001E-2</v>
      </c>
      <c r="N156" s="289">
        <v>212463.864</v>
      </c>
      <c r="O156" s="289">
        <v>212663601.27854639</v>
      </c>
      <c r="P156" s="289">
        <v>5451.1480000000001</v>
      </c>
      <c r="Q156" s="289">
        <v>5456272.6242348002</v>
      </c>
      <c r="R156" s="289">
        <v>0</v>
      </c>
      <c r="S156" s="289">
        <v>18836.37</v>
      </c>
    </row>
    <row r="157" spans="1:19">
      <c r="A157" s="69" t="str">
        <f t="shared" si="2"/>
        <v>HLCASHDD</v>
      </c>
      <c r="B157" s="69" t="str">
        <f>VLOOKUP(H157,mapping!A:B,2,0)</f>
        <v>HLCASH</v>
      </c>
      <c r="C157" s="69" t="str">
        <f>VLOOKUP(H157,mapping!A:C,3,0)</f>
        <v>DD</v>
      </c>
      <c r="D157" s="69" t="str">
        <f>VLOOKUP(H157,mapping!A:D,4,0)</f>
        <v>Daily Dividend Option</v>
      </c>
      <c r="G157" s="239">
        <v>155</v>
      </c>
      <c r="H157" s="239" t="s">
        <v>610</v>
      </c>
      <c r="I157" s="239" t="s">
        <v>2098</v>
      </c>
      <c r="J157" s="287">
        <v>44498</v>
      </c>
      <c r="K157" s="287">
        <v>44498</v>
      </c>
      <c r="L157" s="289">
        <v>7.5022989999999998E-2</v>
      </c>
      <c r="M157" s="289">
        <v>7.5022989999999998E-2</v>
      </c>
      <c r="N157" s="289">
        <v>82844.040999999997</v>
      </c>
      <c r="O157" s="289">
        <v>82935103.169867203</v>
      </c>
      <c r="P157" s="289">
        <v>679533.67539999995</v>
      </c>
      <c r="Q157" s="289">
        <v>680280618.81599963</v>
      </c>
      <c r="R157" s="289">
        <v>0</v>
      </c>
      <c r="S157" s="289">
        <v>5631.93</v>
      </c>
    </row>
    <row r="158" spans="1:19">
      <c r="A158" s="69" t="str">
        <f t="shared" si="2"/>
        <v>HLCASHDPD</v>
      </c>
      <c r="B158" s="69" t="str">
        <f>VLOOKUP(H158,mapping!A:B,2,0)</f>
        <v>HLCASH</v>
      </c>
      <c r="C158" s="69" t="str">
        <f>VLOOKUP(H158,mapping!A:C,3,0)</f>
        <v>DPD</v>
      </c>
      <c r="D158" s="69" t="str">
        <f>VLOOKUP(H158,mapping!A:D,4,0)</f>
        <v>Direct Plan - Daily Dividend Option</v>
      </c>
      <c r="G158" s="239">
        <v>156</v>
      </c>
      <c r="H158" s="239" t="s">
        <v>615</v>
      </c>
      <c r="I158" s="239" t="s">
        <v>2095</v>
      </c>
      <c r="J158" s="287">
        <v>44634</v>
      </c>
      <c r="K158" s="287">
        <v>44634</v>
      </c>
      <c r="L158" s="289">
        <v>0.10443722</v>
      </c>
      <c r="M158" s="289">
        <v>0.10443722</v>
      </c>
      <c r="N158" s="289">
        <v>169293.264</v>
      </c>
      <c r="O158" s="289">
        <v>169452416.59748641</v>
      </c>
      <c r="P158" s="289">
        <v>5521.75</v>
      </c>
      <c r="Q158" s="289">
        <v>5526940.9971749997</v>
      </c>
      <c r="R158" s="289">
        <v>0</v>
      </c>
      <c r="S158" s="289">
        <v>15913.73</v>
      </c>
    </row>
    <row r="159" spans="1:19">
      <c r="A159" s="69" t="str">
        <f t="shared" si="2"/>
        <v>HDUSDFDD</v>
      </c>
      <c r="B159" s="69" t="str">
        <f>VLOOKUP(H159,mapping!A:B,2,0)</f>
        <v>HDUSDF</v>
      </c>
      <c r="C159" s="69" t="str">
        <f>VLOOKUP(H159,mapping!A:C,3,0)</f>
        <v>DD</v>
      </c>
      <c r="D159" s="69" t="str">
        <f>VLOOKUP(H159,mapping!A:D,4,0)</f>
        <v>Daily Dividend Option</v>
      </c>
      <c r="G159" s="239">
        <v>157</v>
      </c>
      <c r="H159" s="239" t="s">
        <v>1660</v>
      </c>
      <c r="I159" s="239" t="s">
        <v>2093</v>
      </c>
      <c r="J159" s="287">
        <v>44544</v>
      </c>
      <c r="K159" s="287">
        <v>44544</v>
      </c>
      <c r="L159" s="289">
        <v>6.6290290000000002E-2</v>
      </c>
      <c r="M159" s="289">
        <v>6.6290290000000002E-2</v>
      </c>
      <c r="N159" s="289">
        <v>0</v>
      </c>
      <c r="O159" s="289">
        <v>0</v>
      </c>
      <c r="P159" s="289">
        <v>88130.941000000006</v>
      </c>
      <c r="Q159" s="289">
        <v>90571277.943195894</v>
      </c>
      <c r="R159" s="289">
        <v>0</v>
      </c>
      <c r="S159" s="289">
        <v>0</v>
      </c>
    </row>
    <row r="160" spans="1:19">
      <c r="A160" s="69" t="str">
        <f t="shared" si="2"/>
        <v>HDUSTFDD</v>
      </c>
      <c r="B160" s="69" t="str">
        <f>VLOOKUP(H160,mapping!A:B,2,0)</f>
        <v>HDUSTF</v>
      </c>
      <c r="C160" s="69" t="str">
        <f>VLOOKUP(H160,mapping!A:C,3,0)</f>
        <v>DD</v>
      </c>
      <c r="D160" s="69" t="str">
        <f>VLOOKUP(H160,mapping!A:D,4,0)</f>
        <v>Daily Dividend Option</v>
      </c>
      <c r="G160" s="239">
        <v>158</v>
      </c>
      <c r="H160" s="239" t="s">
        <v>459</v>
      </c>
      <c r="I160" s="239" t="s">
        <v>2257</v>
      </c>
      <c r="J160" s="287">
        <v>44637</v>
      </c>
      <c r="K160" s="287">
        <v>44637</v>
      </c>
      <c r="L160" s="289">
        <v>1.14791E-3</v>
      </c>
      <c r="M160" s="289">
        <v>1.14791E-3</v>
      </c>
      <c r="N160" s="289">
        <v>31781.715</v>
      </c>
      <c r="O160" s="289">
        <v>319466.62100849999</v>
      </c>
      <c r="P160" s="289">
        <v>3373798.1719999998</v>
      </c>
      <c r="Q160" s="289">
        <v>33913081.8451268</v>
      </c>
      <c r="R160" s="289">
        <v>0</v>
      </c>
      <c r="S160" s="289">
        <v>46.64</v>
      </c>
    </row>
    <row r="161" spans="1:19">
      <c r="A161" s="69" t="str">
        <f t="shared" si="2"/>
        <v>HLCASHDD</v>
      </c>
      <c r="B161" s="69" t="str">
        <f>VLOOKUP(H161,mapping!A:B,2,0)</f>
        <v>HLCASH</v>
      </c>
      <c r="C161" s="69" t="str">
        <f>VLOOKUP(H161,mapping!A:C,3,0)</f>
        <v>DD</v>
      </c>
      <c r="D161" s="69" t="str">
        <f>VLOOKUP(H161,mapping!A:D,4,0)</f>
        <v>Daily Dividend Option</v>
      </c>
      <c r="G161" s="239">
        <v>159</v>
      </c>
      <c r="H161" s="239" t="s">
        <v>610</v>
      </c>
      <c r="I161" s="239" t="s">
        <v>2098</v>
      </c>
      <c r="J161" s="287">
        <v>44496</v>
      </c>
      <c r="K161" s="287">
        <v>44496</v>
      </c>
      <c r="L161" s="289">
        <v>8.8838319999999998E-2</v>
      </c>
      <c r="M161" s="289">
        <v>8.8838319999999998E-2</v>
      </c>
      <c r="N161" s="289">
        <v>82832.354999999996</v>
      </c>
      <c r="O161" s="289">
        <v>82923404.324616</v>
      </c>
      <c r="P161" s="289">
        <v>681077.57640000002</v>
      </c>
      <c r="Q161" s="289">
        <v>681826216.87197888</v>
      </c>
      <c r="R161" s="289">
        <v>0</v>
      </c>
      <c r="S161" s="289">
        <v>6672.43</v>
      </c>
    </row>
    <row r="162" spans="1:19">
      <c r="A162" s="69" t="str">
        <f t="shared" si="2"/>
        <v>HDONTFDD</v>
      </c>
      <c r="B162" s="69" t="str">
        <f>VLOOKUP(H162,mapping!A:B,2,0)</f>
        <v>HDONTF</v>
      </c>
      <c r="C162" s="69" t="str">
        <f>VLOOKUP(H162,mapping!A:C,3,0)</f>
        <v>DD</v>
      </c>
      <c r="D162" s="69" t="str">
        <f>VLOOKUP(H162,mapping!A:D,4,0)</f>
        <v>Daily Dividend Option</v>
      </c>
      <c r="G162" s="239">
        <v>160</v>
      </c>
      <c r="H162" s="239" t="s">
        <v>1441</v>
      </c>
      <c r="I162" s="239" t="s">
        <v>2096</v>
      </c>
      <c r="J162" s="287">
        <v>44633</v>
      </c>
      <c r="K162" s="287">
        <v>44633</v>
      </c>
      <c r="L162" s="289">
        <v>0.1742108</v>
      </c>
      <c r="M162" s="289">
        <v>0.1742108</v>
      </c>
      <c r="N162" s="289">
        <v>612.00699999999995</v>
      </c>
      <c r="O162" s="289">
        <v>612007.36720420001</v>
      </c>
      <c r="P162" s="289">
        <v>25631.738000000001</v>
      </c>
      <c r="Q162" s="289">
        <v>25631753.379042801</v>
      </c>
      <c r="R162" s="289">
        <v>0</v>
      </c>
      <c r="S162" s="289">
        <v>95.62</v>
      </c>
    </row>
    <row r="163" spans="1:19">
      <c r="A163" s="69" t="str">
        <f t="shared" si="2"/>
        <v>HDONTFDPD</v>
      </c>
      <c r="B163" s="69" t="str">
        <f>VLOOKUP(H163,mapping!A:B,2,0)</f>
        <v>HDONTF</v>
      </c>
      <c r="C163" s="69" t="str">
        <f>VLOOKUP(H163,mapping!A:C,3,0)</f>
        <v>DPD</v>
      </c>
      <c r="D163" s="69" t="str">
        <f>VLOOKUP(H163,mapping!A:D,4,0)</f>
        <v>Direct Plan - Daily Dividend Option</v>
      </c>
      <c r="G163" s="239">
        <v>161</v>
      </c>
      <c r="H163" s="239" t="s">
        <v>1446</v>
      </c>
      <c r="I163" s="239" t="s">
        <v>2094</v>
      </c>
      <c r="J163" s="287">
        <v>44531</v>
      </c>
      <c r="K163" s="287">
        <v>44531</v>
      </c>
      <c r="L163" s="289">
        <v>8.9463780000000007E-2</v>
      </c>
      <c r="M163" s="289">
        <v>8.9463780000000007E-2</v>
      </c>
      <c r="N163" s="289">
        <v>0</v>
      </c>
      <c r="O163" s="289">
        <v>0</v>
      </c>
      <c r="P163" s="289">
        <v>17.548999999999999</v>
      </c>
      <c r="Q163" s="289">
        <v>17549</v>
      </c>
      <c r="R163" s="289">
        <v>0</v>
      </c>
      <c r="S163" s="289">
        <v>0</v>
      </c>
    </row>
    <row r="164" spans="1:19">
      <c r="A164" s="69" t="str">
        <f t="shared" si="2"/>
        <v>HLCASHDD</v>
      </c>
      <c r="B164" s="69" t="str">
        <f>VLOOKUP(H164,mapping!A:B,2,0)</f>
        <v>HLCASH</v>
      </c>
      <c r="C164" s="69" t="str">
        <f>VLOOKUP(H164,mapping!A:C,3,0)</f>
        <v>DD</v>
      </c>
      <c r="D164" s="69" t="str">
        <f>VLOOKUP(H164,mapping!A:D,4,0)</f>
        <v>Daily Dividend Option</v>
      </c>
      <c r="G164" s="239">
        <v>162</v>
      </c>
      <c r="H164" s="239" t="s">
        <v>610</v>
      </c>
      <c r="I164" s="239" t="s">
        <v>2098</v>
      </c>
      <c r="J164" s="287">
        <v>44615</v>
      </c>
      <c r="K164" s="287">
        <v>44615</v>
      </c>
      <c r="L164" s="289">
        <v>0.10365434</v>
      </c>
      <c r="M164" s="289">
        <v>0.10365434</v>
      </c>
      <c r="N164" s="289">
        <v>91191.475000000006</v>
      </c>
      <c r="O164" s="289">
        <v>91291712.669320002</v>
      </c>
      <c r="P164" s="289">
        <v>676676.7794</v>
      </c>
      <c r="Q164" s="289">
        <v>677420582.51591647</v>
      </c>
      <c r="R164" s="289">
        <v>0</v>
      </c>
      <c r="S164" s="289">
        <v>8568.17</v>
      </c>
    </row>
    <row r="165" spans="1:19">
      <c r="A165" s="69" t="str">
        <f t="shared" si="2"/>
        <v>HDONTFDPD</v>
      </c>
      <c r="B165" s="69" t="str">
        <f>VLOOKUP(H165,mapping!A:B,2,0)</f>
        <v>HDONTF</v>
      </c>
      <c r="C165" s="69" t="str">
        <f>VLOOKUP(H165,mapping!A:C,3,0)</f>
        <v>DPD</v>
      </c>
      <c r="D165" s="69" t="str">
        <f>VLOOKUP(H165,mapping!A:D,4,0)</f>
        <v>Direct Plan - Daily Dividend Option</v>
      </c>
      <c r="G165" s="239">
        <v>163</v>
      </c>
      <c r="H165" s="239" t="s">
        <v>1446</v>
      </c>
      <c r="I165" s="239" t="s">
        <v>2094</v>
      </c>
      <c r="J165" s="287">
        <v>44475</v>
      </c>
      <c r="K165" s="287">
        <v>44475</v>
      </c>
      <c r="L165" s="289">
        <v>4.8713380000000001E-2</v>
      </c>
      <c r="M165" s="289">
        <v>4.8713380000000001E-2</v>
      </c>
      <c r="N165" s="289">
        <v>0</v>
      </c>
      <c r="O165" s="289">
        <v>0</v>
      </c>
      <c r="P165" s="289">
        <v>17.449000000000002</v>
      </c>
      <c r="Q165" s="289">
        <v>17449</v>
      </c>
      <c r="R165" s="289">
        <v>0</v>
      </c>
      <c r="S165" s="289">
        <v>0</v>
      </c>
    </row>
    <row r="166" spans="1:19">
      <c r="A166" s="69" t="str">
        <f t="shared" si="2"/>
        <v>HDUSDFDD</v>
      </c>
      <c r="B166" s="69" t="str">
        <f>VLOOKUP(H166,mapping!A:B,2,0)</f>
        <v>HDUSDF</v>
      </c>
      <c r="C166" s="69" t="str">
        <f>VLOOKUP(H166,mapping!A:C,3,0)</f>
        <v>DD</v>
      </c>
      <c r="D166" s="69" t="str">
        <f>VLOOKUP(H166,mapping!A:D,4,0)</f>
        <v>Daily Dividend Option</v>
      </c>
      <c r="G166" s="239">
        <v>164</v>
      </c>
      <c r="H166" s="239" t="s">
        <v>1660</v>
      </c>
      <c r="I166" s="239" t="s">
        <v>2093</v>
      </c>
      <c r="J166" s="287">
        <v>44641</v>
      </c>
      <c r="K166" s="287">
        <v>44641</v>
      </c>
      <c r="L166" s="289">
        <v>0.48182615000000001</v>
      </c>
      <c r="M166" s="289">
        <v>0.48182615000000001</v>
      </c>
      <c r="N166" s="289">
        <v>0</v>
      </c>
      <c r="O166" s="289">
        <v>0</v>
      </c>
      <c r="P166" s="289">
        <v>77218.788</v>
      </c>
      <c r="Q166" s="289">
        <v>79356968.517841205</v>
      </c>
      <c r="R166" s="289">
        <v>0</v>
      </c>
      <c r="S166" s="289">
        <v>0</v>
      </c>
    </row>
    <row r="167" spans="1:19">
      <c r="A167" s="69" t="str">
        <f t="shared" si="2"/>
        <v>HDONTFDD</v>
      </c>
      <c r="B167" s="69" t="str">
        <f>VLOOKUP(H167,mapping!A:B,2,0)</f>
        <v>HDONTF</v>
      </c>
      <c r="C167" s="69" t="str">
        <f>VLOOKUP(H167,mapping!A:C,3,0)</f>
        <v>DD</v>
      </c>
      <c r="D167" s="69" t="str">
        <f>VLOOKUP(H167,mapping!A:D,4,0)</f>
        <v>Daily Dividend Option</v>
      </c>
      <c r="G167" s="239">
        <v>165</v>
      </c>
      <c r="H167" s="239" t="s">
        <v>1441</v>
      </c>
      <c r="I167" s="239" t="s">
        <v>2096</v>
      </c>
      <c r="J167" s="287">
        <v>44566</v>
      </c>
      <c r="K167" s="287">
        <v>44566</v>
      </c>
      <c r="L167" s="289">
        <v>8.2028630000000005E-2</v>
      </c>
      <c r="M167" s="289">
        <v>8.2028630000000005E-2</v>
      </c>
      <c r="N167" s="289">
        <v>808.25</v>
      </c>
      <c r="O167" s="289">
        <v>808250</v>
      </c>
      <c r="P167" s="289">
        <v>25506.826000000001</v>
      </c>
      <c r="Q167" s="289">
        <v>25506826</v>
      </c>
      <c r="R167" s="289">
        <v>0</v>
      </c>
      <c r="S167" s="289">
        <v>59.3</v>
      </c>
    </row>
    <row r="168" spans="1:19">
      <c r="A168" s="69" t="str">
        <f t="shared" si="2"/>
        <v>HDONTFDPD</v>
      </c>
      <c r="B168" s="69" t="str">
        <f>VLOOKUP(H168,mapping!A:B,2,0)</f>
        <v>HDONTF</v>
      </c>
      <c r="C168" s="69" t="str">
        <f>VLOOKUP(H168,mapping!A:C,3,0)</f>
        <v>DPD</v>
      </c>
      <c r="D168" s="69" t="str">
        <f>VLOOKUP(H168,mapping!A:D,4,0)</f>
        <v>Direct Plan - Daily Dividend Option</v>
      </c>
      <c r="G168" s="239">
        <v>166</v>
      </c>
      <c r="H168" s="239" t="s">
        <v>1446</v>
      </c>
      <c r="I168" s="239" t="s">
        <v>2094</v>
      </c>
      <c r="J168" s="287">
        <v>44539</v>
      </c>
      <c r="K168" s="287">
        <v>44539</v>
      </c>
      <c r="L168" s="289">
        <v>8.8775000000000007E-2</v>
      </c>
      <c r="M168" s="289">
        <v>8.8775000000000007E-2</v>
      </c>
      <c r="N168" s="289">
        <v>0</v>
      </c>
      <c r="O168" s="289">
        <v>0</v>
      </c>
      <c r="P168" s="289">
        <v>17.564</v>
      </c>
      <c r="Q168" s="289">
        <v>17564</v>
      </c>
      <c r="R168" s="289">
        <v>0</v>
      </c>
      <c r="S168" s="289">
        <v>0</v>
      </c>
    </row>
    <row r="169" spans="1:19">
      <c r="A169" s="69" t="str">
        <f t="shared" si="2"/>
        <v>HDONTFDD</v>
      </c>
      <c r="B169" s="69" t="str">
        <f>VLOOKUP(H169,mapping!A:B,2,0)</f>
        <v>HDONTF</v>
      </c>
      <c r="C169" s="69" t="str">
        <f>VLOOKUP(H169,mapping!A:C,3,0)</f>
        <v>DD</v>
      </c>
      <c r="D169" s="69" t="str">
        <f>VLOOKUP(H169,mapping!A:D,4,0)</f>
        <v>Daily Dividend Option</v>
      </c>
      <c r="G169" s="239">
        <v>167</v>
      </c>
      <c r="H169" s="239" t="s">
        <v>1441</v>
      </c>
      <c r="I169" s="239" t="s">
        <v>2096</v>
      </c>
      <c r="J169" s="287">
        <v>44498</v>
      </c>
      <c r="K169" s="287">
        <v>44498</v>
      </c>
      <c r="L169" s="289">
        <v>8.4687139999999994E-2</v>
      </c>
      <c r="M169" s="289">
        <v>8.4687139999999994E-2</v>
      </c>
      <c r="N169" s="289">
        <v>1003.316</v>
      </c>
      <c r="O169" s="289">
        <v>1003316</v>
      </c>
      <c r="P169" s="289">
        <v>23878.856</v>
      </c>
      <c r="Q169" s="289">
        <v>23878856</v>
      </c>
      <c r="R169" s="289">
        <v>0</v>
      </c>
      <c r="S169" s="289">
        <v>75.97</v>
      </c>
    </row>
    <row r="170" spans="1:19">
      <c r="A170" s="69" t="str">
        <f t="shared" si="2"/>
        <v>HLCASHDD</v>
      </c>
      <c r="B170" s="69" t="str">
        <f>VLOOKUP(H170,mapping!A:B,2,0)</f>
        <v>HLCASH</v>
      </c>
      <c r="C170" s="69" t="str">
        <f>VLOOKUP(H170,mapping!A:C,3,0)</f>
        <v>DD</v>
      </c>
      <c r="D170" s="69" t="str">
        <f>VLOOKUP(H170,mapping!A:D,4,0)</f>
        <v>Daily Dividend Option</v>
      </c>
      <c r="G170" s="239">
        <v>168</v>
      </c>
      <c r="H170" s="239" t="s">
        <v>610</v>
      </c>
      <c r="I170" s="239" t="s">
        <v>2098</v>
      </c>
      <c r="J170" s="287">
        <v>44637</v>
      </c>
      <c r="K170" s="287">
        <v>44637</v>
      </c>
      <c r="L170" s="289">
        <v>0.10506997999999999</v>
      </c>
      <c r="M170" s="289">
        <v>0.10506997999999999</v>
      </c>
      <c r="N170" s="289">
        <v>98354.34</v>
      </c>
      <c r="O170" s="289">
        <v>98462451.090527996</v>
      </c>
      <c r="P170" s="289">
        <v>646305.78540000005</v>
      </c>
      <c r="Q170" s="289">
        <v>647016204.71931171</v>
      </c>
      <c r="R170" s="289">
        <v>0</v>
      </c>
      <c r="S170" s="289">
        <v>9362.9699999999993</v>
      </c>
    </row>
    <row r="171" spans="1:19">
      <c r="A171" s="69" t="str">
        <f t="shared" si="2"/>
        <v>HDONTFDD</v>
      </c>
      <c r="B171" s="69" t="str">
        <f>VLOOKUP(H171,mapping!A:B,2,0)</f>
        <v>HDONTF</v>
      </c>
      <c r="C171" s="69" t="str">
        <f>VLOOKUP(H171,mapping!A:C,3,0)</f>
        <v>DD</v>
      </c>
      <c r="D171" s="69" t="str">
        <f>VLOOKUP(H171,mapping!A:D,4,0)</f>
        <v>Daily Dividend Option</v>
      </c>
      <c r="G171" s="239">
        <v>169</v>
      </c>
      <c r="H171" s="239" t="s">
        <v>1441</v>
      </c>
      <c r="I171" s="239" t="s">
        <v>2096</v>
      </c>
      <c r="J171" s="287">
        <v>44539</v>
      </c>
      <c r="K171" s="287">
        <v>44539</v>
      </c>
      <c r="L171" s="289">
        <v>8.4881990000000004E-2</v>
      </c>
      <c r="M171" s="289">
        <v>8.4881990000000004E-2</v>
      </c>
      <c r="N171" s="289">
        <v>906.36599999999999</v>
      </c>
      <c r="O171" s="289">
        <v>906366</v>
      </c>
      <c r="P171" s="289">
        <v>25455.643</v>
      </c>
      <c r="Q171" s="289">
        <v>25455643</v>
      </c>
      <c r="R171" s="289">
        <v>0</v>
      </c>
      <c r="S171" s="289">
        <v>68.930000000000007</v>
      </c>
    </row>
    <row r="172" spans="1:19">
      <c r="A172" s="69" t="str">
        <f t="shared" si="2"/>
        <v>HDONTFDPD</v>
      </c>
      <c r="B172" s="69" t="str">
        <f>VLOOKUP(H172,mapping!A:B,2,0)</f>
        <v>HDONTF</v>
      </c>
      <c r="C172" s="69" t="str">
        <f>VLOOKUP(H172,mapping!A:C,3,0)</f>
        <v>DPD</v>
      </c>
      <c r="D172" s="69" t="str">
        <f>VLOOKUP(H172,mapping!A:D,4,0)</f>
        <v>Direct Plan - Daily Dividend Option</v>
      </c>
      <c r="G172" s="239">
        <v>170</v>
      </c>
      <c r="H172" s="239" t="s">
        <v>1446</v>
      </c>
      <c r="I172" s="239" t="s">
        <v>2094</v>
      </c>
      <c r="J172" s="287">
        <v>44508</v>
      </c>
      <c r="K172" s="287">
        <v>44508</v>
      </c>
      <c r="L172" s="289">
        <v>9.4253390000000006E-2</v>
      </c>
      <c r="M172" s="289">
        <v>9.4253390000000006E-2</v>
      </c>
      <c r="N172" s="289">
        <v>0</v>
      </c>
      <c r="O172" s="289">
        <v>0</v>
      </c>
      <c r="P172" s="289">
        <v>17.506</v>
      </c>
      <c r="Q172" s="289">
        <v>17506</v>
      </c>
      <c r="R172" s="289">
        <v>0</v>
      </c>
      <c r="S172" s="289">
        <v>0</v>
      </c>
    </row>
    <row r="173" spans="1:19">
      <c r="A173" s="69" t="str">
        <f t="shared" si="2"/>
        <v>HLCASHDPD</v>
      </c>
      <c r="B173" s="69" t="str">
        <f>VLOOKUP(H173,mapping!A:B,2,0)</f>
        <v>HLCASH</v>
      </c>
      <c r="C173" s="69" t="str">
        <f>VLOOKUP(H173,mapping!A:C,3,0)</f>
        <v>DPD</v>
      </c>
      <c r="D173" s="69" t="str">
        <f>VLOOKUP(H173,mapping!A:D,4,0)</f>
        <v>Direct Plan - Daily Dividend Option</v>
      </c>
      <c r="G173" s="239">
        <v>171</v>
      </c>
      <c r="H173" s="239" t="s">
        <v>615</v>
      </c>
      <c r="I173" s="239" t="s">
        <v>2095</v>
      </c>
      <c r="J173" s="287">
        <v>44514</v>
      </c>
      <c r="K173" s="287">
        <v>44514</v>
      </c>
      <c r="L173" s="289">
        <v>0.18226919</v>
      </c>
      <c r="M173" s="289">
        <v>0.18226919</v>
      </c>
      <c r="N173" s="289">
        <v>195897.77900000001</v>
      </c>
      <c r="O173" s="289">
        <v>196081942.50203791</v>
      </c>
      <c r="P173" s="289">
        <v>5448.9620000000004</v>
      </c>
      <c r="Q173" s="289">
        <v>5454084.5691761998</v>
      </c>
      <c r="R173" s="289">
        <v>0</v>
      </c>
      <c r="S173" s="289">
        <v>32138.53</v>
      </c>
    </row>
    <row r="174" spans="1:19">
      <c r="A174" s="69" t="str">
        <f t="shared" si="2"/>
        <v>HDONTFDD</v>
      </c>
      <c r="B174" s="69" t="str">
        <f>VLOOKUP(H174,mapping!A:B,2,0)</f>
        <v>HDONTF</v>
      </c>
      <c r="C174" s="69" t="str">
        <f>VLOOKUP(H174,mapping!A:C,3,0)</f>
        <v>DD</v>
      </c>
      <c r="D174" s="69" t="str">
        <f>VLOOKUP(H174,mapping!A:D,4,0)</f>
        <v>Daily Dividend Option</v>
      </c>
      <c r="G174" s="239">
        <v>172</v>
      </c>
      <c r="H174" s="239" t="s">
        <v>1441</v>
      </c>
      <c r="I174" s="239" t="s">
        <v>2096</v>
      </c>
      <c r="J174" s="287">
        <v>44516</v>
      </c>
      <c r="K174" s="287">
        <v>44516</v>
      </c>
      <c r="L174" s="289">
        <v>8.4380200000000002E-2</v>
      </c>
      <c r="M174" s="289">
        <v>8.4380200000000002E-2</v>
      </c>
      <c r="N174" s="289">
        <v>1004.712</v>
      </c>
      <c r="O174" s="289">
        <v>1004712</v>
      </c>
      <c r="P174" s="289">
        <v>25408.473999999998</v>
      </c>
      <c r="Q174" s="289">
        <v>25408474</v>
      </c>
      <c r="R174" s="289">
        <v>0</v>
      </c>
      <c r="S174" s="289">
        <v>76.78</v>
      </c>
    </row>
    <row r="175" spans="1:19">
      <c r="A175" s="69" t="str">
        <f t="shared" si="2"/>
        <v>HDUSTFDPD</v>
      </c>
      <c r="B175" s="69" t="str">
        <f>VLOOKUP(H175,mapping!A:B,2,0)</f>
        <v>HDUSTF</v>
      </c>
      <c r="C175" s="69" t="str">
        <f>VLOOKUP(H175,mapping!A:C,3,0)</f>
        <v>DPD</v>
      </c>
      <c r="D175" s="69" t="str">
        <f>VLOOKUP(H175,mapping!A:D,4,0)</f>
        <v>Direct Plan - Daily Dividend Option</v>
      </c>
      <c r="G175" s="239">
        <v>173</v>
      </c>
      <c r="H175" s="239" t="s">
        <v>465</v>
      </c>
      <c r="I175" s="239" t="s">
        <v>2097</v>
      </c>
      <c r="J175" s="287">
        <v>44489</v>
      </c>
      <c r="K175" s="287">
        <v>44489</v>
      </c>
      <c r="L175" s="289">
        <v>3.8670000000000001E-5</v>
      </c>
      <c r="M175" s="289">
        <v>3.8670000000000001E-5</v>
      </c>
      <c r="N175" s="289">
        <v>3078</v>
      </c>
      <c r="O175" s="289">
        <v>31040.398799999999</v>
      </c>
      <c r="P175" s="289">
        <v>147133.59599999999</v>
      </c>
      <c r="Q175" s="289">
        <v>1483783.4622216001</v>
      </c>
      <c r="R175" s="289">
        <v>0</v>
      </c>
      <c r="S175" s="289">
        <v>0.12</v>
      </c>
    </row>
    <row r="176" spans="1:19">
      <c r="A176" s="69" t="str">
        <f t="shared" si="2"/>
        <v>HDONTFDD</v>
      </c>
      <c r="B176" s="69" t="str">
        <f>VLOOKUP(H176,mapping!A:B,2,0)</f>
        <v>HDONTF</v>
      </c>
      <c r="C176" s="69" t="str">
        <f>VLOOKUP(H176,mapping!A:C,3,0)</f>
        <v>DD</v>
      </c>
      <c r="D176" s="69" t="str">
        <f>VLOOKUP(H176,mapping!A:D,4,0)</f>
        <v>Daily Dividend Option</v>
      </c>
      <c r="G176" s="239">
        <v>174</v>
      </c>
      <c r="H176" s="239" t="s">
        <v>1441</v>
      </c>
      <c r="I176" s="239" t="s">
        <v>2096</v>
      </c>
      <c r="J176" s="287">
        <v>44595</v>
      </c>
      <c r="K176" s="287">
        <v>44595</v>
      </c>
      <c r="L176" s="289">
        <v>8.4779119999999999E-2</v>
      </c>
      <c r="M176" s="289">
        <v>8.4779119999999999E-2</v>
      </c>
      <c r="N176" s="289">
        <v>710.10699999999997</v>
      </c>
      <c r="O176" s="289">
        <v>710107</v>
      </c>
      <c r="P176" s="289">
        <v>25564.17</v>
      </c>
      <c r="Q176" s="289">
        <v>25564170</v>
      </c>
      <c r="R176" s="289">
        <v>0</v>
      </c>
      <c r="S176" s="289">
        <v>54.2</v>
      </c>
    </row>
    <row r="177" spans="1:19">
      <c r="A177" s="69" t="str">
        <f t="shared" si="2"/>
        <v>HDONTFDD</v>
      </c>
      <c r="B177" s="69" t="str">
        <f>VLOOKUP(H177,mapping!A:B,2,0)</f>
        <v>HDONTF</v>
      </c>
      <c r="C177" s="69" t="str">
        <f>VLOOKUP(H177,mapping!A:C,3,0)</f>
        <v>DD</v>
      </c>
      <c r="D177" s="69" t="str">
        <f>VLOOKUP(H177,mapping!A:D,4,0)</f>
        <v>Daily Dividend Option</v>
      </c>
      <c r="G177" s="239">
        <v>175</v>
      </c>
      <c r="H177" s="239" t="s">
        <v>1441</v>
      </c>
      <c r="I177" s="239" t="s">
        <v>2096</v>
      </c>
      <c r="J177" s="287">
        <v>44592</v>
      </c>
      <c r="K177" s="287">
        <v>44592</v>
      </c>
      <c r="L177" s="289">
        <v>8.4397739999999999E-2</v>
      </c>
      <c r="M177" s="289">
        <v>8.4397739999999999E-2</v>
      </c>
      <c r="N177" s="289">
        <v>709.94200000000001</v>
      </c>
      <c r="O177" s="289">
        <v>709942</v>
      </c>
      <c r="P177" s="289">
        <v>25558.884999999998</v>
      </c>
      <c r="Q177" s="289">
        <v>25558885</v>
      </c>
      <c r="R177" s="289">
        <v>0</v>
      </c>
      <c r="S177" s="289">
        <v>53.92</v>
      </c>
    </row>
    <row r="178" spans="1:19">
      <c r="A178" s="69" t="str">
        <f t="shared" si="2"/>
        <v>HDONTFDD</v>
      </c>
      <c r="B178" s="69" t="str">
        <f>VLOOKUP(H178,mapping!A:B,2,0)</f>
        <v>HDONTF</v>
      </c>
      <c r="C178" s="69" t="str">
        <f>VLOOKUP(H178,mapping!A:C,3,0)</f>
        <v>DD</v>
      </c>
      <c r="D178" s="69" t="str">
        <f>VLOOKUP(H178,mapping!A:D,4,0)</f>
        <v>Daily Dividend Option</v>
      </c>
      <c r="G178" s="239">
        <v>176</v>
      </c>
      <c r="H178" s="239" t="s">
        <v>1441</v>
      </c>
      <c r="I178" s="239" t="s">
        <v>2096</v>
      </c>
      <c r="J178" s="287">
        <v>44508</v>
      </c>
      <c r="K178" s="287">
        <v>44508</v>
      </c>
      <c r="L178" s="289">
        <v>9.0215169999999997E-2</v>
      </c>
      <c r="M178" s="289">
        <v>9.0215169999999997E-2</v>
      </c>
      <c r="N178" s="289">
        <v>1004.099</v>
      </c>
      <c r="O178" s="289">
        <v>1004099</v>
      </c>
      <c r="P178" s="289">
        <v>23895.478999999999</v>
      </c>
      <c r="Q178" s="289">
        <v>23895479</v>
      </c>
      <c r="R178" s="289">
        <v>0</v>
      </c>
      <c r="S178" s="289">
        <v>81.58</v>
      </c>
    </row>
    <row r="179" spans="1:19">
      <c r="A179" s="69" t="str">
        <f t="shared" si="2"/>
        <v>HDUSTFDD</v>
      </c>
      <c r="B179" s="69" t="str">
        <f>VLOOKUP(H179,mapping!A:B,2,0)</f>
        <v>HDUSTF</v>
      </c>
      <c r="C179" s="69" t="str">
        <f>VLOOKUP(H179,mapping!A:C,3,0)</f>
        <v>DD</v>
      </c>
      <c r="D179" s="69" t="str">
        <f>VLOOKUP(H179,mapping!A:D,4,0)</f>
        <v>Daily Dividend Option</v>
      </c>
      <c r="G179" s="239">
        <v>177</v>
      </c>
      <c r="H179" s="239" t="s">
        <v>459</v>
      </c>
      <c r="I179" s="239" t="s">
        <v>2257</v>
      </c>
      <c r="J179" s="287">
        <v>44515</v>
      </c>
      <c r="K179" s="287">
        <v>44515</v>
      </c>
      <c r="L179" s="289">
        <v>1.42128E-3</v>
      </c>
      <c r="M179" s="289">
        <v>1.42128E-3</v>
      </c>
      <c r="N179" s="289">
        <v>31394.113000000001</v>
      </c>
      <c r="O179" s="289">
        <v>315570.48446469998</v>
      </c>
      <c r="P179" s="289">
        <v>3487636.3879999998</v>
      </c>
      <c r="Q179" s="289">
        <v>35057372.208537199</v>
      </c>
      <c r="R179" s="289">
        <v>0</v>
      </c>
      <c r="S179" s="289">
        <v>44.62</v>
      </c>
    </row>
    <row r="180" spans="1:19">
      <c r="A180" s="69" t="str">
        <f t="shared" si="2"/>
        <v>HLCASHDPD</v>
      </c>
      <c r="B180" s="69" t="str">
        <f>VLOOKUP(H180,mapping!A:B,2,0)</f>
        <v>HLCASH</v>
      </c>
      <c r="C180" s="69" t="str">
        <f>VLOOKUP(H180,mapping!A:C,3,0)</f>
        <v>DPD</v>
      </c>
      <c r="D180" s="69" t="str">
        <f>VLOOKUP(H180,mapping!A:D,4,0)</f>
        <v>Direct Plan - Daily Dividend Option</v>
      </c>
      <c r="G180" s="239">
        <v>178</v>
      </c>
      <c r="H180" s="239" t="s">
        <v>615</v>
      </c>
      <c r="I180" s="239" t="s">
        <v>2095</v>
      </c>
      <c r="J180" s="287">
        <v>44600</v>
      </c>
      <c r="K180" s="287">
        <v>44600</v>
      </c>
      <c r="L180" s="289">
        <v>9.7471440000000006E-2</v>
      </c>
      <c r="M180" s="289">
        <v>9.7471440000000006E-2</v>
      </c>
      <c r="N180" s="289">
        <v>173772.31700000001</v>
      </c>
      <c r="O180" s="289">
        <v>173935680.3552117</v>
      </c>
      <c r="P180" s="289">
        <v>5503.8280000000004</v>
      </c>
      <c r="Q180" s="289">
        <v>5509002.1487028003</v>
      </c>
      <c r="R180" s="289">
        <v>0</v>
      </c>
      <c r="S180" s="289">
        <v>15245.07</v>
      </c>
    </row>
    <row r="181" spans="1:19">
      <c r="A181" s="69" t="str">
        <f t="shared" si="2"/>
        <v>HDUSTFDPD</v>
      </c>
      <c r="B181" s="69" t="str">
        <f>VLOOKUP(H181,mapping!A:B,2,0)</f>
        <v>HDUSTF</v>
      </c>
      <c r="C181" s="69" t="str">
        <f>VLOOKUP(H181,mapping!A:C,3,0)</f>
        <v>DPD</v>
      </c>
      <c r="D181" s="69" t="str">
        <f>VLOOKUP(H181,mapping!A:D,4,0)</f>
        <v>Direct Plan - Daily Dividend Option</v>
      </c>
      <c r="G181" s="239">
        <v>179</v>
      </c>
      <c r="H181" s="239" t="s">
        <v>465</v>
      </c>
      <c r="I181" s="239" t="s">
        <v>2097</v>
      </c>
      <c r="J181" s="287">
        <v>44512</v>
      </c>
      <c r="K181" s="287">
        <v>44512</v>
      </c>
      <c r="L181" s="289">
        <v>2.1155999999999999E-4</v>
      </c>
      <c r="M181" s="289">
        <v>2.1155999999999999E-4</v>
      </c>
      <c r="N181" s="289">
        <v>3083.9960000000001</v>
      </c>
      <c r="O181" s="289">
        <v>31100.866061600002</v>
      </c>
      <c r="P181" s="289">
        <v>120080.336</v>
      </c>
      <c r="Q181" s="289">
        <v>1210962.1564255999</v>
      </c>
      <c r="R181" s="289">
        <v>0</v>
      </c>
      <c r="S181" s="289">
        <v>0.65</v>
      </c>
    </row>
    <row r="182" spans="1:19">
      <c r="A182" s="69" t="str">
        <f t="shared" si="2"/>
        <v>HDONTFDPD</v>
      </c>
      <c r="B182" s="69" t="str">
        <f>VLOOKUP(H182,mapping!A:B,2,0)</f>
        <v>HDONTF</v>
      </c>
      <c r="C182" s="69" t="str">
        <f>VLOOKUP(H182,mapping!A:C,3,0)</f>
        <v>DPD</v>
      </c>
      <c r="D182" s="69" t="str">
        <f>VLOOKUP(H182,mapping!A:D,4,0)</f>
        <v>Direct Plan - Daily Dividend Option</v>
      </c>
      <c r="G182" s="239">
        <v>180</v>
      </c>
      <c r="H182" s="239" t="s">
        <v>1446</v>
      </c>
      <c r="I182" s="239" t="s">
        <v>2094</v>
      </c>
      <c r="J182" s="287">
        <v>44612</v>
      </c>
      <c r="K182" s="287">
        <v>44612</v>
      </c>
      <c r="L182" s="289">
        <v>0.16328606000000001</v>
      </c>
      <c r="M182" s="289">
        <v>0.16328606000000001</v>
      </c>
      <c r="N182" s="289">
        <v>0</v>
      </c>
      <c r="O182" s="289">
        <v>0</v>
      </c>
      <c r="P182" s="289">
        <v>17.699000000000002</v>
      </c>
      <c r="Q182" s="289">
        <v>17699</v>
      </c>
      <c r="R182" s="289">
        <v>0</v>
      </c>
      <c r="S182" s="289">
        <v>0</v>
      </c>
    </row>
    <row r="183" spans="1:19">
      <c r="A183" s="69" t="str">
        <f t="shared" si="2"/>
        <v>HDUSDFDD</v>
      </c>
      <c r="B183" s="69" t="str">
        <f>VLOOKUP(H183,mapping!A:B,2,0)</f>
        <v>HDUSDF</v>
      </c>
      <c r="C183" s="69" t="str">
        <f>VLOOKUP(H183,mapping!A:C,3,0)</f>
        <v>DD</v>
      </c>
      <c r="D183" s="69" t="str">
        <f>VLOOKUP(H183,mapping!A:D,4,0)</f>
        <v>Daily Dividend Option</v>
      </c>
      <c r="G183" s="239">
        <v>181</v>
      </c>
      <c r="H183" s="239" t="s">
        <v>1660</v>
      </c>
      <c r="I183" s="239" t="s">
        <v>2093</v>
      </c>
      <c r="J183" s="287">
        <v>44482</v>
      </c>
      <c r="K183" s="287">
        <v>44482</v>
      </c>
      <c r="L183" s="289">
        <v>0.19514321000000001</v>
      </c>
      <c r="M183" s="289">
        <v>0.19514321000000001</v>
      </c>
      <c r="N183" s="289">
        <v>0</v>
      </c>
      <c r="O183" s="289">
        <v>0</v>
      </c>
      <c r="P183" s="289">
        <v>92696.509000000005</v>
      </c>
      <c r="Q183" s="289">
        <v>95263266.064559102</v>
      </c>
      <c r="R183" s="289">
        <v>0</v>
      </c>
      <c r="S183" s="289">
        <v>0</v>
      </c>
    </row>
    <row r="184" spans="1:19">
      <c r="A184" s="69" t="str">
        <f t="shared" si="2"/>
        <v>HDONTFDD</v>
      </c>
      <c r="B184" s="69" t="str">
        <f>VLOOKUP(H184,mapping!A:B,2,0)</f>
        <v>HDONTF</v>
      </c>
      <c r="C184" s="69" t="str">
        <f>VLOOKUP(H184,mapping!A:C,3,0)</f>
        <v>DD</v>
      </c>
      <c r="D184" s="69" t="str">
        <f>VLOOKUP(H184,mapping!A:D,4,0)</f>
        <v>Daily Dividend Option</v>
      </c>
      <c r="G184" s="239">
        <v>182</v>
      </c>
      <c r="H184" s="239" t="s">
        <v>1441</v>
      </c>
      <c r="I184" s="239" t="s">
        <v>2096</v>
      </c>
      <c r="J184" s="287">
        <v>44532</v>
      </c>
      <c r="K184" s="287">
        <v>44532</v>
      </c>
      <c r="L184" s="289">
        <v>8.371265E-2</v>
      </c>
      <c r="M184" s="289">
        <v>8.371265E-2</v>
      </c>
      <c r="N184" s="289">
        <v>905.87199999999996</v>
      </c>
      <c r="O184" s="289">
        <v>905872</v>
      </c>
      <c r="P184" s="289">
        <v>25438.172999999999</v>
      </c>
      <c r="Q184" s="289">
        <v>25438173</v>
      </c>
      <c r="R184" s="289">
        <v>0</v>
      </c>
      <c r="S184" s="289">
        <v>67.83</v>
      </c>
    </row>
    <row r="185" spans="1:19">
      <c r="A185" s="69" t="str">
        <f t="shared" si="2"/>
        <v>HLCASHDPD</v>
      </c>
      <c r="B185" s="69" t="str">
        <f>VLOOKUP(H185,mapping!A:B,2,0)</f>
        <v>HLCASH</v>
      </c>
      <c r="C185" s="69" t="str">
        <f>VLOOKUP(H185,mapping!A:C,3,0)</f>
        <v>DPD</v>
      </c>
      <c r="D185" s="69" t="str">
        <f>VLOOKUP(H185,mapping!A:D,4,0)</f>
        <v>Direct Plan - Daily Dividend Option</v>
      </c>
      <c r="G185" s="239">
        <v>183</v>
      </c>
      <c r="H185" s="239" t="s">
        <v>615</v>
      </c>
      <c r="I185" s="239" t="s">
        <v>2095</v>
      </c>
      <c r="J185" s="287">
        <v>44651</v>
      </c>
      <c r="K185" s="287">
        <v>44651</v>
      </c>
      <c r="L185" s="289">
        <v>0.28061795</v>
      </c>
      <c r="M185" s="289">
        <v>0.28061795</v>
      </c>
      <c r="N185" s="289">
        <v>169548.514</v>
      </c>
      <c r="O185" s="289">
        <v>169707906.55801141</v>
      </c>
      <c r="P185" s="289">
        <v>5530.1090000000004</v>
      </c>
      <c r="Q185" s="289">
        <v>5535307.8554709004</v>
      </c>
      <c r="R185" s="289">
        <v>0</v>
      </c>
      <c r="S185" s="289">
        <v>42823.21</v>
      </c>
    </row>
    <row r="186" spans="1:19">
      <c r="A186" s="69" t="str">
        <f t="shared" si="2"/>
        <v>HDONTFDD</v>
      </c>
      <c r="B186" s="69" t="str">
        <f>VLOOKUP(H186,mapping!A:B,2,0)</f>
        <v>HDONTF</v>
      </c>
      <c r="C186" s="69" t="str">
        <f>VLOOKUP(H186,mapping!A:C,3,0)</f>
        <v>DD</v>
      </c>
      <c r="D186" s="69" t="str">
        <f>VLOOKUP(H186,mapping!A:D,4,0)</f>
        <v>Daily Dividend Option</v>
      </c>
      <c r="G186" s="239">
        <v>184</v>
      </c>
      <c r="H186" s="239" t="s">
        <v>1441</v>
      </c>
      <c r="I186" s="239" t="s">
        <v>2096</v>
      </c>
      <c r="J186" s="287">
        <v>44637</v>
      </c>
      <c r="K186" s="287">
        <v>44637</v>
      </c>
      <c r="L186" s="289">
        <v>9.1786880000000001E-2</v>
      </c>
      <c r="M186" s="289">
        <v>9.1786880000000001E-2</v>
      </c>
      <c r="N186" s="289">
        <v>612.24099999999999</v>
      </c>
      <c r="O186" s="289">
        <v>612241.36734460003</v>
      </c>
      <c r="P186" s="289">
        <v>25641.486000000001</v>
      </c>
      <c r="Q186" s="289">
        <v>25641501.384891599</v>
      </c>
      <c r="R186" s="289">
        <v>0</v>
      </c>
      <c r="S186" s="289">
        <v>50.2</v>
      </c>
    </row>
    <row r="187" spans="1:19">
      <c r="A187" s="69" t="str">
        <f t="shared" si="2"/>
        <v>HDUSDFDD</v>
      </c>
      <c r="B187" s="69" t="str">
        <f>VLOOKUP(H187,mapping!A:B,2,0)</f>
        <v>HDUSDF</v>
      </c>
      <c r="C187" s="69" t="str">
        <f>VLOOKUP(H187,mapping!A:C,3,0)</f>
        <v>DD</v>
      </c>
      <c r="D187" s="69" t="str">
        <f>VLOOKUP(H187,mapping!A:D,4,0)</f>
        <v>Daily Dividend Option</v>
      </c>
      <c r="G187" s="239">
        <v>185</v>
      </c>
      <c r="H187" s="239" t="s">
        <v>1660</v>
      </c>
      <c r="I187" s="239" t="s">
        <v>2093</v>
      </c>
      <c r="J187" s="287">
        <v>44602</v>
      </c>
      <c r="K187" s="287">
        <v>44602</v>
      </c>
      <c r="L187" s="289">
        <v>0.39759387000000002</v>
      </c>
      <c r="M187" s="289">
        <v>0.39759387000000002</v>
      </c>
      <c r="N187" s="289">
        <v>0</v>
      </c>
      <c r="O187" s="289">
        <v>0</v>
      </c>
      <c r="P187" s="289">
        <v>83420.260999999999</v>
      </c>
      <c r="Q187" s="289">
        <v>85730159.685063899</v>
      </c>
      <c r="R187" s="289">
        <v>0</v>
      </c>
      <c r="S187" s="289">
        <v>0</v>
      </c>
    </row>
    <row r="188" spans="1:19">
      <c r="A188" s="69" t="str">
        <f t="shared" si="2"/>
        <v>HDUSTFDPD</v>
      </c>
      <c r="B188" s="69" t="str">
        <f>VLOOKUP(H188,mapping!A:B,2,0)</f>
        <v>HDUSTF</v>
      </c>
      <c r="C188" s="69" t="str">
        <f>VLOOKUP(H188,mapping!A:C,3,0)</f>
        <v>DPD</v>
      </c>
      <c r="D188" s="69" t="str">
        <f>VLOOKUP(H188,mapping!A:D,4,0)</f>
        <v>Direct Plan - Daily Dividend Option</v>
      </c>
      <c r="G188" s="239">
        <v>186</v>
      </c>
      <c r="H188" s="239" t="s">
        <v>465</v>
      </c>
      <c r="I188" s="239" t="s">
        <v>2097</v>
      </c>
      <c r="J188" s="287">
        <v>44529</v>
      </c>
      <c r="K188" s="287">
        <v>44529</v>
      </c>
      <c r="L188" s="289">
        <v>3.3291200000000001E-3</v>
      </c>
      <c r="M188" s="289">
        <v>3.3291200000000001E-3</v>
      </c>
      <c r="N188" s="289">
        <v>3088.5940000000001</v>
      </c>
      <c r="O188" s="289">
        <v>31147.235052399999</v>
      </c>
      <c r="P188" s="289">
        <v>120241.649</v>
      </c>
      <c r="Q188" s="289">
        <v>1212588.9335054001</v>
      </c>
      <c r="R188" s="289">
        <v>0</v>
      </c>
      <c r="S188" s="289">
        <v>10.28</v>
      </c>
    </row>
    <row r="189" spans="1:19">
      <c r="A189" s="69" t="str">
        <f t="shared" si="2"/>
        <v>HLCASHDD</v>
      </c>
      <c r="B189" s="69" t="str">
        <f>VLOOKUP(H189,mapping!A:B,2,0)</f>
        <v>HLCASH</v>
      </c>
      <c r="C189" s="69" t="str">
        <f>VLOOKUP(H189,mapping!A:C,3,0)</f>
        <v>DD</v>
      </c>
      <c r="D189" s="69" t="str">
        <f>VLOOKUP(H189,mapping!A:D,4,0)</f>
        <v>Daily Dividend Option</v>
      </c>
      <c r="G189" s="239">
        <v>187</v>
      </c>
      <c r="H189" s="239" t="s">
        <v>610</v>
      </c>
      <c r="I189" s="239" t="s">
        <v>2098</v>
      </c>
      <c r="J189" s="287">
        <v>44546</v>
      </c>
      <c r="K189" s="287">
        <v>44546</v>
      </c>
      <c r="L189" s="289">
        <v>6.4369480000000007E-2</v>
      </c>
      <c r="M189" s="289">
        <v>6.4369480000000007E-2</v>
      </c>
      <c r="N189" s="289">
        <v>83185.388000000006</v>
      </c>
      <c r="O189" s="289">
        <v>83276825.378489599</v>
      </c>
      <c r="P189" s="289">
        <v>774072.74639999995</v>
      </c>
      <c r="Q189" s="289">
        <v>774923607.16284287</v>
      </c>
      <c r="R189" s="289">
        <v>0</v>
      </c>
      <c r="S189" s="289">
        <v>4850.05</v>
      </c>
    </row>
    <row r="190" spans="1:19">
      <c r="A190" s="69" t="str">
        <f t="shared" si="2"/>
        <v>HDUSTFDPD</v>
      </c>
      <c r="B190" s="69" t="str">
        <f>VLOOKUP(H190,mapping!A:B,2,0)</f>
        <v>HDUSTF</v>
      </c>
      <c r="C190" s="69" t="str">
        <f>VLOOKUP(H190,mapping!A:C,3,0)</f>
        <v>DPD</v>
      </c>
      <c r="D190" s="69" t="str">
        <f>VLOOKUP(H190,mapping!A:D,4,0)</f>
        <v>Direct Plan - Daily Dividend Option</v>
      </c>
      <c r="G190" s="239">
        <v>188</v>
      </c>
      <c r="H190" s="239" t="s">
        <v>465</v>
      </c>
      <c r="I190" s="239" t="s">
        <v>2097</v>
      </c>
      <c r="J190" s="287">
        <v>44622</v>
      </c>
      <c r="K190" s="287">
        <v>44622</v>
      </c>
      <c r="L190" s="289">
        <v>1.12097E-3</v>
      </c>
      <c r="M190" s="289">
        <v>1.12097E-3</v>
      </c>
      <c r="N190" s="289">
        <v>3119.6439999999998</v>
      </c>
      <c r="O190" s="289">
        <v>31460.3618824</v>
      </c>
      <c r="P190" s="289">
        <v>121329.35799999999</v>
      </c>
      <c r="Q190" s="289">
        <v>1223558.0436867999</v>
      </c>
      <c r="R190" s="289">
        <v>0</v>
      </c>
      <c r="S190" s="289">
        <v>3.5</v>
      </c>
    </row>
    <row r="191" spans="1:19">
      <c r="A191" s="69" t="str">
        <f t="shared" si="2"/>
        <v>HDUSDFDD</v>
      </c>
      <c r="B191" s="69" t="str">
        <f>VLOOKUP(H191,mapping!A:B,2,0)</f>
        <v>HDUSDF</v>
      </c>
      <c r="C191" s="69" t="str">
        <f>VLOOKUP(H191,mapping!A:C,3,0)</f>
        <v>DD</v>
      </c>
      <c r="D191" s="69" t="str">
        <f>VLOOKUP(H191,mapping!A:D,4,0)</f>
        <v>Daily Dividend Option</v>
      </c>
      <c r="G191" s="239">
        <v>189</v>
      </c>
      <c r="H191" s="239" t="s">
        <v>1660</v>
      </c>
      <c r="I191" s="239" t="s">
        <v>2093</v>
      </c>
      <c r="J191" s="287">
        <v>44614</v>
      </c>
      <c r="K191" s="287">
        <v>44614</v>
      </c>
      <c r="L191" s="289">
        <v>1.9781409999999999E-2</v>
      </c>
      <c r="M191" s="289">
        <v>1.9781409999999999E-2</v>
      </c>
      <c r="N191" s="289">
        <v>0</v>
      </c>
      <c r="O191" s="289">
        <v>0</v>
      </c>
      <c r="P191" s="289">
        <v>81938.888999999996</v>
      </c>
      <c r="Q191" s="289">
        <v>84207768.642521098</v>
      </c>
      <c r="R191" s="289">
        <v>0</v>
      </c>
      <c r="S191" s="289">
        <v>0</v>
      </c>
    </row>
    <row r="192" spans="1:19">
      <c r="A192" s="69" t="str">
        <f t="shared" si="2"/>
        <v>HLCASHDD</v>
      </c>
      <c r="B192" s="69" t="str">
        <f>VLOOKUP(H192,mapping!A:B,2,0)</f>
        <v>HLCASH</v>
      </c>
      <c r="C192" s="69" t="str">
        <f>VLOOKUP(H192,mapping!A:C,3,0)</f>
        <v>DD</v>
      </c>
      <c r="D192" s="69" t="str">
        <f>VLOOKUP(H192,mapping!A:D,4,0)</f>
        <v>Daily Dividend Option</v>
      </c>
      <c r="G192" s="239">
        <v>190</v>
      </c>
      <c r="H192" s="239" t="s">
        <v>610</v>
      </c>
      <c r="I192" s="239" t="s">
        <v>2098</v>
      </c>
      <c r="J192" s="287">
        <v>44516</v>
      </c>
      <c r="K192" s="287">
        <v>44516</v>
      </c>
      <c r="L192" s="289">
        <v>6.4202159999999994E-2</v>
      </c>
      <c r="M192" s="289">
        <v>6.4202159999999994E-2</v>
      </c>
      <c r="N192" s="289">
        <v>84120.665999999997</v>
      </c>
      <c r="O192" s="289">
        <v>84213131.436067194</v>
      </c>
      <c r="P192" s="289">
        <v>785823.88639999996</v>
      </c>
      <c r="Q192" s="289">
        <v>786687664.01593089</v>
      </c>
      <c r="R192" s="289">
        <v>0</v>
      </c>
      <c r="S192" s="289">
        <v>4898.84</v>
      </c>
    </row>
    <row r="193" spans="1:19">
      <c r="A193" s="69" t="str">
        <f t="shared" si="2"/>
        <v>HDUSTFDD</v>
      </c>
      <c r="B193" s="69" t="str">
        <f>VLOOKUP(H193,mapping!A:B,2,0)</f>
        <v>HDUSTF</v>
      </c>
      <c r="C193" s="69" t="str">
        <f>VLOOKUP(H193,mapping!A:C,3,0)</f>
        <v>DD</v>
      </c>
      <c r="D193" s="69" t="str">
        <f>VLOOKUP(H193,mapping!A:D,4,0)</f>
        <v>Daily Dividend Option</v>
      </c>
      <c r="G193" s="239">
        <v>191</v>
      </c>
      <c r="H193" s="239" t="s">
        <v>459</v>
      </c>
      <c r="I193" s="239" t="s">
        <v>2257</v>
      </c>
      <c r="J193" s="287">
        <v>44608</v>
      </c>
      <c r="K193" s="287">
        <v>44608</v>
      </c>
      <c r="L193" s="289">
        <v>2.6225599999999999E-3</v>
      </c>
      <c r="M193" s="289">
        <v>2.6225599999999999E-3</v>
      </c>
      <c r="N193" s="289">
        <v>31680.875</v>
      </c>
      <c r="O193" s="289">
        <v>318452.98741250002</v>
      </c>
      <c r="P193" s="289">
        <v>3699742.5440000002</v>
      </c>
      <c r="Q193" s="289">
        <v>37189442.078033596</v>
      </c>
      <c r="R193" s="289">
        <v>0</v>
      </c>
      <c r="S193" s="289">
        <v>89.16</v>
      </c>
    </row>
    <row r="194" spans="1:19">
      <c r="A194" s="69" t="str">
        <f t="shared" si="2"/>
        <v>HLCASHDD</v>
      </c>
      <c r="B194" s="69" t="str">
        <f>VLOOKUP(H194,mapping!A:B,2,0)</f>
        <v>HLCASH</v>
      </c>
      <c r="C194" s="69" t="str">
        <f>VLOOKUP(H194,mapping!A:C,3,0)</f>
        <v>DD</v>
      </c>
      <c r="D194" s="69" t="str">
        <f>VLOOKUP(H194,mapping!A:D,4,0)</f>
        <v>Daily Dividend Option</v>
      </c>
      <c r="G194" s="239">
        <v>192</v>
      </c>
      <c r="H194" s="239" t="s">
        <v>610</v>
      </c>
      <c r="I194" s="239" t="s">
        <v>2098</v>
      </c>
      <c r="J194" s="287">
        <v>44595</v>
      </c>
      <c r="K194" s="287">
        <v>44595</v>
      </c>
      <c r="L194" s="289">
        <v>0.12616785999999999</v>
      </c>
      <c r="M194" s="289">
        <v>0.12616785999999999</v>
      </c>
      <c r="N194" s="289">
        <v>91030.724000000002</v>
      </c>
      <c r="O194" s="289">
        <v>91130784.971820801</v>
      </c>
      <c r="P194" s="289">
        <v>700624.49239999999</v>
      </c>
      <c r="Q194" s="289">
        <v>701394618.84204602</v>
      </c>
      <c r="R194" s="289">
        <v>0</v>
      </c>
      <c r="S194" s="289">
        <v>10414.030000000001</v>
      </c>
    </row>
    <row r="195" spans="1:19">
      <c r="A195" s="69" t="str">
        <f t="shared" si="2"/>
        <v>HLCASHDPD</v>
      </c>
      <c r="B195" s="69" t="str">
        <f>VLOOKUP(H195,mapping!A:B,2,0)</f>
        <v>HLCASH</v>
      </c>
      <c r="C195" s="69" t="str">
        <f>VLOOKUP(H195,mapping!A:C,3,0)</f>
        <v>DPD</v>
      </c>
      <c r="D195" s="69" t="str">
        <f>VLOOKUP(H195,mapping!A:D,4,0)</f>
        <v>Direct Plan - Daily Dividend Option</v>
      </c>
      <c r="G195" s="239">
        <v>193</v>
      </c>
      <c r="H195" s="239" t="s">
        <v>615</v>
      </c>
      <c r="I195" s="239" t="s">
        <v>2095</v>
      </c>
      <c r="J195" s="287">
        <v>44509</v>
      </c>
      <c r="K195" s="287">
        <v>44509</v>
      </c>
      <c r="L195" s="289">
        <v>0.13533244999999999</v>
      </c>
      <c r="M195" s="289">
        <v>0.13533244999999999</v>
      </c>
      <c r="N195" s="289">
        <v>195814.69899999999</v>
      </c>
      <c r="O195" s="289">
        <v>195998784.39852992</v>
      </c>
      <c r="P195" s="289">
        <v>5446.643</v>
      </c>
      <c r="Q195" s="289">
        <v>5451763.3890843</v>
      </c>
      <c r="R195" s="289">
        <v>0</v>
      </c>
      <c r="S195" s="289">
        <v>23851.9</v>
      </c>
    </row>
    <row r="196" spans="1:19">
      <c r="A196" s="69" t="str">
        <f t="shared" ref="A196:A259" si="3">+B196&amp;C196</f>
        <v>HLCASHDPD</v>
      </c>
      <c r="B196" s="69" t="str">
        <f>VLOOKUP(H196,mapping!A:B,2,0)</f>
        <v>HLCASH</v>
      </c>
      <c r="C196" s="69" t="str">
        <f>VLOOKUP(H196,mapping!A:C,3,0)</f>
        <v>DPD</v>
      </c>
      <c r="D196" s="69" t="str">
        <f>VLOOKUP(H196,mapping!A:D,4,0)</f>
        <v>Direct Plan - Daily Dividend Option</v>
      </c>
      <c r="G196" s="239">
        <v>194</v>
      </c>
      <c r="H196" s="239" t="s">
        <v>615</v>
      </c>
      <c r="I196" s="239" t="s">
        <v>2095</v>
      </c>
      <c r="J196" s="287">
        <v>44588</v>
      </c>
      <c r="K196" s="287">
        <v>44588</v>
      </c>
      <c r="L196" s="289">
        <v>7.2719450000000005E-2</v>
      </c>
      <c r="M196" s="289">
        <v>7.2719450000000005E-2</v>
      </c>
      <c r="N196" s="289">
        <v>173587.98300000001</v>
      </c>
      <c r="O196" s="289">
        <v>173751173.06281829</v>
      </c>
      <c r="P196" s="289">
        <v>5496.7269999999999</v>
      </c>
      <c r="Q196" s="289">
        <v>5501894.4730527001</v>
      </c>
      <c r="R196" s="289">
        <v>0</v>
      </c>
      <c r="S196" s="289">
        <v>11361.66</v>
      </c>
    </row>
    <row r="197" spans="1:19">
      <c r="A197" s="69" t="str">
        <f t="shared" si="3"/>
        <v>HLCASHDPD</v>
      </c>
      <c r="B197" s="69" t="str">
        <f>VLOOKUP(H197,mapping!A:B,2,0)</f>
        <v>HLCASH</v>
      </c>
      <c r="C197" s="69" t="str">
        <f>VLOOKUP(H197,mapping!A:C,3,0)</f>
        <v>DPD</v>
      </c>
      <c r="D197" s="69" t="str">
        <f>VLOOKUP(H197,mapping!A:D,4,0)</f>
        <v>Direct Plan - Daily Dividend Option</v>
      </c>
      <c r="G197" s="239">
        <v>195</v>
      </c>
      <c r="H197" s="239" t="s">
        <v>615</v>
      </c>
      <c r="I197" s="239" t="s">
        <v>2095</v>
      </c>
      <c r="J197" s="287">
        <v>44479</v>
      </c>
      <c r="K197" s="287">
        <v>44479</v>
      </c>
      <c r="L197" s="289">
        <v>0.17876501</v>
      </c>
      <c r="M197" s="289">
        <v>0.17876501</v>
      </c>
      <c r="N197" s="289">
        <v>58695.358999999997</v>
      </c>
      <c r="O197" s="289">
        <v>58750538.506995901</v>
      </c>
      <c r="P197" s="289">
        <v>5442.28</v>
      </c>
      <c r="Q197" s="289">
        <v>5447396.287428</v>
      </c>
      <c r="R197" s="289">
        <v>0</v>
      </c>
      <c r="S197" s="289">
        <v>9447.2099999999991</v>
      </c>
    </row>
    <row r="198" spans="1:19">
      <c r="A198" s="69" t="str">
        <f t="shared" si="3"/>
        <v>HDONTFDPD</v>
      </c>
      <c r="B198" s="69" t="str">
        <f>VLOOKUP(H198,mapping!A:B,2,0)</f>
        <v>HDONTF</v>
      </c>
      <c r="C198" s="69" t="str">
        <f>VLOOKUP(H198,mapping!A:C,3,0)</f>
        <v>DPD</v>
      </c>
      <c r="D198" s="69" t="str">
        <f>VLOOKUP(H198,mapping!A:D,4,0)</f>
        <v>Direct Plan - Daily Dividend Option</v>
      </c>
      <c r="G198" s="239">
        <v>196</v>
      </c>
      <c r="H198" s="239" t="s">
        <v>1446</v>
      </c>
      <c r="I198" s="239" t="s">
        <v>2094</v>
      </c>
      <c r="J198" s="287">
        <v>44647</v>
      </c>
      <c r="K198" s="287">
        <v>44647</v>
      </c>
      <c r="L198" s="289">
        <v>0.15649627999999999</v>
      </c>
      <c r="M198" s="289">
        <v>0.15649627999999999</v>
      </c>
      <c r="N198" s="289">
        <v>0</v>
      </c>
      <c r="O198" s="289">
        <v>0</v>
      </c>
      <c r="P198" s="289">
        <v>17.763999999999999</v>
      </c>
      <c r="Q198" s="289">
        <v>17764</v>
      </c>
      <c r="R198" s="289">
        <v>0</v>
      </c>
      <c r="S198" s="289">
        <v>0</v>
      </c>
    </row>
    <row r="199" spans="1:19">
      <c r="A199" s="69" t="str">
        <f t="shared" si="3"/>
        <v>HDONTFDPD</v>
      </c>
      <c r="B199" s="69" t="str">
        <f>VLOOKUP(H199,mapping!A:B,2,0)</f>
        <v>HDONTF</v>
      </c>
      <c r="C199" s="69" t="str">
        <f>VLOOKUP(H199,mapping!A:C,3,0)</f>
        <v>DPD</v>
      </c>
      <c r="D199" s="69" t="str">
        <f>VLOOKUP(H199,mapping!A:D,4,0)</f>
        <v>Direct Plan - Daily Dividend Option</v>
      </c>
      <c r="G199" s="239">
        <v>197</v>
      </c>
      <c r="H199" s="239" t="s">
        <v>1446</v>
      </c>
      <c r="I199" s="239" t="s">
        <v>2094</v>
      </c>
      <c r="J199" s="287">
        <v>44487</v>
      </c>
      <c r="K199" s="287">
        <v>44487</v>
      </c>
      <c r="L199" s="289">
        <v>8.8728589999999996E-2</v>
      </c>
      <c r="M199" s="289">
        <v>8.8728589999999996E-2</v>
      </c>
      <c r="N199" s="289">
        <v>0</v>
      </c>
      <c r="O199" s="289">
        <v>0</v>
      </c>
      <c r="P199" s="289">
        <v>17.469000000000001</v>
      </c>
      <c r="Q199" s="289">
        <v>17469</v>
      </c>
      <c r="R199" s="289">
        <v>0</v>
      </c>
      <c r="S199" s="289">
        <v>0</v>
      </c>
    </row>
    <row r="200" spans="1:19">
      <c r="A200" s="69" t="str">
        <f t="shared" si="3"/>
        <v>HDONTFDD</v>
      </c>
      <c r="B200" s="69" t="str">
        <f>VLOOKUP(H200,mapping!A:B,2,0)</f>
        <v>HDONTF</v>
      </c>
      <c r="C200" s="69" t="str">
        <f>VLOOKUP(H200,mapping!A:C,3,0)</f>
        <v>DD</v>
      </c>
      <c r="D200" s="69" t="str">
        <f>VLOOKUP(H200,mapping!A:D,4,0)</f>
        <v>Daily Dividend Option</v>
      </c>
      <c r="G200" s="239">
        <v>198</v>
      </c>
      <c r="H200" s="239" t="s">
        <v>1441</v>
      </c>
      <c r="I200" s="239" t="s">
        <v>2096</v>
      </c>
      <c r="J200" s="287">
        <v>44623</v>
      </c>
      <c r="K200" s="287">
        <v>44623</v>
      </c>
      <c r="L200" s="289">
        <v>8.3076689999999995E-2</v>
      </c>
      <c r="M200" s="289">
        <v>8.3076689999999995E-2</v>
      </c>
      <c r="N200" s="289">
        <v>611.55999999999995</v>
      </c>
      <c r="O200" s="289">
        <v>611560.36693599995</v>
      </c>
      <c r="P200" s="289">
        <v>25615.096000000001</v>
      </c>
      <c r="Q200" s="289">
        <v>25615111.369057599</v>
      </c>
      <c r="R200" s="289">
        <v>0</v>
      </c>
      <c r="S200" s="289">
        <v>45.81</v>
      </c>
    </row>
    <row r="201" spans="1:19">
      <c r="A201" s="69" t="str">
        <f t="shared" si="3"/>
        <v>HDUSDFDD</v>
      </c>
      <c r="B201" s="69" t="str">
        <f>VLOOKUP(H201,mapping!A:B,2,0)</f>
        <v>HDUSDF</v>
      </c>
      <c r="C201" s="69" t="str">
        <f>VLOOKUP(H201,mapping!A:C,3,0)</f>
        <v>DD</v>
      </c>
      <c r="D201" s="69" t="str">
        <f>VLOOKUP(H201,mapping!A:D,4,0)</f>
        <v>Daily Dividend Option</v>
      </c>
      <c r="G201" s="239">
        <v>199</v>
      </c>
      <c r="H201" s="239" t="s">
        <v>1660</v>
      </c>
      <c r="I201" s="239" t="s">
        <v>2093</v>
      </c>
      <c r="J201" s="287">
        <v>44540</v>
      </c>
      <c r="K201" s="287">
        <v>44540</v>
      </c>
      <c r="L201" s="289">
        <v>9.3846730000000003E-2</v>
      </c>
      <c r="M201" s="289">
        <v>9.3846730000000003E-2</v>
      </c>
      <c r="N201" s="289">
        <v>0</v>
      </c>
      <c r="O201" s="289">
        <v>0</v>
      </c>
      <c r="P201" s="289">
        <v>88102.016000000003</v>
      </c>
      <c r="Q201" s="289">
        <v>90541552.012838393</v>
      </c>
      <c r="R201" s="289">
        <v>0</v>
      </c>
      <c r="S201" s="289">
        <v>0</v>
      </c>
    </row>
    <row r="202" spans="1:19">
      <c r="A202" s="69" t="str">
        <f t="shared" si="3"/>
        <v>HDUSTFDPD</v>
      </c>
      <c r="B202" s="69" t="str">
        <f>VLOOKUP(H202,mapping!A:B,2,0)</f>
        <v>HDUSTF</v>
      </c>
      <c r="C202" s="69" t="str">
        <f>VLOOKUP(H202,mapping!A:C,3,0)</f>
        <v>DPD</v>
      </c>
      <c r="D202" s="69" t="str">
        <f>VLOOKUP(H202,mapping!A:D,4,0)</f>
        <v>Direct Plan - Daily Dividend Option</v>
      </c>
      <c r="G202" s="239">
        <v>200</v>
      </c>
      <c r="H202" s="239" t="s">
        <v>465</v>
      </c>
      <c r="I202" s="239" t="s">
        <v>2097</v>
      </c>
      <c r="J202" s="287">
        <v>44502</v>
      </c>
      <c r="K202" s="287">
        <v>44502</v>
      </c>
      <c r="L202" s="289">
        <v>1.39547E-3</v>
      </c>
      <c r="M202" s="289">
        <v>1.39547E-3</v>
      </c>
      <c r="N202" s="289">
        <v>3079.0360000000001</v>
      </c>
      <c r="O202" s="289">
        <v>31050.8464456</v>
      </c>
      <c r="P202" s="289">
        <v>119906.492</v>
      </c>
      <c r="Q202" s="289">
        <v>1209209.0092231999</v>
      </c>
      <c r="R202" s="289">
        <v>0</v>
      </c>
      <c r="S202" s="289">
        <v>4.3</v>
      </c>
    </row>
    <row r="203" spans="1:19">
      <c r="A203" s="69" t="str">
        <f t="shared" si="3"/>
        <v>HDONTFDD</v>
      </c>
      <c r="B203" s="69" t="str">
        <f>VLOOKUP(H203,mapping!A:B,2,0)</f>
        <v>HDONTF</v>
      </c>
      <c r="C203" s="69" t="str">
        <f>VLOOKUP(H203,mapping!A:C,3,0)</f>
        <v>DD</v>
      </c>
      <c r="D203" s="69" t="str">
        <f>VLOOKUP(H203,mapping!A:D,4,0)</f>
        <v>Daily Dividend Option</v>
      </c>
      <c r="G203" s="239">
        <v>201</v>
      </c>
      <c r="H203" s="239" t="s">
        <v>1441</v>
      </c>
      <c r="I203" s="239" t="s">
        <v>2096</v>
      </c>
      <c r="J203" s="287">
        <v>44626</v>
      </c>
      <c r="K203" s="287">
        <v>44626</v>
      </c>
      <c r="L203" s="289">
        <v>0.1722262</v>
      </c>
      <c r="M203" s="289">
        <v>0.1722262</v>
      </c>
      <c r="N203" s="289">
        <v>611.654</v>
      </c>
      <c r="O203" s="289">
        <v>611654.36699240003</v>
      </c>
      <c r="P203" s="289">
        <v>25618.57</v>
      </c>
      <c r="Q203" s="289">
        <v>25618585.371142</v>
      </c>
      <c r="R203" s="289">
        <v>0</v>
      </c>
      <c r="S203" s="289">
        <v>94.34</v>
      </c>
    </row>
    <row r="204" spans="1:19">
      <c r="A204" s="69" t="str">
        <f t="shared" si="3"/>
        <v>HDONTFDPD</v>
      </c>
      <c r="B204" s="69" t="str">
        <f>VLOOKUP(H204,mapping!A:B,2,0)</f>
        <v>HDONTF</v>
      </c>
      <c r="C204" s="69" t="str">
        <f>VLOOKUP(H204,mapping!A:C,3,0)</f>
        <v>DPD</v>
      </c>
      <c r="D204" s="69" t="str">
        <f>VLOOKUP(H204,mapping!A:D,4,0)</f>
        <v>Direct Plan - Daily Dividend Option</v>
      </c>
      <c r="G204" s="239">
        <v>202</v>
      </c>
      <c r="H204" s="239" t="s">
        <v>1446</v>
      </c>
      <c r="I204" s="239" t="s">
        <v>2094</v>
      </c>
      <c r="J204" s="287">
        <v>44577</v>
      </c>
      <c r="K204" s="287">
        <v>44577</v>
      </c>
      <c r="L204" s="289">
        <v>0.15936027999999999</v>
      </c>
      <c r="M204" s="289">
        <v>0.15936027999999999</v>
      </c>
      <c r="N204" s="289">
        <v>0</v>
      </c>
      <c r="O204" s="289">
        <v>0</v>
      </c>
      <c r="P204" s="289">
        <v>17.632999999999999</v>
      </c>
      <c r="Q204" s="289">
        <v>17633</v>
      </c>
      <c r="R204" s="289">
        <v>0</v>
      </c>
      <c r="S204" s="289">
        <v>0</v>
      </c>
    </row>
    <row r="205" spans="1:19">
      <c r="A205" s="69" t="str">
        <f t="shared" si="3"/>
        <v>HDUSTFDPD</v>
      </c>
      <c r="B205" s="69" t="str">
        <f>VLOOKUP(H205,mapping!A:B,2,0)</f>
        <v>HDUSTF</v>
      </c>
      <c r="C205" s="69" t="str">
        <f>VLOOKUP(H205,mapping!A:C,3,0)</f>
        <v>DPD</v>
      </c>
      <c r="D205" s="69" t="str">
        <f>VLOOKUP(H205,mapping!A:D,4,0)</f>
        <v>Direct Plan - Daily Dividend Option</v>
      </c>
      <c r="G205" s="239">
        <v>203</v>
      </c>
      <c r="H205" s="239" t="s">
        <v>465</v>
      </c>
      <c r="I205" s="239" t="s">
        <v>2097</v>
      </c>
      <c r="J205" s="287">
        <v>44546</v>
      </c>
      <c r="K205" s="287">
        <v>44546</v>
      </c>
      <c r="L205" s="289">
        <v>2.3227999999999999E-4</v>
      </c>
      <c r="M205" s="289">
        <v>2.3227999999999999E-4</v>
      </c>
      <c r="N205" s="289">
        <v>3094.875</v>
      </c>
      <c r="O205" s="289">
        <v>31210.576424999999</v>
      </c>
      <c r="P205" s="289">
        <v>120461.743</v>
      </c>
      <c r="Q205" s="289">
        <v>1214808.4934578</v>
      </c>
      <c r="R205" s="289">
        <v>0</v>
      </c>
      <c r="S205" s="289">
        <v>0.72</v>
      </c>
    </row>
    <row r="206" spans="1:19">
      <c r="A206" s="69" t="str">
        <f t="shared" si="3"/>
        <v>HDUSTFDPD</v>
      </c>
      <c r="B206" s="69" t="str">
        <f>VLOOKUP(H206,mapping!A:B,2,0)</f>
        <v>HDUSTF</v>
      </c>
      <c r="C206" s="69" t="str">
        <f>VLOOKUP(H206,mapping!A:C,3,0)</f>
        <v>DPD</v>
      </c>
      <c r="D206" s="69" t="str">
        <f>VLOOKUP(H206,mapping!A:D,4,0)</f>
        <v>Direct Plan - Daily Dividend Option</v>
      </c>
      <c r="G206" s="239">
        <v>204</v>
      </c>
      <c r="H206" s="239" t="s">
        <v>465</v>
      </c>
      <c r="I206" s="239" t="s">
        <v>2097</v>
      </c>
      <c r="J206" s="287">
        <v>44642</v>
      </c>
      <c r="K206" s="287">
        <v>44642</v>
      </c>
      <c r="L206" s="289">
        <v>6.9633E-4</v>
      </c>
      <c r="M206" s="289">
        <v>6.9633E-4</v>
      </c>
      <c r="N206" s="289">
        <v>3122.732</v>
      </c>
      <c r="O206" s="289">
        <v>31491.503127200001</v>
      </c>
      <c r="P206" s="289">
        <v>121583.69500000001</v>
      </c>
      <c r="Q206" s="289">
        <v>1226122.9305970001</v>
      </c>
      <c r="R206" s="289">
        <v>0</v>
      </c>
      <c r="S206" s="289">
        <v>2.17</v>
      </c>
    </row>
    <row r="207" spans="1:19">
      <c r="A207" s="69" t="str">
        <f t="shared" si="3"/>
        <v>HDONTFDD</v>
      </c>
      <c r="B207" s="69" t="str">
        <f>VLOOKUP(H207,mapping!A:B,2,0)</f>
        <v>HDONTF</v>
      </c>
      <c r="C207" s="69" t="str">
        <f>VLOOKUP(H207,mapping!A:C,3,0)</f>
        <v>DD</v>
      </c>
      <c r="D207" s="69" t="str">
        <f>VLOOKUP(H207,mapping!A:D,4,0)</f>
        <v>Daily Dividend Option</v>
      </c>
      <c r="G207" s="239">
        <v>205</v>
      </c>
      <c r="H207" s="239" t="s">
        <v>1441</v>
      </c>
      <c r="I207" s="239" t="s">
        <v>2096</v>
      </c>
      <c r="J207" s="287">
        <v>44480</v>
      </c>
      <c r="K207" s="287">
        <v>44480</v>
      </c>
      <c r="L207" s="289">
        <v>8.0741839999999995E-2</v>
      </c>
      <c r="M207" s="289">
        <v>8.0741839999999995E-2</v>
      </c>
      <c r="N207" s="289">
        <v>1101.8869999999999</v>
      </c>
      <c r="O207" s="289">
        <v>1101887</v>
      </c>
      <c r="P207" s="289">
        <v>22850.377</v>
      </c>
      <c r="Q207" s="289">
        <v>22850377</v>
      </c>
      <c r="R207" s="289">
        <v>0</v>
      </c>
      <c r="S207" s="289">
        <v>79.97</v>
      </c>
    </row>
    <row r="208" spans="1:19">
      <c r="A208" s="69" t="str">
        <f t="shared" si="3"/>
        <v>HDONTFDD</v>
      </c>
      <c r="B208" s="69" t="str">
        <f>VLOOKUP(H208,mapping!A:B,2,0)</f>
        <v>HDONTF</v>
      </c>
      <c r="C208" s="69" t="str">
        <f>VLOOKUP(H208,mapping!A:C,3,0)</f>
        <v>DD</v>
      </c>
      <c r="D208" s="69" t="str">
        <f>VLOOKUP(H208,mapping!A:D,4,0)</f>
        <v>Daily Dividend Option</v>
      </c>
      <c r="G208" s="239">
        <v>206</v>
      </c>
      <c r="H208" s="239" t="s">
        <v>1441</v>
      </c>
      <c r="I208" s="239" t="s">
        <v>2096</v>
      </c>
      <c r="J208" s="287">
        <v>44588</v>
      </c>
      <c r="K208" s="287">
        <v>44588</v>
      </c>
      <c r="L208" s="289">
        <v>0.10580202</v>
      </c>
      <c r="M208" s="289">
        <v>0.10580202</v>
      </c>
      <c r="N208" s="289">
        <v>709.68100000000004</v>
      </c>
      <c r="O208" s="289">
        <v>709681</v>
      </c>
      <c r="P208" s="289">
        <v>25550.494999999999</v>
      </c>
      <c r="Q208" s="289">
        <v>25550495</v>
      </c>
      <c r="R208" s="289">
        <v>0</v>
      </c>
      <c r="S208" s="289">
        <v>67.09</v>
      </c>
    </row>
    <row r="209" spans="1:19">
      <c r="A209" s="69" t="str">
        <f t="shared" si="3"/>
        <v>HDUSTFDD</v>
      </c>
      <c r="B209" s="69" t="str">
        <f>VLOOKUP(H209,mapping!A:B,2,0)</f>
        <v>HDUSTF</v>
      </c>
      <c r="C209" s="69" t="str">
        <f>VLOOKUP(H209,mapping!A:C,3,0)</f>
        <v>DD</v>
      </c>
      <c r="D209" s="69" t="str">
        <f>VLOOKUP(H209,mapping!A:D,4,0)</f>
        <v>Daily Dividend Option</v>
      </c>
      <c r="G209" s="239">
        <v>207</v>
      </c>
      <c r="H209" s="239" t="s">
        <v>459</v>
      </c>
      <c r="I209" s="239" t="s">
        <v>2257</v>
      </c>
      <c r="J209" s="287">
        <v>44574</v>
      </c>
      <c r="K209" s="287">
        <v>44574</v>
      </c>
      <c r="L209" s="289">
        <v>1.81161E-3</v>
      </c>
      <c r="M209" s="289">
        <v>1.81161E-3</v>
      </c>
      <c r="N209" s="289">
        <v>31569.275000000001</v>
      </c>
      <c r="O209" s="289">
        <v>317331.19537249999</v>
      </c>
      <c r="P209" s="289">
        <v>3413878.4070000001</v>
      </c>
      <c r="Q209" s="289">
        <v>34315964.3593233</v>
      </c>
      <c r="R209" s="289">
        <v>0</v>
      </c>
      <c r="S209" s="289">
        <v>57.19</v>
      </c>
    </row>
    <row r="210" spans="1:19">
      <c r="A210" s="69" t="str">
        <f t="shared" si="3"/>
        <v>HDONTFDD</v>
      </c>
      <c r="B210" s="69" t="str">
        <f>VLOOKUP(H210,mapping!A:B,2,0)</f>
        <v>HDONTF</v>
      </c>
      <c r="C210" s="69" t="str">
        <f>VLOOKUP(H210,mapping!A:C,3,0)</f>
        <v>DD</v>
      </c>
      <c r="D210" s="69" t="str">
        <f>VLOOKUP(H210,mapping!A:D,4,0)</f>
        <v>Daily Dividend Option</v>
      </c>
      <c r="G210" s="239">
        <v>208</v>
      </c>
      <c r="H210" s="239" t="s">
        <v>1441</v>
      </c>
      <c r="I210" s="239" t="s">
        <v>2096</v>
      </c>
      <c r="J210" s="287">
        <v>44593</v>
      </c>
      <c r="K210" s="287">
        <v>44593</v>
      </c>
      <c r="L210" s="289">
        <v>8.4642869999999995E-2</v>
      </c>
      <c r="M210" s="289">
        <v>8.4642869999999995E-2</v>
      </c>
      <c r="N210" s="289">
        <v>709.99599999999998</v>
      </c>
      <c r="O210" s="289">
        <v>709996</v>
      </c>
      <c r="P210" s="289">
        <v>25560.616000000002</v>
      </c>
      <c r="Q210" s="289">
        <v>25560616</v>
      </c>
      <c r="R210" s="289">
        <v>0</v>
      </c>
      <c r="S210" s="289">
        <v>54.1</v>
      </c>
    </row>
    <row r="211" spans="1:19">
      <c r="A211" s="69" t="str">
        <f t="shared" si="3"/>
        <v>HDONTFDD</v>
      </c>
      <c r="B211" s="69" t="str">
        <f>VLOOKUP(H211,mapping!A:B,2,0)</f>
        <v>HDONTF</v>
      </c>
      <c r="C211" s="69" t="str">
        <f>VLOOKUP(H211,mapping!A:C,3,0)</f>
        <v>DD</v>
      </c>
      <c r="D211" s="69" t="str">
        <f>VLOOKUP(H211,mapping!A:D,4,0)</f>
        <v>Daily Dividend Option</v>
      </c>
      <c r="G211" s="239">
        <v>209</v>
      </c>
      <c r="H211" s="239" t="s">
        <v>1441</v>
      </c>
      <c r="I211" s="239" t="s">
        <v>2096</v>
      </c>
      <c r="J211" s="287">
        <v>44563</v>
      </c>
      <c r="K211" s="287">
        <v>44563</v>
      </c>
      <c r="L211" s="289">
        <v>0.19720916999999999</v>
      </c>
      <c r="M211" s="289">
        <v>0.19720916999999999</v>
      </c>
      <c r="N211" s="289">
        <v>807.98599999999999</v>
      </c>
      <c r="O211" s="289">
        <v>807986</v>
      </c>
      <c r="P211" s="289">
        <v>25499.359</v>
      </c>
      <c r="Q211" s="289">
        <v>25499359</v>
      </c>
      <c r="R211" s="289">
        <v>0</v>
      </c>
      <c r="S211" s="289">
        <v>143.33000000000001</v>
      </c>
    </row>
    <row r="212" spans="1:19">
      <c r="A212" s="69" t="str">
        <f t="shared" si="3"/>
        <v>HLCASHDPD</v>
      </c>
      <c r="B212" s="69" t="str">
        <f>VLOOKUP(H212,mapping!A:B,2,0)</f>
        <v>HLCASH</v>
      </c>
      <c r="C212" s="69" t="str">
        <f>VLOOKUP(H212,mapping!A:C,3,0)</f>
        <v>DPD</v>
      </c>
      <c r="D212" s="69" t="str">
        <f>VLOOKUP(H212,mapping!A:D,4,0)</f>
        <v>Direct Plan - Daily Dividend Option</v>
      </c>
      <c r="G212" s="239">
        <v>210</v>
      </c>
      <c r="H212" s="239" t="s">
        <v>615</v>
      </c>
      <c r="I212" s="239" t="s">
        <v>2095</v>
      </c>
      <c r="J212" s="287">
        <v>44531</v>
      </c>
      <c r="K212" s="287">
        <v>44531</v>
      </c>
      <c r="L212" s="289">
        <v>9.6239270000000002E-2</v>
      </c>
      <c r="M212" s="289">
        <v>9.6239270000000002E-2</v>
      </c>
      <c r="N212" s="289">
        <v>212617.35800000001</v>
      </c>
      <c r="O212" s="289">
        <v>212817239.5782558</v>
      </c>
      <c r="P212" s="289">
        <v>5457.2479999999996</v>
      </c>
      <c r="Q212" s="289">
        <v>5462378.3588447999</v>
      </c>
      <c r="R212" s="289">
        <v>0</v>
      </c>
      <c r="S212" s="289">
        <v>18416.22</v>
      </c>
    </row>
    <row r="213" spans="1:19">
      <c r="A213" s="69" t="str">
        <f t="shared" si="3"/>
        <v>HLCASHDPD</v>
      </c>
      <c r="B213" s="69" t="str">
        <f>VLOOKUP(H213,mapping!A:B,2,0)</f>
        <v>HLCASH</v>
      </c>
      <c r="C213" s="69" t="str">
        <f>VLOOKUP(H213,mapping!A:C,3,0)</f>
        <v>DPD</v>
      </c>
      <c r="D213" s="69" t="str">
        <f>VLOOKUP(H213,mapping!A:D,4,0)</f>
        <v>Direct Plan - Daily Dividend Option</v>
      </c>
      <c r="G213" s="239">
        <v>211</v>
      </c>
      <c r="H213" s="239" t="s">
        <v>615</v>
      </c>
      <c r="I213" s="239" t="s">
        <v>2095</v>
      </c>
      <c r="J213" s="287">
        <v>44629</v>
      </c>
      <c r="K213" s="287">
        <v>44629</v>
      </c>
      <c r="L213" s="289">
        <v>0.11352048000000001</v>
      </c>
      <c r="M213" s="289">
        <v>0.11352048000000001</v>
      </c>
      <c r="N213" s="289">
        <v>169215.37599999999</v>
      </c>
      <c r="O213" s="289">
        <v>169374455.37497759</v>
      </c>
      <c r="P213" s="289">
        <v>5519.2</v>
      </c>
      <c r="Q213" s="289">
        <v>5524388.5999199999</v>
      </c>
      <c r="R213" s="289">
        <v>0</v>
      </c>
      <c r="S213" s="289">
        <v>17289.560000000001</v>
      </c>
    </row>
    <row r="214" spans="1:19">
      <c r="A214" s="69" t="str">
        <f t="shared" si="3"/>
        <v>HDONTFDD</v>
      </c>
      <c r="B214" s="69" t="str">
        <f>VLOOKUP(H214,mapping!A:B,2,0)</f>
        <v>HDONTF</v>
      </c>
      <c r="C214" s="69" t="str">
        <f>VLOOKUP(H214,mapping!A:C,3,0)</f>
        <v>DD</v>
      </c>
      <c r="D214" s="69" t="str">
        <f>VLOOKUP(H214,mapping!A:D,4,0)</f>
        <v>Daily Dividend Option</v>
      </c>
      <c r="G214" s="239">
        <v>212</v>
      </c>
      <c r="H214" s="239" t="s">
        <v>1441</v>
      </c>
      <c r="I214" s="239" t="s">
        <v>2096</v>
      </c>
      <c r="J214" s="287">
        <v>44496</v>
      </c>
      <c r="K214" s="287">
        <v>44496</v>
      </c>
      <c r="L214" s="289">
        <v>8.6711880000000005E-2</v>
      </c>
      <c r="M214" s="289">
        <v>8.6711880000000005E-2</v>
      </c>
      <c r="N214" s="289">
        <v>1003.162</v>
      </c>
      <c r="O214" s="289">
        <v>1003162</v>
      </c>
      <c r="P214" s="289">
        <v>22875.8</v>
      </c>
      <c r="Q214" s="289">
        <v>22875800</v>
      </c>
      <c r="R214" s="289">
        <v>0</v>
      </c>
      <c r="S214" s="289">
        <v>77.989999999999995</v>
      </c>
    </row>
    <row r="215" spans="1:19">
      <c r="A215" s="69" t="str">
        <f t="shared" si="3"/>
        <v>HLCASHDD</v>
      </c>
      <c r="B215" s="69" t="str">
        <f>VLOOKUP(H215,mapping!A:B,2,0)</f>
        <v>HLCASH</v>
      </c>
      <c r="C215" s="69" t="str">
        <f>VLOOKUP(H215,mapping!A:C,3,0)</f>
        <v>DD</v>
      </c>
      <c r="D215" s="69" t="str">
        <f>VLOOKUP(H215,mapping!A:D,4,0)</f>
        <v>Daily Dividend Option</v>
      </c>
      <c r="G215" s="239">
        <v>213</v>
      </c>
      <c r="H215" s="239" t="s">
        <v>610</v>
      </c>
      <c r="I215" s="239" t="s">
        <v>2098</v>
      </c>
      <c r="J215" s="287">
        <v>44594</v>
      </c>
      <c r="K215" s="287">
        <v>44594</v>
      </c>
      <c r="L215" s="289">
        <v>6.215499E-2</v>
      </c>
      <c r="M215" s="289">
        <v>6.215499E-2</v>
      </c>
      <c r="N215" s="289">
        <v>91025.606</v>
      </c>
      <c r="O215" s="289">
        <v>91125661.346115202</v>
      </c>
      <c r="P215" s="289">
        <v>700584.65040000004</v>
      </c>
      <c r="Q215" s="289">
        <v>701354733.04771972</v>
      </c>
      <c r="R215" s="289">
        <v>0</v>
      </c>
      <c r="S215" s="289">
        <v>5121.34</v>
      </c>
    </row>
    <row r="216" spans="1:19">
      <c r="A216" s="69" t="str">
        <f t="shared" si="3"/>
        <v>HDONTFDD</v>
      </c>
      <c r="B216" s="69" t="str">
        <f>VLOOKUP(H216,mapping!A:B,2,0)</f>
        <v>HDONTF</v>
      </c>
      <c r="C216" s="69" t="str">
        <f>VLOOKUP(H216,mapping!A:C,3,0)</f>
        <v>DD</v>
      </c>
      <c r="D216" s="69" t="str">
        <f>VLOOKUP(H216,mapping!A:D,4,0)</f>
        <v>Daily Dividend Option</v>
      </c>
      <c r="G216" s="239">
        <v>214</v>
      </c>
      <c r="H216" s="239" t="s">
        <v>1441</v>
      </c>
      <c r="I216" s="239" t="s">
        <v>2096</v>
      </c>
      <c r="J216" s="287">
        <v>44616</v>
      </c>
      <c r="K216" s="287">
        <v>44616</v>
      </c>
      <c r="L216" s="289">
        <v>8.8955889999999996E-2</v>
      </c>
      <c r="M216" s="289">
        <v>8.8955889999999996E-2</v>
      </c>
      <c r="N216" s="289">
        <v>611.22500000000002</v>
      </c>
      <c r="O216" s="289">
        <v>611225.24448999995</v>
      </c>
      <c r="P216" s="289">
        <v>25602.667000000001</v>
      </c>
      <c r="Q216" s="289">
        <v>25602677.241066799</v>
      </c>
      <c r="R216" s="289">
        <v>0</v>
      </c>
      <c r="S216" s="289">
        <v>49.37</v>
      </c>
    </row>
    <row r="217" spans="1:19">
      <c r="A217" s="69" t="str">
        <f t="shared" si="3"/>
        <v>HDONTFDPD</v>
      </c>
      <c r="B217" s="69" t="str">
        <f>VLOOKUP(H217,mapping!A:B,2,0)</f>
        <v>HDONTF</v>
      </c>
      <c r="C217" s="69" t="str">
        <f>VLOOKUP(H217,mapping!A:C,3,0)</f>
        <v>DPD</v>
      </c>
      <c r="D217" s="69" t="str">
        <f>VLOOKUP(H217,mapping!A:D,4,0)</f>
        <v>Direct Plan - Daily Dividend Option</v>
      </c>
      <c r="G217" s="239">
        <v>215</v>
      </c>
      <c r="H217" s="239" t="s">
        <v>1446</v>
      </c>
      <c r="I217" s="239" t="s">
        <v>2094</v>
      </c>
      <c r="J217" s="287">
        <v>44514</v>
      </c>
      <c r="K217" s="287">
        <v>44514</v>
      </c>
      <c r="L217" s="289">
        <v>0.15124799999999999</v>
      </c>
      <c r="M217" s="289">
        <v>0.15124799999999999</v>
      </c>
      <c r="N217" s="289">
        <v>0</v>
      </c>
      <c r="O217" s="289">
        <v>0</v>
      </c>
      <c r="P217" s="289">
        <v>17.515999999999998</v>
      </c>
      <c r="Q217" s="289">
        <v>17516</v>
      </c>
      <c r="R217" s="289">
        <v>0</v>
      </c>
      <c r="S217" s="289">
        <v>0</v>
      </c>
    </row>
    <row r="218" spans="1:19">
      <c r="A218" s="69" t="str">
        <f t="shared" si="3"/>
        <v>HDUSTFDD</v>
      </c>
      <c r="B218" s="69" t="str">
        <f>VLOOKUP(H218,mapping!A:B,2,0)</f>
        <v>HDUSTF</v>
      </c>
      <c r="C218" s="69" t="str">
        <f>VLOOKUP(H218,mapping!A:C,3,0)</f>
        <v>DD</v>
      </c>
      <c r="D218" s="69" t="str">
        <f>VLOOKUP(H218,mapping!A:D,4,0)</f>
        <v>Daily Dividend Option</v>
      </c>
      <c r="G218" s="239">
        <v>216</v>
      </c>
      <c r="H218" s="239" t="s">
        <v>459</v>
      </c>
      <c r="I218" s="239" t="s">
        <v>2257</v>
      </c>
      <c r="J218" s="287">
        <v>44617</v>
      </c>
      <c r="K218" s="287">
        <v>44617</v>
      </c>
      <c r="L218" s="289">
        <v>1.6780300000000001E-3</v>
      </c>
      <c r="M218" s="289">
        <v>1.6780300000000001E-3</v>
      </c>
      <c r="N218" s="289">
        <v>31710.89</v>
      </c>
      <c r="O218" s="289">
        <v>318754.69519100001</v>
      </c>
      <c r="P218" s="289">
        <v>3586216.1239999998</v>
      </c>
      <c r="Q218" s="289">
        <v>36048285.856835604</v>
      </c>
      <c r="R218" s="289">
        <v>0</v>
      </c>
      <c r="S218" s="289">
        <v>69</v>
      </c>
    </row>
    <row r="219" spans="1:19">
      <c r="A219" s="69" t="str">
        <f t="shared" si="3"/>
        <v>HLCASHDPD</v>
      </c>
      <c r="B219" s="69" t="str">
        <f>VLOOKUP(H219,mapping!A:B,2,0)</f>
        <v>HLCASH</v>
      </c>
      <c r="C219" s="69" t="str">
        <f>VLOOKUP(H219,mapping!A:C,3,0)</f>
        <v>DPD</v>
      </c>
      <c r="D219" s="69" t="str">
        <f>VLOOKUP(H219,mapping!A:D,4,0)</f>
        <v>Direct Plan - Daily Dividend Option</v>
      </c>
      <c r="G219" s="239">
        <v>217</v>
      </c>
      <c r="H219" s="239" t="s">
        <v>615</v>
      </c>
      <c r="I219" s="239" t="s">
        <v>2095</v>
      </c>
      <c r="J219" s="287">
        <v>44565</v>
      </c>
      <c r="K219" s="287">
        <v>44565</v>
      </c>
      <c r="L219" s="289">
        <v>0.12709549000000001</v>
      </c>
      <c r="M219" s="289">
        <v>0.12709549000000001</v>
      </c>
      <c r="N219" s="289">
        <v>193219.91500000001</v>
      </c>
      <c r="O219" s="289">
        <v>193401561.04209152</v>
      </c>
      <c r="P219" s="289">
        <v>5484.7929999999997</v>
      </c>
      <c r="Q219" s="289">
        <v>5489949.2538992995</v>
      </c>
      <c r="R219" s="289">
        <v>0</v>
      </c>
      <c r="S219" s="289">
        <v>22103.279999999999</v>
      </c>
    </row>
    <row r="220" spans="1:19">
      <c r="A220" s="69" t="str">
        <f t="shared" si="3"/>
        <v>HDONTFDD</v>
      </c>
      <c r="B220" s="69" t="str">
        <f>VLOOKUP(H220,mapping!A:B,2,0)</f>
        <v>HDONTF</v>
      </c>
      <c r="C220" s="69" t="str">
        <f>VLOOKUP(H220,mapping!A:C,3,0)</f>
        <v>DD</v>
      </c>
      <c r="D220" s="69" t="str">
        <f>VLOOKUP(H220,mapping!A:D,4,0)</f>
        <v>Daily Dividend Option</v>
      </c>
      <c r="G220" s="239">
        <v>218</v>
      </c>
      <c r="H220" s="239" t="s">
        <v>1441</v>
      </c>
      <c r="I220" s="239" t="s">
        <v>2096</v>
      </c>
      <c r="J220" s="287">
        <v>44620</v>
      </c>
      <c r="K220" s="287">
        <v>44620</v>
      </c>
      <c r="L220" s="289">
        <v>8.4764179999999995E-2</v>
      </c>
      <c r="M220" s="289">
        <v>8.4764179999999995E-2</v>
      </c>
      <c r="N220" s="289">
        <v>611.41600000000005</v>
      </c>
      <c r="O220" s="289">
        <v>611416.36684959999</v>
      </c>
      <c r="P220" s="289">
        <v>25609.767</v>
      </c>
      <c r="Q220" s="289">
        <v>25609782.365860201</v>
      </c>
      <c r="R220" s="289">
        <v>0</v>
      </c>
      <c r="S220" s="289">
        <v>46.83</v>
      </c>
    </row>
    <row r="221" spans="1:19">
      <c r="A221" s="69" t="str">
        <f t="shared" si="3"/>
        <v>HDUSTFDD</v>
      </c>
      <c r="B221" s="69" t="str">
        <f>VLOOKUP(H221,mapping!A:B,2,0)</f>
        <v>HDUSTF</v>
      </c>
      <c r="C221" s="69" t="str">
        <f>VLOOKUP(H221,mapping!A:C,3,0)</f>
        <v>DD</v>
      </c>
      <c r="D221" s="69" t="str">
        <f>VLOOKUP(H221,mapping!A:D,4,0)</f>
        <v>Daily Dividend Option</v>
      </c>
      <c r="G221" s="239">
        <v>219</v>
      </c>
      <c r="H221" s="239" t="s">
        <v>459</v>
      </c>
      <c r="I221" s="239" t="s">
        <v>2257</v>
      </c>
      <c r="J221" s="287">
        <v>44529</v>
      </c>
      <c r="K221" s="287">
        <v>44529</v>
      </c>
      <c r="L221" s="289">
        <v>2.9882200000000002E-3</v>
      </c>
      <c r="M221" s="289">
        <v>2.9882200000000002E-3</v>
      </c>
      <c r="N221" s="289">
        <v>31429.935000000001</v>
      </c>
      <c r="O221" s="289">
        <v>315930.56362650002</v>
      </c>
      <c r="P221" s="289">
        <v>3434328.06</v>
      </c>
      <c r="Q221" s="289">
        <v>34521522.226314001</v>
      </c>
      <c r="R221" s="289">
        <v>0</v>
      </c>
      <c r="S221" s="289">
        <v>93.93</v>
      </c>
    </row>
    <row r="222" spans="1:19">
      <c r="A222" s="69" t="str">
        <f t="shared" si="3"/>
        <v>HLCASHDD</v>
      </c>
      <c r="B222" s="69" t="str">
        <f>VLOOKUP(H222,mapping!A:B,2,0)</f>
        <v>HLCASH</v>
      </c>
      <c r="C222" s="69" t="str">
        <f>VLOOKUP(H222,mapping!A:C,3,0)</f>
        <v>DD</v>
      </c>
      <c r="D222" s="69" t="str">
        <f>VLOOKUP(H222,mapping!A:D,4,0)</f>
        <v>Daily Dividend Option</v>
      </c>
      <c r="G222" s="239">
        <v>220</v>
      </c>
      <c r="H222" s="239" t="s">
        <v>610</v>
      </c>
      <c r="I222" s="239" t="s">
        <v>2098</v>
      </c>
      <c r="J222" s="287">
        <v>44630</v>
      </c>
      <c r="K222" s="287">
        <v>44630</v>
      </c>
      <c r="L222" s="289">
        <v>9.3835360000000007E-2</v>
      </c>
      <c r="M222" s="289">
        <v>9.3835360000000007E-2</v>
      </c>
      <c r="N222" s="289">
        <v>91307.551999999996</v>
      </c>
      <c r="O222" s="289">
        <v>91407917.261158407</v>
      </c>
      <c r="P222" s="289">
        <v>661164.22239999997</v>
      </c>
      <c r="Q222" s="289">
        <v>661890974.11326206</v>
      </c>
      <c r="R222" s="289">
        <v>0</v>
      </c>
      <c r="S222" s="289">
        <v>7764.75</v>
      </c>
    </row>
    <row r="223" spans="1:19">
      <c r="A223" s="69" t="str">
        <f t="shared" si="3"/>
        <v>HDUSTFDD</v>
      </c>
      <c r="B223" s="69" t="str">
        <f>VLOOKUP(H223,mapping!A:B,2,0)</f>
        <v>HDUSTF</v>
      </c>
      <c r="C223" s="69" t="str">
        <f>VLOOKUP(H223,mapping!A:C,3,0)</f>
        <v>DD</v>
      </c>
      <c r="D223" s="69" t="str">
        <f>VLOOKUP(H223,mapping!A:D,4,0)</f>
        <v>Daily Dividend Option</v>
      </c>
      <c r="G223" s="239">
        <v>221</v>
      </c>
      <c r="H223" s="239" t="s">
        <v>459</v>
      </c>
      <c r="I223" s="239" t="s">
        <v>2257</v>
      </c>
      <c r="J223" s="287">
        <v>44642</v>
      </c>
      <c r="K223" s="287">
        <v>44642</v>
      </c>
      <c r="L223" s="289">
        <v>5.8385999999999996E-4</v>
      </c>
      <c r="M223" s="289">
        <v>5.8385999999999996E-4</v>
      </c>
      <c r="N223" s="289">
        <v>31804.323</v>
      </c>
      <c r="O223" s="289">
        <v>319693.87436369999</v>
      </c>
      <c r="P223" s="289">
        <v>3375914.861</v>
      </c>
      <c r="Q223" s="289">
        <v>33934358.591285899</v>
      </c>
      <c r="R223" s="289">
        <v>0</v>
      </c>
      <c r="S223" s="289">
        <v>22.74</v>
      </c>
    </row>
    <row r="224" spans="1:19">
      <c r="A224" s="69" t="str">
        <f t="shared" si="3"/>
        <v>HLCASHDD</v>
      </c>
      <c r="B224" s="69" t="str">
        <f>VLOOKUP(H224,mapping!A:B,2,0)</f>
        <v>HLCASH</v>
      </c>
      <c r="C224" s="69" t="str">
        <f>VLOOKUP(H224,mapping!A:C,3,0)</f>
        <v>DD</v>
      </c>
      <c r="D224" s="69" t="str">
        <f>VLOOKUP(H224,mapping!A:D,4,0)</f>
        <v>Daily Dividend Option</v>
      </c>
      <c r="G224" s="239">
        <v>222</v>
      </c>
      <c r="H224" s="239" t="s">
        <v>610</v>
      </c>
      <c r="I224" s="239" t="s">
        <v>2098</v>
      </c>
      <c r="J224" s="287">
        <v>44624</v>
      </c>
      <c r="K224" s="287">
        <v>44624</v>
      </c>
      <c r="L224" s="289">
        <v>0.10208518</v>
      </c>
      <c r="M224" s="289">
        <v>0.10208518</v>
      </c>
      <c r="N224" s="289">
        <v>91260.822</v>
      </c>
      <c r="O224" s="289">
        <v>91361135.895542398</v>
      </c>
      <c r="P224" s="289">
        <v>661005.48840000003</v>
      </c>
      <c r="Q224" s="289">
        <v>661732065.63284934</v>
      </c>
      <c r="R224" s="289">
        <v>0</v>
      </c>
      <c r="S224" s="289">
        <v>8443.8700000000008</v>
      </c>
    </row>
    <row r="225" spans="1:19">
      <c r="A225" s="69" t="str">
        <f t="shared" si="3"/>
        <v>HDUSTFRDD</v>
      </c>
      <c r="B225" s="69" t="str">
        <f>VLOOKUP(H225,mapping!A:B,2,0)</f>
        <v>HDUSTF</v>
      </c>
      <c r="C225" s="69" t="str">
        <f>VLOOKUP(H225,mapping!A:C,3,0)</f>
        <v>RDD</v>
      </c>
      <c r="D225" s="69" t="str">
        <f>VLOOKUP(H225,mapping!A:D,4,0)</f>
        <v>Regular Option - Daily Dividend</v>
      </c>
      <c r="G225" s="239">
        <v>223</v>
      </c>
      <c r="H225" s="239" t="s">
        <v>488</v>
      </c>
      <c r="I225" s="239" t="s">
        <v>2256</v>
      </c>
      <c r="J225" s="287">
        <v>44635</v>
      </c>
      <c r="K225" s="287">
        <v>44635</v>
      </c>
      <c r="L225" s="289">
        <v>4.6226100000000001E-3</v>
      </c>
      <c r="M225" s="289">
        <v>4.6226100000000001E-3</v>
      </c>
      <c r="N225" s="289">
        <v>10687.005999999999</v>
      </c>
      <c r="O225" s="289">
        <v>106905.3271198</v>
      </c>
      <c r="P225" s="289">
        <v>1302083.8559999999</v>
      </c>
      <c r="Q225" s="289">
        <v>13025135.436724801</v>
      </c>
      <c r="R225" s="289">
        <v>0</v>
      </c>
      <c r="S225" s="289">
        <v>0</v>
      </c>
    </row>
    <row r="226" spans="1:19">
      <c r="A226" s="69" t="str">
        <f t="shared" si="3"/>
        <v>HDONTFDD</v>
      </c>
      <c r="B226" s="69" t="str">
        <f>VLOOKUP(H226,mapping!A:B,2,0)</f>
        <v>HDONTF</v>
      </c>
      <c r="C226" s="69" t="str">
        <f>VLOOKUP(H226,mapping!A:C,3,0)</f>
        <v>DD</v>
      </c>
      <c r="D226" s="69" t="str">
        <f>VLOOKUP(H226,mapping!A:D,4,0)</f>
        <v>Daily Dividend Option</v>
      </c>
      <c r="G226" s="239">
        <v>224</v>
      </c>
      <c r="H226" s="239" t="s">
        <v>1441</v>
      </c>
      <c r="I226" s="239" t="s">
        <v>2096</v>
      </c>
      <c r="J226" s="287">
        <v>44615</v>
      </c>
      <c r="K226" s="287">
        <v>44615</v>
      </c>
      <c r="L226" s="289">
        <v>8.7462449999999997E-2</v>
      </c>
      <c r="M226" s="289">
        <v>8.7462449999999997E-2</v>
      </c>
      <c r="N226" s="289">
        <v>611.17700000000002</v>
      </c>
      <c r="O226" s="289">
        <v>611177</v>
      </c>
      <c r="P226" s="289">
        <v>25600.87</v>
      </c>
      <c r="Q226" s="289">
        <v>25600870</v>
      </c>
      <c r="R226" s="289">
        <v>0</v>
      </c>
      <c r="S226" s="289">
        <v>48.46</v>
      </c>
    </row>
    <row r="227" spans="1:19">
      <c r="A227" s="69" t="str">
        <f t="shared" si="3"/>
        <v>HDONTFDPD</v>
      </c>
      <c r="B227" s="69" t="str">
        <f>VLOOKUP(H227,mapping!A:B,2,0)</f>
        <v>HDONTF</v>
      </c>
      <c r="C227" s="69" t="str">
        <f>VLOOKUP(H227,mapping!A:C,3,0)</f>
        <v>DPD</v>
      </c>
      <c r="D227" s="69" t="str">
        <f>VLOOKUP(H227,mapping!A:D,4,0)</f>
        <v>Direct Plan - Daily Dividend Option</v>
      </c>
      <c r="G227" s="239">
        <v>225</v>
      </c>
      <c r="H227" s="239" t="s">
        <v>1446</v>
      </c>
      <c r="I227" s="239" t="s">
        <v>2094</v>
      </c>
      <c r="J227" s="287">
        <v>44510</v>
      </c>
      <c r="K227" s="287">
        <v>44510</v>
      </c>
      <c r="L227" s="289">
        <v>8.7949730000000004E-2</v>
      </c>
      <c r="M227" s="289">
        <v>8.7949730000000004E-2</v>
      </c>
      <c r="N227" s="289">
        <v>0</v>
      </c>
      <c r="O227" s="289">
        <v>0</v>
      </c>
      <c r="P227" s="289">
        <v>17.510000000000002</v>
      </c>
      <c r="Q227" s="289">
        <v>17510</v>
      </c>
      <c r="R227" s="289">
        <v>0</v>
      </c>
      <c r="S227" s="289">
        <v>0</v>
      </c>
    </row>
    <row r="228" spans="1:19">
      <c r="A228" s="69" t="str">
        <f t="shared" si="3"/>
        <v>HDONTFDD</v>
      </c>
      <c r="B228" s="69" t="str">
        <f>VLOOKUP(H228,mapping!A:B,2,0)</f>
        <v>HDONTF</v>
      </c>
      <c r="C228" s="69" t="str">
        <f>VLOOKUP(H228,mapping!A:C,3,0)</f>
        <v>DD</v>
      </c>
      <c r="D228" s="69" t="str">
        <f>VLOOKUP(H228,mapping!A:D,4,0)</f>
        <v>Daily Dividend Option</v>
      </c>
      <c r="G228" s="239">
        <v>226</v>
      </c>
      <c r="H228" s="239" t="s">
        <v>1441</v>
      </c>
      <c r="I228" s="239" t="s">
        <v>2096</v>
      </c>
      <c r="J228" s="287">
        <v>44490</v>
      </c>
      <c r="K228" s="287">
        <v>44490</v>
      </c>
      <c r="L228" s="289">
        <v>8.6332389999999995E-2</v>
      </c>
      <c r="M228" s="289">
        <v>8.6332389999999995E-2</v>
      </c>
      <c r="N228" s="289">
        <v>1002.689</v>
      </c>
      <c r="O228" s="289">
        <v>1002689</v>
      </c>
      <c r="P228" s="289">
        <v>22871.313999999998</v>
      </c>
      <c r="Q228" s="289">
        <v>22871314</v>
      </c>
      <c r="R228" s="289">
        <v>0</v>
      </c>
      <c r="S228" s="289">
        <v>77.56</v>
      </c>
    </row>
    <row r="229" spans="1:19">
      <c r="A229" s="69" t="str">
        <f t="shared" si="3"/>
        <v>HDONTFDD</v>
      </c>
      <c r="B229" s="69" t="str">
        <f>VLOOKUP(H229,mapping!A:B,2,0)</f>
        <v>HDONTF</v>
      </c>
      <c r="C229" s="69" t="str">
        <f>VLOOKUP(H229,mapping!A:C,3,0)</f>
        <v>DD</v>
      </c>
      <c r="D229" s="69" t="str">
        <f>VLOOKUP(H229,mapping!A:D,4,0)</f>
        <v>Daily Dividend Option</v>
      </c>
      <c r="G229" s="239">
        <v>227</v>
      </c>
      <c r="H229" s="239" t="s">
        <v>1441</v>
      </c>
      <c r="I229" s="239" t="s">
        <v>2096</v>
      </c>
      <c r="J229" s="287">
        <v>44612</v>
      </c>
      <c r="K229" s="287">
        <v>44612</v>
      </c>
      <c r="L229" s="289">
        <v>0.17646759000000001</v>
      </c>
      <c r="M229" s="289">
        <v>0.17646759000000001</v>
      </c>
      <c r="N229" s="289">
        <v>610.98099999999999</v>
      </c>
      <c r="O229" s="289">
        <v>610981</v>
      </c>
      <c r="P229" s="289">
        <v>25593.546999999999</v>
      </c>
      <c r="Q229" s="289">
        <v>25593547</v>
      </c>
      <c r="R229" s="289">
        <v>0</v>
      </c>
      <c r="S229" s="289">
        <v>96.82</v>
      </c>
    </row>
    <row r="230" spans="1:19">
      <c r="A230" s="69" t="str">
        <f t="shared" si="3"/>
        <v>HDUSDFDD</v>
      </c>
      <c r="B230" s="69" t="str">
        <f>VLOOKUP(H230,mapping!A:B,2,0)</f>
        <v>HDUSDF</v>
      </c>
      <c r="C230" s="69" t="str">
        <f>VLOOKUP(H230,mapping!A:C,3,0)</f>
        <v>DD</v>
      </c>
      <c r="D230" s="69" t="str">
        <f>VLOOKUP(H230,mapping!A:D,4,0)</f>
        <v>Daily Dividend Option</v>
      </c>
      <c r="G230" s="239">
        <v>228</v>
      </c>
      <c r="H230" s="239" t="s">
        <v>1660</v>
      </c>
      <c r="I230" s="239" t="s">
        <v>2093</v>
      </c>
      <c r="J230" s="287">
        <v>44560</v>
      </c>
      <c r="K230" s="287">
        <v>44560</v>
      </c>
      <c r="L230" s="289">
        <v>0.13054792000000001</v>
      </c>
      <c r="M230" s="289">
        <v>0.13054792000000001</v>
      </c>
      <c r="N230" s="289">
        <v>0</v>
      </c>
      <c r="O230" s="289">
        <v>0</v>
      </c>
      <c r="P230" s="289">
        <v>86027.184999999998</v>
      </c>
      <c r="Q230" s="289">
        <v>88409269.149931505</v>
      </c>
      <c r="R230" s="289">
        <v>0</v>
      </c>
      <c r="S230" s="289">
        <v>0</v>
      </c>
    </row>
    <row r="231" spans="1:19">
      <c r="A231" s="69" t="str">
        <f t="shared" si="3"/>
        <v>HDUSDFDD</v>
      </c>
      <c r="B231" s="69" t="str">
        <f>VLOOKUP(H231,mapping!A:B,2,0)</f>
        <v>HDUSDF</v>
      </c>
      <c r="C231" s="69" t="str">
        <f>VLOOKUP(H231,mapping!A:C,3,0)</f>
        <v>DD</v>
      </c>
      <c r="D231" s="69" t="str">
        <f>VLOOKUP(H231,mapping!A:D,4,0)</f>
        <v>Daily Dividend Option</v>
      </c>
      <c r="G231" s="239">
        <v>229</v>
      </c>
      <c r="H231" s="239" t="s">
        <v>1660</v>
      </c>
      <c r="I231" s="239" t="s">
        <v>2093</v>
      </c>
      <c r="J231" s="287">
        <v>44531</v>
      </c>
      <c r="K231" s="287">
        <v>44531</v>
      </c>
      <c r="L231" s="289">
        <v>0.12290715000000001</v>
      </c>
      <c r="M231" s="289">
        <v>0.12290715000000001</v>
      </c>
      <c r="N231" s="289">
        <v>0</v>
      </c>
      <c r="O231" s="289">
        <v>0</v>
      </c>
      <c r="P231" s="289">
        <v>87106.525999999998</v>
      </c>
      <c r="Q231" s="289">
        <v>89518496.994287401</v>
      </c>
      <c r="R231" s="289">
        <v>0</v>
      </c>
      <c r="S231" s="289">
        <v>0</v>
      </c>
    </row>
    <row r="232" spans="1:19">
      <c r="A232" s="69" t="str">
        <f t="shared" si="3"/>
        <v>HDONTFDD</v>
      </c>
      <c r="B232" s="69" t="str">
        <f>VLOOKUP(H232,mapping!A:B,2,0)</f>
        <v>HDONTF</v>
      </c>
      <c r="C232" s="69" t="str">
        <f>VLOOKUP(H232,mapping!A:C,3,0)</f>
        <v>DD</v>
      </c>
      <c r="D232" s="69" t="str">
        <f>VLOOKUP(H232,mapping!A:D,4,0)</f>
        <v>Daily Dividend Option</v>
      </c>
      <c r="G232" s="239">
        <v>230</v>
      </c>
      <c r="H232" s="239" t="s">
        <v>1441</v>
      </c>
      <c r="I232" s="239" t="s">
        <v>2096</v>
      </c>
      <c r="J232" s="287">
        <v>44518</v>
      </c>
      <c r="K232" s="287">
        <v>44518</v>
      </c>
      <c r="L232" s="289">
        <v>9.1316030000000006E-2</v>
      </c>
      <c r="M232" s="289">
        <v>9.1316030000000006E-2</v>
      </c>
      <c r="N232" s="289">
        <v>904.86500000000001</v>
      </c>
      <c r="O232" s="289">
        <v>904865</v>
      </c>
      <c r="P232" s="289">
        <v>25412.967000000001</v>
      </c>
      <c r="Q232" s="289">
        <v>25412967</v>
      </c>
      <c r="R232" s="289">
        <v>0</v>
      </c>
      <c r="S232" s="289">
        <v>74.63</v>
      </c>
    </row>
    <row r="233" spans="1:19">
      <c r="A233" s="69" t="str">
        <f t="shared" si="3"/>
        <v>HLCASHDD</v>
      </c>
      <c r="B233" s="69" t="str">
        <f>VLOOKUP(H233,mapping!A:B,2,0)</f>
        <v>HLCASH</v>
      </c>
      <c r="C233" s="69" t="str">
        <f>VLOOKUP(H233,mapping!A:C,3,0)</f>
        <v>DD</v>
      </c>
      <c r="D233" s="69" t="str">
        <f>VLOOKUP(H233,mapping!A:D,4,0)</f>
        <v>Daily Dividend Option</v>
      </c>
      <c r="G233" s="239">
        <v>231</v>
      </c>
      <c r="H233" s="239" t="s">
        <v>610</v>
      </c>
      <c r="I233" s="239" t="s">
        <v>2098</v>
      </c>
      <c r="J233" s="287">
        <v>44490</v>
      </c>
      <c r="K233" s="287">
        <v>44490</v>
      </c>
      <c r="L233" s="289">
        <v>7.7796480000000001E-2</v>
      </c>
      <c r="M233" s="289">
        <v>7.7796480000000001E-2</v>
      </c>
      <c r="N233" s="289">
        <v>82803.782999999996</v>
      </c>
      <c r="O233" s="289">
        <v>82894800.918273598</v>
      </c>
      <c r="P233" s="289">
        <v>686694.66839999997</v>
      </c>
      <c r="Q233" s="289">
        <v>687449483.17950523</v>
      </c>
      <c r="R233" s="289">
        <v>0</v>
      </c>
      <c r="S233" s="289">
        <v>5837.73</v>
      </c>
    </row>
    <row r="234" spans="1:19">
      <c r="A234" s="69" t="str">
        <f t="shared" si="3"/>
        <v>HDUSDFDD</v>
      </c>
      <c r="B234" s="69" t="str">
        <f>VLOOKUP(H234,mapping!A:B,2,0)</f>
        <v>HDUSDF</v>
      </c>
      <c r="C234" s="69" t="str">
        <f>VLOOKUP(H234,mapping!A:C,3,0)</f>
        <v>DD</v>
      </c>
      <c r="D234" s="69" t="str">
        <f>VLOOKUP(H234,mapping!A:D,4,0)</f>
        <v>Daily Dividend Option</v>
      </c>
      <c r="G234" s="239">
        <v>232</v>
      </c>
      <c r="H234" s="239" t="s">
        <v>1660</v>
      </c>
      <c r="I234" s="239" t="s">
        <v>2093</v>
      </c>
      <c r="J234" s="287">
        <v>44483</v>
      </c>
      <c r="K234" s="287">
        <v>44483</v>
      </c>
      <c r="L234" s="289">
        <v>9.2376E-2</v>
      </c>
      <c r="M234" s="289">
        <v>9.2376E-2</v>
      </c>
      <c r="N234" s="289">
        <v>0</v>
      </c>
      <c r="O234" s="289">
        <v>0</v>
      </c>
      <c r="P234" s="289">
        <v>92711.88</v>
      </c>
      <c r="Q234" s="289">
        <v>95279062.686012</v>
      </c>
      <c r="R234" s="289">
        <v>0</v>
      </c>
      <c r="S234" s="289">
        <v>0</v>
      </c>
    </row>
    <row r="235" spans="1:19">
      <c r="A235" s="69" t="str">
        <f t="shared" si="3"/>
        <v>HDONTFDD</v>
      </c>
      <c r="B235" s="69" t="str">
        <f>VLOOKUP(H235,mapping!A:B,2,0)</f>
        <v>HDONTF</v>
      </c>
      <c r="C235" s="69" t="str">
        <f>VLOOKUP(H235,mapping!A:C,3,0)</f>
        <v>DD</v>
      </c>
      <c r="D235" s="69" t="str">
        <f>VLOOKUP(H235,mapping!A:D,4,0)</f>
        <v>Daily Dividend Option</v>
      </c>
      <c r="G235" s="239">
        <v>233</v>
      </c>
      <c r="H235" s="239" t="s">
        <v>1441</v>
      </c>
      <c r="I235" s="239" t="s">
        <v>2096</v>
      </c>
      <c r="J235" s="287">
        <v>44577</v>
      </c>
      <c r="K235" s="287">
        <v>44577</v>
      </c>
      <c r="L235" s="289">
        <v>0.17347625999999999</v>
      </c>
      <c r="M235" s="289">
        <v>0.17347625999999999</v>
      </c>
      <c r="N235" s="289">
        <v>808.87400000000002</v>
      </c>
      <c r="O235" s="289">
        <v>808874</v>
      </c>
      <c r="P235" s="289">
        <v>25529.428</v>
      </c>
      <c r="Q235" s="289">
        <v>25529428</v>
      </c>
      <c r="R235" s="289">
        <v>0</v>
      </c>
      <c r="S235" s="289">
        <v>126.31</v>
      </c>
    </row>
    <row r="236" spans="1:19">
      <c r="A236" s="69" t="str">
        <f t="shared" si="3"/>
        <v>HDUSDFDD</v>
      </c>
      <c r="B236" s="69" t="str">
        <f>VLOOKUP(H236,mapping!A:B,2,0)</f>
        <v>HDUSDF</v>
      </c>
      <c r="C236" s="69" t="str">
        <f>VLOOKUP(H236,mapping!A:C,3,0)</f>
        <v>DD</v>
      </c>
      <c r="D236" s="69" t="str">
        <f>VLOOKUP(H236,mapping!A:D,4,0)</f>
        <v>Daily Dividend Option</v>
      </c>
      <c r="G236" s="239">
        <v>234</v>
      </c>
      <c r="H236" s="239" t="s">
        <v>1660</v>
      </c>
      <c r="I236" s="239" t="s">
        <v>2093</v>
      </c>
      <c r="J236" s="287">
        <v>44537</v>
      </c>
      <c r="K236" s="287">
        <v>44537</v>
      </c>
      <c r="L236" s="289">
        <v>6.4053849999999996E-2</v>
      </c>
      <c r="M236" s="289">
        <v>6.4053849999999996E-2</v>
      </c>
      <c r="N236" s="289">
        <v>0</v>
      </c>
      <c r="O236" s="289">
        <v>0</v>
      </c>
      <c r="P236" s="289">
        <v>87735.82</v>
      </c>
      <c r="Q236" s="289">
        <v>90165216.082218006</v>
      </c>
      <c r="R236" s="289">
        <v>0</v>
      </c>
      <c r="S236" s="289">
        <v>0</v>
      </c>
    </row>
    <row r="237" spans="1:19">
      <c r="A237" s="69" t="str">
        <f t="shared" si="3"/>
        <v>HDONTFDD</v>
      </c>
      <c r="B237" s="69" t="str">
        <f>VLOOKUP(H237,mapping!A:B,2,0)</f>
        <v>HDONTF</v>
      </c>
      <c r="C237" s="69" t="str">
        <f>VLOOKUP(H237,mapping!A:C,3,0)</f>
        <v>DD</v>
      </c>
      <c r="D237" s="69" t="str">
        <f>VLOOKUP(H237,mapping!A:D,4,0)</f>
        <v>Daily Dividend Option</v>
      </c>
      <c r="G237" s="239">
        <v>235</v>
      </c>
      <c r="H237" s="239" t="s">
        <v>1441</v>
      </c>
      <c r="I237" s="239" t="s">
        <v>2096</v>
      </c>
      <c r="J237" s="287">
        <v>44536</v>
      </c>
      <c r="K237" s="287">
        <v>44536</v>
      </c>
      <c r="L237" s="289">
        <v>8.3529350000000002E-2</v>
      </c>
      <c r="M237" s="289">
        <v>8.3529350000000002E-2</v>
      </c>
      <c r="N237" s="289">
        <v>906.16300000000001</v>
      </c>
      <c r="O237" s="289">
        <v>906163</v>
      </c>
      <c r="P237" s="289">
        <v>25445.532999999999</v>
      </c>
      <c r="Q237" s="289">
        <v>25445533</v>
      </c>
      <c r="R237" s="289">
        <v>0</v>
      </c>
      <c r="S237" s="289">
        <v>67.69</v>
      </c>
    </row>
    <row r="238" spans="1:19">
      <c r="A238" s="69" t="str">
        <f t="shared" si="3"/>
        <v>HLCASHDD</v>
      </c>
      <c r="B238" s="69" t="str">
        <f>VLOOKUP(H238,mapping!A:B,2,0)</f>
        <v>HLCASH</v>
      </c>
      <c r="C238" s="69" t="str">
        <f>VLOOKUP(H238,mapping!A:C,3,0)</f>
        <v>DD</v>
      </c>
      <c r="D238" s="69" t="str">
        <f>VLOOKUP(H238,mapping!A:D,4,0)</f>
        <v>Daily Dividend Option</v>
      </c>
      <c r="G238" s="239">
        <v>236</v>
      </c>
      <c r="H238" s="239" t="s">
        <v>610</v>
      </c>
      <c r="I238" s="239" t="s">
        <v>2098</v>
      </c>
      <c r="J238" s="287">
        <v>44472</v>
      </c>
      <c r="K238" s="287">
        <v>44472</v>
      </c>
      <c r="L238" s="289">
        <v>0.17692632</v>
      </c>
      <c r="M238" s="289">
        <v>0.17692632</v>
      </c>
      <c r="N238" s="289">
        <v>82676.452999999994</v>
      </c>
      <c r="O238" s="289">
        <v>82766702.616094798</v>
      </c>
      <c r="P238" s="289">
        <v>700744.0074</v>
      </c>
      <c r="Q238" s="289">
        <v>701508939.55847788</v>
      </c>
      <c r="R238" s="289">
        <v>0</v>
      </c>
      <c r="S238" s="289">
        <v>13264.17</v>
      </c>
    </row>
    <row r="239" spans="1:19">
      <c r="A239" s="69" t="str">
        <f t="shared" si="3"/>
        <v>HLCASHDD</v>
      </c>
      <c r="B239" s="69" t="str">
        <f>VLOOKUP(H239,mapping!A:B,2,0)</f>
        <v>HLCASH</v>
      </c>
      <c r="C239" s="69" t="str">
        <f>VLOOKUP(H239,mapping!A:C,3,0)</f>
        <v>DD</v>
      </c>
      <c r="D239" s="69" t="str">
        <f>VLOOKUP(H239,mapping!A:D,4,0)</f>
        <v>Daily Dividend Option</v>
      </c>
      <c r="G239" s="239">
        <v>237</v>
      </c>
      <c r="H239" s="239" t="s">
        <v>610</v>
      </c>
      <c r="I239" s="239" t="s">
        <v>2098</v>
      </c>
      <c r="J239" s="287">
        <v>44489</v>
      </c>
      <c r="K239" s="287">
        <v>44489</v>
      </c>
      <c r="L239" s="289">
        <v>7.6415899999999995E-2</v>
      </c>
      <c r="M239" s="289">
        <v>7.6415899999999995E-2</v>
      </c>
      <c r="N239" s="289">
        <v>82798.054999999993</v>
      </c>
      <c r="O239" s="289">
        <v>82889066.622056007</v>
      </c>
      <c r="P239" s="289">
        <v>686985.14740000002</v>
      </c>
      <c r="Q239" s="289">
        <v>687740281.47402203</v>
      </c>
      <c r="R239" s="289">
        <v>0</v>
      </c>
      <c r="S239" s="289">
        <v>5732.88</v>
      </c>
    </row>
    <row r="240" spans="1:19">
      <c r="A240" s="69" t="str">
        <f t="shared" si="3"/>
        <v>HDONTFDPD</v>
      </c>
      <c r="B240" s="69" t="str">
        <f>VLOOKUP(H240,mapping!A:B,2,0)</f>
        <v>HDONTF</v>
      </c>
      <c r="C240" s="69" t="str">
        <f>VLOOKUP(H240,mapping!A:C,3,0)</f>
        <v>DPD</v>
      </c>
      <c r="D240" s="69" t="str">
        <f>VLOOKUP(H240,mapping!A:D,4,0)</f>
        <v>Direct Plan - Daily Dividend Option</v>
      </c>
      <c r="G240" s="239">
        <v>238</v>
      </c>
      <c r="H240" s="239" t="s">
        <v>1446</v>
      </c>
      <c r="I240" s="239" t="s">
        <v>2094</v>
      </c>
      <c r="J240" s="287">
        <v>44549</v>
      </c>
      <c r="K240" s="287">
        <v>44549</v>
      </c>
      <c r="L240" s="289">
        <v>0.21386723999999999</v>
      </c>
      <c r="M240" s="289">
        <v>0.21386723999999999</v>
      </c>
      <c r="N240" s="289">
        <v>0</v>
      </c>
      <c r="O240" s="289">
        <v>0</v>
      </c>
      <c r="P240" s="289">
        <v>17.581</v>
      </c>
      <c r="Q240" s="289">
        <v>17581</v>
      </c>
      <c r="R240" s="289">
        <v>0</v>
      </c>
      <c r="S240" s="289">
        <v>0</v>
      </c>
    </row>
    <row r="241" spans="1:19">
      <c r="A241" s="69" t="str">
        <f t="shared" si="3"/>
        <v>HDUSTFDD</v>
      </c>
      <c r="B241" s="69" t="str">
        <f>VLOOKUP(H241,mapping!A:B,2,0)</f>
        <v>HDUSTF</v>
      </c>
      <c r="C241" s="69" t="str">
        <f>VLOOKUP(H241,mapping!A:C,3,0)</f>
        <v>DD</v>
      </c>
      <c r="D241" s="69" t="str">
        <f>VLOOKUP(H241,mapping!A:D,4,0)</f>
        <v>Daily Dividend Option</v>
      </c>
      <c r="G241" s="239">
        <v>239</v>
      </c>
      <c r="H241" s="239" t="s">
        <v>459</v>
      </c>
      <c r="I241" s="239" t="s">
        <v>2257</v>
      </c>
      <c r="J241" s="287">
        <v>44615</v>
      </c>
      <c r="K241" s="287">
        <v>44615</v>
      </c>
      <c r="L241" s="289">
        <v>6.0362999999999997E-4</v>
      </c>
      <c r="M241" s="289">
        <v>6.0362999999999997E-4</v>
      </c>
      <c r="N241" s="289">
        <v>31707.23</v>
      </c>
      <c r="O241" s="289">
        <v>318717.90523700003</v>
      </c>
      <c r="P241" s="289">
        <v>3591821.105</v>
      </c>
      <c r="Q241" s="289">
        <v>36104626.565349497</v>
      </c>
      <c r="R241" s="289">
        <v>0</v>
      </c>
      <c r="S241" s="289">
        <v>21.45</v>
      </c>
    </row>
    <row r="242" spans="1:19">
      <c r="A242" s="69" t="str">
        <f t="shared" si="3"/>
        <v>HDUSTFDD</v>
      </c>
      <c r="B242" s="69" t="str">
        <f>VLOOKUP(H242,mapping!A:B,2,0)</f>
        <v>HDUSTF</v>
      </c>
      <c r="C242" s="69" t="str">
        <f>VLOOKUP(H242,mapping!A:C,3,0)</f>
        <v>DD</v>
      </c>
      <c r="D242" s="69" t="str">
        <f>VLOOKUP(H242,mapping!A:D,4,0)</f>
        <v>Daily Dividend Option</v>
      </c>
      <c r="G242" s="239">
        <v>240</v>
      </c>
      <c r="H242" s="239" t="s">
        <v>459</v>
      </c>
      <c r="I242" s="239" t="s">
        <v>2257</v>
      </c>
      <c r="J242" s="287">
        <v>44553</v>
      </c>
      <c r="K242" s="287">
        <v>44553</v>
      </c>
      <c r="L242" s="289">
        <v>7.3090000000000007E-5</v>
      </c>
      <c r="M242" s="289">
        <v>7.3090000000000007E-5</v>
      </c>
      <c r="N242" s="289">
        <v>31490.370999999999</v>
      </c>
      <c r="O242" s="289">
        <v>316538.06025490002</v>
      </c>
      <c r="P242" s="289">
        <v>3432344.102</v>
      </c>
      <c r="Q242" s="289">
        <v>34501579.678893797</v>
      </c>
      <c r="R242" s="289">
        <v>0</v>
      </c>
      <c r="S242" s="289">
        <v>2.2999999999999998</v>
      </c>
    </row>
    <row r="243" spans="1:19">
      <c r="A243" s="69" t="str">
        <f t="shared" si="3"/>
        <v>HLCASHDPD</v>
      </c>
      <c r="B243" s="69" t="str">
        <f>VLOOKUP(H243,mapping!A:B,2,0)</f>
        <v>HLCASH</v>
      </c>
      <c r="C243" s="69" t="str">
        <f>VLOOKUP(H243,mapping!A:C,3,0)</f>
        <v>DPD</v>
      </c>
      <c r="D243" s="69" t="str">
        <f>VLOOKUP(H243,mapping!A:D,4,0)</f>
        <v>Direct Plan - Daily Dividend Option</v>
      </c>
      <c r="G243" s="239">
        <v>241</v>
      </c>
      <c r="H243" s="239" t="s">
        <v>615</v>
      </c>
      <c r="I243" s="239" t="s">
        <v>2095</v>
      </c>
      <c r="J243" s="287">
        <v>44642</v>
      </c>
      <c r="K243" s="287">
        <v>44642</v>
      </c>
      <c r="L243" s="289">
        <v>9.528346E-2</v>
      </c>
      <c r="M243" s="289">
        <v>9.528346E-2</v>
      </c>
      <c r="N243" s="289">
        <v>169419.43900000001</v>
      </c>
      <c r="O243" s="289">
        <v>169578710.2146039</v>
      </c>
      <c r="P243" s="289">
        <v>5525.8810000000003</v>
      </c>
      <c r="Q243" s="289">
        <v>5531075.8807281004</v>
      </c>
      <c r="R243" s="289">
        <v>0</v>
      </c>
      <c r="S243" s="289">
        <v>14529.14</v>
      </c>
    </row>
    <row r="244" spans="1:19">
      <c r="A244" s="69" t="str">
        <f t="shared" si="3"/>
        <v>HDONTFDPD</v>
      </c>
      <c r="B244" s="69" t="str">
        <f>VLOOKUP(H244,mapping!A:B,2,0)</f>
        <v>HDONTF</v>
      </c>
      <c r="C244" s="69" t="str">
        <f>VLOOKUP(H244,mapping!A:C,3,0)</f>
        <v>DPD</v>
      </c>
      <c r="D244" s="69" t="str">
        <f>VLOOKUP(H244,mapping!A:D,4,0)</f>
        <v>Direct Plan - Daily Dividend Option</v>
      </c>
      <c r="G244" s="239">
        <v>242</v>
      </c>
      <c r="H244" s="239" t="s">
        <v>1446</v>
      </c>
      <c r="I244" s="239" t="s">
        <v>2094</v>
      </c>
      <c r="J244" s="287">
        <v>44489</v>
      </c>
      <c r="K244" s="287">
        <v>44489</v>
      </c>
      <c r="L244" s="289">
        <v>8.870828E-2</v>
      </c>
      <c r="M244" s="289">
        <v>8.870828E-2</v>
      </c>
      <c r="N244" s="289">
        <v>0</v>
      </c>
      <c r="O244" s="289">
        <v>0</v>
      </c>
      <c r="P244" s="289">
        <v>17.472999999999999</v>
      </c>
      <c r="Q244" s="289">
        <v>17473</v>
      </c>
      <c r="R244" s="289">
        <v>0</v>
      </c>
      <c r="S244" s="289">
        <v>0</v>
      </c>
    </row>
    <row r="245" spans="1:19">
      <c r="A245" s="69" t="str">
        <f t="shared" si="3"/>
        <v>HDUSTFDPD</v>
      </c>
      <c r="B245" s="69" t="str">
        <f>VLOOKUP(H245,mapping!A:B,2,0)</f>
        <v>HDUSTF</v>
      </c>
      <c r="C245" s="69" t="str">
        <f>VLOOKUP(H245,mapping!A:C,3,0)</f>
        <v>DPD</v>
      </c>
      <c r="D245" s="69" t="str">
        <f>VLOOKUP(H245,mapping!A:D,4,0)</f>
        <v>Direct Plan - Daily Dividend Option</v>
      </c>
      <c r="G245" s="239">
        <v>243</v>
      </c>
      <c r="H245" s="239" t="s">
        <v>465</v>
      </c>
      <c r="I245" s="239" t="s">
        <v>2097</v>
      </c>
      <c r="J245" s="287">
        <v>44615</v>
      </c>
      <c r="K245" s="287">
        <v>44615</v>
      </c>
      <c r="L245" s="289">
        <v>8.2660999999999997E-4</v>
      </c>
      <c r="M245" s="289">
        <v>8.2660999999999997E-4</v>
      </c>
      <c r="N245" s="289">
        <v>3118.3809999999999</v>
      </c>
      <c r="O245" s="289">
        <v>31447.625032600001</v>
      </c>
      <c r="P245" s="289">
        <v>121285.13400000001</v>
      </c>
      <c r="Q245" s="289">
        <v>1223112.0623363999</v>
      </c>
      <c r="R245" s="289">
        <v>0</v>
      </c>
      <c r="S245" s="289">
        <v>2.58</v>
      </c>
    </row>
    <row r="246" spans="1:19">
      <c r="A246" s="69" t="str">
        <f t="shared" si="3"/>
        <v>HDONTFDD</v>
      </c>
      <c r="B246" s="69" t="str">
        <f>VLOOKUP(H246,mapping!A:B,2,0)</f>
        <v>HDONTF</v>
      </c>
      <c r="C246" s="69" t="str">
        <f>VLOOKUP(H246,mapping!A:C,3,0)</f>
        <v>DD</v>
      </c>
      <c r="D246" s="69" t="str">
        <f>VLOOKUP(H246,mapping!A:D,4,0)</f>
        <v>Daily Dividend Option</v>
      </c>
      <c r="G246" s="239">
        <v>244</v>
      </c>
      <c r="H246" s="239" t="s">
        <v>1441</v>
      </c>
      <c r="I246" s="239" t="s">
        <v>2096</v>
      </c>
      <c r="J246" s="287">
        <v>44542</v>
      </c>
      <c r="K246" s="287">
        <v>44542</v>
      </c>
      <c r="L246" s="289">
        <v>0.17154293000000001</v>
      </c>
      <c r="M246" s="289">
        <v>0.17154293000000001</v>
      </c>
      <c r="N246" s="289">
        <v>906.50400000000002</v>
      </c>
      <c r="O246" s="289">
        <v>906504</v>
      </c>
      <c r="P246" s="289">
        <v>25459.14</v>
      </c>
      <c r="Q246" s="289">
        <v>25459140</v>
      </c>
      <c r="R246" s="289">
        <v>0</v>
      </c>
      <c r="S246" s="289">
        <v>139.49</v>
      </c>
    </row>
    <row r="247" spans="1:19">
      <c r="A247" s="69" t="str">
        <f t="shared" si="3"/>
        <v>HLCASHDD</v>
      </c>
      <c r="B247" s="69" t="str">
        <f>VLOOKUP(H247,mapping!A:B,2,0)</f>
        <v>HLCASH</v>
      </c>
      <c r="C247" s="69" t="str">
        <f>VLOOKUP(H247,mapping!A:C,3,0)</f>
        <v>DD</v>
      </c>
      <c r="D247" s="69" t="str">
        <f>VLOOKUP(H247,mapping!A:D,4,0)</f>
        <v>Daily Dividend Option</v>
      </c>
      <c r="G247" s="239">
        <v>245</v>
      </c>
      <c r="H247" s="239" t="s">
        <v>610</v>
      </c>
      <c r="I247" s="239" t="s">
        <v>2098</v>
      </c>
      <c r="J247" s="287">
        <v>44649</v>
      </c>
      <c r="K247" s="287">
        <v>44649</v>
      </c>
      <c r="L247" s="289">
        <v>0.10309637000000001</v>
      </c>
      <c r="M247" s="289">
        <v>0.10309637000000001</v>
      </c>
      <c r="N247" s="289">
        <v>53477.089</v>
      </c>
      <c r="O247" s="289">
        <v>53543464.762866803</v>
      </c>
      <c r="P247" s="289">
        <v>620453.90639999998</v>
      </c>
      <c r="Q247" s="289">
        <v>621224013.78862369</v>
      </c>
      <c r="R247" s="289">
        <v>0</v>
      </c>
      <c r="S247" s="289">
        <v>5022.78</v>
      </c>
    </row>
    <row r="248" spans="1:19">
      <c r="A248" s="69" t="str">
        <f t="shared" si="3"/>
        <v>HLCASHDPD</v>
      </c>
      <c r="B248" s="69" t="str">
        <f>VLOOKUP(H248,mapping!A:B,2,0)</f>
        <v>HLCASH</v>
      </c>
      <c r="C248" s="69" t="str">
        <f>VLOOKUP(H248,mapping!A:C,3,0)</f>
        <v>DPD</v>
      </c>
      <c r="D248" s="69" t="str">
        <f>VLOOKUP(H248,mapping!A:D,4,0)</f>
        <v>Direct Plan - Daily Dividend Option</v>
      </c>
      <c r="G248" s="239">
        <v>246</v>
      </c>
      <c r="H248" s="239" t="s">
        <v>615</v>
      </c>
      <c r="I248" s="239" t="s">
        <v>2095</v>
      </c>
      <c r="J248" s="287">
        <v>44558</v>
      </c>
      <c r="K248" s="287">
        <v>44558</v>
      </c>
      <c r="L248" s="289">
        <v>9.233951E-2</v>
      </c>
      <c r="M248" s="289">
        <v>9.233951E-2</v>
      </c>
      <c r="N248" s="289">
        <v>193083.42</v>
      </c>
      <c r="O248" s="289">
        <v>193264937.723142</v>
      </c>
      <c r="P248" s="289">
        <v>5480.9089999999997</v>
      </c>
      <c r="Q248" s="289">
        <v>5486061.6025508996</v>
      </c>
      <c r="R248" s="289">
        <v>0</v>
      </c>
      <c r="S248" s="289">
        <v>16046.42</v>
      </c>
    </row>
    <row r="249" spans="1:19">
      <c r="A249" s="69" t="str">
        <f t="shared" si="3"/>
        <v>HDUSTFDPD</v>
      </c>
      <c r="B249" s="69" t="str">
        <f>VLOOKUP(H249,mapping!A:B,2,0)</f>
        <v>HDUSTF</v>
      </c>
      <c r="C249" s="69" t="str">
        <f>VLOOKUP(H249,mapping!A:C,3,0)</f>
        <v>DPD</v>
      </c>
      <c r="D249" s="69" t="str">
        <f>VLOOKUP(H249,mapping!A:D,4,0)</f>
        <v>Direct Plan - Daily Dividend Option</v>
      </c>
      <c r="G249" s="239">
        <v>247</v>
      </c>
      <c r="H249" s="239" t="s">
        <v>465</v>
      </c>
      <c r="I249" s="239" t="s">
        <v>2097</v>
      </c>
      <c r="J249" s="287">
        <v>44609</v>
      </c>
      <c r="K249" s="287">
        <v>44609</v>
      </c>
      <c r="L249" s="289">
        <v>1.0264199999999999E-3</v>
      </c>
      <c r="M249" s="289">
        <v>1.0264199999999999E-3</v>
      </c>
      <c r="N249" s="289">
        <v>3116.8490000000002</v>
      </c>
      <c r="O249" s="289">
        <v>31432.175425400001</v>
      </c>
      <c r="P249" s="289">
        <v>121231.443</v>
      </c>
      <c r="Q249" s="289">
        <v>1222570.6100778</v>
      </c>
      <c r="R249" s="289">
        <v>0</v>
      </c>
      <c r="S249" s="289">
        <v>3.2</v>
      </c>
    </row>
    <row r="250" spans="1:19">
      <c r="A250" s="69" t="str">
        <f t="shared" si="3"/>
        <v>HDUSDFDD</v>
      </c>
      <c r="B250" s="69" t="str">
        <f>VLOOKUP(H250,mapping!A:B,2,0)</f>
        <v>HDUSDF</v>
      </c>
      <c r="C250" s="69" t="str">
        <f>VLOOKUP(H250,mapping!A:C,3,0)</f>
        <v>DD</v>
      </c>
      <c r="D250" s="69" t="str">
        <f>VLOOKUP(H250,mapping!A:D,4,0)</f>
        <v>Daily Dividend Option</v>
      </c>
      <c r="G250" s="239">
        <v>248</v>
      </c>
      <c r="H250" s="239" t="s">
        <v>1660</v>
      </c>
      <c r="I250" s="239" t="s">
        <v>2093</v>
      </c>
      <c r="J250" s="287">
        <v>44596</v>
      </c>
      <c r="K250" s="287">
        <v>44596</v>
      </c>
      <c r="L250" s="289">
        <v>2.5586250000000001E-2</v>
      </c>
      <c r="M250" s="289">
        <v>2.5586250000000001E-2</v>
      </c>
      <c r="N250" s="289">
        <v>0</v>
      </c>
      <c r="O250" s="289">
        <v>0</v>
      </c>
      <c r="P250" s="289">
        <v>83430.607999999993</v>
      </c>
      <c r="Q250" s="289">
        <v>85740793.192459196</v>
      </c>
      <c r="R250" s="289">
        <v>0</v>
      </c>
      <c r="S250" s="289">
        <v>0</v>
      </c>
    </row>
    <row r="251" spans="1:19">
      <c r="A251" s="69" t="str">
        <f t="shared" si="3"/>
        <v>HDUSTFDPD</v>
      </c>
      <c r="B251" s="69" t="str">
        <f>VLOOKUP(H251,mapping!A:B,2,0)</f>
        <v>HDUSTF</v>
      </c>
      <c r="C251" s="69" t="str">
        <f>VLOOKUP(H251,mapping!A:C,3,0)</f>
        <v>DPD</v>
      </c>
      <c r="D251" s="69" t="str">
        <f>VLOOKUP(H251,mapping!A:D,4,0)</f>
        <v>Direct Plan - Daily Dividend Option</v>
      </c>
      <c r="G251" s="239">
        <v>249</v>
      </c>
      <c r="H251" s="239" t="s">
        <v>465</v>
      </c>
      <c r="I251" s="239" t="s">
        <v>2097</v>
      </c>
      <c r="J251" s="287">
        <v>44645</v>
      </c>
      <c r="K251" s="287">
        <v>44645</v>
      </c>
      <c r="L251" s="289">
        <v>1.89791E-3</v>
      </c>
      <c r="M251" s="289">
        <v>1.89791E-3</v>
      </c>
      <c r="N251" s="289">
        <v>3122.9470000000001</v>
      </c>
      <c r="O251" s="289">
        <v>31493.671316200001</v>
      </c>
      <c r="P251" s="289">
        <v>121652.31299999999</v>
      </c>
      <c r="Q251" s="289">
        <v>1226814.9156798001</v>
      </c>
      <c r="R251" s="289">
        <v>0</v>
      </c>
      <c r="S251" s="289">
        <v>0</v>
      </c>
    </row>
    <row r="252" spans="1:19">
      <c r="A252" s="69" t="str">
        <f t="shared" si="3"/>
        <v>HLCASHDD</v>
      </c>
      <c r="B252" s="69" t="str">
        <f>VLOOKUP(H252,mapping!A:B,2,0)</f>
        <v>HLCASH</v>
      </c>
      <c r="C252" s="69" t="str">
        <f>VLOOKUP(H252,mapping!A:C,3,0)</f>
        <v>DD</v>
      </c>
      <c r="D252" s="69" t="str">
        <f>VLOOKUP(H252,mapping!A:D,4,0)</f>
        <v>Daily Dividend Option</v>
      </c>
      <c r="G252" s="239">
        <v>250</v>
      </c>
      <c r="H252" s="239" t="s">
        <v>610</v>
      </c>
      <c r="I252" s="239" t="s">
        <v>2098</v>
      </c>
      <c r="J252" s="287">
        <v>44521</v>
      </c>
      <c r="K252" s="287">
        <v>44521</v>
      </c>
      <c r="L252" s="289">
        <v>0.27018692</v>
      </c>
      <c r="M252" s="289">
        <v>0.27018692</v>
      </c>
      <c r="N252" s="289">
        <v>84141.262000000002</v>
      </c>
      <c r="O252" s="289">
        <v>84233750.075190395</v>
      </c>
      <c r="P252" s="289">
        <v>785708.45039999997</v>
      </c>
      <c r="Q252" s="289">
        <v>786572101.12867963</v>
      </c>
      <c r="R252" s="289">
        <v>0</v>
      </c>
      <c r="S252" s="289">
        <v>20644.64</v>
      </c>
    </row>
    <row r="253" spans="1:19">
      <c r="A253" s="69" t="str">
        <f t="shared" si="3"/>
        <v>HLCASHDPD</v>
      </c>
      <c r="B253" s="69" t="str">
        <f>VLOOKUP(H253,mapping!A:B,2,0)</f>
        <v>HLCASH</v>
      </c>
      <c r="C253" s="69" t="str">
        <f>VLOOKUP(H253,mapping!A:C,3,0)</f>
        <v>DPD</v>
      </c>
      <c r="D253" s="69" t="str">
        <f>VLOOKUP(H253,mapping!A:D,4,0)</f>
        <v>Direct Plan - Daily Dividend Option</v>
      </c>
      <c r="G253" s="239">
        <v>251</v>
      </c>
      <c r="H253" s="239" t="s">
        <v>615</v>
      </c>
      <c r="I253" s="239" t="s">
        <v>2095</v>
      </c>
      <c r="J253" s="287">
        <v>44523</v>
      </c>
      <c r="K253" s="287">
        <v>44523</v>
      </c>
      <c r="L253" s="289">
        <v>9.5037969999999999E-2</v>
      </c>
      <c r="M253" s="289">
        <v>9.5037969999999999E-2</v>
      </c>
      <c r="N253" s="289">
        <v>212547.97399999999</v>
      </c>
      <c r="O253" s="289">
        <v>212747790.35035741</v>
      </c>
      <c r="P253" s="289">
        <v>5453.3119999999999</v>
      </c>
      <c r="Q253" s="289">
        <v>5458438.6586111998</v>
      </c>
      <c r="R253" s="289">
        <v>0</v>
      </c>
      <c r="S253" s="289">
        <v>18181.22</v>
      </c>
    </row>
    <row r="254" spans="1:19">
      <c r="A254" s="69" t="str">
        <f t="shared" si="3"/>
        <v>HDONTFDPD</v>
      </c>
      <c r="B254" s="69" t="str">
        <f>VLOOKUP(H254,mapping!A:B,2,0)</f>
        <v>HDONTF</v>
      </c>
      <c r="C254" s="69" t="str">
        <f>VLOOKUP(H254,mapping!A:C,3,0)</f>
        <v>DPD</v>
      </c>
      <c r="D254" s="69" t="str">
        <f>VLOOKUP(H254,mapping!A:D,4,0)</f>
        <v>Direct Plan - Daily Dividend Option</v>
      </c>
      <c r="G254" s="239">
        <v>252</v>
      </c>
      <c r="H254" s="239" t="s">
        <v>1446</v>
      </c>
      <c r="I254" s="239" t="s">
        <v>2094</v>
      </c>
      <c r="J254" s="287">
        <v>44606</v>
      </c>
      <c r="K254" s="287">
        <v>44606</v>
      </c>
      <c r="L254" s="289">
        <v>8.8755710000000002E-2</v>
      </c>
      <c r="M254" s="289">
        <v>8.8755710000000002E-2</v>
      </c>
      <c r="N254" s="289">
        <v>0</v>
      </c>
      <c r="O254" s="289">
        <v>0</v>
      </c>
      <c r="P254" s="289">
        <v>17.689</v>
      </c>
      <c r="Q254" s="289">
        <v>17689</v>
      </c>
      <c r="R254" s="289">
        <v>0</v>
      </c>
      <c r="S254" s="289">
        <v>0</v>
      </c>
    </row>
    <row r="255" spans="1:19">
      <c r="A255" s="69" t="str">
        <f t="shared" si="3"/>
        <v>HDONTFDD</v>
      </c>
      <c r="B255" s="69" t="str">
        <f>VLOOKUP(H255,mapping!A:B,2,0)</f>
        <v>HDONTF</v>
      </c>
      <c r="C255" s="69" t="str">
        <f>VLOOKUP(H255,mapping!A:C,3,0)</f>
        <v>DD</v>
      </c>
      <c r="D255" s="69" t="str">
        <f>VLOOKUP(H255,mapping!A:D,4,0)</f>
        <v>Daily Dividend Option</v>
      </c>
      <c r="G255" s="239">
        <v>253</v>
      </c>
      <c r="H255" s="239" t="s">
        <v>1441</v>
      </c>
      <c r="I255" s="239" t="s">
        <v>2096</v>
      </c>
      <c r="J255" s="287">
        <v>44526</v>
      </c>
      <c r="K255" s="287">
        <v>44526</v>
      </c>
      <c r="L255" s="289">
        <v>8.2611210000000004E-2</v>
      </c>
      <c r="M255" s="289">
        <v>8.2611210000000004E-2</v>
      </c>
      <c r="N255" s="289">
        <v>905.46</v>
      </c>
      <c r="O255" s="289">
        <v>905460</v>
      </c>
      <c r="P255" s="289">
        <v>25427.766</v>
      </c>
      <c r="Q255" s="289">
        <v>25427766</v>
      </c>
      <c r="R255" s="289">
        <v>0</v>
      </c>
      <c r="S255" s="289">
        <v>67.8</v>
      </c>
    </row>
    <row r="256" spans="1:19">
      <c r="A256" s="69" t="str">
        <f t="shared" si="3"/>
        <v>HDUSTFRDD</v>
      </c>
      <c r="B256" s="69" t="str">
        <f>VLOOKUP(H256,mapping!A:B,2,0)</f>
        <v>HDUSTF</v>
      </c>
      <c r="C256" s="69" t="str">
        <f>VLOOKUP(H256,mapping!A:C,3,0)</f>
        <v>RDD</v>
      </c>
      <c r="D256" s="69" t="str">
        <f>VLOOKUP(H256,mapping!A:D,4,0)</f>
        <v>Regular Option - Daily Dividend</v>
      </c>
      <c r="G256" s="239">
        <v>254</v>
      </c>
      <c r="H256" s="239" t="s">
        <v>488</v>
      </c>
      <c r="I256" s="239" t="s">
        <v>2256</v>
      </c>
      <c r="J256" s="287">
        <v>44641</v>
      </c>
      <c r="K256" s="287">
        <v>44641</v>
      </c>
      <c r="L256" s="289">
        <v>3.66212E-3</v>
      </c>
      <c r="M256" s="289">
        <v>3.66212E-3</v>
      </c>
      <c r="N256" s="289">
        <v>10687.005999999999</v>
      </c>
      <c r="O256" s="289">
        <v>106905.3271198</v>
      </c>
      <c r="P256" s="289">
        <v>1302083.8559999999</v>
      </c>
      <c r="Q256" s="289">
        <v>13025135.436724801</v>
      </c>
      <c r="R256" s="289">
        <v>0</v>
      </c>
      <c r="S256" s="289">
        <v>0</v>
      </c>
    </row>
    <row r="257" spans="1:19">
      <c r="A257" s="69" t="str">
        <f t="shared" si="3"/>
        <v>HLCASHDPD</v>
      </c>
      <c r="B257" s="69" t="str">
        <f>VLOOKUP(H257,mapping!A:B,2,0)</f>
        <v>HLCASH</v>
      </c>
      <c r="C257" s="69" t="str">
        <f>VLOOKUP(H257,mapping!A:C,3,0)</f>
        <v>DPD</v>
      </c>
      <c r="D257" s="69" t="str">
        <f>VLOOKUP(H257,mapping!A:D,4,0)</f>
        <v>Direct Plan - Daily Dividend Option</v>
      </c>
      <c r="G257" s="239">
        <v>255</v>
      </c>
      <c r="H257" s="239" t="s">
        <v>615</v>
      </c>
      <c r="I257" s="239" t="s">
        <v>2095</v>
      </c>
      <c r="J257" s="287">
        <v>44490</v>
      </c>
      <c r="K257" s="287">
        <v>44490</v>
      </c>
      <c r="L257" s="289">
        <v>8.0367659999999994E-2</v>
      </c>
      <c r="M257" s="289">
        <v>8.0367659999999994E-2</v>
      </c>
      <c r="N257" s="289">
        <v>58749.85</v>
      </c>
      <c r="O257" s="289">
        <v>58805080.733984999</v>
      </c>
      <c r="P257" s="289">
        <v>5442.4629999999997</v>
      </c>
      <c r="Q257" s="289">
        <v>5447579.4594663</v>
      </c>
      <c r="R257" s="289">
        <v>0</v>
      </c>
      <c r="S257" s="289">
        <v>4251.38</v>
      </c>
    </row>
    <row r="258" spans="1:19">
      <c r="A258" s="69" t="str">
        <f t="shared" si="3"/>
        <v>HDONTFDPD</v>
      </c>
      <c r="B258" s="69" t="str">
        <f>VLOOKUP(H258,mapping!A:B,2,0)</f>
        <v>HDONTF</v>
      </c>
      <c r="C258" s="69" t="str">
        <f>VLOOKUP(H258,mapping!A:C,3,0)</f>
        <v>DPD</v>
      </c>
      <c r="D258" s="69" t="str">
        <f>VLOOKUP(H258,mapping!A:D,4,0)</f>
        <v>Direct Plan - Daily Dividend Option</v>
      </c>
      <c r="G258" s="239">
        <v>256</v>
      </c>
      <c r="H258" s="239" t="s">
        <v>1446</v>
      </c>
      <c r="I258" s="239" t="s">
        <v>2094</v>
      </c>
      <c r="J258" s="287">
        <v>44626</v>
      </c>
      <c r="K258" s="287">
        <v>44626</v>
      </c>
      <c r="L258" s="289">
        <v>0.15796895999999999</v>
      </c>
      <c r="M258" s="289">
        <v>0.15796895999999999</v>
      </c>
      <c r="N258" s="289">
        <v>0</v>
      </c>
      <c r="O258" s="289">
        <v>0</v>
      </c>
      <c r="P258" s="289">
        <v>17.725000000000001</v>
      </c>
      <c r="Q258" s="289">
        <v>17725</v>
      </c>
      <c r="R258" s="289">
        <v>0</v>
      </c>
      <c r="S258" s="289">
        <v>0</v>
      </c>
    </row>
    <row r="259" spans="1:19">
      <c r="A259" s="69" t="str">
        <f t="shared" si="3"/>
        <v>HDONTFDPD</v>
      </c>
      <c r="B259" s="69" t="str">
        <f>VLOOKUP(H259,mapping!A:B,2,0)</f>
        <v>HDONTF</v>
      </c>
      <c r="C259" s="69" t="str">
        <f>VLOOKUP(H259,mapping!A:C,3,0)</f>
        <v>DPD</v>
      </c>
      <c r="D259" s="69" t="str">
        <f>VLOOKUP(H259,mapping!A:D,4,0)</f>
        <v>Direct Plan - Daily Dividend Option</v>
      </c>
      <c r="G259" s="239">
        <v>257</v>
      </c>
      <c r="H259" s="239" t="s">
        <v>1446</v>
      </c>
      <c r="I259" s="239" t="s">
        <v>2094</v>
      </c>
      <c r="J259" s="287">
        <v>44525</v>
      </c>
      <c r="K259" s="287">
        <v>44525</v>
      </c>
      <c r="L259" s="289">
        <v>8.8379509999999994E-2</v>
      </c>
      <c r="M259" s="289">
        <v>8.8379509999999994E-2</v>
      </c>
      <c r="N259" s="289">
        <v>0</v>
      </c>
      <c r="O259" s="289">
        <v>0</v>
      </c>
      <c r="P259" s="289">
        <v>17.538</v>
      </c>
      <c r="Q259" s="289">
        <v>17538</v>
      </c>
      <c r="R259" s="289">
        <v>0</v>
      </c>
      <c r="S259" s="289">
        <v>0</v>
      </c>
    </row>
    <row r="260" spans="1:19">
      <c r="A260" s="69" t="str">
        <f t="shared" ref="A260:A323" si="4">+B260&amp;C260</f>
        <v>HDONTFDPD</v>
      </c>
      <c r="B260" s="69" t="str">
        <f>VLOOKUP(H260,mapping!A:B,2,0)</f>
        <v>HDONTF</v>
      </c>
      <c r="C260" s="69" t="str">
        <f>VLOOKUP(H260,mapping!A:C,3,0)</f>
        <v>DPD</v>
      </c>
      <c r="D260" s="69" t="str">
        <f>VLOOKUP(H260,mapping!A:D,4,0)</f>
        <v>Direct Plan - Daily Dividend Option</v>
      </c>
      <c r="G260" s="239">
        <v>258</v>
      </c>
      <c r="H260" s="239" t="s">
        <v>1446</v>
      </c>
      <c r="I260" s="239" t="s">
        <v>2094</v>
      </c>
      <c r="J260" s="287">
        <v>44550</v>
      </c>
      <c r="K260" s="287">
        <v>44550</v>
      </c>
      <c r="L260" s="289">
        <v>9.26979E-2</v>
      </c>
      <c r="M260" s="289">
        <v>9.26979E-2</v>
      </c>
      <c r="N260" s="289">
        <v>0</v>
      </c>
      <c r="O260" s="289">
        <v>0</v>
      </c>
      <c r="P260" s="289">
        <v>17.584</v>
      </c>
      <c r="Q260" s="289">
        <v>17584</v>
      </c>
      <c r="R260" s="289">
        <v>0</v>
      </c>
      <c r="S260" s="289">
        <v>0</v>
      </c>
    </row>
    <row r="261" spans="1:19">
      <c r="A261" s="69" t="str">
        <f t="shared" si="4"/>
        <v>HDONTFDPD</v>
      </c>
      <c r="B261" s="69" t="str">
        <f>VLOOKUP(H261,mapping!A:B,2,0)</f>
        <v>HDONTF</v>
      </c>
      <c r="C261" s="69" t="str">
        <f>VLOOKUP(H261,mapping!A:C,3,0)</f>
        <v>DPD</v>
      </c>
      <c r="D261" s="69" t="str">
        <f>VLOOKUP(H261,mapping!A:D,4,0)</f>
        <v>Direct Plan - Daily Dividend Option</v>
      </c>
      <c r="G261" s="239">
        <v>259</v>
      </c>
      <c r="H261" s="239" t="s">
        <v>1446</v>
      </c>
      <c r="I261" s="239" t="s">
        <v>2094</v>
      </c>
      <c r="J261" s="287">
        <v>44649</v>
      </c>
      <c r="K261" s="287">
        <v>44649</v>
      </c>
      <c r="L261" s="289">
        <v>9.0044449999999998E-2</v>
      </c>
      <c r="M261" s="289">
        <v>9.0044449999999998E-2</v>
      </c>
      <c r="N261" s="289">
        <v>0</v>
      </c>
      <c r="O261" s="289">
        <v>0</v>
      </c>
      <c r="P261" s="289">
        <v>17.768999999999998</v>
      </c>
      <c r="Q261" s="289">
        <v>17769</v>
      </c>
      <c r="R261" s="289">
        <v>0</v>
      </c>
      <c r="S261" s="289">
        <v>0</v>
      </c>
    </row>
    <row r="262" spans="1:19">
      <c r="A262" s="69" t="str">
        <f t="shared" si="4"/>
        <v>HDONTFDPD</v>
      </c>
      <c r="B262" s="69" t="str">
        <f>VLOOKUP(H262,mapping!A:B,2,0)</f>
        <v>HDONTF</v>
      </c>
      <c r="C262" s="69" t="str">
        <f>VLOOKUP(H262,mapping!A:C,3,0)</f>
        <v>DPD</v>
      </c>
      <c r="D262" s="69" t="str">
        <f>VLOOKUP(H262,mapping!A:D,4,0)</f>
        <v>Direct Plan - Daily Dividend Option</v>
      </c>
      <c r="G262" s="239">
        <v>260</v>
      </c>
      <c r="H262" s="239" t="s">
        <v>1446</v>
      </c>
      <c r="I262" s="239" t="s">
        <v>2094</v>
      </c>
      <c r="J262" s="287">
        <v>44633</v>
      </c>
      <c r="K262" s="287">
        <v>44633</v>
      </c>
      <c r="L262" s="289">
        <v>0.16123576000000001</v>
      </c>
      <c r="M262" s="289">
        <v>0.16123576000000001</v>
      </c>
      <c r="N262" s="289">
        <v>0</v>
      </c>
      <c r="O262" s="289">
        <v>0</v>
      </c>
      <c r="P262" s="289">
        <v>17.738</v>
      </c>
      <c r="Q262" s="289">
        <v>17738</v>
      </c>
      <c r="R262" s="289">
        <v>0</v>
      </c>
      <c r="S262" s="289">
        <v>0</v>
      </c>
    </row>
    <row r="263" spans="1:19">
      <c r="A263" s="69" t="str">
        <f t="shared" si="4"/>
        <v>HDONTFDD</v>
      </c>
      <c r="B263" s="69" t="str">
        <f>VLOOKUP(H263,mapping!A:B,2,0)</f>
        <v>HDONTF</v>
      </c>
      <c r="C263" s="69" t="str">
        <f>VLOOKUP(H263,mapping!A:C,3,0)</f>
        <v>DD</v>
      </c>
      <c r="D263" s="69" t="str">
        <f>VLOOKUP(H263,mapping!A:D,4,0)</f>
        <v>Daily Dividend Option</v>
      </c>
      <c r="G263" s="239">
        <v>261</v>
      </c>
      <c r="H263" s="239" t="s">
        <v>1441</v>
      </c>
      <c r="I263" s="239" t="s">
        <v>2096</v>
      </c>
      <c r="J263" s="287">
        <v>44582</v>
      </c>
      <c r="K263" s="287">
        <v>44582</v>
      </c>
      <c r="L263" s="289">
        <v>0.10799034</v>
      </c>
      <c r="M263" s="289">
        <v>0.10799034</v>
      </c>
      <c r="N263" s="289">
        <v>709.26900000000001</v>
      </c>
      <c r="O263" s="289">
        <v>709269</v>
      </c>
      <c r="P263" s="289">
        <v>25537.339</v>
      </c>
      <c r="Q263" s="289">
        <v>25537339</v>
      </c>
      <c r="R263" s="289">
        <v>0</v>
      </c>
      <c r="S263" s="289">
        <v>68.59</v>
      </c>
    </row>
    <row r="264" spans="1:19">
      <c r="A264" s="69" t="str">
        <f t="shared" si="4"/>
        <v>HLCASHDD</v>
      </c>
      <c r="B264" s="69" t="str">
        <f>VLOOKUP(H264,mapping!A:B,2,0)</f>
        <v>HLCASH</v>
      </c>
      <c r="C264" s="69" t="str">
        <f>VLOOKUP(H264,mapping!A:C,3,0)</f>
        <v>DD</v>
      </c>
      <c r="D264" s="69" t="str">
        <f>VLOOKUP(H264,mapping!A:D,4,0)</f>
        <v>Daily Dividend Option</v>
      </c>
      <c r="G264" s="239">
        <v>262</v>
      </c>
      <c r="H264" s="239" t="s">
        <v>610</v>
      </c>
      <c r="I264" s="239" t="s">
        <v>2098</v>
      </c>
      <c r="J264" s="287">
        <v>44574</v>
      </c>
      <c r="K264" s="287">
        <v>44574</v>
      </c>
      <c r="L264" s="289">
        <v>0.12701475000000001</v>
      </c>
      <c r="M264" s="289">
        <v>0.12701475000000001</v>
      </c>
      <c r="N264" s="289">
        <v>83397.258000000002</v>
      </c>
      <c r="O264" s="289">
        <v>83488928.265993595</v>
      </c>
      <c r="P264" s="289">
        <v>704627.96539999999</v>
      </c>
      <c r="Q264" s="289">
        <v>705402492.45956767</v>
      </c>
      <c r="R264" s="289">
        <v>0</v>
      </c>
      <c r="S264" s="289">
        <v>9611.2900000000009</v>
      </c>
    </row>
    <row r="265" spans="1:19">
      <c r="A265" s="69" t="str">
        <f t="shared" si="4"/>
        <v>HDONTFDPD</v>
      </c>
      <c r="B265" s="69" t="str">
        <f>VLOOKUP(H265,mapping!A:B,2,0)</f>
        <v>HDONTF</v>
      </c>
      <c r="C265" s="69" t="str">
        <f>VLOOKUP(H265,mapping!A:C,3,0)</f>
        <v>DPD</v>
      </c>
      <c r="D265" s="69" t="str">
        <f>VLOOKUP(H265,mapping!A:D,4,0)</f>
        <v>Direct Plan - Daily Dividend Option</v>
      </c>
      <c r="G265" s="239">
        <v>263</v>
      </c>
      <c r="H265" s="239" t="s">
        <v>1446</v>
      </c>
      <c r="I265" s="239" t="s">
        <v>2094</v>
      </c>
      <c r="J265" s="287">
        <v>44586</v>
      </c>
      <c r="K265" s="287">
        <v>44586</v>
      </c>
      <c r="L265" s="289">
        <v>0.10763652999999999</v>
      </c>
      <c r="M265" s="289">
        <v>0.10763652999999999</v>
      </c>
      <c r="N265" s="289">
        <v>0</v>
      </c>
      <c r="O265" s="289">
        <v>0</v>
      </c>
      <c r="P265" s="289">
        <v>17.652000000000001</v>
      </c>
      <c r="Q265" s="289">
        <v>17652</v>
      </c>
      <c r="R265" s="289">
        <v>0</v>
      </c>
      <c r="S265" s="289">
        <v>0</v>
      </c>
    </row>
    <row r="266" spans="1:19">
      <c r="A266" s="69" t="str">
        <f t="shared" si="4"/>
        <v>HDUSTFRDD</v>
      </c>
      <c r="B266" s="69" t="str">
        <f>VLOOKUP(H266,mapping!A:B,2,0)</f>
        <v>HDUSTF</v>
      </c>
      <c r="C266" s="69" t="str">
        <f>VLOOKUP(H266,mapping!A:C,3,0)</f>
        <v>RDD</v>
      </c>
      <c r="D266" s="69" t="str">
        <f>VLOOKUP(H266,mapping!A:D,4,0)</f>
        <v>Regular Option - Daily Dividend</v>
      </c>
      <c r="G266" s="239">
        <v>264</v>
      </c>
      <c r="H266" s="239" t="s">
        <v>488</v>
      </c>
      <c r="I266" s="239" t="s">
        <v>2256</v>
      </c>
      <c r="J266" s="287">
        <v>44617</v>
      </c>
      <c r="K266" s="287">
        <v>44617</v>
      </c>
      <c r="L266" s="289">
        <v>1.47806E-3</v>
      </c>
      <c r="M266" s="289">
        <v>1.47806E-3</v>
      </c>
      <c r="N266" s="289">
        <v>10687.005999999999</v>
      </c>
      <c r="O266" s="289">
        <v>106905.3271198</v>
      </c>
      <c r="P266" s="289">
        <v>1302083.8559999999</v>
      </c>
      <c r="Q266" s="289">
        <v>13025135.436724801</v>
      </c>
      <c r="R266" s="289">
        <v>0</v>
      </c>
      <c r="S266" s="289">
        <v>0</v>
      </c>
    </row>
    <row r="267" spans="1:19">
      <c r="A267" s="69" t="str">
        <f t="shared" si="4"/>
        <v>HLCASHDPD</v>
      </c>
      <c r="B267" s="69" t="str">
        <f>VLOOKUP(H267,mapping!A:B,2,0)</f>
        <v>HLCASH</v>
      </c>
      <c r="C267" s="69" t="str">
        <f>VLOOKUP(H267,mapping!A:C,3,0)</f>
        <v>DPD</v>
      </c>
      <c r="D267" s="69" t="str">
        <f>VLOOKUP(H267,mapping!A:D,4,0)</f>
        <v>Direct Plan - Daily Dividend Option</v>
      </c>
      <c r="G267" s="239">
        <v>265</v>
      </c>
      <c r="H267" s="239" t="s">
        <v>615</v>
      </c>
      <c r="I267" s="239" t="s">
        <v>2095</v>
      </c>
      <c r="J267" s="287">
        <v>44533</v>
      </c>
      <c r="K267" s="287">
        <v>44533</v>
      </c>
      <c r="L267" s="289">
        <v>0.10132942</v>
      </c>
      <c r="M267" s="289">
        <v>0.10132942</v>
      </c>
      <c r="N267" s="289">
        <v>212654.239</v>
      </c>
      <c r="O267" s="289">
        <v>212854155.25008392</v>
      </c>
      <c r="P267" s="289">
        <v>5459.1959999999999</v>
      </c>
      <c r="Q267" s="289">
        <v>5464328.1901596002</v>
      </c>
      <c r="R267" s="289">
        <v>0</v>
      </c>
      <c r="S267" s="289">
        <v>19394.16</v>
      </c>
    </row>
    <row r="268" spans="1:19">
      <c r="A268" s="69" t="str">
        <f t="shared" si="4"/>
        <v>HDUSTFDPD</v>
      </c>
      <c r="B268" s="69" t="str">
        <f>VLOOKUP(H268,mapping!A:B,2,0)</f>
        <v>HDUSTF</v>
      </c>
      <c r="C268" s="69" t="str">
        <f>VLOOKUP(H268,mapping!A:C,3,0)</f>
        <v>DPD</v>
      </c>
      <c r="D268" s="69" t="str">
        <f>VLOOKUP(H268,mapping!A:D,4,0)</f>
        <v>Direct Plan - Daily Dividend Option</v>
      </c>
      <c r="G268" s="239">
        <v>266</v>
      </c>
      <c r="H268" s="239" t="s">
        <v>465</v>
      </c>
      <c r="I268" s="239" t="s">
        <v>2097</v>
      </c>
      <c r="J268" s="287">
        <v>44540</v>
      </c>
      <c r="K268" s="287">
        <v>44540</v>
      </c>
      <c r="L268" s="289">
        <v>9.4499999999999993E-6</v>
      </c>
      <c r="M268" s="289">
        <v>9.4499999999999993E-6</v>
      </c>
      <c r="N268" s="289">
        <v>3093.672</v>
      </c>
      <c r="O268" s="289">
        <v>31198.444651199999</v>
      </c>
      <c r="P268" s="289">
        <v>120419.58</v>
      </c>
      <c r="Q268" s="289">
        <v>1214383.2964679999</v>
      </c>
      <c r="R268" s="289">
        <v>0</v>
      </c>
      <c r="S268" s="289">
        <v>0.03</v>
      </c>
    </row>
    <row r="269" spans="1:19">
      <c r="A269" s="69" t="str">
        <f t="shared" si="4"/>
        <v>HLCASHDPD</v>
      </c>
      <c r="B269" s="69" t="str">
        <f>VLOOKUP(H269,mapping!A:B,2,0)</f>
        <v>HLCASH</v>
      </c>
      <c r="C269" s="69" t="str">
        <f>VLOOKUP(H269,mapping!A:C,3,0)</f>
        <v>DPD</v>
      </c>
      <c r="D269" s="69" t="str">
        <f>VLOOKUP(H269,mapping!A:D,4,0)</f>
        <v>Direct Plan - Daily Dividend Option</v>
      </c>
      <c r="G269" s="239">
        <v>267</v>
      </c>
      <c r="H269" s="239" t="s">
        <v>615</v>
      </c>
      <c r="I269" s="239" t="s">
        <v>2095</v>
      </c>
      <c r="J269" s="287">
        <v>44539</v>
      </c>
      <c r="K269" s="287">
        <v>44539</v>
      </c>
      <c r="L269" s="289">
        <v>7.3918899999999996E-2</v>
      </c>
      <c r="M269" s="289">
        <v>7.3918899999999996E-2</v>
      </c>
      <c r="N269" s="289">
        <v>192779.255</v>
      </c>
      <c r="O269" s="289">
        <v>192960486.77762553</v>
      </c>
      <c r="P269" s="289">
        <v>5462.2749999999996</v>
      </c>
      <c r="Q269" s="289">
        <v>5467410.0847274996</v>
      </c>
      <c r="R269" s="289">
        <v>0</v>
      </c>
      <c r="S269" s="289">
        <v>12826.38</v>
      </c>
    </row>
    <row r="270" spans="1:19">
      <c r="A270" s="69" t="str">
        <f t="shared" si="4"/>
        <v>HDONTFDD</v>
      </c>
      <c r="B270" s="69" t="str">
        <f>VLOOKUP(H270,mapping!A:B,2,0)</f>
        <v>HDONTF</v>
      </c>
      <c r="C270" s="69" t="str">
        <f>VLOOKUP(H270,mapping!A:C,3,0)</f>
        <v>DD</v>
      </c>
      <c r="D270" s="69" t="str">
        <f>VLOOKUP(H270,mapping!A:D,4,0)</f>
        <v>Daily Dividend Option</v>
      </c>
      <c r="G270" s="239">
        <v>268</v>
      </c>
      <c r="H270" s="239" t="s">
        <v>1441</v>
      </c>
      <c r="I270" s="239" t="s">
        <v>2096</v>
      </c>
      <c r="J270" s="287">
        <v>44503</v>
      </c>
      <c r="K270" s="287">
        <v>44503</v>
      </c>
      <c r="L270" s="289">
        <v>8.7729500000000002E-2</v>
      </c>
      <c r="M270" s="289">
        <v>8.7729500000000002E-2</v>
      </c>
      <c r="N270" s="289">
        <v>1003.7</v>
      </c>
      <c r="O270" s="289">
        <v>1003700</v>
      </c>
      <c r="P270" s="289">
        <v>23887.012999999999</v>
      </c>
      <c r="Q270" s="289">
        <v>23887013</v>
      </c>
      <c r="R270" s="289">
        <v>0</v>
      </c>
      <c r="S270" s="289">
        <v>79.05</v>
      </c>
    </row>
    <row r="271" spans="1:19">
      <c r="A271" s="69" t="str">
        <f t="shared" si="4"/>
        <v>HDONTFDD</v>
      </c>
      <c r="B271" s="69" t="str">
        <f>VLOOKUP(H271,mapping!A:B,2,0)</f>
        <v>HDONTF</v>
      </c>
      <c r="C271" s="69" t="str">
        <f>VLOOKUP(H271,mapping!A:C,3,0)</f>
        <v>DD</v>
      </c>
      <c r="D271" s="69" t="str">
        <f>VLOOKUP(H271,mapping!A:D,4,0)</f>
        <v>Daily Dividend Option</v>
      </c>
      <c r="G271" s="239">
        <v>269</v>
      </c>
      <c r="H271" s="239" t="s">
        <v>1441</v>
      </c>
      <c r="I271" s="239" t="s">
        <v>2096</v>
      </c>
      <c r="J271" s="287">
        <v>44605</v>
      </c>
      <c r="K271" s="287">
        <v>44605</v>
      </c>
      <c r="L271" s="289">
        <v>0.17222286000000001</v>
      </c>
      <c r="M271" s="289">
        <v>0.17222286000000001</v>
      </c>
      <c r="N271" s="289">
        <v>710.60699999999997</v>
      </c>
      <c r="O271" s="289">
        <v>710607</v>
      </c>
      <c r="P271" s="289">
        <v>25580.269</v>
      </c>
      <c r="Q271" s="289">
        <v>25580269</v>
      </c>
      <c r="R271" s="289">
        <v>0</v>
      </c>
      <c r="S271" s="289">
        <v>110.37</v>
      </c>
    </row>
    <row r="272" spans="1:19">
      <c r="A272" s="69" t="str">
        <f t="shared" si="4"/>
        <v>HDUSTFDPD</v>
      </c>
      <c r="B272" s="69" t="str">
        <f>VLOOKUP(H272,mapping!A:B,2,0)</f>
        <v>HDUSTF</v>
      </c>
      <c r="C272" s="69" t="str">
        <f>VLOOKUP(H272,mapping!A:C,3,0)</f>
        <v>DPD</v>
      </c>
      <c r="D272" s="69" t="str">
        <f>VLOOKUP(H272,mapping!A:D,4,0)</f>
        <v>Direct Plan - Daily Dividend Option</v>
      </c>
      <c r="G272" s="239">
        <v>270</v>
      </c>
      <c r="H272" s="239" t="s">
        <v>465</v>
      </c>
      <c r="I272" s="239" t="s">
        <v>2097</v>
      </c>
      <c r="J272" s="287">
        <v>44568</v>
      </c>
      <c r="K272" s="287">
        <v>44568</v>
      </c>
      <c r="L272" s="289">
        <v>1.7479500000000001E-3</v>
      </c>
      <c r="M272" s="289">
        <v>1.7479500000000001E-3</v>
      </c>
      <c r="N272" s="289">
        <v>3101.2089999999998</v>
      </c>
      <c r="O272" s="289">
        <v>31274.452281400001</v>
      </c>
      <c r="P272" s="289">
        <v>120683.433</v>
      </c>
      <c r="Q272" s="289">
        <v>1217044.1484318001</v>
      </c>
      <c r="R272" s="289">
        <v>0</v>
      </c>
      <c r="S272" s="289">
        <v>5.42</v>
      </c>
    </row>
    <row r="273" spans="1:19">
      <c r="A273" s="69" t="str">
        <f t="shared" si="4"/>
        <v>HDONTFDD</v>
      </c>
      <c r="B273" s="69" t="str">
        <f>VLOOKUP(H273,mapping!A:B,2,0)</f>
        <v>HDONTF</v>
      </c>
      <c r="C273" s="69" t="str">
        <f>VLOOKUP(H273,mapping!A:C,3,0)</f>
        <v>DD</v>
      </c>
      <c r="D273" s="69" t="str">
        <f>VLOOKUP(H273,mapping!A:D,4,0)</f>
        <v>Daily Dividend Option</v>
      </c>
      <c r="G273" s="239">
        <v>271</v>
      </c>
      <c r="H273" s="239" t="s">
        <v>1441</v>
      </c>
      <c r="I273" s="239" t="s">
        <v>2096</v>
      </c>
      <c r="J273" s="287">
        <v>44486</v>
      </c>
      <c r="K273" s="287">
        <v>44486</v>
      </c>
      <c r="L273" s="289">
        <v>0.24237998999999999</v>
      </c>
      <c r="M273" s="289">
        <v>0.24237998999999999</v>
      </c>
      <c r="N273" s="289">
        <v>1102.201</v>
      </c>
      <c r="O273" s="289">
        <v>1102201</v>
      </c>
      <c r="P273" s="289">
        <v>22856.13</v>
      </c>
      <c r="Q273" s="289">
        <v>22856130</v>
      </c>
      <c r="R273" s="289">
        <v>0</v>
      </c>
      <c r="S273" s="289">
        <v>240.14</v>
      </c>
    </row>
    <row r="274" spans="1:19">
      <c r="A274" s="69" t="str">
        <f t="shared" si="4"/>
        <v>HDUSTFDD</v>
      </c>
      <c r="B274" s="69" t="str">
        <f>VLOOKUP(H274,mapping!A:B,2,0)</f>
        <v>HDUSTF</v>
      </c>
      <c r="C274" s="69" t="str">
        <f>VLOOKUP(H274,mapping!A:C,3,0)</f>
        <v>DD</v>
      </c>
      <c r="D274" s="69" t="str">
        <f>VLOOKUP(H274,mapping!A:D,4,0)</f>
        <v>Daily Dividend Option</v>
      </c>
      <c r="G274" s="239">
        <v>272</v>
      </c>
      <c r="H274" s="239" t="s">
        <v>459</v>
      </c>
      <c r="I274" s="239" t="s">
        <v>2257</v>
      </c>
      <c r="J274" s="287">
        <v>44543</v>
      </c>
      <c r="K274" s="287">
        <v>44543</v>
      </c>
      <c r="L274" s="289">
        <v>1.9770899999999999E-3</v>
      </c>
      <c r="M274" s="289">
        <v>1.9770899999999999E-3</v>
      </c>
      <c r="N274" s="289">
        <v>31477.153999999999</v>
      </c>
      <c r="O274" s="289">
        <v>316405.20429259998</v>
      </c>
      <c r="P274" s="289">
        <v>3438904.0269999998</v>
      </c>
      <c r="Q274" s="289">
        <v>34567519.389001302</v>
      </c>
      <c r="R274" s="289">
        <v>0</v>
      </c>
      <c r="S274" s="289">
        <v>62.24</v>
      </c>
    </row>
    <row r="275" spans="1:19">
      <c r="A275" s="69" t="str">
        <f t="shared" si="4"/>
        <v>HDONTFDD</v>
      </c>
      <c r="B275" s="69" t="str">
        <f>VLOOKUP(H275,mapping!A:B,2,0)</f>
        <v>HDONTF</v>
      </c>
      <c r="C275" s="69" t="str">
        <f>VLOOKUP(H275,mapping!A:C,3,0)</f>
        <v>DD</v>
      </c>
      <c r="D275" s="69" t="str">
        <f>VLOOKUP(H275,mapping!A:D,4,0)</f>
        <v>Daily Dividend Option</v>
      </c>
      <c r="G275" s="239">
        <v>273</v>
      </c>
      <c r="H275" s="239" t="s">
        <v>1441</v>
      </c>
      <c r="I275" s="239" t="s">
        <v>2096</v>
      </c>
      <c r="J275" s="287">
        <v>44517</v>
      </c>
      <c r="K275" s="287">
        <v>44517</v>
      </c>
      <c r="L275" s="289">
        <v>8.4834179999999995E-2</v>
      </c>
      <c r="M275" s="289">
        <v>8.4834179999999995E-2</v>
      </c>
      <c r="N275" s="289">
        <v>1004.789</v>
      </c>
      <c r="O275" s="289">
        <v>1004789</v>
      </c>
      <c r="P275" s="289">
        <v>25411.216</v>
      </c>
      <c r="Q275" s="289">
        <v>25411216</v>
      </c>
      <c r="R275" s="289">
        <v>0</v>
      </c>
      <c r="S275" s="289">
        <v>76.239999999999995</v>
      </c>
    </row>
    <row r="276" spans="1:19">
      <c r="A276" s="69" t="str">
        <f t="shared" si="4"/>
        <v>HDONTFDD</v>
      </c>
      <c r="B276" s="69" t="str">
        <f>VLOOKUP(H276,mapping!A:B,2,0)</f>
        <v>HDONTF</v>
      </c>
      <c r="C276" s="69" t="str">
        <f>VLOOKUP(H276,mapping!A:C,3,0)</f>
        <v>DD</v>
      </c>
      <c r="D276" s="69" t="str">
        <f>VLOOKUP(H276,mapping!A:D,4,0)</f>
        <v>Daily Dividend Option</v>
      </c>
      <c r="G276" s="239">
        <v>274</v>
      </c>
      <c r="H276" s="239" t="s">
        <v>1441</v>
      </c>
      <c r="I276" s="239" t="s">
        <v>2096</v>
      </c>
      <c r="J276" s="287">
        <v>44551</v>
      </c>
      <c r="K276" s="287">
        <v>44551</v>
      </c>
      <c r="L276" s="289">
        <v>9.5055059999999997E-2</v>
      </c>
      <c r="M276" s="289">
        <v>9.5055059999999997E-2</v>
      </c>
      <c r="N276" s="289">
        <v>807.26099999999997</v>
      </c>
      <c r="O276" s="289">
        <v>807261</v>
      </c>
      <c r="P276" s="289">
        <v>25478.976999999999</v>
      </c>
      <c r="Q276" s="289">
        <v>25478977</v>
      </c>
      <c r="R276" s="289">
        <v>0</v>
      </c>
      <c r="S276" s="289">
        <v>68.73</v>
      </c>
    </row>
    <row r="277" spans="1:19">
      <c r="A277" s="69" t="str">
        <f t="shared" si="4"/>
        <v>HDONTFDD</v>
      </c>
      <c r="B277" s="69" t="str">
        <f>VLOOKUP(H277,mapping!A:B,2,0)</f>
        <v>HDONTF</v>
      </c>
      <c r="C277" s="69" t="str">
        <f>VLOOKUP(H277,mapping!A:C,3,0)</f>
        <v>DD</v>
      </c>
      <c r="D277" s="69" t="str">
        <f>VLOOKUP(H277,mapping!A:D,4,0)</f>
        <v>Daily Dividend Option</v>
      </c>
      <c r="G277" s="239">
        <v>275</v>
      </c>
      <c r="H277" s="239" t="s">
        <v>1441</v>
      </c>
      <c r="I277" s="239" t="s">
        <v>2096</v>
      </c>
      <c r="J277" s="287">
        <v>44500</v>
      </c>
      <c r="K277" s="287">
        <v>44500</v>
      </c>
      <c r="L277" s="289">
        <v>0.17166866</v>
      </c>
      <c r="M277" s="289">
        <v>0.17166866</v>
      </c>
      <c r="N277" s="289">
        <v>1003.3920000000001</v>
      </c>
      <c r="O277" s="289">
        <v>1003392</v>
      </c>
      <c r="P277" s="289">
        <v>23880.474999999999</v>
      </c>
      <c r="Q277" s="289">
        <v>23880475</v>
      </c>
      <c r="R277" s="289">
        <v>0</v>
      </c>
      <c r="S277" s="289">
        <v>155.24</v>
      </c>
    </row>
    <row r="278" spans="1:19">
      <c r="A278" s="69" t="str">
        <f t="shared" si="4"/>
        <v>HDUSTFDPD</v>
      </c>
      <c r="B278" s="69" t="str">
        <f>VLOOKUP(H278,mapping!A:B,2,0)</f>
        <v>HDUSTF</v>
      </c>
      <c r="C278" s="69" t="str">
        <f>VLOOKUP(H278,mapping!A:C,3,0)</f>
        <v>DPD</v>
      </c>
      <c r="D278" s="69" t="str">
        <f>VLOOKUP(H278,mapping!A:D,4,0)</f>
        <v>Direct Plan - Daily Dividend Option</v>
      </c>
      <c r="G278" s="239">
        <v>276</v>
      </c>
      <c r="H278" s="239" t="s">
        <v>465</v>
      </c>
      <c r="I278" s="239" t="s">
        <v>2097</v>
      </c>
      <c r="J278" s="287">
        <v>44600</v>
      </c>
      <c r="K278" s="287">
        <v>44600</v>
      </c>
      <c r="L278" s="289">
        <v>1.31599E-3</v>
      </c>
      <c r="M278" s="289">
        <v>1.31599E-3</v>
      </c>
      <c r="N278" s="289">
        <v>3109.4690000000001</v>
      </c>
      <c r="O278" s="289">
        <v>31357.7510774</v>
      </c>
      <c r="P278" s="289">
        <v>120973.005</v>
      </c>
      <c r="Q278" s="289">
        <v>1219964.366223</v>
      </c>
      <c r="R278" s="289">
        <v>0</v>
      </c>
      <c r="S278" s="289">
        <v>4.09</v>
      </c>
    </row>
    <row r="279" spans="1:19">
      <c r="A279" s="69" t="str">
        <f t="shared" si="4"/>
        <v>HDONTFDPD</v>
      </c>
      <c r="B279" s="69" t="str">
        <f>VLOOKUP(H279,mapping!A:B,2,0)</f>
        <v>HDONTF</v>
      </c>
      <c r="C279" s="69" t="str">
        <f>VLOOKUP(H279,mapping!A:C,3,0)</f>
        <v>DPD</v>
      </c>
      <c r="D279" s="69" t="str">
        <f>VLOOKUP(H279,mapping!A:D,4,0)</f>
        <v>Direct Plan - Daily Dividend Option</v>
      </c>
      <c r="G279" s="239">
        <v>277</v>
      </c>
      <c r="H279" s="239" t="s">
        <v>1446</v>
      </c>
      <c r="I279" s="239" t="s">
        <v>2094</v>
      </c>
      <c r="J279" s="287">
        <v>44481</v>
      </c>
      <c r="K279" s="287">
        <v>44481</v>
      </c>
      <c r="L279" s="289">
        <v>8.3624489999999996E-2</v>
      </c>
      <c r="M279" s="289">
        <v>8.3624489999999996E-2</v>
      </c>
      <c r="N279" s="289">
        <v>0</v>
      </c>
      <c r="O279" s="289">
        <v>0</v>
      </c>
      <c r="P279" s="289">
        <v>17.459</v>
      </c>
      <c r="Q279" s="289">
        <v>17459</v>
      </c>
      <c r="R279" s="289">
        <v>0</v>
      </c>
      <c r="S279" s="289">
        <v>0</v>
      </c>
    </row>
    <row r="280" spans="1:19">
      <c r="A280" s="69" t="str">
        <f t="shared" si="4"/>
        <v>HDUSTFDPD</v>
      </c>
      <c r="B280" s="69" t="str">
        <f>VLOOKUP(H280,mapping!A:B,2,0)</f>
        <v>HDUSTF</v>
      </c>
      <c r="C280" s="69" t="str">
        <f>VLOOKUP(H280,mapping!A:C,3,0)</f>
        <v>DPD</v>
      </c>
      <c r="D280" s="69" t="str">
        <f>VLOOKUP(H280,mapping!A:D,4,0)</f>
        <v>Direct Plan - Daily Dividend Option</v>
      </c>
      <c r="G280" s="239">
        <v>278</v>
      </c>
      <c r="H280" s="239" t="s">
        <v>465</v>
      </c>
      <c r="I280" s="239" t="s">
        <v>2097</v>
      </c>
      <c r="J280" s="287">
        <v>44579</v>
      </c>
      <c r="K280" s="287">
        <v>44579</v>
      </c>
      <c r="L280" s="289">
        <v>5.1612000000000001E-4</v>
      </c>
      <c r="M280" s="289">
        <v>5.1612000000000001E-4</v>
      </c>
      <c r="N280" s="289">
        <v>3106.0630000000001</v>
      </c>
      <c r="O280" s="289">
        <v>31323.402929799999</v>
      </c>
      <c r="P280" s="289">
        <v>120853.51300000001</v>
      </c>
      <c r="Q280" s="289">
        <v>1218759.3371997999</v>
      </c>
      <c r="R280" s="289">
        <v>0</v>
      </c>
      <c r="S280" s="289">
        <v>1.6</v>
      </c>
    </row>
    <row r="281" spans="1:19">
      <c r="A281" s="69" t="str">
        <f t="shared" si="4"/>
        <v>HLCASHDPD</v>
      </c>
      <c r="B281" s="69" t="str">
        <f>VLOOKUP(H281,mapping!A:B,2,0)</f>
        <v>HLCASH</v>
      </c>
      <c r="C281" s="69" t="str">
        <f>VLOOKUP(H281,mapping!A:C,3,0)</f>
        <v>DPD</v>
      </c>
      <c r="D281" s="69" t="str">
        <f>VLOOKUP(H281,mapping!A:D,4,0)</f>
        <v>Direct Plan - Daily Dividend Option</v>
      </c>
      <c r="G281" s="239">
        <v>279</v>
      </c>
      <c r="H281" s="239" t="s">
        <v>615</v>
      </c>
      <c r="I281" s="239" t="s">
        <v>2095</v>
      </c>
      <c r="J281" s="287">
        <v>44547</v>
      </c>
      <c r="K281" s="287">
        <v>44547</v>
      </c>
      <c r="L281" s="289">
        <v>9.8486470000000007E-2</v>
      </c>
      <c r="M281" s="289">
        <v>9.8486470000000007E-2</v>
      </c>
      <c r="N281" s="289">
        <v>192891.90100000001</v>
      </c>
      <c r="O281" s="289">
        <v>193073238.67613009</v>
      </c>
      <c r="P281" s="289">
        <v>5465.4690000000001</v>
      </c>
      <c r="Q281" s="289">
        <v>5470607.0874068998</v>
      </c>
      <c r="R281" s="289">
        <v>0</v>
      </c>
      <c r="S281" s="289">
        <v>17098.39</v>
      </c>
    </row>
    <row r="282" spans="1:19">
      <c r="A282" s="69" t="str">
        <f t="shared" si="4"/>
        <v>HLCASHDPD</v>
      </c>
      <c r="B282" s="69" t="str">
        <f>VLOOKUP(H282,mapping!A:B,2,0)</f>
        <v>HLCASH</v>
      </c>
      <c r="C282" s="69" t="str">
        <f>VLOOKUP(H282,mapping!A:C,3,0)</f>
        <v>DPD</v>
      </c>
      <c r="D282" s="69" t="str">
        <f>VLOOKUP(H282,mapping!A:D,4,0)</f>
        <v>Direct Plan - Daily Dividend Option</v>
      </c>
      <c r="G282" s="239">
        <v>280</v>
      </c>
      <c r="H282" s="239" t="s">
        <v>615</v>
      </c>
      <c r="I282" s="239" t="s">
        <v>2095</v>
      </c>
      <c r="J282" s="287">
        <v>44524</v>
      </c>
      <c r="K282" s="287">
        <v>44524</v>
      </c>
      <c r="L282" s="289">
        <v>0.12288098</v>
      </c>
      <c r="M282" s="289">
        <v>0.12288098</v>
      </c>
      <c r="N282" s="289">
        <v>212566.139</v>
      </c>
      <c r="O282" s="289">
        <v>212765972.42727393</v>
      </c>
      <c r="P282" s="289">
        <v>5453.78</v>
      </c>
      <c r="Q282" s="289">
        <v>5458907.0985780004</v>
      </c>
      <c r="R282" s="289">
        <v>0</v>
      </c>
      <c r="S282" s="289">
        <v>23510.17</v>
      </c>
    </row>
    <row r="283" spans="1:19">
      <c r="A283" s="69" t="str">
        <f t="shared" si="4"/>
        <v>HLCASHDPD</v>
      </c>
      <c r="B283" s="69" t="str">
        <f>VLOOKUP(H283,mapping!A:B,2,0)</f>
        <v>HLCASH</v>
      </c>
      <c r="C283" s="69" t="str">
        <f>VLOOKUP(H283,mapping!A:C,3,0)</f>
        <v>DPD</v>
      </c>
      <c r="D283" s="69" t="str">
        <f>VLOOKUP(H283,mapping!A:D,4,0)</f>
        <v>Direct Plan - Daily Dividend Option</v>
      </c>
      <c r="G283" s="239">
        <v>281</v>
      </c>
      <c r="H283" s="239" t="s">
        <v>615</v>
      </c>
      <c r="I283" s="239" t="s">
        <v>2095</v>
      </c>
      <c r="J283" s="287">
        <v>44578</v>
      </c>
      <c r="K283" s="287">
        <v>44578</v>
      </c>
      <c r="L283" s="289">
        <v>7.4356800000000001E-2</v>
      </c>
      <c r="M283" s="289">
        <v>7.4356800000000001E-2</v>
      </c>
      <c r="N283" s="289">
        <v>173458.30600000001</v>
      </c>
      <c r="O283" s="289">
        <v>173621374.15347061</v>
      </c>
      <c r="P283" s="289">
        <v>5492.6049999999996</v>
      </c>
      <c r="Q283" s="289">
        <v>5497768.5979605</v>
      </c>
      <c r="R283" s="289">
        <v>0</v>
      </c>
      <c r="S283" s="289">
        <v>11608.24</v>
      </c>
    </row>
    <row r="284" spans="1:19">
      <c r="A284" s="69" t="str">
        <f t="shared" si="4"/>
        <v>HLCASHDPD</v>
      </c>
      <c r="B284" s="69" t="str">
        <f>VLOOKUP(H284,mapping!A:B,2,0)</f>
        <v>HLCASH</v>
      </c>
      <c r="C284" s="69" t="str">
        <f>VLOOKUP(H284,mapping!A:C,3,0)</f>
        <v>DPD</v>
      </c>
      <c r="D284" s="69" t="str">
        <f>VLOOKUP(H284,mapping!A:D,4,0)</f>
        <v>Direct Plan - Daily Dividend Option</v>
      </c>
      <c r="G284" s="239">
        <v>282</v>
      </c>
      <c r="H284" s="239" t="s">
        <v>615</v>
      </c>
      <c r="I284" s="239" t="s">
        <v>2095</v>
      </c>
      <c r="J284" s="287">
        <v>44559</v>
      </c>
      <c r="K284" s="287">
        <v>44559</v>
      </c>
      <c r="L284" s="289">
        <v>0.11953950000000001</v>
      </c>
      <c r="M284" s="289">
        <v>0.11953950000000001</v>
      </c>
      <c r="N284" s="289">
        <v>193099.45199999999</v>
      </c>
      <c r="O284" s="289">
        <v>193280984.7948252</v>
      </c>
      <c r="P284" s="289">
        <v>5481.3649999999998</v>
      </c>
      <c r="Q284" s="289">
        <v>5486518.0312364995</v>
      </c>
      <c r="R284" s="289">
        <v>0</v>
      </c>
      <c r="S284" s="289">
        <v>20775.96</v>
      </c>
    </row>
    <row r="285" spans="1:19">
      <c r="A285" s="69" t="str">
        <f t="shared" si="4"/>
        <v>HDONTFDD</v>
      </c>
      <c r="B285" s="69" t="str">
        <f>VLOOKUP(H285,mapping!A:B,2,0)</f>
        <v>HDONTF</v>
      </c>
      <c r="C285" s="69" t="str">
        <f>VLOOKUP(H285,mapping!A:C,3,0)</f>
        <v>DD</v>
      </c>
      <c r="D285" s="69" t="str">
        <f>VLOOKUP(H285,mapping!A:D,4,0)</f>
        <v>Daily Dividend Option</v>
      </c>
      <c r="G285" s="239">
        <v>283</v>
      </c>
      <c r="H285" s="239" t="s">
        <v>1441</v>
      </c>
      <c r="I285" s="239" t="s">
        <v>2096</v>
      </c>
      <c r="J285" s="287">
        <v>44487</v>
      </c>
      <c r="K285" s="287">
        <v>44487</v>
      </c>
      <c r="L285" s="289">
        <v>8.4862439999999997E-2</v>
      </c>
      <c r="M285" s="289">
        <v>8.4862439999999997E-2</v>
      </c>
      <c r="N285" s="289">
        <v>1102.441</v>
      </c>
      <c r="O285" s="289">
        <v>1102441</v>
      </c>
      <c r="P285" s="289">
        <v>22861.517</v>
      </c>
      <c r="Q285" s="289">
        <v>22861517</v>
      </c>
      <c r="R285" s="289">
        <v>0</v>
      </c>
      <c r="S285" s="289">
        <v>84.56</v>
      </c>
    </row>
    <row r="286" spans="1:19">
      <c r="A286" s="69" t="str">
        <f t="shared" si="4"/>
        <v>HDONTFDPD</v>
      </c>
      <c r="B286" s="69" t="str">
        <f>VLOOKUP(H286,mapping!A:B,2,0)</f>
        <v>HDONTF</v>
      </c>
      <c r="C286" s="69" t="str">
        <f>VLOOKUP(H286,mapping!A:C,3,0)</f>
        <v>DPD</v>
      </c>
      <c r="D286" s="69" t="str">
        <f>VLOOKUP(H286,mapping!A:D,4,0)</f>
        <v>Direct Plan - Daily Dividend Option</v>
      </c>
      <c r="G286" s="239">
        <v>284</v>
      </c>
      <c r="H286" s="239" t="s">
        <v>1446</v>
      </c>
      <c r="I286" s="239" t="s">
        <v>2094</v>
      </c>
      <c r="J286" s="287">
        <v>44530</v>
      </c>
      <c r="K286" s="287">
        <v>44530</v>
      </c>
      <c r="L286" s="289">
        <v>8.947397E-2</v>
      </c>
      <c r="M286" s="289">
        <v>8.947397E-2</v>
      </c>
      <c r="N286" s="289">
        <v>0</v>
      </c>
      <c r="O286" s="289">
        <v>0</v>
      </c>
      <c r="P286" s="289">
        <v>17.547000000000001</v>
      </c>
      <c r="Q286" s="289">
        <v>17547</v>
      </c>
      <c r="R286" s="289">
        <v>0</v>
      </c>
      <c r="S286" s="289">
        <v>0</v>
      </c>
    </row>
    <row r="287" spans="1:19">
      <c r="A287" s="69" t="str">
        <f t="shared" si="4"/>
        <v>HDUSDFDD</v>
      </c>
      <c r="B287" s="69" t="str">
        <f>VLOOKUP(H287,mapping!A:B,2,0)</f>
        <v>HDUSDF</v>
      </c>
      <c r="C287" s="69" t="str">
        <f>VLOOKUP(H287,mapping!A:C,3,0)</f>
        <v>DD</v>
      </c>
      <c r="D287" s="69" t="str">
        <f>VLOOKUP(H287,mapping!A:D,4,0)</f>
        <v>Daily Dividend Option</v>
      </c>
      <c r="G287" s="239">
        <v>285</v>
      </c>
      <c r="H287" s="239" t="s">
        <v>1660</v>
      </c>
      <c r="I287" s="239" t="s">
        <v>2093</v>
      </c>
      <c r="J287" s="287">
        <v>44588</v>
      </c>
      <c r="K287" s="287">
        <v>44588</v>
      </c>
      <c r="L287" s="289">
        <v>0.14867304000000001</v>
      </c>
      <c r="M287" s="289">
        <v>0.14867304000000001</v>
      </c>
      <c r="N287" s="289">
        <v>0</v>
      </c>
      <c r="O287" s="289">
        <v>0</v>
      </c>
      <c r="P287" s="289">
        <v>83782.502999999997</v>
      </c>
      <c r="Q287" s="289">
        <v>86102432.129819706</v>
      </c>
      <c r="R287" s="289">
        <v>0</v>
      </c>
      <c r="S287" s="289">
        <v>0</v>
      </c>
    </row>
    <row r="288" spans="1:19">
      <c r="A288" s="69" t="str">
        <f t="shared" si="4"/>
        <v>HLCASHDPD</v>
      </c>
      <c r="B288" s="69" t="str">
        <f>VLOOKUP(H288,mapping!A:B,2,0)</f>
        <v>HLCASH</v>
      </c>
      <c r="C288" s="69" t="str">
        <f>VLOOKUP(H288,mapping!A:C,3,0)</f>
        <v>DPD</v>
      </c>
      <c r="D288" s="69" t="str">
        <f>VLOOKUP(H288,mapping!A:D,4,0)</f>
        <v>Direct Plan - Daily Dividend Option</v>
      </c>
      <c r="G288" s="239">
        <v>286</v>
      </c>
      <c r="H288" s="239" t="s">
        <v>615</v>
      </c>
      <c r="I288" s="239" t="s">
        <v>2095</v>
      </c>
      <c r="J288" s="287">
        <v>44481</v>
      </c>
      <c r="K288" s="287">
        <v>44481</v>
      </c>
      <c r="L288" s="289">
        <v>9.9203189999999997E-2</v>
      </c>
      <c r="M288" s="289">
        <v>9.9203189999999997E-2</v>
      </c>
      <c r="N288" s="289">
        <v>58712.097000000002</v>
      </c>
      <c r="O288" s="289">
        <v>58767292.242389701</v>
      </c>
      <c r="P288" s="289">
        <v>5438.875</v>
      </c>
      <c r="Q288" s="289">
        <v>5443988.0863875002</v>
      </c>
      <c r="R288" s="289">
        <v>0</v>
      </c>
      <c r="S288" s="289">
        <v>5244.17</v>
      </c>
    </row>
    <row r="289" spans="1:19">
      <c r="A289" s="69" t="str">
        <f t="shared" si="4"/>
        <v>HDONTFDD</v>
      </c>
      <c r="B289" s="69" t="str">
        <f>VLOOKUP(H289,mapping!A:B,2,0)</f>
        <v>HDONTF</v>
      </c>
      <c r="C289" s="69" t="str">
        <f>VLOOKUP(H289,mapping!A:C,3,0)</f>
        <v>DD</v>
      </c>
      <c r="D289" s="69" t="str">
        <f>VLOOKUP(H289,mapping!A:D,4,0)</f>
        <v>Daily Dividend Option</v>
      </c>
      <c r="G289" s="239">
        <v>287</v>
      </c>
      <c r="H289" s="239" t="s">
        <v>1441</v>
      </c>
      <c r="I289" s="239" t="s">
        <v>2096</v>
      </c>
      <c r="J289" s="287">
        <v>44521</v>
      </c>
      <c r="K289" s="287">
        <v>44521</v>
      </c>
      <c r="L289" s="289">
        <v>0.27508157999999999</v>
      </c>
      <c r="M289" s="289">
        <v>0.27508157999999999</v>
      </c>
      <c r="N289" s="289">
        <v>904.94</v>
      </c>
      <c r="O289" s="289">
        <v>904940</v>
      </c>
      <c r="P289" s="289">
        <v>25414.851999999999</v>
      </c>
      <c r="Q289" s="289">
        <v>25414852</v>
      </c>
      <c r="R289" s="289">
        <v>0</v>
      </c>
      <c r="S289" s="289">
        <v>223.92</v>
      </c>
    </row>
    <row r="290" spans="1:19">
      <c r="A290" s="69" t="str">
        <f t="shared" si="4"/>
        <v>HLCASHDD</v>
      </c>
      <c r="B290" s="69" t="str">
        <f>VLOOKUP(H290,mapping!A:B,2,0)</f>
        <v>HLCASH</v>
      </c>
      <c r="C290" s="69" t="str">
        <f>VLOOKUP(H290,mapping!A:C,3,0)</f>
        <v>DD</v>
      </c>
      <c r="D290" s="69" t="str">
        <f>VLOOKUP(H290,mapping!A:D,4,0)</f>
        <v>Daily Dividend Option</v>
      </c>
      <c r="G290" s="239">
        <v>288</v>
      </c>
      <c r="H290" s="239" t="s">
        <v>610</v>
      </c>
      <c r="I290" s="239" t="s">
        <v>2098</v>
      </c>
      <c r="J290" s="287">
        <v>44584</v>
      </c>
      <c r="K290" s="287">
        <v>44584</v>
      </c>
      <c r="L290" s="289">
        <v>0.20151954</v>
      </c>
      <c r="M290" s="289">
        <v>0.20151954</v>
      </c>
      <c r="N290" s="289">
        <v>83449.989000000001</v>
      </c>
      <c r="O290" s="289">
        <v>83541717.227908805</v>
      </c>
      <c r="P290" s="289">
        <v>701082.93240000005</v>
      </c>
      <c r="Q290" s="289">
        <v>701853562.75929403</v>
      </c>
      <c r="R290" s="289">
        <v>0</v>
      </c>
      <c r="S290" s="289">
        <v>15253.48</v>
      </c>
    </row>
    <row r="291" spans="1:19">
      <c r="A291" s="69" t="str">
        <f t="shared" si="4"/>
        <v>HLCASHDD</v>
      </c>
      <c r="B291" s="69" t="str">
        <f>VLOOKUP(H291,mapping!A:B,2,0)</f>
        <v>HLCASH</v>
      </c>
      <c r="C291" s="69" t="str">
        <f>VLOOKUP(H291,mapping!A:C,3,0)</f>
        <v>DD</v>
      </c>
      <c r="D291" s="69" t="str">
        <f>VLOOKUP(H291,mapping!A:D,4,0)</f>
        <v>Daily Dividend Option</v>
      </c>
      <c r="G291" s="239">
        <v>289</v>
      </c>
      <c r="H291" s="239" t="s">
        <v>610</v>
      </c>
      <c r="I291" s="239" t="s">
        <v>2098</v>
      </c>
      <c r="J291" s="287">
        <v>44502</v>
      </c>
      <c r="K291" s="287">
        <v>44502</v>
      </c>
      <c r="L291" s="289">
        <v>9.2882060000000002E-2</v>
      </c>
      <c r="M291" s="289">
        <v>9.2882060000000002E-2</v>
      </c>
      <c r="N291" s="289">
        <v>82870.396999999997</v>
      </c>
      <c r="O291" s="289">
        <v>82961488.140382394</v>
      </c>
      <c r="P291" s="289">
        <v>681391.06640000001</v>
      </c>
      <c r="Q291" s="289">
        <v>682140051.46018684</v>
      </c>
      <c r="R291" s="289">
        <v>0</v>
      </c>
      <c r="S291" s="289">
        <v>6980.18</v>
      </c>
    </row>
    <row r="292" spans="1:19">
      <c r="A292" s="69" t="str">
        <f t="shared" si="4"/>
        <v>HLCASHDD</v>
      </c>
      <c r="B292" s="69" t="str">
        <f>VLOOKUP(H292,mapping!A:B,2,0)</f>
        <v>HLCASH</v>
      </c>
      <c r="C292" s="69" t="str">
        <f>VLOOKUP(H292,mapping!A:C,3,0)</f>
        <v>DD</v>
      </c>
      <c r="D292" s="69" t="str">
        <f>VLOOKUP(H292,mapping!A:D,4,0)</f>
        <v>Daily Dividend Option</v>
      </c>
      <c r="G292" s="239">
        <v>290</v>
      </c>
      <c r="H292" s="239" t="s">
        <v>610</v>
      </c>
      <c r="I292" s="239" t="s">
        <v>2098</v>
      </c>
      <c r="J292" s="287">
        <v>44608</v>
      </c>
      <c r="K292" s="287">
        <v>44608</v>
      </c>
      <c r="L292" s="289">
        <v>0.11150183</v>
      </c>
      <c r="M292" s="289">
        <v>0.11150183</v>
      </c>
      <c r="N292" s="289">
        <v>91138.816999999995</v>
      </c>
      <c r="O292" s="289">
        <v>91238996.787646398</v>
      </c>
      <c r="P292" s="289">
        <v>679748.20539999998</v>
      </c>
      <c r="Q292" s="289">
        <v>680495384.62737572</v>
      </c>
      <c r="R292" s="289">
        <v>0</v>
      </c>
      <c r="S292" s="289">
        <v>9213.23</v>
      </c>
    </row>
    <row r="293" spans="1:19">
      <c r="A293" s="69" t="str">
        <f t="shared" si="4"/>
        <v>HDONTFDD</v>
      </c>
      <c r="B293" s="69" t="str">
        <f>VLOOKUP(H293,mapping!A:B,2,0)</f>
        <v>HDONTF</v>
      </c>
      <c r="C293" s="69" t="str">
        <f>VLOOKUP(H293,mapping!A:C,3,0)</f>
        <v>DD</v>
      </c>
      <c r="D293" s="69" t="str">
        <f>VLOOKUP(H293,mapping!A:D,4,0)</f>
        <v>Daily Dividend Option</v>
      </c>
      <c r="G293" s="239">
        <v>291</v>
      </c>
      <c r="H293" s="239" t="s">
        <v>1441</v>
      </c>
      <c r="I293" s="239" t="s">
        <v>2096</v>
      </c>
      <c r="J293" s="287">
        <v>44629</v>
      </c>
      <c r="K293" s="287">
        <v>44629</v>
      </c>
      <c r="L293" s="289">
        <v>0.10052431000000001</v>
      </c>
      <c r="M293" s="289">
        <v>0.10052431000000001</v>
      </c>
      <c r="N293" s="289">
        <v>611.846</v>
      </c>
      <c r="O293" s="289">
        <v>611846.36710759997</v>
      </c>
      <c r="P293" s="289">
        <v>25625.762999999999</v>
      </c>
      <c r="Q293" s="289">
        <v>25625778.375457801</v>
      </c>
      <c r="R293" s="289">
        <v>0</v>
      </c>
      <c r="S293" s="289">
        <v>55.51</v>
      </c>
    </row>
    <row r="294" spans="1:19">
      <c r="A294" s="69" t="str">
        <f t="shared" si="4"/>
        <v>HLCASHDPD</v>
      </c>
      <c r="B294" s="69" t="str">
        <f>VLOOKUP(H294,mapping!A:B,2,0)</f>
        <v>HLCASH</v>
      </c>
      <c r="C294" s="69" t="str">
        <f>VLOOKUP(H294,mapping!A:C,3,0)</f>
        <v>DPD</v>
      </c>
      <c r="D294" s="69" t="str">
        <f>VLOOKUP(H294,mapping!A:D,4,0)</f>
        <v>Direct Plan - Daily Dividend Option</v>
      </c>
      <c r="G294" s="239">
        <v>292</v>
      </c>
      <c r="H294" s="239" t="s">
        <v>615</v>
      </c>
      <c r="I294" s="239" t="s">
        <v>2095</v>
      </c>
      <c r="J294" s="287">
        <v>44473</v>
      </c>
      <c r="K294" s="287">
        <v>44473</v>
      </c>
      <c r="L294" s="289">
        <v>9.7494670000000005E-2</v>
      </c>
      <c r="M294" s="289">
        <v>9.7494670000000005E-2</v>
      </c>
      <c r="N294" s="289">
        <v>58666.790999999997</v>
      </c>
      <c r="O294" s="289">
        <v>58721943.650219098</v>
      </c>
      <c r="P294" s="289">
        <v>5438.308</v>
      </c>
      <c r="Q294" s="289">
        <v>5443420.5533507997</v>
      </c>
      <c r="R294" s="289">
        <v>0</v>
      </c>
      <c r="S294" s="289">
        <v>5149.4399999999996</v>
      </c>
    </row>
    <row r="295" spans="1:19">
      <c r="A295" s="69" t="str">
        <f t="shared" si="4"/>
        <v>HLCASHDD</v>
      </c>
      <c r="B295" s="69" t="str">
        <f>VLOOKUP(H295,mapping!A:B,2,0)</f>
        <v>HLCASH</v>
      </c>
      <c r="C295" s="69" t="str">
        <f>VLOOKUP(H295,mapping!A:C,3,0)</f>
        <v>DD</v>
      </c>
      <c r="D295" s="69" t="str">
        <f>VLOOKUP(H295,mapping!A:D,4,0)</f>
        <v>Daily Dividend Option</v>
      </c>
      <c r="G295" s="239">
        <v>293</v>
      </c>
      <c r="H295" s="239" t="s">
        <v>610</v>
      </c>
      <c r="I295" s="239" t="s">
        <v>2098</v>
      </c>
      <c r="J295" s="287">
        <v>44585</v>
      </c>
      <c r="K295" s="287">
        <v>44585</v>
      </c>
      <c r="L295" s="289">
        <v>9.1954400000000006E-2</v>
      </c>
      <c r="M295" s="289">
        <v>9.1954400000000006E-2</v>
      </c>
      <c r="N295" s="289">
        <v>83465.225000000006</v>
      </c>
      <c r="O295" s="289">
        <v>83556969.975319996</v>
      </c>
      <c r="P295" s="289">
        <v>701120.93339999998</v>
      </c>
      <c r="Q295" s="289">
        <v>701891605.5299933</v>
      </c>
      <c r="R295" s="289">
        <v>0</v>
      </c>
      <c r="S295" s="289">
        <v>6959.38</v>
      </c>
    </row>
    <row r="296" spans="1:19">
      <c r="A296" s="69" t="str">
        <f t="shared" si="4"/>
        <v>HDONTFDPD</v>
      </c>
      <c r="B296" s="69" t="str">
        <f>VLOOKUP(H296,mapping!A:B,2,0)</f>
        <v>HDONTF</v>
      </c>
      <c r="C296" s="69" t="str">
        <f>VLOOKUP(H296,mapping!A:C,3,0)</f>
        <v>DPD</v>
      </c>
      <c r="D296" s="69" t="str">
        <f>VLOOKUP(H296,mapping!A:D,4,0)</f>
        <v>Direct Plan - Daily Dividend Option</v>
      </c>
      <c r="G296" s="239">
        <v>294</v>
      </c>
      <c r="H296" s="239" t="s">
        <v>1446</v>
      </c>
      <c r="I296" s="239" t="s">
        <v>2094</v>
      </c>
      <c r="J296" s="287">
        <v>44589</v>
      </c>
      <c r="K296" s="287">
        <v>44589</v>
      </c>
      <c r="L296" s="289">
        <v>0.10476837</v>
      </c>
      <c r="M296" s="289">
        <v>0.10476837</v>
      </c>
      <c r="N296" s="289">
        <v>0</v>
      </c>
      <c r="O296" s="289">
        <v>0</v>
      </c>
      <c r="P296" s="289">
        <v>17.658000000000001</v>
      </c>
      <c r="Q296" s="289">
        <v>17658</v>
      </c>
      <c r="R296" s="289">
        <v>0</v>
      </c>
      <c r="S296" s="289">
        <v>0</v>
      </c>
    </row>
    <row r="297" spans="1:19">
      <c r="A297" s="69" t="str">
        <f t="shared" si="4"/>
        <v>HLCASHDPD</v>
      </c>
      <c r="B297" s="69" t="str">
        <f>VLOOKUP(H297,mapping!A:B,2,0)</f>
        <v>HLCASH</v>
      </c>
      <c r="C297" s="69" t="str">
        <f>VLOOKUP(H297,mapping!A:C,3,0)</f>
        <v>DPD</v>
      </c>
      <c r="D297" s="69" t="str">
        <f>VLOOKUP(H297,mapping!A:D,4,0)</f>
        <v>Direct Plan - Daily Dividend Option</v>
      </c>
      <c r="G297" s="239">
        <v>295</v>
      </c>
      <c r="H297" s="239" t="s">
        <v>615</v>
      </c>
      <c r="I297" s="239" t="s">
        <v>2095</v>
      </c>
      <c r="J297" s="287">
        <v>44550</v>
      </c>
      <c r="K297" s="287">
        <v>44550</v>
      </c>
      <c r="L297" s="289">
        <v>0.10675490999999999</v>
      </c>
      <c r="M297" s="289">
        <v>0.10675490999999999</v>
      </c>
      <c r="N297" s="289">
        <v>192943.73300000001</v>
      </c>
      <c r="O297" s="289">
        <v>193125119.40339327</v>
      </c>
      <c r="P297" s="289">
        <v>5466.9409999999998</v>
      </c>
      <c r="Q297" s="289">
        <v>5472080.4712340999</v>
      </c>
      <c r="R297" s="289">
        <v>0</v>
      </c>
      <c r="S297" s="289">
        <v>18538.77</v>
      </c>
    </row>
    <row r="298" spans="1:19">
      <c r="A298" s="69" t="str">
        <f t="shared" si="4"/>
        <v>HDONTFDPD</v>
      </c>
      <c r="B298" s="69" t="str">
        <f>VLOOKUP(H298,mapping!A:B,2,0)</f>
        <v>HDONTF</v>
      </c>
      <c r="C298" s="69" t="str">
        <f>VLOOKUP(H298,mapping!A:C,3,0)</f>
        <v>DPD</v>
      </c>
      <c r="D298" s="69" t="str">
        <f>VLOOKUP(H298,mapping!A:D,4,0)</f>
        <v>Direct Plan - Daily Dividend Option</v>
      </c>
      <c r="G298" s="239">
        <v>296</v>
      </c>
      <c r="H298" s="239" t="s">
        <v>1446</v>
      </c>
      <c r="I298" s="239" t="s">
        <v>2094</v>
      </c>
      <c r="J298" s="287">
        <v>44637</v>
      </c>
      <c r="K298" s="287">
        <v>44637</v>
      </c>
      <c r="L298" s="289">
        <v>9.5790829999999993E-2</v>
      </c>
      <c r="M298" s="289">
        <v>9.5790829999999993E-2</v>
      </c>
      <c r="N298" s="289">
        <v>0</v>
      </c>
      <c r="O298" s="289">
        <v>0</v>
      </c>
      <c r="P298" s="289">
        <v>17.747</v>
      </c>
      <c r="Q298" s="289">
        <v>17747</v>
      </c>
      <c r="R298" s="289">
        <v>0</v>
      </c>
      <c r="S298" s="289">
        <v>0</v>
      </c>
    </row>
    <row r="299" spans="1:19">
      <c r="A299" s="69" t="str">
        <f t="shared" si="4"/>
        <v>HDONTFDPD</v>
      </c>
      <c r="B299" s="69" t="str">
        <f>VLOOKUP(H299,mapping!A:B,2,0)</f>
        <v>HDONTF</v>
      </c>
      <c r="C299" s="69" t="str">
        <f>VLOOKUP(H299,mapping!A:C,3,0)</f>
        <v>DPD</v>
      </c>
      <c r="D299" s="69" t="str">
        <f>VLOOKUP(H299,mapping!A:D,4,0)</f>
        <v>Direct Plan - Daily Dividend Option</v>
      </c>
      <c r="G299" s="239">
        <v>297</v>
      </c>
      <c r="H299" s="239" t="s">
        <v>1446</v>
      </c>
      <c r="I299" s="239" t="s">
        <v>2094</v>
      </c>
      <c r="J299" s="287">
        <v>44515</v>
      </c>
      <c r="K299" s="287">
        <v>44515</v>
      </c>
      <c r="L299" s="289">
        <v>8.7904549999999998E-2</v>
      </c>
      <c r="M299" s="289">
        <v>8.7904549999999998E-2</v>
      </c>
      <c r="N299" s="289">
        <v>0</v>
      </c>
      <c r="O299" s="289">
        <v>0</v>
      </c>
      <c r="P299" s="289">
        <v>17.518999999999998</v>
      </c>
      <c r="Q299" s="289">
        <v>17519</v>
      </c>
      <c r="R299" s="289">
        <v>0</v>
      </c>
      <c r="S299" s="289">
        <v>0</v>
      </c>
    </row>
    <row r="300" spans="1:19">
      <c r="A300" s="69" t="str">
        <f t="shared" si="4"/>
        <v>HLCASHDPD</v>
      </c>
      <c r="B300" s="69" t="str">
        <f>VLOOKUP(H300,mapping!A:B,2,0)</f>
        <v>HLCASH</v>
      </c>
      <c r="C300" s="69" t="str">
        <f>VLOOKUP(H300,mapping!A:C,3,0)</f>
        <v>DPD</v>
      </c>
      <c r="D300" s="69" t="str">
        <f>VLOOKUP(H300,mapping!A:D,4,0)</f>
        <v>Direct Plan - Daily Dividend Option</v>
      </c>
      <c r="G300" s="239">
        <v>298</v>
      </c>
      <c r="H300" s="239" t="s">
        <v>615</v>
      </c>
      <c r="I300" s="239" t="s">
        <v>2095</v>
      </c>
      <c r="J300" s="287">
        <v>44567</v>
      </c>
      <c r="K300" s="287">
        <v>44567</v>
      </c>
      <c r="L300" s="289">
        <v>8.5207270000000002E-2</v>
      </c>
      <c r="M300" s="289">
        <v>8.5207270000000002E-2</v>
      </c>
      <c r="N300" s="289">
        <v>193267.10699999999</v>
      </c>
      <c r="O300" s="289">
        <v>193448797.40729073</v>
      </c>
      <c r="P300" s="289">
        <v>5487.3869999999997</v>
      </c>
      <c r="Q300" s="289">
        <v>5492545.6925186999</v>
      </c>
      <c r="R300" s="289">
        <v>0</v>
      </c>
      <c r="S300" s="289">
        <v>14822.01</v>
      </c>
    </row>
    <row r="301" spans="1:19">
      <c r="A301" s="69" t="str">
        <f t="shared" si="4"/>
        <v>HDUSTFDPD</v>
      </c>
      <c r="B301" s="69" t="str">
        <f>VLOOKUP(H301,mapping!A:B,2,0)</f>
        <v>HDUSTF</v>
      </c>
      <c r="C301" s="69" t="str">
        <f>VLOOKUP(H301,mapping!A:C,3,0)</f>
        <v>DPD</v>
      </c>
      <c r="D301" s="69" t="str">
        <f>VLOOKUP(H301,mapping!A:D,4,0)</f>
        <v>Direct Plan - Daily Dividend Option</v>
      </c>
      <c r="G301" s="239">
        <v>299</v>
      </c>
      <c r="H301" s="239" t="s">
        <v>465</v>
      </c>
      <c r="I301" s="239" t="s">
        <v>2097</v>
      </c>
      <c r="J301" s="287">
        <v>44483</v>
      </c>
      <c r="K301" s="287">
        <v>44483</v>
      </c>
      <c r="L301" s="289">
        <v>1.7292500000000001E-3</v>
      </c>
      <c r="M301" s="289">
        <v>1.7292500000000001E-3</v>
      </c>
      <c r="N301" s="289">
        <v>3076.768</v>
      </c>
      <c r="O301" s="289">
        <v>31027.974572800002</v>
      </c>
      <c r="P301" s="289">
        <v>147080.55100000001</v>
      </c>
      <c r="Q301" s="289">
        <v>1483248.5246146</v>
      </c>
      <c r="R301" s="289">
        <v>0</v>
      </c>
      <c r="S301" s="289">
        <v>5.32</v>
      </c>
    </row>
    <row r="302" spans="1:19">
      <c r="A302" s="69" t="str">
        <f t="shared" si="4"/>
        <v>HLCASHDD</v>
      </c>
      <c r="B302" s="69" t="str">
        <f>VLOOKUP(H302,mapping!A:B,2,0)</f>
        <v>HLCASH</v>
      </c>
      <c r="C302" s="69" t="str">
        <f>VLOOKUP(H302,mapping!A:C,3,0)</f>
        <v>DD</v>
      </c>
      <c r="D302" s="69" t="str">
        <f>VLOOKUP(H302,mapping!A:D,4,0)</f>
        <v>Daily Dividend Option</v>
      </c>
      <c r="G302" s="239">
        <v>300</v>
      </c>
      <c r="H302" s="239" t="s">
        <v>610</v>
      </c>
      <c r="I302" s="239" t="s">
        <v>2098</v>
      </c>
      <c r="J302" s="287">
        <v>44529</v>
      </c>
      <c r="K302" s="287">
        <v>44529</v>
      </c>
      <c r="L302" s="289">
        <v>9.4346529999999998E-2</v>
      </c>
      <c r="M302" s="289">
        <v>9.4346529999999998E-2</v>
      </c>
      <c r="N302" s="289">
        <v>83072.017000000007</v>
      </c>
      <c r="O302" s="289">
        <v>83163329.761086404</v>
      </c>
      <c r="P302" s="289">
        <v>825414.01439999999</v>
      </c>
      <c r="Q302" s="289">
        <v>826321309.48462844</v>
      </c>
      <c r="R302" s="289">
        <v>0</v>
      </c>
      <c r="S302" s="289">
        <v>7107.73</v>
      </c>
    </row>
    <row r="303" spans="1:19">
      <c r="A303" s="69" t="str">
        <f t="shared" si="4"/>
        <v>HDONTFDPD</v>
      </c>
      <c r="B303" s="69" t="str">
        <f>VLOOKUP(H303,mapping!A:B,2,0)</f>
        <v>HDONTF</v>
      </c>
      <c r="C303" s="69" t="str">
        <f>VLOOKUP(H303,mapping!A:C,3,0)</f>
        <v>DPD</v>
      </c>
      <c r="D303" s="69" t="str">
        <f>VLOOKUP(H303,mapping!A:D,4,0)</f>
        <v>Direct Plan - Daily Dividend Option</v>
      </c>
      <c r="G303" s="239">
        <v>301</v>
      </c>
      <c r="H303" s="239" t="s">
        <v>1446</v>
      </c>
      <c r="I303" s="239" t="s">
        <v>2094</v>
      </c>
      <c r="J303" s="287">
        <v>44594</v>
      </c>
      <c r="K303" s="287">
        <v>44594</v>
      </c>
      <c r="L303" s="289">
        <v>9.2828430000000003E-2</v>
      </c>
      <c r="M303" s="289">
        <v>9.2828430000000003E-2</v>
      </c>
      <c r="N303" s="289">
        <v>0</v>
      </c>
      <c r="O303" s="289">
        <v>0</v>
      </c>
      <c r="P303" s="289">
        <v>17.667000000000002</v>
      </c>
      <c r="Q303" s="289">
        <v>17667</v>
      </c>
      <c r="R303" s="289">
        <v>0</v>
      </c>
      <c r="S303" s="289">
        <v>0</v>
      </c>
    </row>
    <row r="304" spans="1:19">
      <c r="A304" s="69" t="str">
        <f t="shared" si="4"/>
        <v>HDONTFDPD</v>
      </c>
      <c r="B304" s="69" t="str">
        <f>VLOOKUP(H304,mapping!A:B,2,0)</f>
        <v>HDONTF</v>
      </c>
      <c r="C304" s="69" t="str">
        <f>VLOOKUP(H304,mapping!A:C,3,0)</f>
        <v>DPD</v>
      </c>
      <c r="D304" s="69" t="str">
        <f>VLOOKUP(H304,mapping!A:D,4,0)</f>
        <v>Direct Plan - Daily Dividend Option</v>
      </c>
      <c r="G304" s="239">
        <v>302</v>
      </c>
      <c r="H304" s="239" t="s">
        <v>1446</v>
      </c>
      <c r="I304" s="239" t="s">
        <v>2094</v>
      </c>
      <c r="J304" s="287">
        <v>44642</v>
      </c>
      <c r="K304" s="287">
        <v>44642</v>
      </c>
      <c r="L304" s="289">
        <v>9.5179079999999999E-2</v>
      </c>
      <c r="M304" s="289">
        <v>9.5179079999999999E-2</v>
      </c>
      <c r="N304" s="289">
        <v>0</v>
      </c>
      <c r="O304" s="289">
        <v>0</v>
      </c>
      <c r="P304" s="289">
        <v>17.756</v>
      </c>
      <c r="Q304" s="289">
        <v>17756</v>
      </c>
      <c r="R304" s="289">
        <v>0</v>
      </c>
      <c r="S304" s="289">
        <v>0</v>
      </c>
    </row>
    <row r="305" spans="1:19">
      <c r="A305" s="69" t="str">
        <f t="shared" si="4"/>
        <v>HLCASHDPD</v>
      </c>
      <c r="B305" s="69" t="str">
        <f>VLOOKUP(H305,mapping!A:B,2,0)</f>
        <v>HLCASH</v>
      </c>
      <c r="C305" s="69" t="str">
        <f>VLOOKUP(H305,mapping!A:C,3,0)</f>
        <v>DPD</v>
      </c>
      <c r="D305" s="69" t="str">
        <f>VLOOKUP(H305,mapping!A:D,4,0)</f>
        <v>Direct Plan - Daily Dividend Option</v>
      </c>
      <c r="G305" s="239">
        <v>303</v>
      </c>
      <c r="H305" s="239" t="s">
        <v>615</v>
      </c>
      <c r="I305" s="239" t="s">
        <v>2095</v>
      </c>
      <c r="J305" s="287">
        <v>44554</v>
      </c>
      <c r="K305" s="287">
        <v>44554</v>
      </c>
      <c r="L305" s="289">
        <v>0.12653516000000001</v>
      </c>
      <c r="M305" s="289">
        <v>0.12653516000000001</v>
      </c>
      <c r="N305" s="289">
        <v>193008.40299999999</v>
      </c>
      <c r="O305" s="289">
        <v>193189850.19966033</v>
      </c>
      <c r="P305" s="289">
        <v>5478.7719999999999</v>
      </c>
      <c r="Q305" s="289">
        <v>5483922.5935572004</v>
      </c>
      <c r="R305" s="289">
        <v>0</v>
      </c>
      <c r="S305" s="289">
        <v>21981.25</v>
      </c>
    </row>
    <row r="306" spans="1:19">
      <c r="A306" s="69" t="str">
        <f t="shared" si="4"/>
        <v>HLCASHDPD</v>
      </c>
      <c r="B306" s="69" t="str">
        <f>VLOOKUP(H306,mapping!A:B,2,0)</f>
        <v>HLCASH</v>
      </c>
      <c r="C306" s="69" t="str">
        <f>VLOOKUP(H306,mapping!A:C,3,0)</f>
        <v>DPD</v>
      </c>
      <c r="D306" s="69" t="str">
        <f>VLOOKUP(H306,mapping!A:D,4,0)</f>
        <v>Direct Plan - Daily Dividend Option</v>
      </c>
      <c r="G306" s="239">
        <v>304</v>
      </c>
      <c r="H306" s="239" t="s">
        <v>615</v>
      </c>
      <c r="I306" s="239" t="s">
        <v>2095</v>
      </c>
      <c r="J306" s="287">
        <v>44556</v>
      </c>
      <c r="K306" s="287">
        <v>44556</v>
      </c>
      <c r="L306" s="289">
        <v>0.19322924999999999</v>
      </c>
      <c r="M306" s="289">
        <v>0.19322924999999999</v>
      </c>
      <c r="N306" s="289">
        <v>193030.36300000001</v>
      </c>
      <c r="O306" s="289">
        <v>193211830.84425631</v>
      </c>
      <c r="P306" s="289">
        <v>5479.3980000000001</v>
      </c>
      <c r="Q306" s="289">
        <v>5484549.1820598003</v>
      </c>
      <c r="R306" s="289">
        <v>0</v>
      </c>
      <c r="S306" s="289">
        <v>33571.43</v>
      </c>
    </row>
    <row r="307" spans="1:19">
      <c r="A307" s="69" t="str">
        <f t="shared" si="4"/>
        <v>HLCASHDPD</v>
      </c>
      <c r="B307" s="69" t="str">
        <f>VLOOKUP(H307,mapping!A:B,2,0)</f>
        <v>HLCASH</v>
      </c>
      <c r="C307" s="69" t="str">
        <f>VLOOKUP(H307,mapping!A:C,3,0)</f>
        <v>DPD</v>
      </c>
      <c r="D307" s="69" t="str">
        <f>VLOOKUP(H307,mapping!A:D,4,0)</f>
        <v>Direct Plan - Daily Dividend Option</v>
      </c>
      <c r="G307" s="239">
        <v>305</v>
      </c>
      <c r="H307" s="239" t="s">
        <v>615</v>
      </c>
      <c r="I307" s="239" t="s">
        <v>2095</v>
      </c>
      <c r="J307" s="287">
        <v>44553</v>
      </c>
      <c r="K307" s="287">
        <v>44553</v>
      </c>
      <c r="L307" s="289">
        <v>0.10476054</v>
      </c>
      <c r="M307" s="289">
        <v>0.10476054</v>
      </c>
      <c r="N307" s="289">
        <v>192990.22200000001</v>
      </c>
      <c r="O307" s="289">
        <v>193171652.1077022</v>
      </c>
      <c r="P307" s="289">
        <v>5478.2529999999997</v>
      </c>
      <c r="Q307" s="289">
        <v>5483403.1056452999</v>
      </c>
      <c r="R307" s="289">
        <v>0</v>
      </c>
      <c r="S307" s="289">
        <v>18196.84</v>
      </c>
    </row>
    <row r="308" spans="1:19">
      <c r="A308" s="69" t="str">
        <f t="shared" si="4"/>
        <v>HLCASHDD</v>
      </c>
      <c r="B308" s="69" t="str">
        <f>VLOOKUP(H308,mapping!A:B,2,0)</f>
        <v>HLCASH</v>
      </c>
      <c r="C308" s="69" t="str">
        <f>VLOOKUP(H308,mapping!A:C,3,0)</f>
        <v>DD</v>
      </c>
      <c r="D308" s="69" t="str">
        <f>VLOOKUP(H308,mapping!A:D,4,0)</f>
        <v>Daily Dividend Option</v>
      </c>
      <c r="G308" s="239">
        <v>306</v>
      </c>
      <c r="H308" s="239" t="s">
        <v>610</v>
      </c>
      <c r="I308" s="239" t="s">
        <v>2098</v>
      </c>
      <c r="J308" s="287">
        <v>44631</v>
      </c>
      <c r="K308" s="287">
        <v>44631</v>
      </c>
      <c r="L308" s="289">
        <v>9.6571009999999999E-2</v>
      </c>
      <c r="M308" s="289">
        <v>9.6571009999999999E-2</v>
      </c>
      <c r="N308" s="289">
        <v>91315.308000000005</v>
      </c>
      <c r="O308" s="289">
        <v>91415681.786553606</v>
      </c>
      <c r="P308" s="289">
        <v>668009.11640000006</v>
      </c>
      <c r="Q308" s="289">
        <v>668743392.02074683</v>
      </c>
      <c r="R308" s="289">
        <v>0</v>
      </c>
      <c r="S308" s="289">
        <v>7992.5</v>
      </c>
    </row>
    <row r="309" spans="1:19">
      <c r="A309" s="69" t="str">
        <f t="shared" si="4"/>
        <v>HLCASHDPD</v>
      </c>
      <c r="B309" s="69" t="str">
        <f>VLOOKUP(H309,mapping!A:B,2,0)</f>
        <v>HLCASH</v>
      </c>
      <c r="C309" s="69" t="str">
        <f>VLOOKUP(H309,mapping!A:C,3,0)</f>
        <v>DPD</v>
      </c>
      <c r="D309" s="69" t="str">
        <f>VLOOKUP(H309,mapping!A:D,4,0)</f>
        <v>Direct Plan - Daily Dividend Option</v>
      </c>
      <c r="G309" s="239">
        <v>307</v>
      </c>
      <c r="H309" s="239" t="s">
        <v>615</v>
      </c>
      <c r="I309" s="239" t="s">
        <v>2095</v>
      </c>
      <c r="J309" s="287">
        <v>44647</v>
      </c>
      <c r="K309" s="287">
        <v>44647</v>
      </c>
      <c r="L309" s="289">
        <v>0.20064151999999999</v>
      </c>
      <c r="M309" s="289">
        <v>0.20064151999999999</v>
      </c>
      <c r="N309" s="289">
        <v>169477.98800000001</v>
      </c>
      <c r="O309" s="289">
        <v>169637314.25651881</v>
      </c>
      <c r="P309" s="289">
        <v>5527.799</v>
      </c>
      <c r="Q309" s="289">
        <v>5532995.6838399004</v>
      </c>
      <c r="R309" s="289">
        <v>0</v>
      </c>
      <c r="S309" s="289">
        <v>30605.79</v>
      </c>
    </row>
    <row r="310" spans="1:19">
      <c r="A310" s="69" t="str">
        <f t="shared" si="4"/>
        <v>HDONTFDPD</v>
      </c>
      <c r="B310" s="69" t="str">
        <f>VLOOKUP(H310,mapping!A:B,2,0)</f>
        <v>HDONTF</v>
      </c>
      <c r="C310" s="69" t="str">
        <f>VLOOKUP(H310,mapping!A:C,3,0)</f>
        <v>DPD</v>
      </c>
      <c r="D310" s="69" t="str">
        <f>VLOOKUP(H310,mapping!A:D,4,0)</f>
        <v>Direct Plan - Daily Dividend Option</v>
      </c>
      <c r="G310" s="239">
        <v>308</v>
      </c>
      <c r="H310" s="239" t="s">
        <v>1446</v>
      </c>
      <c r="I310" s="239" t="s">
        <v>2094</v>
      </c>
      <c r="J310" s="287">
        <v>44615</v>
      </c>
      <c r="K310" s="287">
        <v>44615</v>
      </c>
      <c r="L310" s="289">
        <v>9.1494400000000004E-2</v>
      </c>
      <c r="M310" s="289">
        <v>9.1494400000000004E-2</v>
      </c>
      <c r="N310" s="289">
        <v>0</v>
      </c>
      <c r="O310" s="289">
        <v>0</v>
      </c>
      <c r="P310" s="289">
        <v>17.706</v>
      </c>
      <c r="Q310" s="289">
        <v>17706</v>
      </c>
      <c r="R310" s="289">
        <v>0</v>
      </c>
      <c r="S310" s="289">
        <v>0</v>
      </c>
    </row>
    <row r="311" spans="1:19">
      <c r="A311" s="69" t="str">
        <f t="shared" si="4"/>
        <v>HDUSDFDD</v>
      </c>
      <c r="B311" s="69" t="str">
        <f>VLOOKUP(H311,mapping!A:B,2,0)</f>
        <v>HDUSDF</v>
      </c>
      <c r="C311" s="69" t="str">
        <f>VLOOKUP(H311,mapping!A:C,3,0)</f>
        <v>DD</v>
      </c>
      <c r="D311" s="69" t="str">
        <f>VLOOKUP(H311,mapping!A:D,4,0)</f>
        <v>Daily Dividend Option</v>
      </c>
      <c r="G311" s="239">
        <v>309</v>
      </c>
      <c r="H311" s="239" t="s">
        <v>1660</v>
      </c>
      <c r="I311" s="239" t="s">
        <v>2093</v>
      </c>
      <c r="J311" s="287">
        <v>44586</v>
      </c>
      <c r="K311" s="287">
        <v>44586</v>
      </c>
      <c r="L311" s="289">
        <v>9.4452200000000007E-3</v>
      </c>
      <c r="M311" s="289">
        <v>9.4452200000000007E-3</v>
      </c>
      <c r="N311" s="289">
        <v>0</v>
      </c>
      <c r="O311" s="289">
        <v>0</v>
      </c>
      <c r="P311" s="289">
        <v>84086.175000000003</v>
      </c>
      <c r="Q311" s="289">
        <v>86414512.777132496</v>
      </c>
      <c r="R311" s="289">
        <v>0</v>
      </c>
      <c r="S311" s="289">
        <v>0</v>
      </c>
    </row>
    <row r="312" spans="1:19">
      <c r="A312" s="69" t="str">
        <f t="shared" si="4"/>
        <v>HDUSTFDD</v>
      </c>
      <c r="B312" s="69" t="str">
        <f>VLOOKUP(H312,mapping!A:B,2,0)</f>
        <v>HDUSTF</v>
      </c>
      <c r="C312" s="69" t="str">
        <f>VLOOKUP(H312,mapping!A:C,3,0)</f>
        <v>DD</v>
      </c>
      <c r="D312" s="69" t="str">
        <f>VLOOKUP(H312,mapping!A:D,4,0)</f>
        <v>Daily Dividend Option</v>
      </c>
      <c r="G312" s="239">
        <v>310</v>
      </c>
      <c r="H312" s="239" t="s">
        <v>459</v>
      </c>
      <c r="I312" s="239" t="s">
        <v>2257</v>
      </c>
      <c r="J312" s="287">
        <v>44518</v>
      </c>
      <c r="K312" s="287">
        <v>44518</v>
      </c>
      <c r="L312" s="289">
        <v>1.7306299999999999E-3</v>
      </c>
      <c r="M312" s="289">
        <v>1.7306299999999999E-3</v>
      </c>
      <c r="N312" s="289">
        <v>31404.013999999999</v>
      </c>
      <c r="O312" s="289">
        <v>315670.00832660001</v>
      </c>
      <c r="P312" s="289">
        <v>3488670.077</v>
      </c>
      <c r="Q312" s="289">
        <v>35067762.746996298</v>
      </c>
      <c r="R312" s="289">
        <v>0</v>
      </c>
      <c r="S312" s="289">
        <v>54.35</v>
      </c>
    </row>
    <row r="313" spans="1:19">
      <c r="A313" s="69" t="str">
        <f t="shared" si="4"/>
        <v>HDUSTFDPD</v>
      </c>
      <c r="B313" s="69" t="str">
        <f>VLOOKUP(H313,mapping!A:B,2,0)</f>
        <v>HDUSTF</v>
      </c>
      <c r="C313" s="69" t="str">
        <f>VLOOKUP(H313,mapping!A:C,3,0)</f>
        <v>DPD</v>
      </c>
      <c r="D313" s="69" t="str">
        <f>VLOOKUP(H313,mapping!A:D,4,0)</f>
        <v>Direct Plan - Daily Dividend Option</v>
      </c>
      <c r="G313" s="239">
        <v>311</v>
      </c>
      <c r="H313" s="239" t="s">
        <v>465</v>
      </c>
      <c r="I313" s="239" t="s">
        <v>2097</v>
      </c>
      <c r="J313" s="287">
        <v>44561</v>
      </c>
      <c r="K313" s="287">
        <v>44561</v>
      </c>
      <c r="L313" s="289">
        <v>1.8485299999999999E-3</v>
      </c>
      <c r="M313" s="289">
        <v>1.8485299999999999E-3</v>
      </c>
      <c r="N313" s="289">
        <v>3098.65</v>
      </c>
      <c r="O313" s="289">
        <v>31248.645789999999</v>
      </c>
      <c r="P313" s="289">
        <v>120593.909</v>
      </c>
      <c r="Q313" s="289">
        <v>1216141.3347014</v>
      </c>
      <c r="R313" s="289">
        <v>0</v>
      </c>
      <c r="S313" s="289">
        <v>5.73</v>
      </c>
    </row>
    <row r="314" spans="1:19">
      <c r="A314" s="69" t="str">
        <f t="shared" si="4"/>
        <v>HDUSTFRDD</v>
      </c>
      <c r="B314" s="69" t="str">
        <f>VLOOKUP(H314,mapping!A:B,2,0)</f>
        <v>HDUSTF</v>
      </c>
      <c r="C314" s="69" t="str">
        <f>VLOOKUP(H314,mapping!A:C,3,0)</f>
        <v>RDD</v>
      </c>
      <c r="D314" s="69" t="str">
        <f>VLOOKUP(H314,mapping!A:D,4,0)</f>
        <v>Regular Option - Daily Dividend</v>
      </c>
      <c r="G314" s="239">
        <v>312</v>
      </c>
      <c r="H314" s="239" t="s">
        <v>488</v>
      </c>
      <c r="I314" s="239" t="s">
        <v>2256</v>
      </c>
      <c r="J314" s="287">
        <v>44644</v>
      </c>
      <c r="K314" s="287">
        <v>44644</v>
      </c>
      <c r="L314" s="289">
        <v>2.41318E-3</v>
      </c>
      <c r="M314" s="289">
        <v>2.41318E-3</v>
      </c>
      <c r="N314" s="289">
        <v>10687.005999999999</v>
      </c>
      <c r="O314" s="289">
        <v>106905.3271198</v>
      </c>
      <c r="P314" s="289">
        <v>1302083.8559999999</v>
      </c>
      <c r="Q314" s="289">
        <v>13025135.436724801</v>
      </c>
      <c r="R314" s="289">
        <v>0</v>
      </c>
      <c r="S314" s="289">
        <v>0</v>
      </c>
    </row>
    <row r="315" spans="1:19">
      <c r="A315" s="69" t="str">
        <f t="shared" si="4"/>
        <v>HDUSTFDD</v>
      </c>
      <c r="B315" s="69" t="str">
        <f>VLOOKUP(H315,mapping!A:B,2,0)</f>
        <v>HDUSTF</v>
      </c>
      <c r="C315" s="69" t="str">
        <f>VLOOKUP(H315,mapping!A:C,3,0)</f>
        <v>DD</v>
      </c>
      <c r="D315" s="69" t="str">
        <f>VLOOKUP(H315,mapping!A:D,4,0)</f>
        <v>Daily Dividend Option</v>
      </c>
      <c r="G315" s="239">
        <v>313</v>
      </c>
      <c r="H315" s="239" t="s">
        <v>459</v>
      </c>
      <c r="I315" s="239" t="s">
        <v>2257</v>
      </c>
      <c r="J315" s="287">
        <v>44537</v>
      </c>
      <c r="K315" s="287">
        <v>44537</v>
      </c>
      <c r="L315" s="289">
        <v>5.4332000000000002E-4</v>
      </c>
      <c r="M315" s="289">
        <v>5.4332000000000002E-4</v>
      </c>
      <c r="N315" s="289">
        <v>31466.447</v>
      </c>
      <c r="O315" s="289">
        <v>316297.5785993</v>
      </c>
      <c r="P315" s="289">
        <v>3437861.085</v>
      </c>
      <c r="Q315" s="289">
        <v>34557035.840311497</v>
      </c>
      <c r="R315" s="289">
        <v>0</v>
      </c>
      <c r="S315" s="289">
        <v>17.100000000000001</v>
      </c>
    </row>
    <row r="316" spans="1:19">
      <c r="A316" s="69" t="str">
        <f t="shared" si="4"/>
        <v>HDONTFDD</v>
      </c>
      <c r="B316" s="69" t="str">
        <f>VLOOKUP(H316,mapping!A:B,2,0)</f>
        <v>HDONTF</v>
      </c>
      <c r="C316" s="69" t="str">
        <f>VLOOKUP(H316,mapping!A:C,3,0)</f>
        <v>DD</v>
      </c>
      <c r="D316" s="69" t="str">
        <f>VLOOKUP(H316,mapping!A:D,4,0)</f>
        <v>Daily Dividend Option</v>
      </c>
      <c r="G316" s="239">
        <v>314</v>
      </c>
      <c r="H316" s="239" t="s">
        <v>1441</v>
      </c>
      <c r="I316" s="239" t="s">
        <v>2096</v>
      </c>
      <c r="J316" s="287">
        <v>44474</v>
      </c>
      <c r="K316" s="287">
        <v>44474</v>
      </c>
      <c r="L316" s="289">
        <v>8.8448230000000003E-2</v>
      </c>
      <c r="M316" s="289">
        <v>8.8448230000000003E-2</v>
      </c>
      <c r="N316" s="289">
        <v>1101.3910000000001</v>
      </c>
      <c r="O316" s="289">
        <v>1101391</v>
      </c>
      <c r="P316" s="289">
        <v>22841.314999999999</v>
      </c>
      <c r="Q316" s="289">
        <v>22841315</v>
      </c>
      <c r="R316" s="289">
        <v>0</v>
      </c>
      <c r="S316" s="289">
        <v>87.42</v>
      </c>
    </row>
    <row r="317" spans="1:19">
      <c r="A317" s="69" t="str">
        <f t="shared" si="4"/>
        <v>HDUSTFDPD</v>
      </c>
      <c r="B317" s="69" t="str">
        <f>VLOOKUP(H317,mapping!A:B,2,0)</f>
        <v>HDUSTF</v>
      </c>
      <c r="C317" s="69" t="str">
        <f>VLOOKUP(H317,mapping!A:C,3,0)</f>
        <v>DPD</v>
      </c>
      <c r="D317" s="69" t="str">
        <f>VLOOKUP(H317,mapping!A:D,4,0)</f>
        <v>Direct Plan - Daily Dividend Option</v>
      </c>
      <c r="G317" s="239">
        <v>315</v>
      </c>
      <c r="H317" s="239" t="s">
        <v>465</v>
      </c>
      <c r="I317" s="239" t="s">
        <v>2097</v>
      </c>
      <c r="J317" s="287">
        <v>44571</v>
      </c>
      <c r="K317" s="287">
        <v>44571</v>
      </c>
      <c r="L317" s="289">
        <v>3.51112E-3</v>
      </c>
      <c r="M317" s="289">
        <v>3.51112E-3</v>
      </c>
      <c r="N317" s="289">
        <v>3101.7460000000001</v>
      </c>
      <c r="O317" s="289">
        <v>31279.8677116</v>
      </c>
      <c r="P317" s="289">
        <v>120702.268</v>
      </c>
      <c r="Q317" s="289">
        <v>1217234.0918727999</v>
      </c>
      <c r="R317" s="289">
        <v>0</v>
      </c>
      <c r="S317" s="289">
        <v>10.89</v>
      </c>
    </row>
    <row r="318" spans="1:19">
      <c r="A318" s="69" t="str">
        <f t="shared" si="4"/>
        <v>HDONTFDPD</v>
      </c>
      <c r="B318" s="69" t="str">
        <f>VLOOKUP(H318,mapping!A:B,2,0)</f>
        <v>HDONTF</v>
      </c>
      <c r="C318" s="69" t="str">
        <f>VLOOKUP(H318,mapping!A:C,3,0)</f>
        <v>DPD</v>
      </c>
      <c r="D318" s="69" t="str">
        <f>VLOOKUP(H318,mapping!A:D,4,0)</f>
        <v>Direct Plan - Daily Dividend Option</v>
      </c>
      <c r="G318" s="239">
        <v>316</v>
      </c>
      <c r="H318" s="239" t="s">
        <v>1446</v>
      </c>
      <c r="I318" s="239" t="s">
        <v>2094</v>
      </c>
      <c r="J318" s="287">
        <v>44567</v>
      </c>
      <c r="K318" s="287">
        <v>44567</v>
      </c>
      <c r="L318" s="289">
        <v>8.5149859999999994E-2</v>
      </c>
      <c r="M318" s="289">
        <v>8.5149859999999994E-2</v>
      </c>
      <c r="N318" s="289">
        <v>0</v>
      </c>
      <c r="O318" s="289">
        <v>0</v>
      </c>
      <c r="P318" s="289">
        <v>17.616</v>
      </c>
      <c r="Q318" s="289">
        <v>17616</v>
      </c>
      <c r="R318" s="289">
        <v>0</v>
      </c>
      <c r="S318" s="289">
        <v>0</v>
      </c>
    </row>
    <row r="319" spans="1:19">
      <c r="A319" s="69" t="str">
        <f t="shared" si="4"/>
        <v>HLCASHDD</v>
      </c>
      <c r="B319" s="69" t="str">
        <f>VLOOKUP(H319,mapping!A:B,2,0)</f>
        <v>HLCASH</v>
      </c>
      <c r="C319" s="69" t="str">
        <f>VLOOKUP(H319,mapping!A:C,3,0)</f>
        <v>DD</v>
      </c>
      <c r="D319" s="69" t="str">
        <f>VLOOKUP(H319,mapping!A:D,4,0)</f>
        <v>Daily Dividend Option</v>
      </c>
      <c r="G319" s="239">
        <v>317</v>
      </c>
      <c r="H319" s="239" t="s">
        <v>610</v>
      </c>
      <c r="I319" s="239" t="s">
        <v>2098</v>
      </c>
      <c r="J319" s="287">
        <v>44552</v>
      </c>
      <c r="K319" s="287">
        <v>44552</v>
      </c>
      <c r="L319" s="289">
        <v>9.553536E-2</v>
      </c>
      <c r="M319" s="289">
        <v>9.553536E-2</v>
      </c>
      <c r="N319" s="289">
        <v>83224.506999999998</v>
      </c>
      <c r="O319" s="289">
        <v>83315987.378094405</v>
      </c>
      <c r="P319" s="289">
        <v>756207.79839999997</v>
      </c>
      <c r="Q319" s="289">
        <v>757039022.01200128</v>
      </c>
      <c r="R319" s="289">
        <v>0</v>
      </c>
      <c r="S319" s="289">
        <v>7211.18</v>
      </c>
    </row>
    <row r="320" spans="1:19">
      <c r="A320" s="69" t="str">
        <f t="shared" si="4"/>
        <v>HDUSTFDPD</v>
      </c>
      <c r="B320" s="69" t="str">
        <f>VLOOKUP(H320,mapping!A:B,2,0)</f>
        <v>HDUSTF</v>
      </c>
      <c r="C320" s="69" t="str">
        <f>VLOOKUP(H320,mapping!A:C,3,0)</f>
        <v>DPD</v>
      </c>
      <c r="D320" s="69" t="str">
        <f>VLOOKUP(H320,mapping!A:D,4,0)</f>
        <v>Direct Plan - Daily Dividend Option</v>
      </c>
      <c r="G320" s="239">
        <v>318</v>
      </c>
      <c r="H320" s="239" t="s">
        <v>465</v>
      </c>
      <c r="I320" s="239" t="s">
        <v>2097</v>
      </c>
      <c r="J320" s="287">
        <v>44592</v>
      </c>
      <c r="K320" s="287">
        <v>44592</v>
      </c>
      <c r="L320" s="289">
        <v>3.2730699999999999E-3</v>
      </c>
      <c r="M320" s="289">
        <v>3.2730699999999999E-3</v>
      </c>
      <c r="N320" s="289">
        <v>3108.4609999999998</v>
      </c>
      <c r="O320" s="289">
        <v>31347.585800600002</v>
      </c>
      <c r="P320" s="289">
        <v>120937.72199999999</v>
      </c>
      <c r="Q320" s="289">
        <v>1219608.5512812</v>
      </c>
      <c r="R320" s="289">
        <v>0</v>
      </c>
      <c r="S320" s="289">
        <v>10.17</v>
      </c>
    </row>
    <row r="321" spans="1:19">
      <c r="A321" s="69" t="str">
        <f t="shared" si="4"/>
        <v>HLCASHDD</v>
      </c>
      <c r="B321" s="69" t="str">
        <f>VLOOKUP(H321,mapping!A:B,2,0)</f>
        <v>HLCASH</v>
      </c>
      <c r="C321" s="69" t="str">
        <f>VLOOKUP(H321,mapping!A:C,3,0)</f>
        <v>DD</v>
      </c>
      <c r="D321" s="69" t="str">
        <f>VLOOKUP(H321,mapping!A:D,4,0)</f>
        <v>Daily Dividend Option</v>
      </c>
      <c r="G321" s="239">
        <v>319</v>
      </c>
      <c r="H321" s="239" t="s">
        <v>610</v>
      </c>
      <c r="I321" s="239" t="s">
        <v>2098</v>
      </c>
      <c r="J321" s="287">
        <v>44571</v>
      </c>
      <c r="K321" s="287">
        <v>44571</v>
      </c>
      <c r="L321" s="289">
        <v>7.9336240000000002E-2</v>
      </c>
      <c r="M321" s="289">
        <v>7.9336240000000002E-2</v>
      </c>
      <c r="N321" s="289">
        <v>83375.847999999998</v>
      </c>
      <c r="O321" s="289">
        <v>83467494.732121602</v>
      </c>
      <c r="P321" s="289">
        <v>702748.50540000002</v>
      </c>
      <c r="Q321" s="289">
        <v>703520966.5571357</v>
      </c>
      <c r="R321" s="289">
        <v>0</v>
      </c>
      <c r="S321" s="289">
        <v>5995.46</v>
      </c>
    </row>
    <row r="322" spans="1:19">
      <c r="A322" s="69" t="str">
        <f t="shared" si="4"/>
        <v>HDUSTFDPD</v>
      </c>
      <c r="B322" s="69" t="str">
        <f>VLOOKUP(H322,mapping!A:B,2,0)</f>
        <v>HDUSTF</v>
      </c>
      <c r="C322" s="69" t="str">
        <f>VLOOKUP(H322,mapping!A:C,3,0)</f>
        <v>DPD</v>
      </c>
      <c r="D322" s="69" t="str">
        <f>VLOOKUP(H322,mapping!A:D,4,0)</f>
        <v>Direct Plan - Daily Dividend Option</v>
      </c>
      <c r="G322" s="239">
        <v>320</v>
      </c>
      <c r="H322" s="239" t="s">
        <v>465</v>
      </c>
      <c r="I322" s="239" t="s">
        <v>2097</v>
      </c>
      <c r="J322" s="287">
        <v>44558</v>
      </c>
      <c r="K322" s="287">
        <v>44558</v>
      </c>
      <c r="L322" s="289">
        <v>1.0177E-4</v>
      </c>
      <c r="M322" s="289">
        <v>1.0177E-4</v>
      </c>
      <c r="N322" s="289">
        <v>3097.41</v>
      </c>
      <c r="O322" s="289">
        <v>31236.140886000001</v>
      </c>
      <c r="P322" s="289">
        <v>120550.41899999999</v>
      </c>
      <c r="Q322" s="289">
        <v>1215702.7554474</v>
      </c>
      <c r="R322" s="289">
        <v>0</v>
      </c>
      <c r="S322" s="289">
        <v>0.32</v>
      </c>
    </row>
    <row r="323" spans="1:19">
      <c r="A323" s="69" t="str">
        <f t="shared" si="4"/>
        <v>HDUSTFDD</v>
      </c>
      <c r="B323" s="69" t="str">
        <f>VLOOKUP(H323,mapping!A:B,2,0)</f>
        <v>HDUSTF</v>
      </c>
      <c r="C323" s="69" t="str">
        <f>VLOOKUP(H323,mapping!A:C,3,0)</f>
        <v>DD</v>
      </c>
      <c r="D323" s="69" t="str">
        <f>VLOOKUP(H323,mapping!A:D,4,0)</f>
        <v>Daily Dividend Option</v>
      </c>
      <c r="G323" s="239">
        <v>321</v>
      </c>
      <c r="H323" s="239" t="s">
        <v>459</v>
      </c>
      <c r="I323" s="239" t="s">
        <v>2257</v>
      </c>
      <c r="J323" s="287">
        <v>44635</v>
      </c>
      <c r="K323" s="287">
        <v>44635</v>
      </c>
      <c r="L323" s="289">
        <v>4.8379299999999998E-3</v>
      </c>
      <c r="M323" s="289">
        <v>4.8379299999999998E-3</v>
      </c>
      <c r="N323" s="289">
        <v>31746.954000000002</v>
      </c>
      <c r="O323" s="289">
        <v>319117.20691260003</v>
      </c>
      <c r="P323" s="289">
        <v>3370508.662</v>
      </c>
      <c r="Q323" s="289">
        <v>33880016.019557796</v>
      </c>
      <c r="R323" s="289">
        <v>0</v>
      </c>
      <c r="S323" s="289">
        <v>203</v>
      </c>
    </row>
    <row r="324" spans="1:19">
      <c r="A324" s="69" t="str">
        <f t="shared" ref="A324:A387" si="5">+B324&amp;C324</f>
        <v>HDUSTFDD</v>
      </c>
      <c r="B324" s="69" t="str">
        <f>VLOOKUP(H324,mapping!A:B,2,0)</f>
        <v>HDUSTF</v>
      </c>
      <c r="C324" s="69" t="str">
        <f>VLOOKUP(H324,mapping!A:C,3,0)</f>
        <v>DD</v>
      </c>
      <c r="D324" s="69" t="str">
        <f>VLOOKUP(H324,mapping!A:D,4,0)</f>
        <v>Daily Dividend Option</v>
      </c>
      <c r="G324" s="239">
        <v>322</v>
      </c>
      <c r="H324" s="239" t="s">
        <v>459</v>
      </c>
      <c r="I324" s="239" t="s">
        <v>2257</v>
      </c>
      <c r="J324" s="287">
        <v>44645</v>
      </c>
      <c r="K324" s="287">
        <v>44645</v>
      </c>
      <c r="L324" s="289">
        <v>1.7816799999999999E-3</v>
      </c>
      <c r="M324" s="289">
        <v>1.7816799999999999E-3</v>
      </c>
      <c r="N324" s="289">
        <v>31828.898000000001</v>
      </c>
      <c r="O324" s="289">
        <v>319940.8998062</v>
      </c>
      <c r="P324" s="289">
        <v>2947521.193</v>
      </c>
      <c r="Q324" s="289">
        <v>29628188.2799167</v>
      </c>
      <c r="R324" s="289">
        <v>0</v>
      </c>
      <c r="S324" s="289">
        <v>73.599999999999994</v>
      </c>
    </row>
    <row r="325" spans="1:19">
      <c r="A325" s="69" t="str">
        <f t="shared" si="5"/>
        <v>HLCASHDD</v>
      </c>
      <c r="B325" s="69" t="str">
        <f>VLOOKUP(H325,mapping!A:B,2,0)</f>
        <v>HLCASH</v>
      </c>
      <c r="C325" s="69" t="str">
        <f>VLOOKUP(H325,mapping!A:C,3,0)</f>
        <v>DD</v>
      </c>
      <c r="D325" s="69" t="str">
        <f>VLOOKUP(H325,mapping!A:D,4,0)</f>
        <v>Daily Dividend Option</v>
      </c>
      <c r="G325" s="239">
        <v>323</v>
      </c>
      <c r="H325" s="239" t="s">
        <v>610</v>
      </c>
      <c r="I325" s="239" t="s">
        <v>2098</v>
      </c>
      <c r="J325" s="287">
        <v>44588</v>
      </c>
      <c r="K325" s="287">
        <v>44588</v>
      </c>
      <c r="L325" s="289">
        <v>6.9980290000000001E-2</v>
      </c>
      <c r="M325" s="289">
        <v>6.9980290000000001E-2</v>
      </c>
      <c r="N325" s="289">
        <v>83487.243000000002</v>
      </c>
      <c r="O325" s="289">
        <v>83579012.177505597</v>
      </c>
      <c r="P325" s="289">
        <v>698360.89139999996</v>
      </c>
      <c r="Q325" s="289">
        <v>699128529.69182694</v>
      </c>
      <c r="R325" s="289">
        <v>0</v>
      </c>
      <c r="S325" s="289">
        <v>5293.31</v>
      </c>
    </row>
    <row r="326" spans="1:19">
      <c r="A326" s="69" t="str">
        <f t="shared" si="5"/>
        <v>HLCASHDD</v>
      </c>
      <c r="B326" s="69" t="str">
        <f>VLOOKUP(H326,mapping!A:B,2,0)</f>
        <v>HLCASH</v>
      </c>
      <c r="C326" s="69" t="str">
        <f>VLOOKUP(H326,mapping!A:C,3,0)</f>
        <v>DD</v>
      </c>
      <c r="D326" s="69" t="str">
        <f>VLOOKUP(H326,mapping!A:D,4,0)</f>
        <v>Daily Dividend Option</v>
      </c>
      <c r="G326" s="239">
        <v>324</v>
      </c>
      <c r="H326" s="239" t="s">
        <v>610</v>
      </c>
      <c r="I326" s="239" t="s">
        <v>2098</v>
      </c>
      <c r="J326" s="287">
        <v>44567</v>
      </c>
      <c r="K326" s="287">
        <v>44567</v>
      </c>
      <c r="L326" s="289">
        <v>8.2446309999999995E-2</v>
      </c>
      <c r="M326" s="289">
        <v>8.2446309999999995E-2</v>
      </c>
      <c r="N326" s="289">
        <v>83349.149000000005</v>
      </c>
      <c r="O326" s="289">
        <v>83440766.384580806</v>
      </c>
      <c r="P326" s="289">
        <v>738878.47939999995</v>
      </c>
      <c r="Q326" s="289">
        <v>739690654.62455642</v>
      </c>
      <c r="R326" s="289">
        <v>0</v>
      </c>
      <c r="S326" s="289">
        <v>6229.58</v>
      </c>
    </row>
    <row r="327" spans="1:19">
      <c r="A327" s="69" t="str">
        <f t="shared" si="5"/>
        <v>HDUSTFDPD</v>
      </c>
      <c r="B327" s="69" t="str">
        <f>VLOOKUP(H327,mapping!A:B,2,0)</f>
        <v>HDUSTF</v>
      </c>
      <c r="C327" s="69" t="str">
        <f>VLOOKUP(H327,mapping!A:C,3,0)</f>
        <v>DPD</v>
      </c>
      <c r="D327" s="69" t="str">
        <f>VLOOKUP(H327,mapping!A:D,4,0)</f>
        <v>Direct Plan - Daily Dividend Option</v>
      </c>
      <c r="G327" s="239">
        <v>325</v>
      </c>
      <c r="H327" s="239" t="s">
        <v>465</v>
      </c>
      <c r="I327" s="239" t="s">
        <v>2097</v>
      </c>
      <c r="J327" s="287">
        <v>44491</v>
      </c>
      <c r="K327" s="287">
        <v>44491</v>
      </c>
      <c r="L327" s="289">
        <v>1.69144E-3</v>
      </c>
      <c r="M327" s="289">
        <v>1.69144E-3</v>
      </c>
      <c r="N327" s="289">
        <v>3078.3679999999999</v>
      </c>
      <c r="O327" s="289">
        <v>31044.109932799998</v>
      </c>
      <c r="P327" s="289">
        <v>147149.383</v>
      </c>
      <c r="Q327" s="289">
        <v>1483942.6678018</v>
      </c>
      <c r="R327" s="289">
        <v>0</v>
      </c>
      <c r="S327" s="289">
        <v>5.21</v>
      </c>
    </row>
    <row r="328" spans="1:19">
      <c r="A328" s="69" t="str">
        <f t="shared" si="5"/>
        <v>HDONTFDD</v>
      </c>
      <c r="B328" s="69" t="str">
        <f>VLOOKUP(H328,mapping!A:B,2,0)</f>
        <v>HDONTF</v>
      </c>
      <c r="C328" s="69" t="str">
        <f>VLOOKUP(H328,mapping!A:C,3,0)</f>
        <v>DD</v>
      </c>
      <c r="D328" s="69" t="str">
        <f>VLOOKUP(H328,mapping!A:D,4,0)</f>
        <v>Daily Dividend Option</v>
      </c>
      <c r="G328" s="239">
        <v>326</v>
      </c>
      <c r="H328" s="239" t="s">
        <v>1441</v>
      </c>
      <c r="I328" s="239" t="s">
        <v>2096</v>
      </c>
      <c r="J328" s="287">
        <v>44585</v>
      </c>
      <c r="K328" s="287">
        <v>44585</v>
      </c>
      <c r="L328" s="289">
        <v>0.10786982000000001</v>
      </c>
      <c r="M328" s="289">
        <v>0.10786982000000001</v>
      </c>
      <c r="N328" s="289">
        <v>709.47799999999995</v>
      </c>
      <c r="O328" s="289">
        <v>709478</v>
      </c>
      <c r="P328" s="289">
        <v>25544.02</v>
      </c>
      <c r="Q328" s="289">
        <v>25544020</v>
      </c>
      <c r="R328" s="289">
        <v>0</v>
      </c>
      <c r="S328" s="289">
        <v>68.53</v>
      </c>
    </row>
    <row r="329" spans="1:19">
      <c r="A329" s="69" t="str">
        <f t="shared" si="5"/>
        <v>HLCASHDD</v>
      </c>
      <c r="B329" s="69" t="str">
        <f>VLOOKUP(H329,mapping!A:B,2,0)</f>
        <v>HLCASH</v>
      </c>
      <c r="C329" s="69" t="str">
        <f>VLOOKUP(H329,mapping!A:C,3,0)</f>
        <v>DD</v>
      </c>
      <c r="D329" s="69" t="str">
        <f>VLOOKUP(H329,mapping!A:D,4,0)</f>
        <v>Daily Dividend Option</v>
      </c>
      <c r="G329" s="239">
        <v>327</v>
      </c>
      <c r="H329" s="239" t="s">
        <v>610</v>
      </c>
      <c r="I329" s="239" t="s">
        <v>2098</v>
      </c>
      <c r="J329" s="287">
        <v>44642</v>
      </c>
      <c r="K329" s="287">
        <v>44642</v>
      </c>
      <c r="L329" s="289">
        <v>9.2514949999999999E-2</v>
      </c>
      <c r="M329" s="289">
        <v>9.2514949999999999E-2</v>
      </c>
      <c r="N329" s="289">
        <v>98391.722999999998</v>
      </c>
      <c r="O329" s="289">
        <v>98507254.561146602</v>
      </c>
      <c r="P329" s="289">
        <v>645164.14839999995</v>
      </c>
      <c r="Q329" s="289">
        <v>645921700.14305127</v>
      </c>
      <c r="R329" s="289">
        <v>0</v>
      </c>
      <c r="S329" s="289">
        <v>8244.5</v>
      </c>
    </row>
    <row r="330" spans="1:19">
      <c r="A330" s="69" t="str">
        <f t="shared" si="5"/>
        <v>HLCASHDPD</v>
      </c>
      <c r="B330" s="69" t="str">
        <f>VLOOKUP(H330,mapping!A:B,2,0)</f>
        <v>HLCASH</v>
      </c>
      <c r="C330" s="69" t="str">
        <f>VLOOKUP(H330,mapping!A:C,3,0)</f>
        <v>DPD</v>
      </c>
      <c r="D330" s="69" t="str">
        <f>VLOOKUP(H330,mapping!A:D,4,0)</f>
        <v>Direct Plan - Daily Dividend Option</v>
      </c>
      <c r="G330" s="239">
        <v>328</v>
      </c>
      <c r="H330" s="239" t="s">
        <v>615</v>
      </c>
      <c r="I330" s="239" t="s">
        <v>2095</v>
      </c>
      <c r="J330" s="287">
        <v>44622</v>
      </c>
      <c r="K330" s="287">
        <v>44622</v>
      </c>
      <c r="L330" s="289">
        <v>9.060385E-2</v>
      </c>
      <c r="M330" s="289">
        <v>9.060385E-2</v>
      </c>
      <c r="N330" s="289">
        <v>169117.62700000001</v>
      </c>
      <c r="O330" s="289">
        <v>169276614.4811427</v>
      </c>
      <c r="P330" s="289">
        <v>5514.7550000000001</v>
      </c>
      <c r="Q330" s="289">
        <v>5519939.4211755004</v>
      </c>
      <c r="R330" s="289">
        <v>0</v>
      </c>
      <c r="S330" s="289">
        <v>13791.02</v>
      </c>
    </row>
    <row r="331" spans="1:19">
      <c r="A331" s="69" t="str">
        <f t="shared" si="5"/>
        <v>HDONTFDPD</v>
      </c>
      <c r="B331" s="69" t="str">
        <f>VLOOKUP(H331,mapping!A:B,2,0)</f>
        <v>HDONTF</v>
      </c>
      <c r="C331" s="69" t="str">
        <f>VLOOKUP(H331,mapping!A:C,3,0)</f>
        <v>DPD</v>
      </c>
      <c r="D331" s="69" t="str">
        <f>VLOOKUP(H331,mapping!A:D,4,0)</f>
        <v>Direct Plan - Daily Dividend Option</v>
      </c>
      <c r="G331" s="239">
        <v>329</v>
      </c>
      <c r="H331" s="239" t="s">
        <v>1446</v>
      </c>
      <c r="I331" s="239" t="s">
        <v>2094</v>
      </c>
      <c r="J331" s="287">
        <v>44559</v>
      </c>
      <c r="K331" s="287">
        <v>44559</v>
      </c>
      <c r="L331" s="289">
        <v>9.0335780000000004E-2</v>
      </c>
      <c r="M331" s="289">
        <v>9.0335780000000004E-2</v>
      </c>
      <c r="N331" s="289">
        <v>0</v>
      </c>
      <c r="O331" s="289">
        <v>0</v>
      </c>
      <c r="P331" s="289">
        <v>17.600999999999999</v>
      </c>
      <c r="Q331" s="289">
        <v>17601</v>
      </c>
      <c r="R331" s="289">
        <v>0</v>
      </c>
      <c r="S331" s="289">
        <v>0</v>
      </c>
    </row>
    <row r="332" spans="1:19">
      <c r="A332" s="69" t="str">
        <f t="shared" si="5"/>
        <v>HDUSTFDPD</v>
      </c>
      <c r="B332" s="69" t="str">
        <f>VLOOKUP(H332,mapping!A:B,2,0)</f>
        <v>HDUSTF</v>
      </c>
      <c r="C332" s="69" t="str">
        <f>VLOOKUP(H332,mapping!A:C,3,0)</f>
        <v>DPD</v>
      </c>
      <c r="D332" s="69" t="str">
        <f>VLOOKUP(H332,mapping!A:D,4,0)</f>
        <v>Direct Plan - Daily Dividend Option</v>
      </c>
      <c r="G332" s="239">
        <v>330</v>
      </c>
      <c r="H332" s="239" t="s">
        <v>465</v>
      </c>
      <c r="I332" s="239" t="s">
        <v>2097</v>
      </c>
      <c r="J332" s="287">
        <v>44608</v>
      </c>
      <c r="K332" s="287">
        <v>44608</v>
      </c>
      <c r="L332" s="289">
        <v>2.74165E-3</v>
      </c>
      <c r="M332" s="289">
        <v>2.74165E-3</v>
      </c>
      <c r="N332" s="289">
        <v>3116.002</v>
      </c>
      <c r="O332" s="289">
        <v>31423.633769200002</v>
      </c>
      <c r="P332" s="289">
        <v>121201.766</v>
      </c>
      <c r="Q332" s="289">
        <v>1222271.3294036</v>
      </c>
      <c r="R332" s="289">
        <v>0</v>
      </c>
      <c r="S332" s="289">
        <v>8.5399999999999991</v>
      </c>
    </row>
    <row r="333" spans="1:19">
      <c r="A333" s="69" t="str">
        <f t="shared" si="5"/>
        <v>HLCASHDPD</v>
      </c>
      <c r="B333" s="69" t="str">
        <f>VLOOKUP(H333,mapping!A:B,2,0)</f>
        <v>HLCASH</v>
      </c>
      <c r="C333" s="69" t="str">
        <f>VLOOKUP(H333,mapping!A:C,3,0)</f>
        <v>DPD</v>
      </c>
      <c r="D333" s="69" t="str">
        <f>VLOOKUP(H333,mapping!A:D,4,0)</f>
        <v>Direct Plan - Daily Dividend Option</v>
      </c>
      <c r="G333" s="239">
        <v>331</v>
      </c>
      <c r="H333" s="239" t="s">
        <v>615</v>
      </c>
      <c r="I333" s="239" t="s">
        <v>2095</v>
      </c>
      <c r="J333" s="287">
        <v>44593</v>
      </c>
      <c r="K333" s="287">
        <v>44593</v>
      </c>
      <c r="L333" s="289">
        <v>0.10841083</v>
      </c>
      <c r="M333" s="289">
        <v>0.10841083</v>
      </c>
      <c r="N333" s="289">
        <v>173667.71100000001</v>
      </c>
      <c r="O333" s="289">
        <v>173830976.01511109</v>
      </c>
      <c r="P333" s="289">
        <v>5499.2579999999998</v>
      </c>
      <c r="Q333" s="289">
        <v>5504427.8524457999</v>
      </c>
      <c r="R333" s="289">
        <v>0</v>
      </c>
      <c r="S333" s="289">
        <v>16945.62</v>
      </c>
    </row>
    <row r="334" spans="1:19">
      <c r="A334" s="69" t="str">
        <f t="shared" si="5"/>
        <v>HLCASHDPD</v>
      </c>
      <c r="B334" s="69" t="str">
        <f>VLOOKUP(H334,mapping!A:B,2,0)</f>
        <v>HLCASH</v>
      </c>
      <c r="C334" s="69" t="str">
        <f>VLOOKUP(H334,mapping!A:C,3,0)</f>
        <v>DPD</v>
      </c>
      <c r="D334" s="69" t="str">
        <f>VLOOKUP(H334,mapping!A:D,4,0)</f>
        <v>Direct Plan - Daily Dividend Option</v>
      </c>
      <c r="G334" s="239">
        <v>332</v>
      </c>
      <c r="H334" s="239" t="s">
        <v>615</v>
      </c>
      <c r="I334" s="239" t="s">
        <v>2095</v>
      </c>
      <c r="J334" s="287">
        <v>44507</v>
      </c>
      <c r="K334" s="287">
        <v>44507</v>
      </c>
      <c r="L334" s="289">
        <v>0.39434016999999999</v>
      </c>
      <c r="M334" s="289">
        <v>0.39434016999999999</v>
      </c>
      <c r="N334" s="289">
        <v>195711.587</v>
      </c>
      <c r="O334" s="289">
        <v>195895575.46293873</v>
      </c>
      <c r="P334" s="289">
        <v>5442.9</v>
      </c>
      <c r="Q334" s="289">
        <v>5448016.87029</v>
      </c>
      <c r="R334" s="289">
        <v>0</v>
      </c>
      <c r="S334" s="289">
        <v>69465.460000000006</v>
      </c>
    </row>
    <row r="335" spans="1:19">
      <c r="A335" s="69" t="str">
        <f t="shared" si="5"/>
        <v>HDUSTFDPD</v>
      </c>
      <c r="B335" s="69" t="str">
        <f>VLOOKUP(H335,mapping!A:B,2,0)</f>
        <v>HDUSTF</v>
      </c>
      <c r="C335" s="69" t="str">
        <f>VLOOKUP(H335,mapping!A:C,3,0)</f>
        <v>DPD</v>
      </c>
      <c r="D335" s="69" t="str">
        <f>VLOOKUP(H335,mapping!A:D,4,0)</f>
        <v>Direct Plan - Daily Dividend Option</v>
      </c>
      <c r="G335" s="239">
        <v>333</v>
      </c>
      <c r="H335" s="239" t="s">
        <v>465</v>
      </c>
      <c r="I335" s="239" t="s">
        <v>2097</v>
      </c>
      <c r="J335" s="287">
        <v>44511</v>
      </c>
      <c r="K335" s="287">
        <v>44511</v>
      </c>
      <c r="L335" s="289">
        <v>4.8487999999999998E-4</v>
      </c>
      <c r="M335" s="289">
        <v>4.8487999999999998E-4</v>
      </c>
      <c r="N335" s="289">
        <v>3083.8470000000002</v>
      </c>
      <c r="O335" s="289">
        <v>31099.363456200001</v>
      </c>
      <c r="P335" s="289">
        <v>120075.15700000001</v>
      </c>
      <c r="Q335" s="289">
        <v>1210909.9282821999</v>
      </c>
      <c r="R335" s="289">
        <v>0</v>
      </c>
      <c r="S335" s="289">
        <v>1.5</v>
      </c>
    </row>
    <row r="336" spans="1:19">
      <c r="A336" s="69" t="str">
        <f t="shared" si="5"/>
        <v>HDONTFDPD</v>
      </c>
      <c r="B336" s="69" t="str">
        <f>VLOOKUP(H336,mapping!A:B,2,0)</f>
        <v>HDONTF</v>
      </c>
      <c r="C336" s="69" t="str">
        <f>VLOOKUP(H336,mapping!A:C,3,0)</f>
        <v>DPD</v>
      </c>
      <c r="D336" s="69" t="str">
        <f>VLOOKUP(H336,mapping!A:D,4,0)</f>
        <v>Direct Plan - Daily Dividend Option</v>
      </c>
      <c r="G336" s="239">
        <v>334</v>
      </c>
      <c r="H336" s="239" t="s">
        <v>1446</v>
      </c>
      <c r="I336" s="239" t="s">
        <v>2094</v>
      </c>
      <c r="J336" s="287">
        <v>44496</v>
      </c>
      <c r="K336" s="287">
        <v>44496</v>
      </c>
      <c r="L336" s="289">
        <v>9.0363170000000007E-2</v>
      </c>
      <c r="M336" s="289">
        <v>9.0363170000000007E-2</v>
      </c>
      <c r="N336" s="289">
        <v>0</v>
      </c>
      <c r="O336" s="289">
        <v>0</v>
      </c>
      <c r="P336" s="289">
        <v>17.484999999999999</v>
      </c>
      <c r="Q336" s="289">
        <v>17485</v>
      </c>
      <c r="R336" s="289">
        <v>0</v>
      </c>
      <c r="S336" s="289">
        <v>0</v>
      </c>
    </row>
    <row r="337" spans="1:19">
      <c r="A337" s="69" t="str">
        <f t="shared" si="5"/>
        <v>HDUSDFDD</v>
      </c>
      <c r="B337" s="69" t="str">
        <f>VLOOKUP(H337,mapping!A:B,2,0)</f>
        <v>HDUSDF</v>
      </c>
      <c r="C337" s="69" t="str">
        <f>VLOOKUP(H337,mapping!A:C,3,0)</f>
        <v>DD</v>
      </c>
      <c r="D337" s="69" t="str">
        <f>VLOOKUP(H337,mapping!A:D,4,0)</f>
        <v>Daily Dividend Option</v>
      </c>
      <c r="G337" s="239">
        <v>335</v>
      </c>
      <c r="H337" s="239" t="s">
        <v>1660</v>
      </c>
      <c r="I337" s="239" t="s">
        <v>2093</v>
      </c>
      <c r="J337" s="287">
        <v>44592</v>
      </c>
      <c r="K337" s="287">
        <v>44592</v>
      </c>
      <c r="L337" s="289">
        <v>0.25820125999999999</v>
      </c>
      <c r="M337" s="289">
        <v>0.25820125999999999</v>
      </c>
      <c r="N337" s="289">
        <v>0</v>
      </c>
      <c r="O337" s="289">
        <v>0</v>
      </c>
      <c r="P337" s="289">
        <v>83801.240999999995</v>
      </c>
      <c r="Q337" s="289">
        <v>86121688.983165905</v>
      </c>
      <c r="R337" s="289">
        <v>0</v>
      </c>
      <c r="S337" s="289">
        <v>0</v>
      </c>
    </row>
    <row r="338" spans="1:19">
      <c r="A338" s="69" t="str">
        <f t="shared" si="5"/>
        <v>HDONTFDPD</v>
      </c>
      <c r="B338" s="69" t="str">
        <f>VLOOKUP(H338,mapping!A:B,2,0)</f>
        <v>HDONTF</v>
      </c>
      <c r="C338" s="69" t="str">
        <f>VLOOKUP(H338,mapping!A:C,3,0)</f>
        <v>DPD</v>
      </c>
      <c r="D338" s="69" t="str">
        <f>VLOOKUP(H338,mapping!A:D,4,0)</f>
        <v>Direct Plan - Daily Dividend Option</v>
      </c>
      <c r="G338" s="239">
        <v>336</v>
      </c>
      <c r="H338" s="239" t="s">
        <v>1446</v>
      </c>
      <c r="I338" s="239" t="s">
        <v>2094</v>
      </c>
      <c r="J338" s="287">
        <v>44523</v>
      </c>
      <c r="K338" s="287">
        <v>44523</v>
      </c>
      <c r="L338" s="289">
        <v>0.10208737</v>
      </c>
      <c r="M338" s="289">
        <v>0.10208737</v>
      </c>
      <c r="N338" s="289">
        <v>0</v>
      </c>
      <c r="O338" s="289">
        <v>0</v>
      </c>
      <c r="P338" s="289">
        <v>17.533999999999999</v>
      </c>
      <c r="Q338" s="289">
        <v>17534</v>
      </c>
      <c r="R338" s="289">
        <v>0</v>
      </c>
      <c r="S338" s="289">
        <v>0</v>
      </c>
    </row>
    <row r="339" spans="1:19">
      <c r="A339" s="69" t="str">
        <f t="shared" si="5"/>
        <v>HDUSDFDD</v>
      </c>
      <c r="B339" s="69" t="str">
        <f>VLOOKUP(H339,mapping!A:B,2,0)</f>
        <v>HDUSDF</v>
      </c>
      <c r="C339" s="69" t="str">
        <f>VLOOKUP(H339,mapping!A:C,3,0)</f>
        <v>DD</v>
      </c>
      <c r="D339" s="69" t="str">
        <f>VLOOKUP(H339,mapping!A:D,4,0)</f>
        <v>Daily Dividend Option</v>
      </c>
      <c r="G339" s="239">
        <v>337</v>
      </c>
      <c r="H339" s="239" t="s">
        <v>1660</v>
      </c>
      <c r="I339" s="239" t="s">
        <v>2093</v>
      </c>
      <c r="J339" s="287">
        <v>44601</v>
      </c>
      <c r="K339" s="287">
        <v>44601</v>
      </c>
      <c r="L339" s="289">
        <v>0.1317526</v>
      </c>
      <c r="M339" s="289">
        <v>0.1317526</v>
      </c>
      <c r="N339" s="289">
        <v>0</v>
      </c>
      <c r="O339" s="289">
        <v>0</v>
      </c>
      <c r="P339" s="289">
        <v>83410.81</v>
      </c>
      <c r="Q339" s="289">
        <v>85720446.987819001</v>
      </c>
      <c r="R339" s="289">
        <v>0</v>
      </c>
      <c r="S339" s="289">
        <v>0</v>
      </c>
    </row>
    <row r="340" spans="1:19">
      <c r="A340" s="69" t="str">
        <f t="shared" si="5"/>
        <v>HDUSTFRDD</v>
      </c>
      <c r="B340" s="69" t="str">
        <f>VLOOKUP(H340,mapping!A:B,2,0)</f>
        <v>HDUSTF</v>
      </c>
      <c r="C340" s="69" t="str">
        <f>VLOOKUP(H340,mapping!A:C,3,0)</f>
        <v>RDD</v>
      </c>
      <c r="D340" s="69" t="str">
        <f>VLOOKUP(H340,mapping!A:D,4,0)</f>
        <v>Regular Option - Daily Dividend</v>
      </c>
      <c r="G340" s="239">
        <v>338</v>
      </c>
      <c r="H340" s="239" t="s">
        <v>488</v>
      </c>
      <c r="I340" s="239" t="s">
        <v>2256</v>
      </c>
      <c r="J340" s="287">
        <v>44651</v>
      </c>
      <c r="K340" s="287">
        <v>44651</v>
      </c>
      <c r="L340" s="289">
        <v>5.4440199999999999E-3</v>
      </c>
      <c r="M340" s="289">
        <v>5.4440199999999999E-3</v>
      </c>
      <c r="N340" s="289">
        <v>10687.005999999999</v>
      </c>
      <c r="O340" s="289">
        <v>106905.3271198</v>
      </c>
      <c r="P340" s="289">
        <v>1302083.8559999999</v>
      </c>
      <c r="Q340" s="289">
        <v>13025135.436724801</v>
      </c>
      <c r="R340" s="289">
        <v>0</v>
      </c>
      <c r="S340" s="289">
        <v>0</v>
      </c>
    </row>
    <row r="341" spans="1:19">
      <c r="A341" s="69" t="str">
        <f t="shared" si="5"/>
        <v>HLCASHDPD</v>
      </c>
      <c r="B341" s="69" t="str">
        <f>VLOOKUP(H341,mapping!A:B,2,0)</f>
        <v>HLCASH</v>
      </c>
      <c r="C341" s="69" t="str">
        <f>VLOOKUP(H341,mapping!A:C,3,0)</f>
        <v>DPD</v>
      </c>
      <c r="D341" s="69" t="str">
        <f>VLOOKUP(H341,mapping!A:D,4,0)</f>
        <v>Direct Plan - Daily Dividend Option</v>
      </c>
      <c r="G341" s="239">
        <v>339</v>
      </c>
      <c r="H341" s="239" t="s">
        <v>615</v>
      </c>
      <c r="I341" s="239" t="s">
        <v>2095</v>
      </c>
      <c r="J341" s="287">
        <v>44644</v>
      </c>
      <c r="K341" s="287">
        <v>44644</v>
      </c>
      <c r="L341" s="289">
        <v>9.7481819999999997E-2</v>
      </c>
      <c r="M341" s="289">
        <v>9.7481819999999997E-2</v>
      </c>
      <c r="N341" s="289">
        <v>169448.095</v>
      </c>
      <c r="O341" s="289">
        <v>169607393.15410951</v>
      </c>
      <c r="P341" s="289">
        <v>5526.8180000000002</v>
      </c>
      <c r="Q341" s="289">
        <v>5532013.7616018001</v>
      </c>
      <c r="R341" s="289">
        <v>0</v>
      </c>
      <c r="S341" s="289">
        <v>14866.38</v>
      </c>
    </row>
    <row r="342" spans="1:19">
      <c r="A342" s="69" t="str">
        <f t="shared" si="5"/>
        <v>HDONTFDD</v>
      </c>
      <c r="B342" s="69" t="str">
        <f>VLOOKUP(H342,mapping!A:B,2,0)</f>
        <v>HDONTF</v>
      </c>
      <c r="C342" s="69" t="str">
        <f>VLOOKUP(H342,mapping!A:C,3,0)</f>
        <v>DD</v>
      </c>
      <c r="D342" s="69" t="str">
        <f>VLOOKUP(H342,mapping!A:D,4,0)</f>
        <v>Daily Dividend Option</v>
      </c>
      <c r="G342" s="239">
        <v>340</v>
      </c>
      <c r="H342" s="239" t="s">
        <v>1441</v>
      </c>
      <c r="I342" s="239" t="s">
        <v>2096</v>
      </c>
      <c r="J342" s="287">
        <v>44538</v>
      </c>
      <c r="K342" s="287">
        <v>44538</v>
      </c>
      <c r="L342" s="289">
        <v>8.4714830000000005E-2</v>
      </c>
      <c r="M342" s="289">
        <v>8.4714830000000005E-2</v>
      </c>
      <c r="N342" s="289">
        <v>906.29700000000003</v>
      </c>
      <c r="O342" s="289">
        <v>906297</v>
      </c>
      <c r="P342" s="289">
        <v>25453.9</v>
      </c>
      <c r="Q342" s="289">
        <v>25453900</v>
      </c>
      <c r="R342" s="289">
        <v>0</v>
      </c>
      <c r="S342" s="289">
        <v>68.78</v>
      </c>
    </row>
    <row r="343" spans="1:19">
      <c r="A343" s="69" t="str">
        <f t="shared" si="5"/>
        <v>HDONTFDPD</v>
      </c>
      <c r="B343" s="69" t="str">
        <f>VLOOKUP(H343,mapping!A:B,2,0)</f>
        <v>HDONTF</v>
      </c>
      <c r="C343" s="69" t="str">
        <f>VLOOKUP(H343,mapping!A:C,3,0)</f>
        <v>DPD</v>
      </c>
      <c r="D343" s="69" t="str">
        <f>VLOOKUP(H343,mapping!A:D,4,0)</f>
        <v>Direct Plan - Daily Dividend Option</v>
      </c>
      <c r="G343" s="239">
        <v>341</v>
      </c>
      <c r="H343" s="239" t="s">
        <v>1446</v>
      </c>
      <c r="I343" s="239" t="s">
        <v>2094</v>
      </c>
      <c r="J343" s="287">
        <v>44624</v>
      </c>
      <c r="K343" s="287">
        <v>44624</v>
      </c>
      <c r="L343" s="289">
        <v>9.0278170000000005E-2</v>
      </c>
      <c r="M343" s="289">
        <v>9.0278170000000005E-2</v>
      </c>
      <c r="N343" s="289">
        <v>0</v>
      </c>
      <c r="O343" s="289">
        <v>0</v>
      </c>
      <c r="P343" s="289">
        <v>17.722999999999999</v>
      </c>
      <c r="Q343" s="289">
        <v>17723</v>
      </c>
      <c r="R343" s="289">
        <v>0</v>
      </c>
      <c r="S343" s="289">
        <v>0</v>
      </c>
    </row>
    <row r="344" spans="1:19">
      <c r="A344" s="69" t="str">
        <f t="shared" si="5"/>
        <v>HDUSTFDD</v>
      </c>
      <c r="B344" s="69" t="str">
        <f>VLOOKUP(H344,mapping!A:B,2,0)</f>
        <v>HDUSTF</v>
      </c>
      <c r="C344" s="69" t="str">
        <f>VLOOKUP(H344,mapping!A:C,3,0)</f>
        <v>DD</v>
      </c>
      <c r="D344" s="69" t="str">
        <f>VLOOKUP(H344,mapping!A:D,4,0)</f>
        <v>Daily Dividend Option</v>
      </c>
      <c r="G344" s="239">
        <v>342</v>
      </c>
      <c r="H344" s="239" t="s">
        <v>459</v>
      </c>
      <c r="I344" s="239" t="s">
        <v>2257</v>
      </c>
      <c r="J344" s="287">
        <v>44603</v>
      </c>
      <c r="K344" s="287">
        <v>44603</v>
      </c>
      <c r="L344" s="289">
        <v>3.32176E-3</v>
      </c>
      <c r="M344" s="289">
        <v>3.32176E-3</v>
      </c>
      <c r="N344" s="289">
        <v>31645.525000000001</v>
      </c>
      <c r="O344" s="289">
        <v>318097.65274749999</v>
      </c>
      <c r="P344" s="289">
        <v>3698394.5070000002</v>
      </c>
      <c r="Q344" s="289">
        <v>37175891.744913302</v>
      </c>
      <c r="R344" s="289">
        <v>0</v>
      </c>
      <c r="S344" s="289">
        <v>105.13</v>
      </c>
    </row>
    <row r="345" spans="1:19">
      <c r="A345" s="69" t="str">
        <f t="shared" si="5"/>
        <v>HDONTFDPD</v>
      </c>
      <c r="B345" s="69" t="str">
        <f>VLOOKUP(H345,mapping!A:B,2,0)</f>
        <v>HDONTF</v>
      </c>
      <c r="C345" s="69" t="str">
        <f>VLOOKUP(H345,mapping!A:C,3,0)</f>
        <v>DPD</v>
      </c>
      <c r="D345" s="69" t="str">
        <f>VLOOKUP(H345,mapping!A:D,4,0)</f>
        <v>Direct Plan - Daily Dividend Option</v>
      </c>
      <c r="G345" s="239">
        <v>343</v>
      </c>
      <c r="H345" s="239" t="s">
        <v>1446</v>
      </c>
      <c r="I345" s="239" t="s">
        <v>2094</v>
      </c>
      <c r="J345" s="287">
        <v>44507</v>
      </c>
      <c r="K345" s="287">
        <v>44507</v>
      </c>
      <c r="L345" s="289">
        <v>0.34795700000000002</v>
      </c>
      <c r="M345" s="289">
        <v>0.34795700000000002</v>
      </c>
      <c r="N345" s="289">
        <v>0</v>
      </c>
      <c r="O345" s="289">
        <v>0</v>
      </c>
      <c r="P345" s="289">
        <v>17.5</v>
      </c>
      <c r="Q345" s="289">
        <v>17500</v>
      </c>
      <c r="R345" s="289">
        <v>0</v>
      </c>
      <c r="S345" s="289">
        <v>0</v>
      </c>
    </row>
    <row r="346" spans="1:19">
      <c r="A346" s="69" t="str">
        <f t="shared" si="5"/>
        <v>HLCASHDD</v>
      </c>
      <c r="B346" s="69" t="str">
        <f>VLOOKUP(H346,mapping!A:B,2,0)</f>
        <v>HLCASH</v>
      </c>
      <c r="C346" s="69" t="str">
        <f>VLOOKUP(H346,mapping!A:C,3,0)</f>
        <v>DD</v>
      </c>
      <c r="D346" s="69" t="str">
        <f>VLOOKUP(H346,mapping!A:D,4,0)</f>
        <v>Daily Dividend Option</v>
      </c>
      <c r="G346" s="239">
        <v>344</v>
      </c>
      <c r="H346" s="239" t="s">
        <v>610</v>
      </c>
      <c r="I346" s="239" t="s">
        <v>2098</v>
      </c>
      <c r="J346" s="287">
        <v>44564</v>
      </c>
      <c r="K346" s="287">
        <v>44564</v>
      </c>
      <c r="L346" s="289">
        <v>0.13048791000000001</v>
      </c>
      <c r="M346" s="289">
        <v>0.13048791000000001</v>
      </c>
      <c r="N346" s="289">
        <v>83319.198999999993</v>
      </c>
      <c r="O346" s="289">
        <v>83410783.463540807</v>
      </c>
      <c r="P346" s="289">
        <v>738886.61340000003</v>
      </c>
      <c r="Q346" s="289">
        <v>739698797.56544924</v>
      </c>
      <c r="R346" s="289">
        <v>0</v>
      </c>
      <c r="S346" s="289">
        <v>9864.56</v>
      </c>
    </row>
    <row r="347" spans="1:19">
      <c r="A347" s="69" t="str">
        <f t="shared" si="5"/>
        <v>HDUSDFDD</v>
      </c>
      <c r="B347" s="69" t="str">
        <f>VLOOKUP(H347,mapping!A:B,2,0)</f>
        <v>HDUSDF</v>
      </c>
      <c r="C347" s="69" t="str">
        <f>VLOOKUP(H347,mapping!A:C,3,0)</f>
        <v>DD</v>
      </c>
      <c r="D347" s="69" t="str">
        <f>VLOOKUP(H347,mapping!A:D,4,0)</f>
        <v>Daily Dividend Option</v>
      </c>
      <c r="G347" s="239">
        <v>345</v>
      </c>
      <c r="H347" s="239" t="s">
        <v>1660</v>
      </c>
      <c r="I347" s="239" t="s">
        <v>2093</v>
      </c>
      <c r="J347" s="287">
        <v>44533</v>
      </c>
      <c r="K347" s="287">
        <v>44533</v>
      </c>
      <c r="L347" s="289">
        <v>9.2193880000000006E-2</v>
      </c>
      <c r="M347" s="289">
        <v>9.2193880000000006E-2</v>
      </c>
      <c r="N347" s="289">
        <v>0</v>
      </c>
      <c r="O347" s="289">
        <v>0</v>
      </c>
      <c r="P347" s="289">
        <v>86734.952000000005</v>
      </c>
      <c r="Q347" s="289">
        <v>89136634.147384793</v>
      </c>
      <c r="R347" s="289">
        <v>0</v>
      </c>
      <c r="S347" s="289">
        <v>0</v>
      </c>
    </row>
    <row r="348" spans="1:19">
      <c r="A348" s="69" t="str">
        <f t="shared" si="5"/>
        <v>HDUSTFDD</v>
      </c>
      <c r="B348" s="69" t="str">
        <f>VLOOKUP(H348,mapping!A:B,2,0)</f>
        <v>HDUSTF</v>
      </c>
      <c r="C348" s="69" t="str">
        <f>VLOOKUP(H348,mapping!A:C,3,0)</f>
        <v>DD</v>
      </c>
      <c r="D348" s="69" t="str">
        <f>VLOOKUP(H348,mapping!A:D,4,0)</f>
        <v>Daily Dividend Option</v>
      </c>
      <c r="G348" s="239">
        <v>346</v>
      </c>
      <c r="H348" s="239" t="s">
        <v>459</v>
      </c>
      <c r="I348" s="239" t="s">
        <v>2257</v>
      </c>
      <c r="J348" s="287">
        <v>44579</v>
      </c>
      <c r="K348" s="287">
        <v>44579</v>
      </c>
      <c r="L348" s="289">
        <v>4.0413999999999999E-4</v>
      </c>
      <c r="M348" s="289">
        <v>4.0413999999999999E-4</v>
      </c>
      <c r="N348" s="289">
        <v>31589.764999999999</v>
      </c>
      <c r="O348" s="289">
        <v>317537.1588035</v>
      </c>
      <c r="P348" s="289">
        <v>3415835.0529999998</v>
      </c>
      <c r="Q348" s="289">
        <v>34335632.3692507</v>
      </c>
      <c r="R348" s="289">
        <v>0</v>
      </c>
      <c r="S348" s="289">
        <v>12.77</v>
      </c>
    </row>
    <row r="349" spans="1:19">
      <c r="A349" s="69" t="str">
        <f t="shared" si="5"/>
        <v>HDONTFDD</v>
      </c>
      <c r="B349" s="69" t="str">
        <f>VLOOKUP(H349,mapping!A:B,2,0)</f>
        <v>HDONTF</v>
      </c>
      <c r="C349" s="69" t="str">
        <f>VLOOKUP(H349,mapping!A:C,3,0)</f>
        <v>DD</v>
      </c>
      <c r="D349" s="69" t="str">
        <f>VLOOKUP(H349,mapping!A:D,4,0)</f>
        <v>Daily Dividend Option</v>
      </c>
      <c r="G349" s="239">
        <v>347</v>
      </c>
      <c r="H349" s="239" t="s">
        <v>1441</v>
      </c>
      <c r="I349" s="239" t="s">
        <v>2096</v>
      </c>
      <c r="J349" s="287">
        <v>44552</v>
      </c>
      <c r="K349" s="287">
        <v>44552</v>
      </c>
      <c r="L349" s="289">
        <v>8.9695960000000005E-2</v>
      </c>
      <c r="M349" s="289">
        <v>8.9695960000000005E-2</v>
      </c>
      <c r="N349" s="289">
        <v>807.33</v>
      </c>
      <c r="O349" s="289">
        <v>807330</v>
      </c>
      <c r="P349" s="289">
        <v>25480.92</v>
      </c>
      <c r="Q349" s="289">
        <v>25480920</v>
      </c>
      <c r="R349" s="289">
        <v>0</v>
      </c>
      <c r="S349" s="289">
        <v>65.41</v>
      </c>
    </row>
    <row r="350" spans="1:19">
      <c r="A350" s="69" t="str">
        <f t="shared" si="5"/>
        <v>HDUSTFDD</v>
      </c>
      <c r="B350" s="69" t="str">
        <f>VLOOKUP(H350,mapping!A:B,2,0)</f>
        <v>HDUSTF</v>
      </c>
      <c r="C350" s="69" t="str">
        <f>VLOOKUP(H350,mapping!A:C,3,0)</f>
        <v>DD</v>
      </c>
      <c r="D350" s="69" t="str">
        <f>VLOOKUP(H350,mapping!A:D,4,0)</f>
        <v>Daily Dividend Option</v>
      </c>
      <c r="G350" s="239">
        <v>348</v>
      </c>
      <c r="H350" s="239" t="s">
        <v>459</v>
      </c>
      <c r="I350" s="239" t="s">
        <v>2257</v>
      </c>
      <c r="J350" s="287">
        <v>44571</v>
      </c>
      <c r="K350" s="287">
        <v>44571</v>
      </c>
      <c r="L350" s="289">
        <v>3.1692199999999999E-3</v>
      </c>
      <c r="M350" s="289">
        <v>3.1692199999999999E-3</v>
      </c>
      <c r="N350" s="289">
        <v>31549.335999999999</v>
      </c>
      <c r="O350" s="289">
        <v>317130.77053839999</v>
      </c>
      <c r="P350" s="289">
        <v>3411746.4040000001</v>
      </c>
      <c r="Q350" s="289">
        <v>34294533.6783676</v>
      </c>
      <c r="R350" s="289">
        <v>0</v>
      </c>
      <c r="S350" s="289">
        <v>99.98</v>
      </c>
    </row>
    <row r="351" spans="1:19">
      <c r="A351" s="69" t="str">
        <f t="shared" si="5"/>
        <v>HLCASHDD</v>
      </c>
      <c r="B351" s="69" t="str">
        <f>VLOOKUP(H351,mapping!A:B,2,0)</f>
        <v>HLCASH</v>
      </c>
      <c r="C351" s="69" t="str">
        <f>VLOOKUP(H351,mapping!A:C,3,0)</f>
        <v>DD</v>
      </c>
      <c r="D351" s="69" t="str">
        <f>VLOOKUP(H351,mapping!A:D,4,0)</f>
        <v>Daily Dividend Option</v>
      </c>
      <c r="G351" s="239">
        <v>349</v>
      </c>
      <c r="H351" s="239" t="s">
        <v>610</v>
      </c>
      <c r="I351" s="239" t="s">
        <v>2098</v>
      </c>
      <c r="J351" s="287">
        <v>44644</v>
      </c>
      <c r="K351" s="287">
        <v>44644</v>
      </c>
      <c r="L351" s="289">
        <v>6.8116999999999997E-2</v>
      </c>
      <c r="M351" s="289">
        <v>6.8116999999999997E-2</v>
      </c>
      <c r="N351" s="289">
        <v>53455.171999999999</v>
      </c>
      <c r="O351" s="289">
        <v>53521520.559486397</v>
      </c>
      <c r="P351" s="289">
        <v>625274.06140000001</v>
      </c>
      <c r="Q351" s="289">
        <v>626050151.56500971</v>
      </c>
      <c r="R351" s="289">
        <v>0</v>
      </c>
      <c r="S351" s="289">
        <v>3330.69</v>
      </c>
    </row>
    <row r="352" spans="1:19">
      <c r="A352" s="69" t="str">
        <f t="shared" si="5"/>
        <v>HDONTFDD</v>
      </c>
      <c r="B352" s="69" t="str">
        <f>VLOOKUP(H352,mapping!A:B,2,0)</f>
        <v>HDONTF</v>
      </c>
      <c r="C352" s="69" t="str">
        <f>VLOOKUP(H352,mapping!A:C,3,0)</f>
        <v>DD</v>
      </c>
      <c r="D352" s="69" t="str">
        <f>VLOOKUP(H352,mapping!A:D,4,0)</f>
        <v>Daily Dividend Option</v>
      </c>
      <c r="G352" s="239">
        <v>350</v>
      </c>
      <c r="H352" s="239" t="s">
        <v>1441</v>
      </c>
      <c r="I352" s="239" t="s">
        <v>2096</v>
      </c>
      <c r="J352" s="287">
        <v>44535</v>
      </c>
      <c r="K352" s="287">
        <v>44535</v>
      </c>
      <c r="L352" s="289">
        <v>0.18352482000000001</v>
      </c>
      <c r="M352" s="289">
        <v>0.18352482000000001</v>
      </c>
      <c r="N352" s="289">
        <v>906.01400000000001</v>
      </c>
      <c r="O352" s="289">
        <v>906014</v>
      </c>
      <c r="P352" s="289">
        <v>25441.757000000001</v>
      </c>
      <c r="Q352" s="289">
        <v>25441757</v>
      </c>
      <c r="R352" s="289">
        <v>0</v>
      </c>
      <c r="S352" s="289">
        <v>149.27000000000001</v>
      </c>
    </row>
    <row r="353" spans="1:19">
      <c r="A353" s="69" t="str">
        <f t="shared" si="5"/>
        <v>HDONTFDD</v>
      </c>
      <c r="B353" s="69" t="str">
        <f>VLOOKUP(H353,mapping!A:B,2,0)</f>
        <v>HDONTF</v>
      </c>
      <c r="C353" s="69" t="str">
        <f>VLOOKUP(H353,mapping!A:C,3,0)</f>
        <v>DD</v>
      </c>
      <c r="D353" s="69" t="str">
        <f>VLOOKUP(H353,mapping!A:D,4,0)</f>
        <v>Daily Dividend Option</v>
      </c>
      <c r="G353" s="239">
        <v>351</v>
      </c>
      <c r="H353" s="239" t="s">
        <v>1441</v>
      </c>
      <c r="I353" s="239" t="s">
        <v>2096</v>
      </c>
      <c r="J353" s="287">
        <v>44573</v>
      </c>
      <c r="K353" s="287">
        <v>44573</v>
      </c>
      <c r="L353" s="289">
        <v>8.7486889999999998E-2</v>
      </c>
      <c r="M353" s="289">
        <v>8.7486889999999998E-2</v>
      </c>
      <c r="N353" s="289">
        <v>808.68700000000001</v>
      </c>
      <c r="O353" s="289">
        <v>808687</v>
      </c>
      <c r="P353" s="289">
        <v>25524.171999999999</v>
      </c>
      <c r="Q353" s="289">
        <v>25524172</v>
      </c>
      <c r="R353" s="289">
        <v>0</v>
      </c>
      <c r="S353" s="289">
        <v>63.75</v>
      </c>
    </row>
    <row r="354" spans="1:19">
      <c r="A354" s="69" t="str">
        <f t="shared" si="5"/>
        <v>HDONTFDPD</v>
      </c>
      <c r="B354" s="69" t="str">
        <f>VLOOKUP(H354,mapping!A:B,2,0)</f>
        <v>HDONTF</v>
      </c>
      <c r="C354" s="69" t="str">
        <f>VLOOKUP(H354,mapping!A:C,3,0)</f>
        <v>DPD</v>
      </c>
      <c r="D354" s="69" t="str">
        <f>VLOOKUP(H354,mapping!A:D,4,0)</f>
        <v>Direct Plan - Daily Dividend Option</v>
      </c>
      <c r="G354" s="239">
        <v>352</v>
      </c>
      <c r="H354" s="239" t="s">
        <v>1446</v>
      </c>
      <c r="I354" s="239" t="s">
        <v>2094</v>
      </c>
      <c r="J354" s="287">
        <v>44497</v>
      </c>
      <c r="K354" s="287">
        <v>44497</v>
      </c>
      <c r="L354" s="289">
        <v>8.8637270000000004E-2</v>
      </c>
      <c r="M354" s="289">
        <v>8.8637270000000004E-2</v>
      </c>
      <c r="N354" s="289">
        <v>0</v>
      </c>
      <c r="O354" s="289">
        <v>0</v>
      </c>
      <c r="P354" s="289">
        <v>17.486999999999998</v>
      </c>
      <c r="Q354" s="289">
        <v>17487</v>
      </c>
      <c r="R354" s="289">
        <v>0</v>
      </c>
      <c r="S354" s="289">
        <v>0</v>
      </c>
    </row>
    <row r="355" spans="1:19">
      <c r="A355" s="69" t="str">
        <f t="shared" si="5"/>
        <v>HDUSTFDPD</v>
      </c>
      <c r="B355" s="69" t="str">
        <f>VLOOKUP(H355,mapping!A:B,2,0)</f>
        <v>HDUSTF</v>
      </c>
      <c r="C355" s="69" t="str">
        <f>VLOOKUP(H355,mapping!A:C,3,0)</f>
        <v>DPD</v>
      </c>
      <c r="D355" s="69" t="str">
        <f>VLOOKUP(H355,mapping!A:D,4,0)</f>
        <v>Direct Plan - Daily Dividend Option</v>
      </c>
      <c r="G355" s="239">
        <v>353</v>
      </c>
      <c r="H355" s="239" t="s">
        <v>465</v>
      </c>
      <c r="I355" s="239" t="s">
        <v>2097</v>
      </c>
      <c r="J355" s="287">
        <v>44610</v>
      </c>
      <c r="K355" s="287">
        <v>44610</v>
      </c>
      <c r="L355" s="289">
        <v>2.2196999999999999E-4</v>
      </c>
      <c r="M355" s="289">
        <v>2.2196999999999999E-4</v>
      </c>
      <c r="N355" s="289">
        <v>3117.1660000000002</v>
      </c>
      <c r="O355" s="289">
        <v>31435.372243599999</v>
      </c>
      <c r="P355" s="289">
        <v>121242.592</v>
      </c>
      <c r="Q355" s="289">
        <v>1222683.0432831999</v>
      </c>
      <c r="R355" s="289">
        <v>0</v>
      </c>
      <c r="S355" s="289">
        <v>0.69</v>
      </c>
    </row>
    <row r="356" spans="1:19">
      <c r="A356" s="69" t="str">
        <f t="shared" si="5"/>
        <v>HDUSDFDD</v>
      </c>
      <c r="B356" s="69" t="str">
        <f>VLOOKUP(H356,mapping!A:B,2,0)</f>
        <v>HDUSDF</v>
      </c>
      <c r="C356" s="69" t="str">
        <f>VLOOKUP(H356,mapping!A:C,3,0)</f>
        <v>DD</v>
      </c>
      <c r="D356" s="69" t="str">
        <f>VLOOKUP(H356,mapping!A:D,4,0)</f>
        <v>Daily Dividend Option</v>
      </c>
      <c r="G356" s="239">
        <v>354</v>
      </c>
      <c r="H356" s="239" t="s">
        <v>1660</v>
      </c>
      <c r="I356" s="239" t="s">
        <v>2093</v>
      </c>
      <c r="J356" s="287">
        <v>44511</v>
      </c>
      <c r="K356" s="287">
        <v>44511</v>
      </c>
      <c r="L356" s="289">
        <v>0.11422305000000001</v>
      </c>
      <c r="M356" s="289">
        <v>0.11422305000000001</v>
      </c>
      <c r="N356" s="289">
        <v>0</v>
      </c>
      <c r="O356" s="289">
        <v>0</v>
      </c>
      <c r="P356" s="289">
        <v>87364.002999999997</v>
      </c>
      <c r="Q356" s="289">
        <v>89783103.5066697</v>
      </c>
      <c r="R356" s="289">
        <v>0</v>
      </c>
      <c r="S356" s="289">
        <v>0</v>
      </c>
    </row>
    <row r="357" spans="1:19">
      <c r="A357" s="69" t="str">
        <f t="shared" si="5"/>
        <v>HDUSTFDPD</v>
      </c>
      <c r="B357" s="69" t="str">
        <f>VLOOKUP(H357,mapping!A:B,2,0)</f>
        <v>HDUSTF</v>
      </c>
      <c r="C357" s="69" t="str">
        <f>VLOOKUP(H357,mapping!A:C,3,0)</f>
        <v>DPD</v>
      </c>
      <c r="D357" s="69" t="str">
        <f>VLOOKUP(H357,mapping!A:D,4,0)</f>
        <v>Direct Plan - Daily Dividend Option</v>
      </c>
      <c r="G357" s="239">
        <v>355</v>
      </c>
      <c r="H357" s="239" t="s">
        <v>465</v>
      </c>
      <c r="I357" s="239" t="s">
        <v>2097</v>
      </c>
      <c r="J357" s="287">
        <v>44473</v>
      </c>
      <c r="K357" s="287">
        <v>44473</v>
      </c>
      <c r="L357" s="289">
        <v>2.0285300000000002E-3</v>
      </c>
      <c r="M357" s="289">
        <v>2.0285300000000002E-3</v>
      </c>
      <c r="N357" s="289">
        <v>3072.9270000000001</v>
      </c>
      <c r="O357" s="289">
        <v>30989.2396242</v>
      </c>
      <c r="P357" s="289">
        <v>146915.31</v>
      </c>
      <c r="Q357" s="289">
        <v>1481582.1352260001</v>
      </c>
      <c r="R357" s="289">
        <v>0</v>
      </c>
      <c r="S357" s="289">
        <v>6.23</v>
      </c>
    </row>
    <row r="358" spans="1:19">
      <c r="A358" s="69" t="str">
        <f t="shared" si="5"/>
        <v>HLCASHDD</v>
      </c>
      <c r="B358" s="69" t="str">
        <f>VLOOKUP(H358,mapping!A:B,2,0)</f>
        <v>HLCASH</v>
      </c>
      <c r="C358" s="69" t="str">
        <f>VLOOKUP(H358,mapping!A:C,3,0)</f>
        <v>DD</v>
      </c>
      <c r="D358" s="69" t="str">
        <f>VLOOKUP(H358,mapping!A:D,4,0)</f>
        <v>Daily Dividend Option</v>
      </c>
      <c r="G358" s="239">
        <v>356</v>
      </c>
      <c r="H358" s="239" t="s">
        <v>610</v>
      </c>
      <c r="I358" s="239" t="s">
        <v>2098</v>
      </c>
      <c r="J358" s="287">
        <v>44495</v>
      </c>
      <c r="K358" s="287">
        <v>44495</v>
      </c>
      <c r="L358" s="289">
        <v>4.4423169999999998E-2</v>
      </c>
      <c r="M358" s="289">
        <v>4.4423169999999998E-2</v>
      </c>
      <c r="N358" s="289">
        <v>82829.047999999995</v>
      </c>
      <c r="O358" s="289">
        <v>82920093.689561605</v>
      </c>
      <c r="P358" s="289">
        <v>681093.45140000002</v>
      </c>
      <c r="Q358" s="289">
        <v>681842109.32177889</v>
      </c>
      <c r="R358" s="289">
        <v>0</v>
      </c>
      <c r="S358" s="289">
        <v>3310.09</v>
      </c>
    </row>
    <row r="359" spans="1:19">
      <c r="A359" s="69" t="str">
        <f t="shared" si="5"/>
        <v>HLCASHDD</v>
      </c>
      <c r="B359" s="69" t="str">
        <f>VLOOKUP(H359,mapping!A:B,2,0)</f>
        <v>HLCASH</v>
      </c>
      <c r="C359" s="69" t="str">
        <f>VLOOKUP(H359,mapping!A:C,3,0)</f>
        <v>DD</v>
      </c>
      <c r="D359" s="69" t="str">
        <f>VLOOKUP(H359,mapping!A:D,4,0)</f>
        <v>Daily Dividend Option</v>
      </c>
      <c r="G359" s="239">
        <v>357</v>
      </c>
      <c r="H359" s="239" t="s">
        <v>610</v>
      </c>
      <c r="I359" s="239" t="s">
        <v>2098</v>
      </c>
      <c r="J359" s="287">
        <v>44620</v>
      </c>
      <c r="K359" s="287">
        <v>44620</v>
      </c>
      <c r="L359" s="289">
        <v>0.10124068</v>
      </c>
      <c r="M359" s="289">
        <v>0.10124068</v>
      </c>
      <c r="N359" s="289">
        <v>91230.764999999999</v>
      </c>
      <c r="O359" s="289">
        <v>91331045.856887996</v>
      </c>
      <c r="P359" s="289">
        <v>675000.6054</v>
      </c>
      <c r="Q359" s="289">
        <v>675742566.06545568</v>
      </c>
      <c r="R359" s="289">
        <v>0</v>
      </c>
      <c r="S359" s="289">
        <v>8371.1</v>
      </c>
    </row>
    <row r="360" spans="1:19">
      <c r="A360" s="69" t="str">
        <f t="shared" si="5"/>
        <v>HDUSTFDPD</v>
      </c>
      <c r="B360" s="69" t="str">
        <f>VLOOKUP(H360,mapping!A:B,2,0)</f>
        <v>HDUSTF</v>
      </c>
      <c r="C360" s="69" t="str">
        <f>VLOOKUP(H360,mapping!A:C,3,0)</f>
        <v>DPD</v>
      </c>
      <c r="D360" s="69" t="str">
        <f>VLOOKUP(H360,mapping!A:D,4,0)</f>
        <v>Direct Plan - Daily Dividend Option</v>
      </c>
      <c r="G360" s="239">
        <v>358</v>
      </c>
      <c r="H360" s="239" t="s">
        <v>465</v>
      </c>
      <c r="I360" s="239" t="s">
        <v>2097</v>
      </c>
      <c r="J360" s="287">
        <v>44589</v>
      </c>
      <c r="K360" s="287">
        <v>44589</v>
      </c>
      <c r="L360" s="289">
        <v>1.1144799999999999E-3</v>
      </c>
      <c r="M360" s="289">
        <v>1.1144799999999999E-3</v>
      </c>
      <c r="N360" s="289">
        <v>3108.1179999999999</v>
      </c>
      <c r="O360" s="289">
        <v>31344.126782799998</v>
      </c>
      <c r="P360" s="289">
        <v>120925.648</v>
      </c>
      <c r="Q360" s="289">
        <v>1219486.7898208001</v>
      </c>
      <c r="R360" s="289">
        <v>0</v>
      </c>
      <c r="S360" s="289">
        <v>3.46</v>
      </c>
    </row>
    <row r="361" spans="1:19">
      <c r="A361" s="69" t="str">
        <f t="shared" si="5"/>
        <v>HLCASHDD</v>
      </c>
      <c r="B361" s="69" t="str">
        <f>VLOOKUP(H361,mapping!A:B,2,0)</f>
        <v>HLCASH</v>
      </c>
      <c r="C361" s="69" t="str">
        <f>VLOOKUP(H361,mapping!A:C,3,0)</f>
        <v>DD</v>
      </c>
      <c r="D361" s="69" t="str">
        <f>VLOOKUP(H361,mapping!A:D,4,0)</f>
        <v>Daily Dividend Option</v>
      </c>
      <c r="G361" s="239">
        <v>359</v>
      </c>
      <c r="H361" s="239" t="s">
        <v>610</v>
      </c>
      <c r="I361" s="239" t="s">
        <v>2098</v>
      </c>
      <c r="J361" s="287">
        <v>44543</v>
      </c>
      <c r="K361" s="287">
        <v>44543</v>
      </c>
      <c r="L361" s="289">
        <v>0.10155392000000001</v>
      </c>
      <c r="M361" s="289">
        <v>0.10155392000000001</v>
      </c>
      <c r="N361" s="289">
        <v>83168.311000000002</v>
      </c>
      <c r="O361" s="289">
        <v>83259729.6074512</v>
      </c>
      <c r="P361" s="289">
        <v>774477.50840000005</v>
      </c>
      <c r="Q361" s="289">
        <v>775328814.07723331</v>
      </c>
      <c r="R361" s="289">
        <v>0</v>
      </c>
      <c r="S361" s="289">
        <v>7660.01</v>
      </c>
    </row>
    <row r="362" spans="1:19">
      <c r="A362" s="69" t="str">
        <f t="shared" si="5"/>
        <v>HDUSTFDD</v>
      </c>
      <c r="B362" s="69" t="str">
        <f>VLOOKUP(H362,mapping!A:B,2,0)</f>
        <v>HDUSTF</v>
      </c>
      <c r="C362" s="69" t="str">
        <f>VLOOKUP(H362,mapping!A:C,3,0)</f>
        <v>DD</v>
      </c>
      <c r="D362" s="69" t="str">
        <f>VLOOKUP(H362,mapping!A:D,4,0)</f>
        <v>Daily Dividend Option</v>
      </c>
      <c r="G362" s="239">
        <v>360</v>
      </c>
      <c r="H362" s="239" t="s">
        <v>459</v>
      </c>
      <c r="I362" s="239" t="s">
        <v>2257</v>
      </c>
      <c r="J362" s="287">
        <v>44554</v>
      </c>
      <c r="K362" s="287">
        <v>44554</v>
      </c>
      <c r="L362" s="289">
        <v>1.4300000000000001E-3</v>
      </c>
      <c r="M362" s="289">
        <v>1.4300000000000001E-3</v>
      </c>
      <c r="N362" s="289">
        <v>31490.6</v>
      </c>
      <c r="O362" s="289">
        <v>316540.36213999998</v>
      </c>
      <c r="P362" s="289">
        <v>3426397.4569999999</v>
      </c>
      <c r="Q362" s="289">
        <v>34441804.598018304</v>
      </c>
      <c r="R362" s="289">
        <v>0</v>
      </c>
      <c r="S362" s="289">
        <v>45.04</v>
      </c>
    </row>
    <row r="363" spans="1:19">
      <c r="A363" s="69" t="str">
        <f t="shared" si="5"/>
        <v>HDUSTFDD</v>
      </c>
      <c r="B363" s="69" t="str">
        <f>VLOOKUP(H363,mapping!A:B,2,0)</f>
        <v>HDUSTF</v>
      </c>
      <c r="C363" s="69" t="str">
        <f>VLOOKUP(H363,mapping!A:C,3,0)</f>
        <v>DD</v>
      </c>
      <c r="D363" s="69" t="str">
        <f>VLOOKUP(H363,mapping!A:D,4,0)</f>
        <v>Daily Dividend Option</v>
      </c>
      <c r="G363" s="239">
        <v>361</v>
      </c>
      <c r="H363" s="239" t="s">
        <v>459</v>
      </c>
      <c r="I363" s="239" t="s">
        <v>2257</v>
      </c>
      <c r="J363" s="287">
        <v>44601</v>
      </c>
      <c r="K363" s="287">
        <v>44601</v>
      </c>
      <c r="L363" s="289">
        <v>1.4596399999999999E-3</v>
      </c>
      <c r="M363" s="289">
        <v>1.4596399999999999E-3</v>
      </c>
      <c r="N363" s="289">
        <v>31620.999</v>
      </c>
      <c r="O363" s="289">
        <v>317851.1198481</v>
      </c>
      <c r="P363" s="289">
        <v>3695875.2089999998</v>
      </c>
      <c r="Q363" s="289">
        <v>37150568.013347097</v>
      </c>
      <c r="R363" s="289">
        <v>0</v>
      </c>
      <c r="S363" s="289">
        <v>46.16</v>
      </c>
    </row>
    <row r="364" spans="1:19">
      <c r="A364" s="69" t="str">
        <f t="shared" si="5"/>
        <v>HDUSDFDD</v>
      </c>
      <c r="B364" s="69" t="str">
        <f>VLOOKUP(H364,mapping!A:B,2,0)</f>
        <v>HDUSDF</v>
      </c>
      <c r="C364" s="69" t="str">
        <f>VLOOKUP(H364,mapping!A:C,3,0)</f>
        <v>DD</v>
      </c>
      <c r="D364" s="69" t="str">
        <f>VLOOKUP(H364,mapping!A:D,4,0)</f>
        <v>Daily Dividend Option</v>
      </c>
      <c r="G364" s="239">
        <v>362</v>
      </c>
      <c r="H364" s="239" t="s">
        <v>1660</v>
      </c>
      <c r="I364" s="239" t="s">
        <v>2093</v>
      </c>
      <c r="J364" s="287">
        <v>44622</v>
      </c>
      <c r="K364" s="287">
        <v>44622</v>
      </c>
      <c r="L364" s="289">
        <v>0.16254798000000001</v>
      </c>
      <c r="M364" s="289">
        <v>0.16254798000000001</v>
      </c>
      <c r="N364" s="289">
        <v>0</v>
      </c>
      <c r="O364" s="289">
        <v>0</v>
      </c>
      <c r="P364" s="289">
        <v>81873.081000000006</v>
      </c>
      <c r="Q364" s="289">
        <v>84140138.425581902</v>
      </c>
      <c r="R364" s="289">
        <v>0</v>
      </c>
      <c r="S364" s="289">
        <v>0</v>
      </c>
    </row>
    <row r="365" spans="1:19">
      <c r="A365" s="69" t="str">
        <f t="shared" si="5"/>
        <v>HDUSDFDD</v>
      </c>
      <c r="B365" s="69" t="str">
        <f>VLOOKUP(H365,mapping!A:B,2,0)</f>
        <v>HDUSDF</v>
      </c>
      <c r="C365" s="69" t="str">
        <f>VLOOKUP(H365,mapping!A:C,3,0)</f>
        <v>DD</v>
      </c>
      <c r="D365" s="69" t="str">
        <f>VLOOKUP(H365,mapping!A:D,4,0)</f>
        <v>Daily Dividend Option</v>
      </c>
      <c r="G365" s="239">
        <v>363</v>
      </c>
      <c r="H365" s="239" t="s">
        <v>1660</v>
      </c>
      <c r="I365" s="239" t="s">
        <v>2093</v>
      </c>
      <c r="J365" s="287">
        <v>44529</v>
      </c>
      <c r="K365" s="287">
        <v>44529</v>
      </c>
      <c r="L365" s="289">
        <v>0.28293204</v>
      </c>
      <c r="M365" s="289">
        <v>0.28293204</v>
      </c>
      <c r="N365" s="289">
        <v>0</v>
      </c>
      <c r="O365" s="289">
        <v>0</v>
      </c>
      <c r="P365" s="289">
        <v>87465.269</v>
      </c>
      <c r="Q365" s="289">
        <v>89887173.552083105</v>
      </c>
      <c r="R365" s="289">
        <v>0</v>
      </c>
      <c r="S365" s="289">
        <v>0</v>
      </c>
    </row>
    <row r="366" spans="1:19">
      <c r="A366" s="69" t="str">
        <f t="shared" si="5"/>
        <v>HDUSTFDD</v>
      </c>
      <c r="B366" s="69" t="str">
        <f>VLOOKUP(H366,mapping!A:B,2,0)</f>
        <v>HDUSTF</v>
      </c>
      <c r="C366" s="69" t="str">
        <f>VLOOKUP(H366,mapping!A:C,3,0)</f>
        <v>DD</v>
      </c>
      <c r="D366" s="69" t="str">
        <f>VLOOKUP(H366,mapping!A:D,4,0)</f>
        <v>Daily Dividend Option</v>
      </c>
      <c r="G366" s="239">
        <v>364</v>
      </c>
      <c r="H366" s="239" t="s">
        <v>459</v>
      </c>
      <c r="I366" s="239" t="s">
        <v>2257</v>
      </c>
      <c r="J366" s="287">
        <v>44634</v>
      </c>
      <c r="K366" s="287">
        <v>44634</v>
      </c>
      <c r="L366" s="289">
        <v>4.7292300000000001E-3</v>
      </c>
      <c r="M366" s="289">
        <v>4.7292300000000001E-3</v>
      </c>
      <c r="N366" s="289">
        <v>31727.866000000002</v>
      </c>
      <c r="O366" s="289">
        <v>318925.33624540002</v>
      </c>
      <c r="P366" s="289">
        <v>3368678.1979999999</v>
      </c>
      <c r="Q366" s="289">
        <v>33861616.378476202</v>
      </c>
      <c r="R366" s="289">
        <v>0</v>
      </c>
      <c r="S366" s="289">
        <v>191.87</v>
      </c>
    </row>
    <row r="367" spans="1:19">
      <c r="A367" s="69" t="str">
        <f t="shared" si="5"/>
        <v>HDONTFDPD</v>
      </c>
      <c r="B367" s="69" t="str">
        <f>VLOOKUP(H367,mapping!A:B,2,0)</f>
        <v>HDONTF</v>
      </c>
      <c r="C367" s="69" t="str">
        <f>VLOOKUP(H367,mapping!A:C,3,0)</f>
        <v>DPD</v>
      </c>
      <c r="D367" s="69" t="str">
        <f>VLOOKUP(H367,mapping!A:D,4,0)</f>
        <v>Direct Plan - Daily Dividend Option</v>
      </c>
      <c r="G367" s="239">
        <v>365</v>
      </c>
      <c r="H367" s="239" t="s">
        <v>1446</v>
      </c>
      <c r="I367" s="239" t="s">
        <v>2094</v>
      </c>
      <c r="J367" s="287">
        <v>44641</v>
      </c>
      <c r="K367" s="287">
        <v>44641</v>
      </c>
      <c r="L367" s="289">
        <v>9.4063309999999997E-2</v>
      </c>
      <c r="M367" s="289">
        <v>9.4063309999999997E-2</v>
      </c>
      <c r="N367" s="289">
        <v>0</v>
      </c>
      <c r="O367" s="289">
        <v>0</v>
      </c>
      <c r="P367" s="289">
        <v>17.754000000000001</v>
      </c>
      <c r="Q367" s="289">
        <v>17754</v>
      </c>
      <c r="R367" s="289">
        <v>0</v>
      </c>
      <c r="S367" s="289">
        <v>0</v>
      </c>
    </row>
    <row r="368" spans="1:19">
      <c r="A368" s="69" t="str">
        <f t="shared" si="5"/>
        <v>HDONTFDD</v>
      </c>
      <c r="B368" s="69" t="str">
        <f>VLOOKUP(H368,mapping!A:B,2,0)</f>
        <v>HDONTF</v>
      </c>
      <c r="C368" s="69" t="str">
        <f>VLOOKUP(H368,mapping!A:C,3,0)</f>
        <v>DD</v>
      </c>
      <c r="D368" s="69" t="str">
        <f>VLOOKUP(H368,mapping!A:D,4,0)</f>
        <v>Daily Dividend Option</v>
      </c>
      <c r="G368" s="239">
        <v>366</v>
      </c>
      <c r="H368" s="239" t="s">
        <v>1441</v>
      </c>
      <c r="I368" s="239" t="s">
        <v>2096</v>
      </c>
      <c r="J368" s="287">
        <v>44547</v>
      </c>
      <c r="K368" s="287">
        <v>44547</v>
      </c>
      <c r="L368" s="289">
        <v>0.10431459</v>
      </c>
      <c r="M368" s="289">
        <v>0.10431459</v>
      </c>
      <c r="N368" s="289">
        <v>906.93899999999996</v>
      </c>
      <c r="O368" s="289">
        <v>906939</v>
      </c>
      <c r="P368" s="289">
        <v>25470.864000000001</v>
      </c>
      <c r="Q368" s="289">
        <v>25470864</v>
      </c>
      <c r="R368" s="289">
        <v>0</v>
      </c>
      <c r="S368" s="289">
        <v>85.61</v>
      </c>
    </row>
    <row r="369" spans="1:19">
      <c r="A369" s="69" t="str">
        <f t="shared" si="5"/>
        <v>HDUSTFDPD</v>
      </c>
      <c r="B369" s="69" t="str">
        <f>VLOOKUP(H369,mapping!A:B,2,0)</f>
        <v>HDUSTF</v>
      </c>
      <c r="C369" s="69" t="str">
        <f>VLOOKUP(H369,mapping!A:C,3,0)</f>
        <v>DPD</v>
      </c>
      <c r="D369" s="69" t="str">
        <f>VLOOKUP(H369,mapping!A:D,4,0)</f>
        <v>Direct Plan - Daily Dividend Option</v>
      </c>
      <c r="G369" s="239">
        <v>367</v>
      </c>
      <c r="H369" s="239" t="s">
        <v>465</v>
      </c>
      <c r="I369" s="239" t="s">
        <v>2097</v>
      </c>
      <c r="J369" s="287">
        <v>44566</v>
      </c>
      <c r="K369" s="287">
        <v>44566</v>
      </c>
      <c r="L369" s="289">
        <v>1.4638100000000001E-3</v>
      </c>
      <c r="M369" s="289">
        <v>1.4638100000000001E-3</v>
      </c>
      <c r="N369" s="289">
        <v>3100.4650000000001</v>
      </c>
      <c r="O369" s="289">
        <v>31266.949338999999</v>
      </c>
      <c r="P369" s="289">
        <v>120657.47</v>
      </c>
      <c r="Q369" s="289">
        <v>1216782.3219620001</v>
      </c>
      <c r="R369" s="289">
        <v>0</v>
      </c>
      <c r="S369" s="289">
        <v>4.54</v>
      </c>
    </row>
    <row r="370" spans="1:19">
      <c r="A370" s="69" t="str">
        <f t="shared" si="5"/>
        <v>HDONTFDPD</v>
      </c>
      <c r="B370" s="69" t="str">
        <f>VLOOKUP(H370,mapping!A:B,2,0)</f>
        <v>HDONTF</v>
      </c>
      <c r="C370" s="69" t="str">
        <f>VLOOKUP(H370,mapping!A:C,3,0)</f>
        <v>DPD</v>
      </c>
      <c r="D370" s="69" t="str">
        <f>VLOOKUP(H370,mapping!A:D,4,0)</f>
        <v>Direct Plan - Daily Dividend Option</v>
      </c>
      <c r="G370" s="239">
        <v>368</v>
      </c>
      <c r="H370" s="239" t="s">
        <v>1446</v>
      </c>
      <c r="I370" s="239" t="s">
        <v>2094</v>
      </c>
      <c r="J370" s="287">
        <v>44509</v>
      </c>
      <c r="K370" s="287">
        <v>44509</v>
      </c>
      <c r="L370" s="289">
        <v>8.5675119999999994E-2</v>
      </c>
      <c r="M370" s="289">
        <v>8.5675119999999994E-2</v>
      </c>
      <c r="N370" s="289">
        <v>0</v>
      </c>
      <c r="O370" s="289">
        <v>0</v>
      </c>
      <c r="P370" s="289">
        <v>17.507999999999999</v>
      </c>
      <c r="Q370" s="289">
        <v>17508</v>
      </c>
      <c r="R370" s="289">
        <v>0</v>
      </c>
      <c r="S370" s="289">
        <v>0</v>
      </c>
    </row>
    <row r="371" spans="1:19">
      <c r="A371" s="69" t="str">
        <f t="shared" si="5"/>
        <v>HLCASHDPD</v>
      </c>
      <c r="B371" s="69" t="str">
        <f>VLOOKUP(H371,mapping!A:B,2,0)</f>
        <v>HLCASH</v>
      </c>
      <c r="C371" s="69" t="str">
        <f>VLOOKUP(H371,mapping!A:C,3,0)</f>
        <v>DPD</v>
      </c>
      <c r="D371" s="69" t="str">
        <f>VLOOKUP(H371,mapping!A:D,4,0)</f>
        <v>Direct Plan - Daily Dividend Option</v>
      </c>
      <c r="G371" s="239">
        <v>369</v>
      </c>
      <c r="H371" s="239" t="s">
        <v>615</v>
      </c>
      <c r="I371" s="239" t="s">
        <v>2095</v>
      </c>
      <c r="J371" s="287">
        <v>44500</v>
      </c>
      <c r="K371" s="287">
        <v>44500</v>
      </c>
      <c r="L371" s="289">
        <v>0.19761081999999999</v>
      </c>
      <c r="M371" s="289">
        <v>0.19761081999999999</v>
      </c>
      <c r="N371" s="289">
        <v>58783.423999999999</v>
      </c>
      <c r="O371" s="289">
        <v>58838686.296902403</v>
      </c>
      <c r="P371" s="289">
        <v>5445.6480000000001</v>
      </c>
      <c r="Q371" s="289">
        <v>5450767.4536848003</v>
      </c>
      <c r="R371" s="289">
        <v>0</v>
      </c>
      <c r="S371" s="289">
        <v>10458.719999999999</v>
      </c>
    </row>
    <row r="372" spans="1:19">
      <c r="A372" s="69" t="str">
        <f t="shared" si="5"/>
        <v>HDONTFDD</v>
      </c>
      <c r="B372" s="69" t="str">
        <f>VLOOKUP(H372,mapping!A:B,2,0)</f>
        <v>HDONTF</v>
      </c>
      <c r="C372" s="69" t="str">
        <f>VLOOKUP(H372,mapping!A:C,3,0)</f>
        <v>DD</v>
      </c>
      <c r="D372" s="69" t="str">
        <f>VLOOKUP(H372,mapping!A:D,4,0)</f>
        <v>Daily Dividend Option</v>
      </c>
      <c r="G372" s="239">
        <v>370</v>
      </c>
      <c r="H372" s="239" t="s">
        <v>1441</v>
      </c>
      <c r="I372" s="239" t="s">
        <v>2096</v>
      </c>
      <c r="J372" s="287">
        <v>44627</v>
      </c>
      <c r="K372" s="287">
        <v>44627</v>
      </c>
      <c r="L372" s="289">
        <v>8.8673160000000001E-2</v>
      </c>
      <c r="M372" s="289">
        <v>8.8673160000000001E-2</v>
      </c>
      <c r="N372" s="289">
        <v>611.74800000000005</v>
      </c>
      <c r="O372" s="289">
        <v>611748.36704879999</v>
      </c>
      <c r="P372" s="289">
        <v>25622.113000000001</v>
      </c>
      <c r="Q372" s="289">
        <v>25622128.3732678</v>
      </c>
      <c r="R372" s="289">
        <v>0</v>
      </c>
      <c r="S372" s="289">
        <v>49.25</v>
      </c>
    </row>
    <row r="373" spans="1:19">
      <c r="A373" s="69" t="str">
        <f t="shared" si="5"/>
        <v>HLCASHDPD</v>
      </c>
      <c r="B373" s="69" t="str">
        <f>VLOOKUP(H373,mapping!A:B,2,0)</f>
        <v>HLCASH</v>
      </c>
      <c r="C373" s="69" t="str">
        <f>VLOOKUP(H373,mapping!A:C,3,0)</f>
        <v>DPD</v>
      </c>
      <c r="D373" s="69" t="str">
        <f>VLOOKUP(H373,mapping!A:D,4,0)</f>
        <v>Direct Plan - Daily Dividend Option</v>
      </c>
      <c r="G373" s="239">
        <v>371</v>
      </c>
      <c r="H373" s="239" t="s">
        <v>615</v>
      </c>
      <c r="I373" s="239" t="s">
        <v>2095</v>
      </c>
      <c r="J373" s="287">
        <v>44574</v>
      </c>
      <c r="K373" s="287">
        <v>44574</v>
      </c>
      <c r="L373" s="289">
        <v>0.12974334000000001</v>
      </c>
      <c r="M373" s="289">
        <v>0.12974334000000001</v>
      </c>
      <c r="N373" s="289">
        <v>173396.20699999999</v>
      </c>
      <c r="O373" s="289">
        <v>173559216.77420071</v>
      </c>
      <c r="P373" s="289">
        <v>5490.6379999999999</v>
      </c>
      <c r="Q373" s="289">
        <v>5495799.7487837998</v>
      </c>
      <c r="R373" s="289">
        <v>0</v>
      </c>
      <c r="S373" s="289">
        <v>20248</v>
      </c>
    </row>
    <row r="374" spans="1:19">
      <c r="A374" s="69" t="str">
        <f t="shared" si="5"/>
        <v>HDUSDFDD</v>
      </c>
      <c r="B374" s="69" t="str">
        <f>VLOOKUP(H374,mapping!A:B,2,0)</f>
        <v>HDUSDF</v>
      </c>
      <c r="C374" s="69" t="str">
        <f>VLOOKUP(H374,mapping!A:C,3,0)</f>
        <v>DD</v>
      </c>
      <c r="D374" s="69" t="str">
        <f>VLOOKUP(H374,mapping!A:D,4,0)</f>
        <v>Daily Dividend Option</v>
      </c>
      <c r="G374" s="239">
        <v>372</v>
      </c>
      <c r="H374" s="239" t="s">
        <v>1660</v>
      </c>
      <c r="I374" s="239" t="s">
        <v>2093</v>
      </c>
      <c r="J374" s="287">
        <v>44530</v>
      </c>
      <c r="K374" s="287">
        <v>44530</v>
      </c>
      <c r="L374" s="289">
        <v>0.12310411</v>
      </c>
      <c r="M374" s="289">
        <v>0.12310411</v>
      </c>
      <c r="N374" s="289">
        <v>0</v>
      </c>
      <c r="O374" s="289">
        <v>0</v>
      </c>
      <c r="P374" s="289">
        <v>87097.311000000002</v>
      </c>
      <c r="Q374" s="289">
        <v>89509026.831858903</v>
      </c>
      <c r="R374" s="289">
        <v>0</v>
      </c>
      <c r="S374" s="289">
        <v>0</v>
      </c>
    </row>
    <row r="375" spans="1:19">
      <c r="A375" s="69" t="str">
        <f t="shared" si="5"/>
        <v>HDONTFDPD</v>
      </c>
      <c r="B375" s="69" t="str">
        <f>VLOOKUP(H375,mapping!A:B,2,0)</f>
        <v>HDONTF</v>
      </c>
      <c r="C375" s="69" t="str">
        <f>VLOOKUP(H375,mapping!A:C,3,0)</f>
        <v>DPD</v>
      </c>
      <c r="D375" s="69" t="str">
        <f>VLOOKUP(H375,mapping!A:D,4,0)</f>
        <v>Direct Plan - Daily Dividend Option</v>
      </c>
      <c r="G375" s="239">
        <v>373</v>
      </c>
      <c r="H375" s="239" t="s">
        <v>1446</v>
      </c>
      <c r="I375" s="239" t="s">
        <v>2094</v>
      </c>
      <c r="J375" s="287">
        <v>44635</v>
      </c>
      <c r="K375" s="287">
        <v>44635</v>
      </c>
      <c r="L375" s="289">
        <v>8.904919E-2</v>
      </c>
      <c r="M375" s="289">
        <v>8.904919E-2</v>
      </c>
      <c r="N375" s="289">
        <v>0</v>
      </c>
      <c r="O375" s="289">
        <v>0</v>
      </c>
      <c r="P375" s="289">
        <v>17.742999999999999</v>
      </c>
      <c r="Q375" s="289">
        <v>17743</v>
      </c>
      <c r="R375" s="289">
        <v>0</v>
      </c>
      <c r="S375" s="289">
        <v>0</v>
      </c>
    </row>
    <row r="376" spans="1:19">
      <c r="A376" s="69" t="str">
        <f t="shared" si="5"/>
        <v>HDONTFDD</v>
      </c>
      <c r="B376" s="69" t="str">
        <f>VLOOKUP(H376,mapping!A:B,2,0)</f>
        <v>HDONTF</v>
      </c>
      <c r="C376" s="69" t="str">
        <f>VLOOKUP(H376,mapping!A:C,3,0)</f>
        <v>DD</v>
      </c>
      <c r="D376" s="69" t="str">
        <f>VLOOKUP(H376,mapping!A:D,4,0)</f>
        <v>Daily Dividend Option</v>
      </c>
      <c r="G376" s="239">
        <v>374</v>
      </c>
      <c r="H376" s="239" t="s">
        <v>1441</v>
      </c>
      <c r="I376" s="239" t="s">
        <v>2096</v>
      </c>
      <c r="J376" s="287">
        <v>44554</v>
      </c>
      <c r="K376" s="287">
        <v>44554</v>
      </c>
      <c r="L376" s="289">
        <v>9.0019680000000005E-2</v>
      </c>
      <c r="M376" s="289">
        <v>9.0019680000000005E-2</v>
      </c>
      <c r="N376" s="289">
        <v>807.46299999999997</v>
      </c>
      <c r="O376" s="289">
        <v>807463</v>
      </c>
      <c r="P376" s="289">
        <v>25484.674999999999</v>
      </c>
      <c r="Q376" s="289">
        <v>25484675</v>
      </c>
      <c r="R376" s="289">
        <v>0</v>
      </c>
      <c r="S376" s="289">
        <v>65.69</v>
      </c>
    </row>
    <row r="377" spans="1:19">
      <c r="A377" s="69" t="str">
        <f t="shared" si="5"/>
        <v>HDUSDFDD</v>
      </c>
      <c r="B377" s="69" t="str">
        <f>VLOOKUP(H377,mapping!A:B,2,0)</f>
        <v>HDUSDF</v>
      </c>
      <c r="C377" s="69" t="str">
        <f>VLOOKUP(H377,mapping!A:C,3,0)</f>
        <v>DD</v>
      </c>
      <c r="D377" s="69" t="str">
        <f>VLOOKUP(H377,mapping!A:D,4,0)</f>
        <v>Daily Dividend Option</v>
      </c>
      <c r="G377" s="239">
        <v>375</v>
      </c>
      <c r="H377" s="239" t="s">
        <v>1660</v>
      </c>
      <c r="I377" s="239" t="s">
        <v>2093</v>
      </c>
      <c r="J377" s="287">
        <v>44573</v>
      </c>
      <c r="K377" s="287">
        <v>44573</v>
      </c>
      <c r="L377" s="289">
        <v>0.11637578</v>
      </c>
      <c r="M377" s="289">
        <v>0.11637578</v>
      </c>
      <c r="N377" s="289">
        <v>0</v>
      </c>
      <c r="O377" s="289">
        <v>0</v>
      </c>
      <c r="P377" s="289">
        <v>85120.316999999995</v>
      </c>
      <c r="Q377" s="289">
        <v>87477290.065698296</v>
      </c>
      <c r="R377" s="289">
        <v>0</v>
      </c>
      <c r="S377" s="289">
        <v>0</v>
      </c>
    </row>
    <row r="378" spans="1:19">
      <c r="A378" s="69" t="str">
        <f t="shared" si="5"/>
        <v>HLCASHDPD</v>
      </c>
      <c r="B378" s="69" t="str">
        <f>VLOOKUP(H378,mapping!A:B,2,0)</f>
        <v>HLCASH</v>
      </c>
      <c r="C378" s="69" t="str">
        <f>VLOOKUP(H378,mapping!A:C,3,0)</f>
        <v>DPD</v>
      </c>
      <c r="D378" s="69" t="str">
        <f>VLOOKUP(H378,mapping!A:D,4,0)</f>
        <v>Direct Plan - Daily Dividend Option</v>
      </c>
      <c r="G378" s="239">
        <v>376</v>
      </c>
      <c r="H378" s="239" t="s">
        <v>615</v>
      </c>
      <c r="I378" s="239" t="s">
        <v>2095</v>
      </c>
      <c r="J378" s="287">
        <v>44610</v>
      </c>
      <c r="K378" s="287">
        <v>44610</v>
      </c>
      <c r="L378" s="289">
        <v>8.4687129999999999E-2</v>
      </c>
      <c r="M378" s="289">
        <v>8.4687129999999999E-2</v>
      </c>
      <c r="N378" s="289">
        <v>173939.38699999999</v>
      </c>
      <c r="O378" s="289">
        <v>174102907.41771871</v>
      </c>
      <c r="P378" s="289">
        <v>5509.1369999999997</v>
      </c>
      <c r="Q378" s="289">
        <v>5514316.1396936998</v>
      </c>
      <c r="R378" s="289">
        <v>0</v>
      </c>
      <c r="S378" s="289">
        <v>13258.75</v>
      </c>
    </row>
    <row r="379" spans="1:19">
      <c r="A379" s="69" t="str">
        <f t="shared" si="5"/>
        <v>HDONTFDD</v>
      </c>
      <c r="B379" s="69" t="str">
        <f>VLOOKUP(H379,mapping!A:B,2,0)</f>
        <v>HDONTF</v>
      </c>
      <c r="C379" s="69" t="str">
        <f>VLOOKUP(H379,mapping!A:C,3,0)</f>
        <v>DD</v>
      </c>
      <c r="D379" s="69" t="str">
        <f>VLOOKUP(H379,mapping!A:D,4,0)</f>
        <v>Daily Dividend Option</v>
      </c>
      <c r="G379" s="239">
        <v>377</v>
      </c>
      <c r="H379" s="239" t="s">
        <v>1441</v>
      </c>
      <c r="I379" s="239" t="s">
        <v>2096</v>
      </c>
      <c r="J379" s="287">
        <v>44546</v>
      </c>
      <c r="K379" s="287">
        <v>44546</v>
      </c>
      <c r="L379" s="289">
        <v>0.10572479999999999</v>
      </c>
      <c r="M379" s="289">
        <v>0.10572479999999999</v>
      </c>
      <c r="N379" s="289">
        <v>906.85299999999995</v>
      </c>
      <c r="O379" s="289">
        <v>906853</v>
      </c>
      <c r="P379" s="289">
        <v>25467.846000000001</v>
      </c>
      <c r="Q379" s="289">
        <v>25467846</v>
      </c>
      <c r="R379" s="289">
        <v>0</v>
      </c>
      <c r="S379" s="289">
        <v>85.88</v>
      </c>
    </row>
    <row r="380" spans="1:19">
      <c r="A380" s="69" t="str">
        <f t="shared" si="5"/>
        <v>HDUSTFDD</v>
      </c>
      <c r="B380" s="69" t="str">
        <f>VLOOKUP(H380,mapping!A:B,2,0)</f>
        <v>HDUSTF</v>
      </c>
      <c r="C380" s="69" t="str">
        <f>VLOOKUP(H380,mapping!A:C,3,0)</f>
        <v>DD</v>
      </c>
      <c r="D380" s="69" t="str">
        <f>VLOOKUP(H380,mapping!A:D,4,0)</f>
        <v>Daily Dividend Option</v>
      </c>
      <c r="G380" s="239">
        <v>378</v>
      </c>
      <c r="H380" s="239" t="s">
        <v>459</v>
      </c>
      <c r="I380" s="239" t="s">
        <v>2257</v>
      </c>
      <c r="J380" s="287">
        <v>44545</v>
      </c>
      <c r="K380" s="287">
        <v>44545</v>
      </c>
      <c r="L380" s="289">
        <v>7.5164000000000003E-4</v>
      </c>
      <c r="M380" s="289">
        <v>7.5164000000000003E-4</v>
      </c>
      <c r="N380" s="289">
        <v>31484.972000000002</v>
      </c>
      <c r="O380" s="289">
        <v>316483.79004679999</v>
      </c>
      <c r="P380" s="289">
        <v>3439665.5980000002</v>
      </c>
      <c r="Q380" s="289">
        <v>34575174.624536201</v>
      </c>
      <c r="R380" s="289">
        <v>0</v>
      </c>
      <c r="S380" s="289">
        <v>23.67</v>
      </c>
    </row>
    <row r="381" spans="1:19">
      <c r="A381" s="69" t="str">
        <f t="shared" si="5"/>
        <v>HDONTFDPD</v>
      </c>
      <c r="B381" s="69" t="str">
        <f>VLOOKUP(H381,mapping!A:B,2,0)</f>
        <v>HDONTF</v>
      </c>
      <c r="C381" s="69" t="str">
        <f>VLOOKUP(H381,mapping!A:C,3,0)</f>
        <v>DPD</v>
      </c>
      <c r="D381" s="69" t="str">
        <f>VLOOKUP(H381,mapping!A:D,4,0)</f>
        <v>Direct Plan - Daily Dividend Option</v>
      </c>
      <c r="G381" s="239">
        <v>379</v>
      </c>
      <c r="H381" s="239" t="s">
        <v>1446</v>
      </c>
      <c r="I381" s="239" t="s">
        <v>2094</v>
      </c>
      <c r="J381" s="287">
        <v>44616</v>
      </c>
      <c r="K381" s="287">
        <v>44616</v>
      </c>
      <c r="L381" s="289">
        <v>9.3742930000000002E-2</v>
      </c>
      <c r="M381" s="289">
        <v>9.3742930000000002E-2</v>
      </c>
      <c r="N381" s="289">
        <v>0</v>
      </c>
      <c r="O381" s="289">
        <v>0</v>
      </c>
      <c r="P381" s="289">
        <v>17.707999999999998</v>
      </c>
      <c r="Q381" s="289">
        <v>17708</v>
      </c>
      <c r="R381" s="289">
        <v>0</v>
      </c>
      <c r="S381" s="289">
        <v>0</v>
      </c>
    </row>
    <row r="382" spans="1:19">
      <c r="A382" s="69" t="str">
        <f t="shared" si="5"/>
        <v>HDUSTFDD</v>
      </c>
      <c r="B382" s="69" t="str">
        <f>VLOOKUP(H382,mapping!A:B,2,0)</f>
        <v>HDUSTF</v>
      </c>
      <c r="C382" s="69" t="str">
        <f>VLOOKUP(H382,mapping!A:C,3,0)</f>
        <v>DD</v>
      </c>
      <c r="D382" s="69" t="str">
        <f>VLOOKUP(H382,mapping!A:D,4,0)</f>
        <v>Daily Dividend Option</v>
      </c>
      <c r="G382" s="239">
        <v>380</v>
      </c>
      <c r="H382" s="239" t="s">
        <v>459</v>
      </c>
      <c r="I382" s="239" t="s">
        <v>2257</v>
      </c>
      <c r="J382" s="287">
        <v>44649</v>
      </c>
      <c r="K382" s="287">
        <v>44649</v>
      </c>
      <c r="L382" s="289">
        <v>9.6615999999999998E-4</v>
      </c>
      <c r="M382" s="289">
        <v>9.6615999999999998E-4</v>
      </c>
      <c r="N382" s="289">
        <v>31846.326000000001</v>
      </c>
      <c r="O382" s="289">
        <v>320116.08431940002</v>
      </c>
      <c r="P382" s="289">
        <v>2856473.6850000001</v>
      </c>
      <c r="Q382" s="289">
        <v>28712987.834251501</v>
      </c>
      <c r="R382" s="289">
        <v>0</v>
      </c>
      <c r="S382" s="289">
        <v>38.99</v>
      </c>
    </row>
    <row r="383" spans="1:19">
      <c r="A383" s="69" t="str">
        <f t="shared" si="5"/>
        <v>HDONTFDD</v>
      </c>
      <c r="B383" s="69" t="str">
        <f>VLOOKUP(H383,mapping!A:B,2,0)</f>
        <v>HDONTF</v>
      </c>
      <c r="C383" s="69" t="str">
        <f>VLOOKUP(H383,mapping!A:C,3,0)</f>
        <v>DD</v>
      </c>
      <c r="D383" s="69" t="str">
        <f>VLOOKUP(H383,mapping!A:D,4,0)</f>
        <v>Daily Dividend Option</v>
      </c>
      <c r="G383" s="239">
        <v>381</v>
      </c>
      <c r="H383" s="239" t="s">
        <v>1441</v>
      </c>
      <c r="I383" s="239" t="s">
        <v>2096</v>
      </c>
      <c r="J383" s="287">
        <v>44472</v>
      </c>
      <c r="K383" s="287">
        <v>44472</v>
      </c>
      <c r="L383" s="289">
        <v>0.17067394999999999</v>
      </c>
      <c r="M383" s="289">
        <v>0.17067394999999999</v>
      </c>
      <c r="N383" s="289">
        <v>1101.1400000000001</v>
      </c>
      <c r="O383" s="289">
        <v>1101140</v>
      </c>
      <c r="P383" s="289">
        <v>22836.724999999999</v>
      </c>
      <c r="Q383" s="289">
        <v>22836725</v>
      </c>
      <c r="R383" s="289">
        <v>0</v>
      </c>
      <c r="S383" s="289">
        <v>168.93</v>
      </c>
    </row>
    <row r="384" spans="1:19">
      <c r="A384" s="69" t="str">
        <f t="shared" si="5"/>
        <v>HDUSDFDD</v>
      </c>
      <c r="B384" s="69" t="str">
        <f>VLOOKUP(H384,mapping!A:B,2,0)</f>
        <v>HDUSDF</v>
      </c>
      <c r="C384" s="69" t="str">
        <f>VLOOKUP(H384,mapping!A:C,3,0)</f>
        <v>DD</v>
      </c>
      <c r="D384" s="69" t="str">
        <f>VLOOKUP(H384,mapping!A:D,4,0)</f>
        <v>Daily Dividend Option</v>
      </c>
      <c r="G384" s="239">
        <v>382</v>
      </c>
      <c r="H384" s="239" t="s">
        <v>1660</v>
      </c>
      <c r="I384" s="239" t="s">
        <v>2093</v>
      </c>
      <c r="J384" s="287">
        <v>44564</v>
      </c>
      <c r="K384" s="287">
        <v>44564</v>
      </c>
      <c r="L384" s="289">
        <v>0.41945432999999999</v>
      </c>
      <c r="M384" s="289">
        <v>0.41945432999999999</v>
      </c>
      <c r="N384" s="289">
        <v>0</v>
      </c>
      <c r="O384" s="289">
        <v>0</v>
      </c>
      <c r="P384" s="289">
        <v>85749.838000000003</v>
      </c>
      <c r="Q384" s="289">
        <v>88124242.439236194</v>
      </c>
      <c r="R384" s="289">
        <v>0</v>
      </c>
      <c r="S384" s="289">
        <v>0</v>
      </c>
    </row>
    <row r="385" spans="1:19">
      <c r="A385" s="69" t="str">
        <f t="shared" si="5"/>
        <v>HLCASHDD</v>
      </c>
      <c r="B385" s="69" t="str">
        <f>VLOOKUP(H385,mapping!A:B,2,0)</f>
        <v>HLCASH</v>
      </c>
      <c r="C385" s="69" t="str">
        <f>VLOOKUP(H385,mapping!A:C,3,0)</f>
        <v>DD</v>
      </c>
      <c r="D385" s="69" t="str">
        <f>VLOOKUP(H385,mapping!A:D,4,0)</f>
        <v>Daily Dividend Option</v>
      </c>
      <c r="G385" s="239">
        <v>383</v>
      </c>
      <c r="H385" s="239" t="s">
        <v>610</v>
      </c>
      <c r="I385" s="239" t="s">
        <v>2098</v>
      </c>
      <c r="J385" s="287">
        <v>44634</v>
      </c>
      <c r="K385" s="287">
        <v>44634</v>
      </c>
      <c r="L385" s="289">
        <v>0.10168530000000001</v>
      </c>
      <c r="M385" s="289">
        <v>0.10168530000000001</v>
      </c>
      <c r="N385" s="289">
        <v>76356.040999999997</v>
      </c>
      <c r="O385" s="289">
        <v>76439971.560267195</v>
      </c>
      <c r="P385" s="289">
        <v>668190.78240000003</v>
      </c>
      <c r="Q385" s="289">
        <v>668925257.70801413</v>
      </c>
      <c r="R385" s="289">
        <v>0</v>
      </c>
      <c r="S385" s="289">
        <v>7047.52</v>
      </c>
    </row>
    <row r="386" spans="1:19">
      <c r="A386" s="69" t="str">
        <f t="shared" si="5"/>
        <v>HDUSTFRDD</v>
      </c>
      <c r="B386" s="69" t="str">
        <f>VLOOKUP(H386,mapping!A:B,2,0)</f>
        <v>HDUSTF</v>
      </c>
      <c r="C386" s="69" t="str">
        <f>VLOOKUP(H386,mapping!A:C,3,0)</f>
        <v>RDD</v>
      </c>
      <c r="D386" s="69" t="str">
        <f>VLOOKUP(H386,mapping!A:D,4,0)</f>
        <v>Regular Option - Daily Dividend</v>
      </c>
      <c r="G386" s="239">
        <v>384</v>
      </c>
      <c r="H386" s="239" t="s">
        <v>488</v>
      </c>
      <c r="I386" s="239" t="s">
        <v>2256</v>
      </c>
      <c r="J386" s="287">
        <v>44648</v>
      </c>
      <c r="K386" s="287">
        <v>44648</v>
      </c>
      <c r="L386" s="289">
        <v>1.94882E-3</v>
      </c>
      <c r="M386" s="289">
        <v>1.94882E-3</v>
      </c>
      <c r="N386" s="289">
        <v>10687.005999999999</v>
      </c>
      <c r="O386" s="289">
        <v>106905.3271198</v>
      </c>
      <c r="P386" s="289">
        <v>1302083.8559999999</v>
      </c>
      <c r="Q386" s="289">
        <v>13025135.436724801</v>
      </c>
      <c r="R386" s="289">
        <v>0</v>
      </c>
      <c r="S386" s="289">
        <v>0</v>
      </c>
    </row>
    <row r="387" spans="1:19">
      <c r="A387" s="69" t="str">
        <f t="shared" si="5"/>
        <v>HLCASHDPD</v>
      </c>
      <c r="B387" s="69" t="str">
        <f>VLOOKUP(H387,mapping!A:B,2,0)</f>
        <v>HLCASH</v>
      </c>
      <c r="C387" s="69" t="str">
        <f>VLOOKUP(H387,mapping!A:C,3,0)</f>
        <v>DPD</v>
      </c>
      <c r="D387" s="69" t="str">
        <f>VLOOKUP(H387,mapping!A:D,4,0)</f>
        <v>Direct Plan - Daily Dividend Option</v>
      </c>
      <c r="G387" s="239">
        <v>385</v>
      </c>
      <c r="H387" s="239" t="s">
        <v>615</v>
      </c>
      <c r="I387" s="239" t="s">
        <v>2095</v>
      </c>
      <c r="J387" s="287">
        <v>44561</v>
      </c>
      <c r="K387" s="287">
        <v>44561</v>
      </c>
      <c r="L387" s="289">
        <v>0.13659312000000001</v>
      </c>
      <c r="M387" s="289">
        <v>0.13659312000000001</v>
      </c>
      <c r="N387" s="289">
        <v>193139.37400000001</v>
      </c>
      <c r="O387" s="289">
        <v>193320944.32549739</v>
      </c>
      <c r="P387" s="289">
        <v>5482.5020000000004</v>
      </c>
      <c r="Q387" s="289">
        <v>5487656.1001302004</v>
      </c>
      <c r="R387" s="289">
        <v>0</v>
      </c>
      <c r="S387" s="289">
        <v>23744.31</v>
      </c>
    </row>
    <row r="388" spans="1:19">
      <c r="A388" s="69" t="str">
        <f t="shared" ref="A388:A451" si="6">+B388&amp;C388</f>
        <v>HLCASHDD</v>
      </c>
      <c r="B388" s="69" t="str">
        <f>VLOOKUP(H388,mapping!A:B,2,0)</f>
        <v>HLCASH</v>
      </c>
      <c r="C388" s="69" t="str">
        <f>VLOOKUP(H388,mapping!A:C,3,0)</f>
        <v>DD</v>
      </c>
      <c r="D388" s="69" t="str">
        <f>VLOOKUP(H388,mapping!A:D,4,0)</f>
        <v>Daily Dividend Option</v>
      </c>
      <c r="G388" s="239">
        <v>386</v>
      </c>
      <c r="H388" s="239" t="s">
        <v>610</v>
      </c>
      <c r="I388" s="239" t="s">
        <v>2098</v>
      </c>
      <c r="J388" s="287">
        <v>44568</v>
      </c>
      <c r="K388" s="287">
        <v>44568</v>
      </c>
      <c r="L388" s="289">
        <v>0.10446206</v>
      </c>
      <c r="M388" s="289">
        <v>0.10446206</v>
      </c>
      <c r="N388" s="289">
        <v>83355.373999999996</v>
      </c>
      <c r="O388" s="289">
        <v>83446998.227100804</v>
      </c>
      <c r="P388" s="289">
        <v>702573.32640000002</v>
      </c>
      <c r="Q388" s="289">
        <v>703345595.00037885</v>
      </c>
      <c r="R388" s="289">
        <v>0</v>
      </c>
      <c r="S388" s="289">
        <v>7897.96</v>
      </c>
    </row>
    <row r="389" spans="1:19">
      <c r="A389" s="69" t="str">
        <f t="shared" si="6"/>
        <v>HDUSDFDD</v>
      </c>
      <c r="B389" s="69" t="str">
        <f>VLOOKUP(H389,mapping!A:B,2,0)</f>
        <v>HDUSDF</v>
      </c>
      <c r="C389" s="69" t="str">
        <f>VLOOKUP(H389,mapping!A:C,3,0)</f>
        <v>DD</v>
      </c>
      <c r="D389" s="69" t="str">
        <f>VLOOKUP(H389,mapping!A:D,4,0)</f>
        <v>Daily Dividend Option</v>
      </c>
      <c r="G389" s="239">
        <v>387</v>
      </c>
      <c r="H389" s="239" t="s">
        <v>1660</v>
      </c>
      <c r="I389" s="239" t="s">
        <v>2093</v>
      </c>
      <c r="J389" s="287">
        <v>44545</v>
      </c>
      <c r="K389" s="287">
        <v>44545</v>
      </c>
      <c r="L389" s="289">
        <v>6.6513390000000006E-2</v>
      </c>
      <c r="M389" s="289">
        <v>6.6513390000000006E-2</v>
      </c>
      <c r="N389" s="289">
        <v>0</v>
      </c>
      <c r="O389" s="289">
        <v>0</v>
      </c>
      <c r="P389" s="289">
        <v>88135.964999999997</v>
      </c>
      <c r="Q389" s="289">
        <v>90576441.057253495</v>
      </c>
      <c r="R389" s="289">
        <v>0</v>
      </c>
      <c r="S389" s="289">
        <v>0</v>
      </c>
    </row>
    <row r="390" spans="1:19">
      <c r="A390" s="69" t="str">
        <f t="shared" si="6"/>
        <v>HDUSTFDPD</v>
      </c>
      <c r="B390" s="69" t="str">
        <f>VLOOKUP(H390,mapping!A:B,2,0)</f>
        <v>HDUSTF</v>
      </c>
      <c r="C390" s="69" t="str">
        <f>VLOOKUP(H390,mapping!A:C,3,0)</f>
        <v>DPD</v>
      </c>
      <c r="D390" s="69" t="str">
        <f>VLOOKUP(H390,mapping!A:D,4,0)</f>
        <v>Direct Plan - Daily Dividend Option</v>
      </c>
      <c r="G390" s="239">
        <v>388</v>
      </c>
      <c r="H390" s="239" t="s">
        <v>465</v>
      </c>
      <c r="I390" s="239" t="s">
        <v>2097</v>
      </c>
      <c r="J390" s="287">
        <v>44510</v>
      </c>
      <c r="K390" s="287">
        <v>44510</v>
      </c>
      <c r="L390" s="289">
        <v>1.01796E-3</v>
      </c>
      <c r="M390" s="289">
        <v>1.01796E-3</v>
      </c>
      <c r="N390" s="289">
        <v>3083.5360000000001</v>
      </c>
      <c r="O390" s="289">
        <v>31096.227145600002</v>
      </c>
      <c r="P390" s="289">
        <v>120064.228</v>
      </c>
      <c r="Q390" s="289">
        <v>1210799.7136888001</v>
      </c>
      <c r="R390" s="289">
        <v>0</v>
      </c>
      <c r="S390" s="289">
        <v>3.14</v>
      </c>
    </row>
    <row r="391" spans="1:19">
      <c r="A391" s="69" t="str">
        <f t="shared" si="6"/>
        <v>HLCASHDD</v>
      </c>
      <c r="B391" s="69" t="str">
        <f>VLOOKUP(H391,mapping!A:B,2,0)</f>
        <v>HLCASH</v>
      </c>
      <c r="C391" s="69" t="str">
        <f>VLOOKUP(H391,mapping!A:C,3,0)</f>
        <v>DD</v>
      </c>
      <c r="D391" s="69" t="str">
        <f>VLOOKUP(H391,mapping!A:D,4,0)</f>
        <v>Daily Dividend Option</v>
      </c>
      <c r="G391" s="239">
        <v>389</v>
      </c>
      <c r="H391" s="239" t="s">
        <v>610</v>
      </c>
      <c r="I391" s="239" t="s">
        <v>2098</v>
      </c>
      <c r="J391" s="287">
        <v>44617</v>
      </c>
      <c r="K391" s="287">
        <v>44617</v>
      </c>
      <c r="L391" s="289">
        <v>9.3543420000000002E-2</v>
      </c>
      <c r="M391" s="289">
        <v>9.3543420000000002E-2</v>
      </c>
      <c r="N391" s="289">
        <v>91207.659</v>
      </c>
      <c r="O391" s="289">
        <v>91307914.458772793</v>
      </c>
      <c r="P391" s="289">
        <v>675925.11739999999</v>
      </c>
      <c r="Q391" s="289">
        <v>676668094.28904605</v>
      </c>
      <c r="R391" s="289">
        <v>0</v>
      </c>
      <c r="S391" s="289">
        <v>7732.53</v>
      </c>
    </row>
    <row r="392" spans="1:19">
      <c r="A392" s="69" t="str">
        <f t="shared" si="6"/>
        <v>HLCASHDPD</v>
      </c>
      <c r="B392" s="69" t="str">
        <f>VLOOKUP(H392,mapping!A:B,2,0)</f>
        <v>HLCASH</v>
      </c>
      <c r="C392" s="69" t="str">
        <f>VLOOKUP(H392,mapping!A:C,3,0)</f>
        <v>DPD</v>
      </c>
      <c r="D392" s="69" t="str">
        <f>VLOOKUP(H392,mapping!A:D,4,0)</f>
        <v>Direct Plan - Daily Dividend Option</v>
      </c>
      <c r="G392" s="239">
        <v>390</v>
      </c>
      <c r="H392" s="239" t="s">
        <v>615</v>
      </c>
      <c r="I392" s="239" t="s">
        <v>2095</v>
      </c>
      <c r="J392" s="287">
        <v>44599</v>
      </c>
      <c r="K392" s="287">
        <v>44599</v>
      </c>
      <c r="L392" s="289">
        <v>9.8011500000000001E-2</v>
      </c>
      <c r="M392" s="289">
        <v>9.8011500000000001E-2</v>
      </c>
      <c r="N392" s="289">
        <v>173757.00399999999</v>
      </c>
      <c r="O392" s="289">
        <v>173920352.95946041</v>
      </c>
      <c r="P392" s="289">
        <v>5502.0919999999996</v>
      </c>
      <c r="Q392" s="289">
        <v>5507264.5166892</v>
      </c>
      <c r="R392" s="289">
        <v>0</v>
      </c>
      <c r="S392" s="289">
        <v>15328.42</v>
      </c>
    </row>
    <row r="393" spans="1:19">
      <c r="A393" s="69" t="str">
        <f t="shared" si="6"/>
        <v>HDONTFDD</v>
      </c>
      <c r="B393" s="69" t="str">
        <f>VLOOKUP(H393,mapping!A:B,2,0)</f>
        <v>HDONTF</v>
      </c>
      <c r="C393" s="69" t="str">
        <f>VLOOKUP(H393,mapping!A:C,3,0)</f>
        <v>DD</v>
      </c>
      <c r="D393" s="69" t="str">
        <f>VLOOKUP(H393,mapping!A:D,4,0)</f>
        <v>Daily Dividend Option</v>
      </c>
      <c r="G393" s="239">
        <v>391</v>
      </c>
      <c r="H393" s="239" t="s">
        <v>1441</v>
      </c>
      <c r="I393" s="239" t="s">
        <v>2096</v>
      </c>
      <c r="J393" s="287">
        <v>44647</v>
      </c>
      <c r="K393" s="287">
        <v>44647</v>
      </c>
      <c r="L393" s="289">
        <v>0.17171109000000001</v>
      </c>
      <c r="M393" s="289">
        <v>0.17171109000000001</v>
      </c>
      <c r="N393" s="289">
        <v>0</v>
      </c>
      <c r="O393" s="289">
        <v>0</v>
      </c>
      <c r="P393" s="289">
        <v>24142.323</v>
      </c>
      <c r="Q393" s="289">
        <v>24142337.4853938</v>
      </c>
      <c r="R393" s="289">
        <v>0</v>
      </c>
      <c r="S393" s="289">
        <v>0</v>
      </c>
    </row>
    <row r="394" spans="1:19">
      <c r="A394" s="69" t="str">
        <f t="shared" si="6"/>
        <v>HDUSTFDPD</v>
      </c>
      <c r="B394" s="69" t="str">
        <f>VLOOKUP(H394,mapping!A:B,2,0)</f>
        <v>HDUSTF</v>
      </c>
      <c r="C394" s="69" t="str">
        <f>VLOOKUP(H394,mapping!A:C,3,0)</f>
        <v>DPD</v>
      </c>
      <c r="D394" s="69" t="str">
        <f>VLOOKUP(H394,mapping!A:D,4,0)</f>
        <v>Direct Plan - Daily Dividend Option</v>
      </c>
      <c r="G394" s="239">
        <v>392</v>
      </c>
      <c r="H394" s="239" t="s">
        <v>465</v>
      </c>
      <c r="I394" s="239" t="s">
        <v>2097</v>
      </c>
      <c r="J394" s="287">
        <v>44525</v>
      </c>
      <c r="K394" s="287">
        <v>44525</v>
      </c>
      <c r="L394" s="289">
        <v>6.8862999999999997E-4</v>
      </c>
      <c r="M394" s="289">
        <v>6.8862999999999997E-4</v>
      </c>
      <c r="N394" s="289">
        <v>3087.585</v>
      </c>
      <c r="O394" s="289">
        <v>31137.059690999999</v>
      </c>
      <c r="P394" s="289">
        <v>120206.22900000001</v>
      </c>
      <c r="Q394" s="289">
        <v>1212231.7369734</v>
      </c>
      <c r="R394" s="289">
        <v>0</v>
      </c>
      <c r="S394" s="289">
        <v>2.13</v>
      </c>
    </row>
    <row r="395" spans="1:19">
      <c r="A395" s="69" t="str">
        <f t="shared" si="6"/>
        <v>HLCASHDPD</v>
      </c>
      <c r="B395" s="69" t="str">
        <f>VLOOKUP(H395,mapping!A:B,2,0)</f>
        <v>HLCASH</v>
      </c>
      <c r="C395" s="69" t="str">
        <f>VLOOKUP(H395,mapping!A:C,3,0)</f>
        <v>DPD</v>
      </c>
      <c r="D395" s="69" t="str">
        <f>VLOOKUP(H395,mapping!A:D,4,0)</f>
        <v>Direct Plan - Daily Dividend Option</v>
      </c>
      <c r="G395" s="239">
        <v>393</v>
      </c>
      <c r="H395" s="239" t="s">
        <v>615</v>
      </c>
      <c r="I395" s="239" t="s">
        <v>2095</v>
      </c>
      <c r="J395" s="287">
        <v>44508</v>
      </c>
      <c r="K395" s="287">
        <v>44508</v>
      </c>
      <c r="L395" s="289">
        <v>0.19148720999999999</v>
      </c>
      <c r="M395" s="289">
        <v>0.19148720999999999</v>
      </c>
      <c r="N395" s="289">
        <v>195780.98699999999</v>
      </c>
      <c r="O395" s="289">
        <v>195965040.70587873</v>
      </c>
      <c r="P395" s="289">
        <v>5444.616</v>
      </c>
      <c r="Q395" s="289">
        <v>5449734.4835016001</v>
      </c>
      <c r="R395" s="289">
        <v>0</v>
      </c>
      <c r="S395" s="289">
        <v>33743.879999999997</v>
      </c>
    </row>
    <row r="396" spans="1:19">
      <c r="A396" s="69" t="str">
        <f t="shared" si="6"/>
        <v>HDUSTFDD</v>
      </c>
      <c r="B396" s="69" t="str">
        <f>VLOOKUP(H396,mapping!A:B,2,0)</f>
        <v>HDUSTF</v>
      </c>
      <c r="C396" s="69" t="str">
        <f>VLOOKUP(H396,mapping!A:C,3,0)</f>
        <v>DD</v>
      </c>
      <c r="D396" s="69" t="str">
        <f>VLOOKUP(H396,mapping!A:D,4,0)</f>
        <v>Daily Dividend Option</v>
      </c>
      <c r="G396" s="239">
        <v>394</v>
      </c>
      <c r="H396" s="239" t="s">
        <v>459</v>
      </c>
      <c r="I396" s="239" t="s">
        <v>2257</v>
      </c>
      <c r="J396" s="287">
        <v>44575</v>
      </c>
      <c r="K396" s="287">
        <v>44575</v>
      </c>
      <c r="L396" s="289">
        <v>1.8184799999999999E-3</v>
      </c>
      <c r="M396" s="289">
        <v>1.8184799999999999E-3</v>
      </c>
      <c r="N396" s="289">
        <v>31574.965</v>
      </c>
      <c r="O396" s="289">
        <v>317388.39068349998</v>
      </c>
      <c r="P396" s="289">
        <v>3414427.0060000001</v>
      </c>
      <c r="Q396" s="289">
        <v>34321478.821611397</v>
      </c>
      <c r="R396" s="289">
        <v>0</v>
      </c>
      <c r="S396" s="289">
        <v>57.42</v>
      </c>
    </row>
    <row r="397" spans="1:19">
      <c r="A397" s="69" t="str">
        <f t="shared" si="6"/>
        <v>HDUSTFDPD</v>
      </c>
      <c r="B397" s="69" t="str">
        <f>VLOOKUP(H397,mapping!A:B,2,0)</f>
        <v>HDUSTF</v>
      </c>
      <c r="C397" s="69" t="str">
        <f>VLOOKUP(H397,mapping!A:C,3,0)</f>
        <v>DPD</v>
      </c>
      <c r="D397" s="69" t="str">
        <f>VLOOKUP(H397,mapping!A:D,4,0)</f>
        <v>Direct Plan - Daily Dividend Option</v>
      </c>
      <c r="G397" s="239">
        <v>395</v>
      </c>
      <c r="H397" s="239" t="s">
        <v>465</v>
      </c>
      <c r="I397" s="239" t="s">
        <v>2097</v>
      </c>
      <c r="J397" s="287">
        <v>44635</v>
      </c>
      <c r="K397" s="287">
        <v>44635</v>
      </c>
      <c r="L397" s="289">
        <v>4.96423E-3</v>
      </c>
      <c r="M397" s="289">
        <v>4.96423E-3</v>
      </c>
      <c r="N397" s="289">
        <v>3122.3409999999999</v>
      </c>
      <c r="O397" s="289">
        <v>31487.5600486</v>
      </c>
      <c r="P397" s="289">
        <v>121423.694</v>
      </c>
      <c r="Q397" s="289">
        <v>1224509.3845124</v>
      </c>
      <c r="R397" s="289">
        <v>0</v>
      </c>
      <c r="S397" s="289">
        <v>0</v>
      </c>
    </row>
    <row r="398" spans="1:19">
      <c r="A398" s="69" t="str">
        <f t="shared" si="6"/>
        <v>HDONTFDD</v>
      </c>
      <c r="B398" s="69" t="str">
        <f>VLOOKUP(H398,mapping!A:B,2,0)</f>
        <v>HDONTF</v>
      </c>
      <c r="C398" s="69" t="str">
        <f>VLOOKUP(H398,mapping!A:C,3,0)</f>
        <v>DD</v>
      </c>
      <c r="D398" s="69" t="str">
        <f>VLOOKUP(H398,mapping!A:D,4,0)</f>
        <v>Daily Dividend Option</v>
      </c>
      <c r="G398" s="239">
        <v>396</v>
      </c>
      <c r="H398" s="239" t="s">
        <v>1441</v>
      </c>
      <c r="I398" s="239" t="s">
        <v>2096</v>
      </c>
      <c r="J398" s="287">
        <v>44609</v>
      </c>
      <c r="K398" s="287">
        <v>44609</v>
      </c>
      <c r="L398" s="289">
        <v>8.5967509999999997E-2</v>
      </c>
      <c r="M398" s="289">
        <v>8.5967509999999997E-2</v>
      </c>
      <c r="N398" s="289">
        <v>710.87800000000004</v>
      </c>
      <c r="O398" s="289">
        <v>710878</v>
      </c>
      <c r="P398" s="289">
        <v>25589.988000000001</v>
      </c>
      <c r="Q398" s="289">
        <v>25589988</v>
      </c>
      <c r="R398" s="289">
        <v>0</v>
      </c>
      <c r="S398" s="289">
        <v>55.11</v>
      </c>
    </row>
    <row r="399" spans="1:19">
      <c r="A399" s="69" t="str">
        <f t="shared" si="6"/>
        <v>HLCASHDD</v>
      </c>
      <c r="B399" s="69" t="str">
        <f>VLOOKUP(H399,mapping!A:B,2,0)</f>
        <v>HLCASH</v>
      </c>
      <c r="C399" s="69" t="str">
        <f>VLOOKUP(H399,mapping!A:C,3,0)</f>
        <v>DD</v>
      </c>
      <c r="D399" s="69" t="str">
        <f>VLOOKUP(H399,mapping!A:D,4,0)</f>
        <v>Daily Dividend Option</v>
      </c>
      <c r="G399" s="239">
        <v>397</v>
      </c>
      <c r="H399" s="239" t="s">
        <v>610</v>
      </c>
      <c r="I399" s="239" t="s">
        <v>2098</v>
      </c>
      <c r="J399" s="287">
        <v>44515</v>
      </c>
      <c r="K399" s="287">
        <v>44515</v>
      </c>
      <c r="L399" s="289">
        <v>8.1676760000000001E-2</v>
      </c>
      <c r="M399" s="289">
        <v>8.1676760000000001E-2</v>
      </c>
      <c r="N399" s="289">
        <v>84114.436000000002</v>
      </c>
      <c r="O399" s="289">
        <v>84206894.5880512</v>
      </c>
      <c r="P399" s="289">
        <v>686186.97840000002</v>
      </c>
      <c r="Q399" s="289">
        <v>686941235.12665725</v>
      </c>
      <c r="R399" s="289">
        <v>0</v>
      </c>
      <c r="S399" s="289">
        <v>6236.18</v>
      </c>
    </row>
    <row r="400" spans="1:19">
      <c r="A400" s="69" t="str">
        <f t="shared" si="6"/>
        <v>HDONTFDPD</v>
      </c>
      <c r="B400" s="69" t="str">
        <f>VLOOKUP(H400,mapping!A:B,2,0)</f>
        <v>HDONTF</v>
      </c>
      <c r="C400" s="69" t="str">
        <f>VLOOKUP(H400,mapping!A:C,3,0)</f>
        <v>DPD</v>
      </c>
      <c r="D400" s="69" t="str">
        <f>VLOOKUP(H400,mapping!A:D,4,0)</f>
        <v>Direct Plan - Daily Dividend Option</v>
      </c>
      <c r="G400" s="239">
        <v>398</v>
      </c>
      <c r="H400" s="239" t="s">
        <v>1446</v>
      </c>
      <c r="I400" s="239" t="s">
        <v>2094</v>
      </c>
      <c r="J400" s="287">
        <v>44580</v>
      </c>
      <c r="K400" s="287">
        <v>44580</v>
      </c>
      <c r="L400" s="289">
        <v>0.10600907</v>
      </c>
      <c r="M400" s="289">
        <v>0.10600907</v>
      </c>
      <c r="N400" s="289">
        <v>0</v>
      </c>
      <c r="O400" s="289">
        <v>0</v>
      </c>
      <c r="P400" s="289">
        <v>17.64</v>
      </c>
      <c r="Q400" s="289">
        <v>17640</v>
      </c>
      <c r="R400" s="289">
        <v>0</v>
      </c>
      <c r="S400" s="289">
        <v>0</v>
      </c>
    </row>
    <row r="401" spans="1:19">
      <c r="A401" s="69" t="str">
        <f t="shared" si="6"/>
        <v>HLCASHDD</v>
      </c>
      <c r="B401" s="69" t="str">
        <f>VLOOKUP(H401,mapping!A:B,2,0)</f>
        <v>HLCASH</v>
      </c>
      <c r="C401" s="69" t="str">
        <f>VLOOKUP(H401,mapping!A:C,3,0)</f>
        <v>DD</v>
      </c>
      <c r="D401" s="69" t="str">
        <f>VLOOKUP(H401,mapping!A:D,4,0)</f>
        <v>Daily Dividend Option</v>
      </c>
      <c r="G401" s="239">
        <v>399</v>
      </c>
      <c r="H401" s="239" t="s">
        <v>610</v>
      </c>
      <c r="I401" s="239" t="s">
        <v>2098</v>
      </c>
      <c r="J401" s="287">
        <v>44488</v>
      </c>
      <c r="K401" s="287">
        <v>44488</v>
      </c>
      <c r="L401" s="289">
        <v>8.5670040000000003E-2</v>
      </c>
      <c r="M401" s="289">
        <v>8.5670040000000003E-2</v>
      </c>
      <c r="N401" s="289">
        <v>82791.645999999993</v>
      </c>
      <c r="O401" s="289">
        <v>82882650.577283204</v>
      </c>
      <c r="P401" s="289">
        <v>687154.45739999996</v>
      </c>
      <c r="Q401" s="289">
        <v>687909777.57957411</v>
      </c>
      <c r="R401" s="289">
        <v>0</v>
      </c>
      <c r="S401" s="289">
        <v>6413.83</v>
      </c>
    </row>
    <row r="402" spans="1:19">
      <c r="A402" s="69" t="str">
        <f t="shared" si="6"/>
        <v>HDONTFDD</v>
      </c>
      <c r="B402" s="69" t="str">
        <f>VLOOKUP(H402,mapping!A:B,2,0)</f>
        <v>HDONTF</v>
      </c>
      <c r="C402" s="69" t="str">
        <f>VLOOKUP(H402,mapping!A:C,3,0)</f>
        <v>DD</v>
      </c>
      <c r="D402" s="69" t="str">
        <f>VLOOKUP(H402,mapping!A:D,4,0)</f>
        <v>Daily Dividend Option</v>
      </c>
      <c r="G402" s="239">
        <v>400</v>
      </c>
      <c r="H402" s="239" t="s">
        <v>1441</v>
      </c>
      <c r="I402" s="239" t="s">
        <v>2096</v>
      </c>
      <c r="J402" s="287">
        <v>44622</v>
      </c>
      <c r="K402" s="287">
        <v>44622</v>
      </c>
      <c r="L402" s="289">
        <v>8.8438660000000002E-2</v>
      </c>
      <c r="M402" s="289">
        <v>8.8438660000000002E-2</v>
      </c>
      <c r="N402" s="289">
        <v>611.51099999999997</v>
      </c>
      <c r="O402" s="289">
        <v>611511.36690659996</v>
      </c>
      <c r="P402" s="289">
        <v>25613.276999999998</v>
      </c>
      <c r="Q402" s="289">
        <v>25613292.367966201</v>
      </c>
      <c r="R402" s="289">
        <v>0</v>
      </c>
      <c r="S402" s="289">
        <v>49.08</v>
      </c>
    </row>
    <row r="403" spans="1:19">
      <c r="A403" s="69" t="str">
        <f t="shared" si="6"/>
        <v>HDONTFDPD</v>
      </c>
      <c r="B403" s="69" t="str">
        <f>VLOOKUP(H403,mapping!A:B,2,0)</f>
        <v>HDONTF</v>
      </c>
      <c r="C403" s="69" t="str">
        <f>VLOOKUP(H403,mapping!A:C,3,0)</f>
        <v>DPD</v>
      </c>
      <c r="D403" s="69" t="str">
        <f>VLOOKUP(H403,mapping!A:D,4,0)</f>
        <v>Direct Plan - Daily Dividend Option</v>
      </c>
      <c r="G403" s="239">
        <v>401</v>
      </c>
      <c r="H403" s="239" t="s">
        <v>1446</v>
      </c>
      <c r="I403" s="239" t="s">
        <v>2094</v>
      </c>
      <c r="J403" s="287">
        <v>44561</v>
      </c>
      <c r="K403" s="287">
        <v>44561</v>
      </c>
      <c r="L403" s="289">
        <v>9.4859410000000005E-2</v>
      </c>
      <c r="M403" s="289">
        <v>9.4859410000000005E-2</v>
      </c>
      <c r="N403" s="289">
        <v>0</v>
      </c>
      <c r="O403" s="289">
        <v>0</v>
      </c>
      <c r="P403" s="289">
        <v>17.605</v>
      </c>
      <c r="Q403" s="289">
        <v>17605</v>
      </c>
      <c r="R403" s="289">
        <v>0</v>
      </c>
      <c r="S403" s="289">
        <v>0</v>
      </c>
    </row>
    <row r="404" spans="1:19">
      <c r="A404" s="69" t="str">
        <f t="shared" si="6"/>
        <v>HLCASHDD</v>
      </c>
      <c r="B404" s="69" t="str">
        <f>VLOOKUP(H404,mapping!A:B,2,0)</f>
        <v>HLCASH</v>
      </c>
      <c r="C404" s="69" t="str">
        <f>VLOOKUP(H404,mapping!A:C,3,0)</f>
        <v>DD</v>
      </c>
      <c r="D404" s="69" t="str">
        <f>VLOOKUP(H404,mapping!A:D,4,0)</f>
        <v>Daily Dividend Option</v>
      </c>
      <c r="G404" s="239">
        <v>402</v>
      </c>
      <c r="H404" s="239" t="s">
        <v>610</v>
      </c>
      <c r="I404" s="239" t="s">
        <v>2098</v>
      </c>
      <c r="J404" s="287">
        <v>44549</v>
      </c>
      <c r="K404" s="287">
        <v>44549</v>
      </c>
      <c r="L404" s="289">
        <v>0.19482462</v>
      </c>
      <c r="M404" s="289">
        <v>0.19482462</v>
      </c>
      <c r="N404" s="289">
        <v>83197.45</v>
      </c>
      <c r="O404" s="289">
        <v>83288900.637040004</v>
      </c>
      <c r="P404" s="289">
        <v>774184.92740000004</v>
      </c>
      <c r="Q404" s="289">
        <v>775035911.47219813</v>
      </c>
      <c r="R404" s="289">
        <v>0</v>
      </c>
      <c r="S404" s="289">
        <v>14701.19</v>
      </c>
    </row>
    <row r="405" spans="1:19">
      <c r="A405" s="69" t="str">
        <f t="shared" si="6"/>
        <v>HDONTFDD</v>
      </c>
      <c r="B405" s="69" t="str">
        <f>VLOOKUP(H405,mapping!A:B,2,0)</f>
        <v>HDONTF</v>
      </c>
      <c r="C405" s="69" t="str">
        <f>VLOOKUP(H405,mapping!A:C,3,0)</f>
        <v>DD</v>
      </c>
      <c r="D405" s="69" t="str">
        <f>VLOOKUP(H405,mapping!A:D,4,0)</f>
        <v>Daily Dividend Option</v>
      </c>
      <c r="G405" s="239">
        <v>403</v>
      </c>
      <c r="H405" s="239" t="s">
        <v>1441</v>
      </c>
      <c r="I405" s="239" t="s">
        <v>2096</v>
      </c>
      <c r="J405" s="287">
        <v>44511</v>
      </c>
      <c r="K405" s="287">
        <v>44511</v>
      </c>
      <c r="L405" s="289">
        <v>8.3653240000000004E-2</v>
      </c>
      <c r="M405" s="289">
        <v>8.3653240000000004E-2</v>
      </c>
      <c r="N405" s="289">
        <v>1004.331</v>
      </c>
      <c r="O405" s="289">
        <v>1004331</v>
      </c>
      <c r="P405" s="289">
        <v>23900.379000000001</v>
      </c>
      <c r="Q405" s="289">
        <v>23900379</v>
      </c>
      <c r="R405" s="289">
        <v>0</v>
      </c>
      <c r="S405" s="289">
        <v>76.02</v>
      </c>
    </row>
    <row r="406" spans="1:19">
      <c r="A406" s="69" t="str">
        <f t="shared" si="6"/>
        <v>HLCASHDD</v>
      </c>
      <c r="B406" s="69" t="str">
        <f>VLOOKUP(H406,mapping!A:B,2,0)</f>
        <v>HLCASH</v>
      </c>
      <c r="C406" s="69" t="str">
        <f>VLOOKUP(H406,mapping!A:C,3,0)</f>
        <v>DD</v>
      </c>
      <c r="D406" s="69" t="str">
        <f>VLOOKUP(H406,mapping!A:D,4,0)</f>
        <v>Daily Dividend Option</v>
      </c>
      <c r="G406" s="239">
        <v>404</v>
      </c>
      <c r="H406" s="239" t="s">
        <v>610</v>
      </c>
      <c r="I406" s="239" t="s">
        <v>2098</v>
      </c>
      <c r="J406" s="287">
        <v>44592</v>
      </c>
      <c r="K406" s="287">
        <v>44592</v>
      </c>
      <c r="L406" s="289">
        <v>9.9996799999999997E-2</v>
      </c>
      <c r="M406" s="289">
        <v>9.9996799999999997E-2</v>
      </c>
      <c r="N406" s="289">
        <v>91008.657999999996</v>
      </c>
      <c r="O406" s="289">
        <v>91108694.716873601</v>
      </c>
      <c r="P406" s="289">
        <v>700960.16040000005</v>
      </c>
      <c r="Q406" s="289">
        <v>701730655.8083117</v>
      </c>
      <c r="R406" s="289">
        <v>0</v>
      </c>
      <c r="S406" s="289">
        <v>8248.4</v>
      </c>
    </row>
    <row r="407" spans="1:19">
      <c r="A407" s="69" t="str">
        <f t="shared" si="6"/>
        <v>HDONTFDD</v>
      </c>
      <c r="B407" s="69" t="str">
        <f>VLOOKUP(H407,mapping!A:B,2,0)</f>
        <v>HDONTF</v>
      </c>
      <c r="C407" s="69" t="str">
        <f>VLOOKUP(H407,mapping!A:C,3,0)</f>
        <v>DD</v>
      </c>
      <c r="D407" s="69" t="str">
        <f>VLOOKUP(H407,mapping!A:D,4,0)</f>
        <v>Daily Dividend Option</v>
      </c>
      <c r="G407" s="239">
        <v>405</v>
      </c>
      <c r="H407" s="239" t="s">
        <v>1441</v>
      </c>
      <c r="I407" s="239" t="s">
        <v>2096</v>
      </c>
      <c r="J407" s="287">
        <v>44648</v>
      </c>
      <c r="K407" s="287">
        <v>44648</v>
      </c>
      <c r="L407" s="289">
        <v>8.3302970000000004E-2</v>
      </c>
      <c r="M407" s="289">
        <v>8.3302970000000004E-2</v>
      </c>
      <c r="N407" s="289">
        <v>0</v>
      </c>
      <c r="O407" s="289">
        <v>0</v>
      </c>
      <c r="P407" s="289">
        <v>24145.626</v>
      </c>
      <c r="Q407" s="289">
        <v>24145640.487375598</v>
      </c>
      <c r="R407" s="289">
        <v>0</v>
      </c>
      <c r="S407" s="289">
        <v>0</v>
      </c>
    </row>
    <row r="408" spans="1:19">
      <c r="A408" s="69" t="str">
        <f t="shared" si="6"/>
        <v>HDUSDFDD</v>
      </c>
      <c r="B408" s="69" t="str">
        <f>VLOOKUP(H408,mapping!A:B,2,0)</f>
        <v>HDUSDF</v>
      </c>
      <c r="C408" s="69" t="str">
        <f>VLOOKUP(H408,mapping!A:C,3,0)</f>
        <v>DD</v>
      </c>
      <c r="D408" s="69" t="str">
        <f>VLOOKUP(H408,mapping!A:D,4,0)</f>
        <v>Daily Dividend Option</v>
      </c>
      <c r="G408" s="239">
        <v>406</v>
      </c>
      <c r="H408" s="239" t="s">
        <v>1660</v>
      </c>
      <c r="I408" s="239" t="s">
        <v>2093</v>
      </c>
      <c r="J408" s="287">
        <v>44635</v>
      </c>
      <c r="K408" s="287">
        <v>44635</v>
      </c>
      <c r="L408" s="289">
        <v>0.30306654</v>
      </c>
      <c r="M408" s="289">
        <v>0.30306654</v>
      </c>
      <c r="N408" s="289">
        <v>0</v>
      </c>
      <c r="O408" s="289">
        <v>0</v>
      </c>
      <c r="P408" s="289">
        <v>79285.948000000004</v>
      </c>
      <c r="Q408" s="289">
        <v>81481367.971525207</v>
      </c>
      <c r="R408" s="289">
        <v>0</v>
      </c>
      <c r="S408" s="289">
        <v>0</v>
      </c>
    </row>
    <row r="409" spans="1:19">
      <c r="A409" s="69" t="str">
        <f t="shared" si="6"/>
        <v>HDUSDFDD</v>
      </c>
      <c r="B409" s="69" t="str">
        <f>VLOOKUP(H409,mapping!A:B,2,0)</f>
        <v>HDUSDF</v>
      </c>
      <c r="C409" s="69" t="str">
        <f>VLOOKUP(H409,mapping!A:C,3,0)</f>
        <v>DD</v>
      </c>
      <c r="D409" s="69" t="str">
        <f>VLOOKUP(H409,mapping!A:D,4,0)</f>
        <v>Daily Dividend Option</v>
      </c>
      <c r="G409" s="239">
        <v>407</v>
      </c>
      <c r="H409" s="239" t="s">
        <v>1660</v>
      </c>
      <c r="I409" s="239" t="s">
        <v>2093</v>
      </c>
      <c r="J409" s="287">
        <v>44532</v>
      </c>
      <c r="K409" s="287">
        <v>44532</v>
      </c>
      <c r="L409" s="289">
        <v>0.11334751999999999</v>
      </c>
      <c r="M409" s="289">
        <v>0.11334751999999999</v>
      </c>
      <c r="N409" s="289">
        <v>0</v>
      </c>
      <c r="O409" s="289">
        <v>0</v>
      </c>
      <c r="P409" s="289">
        <v>86726.502999999997</v>
      </c>
      <c r="Q409" s="289">
        <v>89127951.195419699</v>
      </c>
      <c r="R409" s="289">
        <v>0</v>
      </c>
      <c r="S409" s="289">
        <v>0</v>
      </c>
    </row>
    <row r="410" spans="1:19">
      <c r="A410" s="69" t="str">
        <f t="shared" si="6"/>
        <v>HDUSTFRDD</v>
      </c>
      <c r="B410" s="69" t="str">
        <f>VLOOKUP(H410,mapping!A:B,2,0)</f>
        <v>HDUSTF</v>
      </c>
      <c r="C410" s="69" t="str">
        <f>VLOOKUP(H410,mapping!A:C,3,0)</f>
        <v>RDD</v>
      </c>
      <c r="D410" s="69" t="str">
        <f>VLOOKUP(H410,mapping!A:D,4,0)</f>
        <v>Regular Option - Daily Dividend</v>
      </c>
      <c r="G410" s="239">
        <v>408</v>
      </c>
      <c r="H410" s="239" t="s">
        <v>488</v>
      </c>
      <c r="I410" s="239" t="s">
        <v>2256</v>
      </c>
      <c r="J410" s="287">
        <v>44636</v>
      </c>
      <c r="K410" s="287">
        <v>44636</v>
      </c>
      <c r="L410" s="289">
        <v>3.2919199999999998E-3</v>
      </c>
      <c r="M410" s="289">
        <v>3.2919199999999998E-3</v>
      </c>
      <c r="N410" s="289">
        <v>10687.005999999999</v>
      </c>
      <c r="O410" s="289">
        <v>106905.3271198</v>
      </c>
      <c r="P410" s="289">
        <v>1302083.8559999999</v>
      </c>
      <c r="Q410" s="289">
        <v>13025135.436724801</v>
      </c>
      <c r="R410" s="289">
        <v>0</v>
      </c>
      <c r="S410" s="289">
        <v>0</v>
      </c>
    </row>
    <row r="411" spans="1:19">
      <c r="A411" s="69" t="str">
        <f t="shared" si="6"/>
        <v>HDUSDFDD</v>
      </c>
      <c r="B411" s="69" t="str">
        <f>VLOOKUP(H411,mapping!A:B,2,0)</f>
        <v>HDUSDF</v>
      </c>
      <c r="C411" s="69" t="str">
        <f>VLOOKUP(H411,mapping!A:C,3,0)</f>
        <v>DD</v>
      </c>
      <c r="D411" s="69" t="str">
        <f>VLOOKUP(H411,mapping!A:D,4,0)</f>
        <v>Daily Dividend Option</v>
      </c>
      <c r="G411" s="239">
        <v>409</v>
      </c>
      <c r="H411" s="239" t="s">
        <v>1660</v>
      </c>
      <c r="I411" s="239" t="s">
        <v>2093</v>
      </c>
      <c r="J411" s="287">
        <v>44553</v>
      </c>
      <c r="K411" s="287">
        <v>44553</v>
      </c>
      <c r="L411" s="289">
        <v>7.6955369999999995E-2</v>
      </c>
      <c r="M411" s="289">
        <v>7.6955369999999995E-2</v>
      </c>
      <c r="N411" s="289">
        <v>0</v>
      </c>
      <c r="O411" s="289">
        <v>0</v>
      </c>
      <c r="P411" s="289">
        <v>88146.051000000007</v>
      </c>
      <c r="Q411" s="289">
        <v>90586806.337584898</v>
      </c>
      <c r="R411" s="289">
        <v>0</v>
      </c>
      <c r="S411" s="289">
        <v>0</v>
      </c>
    </row>
    <row r="412" spans="1:19">
      <c r="A412" s="69" t="str">
        <f t="shared" si="6"/>
        <v>HDONTFDD</v>
      </c>
      <c r="B412" s="69" t="str">
        <f>VLOOKUP(H412,mapping!A:B,2,0)</f>
        <v>HDONTF</v>
      </c>
      <c r="C412" s="69" t="str">
        <f>VLOOKUP(H412,mapping!A:C,3,0)</f>
        <v>DD</v>
      </c>
      <c r="D412" s="69" t="str">
        <f>VLOOKUP(H412,mapping!A:D,4,0)</f>
        <v>Daily Dividend Option</v>
      </c>
      <c r="G412" s="239">
        <v>410</v>
      </c>
      <c r="H412" s="239" t="s">
        <v>1441</v>
      </c>
      <c r="I412" s="239" t="s">
        <v>2096</v>
      </c>
      <c r="J412" s="287">
        <v>44584</v>
      </c>
      <c r="K412" s="287">
        <v>44584</v>
      </c>
      <c r="L412" s="289">
        <v>0.21790786000000001</v>
      </c>
      <c r="M412" s="289">
        <v>0.21790786000000001</v>
      </c>
      <c r="N412" s="289">
        <v>709.33799999999997</v>
      </c>
      <c r="O412" s="289">
        <v>709338</v>
      </c>
      <c r="P412" s="289">
        <v>25539.553</v>
      </c>
      <c r="Q412" s="289">
        <v>25539553</v>
      </c>
      <c r="R412" s="289">
        <v>0</v>
      </c>
      <c r="S412" s="289">
        <v>139.56</v>
      </c>
    </row>
    <row r="413" spans="1:19">
      <c r="A413" s="69" t="str">
        <f t="shared" si="6"/>
        <v>HDUSDFDD</v>
      </c>
      <c r="B413" s="69" t="str">
        <f>VLOOKUP(H413,mapping!A:B,2,0)</f>
        <v>HDUSDF</v>
      </c>
      <c r="C413" s="69" t="str">
        <f>VLOOKUP(H413,mapping!A:C,3,0)</f>
        <v>DD</v>
      </c>
      <c r="D413" s="69" t="str">
        <f>VLOOKUP(H413,mapping!A:D,4,0)</f>
        <v>Daily Dividend Option</v>
      </c>
      <c r="G413" s="239">
        <v>411</v>
      </c>
      <c r="H413" s="239" t="s">
        <v>1660</v>
      </c>
      <c r="I413" s="239" t="s">
        <v>2093</v>
      </c>
      <c r="J413" s="287">
        <v>44648</v>
      </c>
      <c r="K413" s="287">
        <v>44648</v>
      </c>
      <c r="L413" s="289">
        <v>0.28952025999999997</v>
      </c>
      <c r="M413" s="289">
        <v>0.28952025999999997</v>
      </c>
      <c r="N413" s="289">
        <v>0</v>
      </c>
      <c r="O413" s="289">
        <v>0</v>
      </c>
      <c r="P413" s="289">
        <v>72398.195000000007</v>
      </c>
      <c r="Q413" s="289">
        <v>74435552.605495006</v>
      </c>
      <c r="R413" s="289">
        <v>0</v>
      </c>
      <c r="S413" s="289">
        <v>0</v>
      </c>
    </row>
    <row r="414" spans="1:19">
      <c r="A414" s="69" t="str">
        <f t="shared" si="6"/>
        <v>HDONTFDD</v>
      </c>
      <c r="B414" s="69" t="str">
        <f>VLOOKUP(H414,mapping!A:B,2,0)</f>
        <v>HDONTF</v>
      </c>
      <c r="C414" s="69" t="str">
        <f>VLOOKUP(H414,mapping!A:C,3,0)</f>
        <v>DD</v>
      </c>
      <c r="D414" s="69" t="str">
        <f>VLOOKUP(H414,mapping!A:D,4,0)</f>
        <v>Daily Dividend Option</v>
      </c>
      <c r="G414" s="239">
        <v>412</v>
      </c>
      <c r="H414" s="239" t="s">
        <v>1441</v>
      </c>
      <c r="I414" s="239" t="s">
        <v>2096</v>
      </c>
      <c r="J414" s="287">
        <v>44565</v>
      </c>
      <c r="K414" s="287">
        <v>44565</v>
      </c>
      <c r="L414" s="289">
        <v>8.3073910000000001E-2</v>
      </c>
      <c r="M414" s="289">
        <v>8.3073910000000001E-2</v>
      </c>
      <c r="N414" s="289">
        <v>808.19</v>
      </c>
      <c r="O414" s="289">
        <v>808190</v>
      </c>
      <c r="P414" s="289">
        <v>25505.125</v>
      </c>
      <c r="Q414" s="289">
        <v>25505125</v>
      </c>
      <c r="R414" s="289">
        <v>0</v>
      </c>
      <c r="S414" s="289">
        <v>60.14</v>
      </c>
    </row>
    <row r="415" spans="1:19">
      <c r="A415" s="69" t="str">
        <f t="shared" si="6"/>
        <v>HLCASHDD</v>
      </c>
      <c r="B415" s="69" t="str">
        <f>VLOOKUP(H415,mapping!A:B,2,0)</f>
        <v>HLCASH</v>
      </c>
      <c r="C415" s="69" t="str">
        <f>VLOOKUP(H415,mapping!A:C,3,0)</f>
        <v>DD</v>
      </c>
      <c r="D415" s="69" t="str">
        <f>VLOOKUP(H415,mapping!A:D,4,0)</f>
        <v>Daily Dividend Option</v>
      </c>
      <c r="G415" s="239">
        <v>413</v>
      </c>
      <c r="H415" s="239" t="s">
        <v>610</v>
      </c>
      <c r="I415" s="239" t="s">
        <v>2098</v>
      </c>
      <c r="J415" s="287">
        <v>44532</v>
      </c>
      <c r="K415" s="287">
        <v>44532</v>
      </c>
      <c r="L415" s="289">
        <v>9.4108159999999996E-2</v>
      </c>
      <c r="M415" s="289">
        <v>9.4108159999999996E-2</v>
      </c>
      <c r="N415" s="289">
        <v>83093.691000000006</v>
      </c>
      <c r="O415" s="289">
        <v>83185027.585147202</v>
      </c>
      <c r="P415" s="289">
        <v>821367.9534</v>
      </c>
      <c r="Q415" s="289">
        <v>822270801.05437732</v>
      </c>
      <c r="R415" s="289">
        <v>0</v>
      </c>
      <c r="S415" s="289">
        <v>7091.76</v>
      </c>
    </row>
    <row r="416" spans="1:19">
      <c r="A416" s="69" t="str">
        <f t="shared" si="6"/>
        <v>HDONTFDPD</v>
      </c>
      <c r="B416" s="69" t="str">
        <f>VLOOKUP(H416,mapping!A:B,2,0)</f>
        <v>HDONTF</v>
      </c>
      <c r="C416" s="69" t="str">
        <f>VLOOKUP(H416,mapping!A:C,3,0)</f>
        <v>DPD</v>
      </c>
      <c r="D416" s="69" t="str">
        <f>VLOOKUP(H416,mapping!A:D,4,0)</f>
        <v>Direct Plan - Daily Dividend Option</v>
      </c>
      <c r="G416" s="239">
        <v>414</v>
      </c>
      <c r="H416" s="239" t="s">
        <v>1446</v>
      </c>
      <c r="I416" s="239" t="s">
        <v>2094</v>
      </c>
      <c r="J416" s="287">
        <v>44528</v>
      </c>
      <c r="K416" s="287">
        <v>44528</v>
      </c>
      <c r="L416" s="289">
        <v>0.15045</v>
      </c>
      <c r="M416" s="289">
        <v>0.15045</v>
      </c>
      <c r="N416" s="289">
        <v>0</v>
      </c>
      <c r="O416" s="289">
        <v>0</v>
      </c>
      <c r="P416" s="289">
        <v>17.542000000000002</v>
      </c>
      <c r="Q416" s="289">
        <v>17542</v>
      </c>
      <c r="R416" s="289">
        <v>0</v>
      </c>
      <c r="S416" s="289">
        <v>0</v>
      </c>
    </row>
    <row r="417" spans="1:19">
      <c r="A417" s="69" t="str">
        <f t="shared" si="6"/>
        <v>HDONTFDD</v>
      </c>
      <c r="B417" s="69" t="str">
        <f>VLOOKUP(H417,mapping!A:B,2,0)</f>
        <v>HDONTF</v>
      </c>
      <c r="C417" s="69" t="str">
        <f>VLOOKUP(H417,mapping!A:C,3,0)</f>
        <v>DD</v>
      </c>
      <c r="D417" s="69" t="str">
        <f>VLOOKUP(H417,mapping!A:D,4,0)</f>
        <v>Daily Dividend Option</v>
      </c>
      <c r="G417" s="239">
        <v>415</v>
      </c>
      <c r="H417" s="239" t="s">
        <v>1441</v>
      </c>
      <c r="I417" s="239" t="s">
        <v>2096</v>
      </c>
      <c r="J417" s="287">
        <v>44502</v>
      </c>
      <c r="K417" s="287">
        <v>44502</v>
      </c>
      <c r="L417" s="289">
        <v>8.5436529999999997E-2</v>
      </c>
      <c r="M417" s="289">
        <v>8.5436529999999997E-2</v>
      </c>
      <c r="N417" s="289">
        <v>1003.623</v>
      </c>
      <c r="O417" s="289">
        <v>1003623</v>
      </c>
      <c r="P417" s="289">
        <v>23885.379000000001</v>
      </c>
      <c r="Q417" s="289">
        <v>23885379</v>
      </c>
      <c r="R417" s="289">
        <v>0</v>
      </c>
      <c r="S417" s="289">
        <v>76.75</v>
      </c>
    </row>
    <row r="418" spans="1:19">
      <c r="A418" s="69" t="str">
        <f t="shared" si="6"/>
        <v>HDONTFDD</v>
      </c>
      <c r="B418" s="69" t="str">
        <f>VLOOKUP(H418,mapping!A:B,2,0)</f>
        <v>HDONTF</v>
      </c>
      <c r="C418" s="69" t="str">
        <f>VLOOKUP(H418,mapping!A:C,3,0)</f>
        <v>DD</v>
      </c>
      <c r="D418" s="69" t="str">
        <f>VLOOKUP(H418,mapping!A:D,4,0)</f>
        <v>Daily Dividend Option</v>
      </c>
      <c r="G418" s="239">
        <v>416</v>
      </c>
      <c r="H418" s="239" t="s">
        <v>1441</v>
      </c>
      <c r="I418" s="239" t="s">
        <v>2096</v>
      </c>
      <c r="J418" s="287">
        <v>44537</v>
      </c>
      <c r="K418" s="287">
        <v>44537</v>
      </c>
      <c r="L418" s="289">
        <v>8.0047080000000007E-2</v>
      </c>
      <c r="M418" s="289">
        <v>8.0047080000000007E-2</v>
      </c>
      <c r="N418" s="289">
        <v>906.23099999999999</v>
      </c>
      <c r="O418" s="289">
        <v>906231</v>
      </c>
      <c r="P418" s="289">
        <v>25452.253000000001</v>
      </c>
      <c r="Q418" s="289">
        <v>25452253</v>
      </c>
      <c r="R418" s="289">
        <v>0</v>
      </c>
      <c r="S418" s="289">
        <v>65.540000000000006</v>
      </c>
    </row>
    <row r="419" spans="1:19">
      <c r="A419" s="69" t="str">
        <f t="shared" si="6"/>
        <v>HDUSTFDPD</v>
      </c>
      <c r="B419" s="69" t="str">
        <f>VLOOKUP(H419,mapping!A:B,2,0)</f>
        <v>HDUSTF</v>
      </c>
      <c r="C419" s="69" t="str">
        <f>VLOOKUP(H419,mapping!A:C,3,0)</f>
        <v>DPD</v>
      </c>
      <c r="D419" s="69" t="str">
        <f>VLOOKUP(H419,mapping!A:D,4,0)</f>
        <v>Direct Plan - Daily Dividend Option</v>
      </c>
      <c r="G419" s="239">
        <v>417</v>
      </c>
      <c r="H419" s="239" t="s">
        <v>465</v>
      </c>
      <c r="I419" s="239" t="s">
        <v>2097</v>
      </c>
      <c r="J419" s="287">
        <v>44585</v>
      </c>
      <c r="K419" s="287">
        <v>44585</v>
      </c>
      <c r="L419" s="289">
        <v>3.50541E-3</v>
      </c>
      <c r="M419" s="289">
        <v>3.50541E-3</v>
      </c>
      <c r="N419" s="289">
        <v>3106.9780000000001</v>
      </c>
      <c r="O419" s="289">
        <v>31332.630338800001</v>
      </c>
      <c r="P419" s="289">
        <v>120885.633</v>
      </c>
      <c r="Q419" s="289">
        <v>1219083.2545518</v>
      </c>
      <c r="R419" s="289">
        <v>0</v>
      </c>
      <c r="S419" s="289">
        <v>10.89</v>
      </c>
    </row>
    <row r="420" spans="1:19">
      <c r="A420" s="69" t="str">
        <f t="shared" si="6"/>
        <v>HDONTFDPD</v>
      </c>
      <c r="B420" s="69" t="str">
        <f>VLOOKUP(H420,mapping!A:B,2,0)</f>
        <v>HDONTF</v>
      </c>
      <c r="C420" s="69" t="str">
        <f>VLOOKUP(H420,mapping!A:C,3,0)</f>
        <v>DPD</v>
      </c>
      <c r="D420" s="69" t="str">
        <f>VLOOKUP(H420,mapping!A:D,4,0)</f>
        <v>Direct Plan - Daily Dividend Option</v>
      </c>
      <c r="G420" s="239">
        <v>418</v>
      </c>
      <c r="H420" s="239" t="s">
        <v>1446</v>
      </c>
      <c r="I420" s="239" t="s">
        <v>2094</v>
      </c>
      <c r="J420" s="287">
        <v>44524</v>
      </c>
      <c r="K420" s="287">
        <v>44524</v>
      </c>
      <c r="L420" s="289">
        <v>9.1811119999999996E-2</v>
      </c>
      <c r="M420" s="289">
        <v>9.1811119999999996E-2</v>
      </c>
      <c r="N420" s="289">
        <v>0</v>
      </c>
      <c r="O420" s="289">
        <v>0</v>
      </c>
      <c r="P420" s="289">
        <v>17.536000000000001</v>
      </c>
      <c r="Q420" s="289">
        <v>17536</v>
      </c>
      <c r="R420" s="289">
        <v>0</v>
      </c>
      <c r="S420" s="289">
        <v>0</v>
      </c>
    </row>
    <row r="421" spans="1:19">
      <c r="A421" s="69" t="str">
        <f t="shared" si="6"/>
        <v>HDONTFDPD</v>
      </c>
      <c r="B421" s="69" t="str">
        <f>VLOOKUP(H421,mapping!A:B,2,0)</f>
        <v>HDONTF</v>
      </c>
      <c r="C421" s="69" t="str">
        <f>VLOOKUP(H421,mapping!A:C,3,0)</f>
        <v>DPD</v>
      </c>
      <c r="D421" s="69" t="str">
        <f>VLOOKUP(H421,mapping!A:D,4,0)</f>
        <v>Direct Plan - Daily Dividend Option</v>
      </c>
      <c r="G421" s="239">
        <v>419</v>
      </c>
      <c r="H421" s="239" t="s">
        <v>1446</v>
      </c>
      <c r="I421" s="239" t="s">
        <v>2094</v>
      </c>
      <c r="J421" s="287">
        <v>44610</v>
      </c>
      <c r="K421" s="287">
        <v>44610</v>
      </c>
      <c r="L421" s="289">
        <v>9.0975860000000006E-2</v>
      </c>
      <c r="M421" s="289">
        <v>9.0975860000000006E-2</v>
      </c>
      <c r="N421" s="289">
        <v>0</v>
      </c>
      <c r="O421" s="289">
        <v>0</v>
      </c>
      <c r="P421" s="289">
        <v>17.696999999999999</v>
      </c>
      <c r="Q421" s="289">
        <v>17697</v>
      </c>
      <c r="R421" s="289">
        <v>0</v>
      </c>
      <c r="S421" s="289">
        <v>0</v>
      </c>
    </row>
    <row r="422" spans="1:19">
      <c r="A422" s="69" t="str">
        <f t="shared" si="6"/>
        <v>HDONTFDPD</v>
      </c>
      <c r="B422" s="69" t="str">
        <f>VLOOKUP(H422,mapping!A:B,2,0)</f>
        <v>HDONTF</v>
      </c>
      <c r="C422" s="69" t="str">
        <f>VLOOKUP(H422,mapping!A:C,3,0)</f>
        <v>DPD</v>
      </c>
      <c r="D422" s="69" t="str">
        <f>VLOOKUP(H422,mapping!A:D,4,0)</f>
        <v>Direct Plan - Daily Dividend Option</v>
      </c>
      <c r="G422" s="239">
        <v>420</v>
      </c>
      <c r="H422" s="239" t="s">
        <v>1446</v>
      </c>
      <c r="I422" s="239" t="s">
        <v>2094</v>
      </c>
      <c r="J422" s="287">
        <v>44472</v>
      </c>
      <c r="K422" s="287">
        <v>44472</v>
      </c>
      <c r="L422" s="289">
        <v>0.16079499999999999</v>
      </c>
      <c r="M422" s="289">
        <v>0.16079499999999999</v>
      </c>
      <c r="N422" s="289">
        <v>0</v>
      </c>
      <c r="O422" s="289">
        <v>0</v>
      </c>
      <c r="P422" s="289">
        <v>22.445</v>
      </c>
      <c r="Q422" s="289">
        <v>22445</v>
      </c>
      <c r="R422" s="289">
        <v>0</v>
      </c>
      <c r="S422" s="289">
        <v>0</v>
      </c>
    </row>
    <row r="423" spans="1:19">
      <c r="A423" s="69" t="str">
        <f t="shared" si="6"/>
        <v>HDUSTFDPD</v>
      </c>
      <c r="B423" s="69" t="str">
        <f>VLOOKUP(H423,mapping!A:B,2,0)</f>
        <v>HDUSTF</v>
      </c>
      <c r="C423" s="69" t="str">
        <f>VLOOKUP(H423,mapping!A:C,3,0)</f>
        <v>DPD</v>
      </c>
      <c r="D423" s="69" t="str">
        <f>VLOOKUP(H423,mapping!A:D,4,0)</f>
        <v>Direct Plan - Daily Dividend Option</v>
      </c>
      <c r="G423" s="239">
        <v>421</v>
      </c>
      <c r="H423" s="239" t="s">
        <v>465</v>
      </c>
      <c r="I423" s="239" t="s">
        <v>2097</v>
      </c>
      <c r="J423" s="287">
        <v>44565</v>
      </c>
      <c r="K423" s="287">
        <v>44565</v>
      </c>
      <c r="L423" s="289">
        <v>5.1818000000000003E-4</v>
      </c>
      <c r="M423" s="289">
        <v>5.1818000000000003E-4</v>
      </c>
      <c r="N423" s="289">
        <v>3100.3049999999998</v>
      </c>
      <c r="O423" s="289">
        <v>31265.335803000002</v>
      </c>
      <c r="P423" s="289">
        <v>120651.86500000001</v>
      </c>
      <c r="Q423" s="289">
        <v>1216725.7977789999</v>
      </c>
      <c r="R423" s="289">
        <v>0</v>
      </c>
      <c r="S423" s="289">
        <v>1.61</v>
      </c>
    </row>
    <row r="424" spans="1:19">
      <c r="A424" s="69" t="str">
        <f t="shared" si="6"/>
        <v>HDUSTFDD</v>
      </c>
      <c r="B424" s="69" t="str">
        <f>VLOOKUP(H424,mapping!A:B,2,0)</f>
        <v>HDUSTF</v>
      </c>
      <c r="C424" s="69" t="str">
        <f>VLOOKUP(H424,mapping!A:C,3,0)</f>
        <v>DD</v>
      </c>
      <c r="D424" s="69" t="str">
        <f>VLOOKUP(H424,mapping!A:D,4,0)</f>
        <v>Daily Dividend Option</v>
      </c>
      <c r="G424" s="239">
        <v>422</v>
      </c>
      <c r="H424" s="239" t="s">
        <v>459</v>
      </c>
      <c r="I424" s="239" t="s">
        <v>2257</v>
      </c>
      <c r="J424" s="287">
        <v>44613</v>
      </c>
      <c r="K424" s="287">
        <v>44613</v>
      </c>
      <c r="L424" s="289">
        <v>3.3697599999999999E-3</v>
      </c>
      <c r="M424" s="289">
        <v>3.3697599999999999E-3</v>
      </c>
      <c r="N424" s="289">
        <v>31693.738000000001</v>
      </c>
      <c r="O424" s="289">
        <v>318582.28500219999</v>
      </c>
      <c r="P424" s="289">
        <v>3701060.9210000001</v>
      </c>
      <c r="Q424" s="289">
        <v>37202694.2717999</v>
      </c>
      <c r="R424" s="289">
        <v>0</v>
      </c>
      <c r="S424" s="289">
        <v>135.62</v>
      </c>
    </row>
    <row r="425" spans="1:19">
      <c r="A425" s="69" t="str">
        <f t="shared" si="6"/>
        <v>HDONTFDD</v>
      </c>
      <c r="B425" s="69" t="str">
        <f>VLOOKUP(H425,mapping!A:B,2,0)</f>
        <v>HDONTF</v>
      </c>
      <c r="C425" s="69" t="str">
        <f>VLOOKUP(H425,mapping!A:C,3,0)</f>
        <v>DD</v>
      </c>
      <c r="D425" s="69" t="str">
        <f>VLOOKUP(H425,mapping!A:D,4,0)</f>
        <v>Daily Dividend Option</v>
      </c>
      <c r="G425" s="239">
        <v>423</v>
      </c>
      <c r="H425" s="239" t="s">
        <v>1441</v>
      </c>
      <c r="I425" s="239" t="s">
        <v>2096</v>
      </c>
      <c r="J425" s="287">
        <v>44574</v>
      </c>
      <c r="K425" s="287">
        <v>44574</v>
      </c>
      <c r="L425" s="289">
        <v>8.3099419999999993E-2</v>
      </c>
      <c r="M425" s="289">
        <v>8.3099419999999993E-2</v>
      </c>
      <c r="N425" s="289">
        <v>808.75099999999998</v>
      </c>
      <c r="O425" s="289">
        <v>808751</v>
      </c>
      <c r="P425" s="289">
        <v>25525.965</v>
      </c>
      <c r="Q425" s="289">
        <v>25525965</v>
      </c>
      <c r="R425" s="289">
        <v>0</v>
      </c>
      <c r="S425" s="289">
        <v>60.21</v>
      </c>
    </row>
    <row r="426" spans="1:19">
      <c r="A426" s="69" t="str">
        <f t="shared" si="6"/>
        <v>HLCASHDD</v>
      </c>
      <c r="B426" s="69" t="str">
        <f>VLOOKUP(H426,mapping!A:B,2,0)</f>
        <v>HLCASH</v>
      </c>
      <c r="C426" s="69" t="str">
        <f>VLOOKUP(H426,mapping!A:C,3,0)</f>
        <v>DD</v>
      </c>
      <c r="D426" s="69" t="str">
        <f>VLOOKUP(H426,mapping!A:D,4,0)</f>
        <v>Daily Dividend Option</v>
      </c>
      <c r="G426" s="239">
        <v>424</v>
      </c>
      <c r="H426" s="239" t="s">
        <v>610</v>
      </c>
      <c r="I426" s="239" t="s">
        <v>2098</v>
      </c>
      <c r="J426" s="287">
        <v>44563</v>
      </c>
      <c r="K426" s="287">
        <v>44563</v>
      </c>
      <c r="L426" s="289">
        <v>0.18836183000000001</v>
      </c>
      <c r="M426" s="289">
        <v>0.18836183000000001</v>
      </c>
      <c r="N426" s="289">
        <v>83304.982999999993</v>
      </c>
      <c r="O426" s="289">
        <v>83396551.837313607</v>
      </c>
      <c r="P426" s="289">
        <v>753311.23640000005</v>
      </c>
      <c r="Q426" s="289">
        <v>754139276.11105084</v>
      </c>
      <c r="R426" s="289">
        <v>0</v>
      </c>
      <c r="S426" s="289">
        <v>14229.54</v>
      </c>
    </row>
    <row r="427" spans="1:19">
      <c r="A427" s="69" t="str">
        <f t="shared" si="6"/>
        <v>HLCASHDD</v>
      </c>
      <c r="B427" s="69" t="str">
        <f>VLOOKUP(H427,mapping!A:B,2,0)</f>
        <v>HLCASH</v>
      </c>
      <c r="C427" s="69" t="str">
        <f>VLOOKUP(H427,mapping!A:C,3,0)</f>
        <v>DD</v>
      </c>
      <c r="D427" s="69" t="str">
        <f>VLOOKUP(H427,mapping!A:D,4,0)</f>
        <v>Daily Dividend Option</v>
      </c>
      <c r="G427" s="239">
        <v>425</v>
      </c>
      <c r="H427" s="239" t="s">
        <v>610</v>
      </c>
      <c r="I427" s="239" t="s">
        <v>2098</v>
      </c>
      <c r="J427" s="287">
        <v>44536</v>
      </c>
      <c r="K427" s="287">
        <v>44536</v>
      </c>
      <c r="L427" s="289">
        <v>7.6110510000000006E-2</v>
      </c>
      <c r="M427" s="289">
        <v>7.6110510000000006E-2</v>
      </c>
      <c r="N427" s="289">
        <v>83122.067999999999</v>
      </c>
      <c r="O427" s="289">
        <v>83213435.777145594</v>
      </c>
      <c r="P427" s="289">
        <v>821650.04839999997</v>
      </c>
      <c r="Q427" s="289">
        <v>822553206.13320124</v>
      </c>
      <c r="R427" s="289">
        <v>0</v>
      </c>
      <c r="S427" s="289">
        <v>5732.01</v>
      </c>
    </row>
    <row r="428" spans="1:19">
      <c r="A428" s="69" t="str">
        <f t="shared" si="6"/>
        <v>HDONTFDPD</v>
      </c>
      <c r="B428" s="69" t="str">
        <f>VLOOKUP(H428,mapping!A:B,2,0)</f>
        <v>HDONTF</v>
      </c>
      <c r="C428" s="69" t="str">
        <f>VLOOKUP(H428,mapping!A:C,3,0)</f>
        <v>DPD</v>
      </c>
      <c r="D428" s="69" t="str">
        <f>VLOOKUP(H428,mapping!A:D,4,0)</f>
        <v>Direct Plan - Daily Dividend Option</v>
      </c>
      <c r="G428" s="239">
        <v>426</v>
      </c>
      <c r="H428" s="239" t="s">
        <v>1446</v>
      </c>
      <c r="I428" s="239" t="s">
        <v>2094</v>
      </c>
      <c r="J428" s="287">
        <v>44575</v>
      </c>
      <c r="K428" s="287">
        <v>44575</v>
      </c>
      <c r="L428" s="289">
        <v>9.0182059999999994E-2</v>
      </c>
      <c r="M428" s="289">
        <v>9.0182059999999994E-2</v>
      </c>
      <c r="N428" s="289">
        <v>0</v>
      </c>
      <c r="O428" s="289">
        <v>0</v>
      </c>
      <c r="P428" s="289">
        <v>17.631</v>
      </c>
      <c r="Q428" s="289">
        <v>17631</v>
      </c>
      <c r="R428" s="289">
        <v>0</v>
      </c>
      <c r="S428" s="289">
        <v>0</v>
      </c>
    </row>
    <row r="429" spans="1:19">
      <c r="A429" s="69" t="str">
        <f t="shared" si="6"/>
        <v>HLCASHDD</v>
      </c>
      <c r="B429" s="69" t="str">
        <f>VLOOKUP(H429,mapping!A:B,2,0)</f>
        <v>HLCASH</v>
      </c>
      <c r="C429" s="69" t="str">
        <f>VLOOKUP(H429,mapping!A:C,3,0)</f>
        <v>DD</v>
      </c>
      <c r="D429" s="69" t="str">
        <f>VLOOKUP(H429,mapping!A:D,4,0)</f>
        <v>Daily Dividend Option</v>
      </c>
      <c r="G429" s="239">
        <v>427</v>
      </c>
      <c r="H429" s="239" t="s">
        <v>610</v>
      </c>
      <c r="I429" s="239" t="s">
        <v>2098</v>
      </c>
      <c r="J429" s="287">
        <v>44601</v>
      </c>
      <c r="K429" s="287">
        <v>44601</v>
      </c>
      <c r="L429" s="289">
        <v>8.6942939999999996E-2</v>
      </c>
      <c r="M429" s="289">
        <v>8.6942939999999996E-2</v>
      </c>
      <c r="N429" s="289">
        <v>91078.313999999998</v>
      </c>
      <c r="O429" s="289">
        <v>91178427.282748803</v>
      </c>
      <c r="P429" s="289">
        <v>698493.46739999996</v>
      </c>
      <c r="Q429" s="289">
        <v>699261251.41936612</v>
      </c>
      <c r="R429" s="289">
        <v>0</v>
      </c>
      <c r="S429" s="289">
        <v>7174.97</v>
      </c>
    </row>
    <row r="430" spans="1:19">
      <c r="A430" s="69" t="str">
        <f t="shared" si="6"/>
        <v>HDUSTFDPD</v>
      </c>
      <c r="B430" s="69" t="str">
        <f>VLOOKUP(H430,mapping!A:B,2,0)</f>
        <v>HDUSTF</v>
      </c>
      <c r="C430" s="69" t="str">
        <f>VLOOKUP(H430,mapping!A:C,3,0)</f>
        <v>DPD</v>
      </c>
      <c r="D430" s="69" t="str">
        <f>VLOOKUP(H430,mapping!A:D,4,0)</f>
        <v>Direct Plan - Daily Dividend Option</v>
      </c>
      <c r="G430" s="239">
        <v>428</v>
      </c>
      <c r="H430" s="239" t="s">
        <v>465</v>
      </c>
      <c r="I430" s="239" t="s">
        <v>2097</v>
      </c>
      <c r="J430" s="287">
        <v>44518</v>
      </c>
      <c r="K430" s="287">
        <v>44518</v>
      </c>
      <c r="L430" s="289">
        <v>1.84677E-3</v>
      </c>
      <c r="M430" s="289">
        <v>1.84677E-3</v>
      </c>
      <c r="N430" s="289">
        <v>3085.7429999999999</v>
      </c>
      <c r="O430" s="289">
        <v>31118.483857800002</v>
      </c>
      <c r="P430" s="289">
        <v>120141.652</v>
      </c>
      <c r="Q430" s="289">
        <v>1211580.5037592</v>
      </c>
      <c r="R430" s="289">
        <v>0</v>
      </c>
      <c r="S430" s="289">
        <v>5.7</v>
      </c>
    </row>
    <row r="431" spans="1:19">
      <c r="A431" s="69" t="str">
        <f t="shared" si="6"/>
        <v>HLCASHDD</v>
      </c>
      <c r="B431" s="69" t="str">
        <f>VLOOKUP(H431,mapping!A:B,2,0)</f>
        <v>HLCASH</v>
      </c>
      <c r="C431" s="69" t="str">
        <f>VLOOKUP(H431,mapping!A:C,3,0)</f>
        <v>DD</v>
      </c>
      <c r="D431" s="69" t="str">
        <f>VLOOKUP(H431,mapping!A:D,4,0)</f>
        <v>Daily Dividend Option</v>
      </c>
      <c r="G431" s="239">
        <v>429</v>
      </c>
      <c r="H431" s="239" t="s">
        <v>610</v>
      </c>
      <c r="I431" s="239" t="s">
        <v>2098</v>
      </c>
      <c r="J431" s="287">
        <v>44593</v>
      </c>
      <c r="K431" s="287">
        <v>44593</v>
      </c>
      <c r="L431" s="289">
        <v>0.1056776</v>
      </c>
      <c r="M431" s="289">
        <v>0.1056776</v>
      </c>
      <c r="N431" s="289">
        <v>91016.898000000001</v>
      </c>
      <c r="O431" s="289">
        <v>91116943.774281606</v>
      </c>
      <c r="P431" s="289">
        <v>701049.69940000004</v>
      </c>
      <c r="Q431" s="289">
        <v>701820293.22958052</v>
      </c>
      <c r="R431" s="289">
        <v>0</v>
      </c>
      <c r="S431" s="289">
        <v>8718.85</v>
      </c>
    </row>
    <row r="432" spans="1:19">
      <c r="A432" s="69" t="str">
        <f t="shared" si="6"/>
        <v>HLCASHDD</v>
      </c>
      <c r="B432" s="69" t="str">
        <f>VLOOKUP(H432,mapping!A:B,2,0)</f>
        <v>HLCASH</v>
      </c>
      <c r="C432" s="69" t="str">
        <f>VLOOKUP(H432,mapping!A:C,3,0)</f>
        <v>DD</v>
      </c>
      <c r="D432" s="69" t="str">
        <f>VLOOKUP(H432,mapping!A:D,4,0)</f>
        <v>Daily Dividend Option</v>
      </c>
      <c r="G432" s="239">
        <v>430</v>
      </c>
      <c r="H432" s="239" t="s">
        <v>610</v>
      </c>
      <c r="I432" s="239" t="s">
        <v>2098</v>
      </c>
      <c r="J432" s="287">
        <v>44480</v>
      </c>
      <c r="K432" s="287">
        <v>44480</v>
      </c>
      <c r="L432" s="289">
        <v>0.13567409</v>
      </c>
      <c r="M432" s="289">
        <v>0.13567409</v>
      </c>
      <c r="N432" s="289">
        <v>82742.331000000006</v>
      </c>
      <c r="O432" s="289">
        <v>82832652.528519601</v>
      </c>
      <c r="P432" s="289">
        <v>690920.08739999996</v>
      </c>
      <c r="Q432" s="289">
        <v>691674295.76740587</v>
      </c>
      <c r="R432" s="289">
        <v>0</v>
      </c>
      <c r="S432" s="289">
        <v>10187.41</v>
      </c>
    </row>
    <row r="433" spans="1:19">
      <c r="A433" s="69" t="str">
        <f t="shared" si="6"/>
        <v>HDUSTFDPD</v>
      </c>
      <c r="B433" s="69" t="str">
        <f>VLOOKUP(H433,mapping!A:B,2,0)</f>
        <v>HDUSTF</v>
      </c>
      <c r="C433" s="69" t="str">
        <f>VLOOKUP(H433,mapping!A:C,3,0)</f>
        <v>DPD</v>
      </c>
      <c r="D433" s="69" t="str">
        <f>VLOOKUP(H433,mapping!A:D,4,0)</f>
        <v>Direct Plan - Daily Dividend Option</v>
      </c>
      <c r="G433" s="239">
        <v>431</v>
      </c>
      <c r="H433" s="239" t="s">
        <v>465</v>
      </c>
      <c r="I433" s="239" t="s">
        <v>2097</v>
      </c>
      <c r="J433" s="287">
        <v>44588</v>
      </c>
      <c r="K433" s="287">
        <v>44588</v>
      </c>
      <c r="L433" s="289">
        <v>1.9681000000000001E-4</v>
      </c>
      <c r="M433" s="289">
        <v>1.9681000000000001E-4</v>
      </c>
      <c r="N433" s="289">
        <v>3108.058</v>
      </c>
      <c r="O433" s="289">
        <v>31343.521706799998</v>
      </c>
      <c r="P433" s="289">
        <v>120923.48699999999</v>
      </c>
      <c r="Q433" s="289">
        <v>1219464.9970002</v>
      </c>
      <c r="R433" s="289">
        <v>0</v>
      </c>
      <c r="S433" s="289">
        <v>0.61</v>
      </c>
    </row>
    <row r="434" spans="1:19">
      <c r="A434" s="69" t="str">
        <f t="shared" si="6"/>
        <v>HDUSDFDD</v>
      </c>
      <c r="B434" s="69" t="str">
        <f>VLOOKUP(H434,mapping!A:B,2,0)</f>
        <v>HDUSDF</v>
      </c>
      <c r="C434" s="69" t="str">
        <f>VLOOKUP(H434,mapping!A:C,3,0)</f>
        <v>DD</v>
      </c>
      <c r="D434" s="69" t="str">
        <f>VLOOKUP(H434,mapping!A:D,4,0)</f>
        <v>Daily Dividend Option</v>
      </c>
      <c r="G434" s="239">
        <v>432</v>
      </c>
      <c r="H434" s="239" t="s">
        <v>1660</v>
      </c>
      <c r="I434" s="239" t="s">
        <v>2093</v>
      </c>
      <c r="J434" s="287">
        <v>44603</v>
      </c>
      <c r="K434" s="287">
        <v>44603</v>
      </c>
      <c r="L434" s="289">
        <v>0.18337487</v>
      </c>
      <c r="M434" s="289">
        <v>0.18337487</v>
      </c>
      <c r="N434" s="289">
        <v>0</v>
      </c>
      <c r="O434" s="289">
        <v>0</v>
      </c>
      <c r="P434" s="289">
        <v>83448.790999999997</v>
      </c>
      <c r="Q434" s="289">
        <v>85759479.677910894</v>
      </c>
      <c r="R434" s="289">
        <v>0</v>
      </c>
      <c r="S434" s="289">
        <v>0</v>
      </c>
    </row>
    <row r="435" spans="1:19">
      <c r="A435" s="69" t="str">
        <f t="shared" si="6"/>
        <v>HDONTFDPD</v>
      </c>
      <c r="B435" s="69" t="str">
        <f>VLOOKUP(H435,mapping!A:B,2,0)</f>
        <v>HDONTF</v>
      </c>
      <c r="C435" s="69" t="str">
        <f>VLOOKUP(H435,mapping!A:C,3,0)</f>
        <v>DPD</v>
      </c>
      <c r="D435" s="69" t="str">
        <f>VLOOKUP(H435,mapping!A:D,4,0)</f>
        <v>Direct Plan - Daily Dividend Option</v>
      </c>
      <c r="G435" s="239">
        <v>433</v>
      </c>
      <c r="H435" s="239" t="s">
        <v>1446</v>
      </c>
      <c r="I435" s="239" t="s">
        <v>2094</v>
      </c>
      <c r="J435" s="287">
        <v>44566</v>
      </c>
      <c r="K435" s="287">
        <v>44566</v>
      </c>
      <c r="L435" s="289">
        <v>8.5727250000000005E-2</v>
      </c>
      <c r="M435" s="289">
        <v>8.5727250000000005E-2</v>
      </c>
      <c r="N435" s="289">
        <v>0</v>
      </c>
      <c r="O435" s="289">
        <v>0</v>
      </c>
      <c r="P435" s="289">
        <v>17.614000000000001</v>
      </c>
      <c r="Q435" s="289">
        <v>17614</v>
      </c>
      <c r="R435" s="289">
        <v>0</v>
      </c>
      <c r="S435" s="289">
        <v>0</v>
      </c>
    </row>
    <row r="436" spans="1:19">
      <c r="A436" s="69" t="str">
        <f t="shared" si="6"/>
        <v>HDONTFDD</v>
      </c>
      <c r="B436" s="69" t="str">
        <f>VLOOKUP(H436,mapping!A:B,2,0)</f>
        <v>HDONTF</v>
      </c>
      <c r="C436" s="69" t="str">
        <f>VLOOKUP(H436,mapping!A:C,3,0)</f>
        <v>DD</v>
      </c>
      <c r="D436" s="69" t="str">
        <f>VLOOKUP(H436,mapping!A:D,4,0)</f>
        <v>Daily Dividend Option</v>
      </c>
      <c r="G436" s="239">
        <v>434</v>
      </c>
      <c r="H436" s="239" t="s">
        <v>1441</v>
      </c>
      <c r="I436" s="239" t="s">
        <v>2096</v>
      </c>
      <c r="J436" s="287">
        <v>44523</v>
      </c>
      <c r="K436" s="287">
        <v>44523</v>
      </c>
      <c r="L436" s="289">
        <v>9.7790299999999997E-2</v>
      </c>
      <c r="M436" s="289">
        <v>9.7790299999999997E-2</v>
      </c>
      <c r="N436" s="289">
        <v>905.24099999999999</v>
      </c>
      <c r="O436" s="289">
        <v>905241</v>
      </c>
      <c r="P436" s="289">
        <v>25422.216</v>
      </c>
      <c r="Q436" s="289">
        <v>25422216</v>
      </c>
      <c r="R436" s="289">
        <v>0</v>
      </c>
      <c r="S436" s="289">
        <v>79.52</v>
      </c>
    </row>
    <row r="437" spans="1:19">
      <c r="A437" s="69" t="str">
        <f t="shared" si="6"/>
        <v>HDONTFDPD</v>
      </c>
      <c r="B437" s="69" t="str">
        <f>VLOOKUP(H437,mapping!A:B,2,0)</f>
        <v>HDONTF</v>
      </c>
      <c r="C437" s="69" t="str">
        <f>VLOOKUP(H437,mapping!A:C,3,0)</f>
        <v>DPD</v>
      </c>
      <c r="D437" s="69" t="str">
        <f>VLOOKUP(H437,mapping!A:D,4,0)</f>
        <v>Direct Plan - Daily Dividend Option</v>
      </c>
      <c r="G437" s="239">
        <v>435</v>
      </c>
      <c r="H437" s="239" t="s">
        <v>1446</v>
      </c>
      <c r="I437" s="239" t="s">
        <v>2094</v>
      </c>
      <c r="J437" s="287">
        <v>44470</v>
      </c>
      <c r="K437" s="287">
        <v>44470</v>
      </c>
      <c r="L437" s="289">
        <v>8.8669070000000003E-2</v>
      </c>
      <c r="M437" s="289">
        <v>8.8669070000000003E-2</v>
      </c>
      <c r="N437" s="289">
        <v>0</v>
      </c>
      <c r="O437" s="289">
        <v>0</v>
      </c>
      <c r="P437" s="289">
        <v>22.443000000000001</v>
      </c>
      <c r="Q437" s="289">
        <v>22443</v>
      </c>
      <c r="R437" s="289">
        <v>0</v>
      </c>
      <c r="S437" s="289">
        <v>0</v>
      </c>
    </row>
    <row r="438" spans="1:19">
      <c r="A438" s="69" t="str">
        <f t="shared" si="6"/>
        <v>HLCASHDD</v>
      </c>
      <c r="B438" s="69" t="str">
        <f>VLOOKUP(H438,mapping!A:B,2,0)</f>
        <v>HLCASH</v>
      </c>
      <c r="C438" s="69" t="str">
        <f>VLOOKUP(H438,mapping!A:C,3,0)</f>
        <v>DD</v>
      </c>
      <c r="D438" s="69" t="str">
        <f>VLOOKUP(H438,mapping!A:D,4,0)</f>
        <v>Daily Dividend Option</v>
      </c>
      <c r="G438" s="239">
        <v>436</v>
      </c>
      <c r="H438" s="239" t="s">
        <v>610</v>
      </c>
      <c r="I438" s="239" t="s">
        <v>2098</v>
      </c>
      <c r="J438" s="287">
        <v>44626</v>
      </c>
      <c r="K438" s="287">
        <v>44626</v>
      </c>
      <c r="L438" s="289">
        <v>0.18792529999999999</v>
      </c>
      <c r="M438" s="289">
        <v>0.18792529999999999</v>
      </c>
      <c r="N438" s="289">
        <v>91269.256999999998</v>
      </c>
      <c r="O438" s="289">
        <v>91369580.167294398</v>
      </c>
      <c r="P438" s="289">
        <v>661067.75439999998</v>
      </c>
      <c r="Q438" s="289">
        <v>661794400.07563651</v>
      </c>
      <c r="R438" s="289">
        <v>0</v>
      </c>
      <c r="S438" s="289">
        <v>15544.46</v>
      </c>
    </row>
    <row r="439" spans="1:19">
      <c r="A439" s="69" t="str">
        <f t="shared" si="6"/>
        <v>HDONTFDPD</v>
      </c>
      <c r="B439" s="69" t="str">
        <f>VLOOKUP(H439,mapping!A:B,2,0)</f>
        <v>HDONTF</v>
      </c>
      <c r="C439" s="69" t="str">
        <f>VLOOKUP(H439,mapping!A:C,3,0)</f>
        <v>DPD</v>
      </c>
      <c r="D439" s="69" t="str">
        <f>VLOOKUP(H439,mapping!A:D,4,0)</f>
        <v>Direct Plan - Daily Dividend Option</v>
      </c>
      <c r="G439" s="239">
        <v>437</v>
      </c>
      <c r="H439" s="239" t="s">
        <v>1446</v>
      </c>
      <c r="I439" s="239" t="s">
        <v>2094</v>
      </c>
      <c r="J439" s="287">
        <v>44503</v>
      </c>
      <c r="K439" s="287">
        <v>44503</v>
      </c>
      <c r="L439" s="289">
        <v>9.2010519999999998E-2</v>
      </c>
      <c r="M439" s="289">
        <v>9.2010519999999998E-2</v>
      </c>
      <c r="N439" s="289">
        <v>0</v>
      </c>
      <c r="O439" s="289">
        <v>0</v>
      </c>
      <c r="P439" s="289">
        <v>17.498000000000001</v>
      </c>
      <c r="Q439" s="289">
        <v>17498</v>
      </c>
      <c r="R439" s="289">
        <v>0</v>
      </c>
      <c r="S439" s="289">
        <v>0</v>
      </c>
    </row>
    <row r="440" spans="1:19">
      <c r="A440" s="69" t="str">
        <f t="shared" si="6"/>
        <v>HLCASHDD</v>
      </c>
      <c r="B440" s="69" t="str">
        <f>VLOOKUP(H440,mapping!A:B,2,0)</f>
        <v>HLCASH</v>
      </c>
      <c r="C440" s="69" t="str">
        <f>VLOOKUP(H440,mapping!A:C,3,0)</f>
        <v>DD</v>
      </c>
      <c r="D440" s="69" t="str">
        <f>VLOOKUP(H440,mapping!A:D,4,0)</f>
        <v>Daily Dividend Option</v>
      </c>
      <c r="G440" s="239">
        <v>438</v>
      </c>
      <c r="H440" s="239" t="s">
        <v>610</v>
      </c>
      <c r="I440" s="239" t="s">
        <v>2098</v>
      </c>
      <c r="J440" s="287">
        <v>44614</v>
      </c>
      <c r="K440" s="287">
        <v>44614</v>
      </c>
      <c r="L440" s="289">
        <v>7.6269610000000002E-2</v>
      </c>
      <c r="M440" s="289">
        <v>7.6269610000000002E-2</v>
      </c>
      <c r="N440" s="289">
        <v>91185.183000000005</v>
      </c>
      <c r="O440" s="289">
        <v>91285413.753153607</v>
      </c>
      <c r="P440" s="289">
        <v>676179.95140000002</v>
      </c>
      <c r="Q440" s="289">
        <v>676923208.40257883</v>
      </c>
      <c r="R440" s="289">
        <v>0</v>
      </c>
      <c r="S440" s="289">
        <v>6298.45</v>
      </c>
    </row>
    <row r="441" spans="1:19">
      <c r="A441" s="69" t="str">
        <f t="shared" si="6"/>
        <v>HDONTFDD</v>
      </c>
      <c r="B441" s="69" t="str">
        <f>VLOOKUP(H441,mapping!A:B,2,0)</f>
        <v>HDONTF</v>
      </c>
      <c r="C441" s="69" t="str">
        <f>VLOOKUP(H441,mapping!A:C,3,0)</f>
        <v>DD</v>
      </c>
      <c r="D441" s="69" t="str">
        <f>VLOOKUP(H441,mapping!A:D,4,0)</f>
        <v>Daily Dividend Option</v>
      </c>
      <c r="G441" s="239">
        <v>439</v>
      </c>
      <c r="H441" s="239" t="s">
        <v>1441</v>
      </c>
      <c r="I441" s="239" t="s">
        <v>2096</v>
      </c>
      <c r="J441" s="287">
        <v>44591</v>
      </c>
      <c r="K441" s="287">
        <v>44591</v>
      </c>
      <c r="L441" s="289">
        <v>0.20286824000000001</v>
      </c>
      <c r="M441" s="289">
        <v>0.20286824000000001</v>
      </c>
      <c r="N441" s="289">
        <v>709.81200000000001</v>
      </c>
      <c r="O441" s="289">
        <v>709812</v>
      </c>
      <c r="P441" s="289">
        <v>25554.723000000002</v>
      </c>
      <c r="Q441" s="289">
        <v>25554723</v>
      </c>
      <c r="R441" s="289">
        <v>0</v>
      </c>
      <c r="S441" s="289">
        <v>129.99</v>
      </c>
    </row>
    <row r="442" spans="1:19">
      <c r="A442" s="69" t="str">
        <f t="shared" si="6"/>
        <v>HDONTFDPD</v>
      </c>
      <c r="B442" s="69" t="str">
        <f>VLOOKUP(H442,mapping!A:B,2,0)</f>
        <v>HDONTF</v>
      </c>
      <c r="C442" s="69" t="str">
        <f>VLOOKUP(H442,mapping!A:C,3,0)</f>
        <v>DPD</v>
      </c>
      <c r="D442" s="69" t="str">
        <f>VLOOKUP(H442,mapping!A:D,4,0)</f>
        <v>Direct Plan - Daily Dividend Option</v>
      </c>
      <c r="G442" s="239">
        <v>440</v>
      </c>
      <c r="H442" s="239" t="s">
        <v>1446</v>
      </c>
      <c r="I442" s="239" t="s">
        <v>2094</v>
      </c>
      <c r="J442" s="287">
        <v>44498</v>
      </c>
      <c r="K442" s="287">
        <v>44498</v>
      </c>
      <c r="L442" s="289">
        <v>8.8627129999999998E-2</v>
      </c>
      <c r="M442" s="289">
        <v>8.8627129999999998E-2</v>
      </c>
      <c r="N442" s="289">
        <v>0</v>
      </c>
      <c r="O442" s="289">
        <v>0</v>
      </c>
      <c r="P442" s="289">
        <v>17.489000000000001</v>
      </c>
      <c r="Q442" s="289">
        <v>17489</v>
      </c>
      <c r="R442" s="289">
        <v>0</v>
      </c>
      <c r="S442" s="289">
        <v>0</v>
      </c>
    </row>
    <row r="443" spans="1:19">
      <c r="A443" s="69" t="str">
        <f t="shared" si="6"/>
        <v>HLCASHDPD</v>
      </c>
      <c r="B443" s="69" t="str">
        <f>VLOOKUP(H443,mapping!A:B,2,0)</f>
        <v>HLCASH</v>
      </c>
      <c r="C443" s="69" t="str">
        <f>VLOOKUP(H443,mapping!A:C,3,0)</f>
        <v>DPD</v>
      </c>
      <c r="D443" s="69" t="str">
        <f>VLOOKUP(H443,mapping!A:D,4,0)</f>
        <v>Direct Plan - Daily Dividend Option</v>
      </c>
      <c r="G443" s="239">
        <v>441</v>
      </c>
      <c r="H443" s="239" t="s">
        <v>615</v>
      </c>
      <c r="I443" s="239" t="s">
        <v>2095</v>
      </c>
      <c r="J443" s="287">
        <v>44536</v>
      </c>
      <c r="K443" s="287">
        <v>44536</v>
      </c>
      <c r="L443" s="289">
        <v>7.8668219999999997E-2</v>
      </c>
      <c r="M443" s="289">
        <v>7.8668219999999997E-2</v>
      </c>
      <c r="N443" s="289">
        <v>212709.78200000001</v>
      </c>
      <c r="O443" s="289">
        <v>212909750.46605819</v>
      </c>
      <c r="P443" s="289">
        <v>5460.6260000000002</v>
      </c>
      <c r="Q443" s="289">
        <v>5465759.5345026003</v>
      </c>
      <c r="R443" s="289">
        <v>0</v>
      </c>
      <c r="S443" s="289">
        <v>15060.75</v>
      </c>
    </row>
    <row r="444" spans="1:19">
      <c r="A444" s="69" t="str">
        <f t="shared" si="6"/>
        <v>HDUSTFDD</v>
      </c>
      <c r="B444" s="69" t="str">
        <f>VLOOKUP(H444,mapping!A:B,2,0)</f>
        <v>HDUSTF</v>
      </c>
      <c r="C444" s="69" t="str">
        <f>VLOOKUP(H444,mapping!A:C,3,0)</f>
        <v>DD</v>
      </c>
      <c r="D444" s="69" t="str">
        <f>VLOOKUP(H444,mapping!A:D,4,0)</f>
        <v>Daily Dividend Option</v>
      </c>
      <c r="G444" s="239">
        <v>442</v>
      </c>
      <c r="H444" s="239" t="s">
        <v>459</v>
      </c>
      <c r="I444" s="239" t="s">
        <v>2257</v>
      </c>
      <c r="J444" s="287">
        <v>44523</v>
      </c>
      <c r="K444" s="287">
        <v>44523</v>
      </c>
      <c r="L444" s="289">
        <v>8.9632000000000004E-4</v>
      </c>
      <c r="M444" s="289">
        <v>8.9632000000000004E-4</v>
      </c>
      <c r="N444" s="289">
        <v>31417.895</v>
      </c>
      <c r="O444" s="289">
        <v>315809.53875050001</v>
      </c>
      <c r="P444" s="289">
        <v>3490039.165</v>
      </c>
      <c r="Q444" s="289">
        <v>35081524.6826635</v>
      </c>
      <c r="R444" s="289">
        <v>0</v>
      </c>
      <c r="S444" s="289">
        <v>28.15</v>
      </c>
    </row>
    <row r="445" spans="1:19">
      <c r="A445" s="69" t="str">
        <f t="shared" si="6"/>
        <v>HDUSTFDPD</v>
      </c>
      <c r="B445" s="69" t="str">
        <f>VLOOKUP(H445,mapping!A:B,2,0)</f>
        <v>HDUSTF</v>
      </c>
      <c r="C445" s="69" t="str">
        <f>VLOOKUP(H445,mapping!A:C,3,0)</f>
        <v>DPD</v>
      </c>
      <c r="D445" s="69" t="str">
        <f>VLOOKUP(H445,mapping!A:D,4,0)</f>
        <v>Direct Plan - Daily Dividend Option</v>
      </c>
      <c r="G445" s="239">
        <v>443</v>
      </c>
      <c r="H445" s="239" t="s">
        <v>465</v>
      </c>
      <c r="I445" s="239" t="s">
        <v>2097</v>
      </c>
      <c r="J445" s="287">
        <v>44508</v>
      </c>
      <c r="K445" s="287">
        <v>44508</v>
      </c>
      <c r="L445" s="289">
        <v>8.5992399999999993E-3</v>
      </c>
      <c r="M445" s="289">
        <v>8.5992399999999993E-3</v>
      </c>
      <c r="N445" s="289">
        <v>3080.0569999999998</v>
      </c>
      <c r="O445" s="289">
        <v>31061.1428222</v>
      </c>
      <c r="P445" s="289">
        <v>119942.295</v>
      </c>
      <c r="Q445" s="289">
        <v>1209570.068157</v>
      </c>
      <c r="R445" s="289">
        <v>0</v>
      </c>
      <c r="S445" s="289">
        <v>26.49</v>
      </c>
    </row>
    <row r="446" spans="1:19">
      <c r="A446" s="69" t="str">
        <f t="shared" si="6"/>
        <v>HDONTFDPD</v>
      </c>
      <c r="B446" s="69" t="str">
        <f>VLOOKUP(H446,mapping!A:B,2,0)</f>
        <v>HDONTF</v>
      </c>
      <c r="C446" s="69" t="str">
        <f>VLOOKUP(H446,mapping!A:C,3,0)</f>
        <v>DPD</v>
      </c>
      <c r="D446" s="69" t="str">
        <f>VLOOKUP(H446,mapping!A:D,4,0)</f>
        <v>Direct Plan - Daily Dividend Option</v>
      </c>
      <c r="G446" s="239">
        <v>444</v>
      </c>
      <c r="H446" s="239" t="s">
        <v>1446</v>
      </c>
      <c r="I446" s="239" t="s">
        <v>2094</v>
      </c>
      <c r="J446" s="287">
        <v>44543</v>
      </c>
      <c r="K446" s="287">
        <v>44543</v>
      </c>
      <c r="L446" s="289">
        <v>8.9351769999999997E-2</v>
      </c>
      <c r="M446" s="289">
        <v>8.9351769999999997E-2</v>
      </c>
      <c r="N446" s="289">
        <v>0</v>
      </c>
      <c r="O446" s="289">
        <v>0</v>
      </c>
      <c r="P446" s="289">
        <v>17.571000000000002</v>
      </c>
      <c r="Q446" s="289">
        <v>17571</v>
      </c>
      <c r="R446" s="289">
        <v>0</v>
      </c>
      <c r="S446" s="289">
        <v>0</v>
      </c>
    </row>
    <row r="447" spans="1:19">
      <c r="A447" s="69" t="str">
        <f t="shared" si="6"/>
        <v>HDUSDFDD</v>
      </c>
      <c r="B447" s="69" t="str">
        <f>VLOOKUP(H447,mapping!A:B,2,0)</f>
        <v>HDUSDF</v>
      </c>
      <c r="C447" s="69" t="str">
        <f>VLOOKUP(H447,mapping!A:C,3,0)</f>
        <v>DD</v>
      </c>
      <c r="D447" s="69" t="str">
        <f>VLOOKUP(H447,mapping!A:D,4,0)</f>
        <v>Daily Dividend Option</v>
      </c>
      <c r="G447" s="239">
        <v>445</v>
      </c>
      <c r="H447" s="239" t="s">
        <v>1660</v>
      </c>
      <c r="I447" s="239" t="s">
        <v>2093</v>
      </c>
      <c r="J447" s="287">
        <v>44539</v>
      </c>
      <c r="K447" s="287">
        <v>44539</v>
      </c>
      <c r="L447" s="289">
        <v>5.2135569999999999E-2</v>
      </c>
      <c r="M447" s="289">
        <v>5.2135569999999999E-2</v>
      </c>
      <c r="N447" s="289">
        <v>0</v>
      </c>
      <c r="O447" s="289">
        <v>0</v>
      </c>
      <c r="P447" s="289">
        <v>88098.070999999996</v>
      </c>
      <c r="Q447" s="289">
        <v>90537497.776182905</v>
      </c>
      <c r="R447" s="289">
        <v>0</v>
      </c>
      <c r="S447" s="289">
        <v>0</v>
      </c>
    </row>
    <row r="448" spans="1:19">
      <c r="A448" s="69" t="str">
        <f t="shared" si="6"/>
        <v>HDONTFDPD</v>
      </c>
      <c r="B448" s="69" t="str">
        <f>VLOOKUP(H448,mapping!A:B,2,0)</f>
        <v>HDONTF</v>
      </c>
      <c r="C448" s="69" t="str">
        <f>VLOOKUP(H448,mapping!A:C,3,0)</f>
        <v>DPD</v>
      </c>
      <c r="D448" s="69" t="str">
        <f>VLOOKUP(H448,mapping!A:D,4,0)</f>
        <v>Direct Plan - Daily Dividend Option</v>
      </c>
      <c r="G448" s="239">
        <v>446</v>
      </c>
      <c r="H448" s="239" t="s">
        <v>1446</v>
      </c>
      <c r="I448" s="239" t="s">
        <v>2094</v>
      </c>
      <c r="J448" s="287">
        <v>44596</v>
      </c>
      <c r="K448" s="287">
        <v>44596</v>
      </c>
      <c r="L448" s="289">
        <v>9.2241530000000002E-2</v>
      </c>
      <c r="M448" s="289">
        <v>9.2241530000000002E-2</v>
      </c>
      <c r="N448" s="289">
        <v>0</v>
      </c>
      <c r="O448" s="289">
        <v>0</v>
      </c>
      <c r="P448" s="289">
        <v>17.670999999999999</v>
      </c>
      <c r="Q448" s="289">
        <v>17671</v>
      </c>
      <c r="R448" s="289">
        <v>0</v>
      </c>
      <c r="S448" s="289">
        <v>0</v>
      </c>
    </row>
    <row r="449" spans="1:19">
      <c r="A449" s="69" t="str">
        <f t="shared" si="6"/>
        <v>HDONTFDD</v>
      </c>
      <c r="B449" s="69" t="str">
        <f>VLOOKUP(H449,mapping!A:B,2,0)</f>
        <v>HDONTF</v>
      </c>
      <c r="C449" s="69" t="str">
        <f>VLOOKUP(H449,mapping!A:C,3,0)</f>
        <v>DD</v>
      </c>
      <c r="D449" s="69" t="str">
        <f>VLOOKUP(H449,mapping!A:D,4,0)</f>
        <v>Daily Dividend Option</v>
      </c>
      <c r="G449" s="239">
        <v>447</v>
      </c>
      <c r="H449" s="239" t="s">
        <v>1441</v>
      </c>
      <c r="I449" s="239" t="s">
        <v>2096</v>
      </c>
      <c r="J449" s="287">
        <v>44558</v>
      </c>
      <c r="K449" s="287">
        <v>44558</v>
      </c>
      <c r="L449" s="289">
        <v>9.277291E-2</v>
      </c>
      <c r="M449" s="289">
        <v>9.277291E-2</v>
      </c>
      <c r="N449" s="289">
        <v>807.72699999999998</v>
      </c>
      <c r="O449" s="289">
        <v>807727</v>
      </c>
      <c r="P449" s="289">
        <v>25492.081999999999</v>
      </c>
      <c r="Q449" s="289">
        <v>25492082</v>
      </c>
      <c r="R449" s="289">
        <v>0</v>
      </c>
      <c r="S449" s="289">
        <v>67.94</v>
      </c>
    </row>
    <row r="450" spans="1:19">
      <c r="A450" s="69" t="str">
        <f t="shared" si="6"/>
        <v>HLCASHDD</v>
      </c>
      <c r="B450" s="69" t="str">
        <f>VLOOKUP(H450,mapping!A:B,2,0)</f>
        <v>HLCASH</v>
      </c>
      <c r="C450" s="69" t="str">
        <f>VLOOKUP(H450,mapping!A:C,3,0)</f>
        <v>DD</v>
      </c>
      <c r="D450" s="69" t="str">
        <f>VLOOKUP(H450,mapping!A:D,4,0)</f>
        <v>Daily Dividend Option</v>
      </c>
      <c r="G450" s="239">
        <v>448</v>
      </c>
      <c r="H450" s="239" t="s">
        <v>610</v>
      </c>
      <c r="I450" s="239" t="s">
        <v>2098</v>
      </c>
      <c r="J450" s="287">
        <v>44621</v>
      </c>
      <c r="K450" s="287">
        <v>44621</v>
      </c>
      <c r="L450" s="289">
        <v>9.3976509999999999E-2</v>
      </c>
      <c r="M450" s="289">
        <v>9.3976509999999999E-2</v>
      </c>
      <c r="N450" s="289">
        <v>91239.127999999997</v>
      </c>
      <c r="O450" s="289">
        <v>91339418.049497604</v>
      </c>
      <c r="P450" s="289">
        <v>675063.63439999998</v>
      </c>
      <c r="Q450" s="289">
        <v>675805664.34693253</v>
      </c>
      <c r="R450" s="289">
        <v>0</v>
      </c>
      <c r="S450" s="289">
        <v>7770.32</v>
      </c>
    </row>
    <row r="451" spans="1:19">
      <c r="A451" s="69" t="str">
        <f t="shared" si="6"/>
        <v>HLCASHDPD</v>
      </c>
      <c r="B451" s="69" t="str">
        <f>VLOOKUP(H451,mapping!A:B,2,0)</f>
        <v>HLCASH</v>
      </c>
      <c r="C451" s="69" t="str">
        <f>VLOOKUP(H451,mapping!A:C,3,0)</f>
        <v>DPD</v>
      </c>
      <c r="D451" s="69" t="str">
        <f>VLOOKUP(H451,mapping!A:D,4,0)</f>
        <v>Direct Plan - Daily Dividend Option</v>
      </c>
      <c r="G451" s="239">
        <v>449</v>
      </c>
      <c r="H451" s="239" t="s">
        <v>615</v>
      </c>
      <c r="I451" s="239" t="s">
        <v>2095</v>
      </c>
      <c r="J451" s="287">
        <v>44649</v>
      </c>
      <c r="K451" s="287">
        <v>44649</v>
      </c>
      <c r="L451" s="289">
        <v>0.10583165999999999</v>
      </c>
      <c r="M451" s="289">
        <v>0.10583165999999999</v>
      </c>
      <c r="N451" s="289">
        <v>169522.85500000001</v>
      </c>
      <c r="O451" s="289">
        <v>169682223.43598551</v>
      </c>
      <c r="P451" s="289">
        <v>5529.268</v>
      </c>
      <c r="Q451" s="289">
        <v>5534466.0648467997</v>
      </c>
      <c r="R451" s="289">
        <v>0</v>
      </c>
      <c r="S451" s="289">
        <v>16147.07</v>
      </c>
    </row>
    <row r="452" spans="1:19">
      <c r="A452" s="69" t="str">
        <f t="shared" ref="A452:A515" si="7">+B452&amp;C452</f>
        <v>HDONTFDPD</v>
      </c>
      <c r="B452" s="69" t="str">
        <f>VLOOKUP(H452,mapping!A:B,2,0)</f>
        <v>HDONTF</v>
      </c>
      <c r="C452" s="69" t="str">
        <f>VLOOKUP(H452,mapping!A:C,3,0)</f>
        <v>DPD</v>
      </c>
      <c r="D452" s="69" t="str">
        <f>VLOOKUP(H452,mapping!A:D,4,0)</f>
        <v>Direct Plan - Daily Dividend Option</v>
      </c>
      <c r="G452" s="239">
        <v>450</v>
      </c>
      <c r="H452" s="239" t="s">
        <v>1446</v>
      </c>
      <c r="I452" s="239" t="s">
        <v>2094</v>
      </c>
      <c r="J452" s="287">
        <v>44645</v>
      </c>
      <c r="K452" s="287">
        <v>44645</v>
      </c>
      <c r="L452" s="289">
        <v>8.8953950000000004E-2</v>
      </c>
      <c r="M452" s="289">
        <v>8.8953950000000004E-2</v>
      </c>
      <c r="N452" s="289">
        <v>0</v>
      </c>
      <c r="O452" s="289">
        <v>0</v>
      </c>
      <c r="P452" s="289">
        <v>17.762</v>
      </c>
      <c r="Q452" s="289">
        <v>17762</v>
      </c>
      <c r="R452" s="289">
        <v>0</v>
      </c>
      <c r="S452" s="289">
        <v>0</v>
      </c>
    </row>
    <row r="453" spans="1:19">
      <c r="A453" s="69" t="str">
        <f t="shared" si="7"/>
        <v>HDUSTFDD</v>
      </c>
      <c r="B453" s="69" t="str">
        <f>VLOOKUP(H453,mapping!A:B,2,0)</f>
        <v>HDUSTF</v>
      </c>
      <c r="C453" s="69" t="str">
        <f>VLOOKUP(H453,mapping!A:C,3,0)</f>
        <v>DD</v>
      </c>
      <c r="D453" s="69" t="str">
        <f>VLOOKUP(H453,mapping!A:D,4,0)</f>
        <v>Daily Dividend Option</v>
      </c>
      <c r="G453" s="239">
        <v>451</v>
      </c>
      <c r="H453" s="239" t="s">
        <v>459</v>
      </c>
      <c r="I453" s="239" t="s">
        <v>2257</v>
      </c>
      <c r="J453" s="287">
        <v>44609</v>
      </c>
      <c r="K453" s="287">
        <v>44609</v>
      </c>
      <c r="L453" s="289">
        <v>9.1283E-4</v>
      </c>
      <c r="M453" s="289">
        <v>9.1283E-4</v>
      </c>
      <c r="N453" s="289">
        <v>31689.744999999999</v>
      </c>
      <c r="O453" s="289">
        <v>318542.14776550001</v>
      </c>
      <c r="P453" s="289">
        <v>3700652.5649999999</v>
      </c>
      <c r="Q453" s="289">
        <v>37198589.5181235</v>
      </c>
      <c r="R453" s="289">
        <v>0</v>
      </c>
      <c r="S453" s="289">
        <v>36.6</v>
      </c>
    </row>
    <row r="454" spans="1:19">
      <c r="A454" s="69" t="str">
        <f t="shared" si="7"/>
        <v>HLCASHDD</v>
      </c>
      <c r="B454" s="69" t="str">
        <f>VLOOKUP(H454,mapping!A:B,2,0)</f>
        <v>HLCASH</v>
      </c>
      <c r="C454" s="69" t="str">
        <f>VLOOKUP(H454,mapping!A:C,3,0)</f>
        <v>DD</v>
      </c>
      <c r="D454" s="69" t="str">
        <f>VLOOKUP(H454,mapping!A:D,4,0)</f>
        <v>Daily Dividend Option</v>
      </c>
      <c r="G454" s="239">
        <v>452</v>
      </c>
      <c r="H454" s="239" t="s">
        <v>610</v>
      </c>
      <c r="I454" s="239" t="s">
        <v>2098</v>
      </c>
      <c r="J454" s="287">
        <v>44581</v>
      </c>
      <c r="K454" s="287">
        <v>44581</v>
      </c>
      <c r="L454" s="289">
        <v>7.3775149999999998E-2</v>
      </c>
      <c r="M454" s="289">
        <v>7.3775149999999998E-2</v>
      </c>
      <c r="N454" s="289">
        <v>83436.747000000003</v>
      </c>
      <c r="O454" s="289">
        <v>83528460.672302395</v>
      </c>
      <c r="P454" s="289">
        <v>701673.65740000003</v>
      </c>
      <c r="Q454" s="289">
        <v>702444937.08421409</v>
      </c>
      <c r="R454" s="289">
        <v>0</v>
      </c>
      <c r="S454" s="289">
        <v>5560.58</v>
      </c>
    </row>
    <row r="455" spans="1:19">
      <c r="A455" s="69" t="str">
        <f t="shared" si="7"/>
        <v>HDONTFDD</v>
      </c>
      <c r="B455" s="69" t="str">
        <f>VLOOKUP(H455,mapping!A:B,2,0)</f>
        <v>HDONTF</v>
      </c>
      <c r="C455" s="69" t="str">
        <f>VLOOKUP(H455,mapping!A:C,3,0)</f>
        <v>DD</v>
      </c>
      <c r="D455" s="69" t="str">
        <f>VLOOKUP(H455,mapping!A:D,4,0)</f>
        <v>Daily Dividend Option</v>
      </c>
      <c r="G455" s="239">
        <v>453</v>
      </c>
      <c r="H455" s="239" t="s">
        <v>1441</v>
      </c>
      <c r="I455" s="239" t="s">
        <v>2096</v>
      </c>
      <c r="J455" s="287">
        <v>44634</v>
      </c>
      <c r="K455" s="287">
        <v>44634</v>
      </c>
      <c r="L455" s="289">
        <v>8.2006570000000001E-2</v>
      </c>
      <c r="M455" s="289">
        <v>8.2006570000000001E-2</v>
      </c>
      <c r="N455" s="289">
        <v>612.10299999999995</v>
      </c>
      <c r="O455" s="289">
        <v>612103.36726179998</v>
      </c>
      <c r="P455" s="289">
        <v>25635.323</v>
      </c>
      <c r="Q455" s="289">
        <v>25635338.381193802</v>
      </c>
      <c r="R455" s="289">
        <v>0</v>
      </c>
      <c r="S455" s="289">
        <v>45.2</v>
      </c>
    </row>
    <row r="456" spans="1:19">
      <c r="A456" s="69" t="str">
        <f t="shared" si="7"/>
        <v>HDUSTFDPD</v>
      </c>
      <c r="B456" s="69" t="str">
        <f>VLOOKUP(H456,mapping!A:B,2,0)</f>
        <v>HDUSTF</v>
      </c>
      <c r="C456" s="69" t="str">
        <f>VLOOKUP(H456,mapping!A:C,3,0)</f>
        <v>DPD</v>
      </c>
      <c r="D456" s="69" t="str">
        <f>VLOOKUP(H456,mapping!A:D,4,0)</f>
        <v>Direct Plan - Daily Dividend Option</v>
      </c>
      <c r="G456" s="239">
        <v>454</v>
      </c>
      <c r="H456" s="239" t="s">
        <v>465</v>
      </c>
      <c r="I456" s="239" t="s">
        <v>2097</v>
      </c>
      <c r="J456" s="287">
        <v>44509</v>
      </c>
      <c r="K456" s="287">
        <v>44509</v>
      </c>
      <c r="L456" s="289">
        <v>2.7850599999999998E-3</v>
      </c>
      <c r="M456" s="289">
        <v>2.7850599999999998E-3</v>
      </c>
      <c r="N456" s="289">
        <v>3082.6840000000002</v>
      </c>
      <c r="O456" s="289">
        <v>31087.635066399998</v>
      </c>
      <c r="P456" s="289">
        <v>120034.352</v>
      </c>
      <c r="Q456" s="289">
        <v>1210498.4261791999</v>
      </c>
      <c r="R456" s="289">
        <v>0</v>
      </c>
      <c r="S456" s="289">
        <v>8.59</v>
      </c>
    </row>
    <row r="457" spans="1:19">
      <c r="A457" s="69" t="str">
        <f t="shared" si="7"/>
        <v>HDUSDFDD</v>
      </c>
      <c r="B457" s="69" t="str">
        <f>VLOOKUP(H457,mapping!A:B,2,0)</f>
        <v>HDUSDF</v>
      </c>
      <c r="C457" s="69" t="str">
        <f>VLOOKUP(H457,mapping!A:C,3,0)</f>
        <v>DD</v>
      </c>
      <c r="D457" s="69" t="str">
        <f>VLOOKUP(H457,mapping!A:D,4,0)</f>
        <v>Daily Dividend Option</v>
      </c>
      <c r="G457" s="239">
        <v>455</v>
      </c>
      <c r="H457" s="239" t="s">
        <v>1660</v>
      </c>
      <c r="I457" s="239" t="s">
        <v>2093</v>
      </c>
      <c r="J457" s="287">
        <v>44589</v>
      </c>
      <c r="K457" s="287">
        <v>44589</v>
      </c>
      <c r="L457" s="289">
        <v>0.11122593</v>
      </c>
      <c r="M457" s="289">
        <v>0.11122593</v>
      </c>
      <c r="N457" s="289">
        <v>0</v>
      </c>
      <c r="O457" s="289">
        <v>0</v>
      </c>
      <c r="P457" s="289">
        <v>83793.221000000005</v>
      </c>
      <c r="Q457" s="289">
        <v>86113446.910167903</v>
      </c>
      <c r="R457" s="289">
        <v>0</v>
      </c>
      <c r="S457" s="289">
        <v>0</v>
      </c>
    </row>
    <row r="458" spans="1:19">
      <c r="A458" s="69" t="str">
        <f t="shared" si="7"/>
        <v>HDUSTFDD</v>
      </c>
      <c r="B458" s="69" t="str">
        <f>VLOOKUP(H458,mapping!A:B,2,0)</f>
        <v>HDUSTF</v>
      </c>
      <c r="C458" s="69" t="str">
        <f>VLOOKUP(H458,mapping!A:C,3,0)</f>
        <v>DD</v>
      </c>
      <c r="D458" s="69" t="str">
        <f>VLOOKUP(H458,mapping!A:D,4,0)</f>
        <v>Daily Dividend Option</v>
      </c>
      <c r="G458" s="239">
        <v>456</v>
      </c>
      <c r="H458" s="239" t="s">
        <v>459</v>
      </c>
      <c r="I458" s="239" t="s">
        <v>2257</v>
      </c>
      <c r="J458" s="287">
        <v>44531</v>
      </c>
      <c r="K458" s="287">
        <v>44531</v>
      </c>
      <c r="L458" s="289">
        <v>1.51976E-3</v>
      </c>
      <c r="M458" s="289">
        <v>1.51976E-3</v>
      </c>
      <c r="N458" s="289">
        <v>31446.876</v>
      </c>
      <c r="O458" s="289">
        <v>316100.85286440002</v>
      </c>
      <c r="P458" s="289">
        <v>3435990.7209999999</v>
      </c>
      <c r="Q458" s="289">
        <v>34538235.128419898</v>
      </c>
      <c r="R458" s="289">
        <v>0</v>
      </c>
      <c r="S458" s="289">
        <v>47.79</v>
      </c>
    </row>
    <row r="459" spans="1:19">
      <c r="A459" s="69" t="str">
        <f t="shared" si="7"/>
        <v>HDUSTFDPD</v>
      </c>
      <c r="B459" s="69" t="str">
        <f>VLOOKUP(H459,mapping!A:B,2,0)</f>
        <v>HDUSTF</v>
      </c>
      <c r="C459" s="69" t="str">
        <f>VLOOKUP(H459,mapping!A:C,3,0)</f>
        <v>DPD</v>
      </c>
      <c r="D459" s="69" t="str">
        <f>VLOOKUP(H459,mapping!A:D,4,0)</f>
        <v>Direct Plan - Daily Dividend Option</v>
      </c>
      <c r="G459" s="239">
        <v>457</v>
      </c>
      <c r="H459" s="239" t="s">
        <v>465</v>
      </c>
      <c r="I459" s="239" t="s">
        <v>2097</v>
      </c>
      <c r="J459" s="287">
        <v>44613</v>
      </c>
      <c r="K459" s="287">
        <v>44613</v>
      </c>
      <c r="L459" s="289">
        <v>3.71245E-3</v>
      </c>
      <c r="M459" s="289">
        <v>3.71245E-3</v>
      </c>
      <c r="N459" s="289">
        <v>3117.2339999999999</v>
      </c>
      <c r="O459" s="289">
        <v>31436.057996399999</v>
      </c>
      <c r="P459" s="289">
        <v>121244.963</v>
      </c>
      <c r="Q459" s="289">
        <v>1222706.9538698001</v>
      </c>
      <c r="R459" s="289">
        <v>0</v>
      </c>
      <c r="S459" s="289">
        <v>11.57</v>
      </c>
    </row>
    <row r="460" spans="1:19">
      <c r="A460" s="69" t="str">
        <f t="shared" si="7"/>
        <v>HDUSTFDPD</v>
      </c>
      <c r="B460" s="69" t="str">
        <f>VLOOKUP(H460,mapping!A:B,2,0)</f>
        <v>HDUSTF</v>
      </c>
      <c r="C460" s="69" t="str">
        <f>VLOOKUP(H460,mapping!A:C,3,0)</f>
        <v>DPD</v>
      </c>
      <c r="D460" s="69" t="str">
        <f>VLOOKUP(H460,mapping!A:D,4,0)</f>
        <v>Direct Plan - Daily Dividend Option</v>
      </c>
      <c r="G460" s="239">
        <v>458</v>
      </c>
      <c r="H460" s="239" t="s">
        <v>465</v>
      </c>
      <c r="I460" s="239" t="s">
        <v>2097</v>
      </c>
      <c r="J460" s="287">
        <v>44651</v>
      </c>
      <c r="K460" s="287">
        <v>44651</v>
      </c>
      <c r="L460" s="289">
        <v>5.7922299999999998E-3</v>
      </c>
      <c r="M460" s="289">
        <v>5.7922299999999998E-3</v>
      </c>
      <c r="N460" s="289">
        <v>3123.2809999999999</v>
      </c>
      <c r="O460" s="289">
        <v>31497.039572599999</v>
      </c>
      <c r="P460" s="289">
        <v>121745.072</v>
      </c>
      <c r="Q460" s="289">
        <v>1227750.3530912001</v>
      </c>
      <c r="R460" s="289">
        <v>0</v>
      </c>
      <c r="S460" s="289">
        <v>0</v>
      </c>
    </row>
    <row r="461" spans="1:19">
      <c r="A461" s="69" t="str">
        <f t="shared" si="7"/>
        <v>HDONTFDD</v>
      </c>
      <c r="B461" s="69" t="str">
        <f>VLOOKUP(H461,mapping!A:B,2,0)</f>
        <v>HDONTF</v>
      </c>
      <c r="C461" s="69" t="str">
        <f>VLOOKUP(H461,mapping!A:C,3,0)</f>
        <v>DD</v>
      </c>
      <c r="D461" s="69" t="str">
        <f>VLOOKUP(H461,mapping!A:D,4,0)</f>
        <v>Daily Dividend Option</v>
      </c>
      <c r="G461" s="239">
        <v>459</v>
      </c>
      <c r="H461" s="239" t="s">
        <v>1441</v>
      </c>
      <c r="I461" s="239" t="s">
        <v>2096</v>
      </c>
      <c r="J461" s="287">
        <v>44507</v>
      </c>
      <c r="K461" s="287">
        <v>44507</v>
      </c>
      <c r="L461" s="289">
        <v>0.35486954999999998</v>
      </c>
      <c r="M461" s="289">
        <v>0.35486954999999998</v>
      </c>
      <c r="N461" s="289">
        <v>1003.779</v>
      </c>
      <c r="O461" s="289">
        <v>1003779</v>
      </c>
      <c r="P461" s="289">
        <v>23888.690999999999</v>
      </c>
      <c r="Q461" s="289">
        <v>23888691</v>
      </c>
      <c r="R461" s="289">
        <v>0</v>
      </c>
      <c r="S461" s="289">
        <v>320.19</v>
      </c>
    </row>
    <row r="462" spans="1:19">
      <c r="A462" s="69" t="str">
        <f t="shared" si="7"/>
        <v>HLCASHDD</v>
      </c>
      <c r="B462" s="69" t="str">
        <f>VLOOKUP(H462,mapping!A:B,2,0)</f>
        <v>HLCASH</v>
      </c>
      <c r="C462" s="69" t="str">
        <f>VLOOKUP(H462,mapping!A:C,3,0)</f>
        <v>DD</v>
      </c>
      <c r="D462" s="69" t="str">
        <f>VLOOKUP(H462,mapping!A:D,4,0)</f>
        <v>Daily Dividend Option</v>
      </c>
      <c r="G462" s="239">
        <v>460</v>
      </c>
      <c r="H462" s="239" t="s">
        <v>610</v>
      </c>
      <c r="I462" s="239" t="s">
        <v>2098</v>
      </c>
      <c r="J462" s="287">
        <v>44582</v>
      </c>
      <c r="K462" s="287">
        <v>44582</v>
      </c>
      <c r="L462" s="289">
        <v>0.10166293999999999</v>
      </c>
      <c r="M462" s="289">
        <v>0.10166293999999999</v>
      </c>
      <c r="N462" s="289">
        <v>83442.301999999996</v>
      </c>
      <c r="O462" s="289">
        <v>83534021.7783584</v>
      </c>
      <c r="P462" s="289">
        <v>701017.31339999998</v>
      </c>
      <c r="Q462" s="289">
        <v>701787871.6308893</v>
      </c>
      <c r="R462" s="289">
        <v>0</v>
      </c>
      <c r="S462" s="289">
        <v>7694.2</v>
      </c>
    </row>
    <row r="463" spans="1:19">
      <c r="A463" s="69" t="str">
        <f t="shared" si="7"/>
        <v>HDUSTFDPD</v>
      </c>
      <c r="B463" s="69" t="str">
        <f>VLOOKUP(H463,mapping!A:B,2,0)</f>
        <v>HDUSTF</v>
      </c>
      <c r="C463" s="69" t="str">
        <f>VLOOKUP(H463,mapping!A:C,3,0)</f>
        <v>DPD</v>
      </c>
      <c r="D463" s="69" t="str">
        <f>VLOOKUP(H463,mapping!A:D,4,0)</f>
        <v>Direct Plan - Daily Dividend Option</v>
      </c>
      <c r="G463" s="239">
        <v>461</v>
      </c>
      <c r="H463" s="239" t="s">
        <v>465</v>
      </c>
      <c r="I463" s="239" t="s">
        <v>2097</v>
      </c>
      <c r="J463" s="287">
        <v>44573</v>
      </c>
      <c r="K463" s="287">
        <v>44573</v>
      </c>
      <c r="L463" s="289">
        <v>2.4639699999999998E-3</v>
      </c>
      <c r="M463" s="289">
        <v>2.4639699999999998E-3</v>
      </c>
      <c r="N463" s="289">
        <v>3103.1190000000001</v>
      </c>
      <c r="O463" s="289">
        <v>31293.713867400002</v>
      </c>
      <c r="P463" s="289">
        <v>120750.40700000001</v>
      </c>
      <c r="Q463" s="289">
        <v>1217719.5544322</v>
      </c>
      <c r="R463" s="289">
        <v>0</v>
      </c>
      <c r="S463" s="289">
        <v>7.65</v>
      </c>
    </row>
    <row r="464" spans="1:19">
      <c r="A464" s="69" t="str">
        <f t="shared" si="7"/>
        <v>HDUSTFRDD</v>
      </c>
      <c r="B464" s="69" t="str">
        <f>VLOOKUP(H464,mapping!A:B,2,0)</f>
        <v>HDUSTF</v>
      </c>
      <c r="C464" s="69" t="str">
        <f>VLOOKUP(H464,mapping!A:C,3,0)</f>
        <v>RDD</v>
      </c>
      <c r="D464" s="69" t="str">
        <f>VLOOKUP(H464,mapping!A:D,4,0)</f>
        <v>Regular Option - Daily Dividend</v>
      </c>
      <c r="G464" s="239">
        <v>462</v>
      </c>
      <c r="H464" s="239" t="s">
        <v>488</v>
      </c>
      <c r="I464" s="239" t="s">
        <v>2256</v>
      </c>
      <c r="J464" s="287">
        <v>44649</v>
      </c>
      <c r="K464" s="287">
        <v>44649</v>
      </c>
      <c r="L464" s="289">
        <v>7.6957999999999996E-4</v>
      </c>
      <c r="M464" s="289">
        <v>7.6957999999999996E-4</v>
      </c>
      <c r="N464" s="289">
        <v>10687.005999999999</v>
      </c>
      <c r="O464" s="289">
        <v>106905.3271198</v>
      </c>
      <c r="P464" s="289">
        <v>1302083.8559999999</v>
      </c>
      <c r="Q464" s="289">
        <v>13025135.436724801</v>
      </c>
      <c r="R464" s="289">
        <v>0</v>
      </c>
      <c r="S464" s="289">
        <v>0</v>
      </c>
    </row>
    <row r="465" spans="1:19">
      <c r="A465" s="69" t="str">
        <f t="shared" si="7"/>
        <v>HDUSDFDD</v>
      </c>
      <c r="B465" s="69" t="str">
        <f>VLOOKUP(H465,mapping!A:B,2,0)</f>
        <v>HDUSDF</v>
      </c>
      <c r="C465" s="69" t="str">
        <f>VLOOKUP(H465,mapping!A:C,3,0)</f>
        <v>DD</v>
      </c>
      <c r="D465" s="69" t="str">
        <f>VLOOKUP(H465,mapping!A:D,4,0)</f>
        <v>Daily Dividend Option</v>
      </c>
      <c r="G465" s="239">
        <v>463</v>
      </c>
      <c r="H465" s="239" t="s">
        <v>1660</v>
      </c>
      <c r="I465" s="239" t="s">
        <v>2093</v>
      </c>
      <c r="J465" s="287">
        <v>44523</v>
      </c>
      <c r="K465" s="287">
        <v>44523</v>
      </c>
      <c r="L465" s="289">
        <v>8.0934649999999997E-2</v>
      </c>
      <c r="M465" s="289">
        <v>8.0934649999999997E-2</v>
      </c>
      <c r="N465" s="289">
        <v>0</v>
      </c>
      <c r="O465" s="289">
        <v>0</v>
      </c>
      <c r="P465" s="289">
        <v>87434.479000000007</v>
      </c>
      <c r="Q465" s="289">
        <v>89855530.980062097</v>
      </c>
      <c r="R465" s="289">
        <v>0</v>
      </c>
      <c r="S465" s="289">
        <v>0</v>
      </c>
    </row>
    <row r="466" spans="1:19">
      <c r="A466" s="69" t="str">
        <f t="shared" si="7"/>
        <v>HDUSDFDD</v>
      </c>
      <c r="B466" s="69" t="str">
        <f>VLOOKUP(H466,mapping!A:B,2,0)</f>
        <v>HDUSDF</v>
      </c>
      <c r="C466" s="69" t="str">
        <f>VLOOKUP(H466,mapping!A:C,3,0)</f>
        <v>DD</v>
      </c>
      <c r="D466" s="69" t="str">
        <f>VLOOKUP(H466,mapping!A:D,4,0)</f>
        <v>Daily Dividend Option</v>
      </c>
      <c r="G466" s="239">
        <v>464</v>
      </c>
      <c r="H466" s="239" t="s">
        <v>1660</v>
      </c>
      <c r="I466" s="239" t="s">
        <v>2093</v>
      </c>
      <c r="J466" s="287">
        <v>44645</v>
      </c>
      <c r="K466" s="287">
        <v>44645</v>
      </c>
      <c r="L466" s="289">
        <v>0.11288073</v>
      </c>
      <c r="M466" s="289">
        <v>0.11288073</v>
      </c>
      <c r="N466" s="289">
        <v>0</v>
      </c>
      <c r="O466" s="289">
        <v>0</v>
      </c>
      <c r="P466" s="289">
        <v>72391.157999999996</v>
      </c>
      <c r="Q466" s="289">
        <v>74428317.577278003</v>
      </c>
      <c r="R466" s="289">
        <v>0</v>
      </c>
      <c r="S466" s="289">
        <v>0</v>
      </c>
    </row>
    <row r="467" spans="1:19">
      <c r="A467" s="69" t="str">
        <f t="shared" si="7"/>
        <v>HDUSDFDD</v>
      </c>
      <c r="B467" s="69" t="str">
        <f>VLOOKUP(H467,mapping!A:B,2,0)</f>
        <v>HDUSDF</v>
      </c>
      <c r="C467" s="69" t="str">
        <f>VLOOKUP(H467,mapping!A:C,3,0)</f>
        <v>DD</v>
      </c>
      <c r="D467" s="69" t="str">
        <f>VLOOKUP(H467,mapping!A:D,4,0)</f>
        <v>Daily Dividend Option</v>
      </c>
      <c r="G467" s="239">
        <v>465</v>
      </c>
      <c r="H467" s="239" t="s">
        <v>1660</v>
      </c>
      <c r="I467" s="239" t="s">
        <v>2093</v>
      </c>
      <c r="J467" s="287">
        <v>44480</v>
      </c>
      <c r="K467" s="287">
        <v>44480</v>
      </c>
      <c r="L467" s="289">
        <v>0.42912549999999999</v>
      </c>
      <c r="M467" s="289">
        <v>0.42912549999999999</v>
      </c>
      <c r="N467" s="289">
        <v>0</v>
      </c>
      <c r="O467" s="289">
        <v>0</v>
      </c>
      <c r="P467" s="289">
        <v>92654.053</v>
      </c>
      <c r="Q467" s="289">
        <v>95219634.4621647</v>
      </c>
      <c r="R467" s="289">
        <v>0</v>
      </c>
      <c r="S467" s="289">
        <v>0</v>
      </c>
    </row>
    <row r="468" spans="1:19">
      <c r="A468" s="69" t="str">
        <f t="shared" si="7"/>
        <v>HDONTFDPD</v>
      </c>
      <c r="B468" s="69" t="str">
        <f>VLOOKUP(H468,mapping!A:B,2,0)</f>
        <v>HDONTF</v>
      </c>
      <c r="C468" s="69" t="str">
        <f>VLOOKUP(H468,mapping!A:C,3,0)</f>
        <v>DPD</v>
      </c>
      <c r="D468" s="69" t="str">
        <f>VLOOKUP(H468,mapping!A:D,4,0)</f>
        <v>Direct Plan - Daily Dividend Option</v>
      </c>
      <c r="G468" s="239">
        <v>466</v>
      </c>
      <c r="H468" s="239" t="s">
        <v>1446</v>
      </c>
      <c r="I468" s="239" t="s">
        <v>2094</v>
      </c>
      <c r="J468" s="287">
        <v>44593</v>
      </c>
      <c r="K468" s="287">
        <v>44593</v>
      </c>
      <c r="L468" s="289">
        <v>8.887631E-2</v>
      </c>
      <c r="M468" s="289">
        <v>8.887631E-2</v>
      </c>
      <c r="N468" s="289">
        <v>0</v>
      </c>
      <c r="O468" s="289">
        <v>0</v>
      </c>
      <c r="P468" s="289">
        <v>17.664999999999999</v>
      </c>
      <c r="Q468" s="289">
        <v>17665</v>
      </c>
      <c r="R468" s="289">
        <v>0</v>
      </c>
      <c r="S468" s="289">
        <v>0</v>
      </c>
    </row>
    <row r="469" spans="1:19">
      <c r="A469" s="69" t="str">
        <f t="shared" si="7"/>
        <v>HLCASHDPD</v>
      </c>
      <c r="B469" s="69" t="str">
        <f>VLOOKUP(H469,mapping!A:B,2,0)</f>
        <v>HLCASH</v>
      </c>
      <c r="C469" s="69" t="str">
        <f>VLOOKUP(H469,mapping!A:C,3,0)</f>
        <v>DPD</v>
      </c>
      <c r="D469" s="69" t="str">
        <f>VLOOKUP(H469,mapping!A:D,4,0)</f>
        <v>Direct Plan - Daily Dividend Option</v>
      </c>
      <c r="G469" s="239">
        <v>467</v>
      </c>
      <c r="H469" s="239" t="s">
        <v>615</v>
      </c>
      <c r="I469" s="239" t="s">
        <v>2095</v>
      </c>
      <c r="J469" s="287">
        <v>44637</v>
      </c>
      <c r="K469" s="287">
        <v>44637</v>
      </c>
      <c r="L469" s="289">
        <v>0.10780289</v>
      </c>
      <c r="M469" s="289">
        <v>0.10780289</v>
      </c>
      <c r="N469" s="289">
        <v>169342.04500000001</v>
      </c>
      <c r="O469" s="289">
        <v>169501243.45650449</v>
      </c>
      <c r="P469" s="289">
        <v>5523.348</v>
      </c>
      <c r="Q469" s="289">
        <v>5528540.4994548</v>
      </c>
      <c r="R469" s="289">
        <v>0</v>
      </c>
      <c r="S469" s="289">
        <v>16430.740000000002</v>
      </c>
    </row>
    <row r="470" spans="1:19">
      <c r="A470" s="69" t="str">
        <f t="shared" si="7"/>
        <v>HLCASHDPD</v>
      </c>
      <c r="B470" s="69" t="str">
        <f>VLOOKUP(H470,mapping!A:B,2,0)</f>
        <v>HLCASH</v>
      </c>
      <c r="C470" s="69" t="str">
        <f>VLOOKUP(H470,mapping!A:C,3,0)</f>
        <v>DPD</v>
      </c>
      <c r="D470" s="69" t="str">
        <f>VLOOKUP(H470,mapping!A:D,4,0)</f>
        <v>Direct Plan - Daily Dividend Option</v>
      </c>
      <c r="G470" s="239">
        <v>468</v>
      </c>
      <c r="H470" s="239" t="s">
        <v>615</v>
      </c>
      <c r="I470" s="239" t="s">
        <v>2095</v>
      </c>
      <c r="J470" s="287">
        <v>44587</v>
      </c>
      <c r="K470" s="287">
        <v>44587</v>
      </c>
      <c r="L470" s="289">
        <v>0.10156211</v>
      </c>
      <c r="M470" s="289">
        <v>0.10156211</v>
      </c>
      <c r="N470" s="289">
        <v>173572.13</v>
      </c>
      <c r="O470" s="289">
        <v>173735305.15941301</v>
      </c>
      <c r="P470" s="289">
        <v>5496.223</v>
      </c>
      <c r="Q470" s="289">
        <v>5501389.9992423002</v>
      </c>
      <c r="R470" s="289">
        <v>0</v>
      </c>
      <c r="S470" s="289">
        <v>15866.56</v>
      </c>
    </row>
    <row r="471" spans="1:19">
      <c r="A471" s="69" t="str">
        <f t="shared" si="7"/>
        <v>HDONTFDD</v>
      </c>
      <c r="B471" s="69" t="str">
        <f>VLOOKUP(H471,mapping!A:B,2,0)</f>
        <v>HDONTF</v>
      </c>
      <c r="C471" s="69" t="str">
        <f>VLOOKUP(H471,mapping!A:C,3,0)</f>
        <v>DD</v>
      </c>
      <c r="D471" s="69" t="str">
        <f>VLOOKUP(H471,mapping!A:D,4,0)</f>
        <v>Daily Dividend Option</v>
      </c>
      <c r="G471" s="239">
        <v>469</v>
      </c>
      <c r="H471" s="239" t="s">
        <v>1441</v>
      </c>
      <c r="I471" s="239" t="s">
        <v>2096</v>
      </c>
      <c r="J471" s="287">
        <v>44601</v>
      </c>
      <c r="K471" s="287">
        <v>44601</v>
      </c>
      <c r="L471" s="289">
        <v>8.9354000000000003E-2</v>
      </c>
      <c r="M471" s="289">
        <v>8.9354000000000003E-2</v>
      </c>
      <c r="N471" s="289">
        <v>710.44</v>
      </c>
      <c r="O471" s="289">
        <v>710440</v>
      </c>
      <c r="P471" s="289">
        <v>25574.893</v>
      </c>
      <c r="Q471" s="289">
        <v>25574893</v>
      </c>
      <c r="R471" s="289">
        <v>0</v>
      </c>
      <c r="S471" s="289">
        <v>57.48</v>
      </c>
    </row>
    <row r="472" spans="1:19">
      <c r="A472" s="69" t="str">
        <f t="shared" si="7"/>
        <v>HDUSTFDD</v>
      </c>
      <c r="B472" s="69" t="str">
        <f>VLOOKUP(H472,mapping!A:B,2,0)</f>
        <v>HDUSTF</v>
      </c>
      <c r="C472" s="69" t="str">
        <f>VLOOKUP(H472,mapping!A:C,3,0)</f>
        <v>DD</v>
      </c>
      <c r="D472" s="69" t="str">
        <f>VLOOKUP(H472,mapping!A:D,4,0)</f>
        <v>Daily Dividend Option</v>
      </c>
      <c r="G472" s="239">
        <v>470</v>
      </c>
      <c r="H472" s="239" t="s">
        <v>459</v>
      </c>
      <c r="I472" s="239" t="s">
        <v>2257</v>
      </c>
      <c r="J472" s="287">
        <v>44567</v>
      </c>
      <c r="K472" s="287">
        <v>44567</v>
      </c>
      <c r="L472" s="289">
        <v>8.4122999999999999E-4</v>
      </c>
      <c r="M472" s="289">
        <v>8.4122999999999999E-4</v>
      </c>
      <c r="N472" s="289">
        <v>31541.572</v>
      </c>
      <c r="O472" s="289">
        <v>317052.7275868</v>
      </c>
      <c r="P472" s="289">
        <v>3410997.3790000002</v>
      </c>
      <c r="Q472" s="289">
        <v>34287004.553970098</v>
      </c>
      <c r="R472" s="289">
        <v>0</v>
      </c>
      <c r="S472" s="289">
        <v>26.54</v>
      </c>
    </row>
    <row r="473" spans="1:19">
      <c r="A473" s="69" t="str">
        <f t="shared" si="7"/>
        <v>HDUSTFDPD</v>
      </c>
      <c r="B473" s="69" t="str">
        <f>VLOOKUP(H473,mapping!A:B,2,0)</f>
        <v>HDUSTF</v>
      </c>
      <c r="C473" s="69" t="str">
        <f>VLOOKUP(H473,mapping!A:C,3,0)</f>
        <v>DPD</v>
      </c>
      <c r="D473" s="69" t="str">
        <f>VLOOKUP(H473,mapping!A:D,4,0)</f>
        <v>Direct Plan - Daily Dividend Option</v>
      </c>
      <c r="G473" s="239">
        <v>471</v>
      </c>
      <c r="H473" s="239" t="s">
        <v>465</v>
      </c>
      <c r="I473" s="239" t="s">
        <v>2097</v>
      </c>
      <c r="J473" s="287">
        <v>44648</v>
      </c>
      <c r="K473" s="287">
        <v>44648</v>
      </c>
      <c r="L473" s="289">
        <v>2.8762100000000001E-3</v>
      </c>
      <c r="M473" s="289">
        <v>2.8762100000000001E-3</v>
      </c>
      <c r="N473" s="289">
        <v>3122.9470000000001</v>
      </c>
      <c r="O473" s="289">
        <v>31493.671316200001</v>
      </c>
      <c r="P473" s="289">
        <v>121672.92600000001</v>
      </c>
      <c r="Q473" s="289">
        <v>1227022.7895396</v>
      </c>
      <c r="R473" s="289">
        <v>0</v>
      </c>
      <c r="S473" s="289">
        <v>0</v>
      </c>
    </row>
    <row r="474" spans="1:19">
      <c r="A474" s="69" t="str">
        <f t="shared" si="7"/>
        <v>HLCASHDD</v>
      </c>
      <c r="B474" s="69" t="str">
        <f>VLOOKUP(H474,mapping!A:B,2,0)</f>
        <v>HLCASH</v>
      </c>
      <c r="C474" s="69" t="str">
        <f>VLOOKUP(H474,mapping!A:C,3,0)</f>
        <v>DD</v>
      </c>
      <c r="D474" s="69" t="str">
        <f>VLOOKUP(H474,mapping!A:D,4,0)</f>
        <v>Daily Dividend Option</v>
      </c>
      <c r="G474" s="239">
        <v>472</v>
      </c>
      <c r="H474" s="239" t="s">
        <v>610</v>
      </c>
      <c r="I474" s="239" t="s">
        <v>2098</v>
      </c>
      <c r="J474" s="287">
        <v>44539</v>
      </c>
      <c r="K474" s="287">
        <v>44539</v>
      </c>
      <c r="L474" s="289">
        <v>7.1365479999999995E-2</v>
      </c>
      <c r="M474" s="289">
        <v>7.1365479999999995E-2</v>
      </c>
      <c r="N474" s="289">
        <v>83142.896999999997</v>
      </c>
      <c r="O474" s="289">
        <v>83234287.672382399</v>
      </c>
      <c r="P474" s="289">
        <v>821114.37040000001</v>
      </c>
      <c r="Q474" s="289">
        <v>822016939.31594372</v>
      </c>
      <c r="R474" s="289">
        <v>0</v>
      </c>
      <c r="S474" s="289">
        <v>5375.31</v>
      </c>
    </row>
    <row r="475" spans="1:19">
      <c r="A475" s="69" t="str">
        <f t="shared" si="7"/>
        <v>HLCASHDD</v>
      </c>
      <c r="B475" s="69" t="str">
        <f>VLOOKUP(H475,mapping!A:B,2,0)</f>
        <v>HLCASH</v>
      </c>
      <c r="C475" s="69" t="str">
        <f>VLOOKUP(H475,mapping!A:C,3,0)</f>
        <v>DD</v>
      </c>
      <c r="D475" s="69" t="str">
        <f>VLOOKUP(H475,mapping!A:D,4,0)</f>
        <v>Daily Dividend Option</v>
      </c>
      <c r="G475" s="239">
        <v>473</v>
      </c>
      <c r="H475" s="239" t="s">
        <v>610</v>
      </c>
      <c r="I475" s="239" t="s">
        <v>2098</v>
      </c>
      <c r="J475" s="287">
        <v>44540</v>
      </c>
      <c r="K475" s="287">
        <v>44540</v>
      </c>
      <c r="L475" s="289">
        <v>7.8635529999999995E-2</v>
      </c>
      <c r="M475" s="289">
        <v>7.8635529999999995E-2</v>
      </c>
      <c r="N475" s="289">
        <v>83148.267000000007</v>
      </c>
      <c r="O475" s="289">
        <v>83239663.5750864</v>
      </c>
      <c r="P475" s="289">
        <v>821301.61540000001</v>
      </c>
      <c r="Q475" s="289">
        <v>822204390.13564765</v>
      </c>
      <c r="R475" s="289">
        <v>0</v>
      </c>
      <c r="S475" s="289">
        <v>5925.44</v>
      </c>
    </row>
    <row r="476" spans="1:19">
      <c r="A476" s="69" t="str">
        <f t="shared" si="7"/>
        <v>HLCASHDD</v>
      </c>
      <c r="B476" s="69" t="str">
        <f>VLOOKUP(H476,mapping!A:B,2,0)</f>
        <v>HLCASH</v>
      </c>
      <c r="C476" s="69" t="str">
        <f>VLOOKUP(H476,mapping!A:C,3,0)</f>
        <v>DD</v>
      </c>
      <c r="D476" s="69" t="str">
        <f>VLOOKUP(H476,mapping!A:D,4,0)</f>
        <v>Daily Dividend Option</v>
      </c>
      <c r="G476" s="239">
        <v>474</v>
      </c>
      <c r="H476" s="239" t="s">
        <v>610</v>
      </c>
      <c r="I476" s="239" t="s">
        <v>2098</v>
      </c>
      <c r="J476" s="287">
        <v>44542</v>
      </c>
      <c r="K476" s="287">
        <v>44542</v>
      </c>
      <c r="L476" s="289">
        <v>0.18089283</v>
      </c>
      <c r="M476" s="289">
        <v>0.18089283</v>
      </c>
      <c r="N476" s="289">
        <v>83154.186000000002</v>
      </c>
      <c r="O476" s="289">
        <v>83245589.081251204</v>
      </c>
      <c r="P476" s="289">
        <v>821360.58039999998</v>
      </c>
      <c r="Q476" s="289">
        <v>822263419.94997573</v>
      </c>
      <c r="R476" s="289">
        <v>0</v>
      </c>
      <c r="S476" s="289">
        <v>13640.71</v>
      </c>
    </row>
    <row r="477" spans="1:19">
      <c r="A477" s="69" t="str">
        <f t="shared" si="7"/>
        <v>HDONTFDPD</v>
      </c>
      <c r="B477" s="69" t="str">
        <f>VLOOKUP(H477,mapping!A:B,2,0)</f>
        <v>HDONTF</v>
      </c>
      <c r="C477" s="69" t="str">
        <f>VLOOKUP(H477,mapping!A:C,3,0)</f>
        <v>DPD</v>
      </c>
      <c r="D477" s="69" t="str">
        <f>VLOOKUP(H477,mapping!A:D,4,0)</f>
        <v>Direct Plan - Daily Dividend Option</v>
      </c>
      <c r="G477" s="239">
        <v>475</v>
      </c>
      <c r="H477" s="239" t="s">
        <v>1446</v>
      </c>
      <c r="I477" s="239" t="s">
        <v>2094</v>
      </c>
      <c r="J477" s="287">
        <v>44568</v>
      </c>
      <c r="K477" s="287">
        <v>44568</v>
      </c>
      <c r="L477" s="289">
        <v>9.3086619999999995E-2</v>
      </c>
      <c r="M477" s="289">
        <v>9.3086619999999995E-2</v>
      </c>
      <c r="N477" s="289">
        <v>0</v>
      </c>
      <c r="O477" s="289">
        <v>0</v>
      </c>
      <c r="P477" s="289">
        <v>17.617999999999999</v>
      </c>
      <c r="Q477" s="289">
        <v>17618</v>
      </c>
      <c r="R477" s="289">
        <v>0</v>
      </c>
      <c r="S477" s="289">
        <v>0</v>
      </c>
    </row>
    <row r="478" spans="1:19">
      <c r="A478" s="69" t="str">
        <f t="shared" si="7"/>
        <v>HLCASHDD</v>
      </c>
      <c r="B478" s="69" t="str">
        <f>VLOOKUP(H478,mapping!A:B,2,0)</f>
        <v>HLCASH</v>
      </c>
      <c r="C478" s="69" t="str">
        <f>VLOOKUP(H478,mapping!A:C,3,0)</f>
        <v>DD</v>
      </c>
      <c r="D478" s="69" t="str">
        <f>VLOOKUP(H478,mapping!A:D,4,0)</f>
        <v>Daily Dividend Option</v>
      </c>
      <c r="G478" s="239">
        <v>476</v>
      </c>
      <c r="H478" s="239" t="s">
        <v>610</v>
      </c>
      <c r="I478" s="239" t="s">
        <v>2098</v>
      </c>
      <c r="J478" s="287">
        <v>44609</v>
      </c>
      <c r="K478" s="287">
        <v>44609</v>
      </c>
      <c r="L478" s="289">
        <v>0.10166746</v>
      </c>
      <c r="M478" s="289">
        <v>0.10166746</v>
      </c>
      <c r="N478" s="289">
        <v>91148.021999999997</v>
      </c>
      <c r="O478" s="289">
        <v>91248211.905782402</v>
      </c>
      <c r="P478" s="289">
        <v>679818.16240000003</v>
      </c>
      <c r="Q478" s="289">
        <v>680565418.52411008</v>
      </c>
      <c r="R478" s="289">
        <v>0</v>
      </c>
      <c r="S478" s="289">
        <v>8398.9599999999991</v>
      </c>
    </row>
    <row r="479" spans="1:19">
      <c r="A479" s="69" t="str">
        <f t="shared" si="7"/>
        <v>HDUSTFDD</v>
      </c>
      <c r="B479" s="69" t="str">
        <f>VLOOKUP(H479,mapping!A:B,2,0)</f>
        <v>HDUSTF</v>
      </c>
      <c r="C479" s="69" t="str">
        <f>VLOOKUP(H479,mapping!A:C,3,0)</f>
        <v>DD</v>
      </c>
      <c r="D479" s="69" t="str">
        <f>VLOOKUP(H479,mapping!A:D,4,0)</f>
        <v>Daily Dividend Option</v>
      </c>
      <c r="G479" s="239">
        <v>477</v>
      </c>
      <c r="H479" s="239" t="s">
        <v>459</v>
      </c>
      <c r="I479" s="239" t="s">
        <v>2257</v>
      </c>
      <c r="J479" s="287">
        <v>44532</v>
      </c>
      <c r="K479" s="287">
        <v>44532</v>
      </c>
      <c r="L479" s="289">
        <v>1.7955899999999999E-3</v>
      </c>
      <c r="M479" s="289">
        <v>1.7955899999999999E-3</v>
      </c>
      <c r="N479" s="289">
        <v>31451.631000000001</v>
      </c>
      <c r="O479" s="289">
        <v>316148.64964890003</v>
      </c>
      <c r="P479" s="289">
        <v>3436424.64</v>
      </c>
      <c r="Q479" s="289">
        <v>34542596.838816002</v>
      </c>
      <c r="R479" s="289">
        <v>0</v>
      </c>
      <c r="S479" s="289">
        <v>56.47</v>
      </c>
    </row>
    <row r="480" spans="1:19">
      <c r="A480" s="69" t="str">
        <f t="shared" si="7"/>
        <v>HLCASHDD</v>
      </c>
      <c r="B480" s="69" t="str">
        <f>VLOOKUP(H480,mapping!A:B,2,0)</f>
        <v>HLCASH</v>
      </c>
      <c r="C480" s="69" t="str">
        <f>VLOOKUP(H480,mapping!A:C,3,0)</f>
        <v>DD</v>
      </c>
      <c r="D480" s="69" t="str">
        <f>VLOOKUP(H480,mapping!A:D,4,0)</f>
        <v>Daily Dividend Option</v>
      </c>
      <c r="G480" s="239">
        <v>478</v>
      </c>
      <c r="H480" s="239" t="s">
        <v>610</v>
      </c>
      <c r="I480" s="239" t="s">
        <v>2098</v>
      </c>
      <c r="J480" s="287">
        <v>44544</v>
      </c>
      <c r="K480" s="287">
        <v>44544</v>
      </c>
      <c r="L480" s="289">
        <v>4.9170209999999999E-2</v>
      </c>
      <c r="M480" s="289">
        <v>4.9170209999999999E-2</v>
      </c>
      <c r="N480" s="289">
        <v>83175.464000000007</v>
      </c>
      <c r="O480" s="289">
        <v>83266890.470028803</v>
      </c>
      <c r="P480" s="289">
        <v>774678.90540000005</v>
      </c>
      <c r="Q480" s="289">
        <v>775530432.45281565</v>
      </c>
      <c r="R480" s="289">
        <v>0</v>
      </c>
      <c r="S480" s="289">
        <v>3698.89</v>
      </c>
    </row>
    <row r="481" spans="1:19">
      <c r="A481" s="69" t="str">
        <f t="shared" si="7"/>
        <v>HDONTFDPD</v>
      </c>
      <c r="B481" s="69" t="str">
        <f>VLOOKUP(H481,mapping!A:B,2,0)</f>
        <v>HDONTF</v>
      </c>
      <c r="C481" s="69" t="str">
        <f>VLOOKUP(H481,mapping!A:C,3,0)</f>
        <v>DPD</v>
      </c>
      <c r="D481" s="69" t="str">
        <f>VLOOKUP(H481,mapping!A:D,4,0)</f>
        <v>Direct Plan - Daily Dividend Option</v>
      </c>
      <c r="G481" s="239">
        <v>479</v>
      </c>
      <c r="H481" s="239" t="s">
        <v>1446</v>
      </c>
      <c r="I481" s="239" t="s">
        <v>2094</v>
      </c>
      <c r="J481" s="287">
        <v>44556</v>
      </c>
      <c r="K481" s="287">
        <v>44556</v>
      </c>
      <c r="L481" s="289">
        <v>0.17051266000000001</v>
      </c>
      <c r="M481" s="289">
        <v>0.17051266000000001</v>
      </c>
      <c r="N481" s="289">
        <v>0</v>
      </c>
      <c r="O481" s="289">
        <v>0</v>
      </c>
      <c r="P481" s="289">
        <v>17.594000000000001</v>
      </c>
      <c r="Q481" s="289">
        <v>17594</v>
      </c>
      <c r="R481" s="289">
        <v>0</v>
      </c>
      <c r="S481" s="289">
        <v>0</v>
      </c>
    </row>
    <row r="482" spans="1:19">
      <c r="A482" s="69" t="str">
        <f t="shared" si="7"/>
        <v>HLCASHDD</v>
      </c>
      <c r="B482" s="69" t="str">
        <f>VLOOKUP(H482,mapping!A:B,2,0)</f>
        <v>HLCASH</v>
      </c>
      <c r="C482" s="69" t="str">
        <f>VLOOKUP(H482,mapping!A:C,3,0)</f>
        <v>DD</v>
      </c>
      <c r="D482" s="69" t="str">
        <f>VLOOKUP(H482,mapping!A:D,4,0)</f>
        <v>Daily Dividend Option</v>
      </c>
      <c r="G482" s="239">
        <v>480</v>
      </c>
      <c r="H482" s="239" t="s">
        <v>610</v>
      </c>
      <c r="I482" s="239" t="s">
        <v>2098</v>
      </c>
      <c r="J482" s="287">
        <v>44518</v>
      </c>
      <c r="K482" s="287">
        <v>44518</v>
      </c>
      <c r="L482" s="289">
        <v>9.5956429999999995E-2</v>
      </c>
      <c r="M482" s="289">
        <v>9.5956429999999995E-2</v>
      </c>
      <c r="N482" s="289">
        <v>84133.937000000005</v>
      </c>
      <c r="O482" s="289">
        <v>84226417.023550406</v>
      </c>
      <c r="P482" s="289">
        <v>785639.37840000005</v>
      </c>
      <c r="Q482" s="289">
        <v>786502953.20473731</v>
      </c>
      <c r="R482" s="289">
        <v>0</v>
      </c>
      <c r="S482" s="289">
        <v>7331.66</v>
      </c>
    </row>
    <row r="483" spans="1:19">
      <c r="A483" s="69" t="str">
        <f t="shared" si="7"/>
        <v>HDUSTFDD</v>
      </c>
      <c r="B483" s="69" t="str">
        <f>VLOOKUP(H483,mapping!A:B,2,0)</f>
        <v>HDUSTF</v>
      </c>
      <c r="C483" s="69" t="str">
        <f>VLOOKUP(H483,mapping!A:C,3,0)</f>
        <v>DD</v>
      </c>
      <c r="D483" s="69" t="str">
        <f>VLOOKUP(H483,mapping!A:D,4,0)</f>
        <v>Daily Dividend Option</v>
      </c>
      <c r="G483" s="239">
        <v>481</v>
      </c>
      <c r="H483" s="239" t="s">
        <v>459</v>
      </c>
      <c r="I483" s="239" t="s">
        <v>2257</v>
      </c>
      <c r="J483" s="287">
        <v>44578</v>
      </c>
      <c r="K483" s="287">
        <v>44578</v>
      </c>
      <c r="L483" s="289">
        <v>2.8920600000000001E-3</v>
      </c>
      <c r="M483" s="289">
        <v>2.8920600000000001E-3</v>
      </c>
      <c r="N483" s="289">
        <v>31580.678</v>
      </c>
      <c r="O483" s="289">
        <v>317445.81718820002</v>
      </c>
      <c r="P483" s="289">
        <v>3414977.9350000001</v>
      </c>
      <c r="Q483" s="289">
        <v>34327016.704826497</v>
      </c>
      <c r="R483" s="289">
        <v>0</v>
      </c>
      <c r="S483" s="289">
        <v>91.34</v>
      </c>
    </row>
    <row r="484" spans="1:19">
      <c r="A484" s="69" t="str">
        <f t="shared" si="7"/>
        <v>HLCASHDD</v>
      </c>
      <c r="B484" s="69" t="str">
        <f>VLOOKUP(H484,mapping!A:B,2,0)</f>
        <v>HLCASH</v>
      </c>
      <c r="C484" s="69" t="str">
        <f>VLOOKUP(H484,mapping!A:C,3,0)</f>
        <v>DD</v>
      </c>
      <c r="D484" s="69" t="str">
        <f>VLOOKUP(H484,mapping!A:D,4,0)</f>
        <v>Daily Dividend Option</v>
      </c>
      <c r="G484" s="239">
        <v>482</v>
      </c>
      <c r="H484" s="239" t="s">
        <v>610</v>
      </c>
      <c r="I484" s="239" t="s">
        <v>2098</v>
      </c>
      <c r="J484" s="287">
        <v>44575</v>
      </c>
      <c r="K484" s="287">
        <v>44575</v>
      </c>
      <c r="L484" s="289">
        <v>8.0243330000000002E-2</v>
      </c>
      <c r="M484" s="289">
        <v>8.0243330000000002E-2</v>
      </c>
      <c r="N484" s="289">
        <v>83406.857000000004</v>
      </c>
      <c r="O484" s="289">
        <v>83498537.8172144</v>
      </c>
      <c r="P484" s="289">
        <v>704602.76139999996</v>
      </c>
      <c r="Q484" s="289">
        <v>705377260.75533092</v>
      </c>
      <c r="R484" s="289">
        <v>0</v>
      </c>
      <c r="S484" s="289">
        <v>6066.83</v>
      </c>
    </row>
    <row r="485" spans="1:19">
      <c r="A485" s="69" t="str">
        <f t="shared" si="7"/>
        <v>HDONTFDPD</v>
      </c>
      <c r="B485" s="69" t="str">
        <f>VLOOKUP(H485,mapping!A:B,2,0)</f>
        <v>HDONTF</v>
      </c>
      <c r="C485" s="69" t="str">
        <f>VLOOKUP(H485,mapping!A:C,3,0)</f>
        <v>DPD</v>
      </c>
      <c r="D485" s="69" t="str">
        <f>VLOOKUP(H485,mapping!A:D,4,0)</f>
        <v>Direct Plan - Daily Dividend Option</v>
      </c>
      <c r="G485" s="239">
        <v>483</v>
      </c>
      <c r="H485" s="239" t="s">
        <v>1446</v>
      </c>
      <c r="I485" s="239" t="s">
        <v>2094</v>
      </c>
      <c r="J485" s="287">
        <v>44587</v>
      </c>
      <c r="K485" s="287">
        <v>44587</v>
      </c>
      <c r="L485" s="289">
        <v>0.10819077000000001</v>
      </c>
      <c r="M485" s="289">
        <v>0.10819077000000001</v>
      </c>
      <c r="N485" s="289">
        <v>0</v>
      </c>
      <c r="O485" s="289">
        <v>0</v>
      </c>
      <c r="P485" s="289">
        <v>17.654</v>
      </c>
      <c r="Q485" s="289">
        <v>17654</v>
      </c>
      <c r="R485" s="289">
        <v>0</v>
      </c>
      <c r="S485" s="289">
        <v>0</v>
      </c>
    </row>
    <row r="486" spans="1:19">
      <c r="A486" s="69" t="str">
        <f t="shared" si="7"/>
        <v>HLCASHDD</v>
      </c>
      <c r="B486" s="69" t="str">
        <f>VLOOKUP(H486,mapping!A:B,2,0)</f>
        <v>HLCASH</v>
      </c>
      <c r="C486" s="69" t="str">
        <f>VLOOKUP(H486,mapping!A:C,3,0)</f>
        <v>DD</v>
      </c>
      <c r="D486" s="69" t="str">
        <f>VLOOKUP(H486,mapping!A:D,4,0)</f>
        <v>Daily Dividend Option</v>
      </c>
      <c r="G486" s="239">
        <v>484</v>
      </c>
      <c r="H486" s="239" t="s">
        <v>610</v>
      </c>
      <c r="I486" s="239" t="s">
        <v>2098</v>
      </c>
      <c r="J486" s="287">
        <v>44545</v>
      </c>
      <c r="K486" s="287">
        <v>44545</v>
      </c>
      <c r="L486" s="289">
        <v>8.2636680000000004E-2</v>
      </c>
      <c r="M486" s="289">
        <v>8.2636680000000004E-2</v>
      </c>
      <c r="N486" s="289">
        <v>83179.160999999993</v>
      </c>
      <c r="O486" s="289">
        <v>83270591.533771202</v>
      </c>
      <c r="P486" s="289">
        <v>775013.12139999995</v>
      </c>
      <c r="Q486" s="289">
        <v>775865015.82304287</v>
      </c>
      <c r="R486" s="289">
        <v>0</v>
      </c>
      <c r="S486" s="289">
        <v>6231.57</v>
      </c>
    </row>
    <row r="487" spans="1:19">
      <c r="A487" s="69" t="str">
        <f t="shared" si="7"/>
        <v>HLCASHDPD</v>
      </c>
      <c r="B487" s="69" t="str">
        <f>VLOOKUP(H487,mapping!A:B,2,0)</f>
        <v>HLCASH</v>
      </c>
      <c r="C487" s="69" t="str">
        <f>VLOOKUP(H487,mapping!A:C,3,0)</f>
        <v>DPD</v>
      </c>
      <c r="D487" s="69" t="str">
        <f>VLOOKUP(H487,mapping!A:D,4,0)</f>
        <v>Direct Plan - Daily Dividend Option</v>
      </c>
      <c r="G487" s="239">
        <v>485</v>
      </c>
      <c r="H487" s="239" t="s">
        <v>615</v>
      </c>
      <c r="I487" s="239" t="s">
        <v>2095</v>
      </c>
      <c r="J487" s="287">
        <v>44515</v>
      </c>
      <c r="K487" s="287">
        <v>44515</v>
      </c>
      <c r="L487" s="289">
        <v>8.4244869999999999E-2</v>
      </c>
      <c r="M487" s="289">
        <v>8.4244869999999999E-2</v>
      </c>
      <c r="N487" s="289">
        <v>212413.56599999999</v>
      </c>
      <c r="O487" s="289">
        <v>212613255.99339661</v>
      </c>
      <c r="P487" s="289">
        <v>5449.857</v>
      </c>
      <c r="Q487" s="289">
        <v>5454980.4105657004</v>
      </c>
      <c r="R487" s="289">
        <v>0</v>
      </c>
      <c r="S487" s="289">
        <v>16106.94</v>
      </c>
    </row>
    <row r="488" spans="1:19">
      <c r="A488" s="69" t="str">
        <f t="shared" si="7"/>
        <v>HLCASHDPD</v>
      </c>
      <c r="B488" s="69" t="str">
        <f>VLOOKUP(H488,mapping!A:B,2,0)</f>
        <v>HLCASH</v>
      </c>
      <c r="C488" s="69" t="str">
        <f>VLOOKUP(H488,mapping!A:C,3,0)</f>
        <v>DPD</v>
      </c>
      <c r="D488" s="69" t="str">
        <f>VLOOKUP(H488,mapping!A:D,4,0)</f>
        <v>Direct Plan - Daily Dividend Option</v>
      </c>
      <c r="G488" s="239">
        <v>486</v>
      </c>
      <c r="H488" s="239" t="s">
        <v>615</v>
      </c>
      <c r="I488" s="239" t="s">
        <v>2095</v>
      </c>
      <c r="J488" s="287">
        <v>44626</v>
      </c>
      <c r="K488" s="287">
        <v>44626</v>
      </c>
      <c r="L488" s="289">
        <v>0.19343208000000001</v>
      </c>
      <c r="M488" s="289">
        <v>0.19343208000000001</v>
      </c>
      <c r="N488" s="289">
        <v>169160.06</v>
      </c>
      <c r="O488" s="289">
        <v>169319087.37240601</v>
      </c>
      <c r="P488" s="289">
        <v>5516.1419999999998</v>
      </c>
      <c r="Q488" s="289">
        <v>5521327.7250942001</v>
      </c>
      <c r="R488" s="289">
        <v>0</v>
      </c>
      <c r="S488" s="289">
        <v>29450.5</v>
      </c>
    </row>
    <row r="489" spans="1:19">
      <c r="A489" s="69" t="str">
        <f t="shared" si="7"/>
        <v>HDONTFDD</v>
      </c>
      <c r="B489" s="69" t="str">
        <f>VLOOKUP(H489,mapping!A:B,2,0)</f>
        <v>HDONTF</v>
      </c>
      <c r="C489" s="69" t="str">
        <f>VLOOKUP(H489,mapping!A:C,3,0)</f>
        <v>DD</v>
      </c>
      <c r="D489" s="69" t="str">
        <f>VLOOKUP(H489,mapping!A:D,4,0)</f>
        <v>Daily Dividend Option</v>
      </c>
      <c r="G489" s="239">
        <v>487</v>
      </c>
      <c r="H489" s="239" t="s">
        <v>1441</v>
      </c>
      <c r="I489" s="239" t="s">
        <v>2096</v>
      </c>
      <c r="J489" s="287">
        <v>44476</v>
      </c>
      <c r="K489" s="287">
        <v>44476</v>
      </c>
      <c r="L489" s="289">
        <v>8.5360599999999995E-2</v>
      </c>
      <c r="M489" s="289">
        <v>8.5360599999999995E-2</v>
      </c>
      <c r="N489" s="289">
        <v>1101.558</v>
      </c>
      <c r="O489" s="289">
        <v>1101558</v>
      </c>
      <c r="P489" s="289">
        <v>22844.381000000001</v>
      </c>
      <c r="Q489" s="289">
        <v>22844381</v>
      </c>
      <c r="R489" s="289">
        <v>0</v>
      </c>
      <c r="S489" s="289">
        <v>85.03</v>
      </c>
    </row>
    <row r="490" spans="1:19">
      <c r="A490" s="69" t="str">
        <f t="shared" si="7"/>
        <v>HLCASHDPD</v>
      </c>
      <c r="B490" s="69" t="str">
        <f>VLOOKUP(H490,mapping!A:B,2,0)</f>
        <v>HLCASH</v>
      </c>
      <c r="C490" s="69" t="str">
        <f>VLOOKUP(H490,mapping!A:C,3,0)</f>
        <v>DPD</v>
      </c>
      <c r="D490" s="69" t="str">
        <f>VLOOKUP(H490,mapping!A:D,4,0)</f>
        <v>Direct Plan - Daily Dividend Option</v>
      </c>
      <c r="G490" s="239">
        <v>488</v>
      </c>
      <c r="H490" s="239" t="s">
        <v>615</v>
      </c>
      <c r="I490" s="239" t="s">
        <v>2095</v>
      </c>
      <c r="J490" s="287">
        <v>44619</v>
      </c>
      <c r="K490" s="287">
        <v>44619</v>
      </c>
      <c r="L490" s="289">
        <v>0.19175072000000001</v>
      </c>
      <c r="M490" s="289">
        <v>0.19175072000000001</v>
      </c>
      <c r="N490" s="289">
        <v>169057.95800000001</v>
      </c>
      <c r="O490" s="289">
        <v>169216889.38631579</v>
      </c>
      <c r="P490" s="289">
        <v>5512.8</v>
      </c>
      <c r="Q490" s="289">
        <v>5517982.5832799999</v>
      </c>
      <c r="R490" s="289">
        <v>0</v>
      </c>
      <c r="S490" s="289">
        <v>29177.54</v>
      </c>
    </row>
    <row r="491" spans="1:19">
      <c r="A491" s="69" t="str">
        <f t="shared" si="7"/>
        <v>HDONTFDD</v>
      </c>
      <c r="B491" s="69" t="str">
        <f>VLOOKUP(H491,mapping!A:B,2,0)</f>
        <v>HDONTF</v>
      </c>
      <c r="C491" s="69" t="str">
        <f>VLOOKUP(H491,mapping!A:C,3,0)</f>
        <v>DD</v>
      </c>
      <c r="D491" s="69" t="str">
        <f>VLOOKUP(H491,mapping!A:D,4,0)</f>
        <v>Daily Dividend Option</v>
      </c>
      <c r="G491" s="239">
        <v>489</v>
      </c>
      <c r="H491" s="239" t="s">
        <v>1441</v>
      </c>
      <c r="I491" s="239" t="s">
        <v>2096</v>
      </c>
      <c r="J491" s="287">
        <v>44581</v>
      </c>
      <c r="K491" s="287">
        <v>44581</v>
      </c>
      <c r="L491" s="289">
        <v>0.10815710000000001</v>
      </c>
      <c r="M491" s="289">
        <v>0.10815710000000001</v>
      </c>
      <c r="N491" s="289">
        <v>709.2</v>
      </c>
      <c r="O491" s="289">
        <v>709200</v>
      </c>
      <c r="P491" s="289">
        <v>25535.121999999999</v>
      </c>
      <c r="Q491" s="289">
        <v>25535122</v>
      </c>
      <c r="R491" s="289">
        <v>0</v>
      </c>
      <c r="S491" s="289">
        <v>68.709999999999994</v>
      </c>
    </row>
    <row r="492" spans="1:19">
      <c r="A492" s="69" t="str">
        <f t="shared" si="7"/>
        <v>HLCASHDPD</v>
      </c>
      <c r="B492" s="69" t="str">
        <f>VLOOKUP(H492,mapping!A:B,2,0)</f>
        <v>HLCASH</v>
      </c>
      <c r="C492" s="69" t="str">
        <f>VLOOKUP(H492,mapping!A:C,3,0)</f>
        <v>DPD</v>
      </c>
      <c r="D492" s="69" t="str">
        <f>VLOOKUP(H492,mapping!A:D,4,0)</f>
        <v>Direct Plan - Daily Dividend Option</v>
      </c>
      <c r="G492" s="239">
        <v>490</v>
      </c>
      <c r="H492" s="239" t="s">
        <v>615</v>
      </c>
      <c r="I492" s="239" t="s">
        <v>2095</v>
      </c>
      <c r="J492" s="287">
        <v>44551</v>
      </c>
      <c r="K492" s="287">
        <v>44551</v>
      </c>
      <c r="L492" s="289">
        <v>6.2895439999999997E-2</v>
      </c>
      <c r="M492" s="289">
        <v>6.2895439999999997E-2</v>
      </c>
      <c r="N492" s="289">
        <v>192962.255</v>
      </c>
      <c r="O492" s="289">
        <v>193143658.81592551</v>
      </c>
      <c r="P492" s="289">
        <v>5467.4679999999998</v>
      </c>
      <c r="Q492" s="289">
        <v>5472607.9666668</v>
      </c>
      <c r="R492" s="289">
        <v>0</v>
      </c>
      <c r="S492" s="289">
        <v>10922.9</v>
      </c>
    </row>
    <row r="493" spans="1:19">
      <c r="A493" s="69" t="str">
        <f t="shared" si="7"/>
        <v>HLCASHDD</v>
      </c>
      <c r="B493" s="69" t="str">
        <f>VLOOKUP(H493,mapping!A:B,2,0)</f>
        <v>HLCASH</v>
      </c>
      <c r="C493" s="69" t="str">
        <f>VLOOKUP(H493,mapping!A:C,3,0)</f>
        <v>DD</v>
      </c>
      <c r="D493" s="69" t="str">
        <f>VLOOKUP(H493,mapping!A:D,4,0)</f>
        <v>Daily Dividend Option</v>
      </c>
      <c r="G493" s="239">
        <v>491</v>
      </c>
      <c r="H493" s="239" t="s">
        <v>610</v>
      </c>
      <c r="I493" s="239" t="s">
        <v>2098</v>
      </c>
      <c r="J493" s="287">
        <v>44526</v>
      </c>
      <c r="K493" s="287">
        <v>44526</v>
      </c>
      <c r="L493" s="289">
        <v>9.7827120000000004E-2</v>
      </c>
      <c r="M493" s="289">
        <v>9.7827120000000004E-2</v>
      </c>
      <c r="N493" s="289">
        <v>83051.292000000001</v>
      </c>
      <c r="O493" s="289">
        <v>83142581.980166405</v>
      </c>
      <c r="P493" s="289">
        <v>832809.53339999996</v>
      </c>
      <c r="Q493" s="289">
        <v>833724957.63911331</v>
      </c>
      <c r="R493" s="289">
        <v>0</v>
      </c>
      <c r="S493" s="289">
        <v>7367.66</v>
      </c>
    </row>
    <row r="494" spans="1:19">
      <c r="A494" s="69" t="str">
        <f t="shared" si="7"/>
        <v>HDONTFDPD</v>
      </c>
      <c r="B494" s="69" t="str">
        <f>VLOOKUP(H494,mapping!A:B,2,0)</f>
        <v>HDONTF</v>
      </c>
      <c r="C494" s="69" t="str">
        <f>VLOOKUP(H494,mapping!A:C,3,0)</f>
        <v>DPD</v>
      </c>
      <c r="D494" s="69" t="str">
        <f>VLOOKUP(H494,mapping!A:D,4,0)</f>
        <v>Direct Plan - Daily Dividend Option</v>
      </c>
      <c r="G494" s="239">
        <v>492</v>
      </c>
      <c r="H494" s="239" t="s">
        <v>1446</v>
      </c>
      <c r="I494" s="239" t="s">
        <v>2094</v>
      </c>
      <c r="J494" s="287">
        <v>44491</v>
      </c>
      <c r="K494" s="287">
        <v>44491</v>
      </c>
      <c r="L494" s="289">
        <v>9.0404529999999997E-2</v>
      </c>
      <c r="M494" s="289">
        <v>9.0404529999999997E-2</v>
      </c>
      <c r="N494" s="289">
        <v>0</v>
      </c>
      <c r="O494" s="289">
        <v>0</v>
      </c>
      <c r="P494" s="289">
        <v>17.477</v>
      </c>
      <c r="Q494" s="289">
        <v>17477</v>
      </c>
      <c r="R494" s="289">
        <v>0</v>
      </c>
      <c r="S494" s="289">
        <v>0</v>
      </c>
    </row>
    <row r="495" spans="1:19">
      <c r="A495" s="69" t="str">
        <f t="shared" si="7"/>
        <v>HDUSDFDD</v>
      </c>
      <c r="B495" s="69" t="str">
        <f>VLOOKUP(H495,mapping!A:B,2,0)</f>
        <v>HDUSDF</v>
      </c>
      <c r="C495" s="69" t="str">
        <f>VLOOKUP(H495,mapping!A:C,3,0)</f>
        <v>DD</v>
      </c>
      <c r="D495" s="69" t="str">
        <f>VLOOKUP(H495,mapping!A:D,4,0)</f>
        <v>Daily Dividend Option</v>
      </c>
      <c r="G495" s="239">
        <v>493</v>
      </c>
      <c r="H495" s="239" t="s">
        <v>1660</v>
      </c>
      <c r="I495" s="239" t="s">
        <v>2093</v>
      </c>
      <c r="J495" s="287">
        <v>44574</v>
      </c>
      <c r="K495" s="287">
        <v>44574</v>
      </c>
      <c r="L495" s="289">
        <v>0.15812842999999999</v>
      </c>
      <c r="M495" s="289">
        <v>0.15812842999999999</v>
      </c>
      <c r="N495" s="289">
        <v>0</v>
      </c>
      <c r="O495" s="289">
        <v>0</v>
      </c>
      <c r="P495" s="289">
        <v>85128.834000000003</v>
      </c>
      <c r="Q495" s="289">
        <v>87486042.900576606</v>
      </c>
      <c r="R495" s="289">
        <v>0</v>
      </c>
      <c r="S495" s="289">
        <v>0</v>
      </c>
    </row>
    <row r="496" spans="1:19">
      <c r="A496" s="69" t="str">
        <f t="shared" si="7"/>
        <v>HLCASHDPD</v>
      </c>
      <c r="B496" s="69" t="str">
        <f>VLOOKUP(H496,mapping!A:B,2,0)</f>
        <v>HLCASH</v>
      </c>
      <c r="C496" s="69" t="str">
        <f>VLOOKUP(H496,mapping!A:C,3,0)</f>
        <v>DPD</v>
      </c>
      <c r="D496" s="69" t="str">
        <f>VLOOKUP(H496,mapping!A:D,4,0)</f>
        <v>Direct Plan - Daily Dividend Option</v>
      </c>
      <c r="G496" s="239">
        <v>494</v>
      </c>
      <c r="H496" s="239" t="s">
        <v>615</v>
      </c>
      <c r="I496" s="239" t="s">
        <v>2095</v>
      </c>
      <c r="J496" s="287">
        <v>44496</v>
      </c>
      <c r="K496" s="287">
        <v>44496</v>
      </c>
      <c r="L496" s="289">
        <v>9.1420719999999997E-2</v>
      </c>
      <c r="M496" s="289">
        <v>9.1420719999999997E-2</v>
      </c>
      <c r="N496" s="289">
        <v>58770.815999999999</v>
      </c>
      <c r="O496" s="289">
        <v>58826066.444121599</v>
      </c>
      <c r="P496" s="289">
        <v>5444.4520000000002</v>
      </c>
      <c r="Q496" s="289">
        <v>5449570.3293252001</v>
      </c>
      <c r="R496" s="289">
        <v>0</v>
      </c>
      <c r="S496" s="289">
        <v>4837.63</v>
      </c>
    </row>
    <row r="497" spans="1:19">
      <c r="A497" s="69" t="str">
        <f t="shared" si="7"/>
        <v>HLCASHDPD</v>
      </c>
      <c r="B497" s="69" t="str">
        <f>VLOOKUP(H497,mapping!A:B,2,0)</f>
        <v>HLCASH</v>
      </c>
      <c r="C497" s="69" t="str">
        <f>VLOOKUP(H497,mapping!A:C,3,0)</f>
        <v>DPD</v>
      </c>
      <c r="D497" s="69" t="str">
        <f>VLOOKUP(H497,mapping!A:D,4,0)</f>
        <v>Direct Plan - Daily Dividend Option</v>
      </c>
      <c r="G497" s="239">
        <v>495</v>
      </c>
      <c r="H497" s="239" t="s">
        <v>615</v>
      </c>
      <c r="I497" s="239" t="s">
        <v>2095</v>
      </c>
      <c r="J497" s="287">
        <v>44630</v>
      </c>
      <c r="K497" s="287">
        <v>44630</v>
      </c>
      <c r="L497" s="289">
        <v>9.6586379999999999E-2</v>
      </c>
      <c r="M497" s="289">
        <v>9.6586379999999999E-2</v>
      </c>
      <c r="N497" s="289">
        <v>169232.649</v>
      </c>
      <c r="O497" s="289">
        <v>169391744.61332491</v>
      </c>
      <c r="P497" s="289">
        <v>5519.7650000000003</v>
      </c>
      <c r="Q497" s="289">
        <v>5524954.1310764998</v>
      </c>
      <c r="R497" s="289">
        <v>0</v>
      </c>
      <c r="S497" s="289">
        <v>14711.83</v>
      </c>
    </row>
    <row r="498" spans="1:19">
      <c r="A498" s="69" t="str">
        <f t="shared" si="7"/>
        <v>HDONTFDD</v>
      </c>
      <c r="B498" s="69" t="str">
        <f>VLOOKUP(H498,mapping!A:B,2,0)</f>
        <v>HDONTF</v>
      </c>
      <c r="C498" s="69" t="str">
        <f>VLOOKUP(H498,mapping!A:C,3,0)</f>
        <v>DD</v>
      </c>
      <c r="D498" s="69" t="str">
        <f>VLOOKUP(H498,mapping!A:D,4,0)</f>
        <v>Daily Dividend Option</v>
      </c>
      <c r="G498" s="239">
        <v>496</v>
      </c>
      <c r="H498" s="239" t="s">
        <v>1441</v>
      </c>
      <c r="I498" s="239" t="s">
        <v>2096</v>
      </c>
      <c r="J498" s="287">
        <v>44598</v>
      </c>
      <c r="K498" s="287">
        <v>44598</v>
      </c>
      <c r="L498" s="289">
        <v>0.17718706000000001</v>
      </c>
      <c r="M498" s="289">
        <v>0.17718706000000001</v>
      </c>
      <c r="N498" s="289">
        <v>710.21699999999998</v>
      </c>
      <c r="O498" s="289">
        <v>710217</v>
      </c>
      <c r="P498" s="289">
        <v>25567.716</v>
      </c>
      <c r="Q498" s="289">
        <v>25567716</v>
      </c>
      <c r="R498" s="289">
        <v>0</v>
      </c>
      <c r="S498" s="289">
        <v>112.83</v>
      </c>
    </row>
    <row r="499" spans="1:19">
      <c r="A499" s="69" t="str">
        <f t="shared" si="7"/>
        <v>HDONTFDPD</v>
      </c>
      <c r="B499" s="69" t="str">
        <f>VLOOKUP(H499,mapping!A:B,2,0)</f>
        <v>HDONTF</v>
      </c>
      <c r="C499" s="69" t="str">
        <f>VLOOKUP(H499,mapping!A:C,3,0)</f>
        <v>DPD</v>
      </c>
      <c r="D499" s="69" t="str">
        <f>VLOOKUP(H499,mapping!A:D,4,0)</f>
        <v>Direct Plan - Daily Dividend Option</v>
      </c>
      <c r="G499" s="239">
        <v>497</v>
      </c>
      <c r="H499" s="239" t="s">
        <v>1446</v>
      </c>
      <c r="I499" s="239" t="s">
        <v>2094</v>
      </c>
      <c r="J499" s="287">
        <v>44572</v>
      </c>
      <c r="K499" s="287">
        <v>44572</v>
      </c>
      <c r="L499" s="289">
        <v>9.8723400000000003E-2</v>
      </c>
      <c r="M499" s="289">
        <v>9.8723400000000003E-2</v>
      </c>
      <c r="N499" s="289">
        <v>0</v>
      </c>
      <c r="O499" s="289">
        <v>0</v>
      </c>
      <c r="P499" s="289">
        <v>17.625</v>
      </c>
      <c r="Q499" s="289">
        <v>17625</v>
      </c>
      <c r="R499" s="289">
        <v>0</v>
      </c>
      <c r="S499" s="289">
        <v>0</v>
      </c>
    </row>
    <row r="500" spans="1:19">
      <c r="A500" s="69" t="str">
        <f t="shared" si="7"/>
        <v>HLCASHDPD</v>
      </c>
      <c r="B500" s="69" t="str">
        <f>VLOOKUP(H500,mapping!A:B,2,0)</f>
        <v>HLCASH</v>
      </c>
      <c r="C500" s="69" t="str">
        <f>VLOOKUP(H500,mapping!A:C,3,0)</f>
        <v>DPD</v>
      </c>
      <c r="D500" s="69" t="str">
        <f>VLOOKUP(H500,mapping!A:D,4,0)</f>
        <v>Direct Plan - Daily Dividend Option</v>
      </c>
      <c r="G500" s="239">
        <v>498</v>
      </c>
      <c r="H500" s="239" t="s">
        <v>615</v>
      </c>
      <c r="I500" s="239" t="s">
        <v>2095</v>
      </c>
      <c r="J500" s="287">
        <v>44546</v>
      </c>
      <c r="K500" s="287">
        <v>44546</v>
      </c>
      <c r="L500" s="289">
        <v>6.7142480000000004E-2</v>
      </c>
      <c r="M500" s="289">
        <v>6.7142480000000004E-2</v>
      </c>
      <c r="N500" s="289">
        <v>192880.25599999999</v>
      </c>
      <c r="O500" s="289">
        <v>193061582.72866559</v>
      </c>
      <c r="P500" s="289">
        <v>5465.14</v>
      </c>
      <c r="Q500" s="289">
        <v>5470277.7781140003</v>
      </c>
      <c r="R500" s="289">
        <v>0</v>
      </c>
      <c r="S500" s="289">
        <v>11655.88</v>
      </c>
    </row>
    <row r="501" spans="1:19">
      <c r="A501" s="69" t="str">
        <f t="shared" si="7"/>
        <v>HLCASHDD</v>
      </c>
      <c r="B501" s="69" t="str">
        <f>VLOOKUP(H501,mapping!A:B,2,0)</f>
        <v>HLCASH</v>
      </c>
      <c r="C501" s="69" t="str">
        <f>VLOOKUP(H501,mapping!A:C,3,0)</f>
        <v>DD</v>
      </c>
      <c r="D501" s="69" t="str">
        <f>VLOOKUP(H501,mapping!A:D,4,0)</f>
        <v>Daily Dividend Option</v>
      </c>
      <c r="G501" s="239">
        <v>499</v>
      </c>
      <c r="H501" s="239" t="s">
        <v>610</v>
      </c>
      <c r="I501" s="239" t="s">
        <v>2098</v>
      </c>
      <c r="J501" s="287">
        <v>44558</v>
      </c>
      <c r="K501" s="287">
        <v>44558</v>
      </c>
      <c r="L501" s="289">
        <v>8.9592779999999997E-2</v>
      </c>
      <c r="M501" s="289">
        <v>8.9592779999999997E-2</v>
      </c>
      <c r="N501" s="289">
        <v>83271.178</v>
      </c>
      <c r="O501" s="289">
        <v>83362709.678857595</v>
      </c>
      <c r="P501" s="289">
        <v>756287.80039999995</v>
      </c>
      <c r="Q501" s="289">
        <v>757119111.95019972</v>
      </c>
      <c r="R501" s="289">
        <v>0</v>
      </c>
      <c r="S501" s="289">
        <v>6764.99</v>
      </c>
    </row>
    <row r="502" spans="1:19">
      <c r="A502" s="69" t="str">
        <f t="shared" si="7"/>
        <v>HDUSTFDPD</v>
      </c>
      <c r="B502" s="69" t="str">
        <f>VLOOKUP(H502,mapping!A:B,2,0)</f>
        <v>HDUSTF</v>
      </c>
      <c r="C502" s="69" t="str">
        <f>VLOOKUP(H502,mapping!A:C,3,0)</f>
        <v>DPD</v>
      </c>
      <c r="D502" s="69" t="str">
        <f>VLOOKUP(H502,mapping!A:D,4,0)</f>
        <v>Direct Plan - Daily Dividend Option</v>
      </c>
      <c r="G502" s="239">
        <v>500</v>
      </c>
      <c r="H502" s="239" t="s">
        <v>465</v>
      </c>
      <c r="I502" s="239" t="s">
        <v>2097</v>
      </c>
      <c r="J502" s="287">
        <v>44582</v>
      </c>
      <c r="K502" s="287">
        <v>44582</v>
      </c>
      <c r="L502" s="289">
        <v>8.9864000000000003E-4</v>
      </c>
      <c r="M502" s="289">
        <v>8.9864000000000003E-4</v>
      </c>
      <c r="N502" s="289">
        <v>3106.701</v>
      </c>
      <c r="O502" s="289">
        <v>31329.836904600001</v>
      </c>
      <c r="P502" s="289">
        <v>120875.95299999999</v>
      </c>
      <c r="Q502" s="289">
        <v>1218985.6356238001</v>
      </c>
      <c r="R502" s="289">
        <v>0</v>
      </c>
      <c r="S502" s="289">
        <v>2.79</v>
      </c>
    </row>
    <row r="503" spans="1:19">
      <c r="A503" s="69" t="str">
        <f t="shared" si="7"/>
        <v>HDUSTFDD</v>
      </c>
      <c r="B503" s="69" t="str">
        <f>VLOOKUP(H503,mapping!A:B,2,0)</f>
        <v>HDUSTF</v>
      </c>
      <c r="C503" s="69" t="str">
        <f>VLOOKUP(H503,mapping!A:C,3,0)</f>
        <v>DD</v>
      </c>
      <c r="D503" s="69" t="str">
        <f>VLOOKUP(H503,mapping!A:D,4,0)</f>
        <v>Daily Dividend Option</v>
      </c>
      <c r="G503" s="239">
        <v>501</v>
      </c>
      <c r="H503" s="239" t="s">
        <v>459</v>
      </c>
      <c r="I503" s="239" t="s">
        <v>2257</v>
      </c>
      <c r="J503" s="287">
        <v>44610</v>
      </c>
      <c r="K503" s="287">
        <v>44610</v>
      </c>
      <c r="L503" s="289">
        <v>1.1092E-4</v>
      </c>
      <c r="M503" s="289">
        <v>1.1092E-4</v>
      </c>
      <c r="N503" s="289">
        <v>31693.386999999999</v>
      </c>
      <c r="O503" s="289">
        <v>318578.75678529998</v>
      </c>
      <c r="P503" s="289">
        <v>3701024.85</v>
      </c>
      <c r="Q503" s="289">
        <v>37202331.689714998</v>
      </c>
      <c r="R503" s="289">
        <v>0</v>
      </c>
      <c r="S503" s="289">
        <v>3.52</v>
      </c>
    </row>
    <row r="504" spans="1:19">
      <c r="A504" s="69" t="str">
        <f t="shared" si="7"/>
        <v>HDUSTFDPD</v>
      </c>
      <c r="B504" s="69" t="str">
        <f>VLOOKUP(H504,mapping!A:B,2,0)</f>
        <v>HDUSTF</v>
      </c>
      <c r="C504" s="69" t="str">
        <f>VLOOKUP(H504,mapping!A:C,3,0)</f>
        <v>DPD</v>
      </c>
      <c r="D504" s="69" t="str">
        <f>VLOOKUP(H504,mapping!A:D,4,0)</f>
        <v>Direct Plan - Daily Dividend Option</v>
      </c>
      <c r="G504" s="239">
        <v>502</v>
      </c>
      <c r="H504" s="239" t="s">
        <v>465</v>
      </c>
      <c r="I504" s="239" t="s">
        <v>2097</v>
      </c>
      <c r="J504" s="287">
        <v>44606</v>
      </c>
      <c r="K504" s="287">
        <v>44606</v>
      </c>
      <c r="L504" s="289">
        <v>5.8010500000000003E-3</v>
      </c>
      <c r="M504" s="289">
        <v>5.8010500000000003E-3</v>
      </c>
      <c r="N504" s="289">
        <v>3113.4180000000001</v>
      </c>
      <c r="O504" s="289">
        <v>31397.5751628</v>
      </c>
      <c r="P504" s="289">
        <v>121111.24400000001</v>
      </c>
      <c r="Q504" s="289">
        <v>1221358.4512424001</v>
      </c>
      <c r="R504" s="289">
        <v>0</v>
      </c>
      <c r="S504" s="289">
        <v>18.059999999999999</v>
      </c>
    </row>
    <row r="505" spans="1:19">
      <c r="A505" s="69" t="str">
        <f t="shared" si="7"/>
        <v>HDONTFDD</v>
      </c>
      <c r="B505" s="69" t="str">
        <f>VLOOKUP(H505,mapping!A:B,2,0)</f>
        <v>HDONTF</v>
      </c>
      <c r="C505" s="69" t="str">
        <f>VLOOKUP(H505,mapping!A:C,3,0)</f>
        <v>DD</v>
      </c>
      <c r="D505" s="69" t="str">
        <f>VLOOKUP(H505,mapping!A:D,4,0)</f>
        <v>Daily Dividend Option</v>
      </c>
      <c r="G505" s="239">
        <v>503</v>
      </c>
      <c r="H505" s="239" t="s">
        <v>1441</v>
      </c>
      <c r="I505" s="239" t="s">
        <v>2096</v>
      </c>
      <c r="J505" s="287">
        <v>44606</v>
      </c>
      <c r="K505" s="287">
        <v>44606</v>
      </c>
      <c r="L505" s="289">
        <v>8.4838579999999997E-2</v>
      </c>
      <c r="M505" s="289">
        <v>8.4838579999999997E-2</v>
      </c>
      <c r="N505" s="289">
        <v>710.71699999999998</v>
      </c>
      <c r="O505" s="289">
        <v>710717</v>
      </c>
      <c r="P505" s="289">
        <v>25583.806</v>
      </c>
      <c r="Q505" s="289">
        <v>25583806</v>
      </c>
      <c r="R505" s="289">
        <v>0</v>
      </c>
      <c r="S505" s="289">
        <v>54.3</v>
      </c>
    </row>
    <row r="506" spans="1:19">
      <c r="A506" s="69" t="str">
        <f t="shared" si="7"/>
        <v>HDONTFDPD</v>
      </c>
      <c r="B506" s="69" t="str">
        <f>VLOOKUP(H506,mapping!A:B,2,0)</f>
        <v>HDONTF</v>
      </c>
      <c r="C506" s="69" t="str">
        <f>VLOOKUP(H506,mapping!A:C,3,0)</f>
        <v>DPD</v>
      </c>
      <c r="D506" s="69" t="str">
        <f>VLOOKUP(H506,mapping!A:D,4,0)</f>
        <v>Direct Plan - Daily Dividend Option</v>
      </c>
      <c r="G506" s="239">
        <v>504</v>
      </c>
      <c r="H506" s="239" t="s">
        <v>1446</v>
      </c>
      <c r="I506" s="239" t="s">
        <v>2094</v>
      </c>
      <c r="J506" s="287">
        <v>44617</v>
      </c>
      <c r="K506" s="287">
        <v>44617</v>
      </c>
      <c r="L506" s="289">
        <v>8.9215119999999995E-2</v>
      </c>
      <c r="M506" s="289">
        <v>8.9215119999999995E-2</v>
      </c>
      <c r="N506" s="289">
        <v>0</v>
      </c>
      <c r="O506" s="289">
        <v>0</v>
      </c>
      <c r="P506" s="289">
        <v>17.71</v>
      </c>
      <c r="Q506" s="289">
        <v>17710</v>
      </c>
      <c r="R506" s="289">
        <v>0</v>
      </c>
      <c r="S506" s="289">
        <v>0</v>
      </c>
    </row>
    <row r="507" spans="1:19">
      <c r="A507" s="69" t="str">
        <f t="shared" si="7"/>
        <v>HDONTFDPD</v>
      </c>
      <c r="B507" s="69" t="str">
        <f>VLOOKUP(H507,mapping!A:B,2,0)</f>
        <v>HDONTF</v>
      </c>
      <c r="C507" s="69" t="str">
        <f>VLOOKUP(H507,mapping!A:C,3,0)</f>
        <v>DPD</v>
      </c>
      <c r="D507" s="69" t="str">
        <f>VLOOKUP(H507,mapping!A:D,4,0)</f>
        <v>Direct Plan - Daily Dividend Option</v>
      </c>
      <c r="G507" s="239">
        <v>505</v>
      </c>
      <c r="H507" s="239" t="s">
        <v>1446</v>
      </c>
      <c r="I507" s="239" t="s">
        <v>2094</v>
      </c>
      <c r="J507" s="287">
        <v>44628</v>
      </c>
      <c r="K507" s="287">
        <v>44628</v>
      </c>
      <c r="L507" s="289">
        <v>9.2498579999999997E-2</v>
      </c>
      <c r="M507" s="289">
        <v>9.2498579999999997E-2</v>
      </c>
      <c r="N507" s="289">
        <v>0</v>
      </c>
      <c r="O507" s="289">
        <v>0</v>
      </c>
      <c r="P507" s="289">
        <v>17.73</v>
      </c>
      <c r="Q507" s="289">
        <v>17730</v>
      </c>
      <c r="R507" s="289">
        <v>0</v>
      </c>
      <c r="S507" s="289">
        <v>0</v>
      </c>
    </row>
    <row r="508" spans="1:19">
      <c r="A508" s="69" t="str">
        <f t="shared" si="7"/>
        <v>HLCASHDPD</v>
      </c>
      <c r="B508" s="69" t="str">
        <f>VLOOKUP(H508,mapping!A:B,2,0)</f>
        <v>HLCASH</v>
      </c>
      <c r="C508" s="69" t="str">
        <f>VLOOKUP(H508,mapping!A:C,3,0)</f>
        <v>DPD</v>
      </c>
      <c r="D508" s="69" t="str">
        <f>VLOOKUP(H508,mapping!A:D,4,0)</f>
        <v>Direct Plan - Daily Dividend Option</v>
      </c>
      <c r="G508" s="239">
        <v>506</v>
      </c>
      <c r="H508" s="239" t="s">
        <v>615</v>
      </c>
      <c r="I508" s="239" t="s">
        <v>2095</v>
      </c>
      <c r="J508" s="287">
        <v>44482</v>
      </c>
      <c r="K508" s="287">
        <v>44482</v>
      </c>
      <c r="L508" s="289">
        <v>9.2526629999999999E-2</v>
      </c>
      <c r="M508" s="289">
        <v>9.2526629999999999E-2</v>
      </c>
      <c r="N508" s="289">
        <v>58717.337</v>
      </c>
      <c r="O508" s="289">
        <v>58772537.1685137</v>
      </c>
      <c r="P508" s="289">
        <v>5439.375</v>
      </c>
      <c r="Q508" s="289">
        <v>5444488.5564374998</v>
      </c>
      <c r="R508" s="289">
        <v>0</v>
      </c>
      <c r="S508" s="289">
        <v>4891.67</v>
      </c>
    </row>
    <row r="509" spans="1:19">
      <c r="A509" s="69" t="str">
        <f t="shared" si="7"/>
        <v>HLCASHDPD</v>
      </c>
      <c r="B509" s="69" t="str">
        <f>VLOOKUP(H509,mapping!A:B,2,0)</f>
        <v>HLCASH</v>
      </c>
      <c r="C509" s="69" t="str">
        <f>VLOOKUP(H509,mapping!A:C,3,0)</f>
        <v>DPD</v>
      </c>
      <c r="D509" s="69" t="str">
        <f>VLOOKUP(H509,mapping!A:D,4,0)</f>
        <v>Direct Plan - Daily Dividend Option</v>
      </c>
      <c r="G509" s="239">
        <v>507</v>
      </c>
      <c r="H509" s="239" t="s">
        <v>615</v>
      </c>
      <c r="I509" s="239" t="s">
        <v>2095</v>
      </c>
      <c r="J509" s="287">
        <v>44573</v>
      </c>
      <c r="K509" s="287">
        <v>44573</v>
      </c>
      <c r="L509" s="289">
        <v>0.10785214</v>
      </c>
      <c r="M509" s="289">
        <v>0.10785214</v>
      </c>
      <c r="N509" s="289">
        <v>173379.39199999999</v>
      </c>
      <c r="O509" s="289">
        <v>173542385.96641919</v>
      </c>
      <c r="P509" s="289">
        <v>5490.1019999999999</v>
      </c>
      <c r="Q509" s="289">
        <v>5495263.2448902</v>
      </c>
      <c r="R509" s="289">
        <v>0</v>
      </c>
      <c r="S509" s="289">
        <v>16829.5</v>
      </c>
    </row>
    <row r="510" spans="1:19">
      <c r="A510" s="69" t="str">
        <f t="shared" si="7"/>
        <v>HDUSTFDPD</v>
      </c>
      <c r="B510" s="69" t="str">
        <f>VLOOKUP(H510,mapping!A:B,2,0)</f>
        <v>HDUSTF</v>
      </c>
      <c r="C510" s="69" t="str">
        <f>VLOOKUP(H510,mapping!A:C,3,0)</f>
        <v>DPD</v>
      </c>
      <c r="D510" s="69" t="str">
        <f>VLOOKUP(H510,mapping!A:D,4,0)</f>
        <v>Direct Plan - Daily Dividend Option</v>
      </c>
      <c r="G510" s="239">
        <v>508</v>
      </c>
      <c r="H510" s="239" t="s">
        <v>465</v>
      </c>
      <c r="I510" s="239" t="s">
        <v>2097</v>
      </c>
      <c r="J510" s="287">
        <v>44607</v>
      </c>
      <c r="K510" s="287">
        <v>44607</v>
      </c>
      <c r="L510" s="289">
        <v>2.56938E-3</v>
      </c>
      <c r="M510" s="289">
        <v>2.56938E-3</v>
      </c>
      <c r="N510" s="289">
        <v>3115.2089999999998</v>
      </c>
      <c r="O510" s="289">
        <v>31415.636681399999</v>
      </c>
      <c r="P510" s="289">
        <v>121173.967</v>
      </c>
      <c r="Q510" s="289">
        <v>1221990.9876081999</v>
      </c>
      <c r="R510" s="289">
        <v>0</v>
      </c>
      <c r="S510" s="289">
        <v>8</v>
      </c>
    </row>
    <row r="511" spans="1:19">
      <c r="A511" s="69" t="str">
        <f t="shared" si="7"/>
        <v>HDUSTFDD</v>
      </c>
      <c r="B511" s="69" t="str">
        <f>VLOOKUP(H511,mapping!A:B,2,0)</f>
        <v>HDUSTF</v>
      </c>
      <c r="C511" s="69" t="str">
        <f>VLOOKUP(H511,mapping!A:C,3,0)</f>
        <v>DD</v>
      </c>
      <c r="D511" s="69" t="str">
        <f>VLOOKUP(H511,mapping!A:D,4,0)</f>
        <v>Daily Dividend Option</v>
      </c>
      <c r="G511" s="239">
        <v>509</v>
      </c>
      <c r="H511" s="239" t="s">
        <v>459</v>
      </c>
      <c r="I511" s="239" t="s">
        <v>2257</v>
      </c>
      <c r="J511" s="287">
        <v>44522</v>
      </c>
      <c r="K511" s="287">
        <v>44522</v>
      </c>
      <c r="L511" s="289">
        <v>2.7123400000000002E-3</v>
      </c>
      <c r="M511" s="289">
        <v>2.7123400000000002E-3</v>
      </c>
      <c r="N511" s="289">
        <v>31409.420999999998</v>
      </c>
      <c r="O511" s="289">
        <v>315724.35894990002</v>
      </c>
      <c r="P511" s="289">
        <v>3489182.9559999998</v>
      </c>
      <c r="Q511" s="289">
        <v>35072918.155416399</v>
      </c>
      <c r="R511" s="289">
        <v>0</v>
      </c>
      <c r="S511" s="289">
        <v>85.19</v>
      </c>
    </row>
    <row r="512" spans="1:19">
      <c r="A512" s="69" t="str">
        <f t="shared" si="7"/>
        <v>HDUSTFDPD</v>
      </c>
      <c r="B512" s="69" t="str">
        <f>VLOOKUP(H512,mapping!A:B,2,0)</f>
        <v>HDUSTF</v>
      </c>
      <c r="C512" s="69" t="str">
        <f>VLOOKUP(H512,mapping!A:C,3,0)</f>
        <v>DPD</v>
      </c>
      <c r="D512" s="69" t="str">
        <f>VLOOKUP(H512,mapping!A:D,4,0)</f>
        <v>Direct Plan - Daily Dividend Option</v>
      </c>
      <c r="G512" s="239">
        <v>510</v>
      </c>
      <c r="H512" s="239" t="s">
        <v>465</v>
      </c>
      <c r="I512" s="239" t="s">
        <v>2097</v>
      </c>
      <c r="J512" s="287">
        <v>44630</v>
      </c>
      <c r="K512" s="287">
        <v>44630</v>
      </c>
      <c r="L512" s="289">
        <v>6.8448000000000001E-4</v>
      </c>
      <c r="M512" s="289">
        <v>6.8448000000000001E-4</v>
      </c>
      <c r="N512" s="289">
        <v>3119.991</v>
      </c>
      <c r="O512" s="289">
        <v>31463.861238599999</v>
      </c>
      <c r="P512" s="289">
        <v>121341.45600000001</v>
      </c>
      <c r="Q512" s="289">
        <v>1223680.0471776</v>
      </c>
      <c r="R512" s="289">
        <v>0</v>
      </c>
      <c r="S512" s="289">
        <v>2.14</v>
      </c>
    </row>
    <row r="513" spans="1:19">
      <c r="A513" s="69" t="str">
        <f t="shared" si="7"/>
        <v>HDONTFDD</v>
      </c>
      <c r="B513" s="69" t="str">
        <f>VLOOKUP(H513,mapping!A:B,2,0)</f>
        <v>HDONTF</v>
      </c>
      <c r="C513" s="69" t="str">
        <f>VLOOKUP(H513,mapping!A:C,3,0)</f>
        <v>DD</v>
      </c>
      <c r="D513" s="69" t="str">
        <f>VLOOKUP(H513,mapping!A:D,4,0)</f>
        <v>Daily Dividend Option</v>
      </c>
      <c r="G513" s="239">
        <v>511</v>
      </c>
      <c r="H513" s="239" t="s">
        <v>1441</v>
      </c>
      <c r="I513" s="239" t="s">
        <v>2096</v>
      </c>
      <c r="J513" s="287">
        <v>44568</v>
      </c>
      <c r="K513" s="287">
        <v>44568</v>
      </c>
      <c r="L513" s="289">
        <v>8.908228E-2</v>
      </c>
      <c r="M513" s="289">
        <v>8.908228E-2</v>
      </c>
      <c r="N513" s="289">
        <v>808.36699999999996</v>
      </c>
      <c r="O513" s="289">
        <v>808367</v>
      </c>
      <c r="P513" s="289">
        <v>25515.16</v>
      </c>
      <c r="Q513" s="289">
        <v>25515160</v>
      </c>
      <c r="R513" s="289">
        <v>0</v>
      </c>
      <c r="S513" s="289">
        <v>65.010000000000005</v>
      </c>
    </row>
    <row r="514" spans="1:19">
      <c r="A514" s="69" t="str">
        <f t="shared" si="7"/>
        <v>HDUSTFDPD</v>
      </c>
      <c r="B514" s="69" t="str">
        <f>VLOOKUP(H514,mapping!A:B,2,0)</f>
        <v>HDUSTF</v>
      </c>
      <c r="C514" s="69" t="str">
        <f>VLOOKUP(H514,mapping!A:C,3,0)</f>
        <v>DPD</v>
      </c>
      <c r="D514" s="69" t="str">
        <f>VLOOKUP(H514,mapping!A:D,4,0)</f>
        <v>Direct Plan - Daily Dividend Option</v>
      </c>
      <c r="G514" s="239">
        <v>512</v>
      </c>
      <c r="H514" s="239" t="s">
        <v>465</v>
      </c>
      <c r="I514" s="239" t="s">
        <v>2097</v>
      </c>
      <c r="J514" s="287">
        <v>44641</v>
      </c>
      <c r="K514" s="287">
        <v>44641</v>
      </c>
      <c r="L514" s="289">
        <v>4.9076600000000003E-3</v>
      </c>
      <c r="M514" s="289">
        <v>4.9076600000000003E-3</v>
      </c>
      <c r="N514" s="289">
        <v>3122.732</v>
      </c>
      <c r="O514" s="289">
        <v>31491.503127200001</v>
      </c>
      <c r="P514" s="289">
        <v>121530.505</v>
      </c>
      <c r="Q514" s="289">
        <v>1225586.5307229999</v>
      </c>
      <c r="R514" s="289">
        <v>0</v>
      </c>
      <c r="S514" s="289">
        <v>0</v>
      </c>
    </row>
    <row r="515" spans="1:19">
      <c r="A515" s="69" t="str">
        <f t="shared" si="7"/>
        <v>HLCASHDD</v>
      </c>
      <c r="B515" s="69" t="str">
        <f>VLOOKUP(H515,mapping!A:B,2,0)</f>
        <v>HLCASH</v>
      </c>
      <c r="C515" s="69" t="str">
        <f>VLOOKUP(H515,mapping!A:C,3,0)</f>
        <v>DD</v>
      </c>
      <c r="D515" s="69" t="str">
        <f>VLOOKUP(H515,mapping!A:D,4,0)</f>
        <v>Daily Dividend Option</v>
      </c>
      <c r="G515" s="239">
        <v>513</v>
      </c>
      <c r="H515" s="239" t="s">
        <v>610</v>
      </c>
      <c r="I515" s="239" t="s">
        <v>2098</v>
      </c>
      <c r="J515" s="287">
        <v>44482</v>
      </c>
      <c r="K515" s="287">
        <v>44482</v>
      </c>
      <c r="L515" s="289">
        <v>8.7682469999999998E-2</v>
      </c>
      <c r="M515" s="289">
        <v>8.7682469999999998E-2</v>
      </c>
      <c r="N515" s="289">
        <v>82759.356</v>
      </c>
      <c r="O515" s="289">
        <v>82850325.084115207</v>
      </c>
      <c r="P515" s="289">
        <v>682926.88840000005</v>
      </c>
      <c r="Q515" s="289">
        <v>683677561.63572931</v>
      </c>
      <c r="R515" s="289">
        <v>0</v>
      </c>
      <c r="S515" s="289">
        <v>6581.28</v>
      </c>
    </row>
    <row r="516" spans="1:19">
      <c r="A516" s="69" t="str">
        <f t="shared" ref="A516:A579" si="8">+B516&amp;C516</f>
        <v>HLCASHDPD</v>
      </c>
      <c r="B516" s="69" t="str">
        <f>VLOOKUP(H516,mapping!A:B,2,0)</f>
        <v>HLCASH</v>
      </c>
      <c r="C516" s="69" t="str">
        <f>VLOOKUP(H516,mapping!A:C,3,0)</f>
        <v>DPD</v>
      </c>
      <c r="D516" s="69" t="str">
        <f>VLOOKUP(H516,mapping!A:D,4,0)</f>
        <v>Direct Plan - Daily Dividend Option</v>
      </c>
      <c r="G516" s="239">
        <v>514</v>
      </c>
      <c r="H516" s="239" t="s">
        <v>615</v>
      </c>
      <c r="I516" s="239" t="s">
        <v>2095</v>
      </c>
      <c r="J516" s="287">
        <v>44517</v>
      </c>
      <c r="K516" s="287">
        <v>44517</v>
      </c>
      <c r="L516" s="289">
        <v>0.11229223000000001</v>
      </c>
      <c r="M516" s="289">
        <v>0.11229223000000001</v>
      </c>
      <c r="N516" s="289">
        <v>212442.41099999999</v>
      </c>
      <c r="O516" s="289">
        <v>212642128.11058113</v>
      </c>
      <c r="P516" s="289">
        <v>5450.5959999999995</v>
      </c>
      <c r="Q516" s="289">
        <v>5455720.1052996004</v>
      </c>
      <c r="R516" s="289">
        <v>0</v>
      </c>
      <c r="S516" s="289">
        <v>21472.560000000001</v>
      </c>
    </row>
    <row r="517" spans="1:19">
      <c r="A517" s="69" t="str">
        <f t="shared" si="8"/>
        <v>HLCASHDD</v>
      </c>
      <c r="B517" s="69" t="str">
        <f>VLOOKUP(H517,mapping!A:B,2,0)</f>
        <v>HLCASH</v>
      </c>
      <c r="C517" s="69" t="str">
        <f>VLOOKUP(H517,mapping!A:C,3,0)</f>
        <v>DD</v>
      </c>
      <c r="D517" s="69" t="str">
        <f>VLOOKUP(H517,mapping!A:D,4,0)</f>
        <v>Daily Dividend Option</v>
      </c>
      <c r="G517" s="239">
        <v>515</v>
      </c>
      <c r="H517" s="239" t="s">
        <v>610</v>
      </c>
      <c r="I517" s="239" t="s">
        <v>2098</v>
      </c>
      <c r="J517" s="287">
        <v>44627</v>
      </c>
      <c r="K517" s="287">
        <v>44627</v>
      </c>
      <c r="L517" s="289">
        <v>7.828628E-2</v>
      </c>
      <c r="M517" s="289">
        <v>7.828628E-2</v>
      </c>
      <c r="N517" s="289">
        <v>91284.785999999993</v>
      </c>
      <c r="O517" s="289">
        <v>91385126.236771196</v>
      </c>
      <c r="P517" s="289">
        <v>661182.27540000004</v>
      </c>
      <c r="Q517" s="289">
        <v>661909046.9571197</v>
      </c>
      <c r="R517" s="289">
        <v>0</v>
      </c>
      <c r="S517" s="289">
        <v>6473.23</v>
      </c>
    </row>
    <row r="518" spans="1:19">
      <c r="A518" s="69" t="str">
        <f t="shared" si="8"/>
        <v>HDUSTFDD</v>
      </c>
      <c r="B518" s="69" t="str">
        <f>VLOOKUP(H518,mapping!A:B,2,0)</f>
        <v>HDUSTF</v>
      </c>
      <c r="C518" s="69" t="str">
        <f>VLOOKUP(H518,mapping!A:C,3,0)</f>
        <v>DD</v>
      </c>
      <c r="D518" s="69" t="str">
        <f>VLOOKUP(H518,mapping!A:D,4,0)</f>
        <v>Daily Dividend Option</v>
      </c>
      <c r="G518" s="239">
        <v>516</v>
      </c>
      <c r="H518" s="239" t="s">
        <v>459</v>
      </c>
      <c r="I518" s="239" t="s">
        <v>2257</v>
      </c>
      <c r="J518" s="287">
        <v>44582</v>
      </c>
      <c r="K518" s="287">
        <v>44582</v>
      </c>
      <c r="L518" s="289">
        <v>7.8534999999999998E-4</v>
      </c>
      <c r="M518" s="289">
        <v>7.8534999999999998E-4</v>
      </c>
      <c r="N518" s="289">
        <v>31595.217000000001</v>
      </c>
      <c r="O518" s="289">
        <v>317591.96176229999</v>
      </c>
      <c r="P518" s="289">
        <v>3394665.162</v>
      </c>
      <c r="Q518" s="289">
        <v>34122834.741907798</v>
      </c>
      <c r="R518" s="289">
        <v>0</v>
      </c>
      <c r="S518" s="289">
        <v>24.81</v>
      </c>
    </row>
    <row r="519" spans="1:19">
      <c r="A519" s="69" t="str">
        <f t="shared" si="8"/>
        <v>HLCASHDPD</v>
      </c>
      <c r="B519" s="69" t="str">
        <f>VLOOKUP(H519,mapping!A:B,2,0)</f>
        <v>HLCASH</v>
      </c>
      <c r="C519" s="69" t="str">
        <f>VLOOKUP(H519,mapping!A:C,3,0)</f>
        <v>DPD</v>
      </c>
      <c r="D519" s="69" t="str">
        <f>VLOOKUP(H519,mapping!A:D,4,0)</f>
        <v>Direct Plan - Daily Dividend Option</v>
      </c>
      <c r="G519" s="239">
        <v>517</v>
      </c>
      <c r="H519" s="239" t="s">
        <v>615</v>
      </c>
      <c r="I519" s="239" t="s">
        <v>2095</v>
      </c>
      <c r="J519" s="287">
        <v>44502</v>
      </c>
      <c r="K519" s="287">
        <v>44502</v>
      </c>
      <c r="L519" s="289">
        <v>9.5457280000000005E-2</v>
      </c>
      <c r="M519" s="289">
        <v>9.5457280000000005E-2</v>
      </c>
      <c r="N519" s="289">
        <v>208661.68299999999</v>
      </c>
      <c r="O519" s="289">
        <v>208857845.84818831</v>
      </c>
      <c r="P519" s="289">
        <v>5447.0730000000003</v>
      </c>
      <c r="Q519" s="289">
        <v>5452193.7933272999</v>
      </c>
      <c r="R519" s="289">
        <v>0</v>
      </c>
      <c r="S519" s="289">
        <v>17927.39</v>
      </c>
    </row>
    <row r="520" spans="1:19">
      <c r="A520" s="69" t="str">
        <f t="shared" si="8"/>
        <v>HDONTFDPD</v>
      </c>
      <c r="B520" s="69" t="str">
        <f>VLOOKUP(H520,mapping!A:B,2,0)</f>
        <v>HDONTF</v>
      </c>
      <c r="C520" s="69" t="str">
        <f>VLOOKUP(H520,mapping!A:C,3,0)</f>
        <v>DPD</v>
      </c>
      <c r="D520" s="69" t="str">
        <f>VLOOKUP(H520,mapping!A:D,4,0)</f>
        <v>Direct Plan - Daily Dividend Option</v>
      </c>
      <c r="G520" s="239">
        <v>518</v>
      </c>
      <c r="H520" s="239" t="s">
        <v>1446</v>
      </c>
      <c r="I520" s="239" t="s">
        <v>2094</v>
      </c>
      <c r="J520" s="287">
        <v>44578</v>
      </c>
      <c r="K520" s="287">
        <v>44578</v>
      </c>
      <c r="L520" s="289">
        <v>0.10092991</v>
      </c>
      <c r="M520" s="289">
        <v>0.10092991</v>
      </c>
      <c r="N520" s="289">
        <v>0</v>
      </c>
      <c r="O520" s="289">
        <v>0</v>
      </c>
      <c r="P520" s="289">
        <v>17.635999999999999</v>
      </c>
      <c r="Q520" s="289">
        <v>17636</v>
      </c>
      <c r="R520" s="289">
        <v>0</v>
      </c>
      <c r="S520" s="289">
        <v>0</v>
      </c>
    </row>
    <row r="521" spans="1:19">
      <c r="A521" s="69" t="str">
        <f t="shared" si="8"/>
        <v>HLCASHDPD</v>
      </c>
      <c r="B521" s="69" t="str">
        <f>VLOOKUP(H521,mapping!A:B,2,0)</f>
        <v>HLCASH</v>
      </c>
      <c r="C521" s="69" t="str">
        <f>VLOOKUP(H521,mapping!A:C,3,0)</f>
        <v>DPD</v>
      </c>
      <c r="D521" s="69" t="str">
        <f>VLOOKUP(H521,mapping!A:D,4,0)</f>
        <v>Direct Plan - Daily Dividend Option</v>
      </c>
      <c r="G521" s="239">
        <v>519</v>
      </c>
      <c r="H521" s="239" t="s">
        <v>615</v>
      </c>
      <c r="I521" s="239" t="s">
        <v>2095</v>
      </c>
      <c r="J521" s="287">
        <v>44564</v>
      </c>
      <c r="K521" s="287">
        <v>44564</v>
      </c>
      <c r="L521" s="289">
        <v>0.13323681000000001</v>
      </c>
      <c r="M521" s="289">
        <v>0.13323681000000001</v>
      </c>
      <c r="N521" s="289">
        <v>193196.769</v>
      </c>
      <c r="O521" s="289">
        <v>193378393.28253689</v>
      </c>
      <c r="P521" s="289">
        <v>5484.1350000000002</v>
      </c>
      <c r="Q521" s="289">
        <v>5489290.6353134997</v>
      </c>
      <c r="R521" s="289">
        <v>0</v>
      </c>
      <c r="S521" s="289">
        <v>23167.77</v>
      </c>
    </row>
    <row r="522" spans="1:19">
      <c r="A522" s="69" t="str">
        <f t="shared" si="8"/>
        <v>HDUSTFDD</v>
      </c>
      <c r="B522" s="69" t="str">
        <f>VLOOKUP(H522,mapping!A:B,2,0)</f>
        <v>HDUSTF</v>
      </c>
      <c r="C522" s="69" t="str">
        <f>VLOOKUP(H522,mapping!A:C,3,0)</f>
        <v>DD</v>
      </c>
      <c r="D522" s="69" t="str">
        <f>VLOOKUP(H522,mapping!A:D,4,0)</f>
        <v>Daily Dividend Option</v>
      </c>
      <c r="G522" s="239">
        <v>520</v>
      </c>
      <c r="H522" s="239" t="s">
        <v>459</v>
      </c>
      <c r="I522" s="239" t="s">
        <v>2257</v>
      </c>
      <c r="J522" s="287">
        <v>44546</v>
      </c>
      <c r="K522" s="287">
        <v>44546</v>
      </c>
      <c r="L522" s="289">
        <v>1.2135E-4</v>
      </c>
      <c r="M522" s="289">
        <v>1.2135E-4</v>
      </c>
      <c r="N522" s="289">
        <v>31487.327000000001</v>
      </c>
      <c r="O522" s="289">
        <v>316507.46227130003</v>
      </c>
      <c r="P522" s="289">
        <v>3439895.2439999999</v>
      </c>
      <c r="Q522" s="289">
        <v>34577483.003163598</v>
      </c>
      <c r="R522" s="289">
        <v>0</v>
      </c>
      <c r="S522" s="289">
        <v>3.83</v>
      </c>
    </row>
    <row r="523" spans="1:19">
      <c r="A523" s="69" t="str">
        <f t="shared" si="8"/>
        <v>HLCASHDD</v>
      </c>
      <c r="B523" s="69" t="str">
        <f>VLOOKUP(H523,mapping!A:B,2,0)</f>
        <v>HLCASH</v>
      </c>
      <c r="C523" s="69" t="str">
        <f>VLOOKUP(H523,mapping!A:C,3,0)</f>
        <v>DD</v>
      </c>
      <c r="D523" s="69" t="str">
        <f>VLOOKUP(H523,mapping!A:D,4,0)</f>
        <v>Daily Dividend Option</v>
      </c>
      <c r="G523" s="239">
        <v>521</v>
      </c>
      <c r="H523" s="239" t="s">
        <v>610</v>
      </c>
      <c r="I523" s="239" t="s">
        <v>2098</v>
      </c>
      <c r="J523" s="287">
        <v>44550</v>
      </c>
      <c r="K523" s="287">
        <v>44550</v>
      </c>
      <c r="L523" s="289">
        <v>0.10399998000000001</v>
      </c>
      <c r="M523" s="289">
        <v>0.10399998000000001</v>
      </c>
      <c r="N523" s="289">
        <v>83212.135999999999</v>
      </c>
      <c r="O523" s="289">
        <v>83303602.779891193</v>
      </c>
      <c r="P523" s="289">
        <v>774322.89939999999</v>
      </c>
      <c r="Q523" s="289">
        <v>775174035.13102043</v>
      </c>
      <c r="R523" s="289">
        <v>0</v>
      </c>
      <c r="S523" s="289">
        <v>7850.13</v>
      </c>
    </row>
    <row r="524" spans="1:19">
      <c r="A524" s="69" t="str">
        <f t="shared" si="8"/>
        <v>HDUSTFDD</v>
      </c>
      <c r="B524" s="69" t="str">
        <f>VLOOKUP(H524,mapping!A:B,2,0)</f>
        <v>HDUSTF</v>
      </c>
      <c r="C524" s="69" t="str">
        <f>VLOOKUP(H524,mapping!A:C,3,0)</f>
        <v>DD</v>
      </c>
      <c r="D524" s="69" t="str">
        <f>VLOOKUP(H524,mapping!A:D,4,0)</f>
        <v>Daily Dividend Option</v>
      </c>
      <c r="G524" s="239">
        <v>522</v>
      </c>
      <c r="H524" s="239" t="s">
        <v>459</v>
      </c>
      <c r="I524" s="239" t="s">
        <v>2257</v>
      </c>
      <c r="J524" s="287">
        <v>44572</v>
      </c>
      <c r="K524" s="287">
        <v>44572</v>
      </c>
      <c r="L524" s="289">
        <v>8.3666000000000003E-4</v>
      </c>
      <c r="M524" s="289">
        <v>8.3666000000000003E-4</v>
      </c>
      <c r="N524" s="289">
        <v>31559.281999999999</v>
      </c>
      <c r="O524" s="289">
        <v>317230.7467358</v>
      </c>
      <c r="P524" s="289">
        <v>3412914.642</v>
      </c>
      <c r="Q524" s="289">
        <v>34306276.6899198</v>
      </c>
      <c r="R524" s="289">
        <v>0</v>
      </c>
      <c r="S524" s="289">
        <v>26.4</v>
      </c>
    </row>
    <row r="525" spans="1:19">
      <c r="A525" s="69" t="str">
        <f t="shared" si="8"/>
        <v>HDONTFDPD</v>
      </c>
      <c r="B525" s="69" t="str">
        <f>VLOOKUP(H525,mapping!A:B,2,0)</f>
        <v>HDONTF</v>
      </c>
      <c r="C525" s="69" t="str">
        <f>VLOOKUP(H525,mapping!A:C,3,0)</f>
        <v>DPD</v>
      </c>
      <c r="D525" s="69" t="str">
        <f>VLOOKUP(H525,mapping!A:D,4,0)</f>
        <v>Direct Plan - Daily Dividend Option</v>
      </c>
      <c r="G525" s="239">
        <v>523</v>
      </c>
      <c r="H525" s="239" t="s">
        <v>1446</v>
      </c>
      <c r="I525" s="239" t="s">
        <v>2094</v>
      </c>
      <c r="J525" s="287">
        <v>44648</v>
      </c>
      <c r="K525" s="287">
        <v>44648</v>
      </c>
      <c r="L525" s="289">
        <v>8.72E-2</v>
      </c>
      <c r="M525" s="289">
        <v>8.72E-2</v>
      </c>
      <c r="N525" s="289">
        <v>0</v>
      </c>
      <c r="O525" s="289">
        <v>0</v>
      </c>
      <c r="P525" s="289">
        <v>17.766999999999999</v>
      </c>
      <c r="Q525" s="289">
        <v>17767</v>
      </c>
      <c r="R525" s="289">
        <v>0</v>
      </c>
      <c r="S525" s="289">
        <v>0</v>
      </c>
    </row>
    <row r="526" spans="1:19">
      <c r="A526" s="69" t="str">
        <f t="shared" si="8"/>
        <v>HDONTFDD</v>
      </c>
      <c r="B526" s="69" t="str">
        <f>VLOOKUP(H526,mapping!A:B,2,0)</f>
        <v>HDONTF</v>
      </c>
      <c r="C526" s="69" t="str">
        <f>VLOOKUP(H526,mapping!A:C,3,0)</f>
        <v>DD</v>
      </c>
      <c r="D526" s="69" t="str">
        <f>VLOOKUP(H526,mapping!A:D,4,0)</f>
        <v>Daily Dividend Option</v>
      </c>
      <c r="G526" s="239">
        <v>524</v>
      </c>
      <c r="H526" s="239" t="s">
        <v>1441</v>
      </c>
      <c r="I526" s="239" t="s">
        <v>2096</v>
      </c>
      <c r="J526" s="287">
        <v>44494</v>
      </c>
      <c r="K526" s="287">
        <v>44494</v>
      </c>
      <c r="L526" s="289">
        <v>8.7659769999999998E-2</v>
      </c>
      <c r="M526" s="289">
        <v>8.7659769999999998E-2</v>
      </c>
      <c r="N526" s="289">
        <v>1003.003</v>
      </c>
      <c r="O526" s="289">
        <v>1003003</v>
      </c>
      <c r="P526" s="289">
        <v>22872.598999999998</v>
      </c>
      <c r="Q526" s="289">
        <v>22872599</v>
      </c>
      <c r="R526" s="289">
        <v>0</v>
      </c>
      <c r="S526" s="289">
        <v>78.92</v>
      </c>
    </row>
    <row r="527" spans="1:19">
      <c r="A527" s="69" t="str">
        <f t="shared" si="8"/>
        <v>HLCASHDD</v>
      </c>
      <c r="B527" s="69" t="str">
        <f>VLOOKUP(H527,mapping!A:B,2,0)</f>
        <v>HLCASH</v>
      </c>
      <c r="C527" s="69" t="str">
        <f>VLOOKUP(H527,mapping!A:C,3,0)</f>
        <v>DD</v>
      </c>
      <c r="D527" s="69" t="str">
        <f>VLOOKUP(H527,mapping!A:D,4,0)</f>
        <v>Daily Dividend Option</v>
      </c>
      <c r="G527" s="239">
        <v>525</v>
      </c>
      <c r="H527" s="239" t="s">
        <v>610</v>
      </c>
      <c r="I527" s="239" t="s">
        <v>2098</v>
      </c>
      <c r="J527" s="287">
        <v>44475</v>
      </c>
      <c r="K527" s="287">
        <v>44475</v>
      </c>
      <c r="L527" s="289">
        <v>9.4046920000000006E-2</v>
      </c>
      <c r="M527" s="289">
        <v>9.4046920000000006E-2</v>
      </c>
      <c r="N527" s="289">
        <v>82702.740000000005</v>
      </c>
      <c r="O527" s="289">
        <v>82793018.310984001</v>
      </c>
      <c r="P527" s="289">
        <v>698750.51839999994</v>
      </c>
      <c r="Q527" s="289">
        <v>699513274.4658854</v>
      </c>
      <c r="R527" s="289">
        <v>0</v>
      </c>
      <c r="S527" s="289">
        <v>7053.86</v>
      </c>
    </row>
    <row r="528" spans="1:19">
      <c r="A528" s="69" t="str">
        <f t="shared" si="8"/>
        <v>HDUSTFRDD</v>
      </c>
      <c r="B528" s="69" t="str">
        <f>VLOOKUP(H528,mapping!A:B,2,0)</f>
        <v>HDUSTF</v>
      </c>
      <c r="C528" s="69" t="str">
        <f>VLOOKUP(H528,mapping!A:C,3,0)</f>
        <v>RDD</v>
      </c>
      <c r="D528" s="69" t="str">
        <f>VLOOKUP(H528,mapping!A:D,4,0)</f>
        <v>Regular Option - Daily Dividend</v>
      </c>
      <c r="G528" s="239">
        <v>526</v>
      </c>
      <c r="H528" s="239" t="s">
        <v>488</v>
      </c>
      <c r="I528" s="239" t="s">
        <v>2256</v>
      </c>
      <c r="J528" s="287">
        <v>44643</v>
      </c>
      <c r="K528" s="287">
        <v>44643</v>
      </c>
      <c r="L528" s="289">
        <v>2.55756E-3</v>
      </c>
      <c r="M528" s="289">
        <v>2.55756E-3</v>
      </c>
      <c r="N528" s="289">
        <v>10687.005999999999</v>
      </c>
      <c r="O528" s="289">
        <v>106905.3271198</v>
      </c>
      <c r="P528" s="289">
        <v>1302083.8559999999</v>
      </c>
      <c r="Q528" s="289">
        <v>13025135.436724801</v>
      </c>
      <c r="R528" s="289">
        <v>0</v>
      </c>
      <c r="S528" s="289">
        <v>0</v>
      </c>
    </row>
    <row r="529" spans="1:19">
      <c r="A529" s="69" t="str">
        <f t="shared" si="8"/>
        <v>HDUSDFDD</v>
      </c>
      <c r="B529" s="69" t="str">
        <f>VLOOKUP(H529,mapping!A:B,2,0)</f>
        <v>HDUSDF</v>
      </c>
      <c r="C529" s="69" t="str">
        <f>VLOOKUP(H529,mapping!A:C,3,0)</f>
        <v>DD</v>
      </c>
      <c r="D529" s="69" t="str">
        <f>VLOOKUP(H529,mapping!A:D,4,0)</f>
        <v>Daily Dividend Option</v>
      </c>
      <c r="G529" s="239">
        <v>527</v>
      </c>
      <c r="H529" s="239" t="s">
        <v>1660</v>
      </c>
      <c r="I529" s="239" t="s">
        <v>2093</v>
      </c>
      <c r="J529" s="287">
        <v>44609</v>
      </c>
      <c r="K529" s="287">
        <v>44609</v>
      </c>
      <c r="L529" s="289">
        <v>0.15022384999999999</v>
      </c>
      <c r="M529" s="289">
        <v>0.15022384999999999</v>
      </c>
      <c r="N529" s="289">
        <v>0</v>
      </c>
      <c r="O529" s="289">
        <v>0</v>
      </c>
      <c r="P529" s="289">
        <v>81928.248999999996</v>
      </c>
      <c r="Q529" s="289">
        <v>84196834.021985099</v>
      </c>
      <c r="R529" s="289">
        <v>0</v>
      </c>
      <c r="S529" s="289">
        <v>0</v>
      </c>
    </row>
    <row r="530" spans="1:19">
      <c r="A530" s="69" t="str">
        <f t="shared" si="8"/>
        <v>HDUSTFDPD</v>
      </c>
      <c r="B530" s="69" t="str">
        <f>VLOOKUP(H530,mapping!A:B,2,0)</f>
        <v>HDUSTF</v>
      </c>
      <c r="C530" s="69" t="str">
        <f>VLOOKUP(H530,mapping!A:C,3,0)</f>
        <v>DPD</v>
      </c>
      <c r="D530" s="69" t="str">
        <f>VLOOKUP(H530,mapping!A:D,4,0)</f>
        <v>Direct Plan - Daily Dividend Option</v>
      </c>
      <c r="G530" s="239">
        <v>528</v>
      </c>
      <c r="H530" s="239" t="s">
        <v>465</v>
      </c>
      <c r="I530" s="239" t="s">
        <v>2097</v>
      </c>
      <c r="J530" s="287">
        <v>44636</v>
      </c>
      <c r="K530" s="287">
        <v>44636</v>
      </c>
      <c r="L530" s="289">
        <v>3.6225799999999998E-3</v>
      </c>
      <c r="M530" s="289">
        <v>3.6225799999999998E-3</v>
      </c>
      <c r="N530" s="289">
        <v>3122.3409999999999</v>
      </c>
      <c r="O530" s="289">
        <v>31487.5600486</v>
      </c>
      <c r="P530" s="289">
        <v>121477.512</v>
      </c>
      <c r="Q530" s="289">
        <v>1225052.1175152001</v>
      </c>
      <c r="R530" s="289">
        <v>0</v>
      </c>
      <c r="S530" s="289">
        <v>0</v>
      </c>
    </row>
    <row r="531" spans="1:19">
      <c r="A531" s="69" t="str">
        <f t="shared" si="8"/>
        <v>HLCASHDD</v>
      </c>
      <c r="B531" s="69" t="str">
        <f>VLOOKUP(H531,mapping!A:B,2,0)</f>
        <v>HLCASH</v>
      </c>
      <c r="C531" s="69" t="str">
        <f>VLOOKUP(H531,mapping!A:C,3,0)</f>
        <v>DD</v>
      </c>
      <c r="D531" s="69" t="str">
        <f>VLOOKUP(H531,mapping!A:D,4,0)</f>
        <v>Daily Dividend Option</v>
      </c>
      <c r="G531" s="239">
        <v>529</v>
      </c>
      <c r="H531" s="239" t="s">
        <v>610</v>
      </c>
      <c r="I531" s="239" t="s">
        <v>2098</v>
      </c>
      <c r="J531" s="287">
        <v>44605</v>
      </c>
      <c r="K531" s="287">
        <v>44605</v>
      </c>
      <c r="L531" s="289">
        <v>0.18767976</v>
      </c>
      <c r="M531" s="289">
        <v>0.18767976</v>
      </c>
      <c r="N531" s="289">
        <v>91105.919999999998</v>
      </c>
      <c r="O531" s="289">
        <v>91206063.627263993</v>
      </c>
      <c r="P531" s="289">
        <v>691132.64139999996</v>
      </c>
      <c r="Q531" s="289">
        <v>691892334.39942694</v>
      </c>
      <c r="R531" s="289">
        <v>0</v>
      </c>
      <c r="S531" s="289">
        <v>15497.18</v>
      </c>
    </row>
    <row r="532" spans="1:19">
      <c r="A532" s="69" t="str">
        <f t="shared" si="8"/>
        <v>HLCASHDD</v>
      </c>
      <c r="B532" s="69" t="str">
        <f>VLOOKUP(H532,mapping!A:B,2,0)</f>
        <v>HLCASH</v>
      </c>
      <c r="C532" s="69" t="str">
        <f>VLOOKUP(H532,mapping!A:C,3,0)</f>
        <v>DD</v>
      </c>
      <c r="D532" s="69" t="str">
        <f>VLOOKUP(H532,mapping!A:D,4,0)</f>
        <v>Daily Dividend Option</v>
      </c>
      <c r="G532" s="239">
        <v>530</v>
      </c>
      <c r="H532" s="239" t="s">
        <v>610</v>
      </c>
      <c r="I532" s="239" t="s">
        <v>2098</v>
      </c>
      <c r="J532" s="287">
        <v>44561</v>
      </c>
      <c r="K532" s="287">
        <v>44561</v>
      </c>
      <c r="L532" s="289">
        <v>0.13386849000000001</v>
      </c>
      <c r="M532" s="289">
        <v>0.13386849000000001</v>
      </c>
      <c r="N532" s="289">
        <v>83294.876000000004</v>
      </c>
      <c r="O532" s="289">
        <v>83386433.727699205</v>
      </c>
      <c r="P532" s="289">
        <v>753218.58440000005</v>
      </c>
      <c r="Q532" s="289">
        <v>754046522.26797247</v>
      </c>
      <c r="R532" s="289">
        <v>0</v>
      </c>
      <c r="S532" s="289">
        <v>10117.68</v>
      </c>
    </row>
    <row r="533" spans="1:19">
      <c r="A533" s="69" t="str">
        <f t="shared" si="8"/>
        <v>HLCASHDPD</v>
      </c>
      <c r="B533" s="69" t="str">
        <f>VLOOKUP(H533,mapping!A:B,2,0)</f>
        <v>HLCASH</v>
      </c>
      <c r="C533" s="69" t="str">
        <f>VLOOKUP(H533,mapping!A:C,3,0)</f>
        <v>DPD</v>
      </c>
      <c r="D533" s="69" t="str">
        <f>VLOOKUP(H533,mapping!A:D,4,0)</f>
        <v>Direct Plan - Daily Dividend Option</v>
      </c>
      <c r="G533" s="239">
        <v>531</v>
      </c>
      <c r="H533" s="239" t="s">
        <v>615</v>
      </c>
      <c r="I533" s="239" t="s">
        <v>2095</v>
      </c>
      <c r="J533" s="287">
        <v>44612</v>
      </c>
      <c r="K533" s="287">
        <v>44612</v>
      </c>
      <c r="L533" s="289">
        <v>0.18979688</v>
      </c>
      <c r="M533" s="289">
        <v>0.18979688</v>
      </c>
      <c r="N533" s="289">
        <v>173952.633</v>
      </c>
      <c r="O533" s="289">
        <v>174116165.87028331</v>
      </c>
      <c r="P533" s="289">
        <v>5509.558</v>
      </c>
      <c r="Q533" s="289">
        <v>5514737.5354757998</v>
      </c>
      <c r="R533" s="289">
        <v>0</v>
      </c>
      <c r="S533" s="289">
        <v>29716.19</v>
      </c>
    </row>
    <row r="534" spans="1:19">
      <c r="A534" s="69" t="str">
        <f t="shared" si="8"/>
        <v>HDUSDFDD</v>
      </c>
      <c r="B534" s="69" t="str">
        <f>VLOOKUP(H534,mapping!A:B,2,0)</f>
        <v>HDUSDF</v>
      </c>
      <c r="C534" s="69" t="str">
        <f>VLOOKUP(H534,mapping!A:C,3,0)</f>
        <v>DD</v>
      </c>
      <c r="D534" s="69" t="str">
        <f>VLOOKUP(H534,mapping!A:D,4,0)</f>
        <v>Daily Dividend Option</v>
      </c>
      <c r="G534" s="239">
        <v>532</v>
      </c>
      <c r="H534" s="239" t="s">
        <v>1660</v>
      </c>
      <c r="I534" s="239" t="s">
        <v>2093</v>
      </c>
      <c r="J534" s="287">
        <v>44630</v>
      </c>
      <c r="K534" s="287">
        <v>44630</v>
      </c>
      <c r="L534" s="289">
        <v>0.22037588999999999</v>
      </c>
      <c r="M534" s="289">
        <v>0.22037588999999999</v>
      </c>
      <c r="N534" s="289">
        <v>0</v>
      </c>
      <c r="O534" s="289">
        <v>0</v>
      </c>
      <c r="P534" s="289">
        <v>81835.875</v>
      </c>
      <c r="Q534" s="289">
        <v>84101902.195162505</v>
      </c>
      <c r="R534" s="289">
        <v>0</v>
      </c>
      <c r="S534" s="289">
        <v>0</v>
      </c>
    </row>
    <row r="535" spans="1:19">
      <c r="A535" s="69" t="str">
        <f t="shared" si="8"/>
        <v>HLCASHDPD</v>
      </c>
      <c r="B535" s="69" t="str">
        <f>VLOOKUP(H535,mapping!A:B,2,0)</f>
        <v>HLCASH</v>
      </c>
      <c r="C535" s="69" t="str">
        <f>VLOOKUP(H535,mapping!A:C,3,0)</f>
        <v>DPD</v>
      </c>
      <c r="D535" s="69" t="str">
        <f>VLOOKUP(H535,mapping!A:D,4,0)</f>
        <v>Direct Plan - Daily Dividend Option</v>
      </c>
      <c r="G535" s="239">
        <v>533</v>
      </c>
      <c r="H535" s="239" t="s">
        <v>615</v>
      </c>
      <c r="I535" s="239" t="s">
        <v>2095</v>
      </c>
      <c r="J535" s="287">
        <v>44575</v>
      </c>
      <c r="K535" s="287">
        <v>44575</v>
      </c>
      <c r="L535" s="289">
        <v>8.2999199999999995E-2</v>
      </c>
      <c r="M535" s="289">
        <v>8.2999199999999995E-2</v>
      </c>
      <c r="N535" s="289">
        <v>173416.43599999999</v>
      </c>
      <c r="O535" s="289">
        <v>173579464.79148361</v>
      </c>
      <c r="P535" s="289">
        <v>5491.2790000000005</v>
      </c>
      <c r="Q535" s="289">
        <v>5496441.3513879003</v>
      </c>
      <c r="R535" s="289">
        <v>0</v>
      </c>
      <c r="S535" s="289">
        <v>12954.79</v>
      </c>
    </row>
    <row r="536" spans="1:19">
      <c r="A536" s="69" t="str">
        <f t="shared" si="8"/>
        <v>HDUSDFDD</v>
      </c>
      <c r="B536" s="69" t="str">
        <f>VLOOKUP(H536,mapping!A:B,2,0)</f>
        <v>HDUSDF</v>
      </c>
      <c r="C536" s="69" t="str">
        <f>VLOOKUP(H536,mapping!A:C,3,0)</f>
        <v>DD</v>
      </c>
      <c r="D536" s="69" t="str">
        <f>VLOOKUP(H536,mapping!A:D,4,0)</f>
        <v>Daily Dividend Option</v>
      </c>
      <c r="G536" s="239">
        <v>534</v>
      </c>
      <c r="H536" s="239" t="s">
        <v>1660</v>
      </c>
      <c r="I536" s="239" t="s">
        <v>2093</v>
      </c>
      <c r="J536" s="287">
        <v>44610</v>
      </c>
      <c r="K536" s="287">
        <v>44610</v>
      </c>
      <c r="L536" s="289">
        <v>1.048667E-2</v>
      </c>
      <c r="M536" s="289">
        <v>1.048667E-2</v>
      </c>
      <c r="N536" s="289">
        <v>0</v>
      </c>
      <c r="O536" s="289">
        <v>0</v>
      </c>
      <c r="P536" s="289">
        <v>81919.380999999994</v>
      </c>
      <c r="Q536" s="289">
        <v>84187720.467951894</v>
      </c>
      <c r="R536" s="289">
        <v>0</v>
      </c>
      <c r="S536" s="289">
        <v>0</v>
      </c>
    </row>
    <row r="537" spans="1:19">
      <c r="A537" s="69" t="str">
        <f t="shared" si="8"/>
        <v>HDONTFDD</v>
      </c>
      <c r="B537" s="69" t="str">
        <f>VLOOKUP(H537,mapping!A:B,2,0)</f>
        <v>HDONTF</v>
      </c>
      <c r="C537" s="69" t="str">
        <f>VLOOKUP(H537,mapping!A:C,3,0)</f>
        <v>DD</v>
      </c>
      <c r="D537" s="69" t="str">
        <f>VLOOKUP(H537,mapping!A:D,4,0)</f>
        <v>Daily Dividend Option</v>
      </c>
      <c r="G537" s="239">
        <v>535</v>
      </c>
      <c r="H537" s="239" t="s">
        <v>1441</v>
      </c>
      <c r="I537" s="239" t="s">
        <v>2096</v>
      </c>
      <c r="J537" s="287">
        <v>44530</v>
      </c>
      <c r="K537" s="287">
        <v>44530</v>
      </c>
      <c r="L537" s="289">
        <v>8.5561750000000006E-2</v>
      </c>
      <c r="M537" s="289">
        <v>8.5561750000000006E-2</v>
      </c>
      <c r="N537" s="289">
        <v>905.73299999999995</v>
      </c>
      <c r="O537" s="289">
        <v>905733</v>
      </c>
      <c r="P537" s="289">
        <v>25434.659</v>
      </c>
      <c r="Q537" s="289">
        <v>25434659</v>
      </c>
      <c r="R537" s="289">
        <v>0</v>
      </c>
      <c r="S537" s="289">
        <v>69.5</v>
      </c>
    </row>
    <row r="538" spans="1:19">
      <c r="A538" s="69" t="str">
        <f t="shared" si="8"/>
        <v>HDUSTFDPD</v>
      </c>
      <c r="B538" s="69" t="str">
        <f>VLOOKUP(H538,mapping!A:B,2,0)</f>
        <v>HDUSTF</v>
      </c>
      <c r="C538" s="69" t="str">
        <f>VLOOKUP(H538,mapping!A:C,3,0)</f>
        <v>DPD</v>
      </c>
      <c r="D538" s="69" t="str">
        <f>VLOOKUP(H538,mapping!A:D,4,0)</f>
        <v>Direct Plan - Daily Dividend Option</v>
      </c>
      <c r="G538" s="239">
        <v>536</v>
      </c>
      <c r="H538" s="239" t="s">
        <v>465</v>
      </c>
      <c r="I538" s="239" t="s">
        <v>2097</v>
      </c>
      <c r="J538" s="287">
        <v>44503</v>
      </c>
      <c r="K538" s="287">
        <v>44503</v>
      </c>
      <c r="L538" s="289">
        <v>1.94922E-3</v>
      </c>
      <c r="M538" s="289">
        <v>1.94922E-3</v>
      </c>
      <c r="N538" s="289">
        <v>3079.462</v>
      </c>
      <c r="O538" s="289">
        <v>31055.142485199998</v>
      </c>
      <c r="P538" s="289">
        <v>119921.397</v>
      </c>
      <c r="Q538" s="289">
        <v>1209359.3201862001</v>
      </c>
      <c r="R538" s="289">
        <v>0</v>
      </c>
      <c r="S538" s="289">
        <v>6</v>
      </c>
    </row>
    <row r="539" spans="1:19">
      <c r="A539" s="69" t="str">
        <f t="shared" si="8"/>
        <v>HDONTFDPD</v>
      </c>
      <c r="B539" s="69" t="str">
        <f>VLOOKUP(H539,mapping!A:B,2,0)</f>
        <v>HDONTF</v>
      </c>
      <c r="C539" s="69" t="str">
        <f>VLOOKUP(H539,mapping!A:C,3,0)</f>
        <v>DPD</v>
      </c>
      <c r="D539" s="69" t="str">
        <f>VLOOKUP(H539,mapping!A:D,4,0)</f>
        <v>Direct Plan - Daily Dividend Option</v>
      </c>
      <c r="G539" s="239">
        <v>537</v>
      </c>
      <c r="H539" s="239" t="s">
        <v>1446</v>
      </c>
      <c r="I539" s="239" t="s">
        <v>2094</v>
      </c>
      <c r="J539" s="287">
        <v>44613</v>
      </c>
      <c r="K539" s="287">
        <v>44613</v>
      </c>
      <c r="L539" s="289">
        <v>9.3209799999999995E-2</v>
      </c>
      <c r="M539" s="289">
        <v>9.3209799999999995E-2</v>
      </c>
      <c r="N539" s="289">
        <v>0</v>
      </c>
      <c r="O539" s="289">
        <v>0</v>
      </c>
      <c r="P539" s="289">
        <v>17.702000000000002</v>
      </c>
      <c r="Q539" s="289">
        <v>17702</v>
      </c>
      <c r="R539" s="289">
        <v>0</v>
      </c>
      <c r="S539" s="289">
        <v>0</v>
      </c>
    </row>
    <row r="540" spans="1:19">
      <c r="A540" s="69" t="str">
        <f t="shared" si="8"/>
        <v>HDUSDFDD</v>
      </c>
      <c r="B540" s="69" t="str">
        <f>VLOOKUP(H540,mapping!A:B,2,0)</f>
        <v>HDUSDF</v>
      </c>
      <c r="C540" s="69" t="str">
        <f>VLOOKUP(H540,mapping!A:C,3,0)</f>
        <v>DD</v>
      </c>
      <c r="D540" s="69" t="str">
        <f>VLOOKUP(H540,mapping!A:D,4,0)</f>
        <v>Daily Dividend Option</v>
      </c>
      <c r="G540" s="239">
        <v>538</v>
      </c>
      <c r="H540" s="239" t="s">
        <v>1660</v>
      </c>
      <c r="I540" s="239" t="s">
        <v>2093</v>
      </c>
      <c r="J540" s="287">
        <v>44524</v>
      </c>
      <c r="K540" s="287">
        <v>44524</v>
      </c>
      <c r="L540" s="289">
        <v>0.14594765000000001</v>
      </c>
      <c r="M540" s="289">
        <v>0.14594765000000001</v>
      </c>
      <c r="N540" s="289">
        <v>0</v>
      </c>
      <c r="O540" s="289">
        <v>0</v>
      </c>
      <c r="P540" s="289">
        <v>87440.558999999994</v>
      </c>
      <c r="Q540" s="289">
        <v>89861779.334654093</v>
      </c>
      <c r="R540" s="289">
        <v>0</v>
      </c>
      <c r="S540" s="289">
        <v>0</v>
      </c>
    </row>
    <row r="541" spans="1:19">
      <c r="A541" s="69" t="str">
        <f t="shared" si="8"/>
        <v>HDONTFDPD</v>
      </c>
      <c r="B541" s="69" t="str">
        <f>VLOOKUP(H541,mapping!A:B,2,0)</f>
        <v>HDONTF</v>
      </c>
      <c r="C541" s="69" t="str">
        <f>VLOOKUP(H541,mapping!A:C,3,0)</f>
        <v>DPD</v>
      </c>
      <c r="D541" s="69" t="str">
        <f>VLOOKUP(H541,mapping!A:D,4,0)</f>
        <v>Direct Plan - Daily Dividend Option</v>
      </c>
      <c r="G541" s="239">
        <v>539</v>
      </c>
      <c r="H541" s="239" t="s">
        <v>1446</v>
      </c>
      <c r="I541" s="239" t="s">
        <v>2094</v>
      </c>
      <c r="J541" s="287">
        <v>44607</v>
      </c>
      <c r="K541" s="287">
        <v>44607</v>
      </c>
      <c r="L541" s="289">
        <v>8.7615170000000006E-2</v>
      </c>
      <c r="M541" s="289">
        <v>8.7615170000000006E-2</v>
      </c>
      <c r="N541" s="289">
        <v>0</v>
      </c>
      <c r="O541" s="289">
        <v>0</v>
      </c>
      <c r="P541" s="289">
        <v>17.690999999999999</v>
      </c>
      <c r="Q541" s="289">
        <v>17691</v>
      </c>
      <c r="R541" s="289">
        <v>0</v>
      </c>
      <c r="S541" s="289">
        <v>0</v>
      </c>
    </row>
    <row r="542" spans="1:19">
      <c r="A542" s="69" t="str">
        <f t="shared" si="8"/>
        <v>HDONTFDPD</v>
      </c>
      <c r="B542" s="69" t="str">
        <f>VLOOKUP(H542,mapping!A:B,2,0)</f>
        <v>HDONTF</v>
      </c>
      <c r="C542" s="69" t="str">
        <f>VLOOKUP(H542,mapping!A:C,3,0)</f>
        <v>DPD</v>
      </c>
      <c r="D542" s="69" t="str">
        <f>VLOOKUP(H542,mapping!A:D,4,0)</f>
        <v>Direct Plan - Daily Dividend Option</v>
      </c>
      <c r="G542" s="239">
        <v>540</v>
      </c>
      <c r="H542" s="239" t="s">
        <v>1446</v>
      </c>
      <c r="I542" s="239" t="s">
        <v>2094</v>
      </c>
      <c r="J542" s="287">
        <v>44526</v>
      </c>
      <c r="K542" s="287">
        <v>44526</v>
      </c>
      <c r="L542" s="289">
        <v>8.6659050000000001E-2</v>
      </c>
      <c r="M542" s="289">
        <v>8.6659050000000001E-2</v>
      </c>
      <c r="N542" s="289">
        <v>0</v>
      </c>
      <c r="O542" s="289">
        <v>0</v>
      </c>
      <c r="P542" s="289">
        <v>17.54</v>
      </c>
      <c r="Q542" s="289">
        <v>17540</v>
      </c>
      <c r="R542" s="289">
        <v>0</v>
      </c>
      <c r="S542" s="289">
        <v>0</v>
      </c>
    </row>
    <row r="543" spans="1:19">
      <c r="A543" s="69" t="str">
        <f t="shared" si="8"/>
        <v>HLCASHDD</v>
      </c>
      <c r="B543" s="69" t="str">
        <f>VLOOKUP(H543,mapping!A:B,2,0)</f>
        <v>HLCASH</v>
      </c>
      <c r="C543" s="69" t="str">
        <f>VLOOKUP(H543,mapping!A:C,3,0)</f>
        <v>DD</v>
      </c>
      <c r="D543" s="69" t="str">
        <f>VLOOKUP(H543,mapping!A:D,4,0)</f>
        <v>Daily Dividend Option</v>
      </c>
      <c r="G543" s="239">
        <v>541</v>
      </c>
      <c r="H543" s="239" t="s">
        <v>610</v>
      </c>
      <c r="I543" s="239" t="s">
        <v>2098</v>
      </c>
      <c r="J543" s="287">
        <v>44633</v>
      </c>
      <c r="K543" s="287">
        <v>44633</v>
      </c>
      <c r="L543" s="289">
        <v>0.19688006</v>
      </c>
      <c r="M543" s="289">
        <v>0.19688006</v>
      </c>
      <c r="N543" s="289">
        <v>91323.292000000001</v>
      </c>
      <c r="O543" s="289">
        <v>91423674.5625664</v>
      </c>
      <c r="P543" s="289">
        <v>668068.67940000002</v>
      </c>
      <c r="Q543" s="289">
        <v>668803020.49239647</v>
      </c>
      <c r="R543" s="289">
        <v>0</v>
      </c>
      <c r="S543" s="289">
        <v>16296.6</v>
      </c>
    </row>
    <row r="544" spans="1:19">
      <c r="A544" s="69" t="str">
        <f t="shared" si="8"/>
        <v>HDONTFDD</v>
      </c>
      <c r="B544" s="69" t="str">
        <f>VLOOKUP(H544,mapping!A:B,2,0)</f>
        <v>HDONTF</v>
      </c>
      <c r="C544" s="69" t="str">
        <f>VLOOKUP(H544,mapping!A:C,3,0)</f>
        <v>DD</v>
      </c>
      <c r="D544" s="69" t="str">
        <f>VLOOKUP(H544,mapping!A:D,4,0)</f>
        <v>Daily Dividend Option</v>
      </c>
      <c r="G544" s="239">
        <v>542</v>
      </c>
      <c r="H544" s="239" t="s">
        <v>1441</v>
      </c>
      <c r="I544" s="239" t="s">
        <v>2096</v>
      </c>
      <c r="J544" s="287">
        <v>44489</v>
      </c>
      <c r="K544" s="287">
        <v>44489</v>
      </c>
      <c r="L544" s="289">
        <v>8.4503339999999996E-2</v>
      </c>
      <c r="M544" s="289">
        <v>8.4503339999999996E-2</v>
      </c>
      <c r="N544" s="289">
        <v>1002.612</v>
      </c>
      <c r="O544" s="289">
        <v>1002612</v>
      </c>
      <c r="P544" s="289">
        <v>22864.607</v>
      </c>
      <c r="Q544" s="289">
        <v>22864607</v>
      </c>
      <c r="R544" s="289">
        <v>0</v>
      </c>
      <c r="S544" s="289">
        <v>76.72</v>
      </c>
    </row>
    <row r="545" spans="1:19">
      <c r="A545" s="69" t="str">
        <f t="shared" si="8"/>
        <v>HDUSTFDPD</v>
      </c>
      <c r="B545" s="69" t="str">
        <f>VLOOKUP(H545,mapping!A:B,2,0)</f>
        <v>HDUSTF</v>
      </c>
      <c r="C545" s="69" t="str">
        <f>VLOOKUP(H545,mapping!A:C,3,0)</f>
        <v>DPD</v>
      </c>
      <c r="D545" s="69" t="str">
        <f>VLOOKUP(H545,mapping!A:D,4,0)</f>
        <v>Direct Plan - Daily Dividend Option</v>
      </c>
      <c r="G545" s="239">
        <v>543</v>
      </c>
      <c r="H545" s="239" t="s">
        <v>465</v>
      </c>
      <c r="I545" s="239" t="s">
        <v>2097</v>
      </c>
      <c r="J545" s="287">
        <v>44574</v>
      </c>
      <c r="K545" s="287">
        <v>44574</v>
      </c>
      <c r="L545" s="289">
        <v>1.92808E-3</v>
      </c>
      <c r="M545" s="289">
        <v>1.92808E-3</v>
      </c>
      <c r="N545" s="289">
        <v>3103.8780000000002</v>
      </c>
      <c r="O545" s="289">
        <v>31301.368078799998</v>
      </c>
      <c r="P545" s="289">
        <v>120776.93399999999</v>
      </c>
      <c r="Q545" s="289">
        <v>1217987.0686164</v>
      </c>
      <c r="R545" s="289">
        <v>0</v>
      </c>
      <c r="S545" s="289">
        <v>5.98</v>
      </c>
    </row>
    <row r="546" spans="1:19">
      <c r="A546" s="69" t="str">
        <f t="shared" si="8"/>
        <v>HLCASHDPD</v>
      </c>
      <c r="B546" s="69" t="str">
        <f>VLOOKUP(H546,mapping!A:B,2,0)</f>
        <v>HLCASH</v>
      </c>
      <c r="C546" s="69" t="str">
        <f>VLOOKUP(H546,mapping!A:C,3,0)</f>
        <v>DPD</v>
      </c>
      <c r="D546" s="69" t="str">
        <f>VLOOKUP(H546,mapping!A:D,4,0)</f>
        <v>Direct Plan - Daily Dividend Option</v>
      </c>
      <c r="G546" s="239">
        <v>544</v>
      </c>
      <c r="H546" s="239" t="s">
        <v>615</v>
      </c>
      <c r="I546" s="239" t="s">
        <v>2095</v>
      </c>
      <c r="J546" s="287">
        <v>44633</v>
      </c>
      <c r="K546" s="287">
        <v>44633</v>
      </c>
      <c r="L546" s="289">
        <v>0.20237161000000001</v>
      </c>
      <c r="M546" s="289">
        <v>0.20237161000000001</v>
      </c>
      <c r="N546" s="289">
        <v>169262.462</v>
      </c>
      <c r="O546" s="289">
        <v>169421585.64052621</v>
      </c>
      <c r="P546" s="289">
        <v>5520.7430000000004</v>
      </c>
      <c r="Q546" s="289">
        <v>5525933.0504943002</v>
      </c>
      <c r="R546" s="289">
        <v>0</v>
      </c>
      <c r="S546" s="289">
        <v>30830.39</v>
      </c>
    </row>
    <row r="547" spans="1:19">
      <c r="A547" s="69" t="str">
        <f t="shared" si="8"/>
        <v>HDUSDFDD</v>
      </c>
      <c r="B547" s="69" t="str">
        <f>VLOOKUP(H547,mapping!A:B,2,0)</f>
        <v>HDUSDF</v>
      </c>
      <c r="C547" s="69" t="str">
        <f>VLOOKUP(H547,mapping!A:C,3,0)</f>
        <v>DD</v>
      </c>
      <c r="D547" s="69" t="str">
        <f>VLOOKUP(H547,mapping!A:D,4,0)</f>
        <v>Daily Dividend Option</v>
      </c>
      <c r="G547" s="239">
        <v>545</v>
      </c>
      <c r="H547" s="239" t="s">
        <v>1660</v>
      </c>
      <c r="I547" s="239" t="s">
        <v>2093</v>
      </c>
      <c r="J547" s="287">
        <v>44581</v>
      </c>
      <c r="K547" s="287">
        <v>44581</v>
      </c>
      <c r="L547" s="289">
        <v>3.3735679999999997E-2</v>
      </c>
      <c r="M547" s="289">
        <v>3.3735679999999997E-2</v>
      </c>
      <c r="N547" s="289">
        <v>0</v>
      </c>
      <c r="O547" s="289">
        <v>0</v>
      </c>
      <c r="P547" s="289">
        <v>85157.774999999994</v>
      </c>
      <c r="Q547" s="289">
        <v>87515785.273972496</v>
      </c>
      <c r="R547" s="289">
        <v>0</v>
      </c>
      <c r="S547" s="289">
        <v>0</v>
      </c>
    </row>
    <row r="548" spans="1:19">
      <c r="A548" s="69" t="str">
        <f t="shared" si="8"/>
        <v>HDONTFDD</v>
      </c>
      <c r="B548" s="69" t="str">
        <f>VLOOKUP(H548,mapping!A:B,2,0)</f>
        <v>HDONTF</v>
      </c>
      <c r="C548" s="69" t="str">
        <f>VLOOKUP(H548,mapping!A:C,3,0)</f>
        <v>DD</v>
      </c>
      <c r="D548" s="69" t="str">
        <f>VLOOKUP(H548,mapping!A:D,4,0)</f>
        <v>Daily Dividend Option</v>
      </c>
      <c r="G548" s="239">
        <v>546</v>
      </c>
      <c r="H548" s="239" t="s">
        <v>1441</v>
      </c>
      <c r="I548" s="239" t="s">
        <v>2096</v>
      </c>
      <c r="J548" s="287">
        <v>44599</v>
      </c>
      <c r="K548" s="287">
        <v>44599</v>
      </c>
      <c r="L548" s="289">
        <v>8.5014339999999994E-2</v>
      </c>
      <c r="M548" s="289">
        <v>8.5014339999999994E-2</v>
      </c>
      <c r="N548" s="289">
        <v>710.33</v>
      </c>
      <c r="O548" s="289">
        <v>710330</v>
      </c>
      <c r="P548" s="289">
        <v>25571.352999999999</v>
      </c>
      <c r="Q548" s="289">
        <v>25571353</v>
      </c>
      <c r="R548" s="289">
        <v>0</v>
      </c>
      <c r="S548" s="289">
        <v>54.39</v>
      </c>
    </row>
    <row r="549" spans="1:19">
      <c r="A549" s="69" t="str">
        <f t="shared" si="8"/>
        <v>HDONTFDPD</v>
      </c>
      <c r="B549" s="69" t="str">
        <f>VLOOKUP(H549,mapping!A:B,2,0)</f>
        <v>HDONTF</v>
      </c>
      <c r="C549" s="69" t="str">
        <f>VLOOKUP(H549,mapping!A:C,3,0)</f>
        <v>DPD</v>
      </c>
      <c r="D549" s="69" t="str">
        <f>VLOOKUP(H549,mapping!A:D,4,0)</f>
        <v>Direct Plan - Daily Dividend Option</v>
      </c>
      <c r="G549" s="239">
        <v>547</v>
      </c>
      <c r="H549" s="239" t="s">
        <v>1446</v>
      </c>
      <c r="I549" s="239" t="s">
        <v>2094</v>
      </c>
      <c r="J549" s="287">
        <v>44533</v>
      </c>
      <c r="K549" s="287">
        <v>44533</v>
      </c>
      <c r="L549" s="289">
        <v>9.4570719999999997E-2</v>
      </c>
      <c r="M549" s="289">
        <v>9.4570719999999997E-2</v>
      </c>
      <c r="N549" s="289">
        <v>0</v>
      </c>
      <c r="O549" s="289">
        <v>0</v>
      </c>
      <c r="P549" s="289">
        <v>17.553000000000001</v>
      </c>
      <c r="Q549" s="289">
        <v>17553</v>
      </c>
      <c r="R549" s="289">
        <v>0</v>
      </c>
      <c r="S549" s="289">
        <v>0</v>
      </c>
    </row>
    <row r="550" spans="1:19">
      <c r="A550" s="69" t="str">
        <f t="shared" si="8"/>
        <v>HLCASHDD</v>
      </c>
      <c r="B550" s="69" t="str">
        <f>VLOOKUP(H550,mapping!A:B,2,0)</f>
        <v>HLCASH</v>
      </c>
      <c r="C550" s="69" t="str">
        <f>VLOOKUP(H550,mapping!A:C,3,0)</f>
        <v>DD</v>
      </c>
      <c r="D550" s="69" t="str">
        <f>VLOOKUP(H550,mapping!A:D,4,0)</f>
        <v>Daily Dividend Option</v>
      </c>
      <c r="G550" s="239">
        <v>548</v>
      </c>
      <c r="H550" s="239" t="s">
        <v>610</v>
      </c>
      <c r="I550" s="239" t="s">
        <v>2098</v>
      </c>
      <c r="J550" s="287">
        <v>44560</v>
      </c>
      <c r="K550" s="287">
        <v>44560</v>
      </c>
      <c r="L550" s="289">
        <v>0.10761377</v>
      </c>
      <c r="M550" s="289">
        <v>0.10761377</v>
      </c>
      <c r="N550" s="289">
        <v>83286.754000000001</v>
      </c>
      <c r="O550" s="289">
        <v>83378302.799996793</v>
      </c>
      <c r="P550" s="289">
        <v>755343.27040000004</v>
      </c>
      <c r="Q550" s="289">
        <v>756173543.72282374</v>
      </c>
      <c r="R550" s="289">
        <v>0</v>
      </c>
      <c r="S550" s="289">
        <v>8130.81</v>
      </c>
    </row>
    <row r="551" spans="1:19">
      <c r="A551" s="69" t="str">
        <f t="shared" si="8"/>
        <v>HDONTFDD</v>
      </c>
      <c r="B551" s="69" t="str">
        <f>VLOOKUP(H551,mapping!A:B,2,0)</f>
        <v>HDONTF</v>
      </c>
      <c r="C551" s="69" t="str">
        <f>VLOOKUP(H551,mapping!A:C,3,0)</f>
        <v>DD</v>
      </c>
      <c r="D551" s="69" t="str">
        <f>VLOOKUP(H551,mapping!A:D,4,0)</f>
        <v>Daily Dividend Option</v>
      </c>
      <c r="G551" s="239">
        <v>549</v>
      </c>
      <c r="H551" s="239" t="s">
        <v>1441</v>
      </c>
      <c r="I551" s="239" t="s">
        <v>2096</v>
      </c>
      <c r="J551" s="287">
        <v>44550</v>
      </c>
      <c r="K551" s="287">
        <v>44550</v>
      </c>
      <c r="L551" s="289">
        <v>8.8320170000000003E-2</v>
      </c>
      <c r="M551" s="289">
        <v>8.8320170000000003E-2</v>
      </c>
      <c r="N551" s="289">
        <v>807.197</v>
      </c>
      <c r="O551" s="289">
        <v>807197</v>
      </c>
      <c r="P551" s="289">
        <v>25477.17</v>
      </c>
      <c r="Q551" s="289">
        <v>25477170</v>
      </c>
      <c r="R551" s="289">
        <v>0</v>
      </c>
      <c r="S551" s="289">
        <v>64.290000000000006</v>
      </c>
    </row>
    <row r="552" spans="1:19">
      <c r="A552" s="69" t="str">
        <f t="shared" si="8"/>
        <v>HDUSTFRDD</v>
      </c>
      <c r="B552" s="69" t="str">
        <f>VLOOKUP(H552,mapping!A:B,2,0)</f>
        <v>HDUSTF</v>
      </c>
      <c r="C552" s="69" t="str">
        <f>VLOOKUP(H552,mapping!A:C,3,0)</f>
        <v>RDD</v>
      </c>
      <c r="D552" s="69" t="str">
        <f>VLOOKUP(H552,mapping!A:D,4,0)</f>
        <v>Regular Option - Daily Dividend</v>
      </c>
      <c r="G552" s="239">
        <v>550</v>
      </c>
      <c r="H552" s="239" t="s">
        <v>488</v>
      </c>
      <c r="I552" s="239" t="s">
        <v>2256</v>
      </c>
      <c r="J552" s="287">
        <v>44634</v>
      </c>
      <c r="K552" s="287">
        <v>44634</v>
      </c>
      <c r="L552" s="289">
        <v>3.9139700000000001E-3</v>
      </c>
      <c r="M552" s="289">
        <v>3.9139700000000001E-3</v>
      </c>
      <c r="N552" s="289">
        <v>10687.005999999999</v>
      </c>
      <c r="O552" s="289">
        <v>106905.3271198</v>
      </c>
      <c r="P552" s="289">
        <v>1302083.8559999999</v>
      </c>
      <c r="Q552" s="289">
        <v>13025135.436724801</v>
      </c>
      <c r="R552" s="289">
        <v>0</v>
      </c>
      <c r="S552" s="289">
        <v>0</v>
      </c>
    </row>
    <row r="553" spans="1:19">
      <c r="A553" s="69" t="str">
        <f t="shared" si="8"/>
        <v>HDONTFDPD</v>
      </c>
      <c r="B553" s="69" t="str">
        <f>VLOOKUP(H553,mapping!A:B,2,0)</f>
        <v>HDONTF</v>
      </c>
      <c r="C553" s="69" t="str">
        <f>VLOOKUP(H553,mapping!A:C,3,0)</f>
        <v>DPD</v>
      </c>
      <c r="D553" s="69" t="str">
        <f>VLOOKUP(H553,mapping!A:D,4,0)</f>
        <v>Direct Plan - Daily Dividend Option</v>
      </c>
      <c r="G553" s="239">
        <v>551</v>
      </c>
      <c r="H553" s="239" t="s">
        <v>1446</v>
      </c>
      <c r="I553" s="239" t="s">
        <v>2094</v>
      </c>
      <c r="J553" s="287">
        <v>44565</v>
      </c>
      <c r="K553" s="287">
        <v>44565</v>
      </c>
      <c r="L553" s="289">
        <v>8.6872580000000005E-2</v>
      </c>
      <c r="M553" s="289">
        <v>8.6872580000000005E-2</v>
      </c>
      <c r="N553" s="289">
        <v>0</v>
      </c>
      <c r="O553" s="289">
        <v>0</v>
      </c>
      <c r="P553" s="289">
        <v>17.611999999999998</v>
      </c>
      <c r="Q553" s="289">
        <v>17612</v>
      </c>
      <c r="R553" s="289">
        <v>0</v>
      </c>
      <c r="S553" s="289">
        <v>0</v>
      </c>
    </row>
    <row r="554" spans="1:19">
      <c r="A554" s="69" t="str">
        <f t="shared" si="8"/>
        <v>HDUSTFDPD</v>
      </c>
      <c r="B554" s="69" t="str">
        <f>VLOOKUP(H554,mapping!A:B,2,0)</f>
        <v>HDUSTF</v>
      </c>
      <c r="C554" s="69" t="str">
        <f>VLOOKUP(H554,mapping!A:C,3,0)</f>
        <v>DPD</v>
      </c>
      <c r="D554" s="69" t="str">
        <f>VLOOKUP(H554,mapping!A:D,4,0)</f>
        <v>Direct Plan - Daily Dividend Option</v>
      </c>
      <c r="G554" s="239">
        <v>552</v>
      </c>
      <c r="H554" s="239" t="s">
        <v>465</v>
      </c>
      <c r="I554" s="239" t="s">
        <v>2097</v>
      </c>
      <c r="J554" s="287">
        <v>44650</v>
      </c>
      <c r="K554" s="287">
        <v>44650</v>
      </c>
      <c r="L554" s="289">
        <v>2.6886200000000001E-3</v>
      </c>
      <c r="M554" s="289">
        <v>2.6886200000000001E-3</v>
      </c>
      <c r="N554" s="289">
        <v>3123.2809999999999</v>
      </c>
      <c r="O554" s="289">
        <v>31497.039572599999</v>
      </c>
      <c r="P554" s="289">
        <v>121715.89599999999</v>
      </c>
      <c r="Q554" s="289">
        <v>1227456.1248015999</v>
      </c>
      <c r="R554" s="289">
        <v>0</v>
      </c>
      <c r="S554" s="289">
        <v>0</v>
      </c>
    </row>
    <row r="555" spans="1:19">
      <c r="A555" s="69" t="str">
        <f t="shared" si="8"/>
        <v>HLCASHDD</v>
      </c>
      <c r="B555" s="69" t="str">
        <f>VLOOKUP(H555,mapping!A:B,2,0)</f>
        <v>HLCASH</v>
      </c>
      <c r="C555" s="69" t="str">
        <f>VLOOKUP(H555,mapping!A:C,3,0)</f>
        <v>DD</v>
      </c>
      <c r="D555" s="69" t="str">
        <f>VLOOKUP(H555,mapping!A:D,4,0)</f>
        <v>Daily Dividend Option</v>
      </c>
      <c r="G555" s="239">
        <v>553</v>
      </c>
      <c r="H555" s="239" t="s">
        <v>610</v>
      </c>
      <c r="I555" s="239" t="s">
        <v>2098</v>
      </c>
      <c r="J555" s="287">
        <v>44579</v>
      </c>
      <c r="K555" s="287">
        <v>44579</v>
      </c>
      <c r="L555" s="289">
        <v>6.3867579999999993E-2</v>
      </c>
      <c r="M555" s="289">
        <v>6.3867579999999993E-2</v>
      </c>
      <c r="N555" s="289">
        <v>83431.925000000003</v>
      </c>
      <c r="O555" s="289">
        <v>83523633.371959999</v>
      </c>
      <c r="P555" s="289">
        <v>702790.60840000003</v>
      </c>
      <c r="Q555" s="289">
        <v>703563115.83675325</v>
      </c>
      <c r="R555" s="289">
        <v>0</v>
      </c>
      <c r="S555" s="289">
        <v>4826.6099999999997</v>
      </c>
    </row>
    <row r="556" spans="1:19">
      <c r="A556" s="69" t="str">
        <f t="shared" si="8"/>
        <v>HLCASHDPD</v>
      </c>
      <c r="B556" s="69" t="str">
        <f>VLOOKUP(H556,mapping!A:B,2,0)</f>
        <v>HLCASH</v>
      </c>
      <c r="C556" s="69" t="str">
        <f>VLOOKUP(H556,mapping!A:C,3,0)</f>
        <v>DPD</v>
      </c>
      <c r="D556" s="69" t="str">
        <f>VLOOKUP(H556,mapping!A:D,4,0)</f>
        <v>Direct Plan - Daily Dividend Option</v>
      </c>
      <c r="G556" s="239">
        <v>554</v>
      </c>
      <c r="H556" s="239" t="s">
        <v>615</v>
      </c>
      <c r="I556" s="239" t="s">
        <v>2095</v>
      </c>
      <c r="J556" s="287">
        <v>44526</v>
      </c>
      <c r="K556" s="287">
        <v>44526</v>
      </c>
      <c r="L556" s="289">
        <v>0.10038211</v>
      </c>
      <c r="M556" s="289">
        <v>0.10038211</v>
      </c>
      <c r="N556" s="289">
        <v>212608.51800000001</v>
      </c>
      <c r="O556" s="289">
        <v>212808391.26777181</v>
      </c>
      <c r="P556" s="289">
        <v>5454.8729999999996</v>
      </c>
      <c r="Q556" s="289">
        <v>5460001.1261072997</v>
      </c>
      <c r="R556" s="289">
        <v>0</v>
      </c>
      <c r="S556" s="289">
        <v>19209.13</v>
      </c>
    </row>
    <row r="557" spans="1:19">
      <c r="A557" s="69" t="str">
        <f t="shared" si="8"/>
        <v>HDONTFDD</v>
      </c>
      <c r="B557" s="69" t="str">
        <f>VLOOKUP(H557,mapping!A:B,2,0)</f>
        <v>HDONTF</v>
      </c>
      <c r="C557" s="69" t="str">
        <f>VLOOKUP(H557,mapping!A:C,3,0)</f>
        <v>DD</v>
      </c>
      <c r="D557" s="69" t="str">
        <f>VLOOKUP(H557,mapping!A:D,4,0)</f>
        <v>Daily Dividend Option</v>
      </c>
      <c r="G557" s="239">
        <v>555</v>
      </c>
      <c r="H557" s="239" t="s">
        <v>1441</v>
      </c>
      <c r="I557" s="239" t="s">
        <v>2096</v>
      </c>
      <c r="J557" s="287">
        <v>44650</v>
      </c>
      <c r="K557" s="287">
        <v>44650</v>
      </c>
      <c r="L557" s="289">
        <v>8.4990709999999997E-2</v>
      </c>
      <c r="M557" s="289">
        <v>8.4990709999999997E-2</v>
      </c>
      <c r="N557" s="289">
        <v>0</v>
      </c>
      <c r="O557" s="289">
        <v>0</v>
      </c>
      <c r="P557" s="289">
        <v>24148.883000000002</v>
      </c>
      <c r="Q557" s="289">
        <v>24148897.4893298</v>
      </c>
      <c r="R557" s="289">
        <v>0</v>
      </c>
      <c r="S557" s="289">
        <v>0</v>
      </c>
    </row>
    <row r="558" spans="1:19">
      <c r="A558" s="69" t="str">
        <f t="shared" si="8"/>
        <v>HLCASHDPD</v>
      </c>
      <c r="B558" s="69" t="str">
        <f>VLOOKUP(H558,mapping!A:B,2,0)</f>
        <v>HLCASH</v>
      </c>
      <c r="C558" s="69" t="str">
        <f>VLOOKUP(H558,mapping!A:C,3,0)</f>
        <v>DPD</v>
      </c>
      <c r="D558" s="69" t="str">
        <f>VLOOKUP(H558,mapping!A:D,4,0)</f>
        <v>Direct Plan - Daily Dividend Option</v>
      </c>
      <c r="G558" s="239">
        <v>556</v>
      </c>
      <c r="H558" s="239" t="s">
        <v>615</v>
      </c>
      <c r="I558" s="239" t="s">
        <v>2095</v>
      </c>
      <c r="J558" s="287">
        <v>44614</v>
      </c>
      <c r="K558" s="287">
        <v>44614</v>
      </c>
      <c r="L558" s="289">
        <v>7.9041120000000006E-2</v>
      </c>
      <c r="M558" s="289">
        <v>7.9041120000000006E-2</v>
      </c>
      <c r="N558" s="289">
        <v>173995.639</v>
      </c>
      <c r="O558" s="289">
        <v>174159212.30022389</v>
      </c>
      <c r="P558" s="289">
        <v>5510.9229999999998</v>
      </c>
      <c r="Q558" s="289">
        <v>5516103.8187122997</v>
      </c>
      <c r="R558" s="289">
        <v>0</v>
      </c>
      <c r="S558" s="289">
        <v>12378.19</v>
      </c>
    </row>
    <row r="559" spans="1:19">
      <c r="A559" s="69" t="str">
        <f t="shared" si="8"/>
        <v>HLCASHDPD</v>
      </c>
      <c r="B559" s="69" t="str">
        <f>VLOOKUP(H559,mapping!A:B,2,0)</f>
        <v>HLCASH</v>
      </c>
      <c r="C559" s="69" t="str">
        <f>VLOOKUP(H559,mapping!A:C,3,0)</f>
        <v>DPD</v>
      </c>
      <c r="D559" s="69" t="str">
        <f>VLOOKUP(H559,mapping!A:D,4,0)</f>
        <v>Direct Plan - Daily Dividend Option</v>
      </c>
      <c r="G559" s="239">
        <v>557</v>
      </c>
      <c r="H559" s="239" t="s">
        <v>615</v>
      </c>
      <c r="I559" s="239" t="s">
        <v>2095</v>
      </c>
      <c r="J559" s="287">
        <v>44571</v>
      </c>
      <c r="K559" s="287">
        <v>44571</v>
      </c>
      <c r="L559" s="289">
        <v>8.2072160000000005E-2</v>
      </c>
      <c r="M559" s="289">
        <v>8.2072160000000005E-2</v>
      </c>
      <c r="N559" s="289">
        <v>193330.48199999999</v>
      </c>
      <c r="O559" s="289">
        <v>193512231.98612821</v>
      </c>
      <c r="P559" s="289">
        <v>5489.1940000000004</v>
      </c>
      <c r="Q559" s="289">
        <v>5494354.3912794003</v>
      </c>
      <c r="R559" s="289">
        <v>0</v>
      </c>
      <c r="S559" s="289">
        <v>14280.33</v>
      </c>
    </row>
    <row r="560" spans="1:19">
      <c r="A560" s="69" t="str">
        <f t="shared" si="8"/>
        <v>HDUSTFDD</v>
      </c>
      <c r="B560" s="69" t="str">
        <f>VLOOKUP(H560,mapping!A:B,2,0)</f>
        <v>HDUSTF</v>
      </c>
      <c r="C560" s="69" t="str">
        <f>VLOOKUP(H560,mapping!A:C,3,0)</f>
        <v>DD</v>
      </c>
      <c r="D560" s="69" t="str">
        <f>VLOOKUP(H560,mapping!A:D,4,0)</f>
        <v>Daily Dividend Option</v>
      </c>
      <c r="G560" s="239">
        <v>558</v>
      </c>
      <c r="H560" s="239" t="s">
        <v>459</v>
      </c>
      <c r="I560" s="239" t="s">
        <v>2257</v>
      </c>
      <c r="J560" s="287">
        <v>44573</v>
      </c>
      <c r="K560" s="287">
        <v>44573</v>
      </c>
      <c r="L560" s="289">
        <v>2.34578E-3</v>
      </c>
      <c r="M560" s="289">
        <v>2.34578E-3</v>
      </c>
      <c r="N560" s="289">
        <v>31561.909</v>
      </c>
      <c r="O560" s="289">
        <v>317257.1530771</v>
      </c>
      <c r="P560" s="289">
        <v>3413167.8659999999</v>
      </c>
      <c r="Q560" s="289">
        <v>34308822.072245397</v>
      </c>
      <c r="R560" s="289">
        <v>0</v>
      </c>
      <c r="S560" s="289">
        <v>74.03</v>
      </c>
    </row>
    <row r="561" spans="1:19">
      <c r="A561" s="69" t="str">
        <f t="shared" si="8"/>
        <v>HDUSTFDD</v>
      </c>
      <c r="B561" s="69" t="str">
        <f>VLOOKUP(H561,mapping!A:B,2,0)</f>
        <v>HDUSTF</v>
      </c>
      <c r="C561" s="69" t="str">
        <f>VLOOKUP(H561,mapping!A:C,3,0)</f>
        <v>DD</v>
      </c>
      <c r="D561" s="69" t="str">
        <f>VLOOKUP(H561,mapping!A:D,4,0)</f>
        <v>Daily Dividend Option</v>
      </c>
      <c r="G561" s="239">
        <v>559</v>
      </c>
      <c r="H561" s="239" t="s">
        <v>459</v>
      </c>
      <c r="I561" s="239" t="s">
        <v>2257</v>
      </c>
      <c r="J561" s="287">
        <v>44644</v>
      </c>
      <c r="K561" s="287">
        <v>44644</v>
      </c>
      <c r="L561" s="289">
        <v>2.61773E-3</v>
      </c>
      <c r="M561" s="289">
        <v>2.61773E-3</v>
      </c>
      <c r="N561" s="289">
        <v>31818.045999999998</v>
      </c>
      <c r="O561" s="289">
        <v>319831.81658739998</v>
      </c>
      <c r="P561" s="289">
        <v>2976595.1030000001</v>
      </c>
      <c r="Q561" s="289">
        <v>29920436.315845702</v>
      </c>
      <c r="R561" s="289">
        <v>0</v>
      </c>
      <c r="S561" s="289">
        <v>109.08</v>
      </c>
    </row>
    <row r="562" spans="1:19">
      <c r="A562" s="69" t="str">
        <f t="shared" si="8"/>
        <v>HDUSTFDPD</v>
      </c>
      <c r="B562" s="69" t="str">
        <f>VLOOKUP(H562,mapping!A:B,2,0)</f>
        <v>HDUSTF</v>
      </c>
      <c r="C562" s="69" t="str">
        <f>VLOOKUP(H562,mapping!A:C,3,0)</f>
        <v>DPD</v>
      </c>
      <c r="D562" s="69" t="str">
        <f>VLOOKUP(H562,mapping!A:D,4,0)</f>
        <v>Direct Plan - Daily Dividend Option</v>
      </c>
      <c r="G562" s="239">
        <v>560</v>
      </c>
      <c r="H562" s="239" t="s">
        <v>465</v>
      </c>
      <c r="I562" s="239" t="s">
        <v>2097</v>
      </c>
      <c r="J562" s="287">
        <v>44649</v>
      </c>
      <c r="K562" s="287">
        <v>44649</v>
      </c>
      <c r="L562" s="289">
        <v>1.07971E-3</v>
      </c>
      <c r="M562" s="289">
        <v>1.07971E-3</v>
      </c>
      <c r="N562" s="289">
        <v>3122.9470000000001</v>
      </c>
      <c r="O562" s="289">
        <v>31493.671316200001</v>
      </c>
      <c r="P562" s="289">
        <v>121704.156</v>
      </c>
      <c r="Q562" s="289">
        <v>1227337.7315976</v>
      </c>
      <c r="R562" s="289">
        <v>0</v>
      </c>
      <c r="S562" s="289">
        <v>3.37</v>
      </c>
    </row>
    <row r="563" spans="1:19">
      <c r="A563" s="69" t="str">
        <f t="shared" si="8"/>
        <v>HDUSDFDD</v>
      </c>
      <c r="B563" s="69" t="str">
        <f>VLOOKUP(H563,mapping!A:B,2,0)</f>
        <v>HDUSDF</v>
      </c>
      <c r="C563" s="69" t="str">
        <f>VLOOKUP(H563,mapping!A:C,3,0)</f>
        <v>DD</v>
      </c>
      <c r="D563" s="69" t="str">
        <f>VLOOKUP(H563,mapping!A:D,4,0)</f>
        <v>Daily Dividend Option</v>
      </c>
      <c r="G563" s="239">
        <v>561</v>
      </c>
      <c r="H563" s="239" t="s">
        <v>1660</v>
      </c>
      <c r="I563" s="239" t="s">
        <v>2093</v>
      </c>
      <c r="J563" s="287">
        <v>44475</v>
      </c>
      <c r="K563" s="287">
        <v>44475</v>
      </c>
      <c r="L563" s="289">
        <v>3.8338650000000002E-2</v>
      </c>
      <c r="M563" s="289">
        <v>3.8338650000000002E-2</v>
      </c>
      <c r="N563" s="289">
        <v>0</v>
      </c>
      <c r="O563" s="289">
        <v>0</v>
      </c>
      <c r="P563" s="289">
        <v>92623.025999999998</v>
      </c>
      <c r="Q563" s="289">
        <v>95187748.327637404</v>
      </c>
      <c r="R563" s="289">
        <v>0</v>
      </c>
      <c r="S563" s="289">
        <v>0</v>
      </c>
    </row>
    <row r="564" spans="1:19">
      <c r="A564" s="69" t="str">
        <f t="shared" si="8"/>
        <v>HDUSTFRDD</v>
      </c>
      <c r="B564" s="69" t="str">
        <f>VLOOKUP(H564,mapping!A:B,2,0)</f>
        <v>HDUSTF</v>
      </c>
      <c r="C564" s="69" t="str">
        <f>VLOOKUP(H564,mapping!A:C,3,0)</f>
        <v>RDD</v>
      </c>
      <c r="D564" s="69" t="str">
        <f>VLOOKUP(H564,mapping!A:D,4,0)</f>
        <v>Regular Option - Daily Dividend</v>
      </c>
      <c r="G564" s="239">
        <v>562</v>
      </c>
      <c r="H564" s="239" t="s">
        <v>488</v>
      </c>
      <c r="I564" s="239" t="s">
        <v>2256</v>
      </c>
      <c r="J564" s="287">
        <v>44620</v>
      </c>
      <c r="K564" s="287">
        <v>44620</v>
      </c>
      <c r="L564" s="289">
        <v>2.7529999999999999E-5</v>
      </c>
      <c r="M564" s="289">
        <v>2.7529999999999999E-5</v>
      </c>
      <c r="N564" s="289">
        <v>10687.005999999999</v>
      </c>
      <c r="O564" s="289">
        <v>106905.3271198</v>
      </c>
      <c r="P564" s="289">
        <v>1302083.8559999999</v>
      </c>
      <c r="Q564" s="289">
        <v>13025135.436724801</v>
      </c>
      <c r="R564" s="289">
        <v>0</v>
      </c>
      <c r="S564" s="289">
        <v>0</v>
      </c>
    </row>
    <row r="565" spans="1:19">
      <c r="A565" s="69" t="str">
        <f t="shared" si="8"/>
        <v>HLCASHDD</v>
      </c>
      <c r="B565" s="69" t="str">
        <f>VLOOKUP(H565,mapping!A:B,2,0)</f>
        <v>HLCASH</v>
      </c>
      <c r="C565" s="69" t="str">
        <f>VLOOKUP(H565,mapping!A:C,3,0)</f>
        <v>DD</v>
      </c>
      <c r="D565" s="69" t="str">
        <f>VLOOKUP(H565,mapping!A:D,4,0)</f>
        <v>Daily Dividend Option</v>
      </c>
      <c r="G565" s="239">
        <v>563</v>
      </c>
      <c r="H565" s="239" t="s">
        <v>610</v>
      </c>
      <c r="I565" s="239" t="s">
        <v>2098</v>
      </c>
      <c r="J565" s="287">
        <v>44551</v>
      </c>
      <c r="K565" s="287">
        <v>44551</v>
      </c>
      <c r="L565" s="289">
        <v>6.0146890000000001E-2</v>
      </c>
      <c r="M565" s="289">
        <v>6.0146890000000001E-2</v>
      </c>
      <c r="N565" s="289">
        <v>83219.978000000003</v>
      </c>
      <c r="O565" s="289">
        <v>83311453.399817601</v>
      </c>
      <c r="P565" s="289">
        <v>756467.31839999999</v>
      </c>
      <c r="Q565" s="289">
        <v>757298827.27638531</v>
      </c>
      <c r="R565" s="289">
        <v>0</v>
      </c>
      <c r="S565" s="289">
        <v>4532.53</v>
      </c>
    </row>
    <row r="566" spans="1:19">
      <c r="A566" s="69" t="str">
        <f t="shared" si="8"/>
        <v>HDONTFDPD</v>
      </c>
      <c r="B566" s="69" t="str">
        <f>VLOOKUP(H566,mapping!A:B,2,0)</f>
        <v>HDONTF</v>
      </c>
      <c r="C566" s="69" t="str">
        <f>VLOOKUP(H566,mapping!A:C,3,0)</f>
        <v>DPD</v>
      </c>
      <c r="D566" s="69" t="str">
        <f>VLOOKUP(H566,mapping!A:D,4,0)</f>
        <v>Direct Plan - Daily Dividend Option</v>
      </c>
      <c r="G566" s="239">
        <v>564</v>
      </c>
      <c r="H566" s="239" t="s">
        <v>1446</v>
      </c>
      <c r="I566" s="239" t="s">
        <v>2094</v>
      </c>
      <c r="J566" s="287">
        <v>44488</v>
      </c>
      <c r="K566" s="287">
        <v>44488</v>
      </c>
      <c r="L566" s="289">
        <v>8.9863189999999996E-2</v>
      </c>
      <c r="M566" s="289">
        <v>8.9863189999999996E-2</v>
      </c>
      <c r="N566" s="289">
        <v>0</v>
      </c>
      <c r="O566" s="289">
        <v>0</v>
      </c>
      <c r="P566" s="289">
        <v>17.471</v>
      </c>
      <c r="Q566" s="289">
        <v>17471</v>
      </c>
      <c r="R566" s="289">
        <v>0</v>
      </c>
      <c r="S566" s="289">
        <v>0</v>
      </c>
    </row>
    <row r="567" spans="1:19">
      <c r="A567" s="69" t="str">
        <f t="shared" si="8"/>
        <v>HLCASHDD</v>
      </c>
      <c r="B567" s="69" t="str">
        <f>VLOOKUP(H567,mapping!A:B,2,0)</f>
        <v>HLCASH</v>
      </c>
      <c r="C567" s="69" t="str">
        <f>VLOOKUP(H567,mapping!A:C,3,0)</f>
        <v>DD</v>
      </c>
      <c r="D567" s="69" t="str">
        <f>VLOOKUP(H567,mapping!A:D,4,0)</f>
        <v>Daily Dividend Option</v>
      </c>
      <c r="G567" s="239">
        <v>565</v>
      </c>
      <c r="H567" s="239" t="s">
        <v>610</v>
      </c>
      <c r="I567" s="239" t="s">
        <v>2098</v>
      </c>
      <c r="J567" s="287">
        <v>44479</v>
      </c>
      <c r="K567" s="287">
        <v>44479</v>
      </c>
      <c r="L567" s="289">
        <v>0.17365728</v>
      </c>
      <c r="M567" s="289">
        <v>0.17365728</v>
      </c>
      <c r="N567" s="289">
        <v>82729.316999999995</v>
      </c>
      <c r="O567" s="289">
        <v>82819624.322437197</v>
      </c>
      <c r="P567" s="289">
        <v>690784.93640000001</v>
      </c>
      <c r="Q567" s="289">
        <v>691538997.23657429</v>
      </c>
      <c r="R567" s="289">
        <v>0</v>
      </c>
      <c r="S567" s="289">
        <v>13026.43</v>
      </c>
    </row>
    <row r="568" spans="1:19">
      <c r="A568" s="69" t="str">
        <f t="shared" si="8"/>
        <v>HDONTFDD</v>
      </c>
      <c r="B568" s="69" t="str">
        <f>VLOOKUP(H568,mapping!A:B,2,0)</f>
        <v>HDONTF</v>
      </c>
      <c r="C568" s="69" t="str">
        <f>VLOOKUP(H568,mapping!A:C,3,0)</f>
        <v>DD</v>
      </c>
      <c r="D568" s="69" t="str">
        <f>VLOOKUP(H568,mapping!A:D,4,0)</f>
        <v>Daily Dividend Option</v>
      </c>
      <c r="G568" s="239">
        <v>566</v>
      </c>
      <c r="H568" s="239" t="s">
        <v>1441</v>
      </c>
      <c r="I568" s="239" t="s">
        <v>2096</v>
      </c>
      <c r="J568" s="287">
        <v>44525</v>
      </c>
      <c r="K568" s="287">
        <v>44525</v>
      </c>
      <c r="L568" s="289">
        <v>8.4377510000000003E-2</v>
      </c>
      <c r="M568" s="289">
        <v>8.4377510000000003E-2</v>
      </c>
      <c r="N568" s="289">
        <v>905.39200000000005</v>
      </c>
      <c r="O568" s="289">
        <v>905392</v>
      </c>
      <c r="P568" s="289">
        <v>25426.03</v>
      </c>
      <c r="Q568" s="289">
        <v>25426030</v>
      </c>
      <c r="R568" s="289">
        <v>0</v>
      </c>
      <c r="S568" s="289">
        <v>68.39</v>
      </c>
    </row>
    <row r="569" spans="1:19">
      <c r="A569" s="69" t="str">
        <f t="shared" si="8"/>
        <v>HDONTFDD</v>
      </c>
      <c r="B569" s="69" t="str">
        <f>VLOOKUP(H569,mapping!A:B,2,0)</f>
        <v>HDONTF</v>
      </c>
      <c r="C569" s="69" t="str">
        <f>VLOOKUP(H569,mapping!A:C,3,0)</f>
        <v>DD</v>
      </c>
      <c r="D569" s="69" t="str">
        <f>VLOOKUP(H569,mapping!A:D,4,0)</f>
        <v>Daily Dividend Option</v>
      </c>
      <c r="G569" s="239">
        <v>567</v>
      </c>
      <c r="H569" s="239" t="s">
        <v>1441</v>
      </c>
      <c r="I569" s="239" t="s">
        <v>2096</v>
      </c>
      <c r="J569" s="287">
        <v>44596</v>
      </c>
      <c r="K569" s="287">
        <v>44596</v>
      </c>
      <c r="L569" s="289">
        <v>8.7988410000000003E-2</v>
      </c>
      <c r="M569" s="289">
        <v>8.7988410000000003E-2</v>
      </c>
      <c r="N569" s="289">
        <v>710.16099999999994</v>
      </c>
      <c r="O569" s="289">
        <v>710161</v>
      </c>
      <c r="P569" s="289">
        <v>25565.909</v>
      </c>
      <c r="Q569" s="289">
        <v>25565909</v>
      </c>
      <c r="R569" s="289">
        <v>0</v>
      </c>
      <c r="S569" s="289">
        <v>56.49</v>
      </c>
    </row>
    <row r="570" spans="1:19">
      <c r="A570" s="69" t="str">
        <f t="shared" si="8"/>
        <v>HLCASHDD</v>
      </c>
      <c r="B570" s="69" t="str">
        <f>VLOOKUP(H570,mapping!A:B,2,0)</f>
        <v>HLCASH</v>
      </c>
      <c r="C570" s="69" t="str">
        <f>VLOOKUP(H570,mapping!A:C,3,0)</f>
        <v>DD</v>
      </c>
      <c r="D570" s="69" t="str">
        <f>VLOOKUP(H570,mapping!A:D,4,0)</f>
        <v>Daily Dividend Option</v>
      </c>
      <c r="G570" s="239">
        <v>568</v>
      </c>
      <c r="H570" s="239" t="s">
        <v>610</v>
      </c>
      <c r="I570" s="239" t="s">
        <v>2098</v>
      </c>
      <c r="J570" s="287">
        <v>44636</v>
      </c>
      <c r="K570" s="287">
        <v>44636</v>
      </c>
      <c r="L570" s="289">
        <v>9.8114530000000005E-2</v>
      </c>
      <c r="M570" s="289">
        <v>9.8114530000000005E-2</v>
      </c>
      <c r="N570" s="289">
        <v>98345.608999999997</v>
      </c>
      <c r="O570" s="289">
        <v>98453710.493412793</v>
      </c>
      <c r="P570" s="289">
        <v>646397.07440000004</v>
      </c>
      <c r="Q570" s="289">
        <v>647107594.06418049</v>
      </c>
      <c r="R570" s="289">
        <v>0</v>
      </c>
      <c r="S570" s="289">
        <v>8740.42</v>
      </c>
    </row>
    <row r="571" spans="1:19">
      <c r="A571" s="69" t="str">
        <f t="shared" si="8"/>
        <v>HDONTFDD</v>
      </c>
      <c r="B571" s="69" t="str">
        <f>VLOOKUP(H571,mapping!A:B,2,0)</f>
        <v>HDONTF</v>
      </c>
      <c r="C571" s="69" t="str">
        <f>VLOOKUP(H571,mapping!A:C,3,0)</f>
        <v>DD</v>
      </c>
      <c r="D571" s="69" t="str">
        <f>VLOOKUP(H571,mapping!A:D,4,0)</f>
        <v>Daily Dividend Option</v>
      </c>
      <c r="G571" s="239">
        <v>569</v>
      </c>
      <c r="H571" s="239" t="s">
        <v>1441</v>
      </c>
      <c r="I571" s="239" t="s">
        <v>2096</v>
      </c>
      <c r="J571" s="287">
        <v>44482</v>
      </c>
      <c r="K571" s="287">
        <v>44482</v>
      </c>
      <c r="L571" s="289">
        <v>7.7832399999999996E-2</v>
      </c>
      <c r="M571" s="289">
        <v>7.7832399999999996E-2</v>
      </c>
      <c r="N571" s="289">
        <v>1102.0450000000001</v>
      </c>
      <c r="O571" s="289">
        <v>1102045</v>
      </c>
      <c r="P571" s="289">
        <v>22853.273000000001</v>
      </c>
      <c r="Q571" s="289">
        <v>22853273</v>
      </c>
      <c r="R571" s="289">
        <v>0</v>
      </c>
      <c r="S571" s="289">
        <v>76.77</v>
      </c>
    </row>
    <row r="572" spans="1:19">
      <c r="A572" s="69" t="str">
        <f t="shared" si="8"/>
        <v>HLCASHDD</v>
      </c>
      <c r="B572" s="69" t="str">
        <f>VLOOKUP(H572,mapping!A:B,2,0)</f>
        <v>HLCASH</v>
      </c>
      <c r="C572" s="69" t="str">
        <f>VLOOKUP(H572,mapping!A:C,3,0)</f>
        <v>DD</v>
      </c>
      <c r="D572" s="69" t="str">
        <f>VLOOKUP(H572,mapping!A:D,4,0)</f>
        <v>Daily Dividend Option</v>
      </c>
      <c r="G572" s="239">
        <v>570</v>
      </c>
      <c r="H572" s="239" t="s">
        <v>610</v>
      </c>
      <c r="I572" s="239" t="s">
        <v>2098</v>
      </c>
      <c r="J572" s="287">
        <v>44531</v>
      </c>
      <c r="K572" s="287">
        <v>44531</v>
      </c>
      <c r="L572" s="289">
        <v>9.3689099999999997E-2</v>
      </c>
      <c r="M572" s="289">
        <v>9.3689099999999997E-2</v>
      </c>
      <c r="N572" s="289">
        <v>83086.638999999996</v>
      </c>
      <c r="O572" s="289">
        <v>83177967.833588794</v>
      </c>
      <c r="P572" s="289">
        <v>821971.76939999999</v>
      </c>
      <c r="Q572" s="289">
        <v>822875280.76892447</v>
      </c>
      <c r="R572" s="289">
        <v>0</v>
      </c>
      <c r="S572" s="289">
        <v>7058.97</v>
      </c>
    </row>
    <row r="573" spans="1:19">
      <c r="A573" s="69" t="str">
        <f t="shared" si="8"/>
        <v>HLCASHDPD</v>
      </c>
      <c r="B573" s="69" t="str">
        <f>VLOOKUP(H573,mapping!A:B,2,0)</f>
        <v>HLCASH</v>
      </c>
      <c r="C573" s="69" t="str">
        <f>VLOOKUP(H573,mapping!A:C,3,0)</f>
        <v>DPD</v>
      </c>
      <c r="D573" s="69" t="str">
        <f>VLOOKUP(H573,mapping!A:D,4,0)</f>
        <v>Direct Plan - Daily Dividend Option</v>
      </c>
      <c r="G573" s="239">
        <v>571</v>
      </c>
      <c r="H573" s="239" t="s">
        <v>615</v>
      </c>
      <c r="I573" s="239" t="s">
        <v>2095</v>
      </c>
      <c r="J573" s="287">
        <v>44516</v>
      </c>
      <c r="K573" s="287">
        <v>44516</v>
      </c>
      <c r="L573" s="289">
        <v>6.6765270000000002E-2</v>
      </c>
      <c r="M573" s="289">
        <v>6.6765270000000002E-2</v>
      </c>
      <c r="N573" s="289">
        <v>212429.65700000001</v>
      </c>
      <c r="O573" s="289">
        <v>212629362.12054569</v>
      </c>
      <c r="P573" s="289">
        <v>5450.2690000000002</v>
      </c>
      <c r="Q573" s="289">
        <v>5455392.7978868997</v>
      </c>
      <c r="R573" s="289">
        <v>0</v>
      </c>
      <c r="S573" s="289">
        <v>12765.29</v>
      </c>
    </row>
    <row r="574" spans="1:19">
      <c r="A574" s="69" t="str">
        <f t="shared" si="8"/>
        <v>HDONTFDD</v>
      </c>
      <c r="B574" s="69" t="str">
        <f>VLOOKUP(H574,mapping!A:B,2,0)</f>
        <v>HDONTF</v>
      </c>
      <c r="C574" s="69" t="str">
        <f>VLOOKUP(H574,mapping!A:C,3,0)</f>
        <v>DD</v>
      </c>
      <c r="D574" s="69" t="str">
        <f>VLOOKUP(H574,mapping!A:D,4,0)</f>
        <v>Daily Dividend Option</v>
      </c>
      <c r="G574" s="239">
        <v>572</v>
      </c>
      <c r="H574" s="239" t="s">
        <v>1441</v>
      </c>
      <c r="I574" s="239" t="s">
        <v>2096</v>
      </c>
      <c r="J574" s="287">
        <v>44572</v>
      </c>
      <c r="K574" s="287">
        <v>44572</v>
      </c>
      <c r="L574" s="289">
        <v>9.4469380000000006E-2</v>
      </c>
      <c r="M574" s="289">
        <v>9.4469380000000006E-2</v>
      </c>
      <c r="N574" s="289">
        <v>808.61900000000003</v>
      </c>
      <c r="O574" s="289">
        <v>808619</v>
      </c>
      <c r="P574" s="289">
        <v>25522.238000000001</v>
      </c>
      <c r="Q574" s="289">
        <v>25522238</v>
      </c>
      <c r="R574" s="289">
        <v>0</v>
      </c>
      <c r="S574" s="289">
        <v>68.39</v>
      </c>
    </row>
    <row r="575" spans="1:19">
      <c r="A575" s="69" t="str">
        <f t="shared" si="8"/>
        <v>HDUSTFDPD</v>
      </c>
      <c r="B575" s="69" t="str">
        <f>VLOOKUP(H575,mapping!A:B,2,0)</f>
        <v>HDUSTF</v>
      </c>
      <c r="C575" s="69" t="str">
        <f>VLOOKUP(H575,mapping!A:C,3,0)</f>
        <v>DPD</v>
      </c>
      <c r="D575" s="69" t="str">
        <f>VLOOKUP(H575,mapping!A:D,4,0)</f>
        <v>Direct Plan - Daily Dividend Option</v>
      </c>
      <c r="G575" s="239">
        <v>573</v>
      </c>
      <c r="H575" s="239" t="s">
        <v>465</v>
      </c>
      <c r="I575" s="239" t="s">
        <v>2097</v>
      </c>
      <c r="J575" s="287">
        <v>44643</v>
      </c>
      <c r="K575" s="287">
        <v>44643</v>
      </c>
      <c r="L575" s="289">
        <v>2.8823099999999999E-3</v>
      </c>
      <c r="M575" s="289">
        <v>2.8823099999999999E-3</v>
      </c>
      <c r="N575" s="289">
        <v>3122.9470000000001</v>
      </c>
      <c r="O575" s="289">
        <v>31493.671316200001</v>
      </c>
      <c r="P575" s="289">
        <v>121591.298</v>
      </c>
      <c r="Q575" s="289">
        <v>1226199.6038108</v>
      </c>
      <c r="R575" s="289">
        <v>0</v>
      </c>
      <c r="S575" s="289">
        <v>0</v>
      </c>
    </row>
    <row r="576" spans="1:19">
      <c r="A576" s="69" t="str">
        <f t="shared" si="8"/>
        <v>HLCASHDD</v>
      </c>
      <c r="B576" s="69" t="str">
        <f>VLOOKUP(H576,mapping!A:B,2,0)</f>
        <v>HLCASH</v>
      </c>
      <c r="C576" s="69" t="str">
        <f>VLOOKUP(H576,mapping!A:C,3,0)</f>
        <v>DD</v>
      </c>
      <c r="D576" s="69" t="str">
        <f>VLOOKUP(H576,mapping!A:D,4,0)</f>
        <v>Daily Dividend Option</v>
      </c>
      <c r="G576" s="239">
        <v>574</v>
      </c>
      <c r="H576" s="239" t="s">
        <v>610</v>
      </c>
      <c r="I576" s="239" t="s">
        <v>2098</v>
      </c>
      <c r="J576" s="287">
        <v>44474</v>
      </c>
      <c r="K576" s="287">
        <v>44474</v>
      </c>
      <c r="L576" s="289">
        <v>7.9088320000000004E-2</v>
      </c>
      <c r="M576" s="289">
        <v>7.9088320000000004E-2</v>
      </c>
      <c r="N576" s="289">
        <v>82696.817999999999</v>
      </c>
      <c r="O576" s="289">
        <v>82787089.846528798</v>
      </c>
      <c r="P576" s="289">
        <v>700014.7084</v>
      </c>
      <c r="Q576" s="289">
        <v>700778844.45568943</v>
      </c>
      <c r="R576" s="289">
        <v>0</v>
      </c>
      <c r="S576" s="289">
        <v>5927.77</v>
      </c>
    </row>
    <row r="577" spans="1:19">
      <c r="A577" s="69" t="str">
        <f t="shared" si="8"/>
        <v>HLCASHDPD</v>
      </c>
      <c r="B577" s="69" t="str">
        <f>VLOOKUP(H577,mapping!A:B,2,0)</f>
        <v>HLCASH</v>
      </c>
      <c r="C577" s="69" t="str">
        <f>VLOOKUP(H577,mapping!A:C,3,0)</f>
        <v>DPD</v>
      </c>
      <c r="D577" s="69" t="str">
        <f>VLOOKUP(H577,mapping!A:D,4,0)</f>
        <v>Direct Plan - Daily Dividend Option</v>
      </c>
      <c r="G577" s="239">
        <v>575</v>
      </c>
      <c r="H577" s="239" t="s">
        <v>615</v>
      </c>
      <c r="I577" s="239" t="s">
        <v>2095</v>
      </c>
      <c r="J577" s="287">
        <v>44535</v>
      </c>
      <c r="K577" s="287">
        <v>44535</v>
      </c>
      <c r="L577" s="289">
        <v>0.18912876000000001</v>
      </c>
      <c r="M577" s="289">
        <v>0.18912876000000001</v>
      </c>
      <c r="N577" s="289">
        <v>212673.61499999999</v>
      </c>
      <c r="O577" s="289">
        <v>212873549.46546152</v>
      </c>
      <c r="P577" s="289">
        <v>5459.6970000000001</v>
      </c>
      <c r="Q577" s="289">
        <v>5464829.6611497002</v>
      </c>
      <c r="R577" s="289">
        <v>0</v>
      </c>
      <c r="S577" s="289">
        <v>36201.879999999997</v>
      </c>
    </row>
    <row r="578" spans="1:19">
      <c r="A578" s="69" t="str">
        <f t="shared" si="8"/>
        <v>HDUSDFDD</v>
      </c>
      <c r="B578" s="69" t="str">
        <f>VLOOKUP(H578,mapping!A:B,2,0)</f>
        <v>HDUSDF</v>
      </c>
      <c r="C578" s="69" t="str">
        <f>VLOOKUP(H578,mapping!A:C,3,0)</f>
        <v>DD</v>
      </c>
      <c r="D578" s="69" t="str">
        <f>VLOOKUP(H578,mapping!A:D,4,0)</f>
        <v>Daily Dividend Option</v>
      </c>
      <c r="G578" s="239">
        <v>576</v>
      </c>
      <c r="H578" s="239" t="s">
        <v>1660</v>
      </c>
      <c r="I578" s="239" t="s">
        <v>2093</v>
      </c>
      <c r="J578" s="287">
        <v>44515</v>
      </c>
      <c r="K578" s="287">
        <v>44515</v>
      </c>
      <c r="L578" s="289">
        <v>0.34016488</v>
      </c>
      <c r="M578" s="289">
        <v>0.34016488</v>
      </c>
      <c r="N578" s="289">
        <v>0</v>
      </c>
      <c r="O578" s="289">
        <v>0</v>
      </c>
      <c r="P578" s="289">
        <v>87379.462</v>
      </c>
      <c r="Q578" s="289">
        <v>89798990.564833805</v>
      </c>
      <c r="R578" s="289">
        <v>0</v>
      </c>
      <c r="S578" s="289">
        <v>0</v>
      </c>
    </row>
    <row r="579" spans="1:19">
      <c r="A579" s="69" t="str">
        <f t="shared" si="8"/>
        <v>HDUSTFDPD</v>
      </c>
      <c r="B579" s="69" t="str">
        <f>VLOOKUP(H579,mapping!A:B,2,0)</f>
        <v>HDUSTF</v>
      </c>
      <c r="C579" s="69" t="str">
        <f>VLOOKUP(H579,mapping!A:C,3,0)</f>
        <v>DPD</v>
      </c>
      <c r="D579" s="69" t="str">
        <f>VLOOKUP(H579,mapping!A:D,4,0)</f>
        <v>Direct Plan - Daily Dividend Option</v>
      </c>
      <c r="G579" s="239">
        <v>577</v>
      </c>
      <c r="H579" s="239" t="s">
        <v>465</v>
      </c>
      <c r="I579" s="239" t="s">
        <v>2097</v>
      </c>
      <c r="J579" s="287">
        <v>44516</v>
      </c>
      <c r="K579" s="287">
        <v>44516</v>
      </c>
      <c r="L579" s="289">
        <v>1.2747100000000001E-3</v>
      </c>
      <c r="M579" s="289">
        <v>1.2747100000000001E-3</v>
      </c>
      <c r="N579" s="289">
        <v>3085.1390000000001</v>
      </c>
      <c r="O579" s="289">
        <v>31112.392759400002</v>
      </c>
      <c r="P579" s="289">
        <v>120120.405</v>
      </c>
      <c r="Q579" s="289">
        <v>1211366.2362629999</v>
      </c>
      <c r="R579" s="289">
        <v>0</v>
      </c>
      <c r="S579" s="289">
        <v>3.93</v>
      </c>
    </row>
    <row r="580" spans="1:19">
      <c r="A580" s="69" t="str">
        <f t="shared" ref="A580:A643" si="9">+B580&amp;C580</f>
        <v>HDUSTFDPD</v>
      </c>
      <c r="B580" s="69" t="str">
        <f>VLOOKUP(H580,mapping!A:B,2,0)</f>
        <v>HDUSTF</v>
      </c>
      <c r="C580" s="69" t="str">
        <f>VLOOKUP(H580,mapping!A:C,3,0)</f>
        <v>DPD</v>
      </c>
      <c r="D580" s="69" t="str">
        <f>VLOOKUP(H580,mapping!A:D,4,0)</f>
        <v>Direct Plan - Daily Dividend Option</v>
      </c>
      <c r="G580" s="239">
        <v>578</v>
      </c>
      <c r="H580" s="239" t="s">
        <v>465</v>
      </c>
      <c r="I580" s="239" t="s">
        <v>2097</v>
      </c>
      <c r="J580" s="287">
        <v>44617</v>
      </c>
      <c r="K580" s="287">
        <v>44617</v>
      </c>
      <c r="L580" s="289">
        <v>1.7939399999999999E-3</v>
      </c>
      <c r="M580" s="289">
        <v>1.7939399999999999E-3</v>
      </c>
      <c r="N580" s="289">
        <v>3118.799</v>
      </c>
      <c r="O580" s="289">
        <v>31451.840395399999</v>
      </c>
      <c r="P580" s="289">
        <v>121299.75599999999</v>
      </c>
      <c r="Q580" s="289">
        <v>1223259.5193576</v>
      </c>
      <c r="R580" s="289">
        <v>0</v>
      </c>
      <c r="S580" s="289">
        <v>5.59</v>
      </c>
    </row>
    <row r="581" spans="1:19">
      <c r="A581" s="69" t="str">
        <f t="shared" si="9"/>
        <v>HDONTFDPD</v>
      </c>
      <c r="B581" s="69" t="str">
        <f>VLOOKUP(H581,mapping!A:B,2,0)</f>
        <v>HDONTF</v>
      </c>
      <c r="C581" s="69" t="str">
        <f>VLOOKUP(H581,mapping!A:C,3,0)</f>
        <v>DPD</v>
      </c>
      <c r="D581" s="69" t="str">
        <f>VLOOKUP(H581,mapping!A:D,4,0)</f>
        <v>Direct Plan - Daily Dividend Option</v>
      </c>
      <c r="G581" s="239">
        <v>579</v>
      </c>
      <c r="H581" s="239" t="s">
        <v>1446</v>
      </c>
      <c r="I581" s="239" t="s">
        <v>2094</v>
      </c>
      <c r="J581" s="287">
        <v>44547</v>
      </c>
      <c r="K581" s="287">
        <v>44547</v>
      </c>
      <c r="L581" s="289">
        <v>0.10808350999999999</v>
      </c>
      <c r="M581" s="289">
        <v>0.10808350999999999</v>
      </c>
      <c r="N581" s="289">
        <v>0</v>
      </c>
      <c r="O581" s="289">
        <v>0</v>
      </c>
      <c r="P581" s="289">
        <v>17.579000000000001</v>
      </c>
      <c r="Q581" s="289">
        <v>17579</v>
      </c>
      <c r="R581" s="289">
        <v>0</v>
      </c>
      <c r="S581" s="289">
        <v>0</v>
      </c>
    </row>
    <row r="582" spans="1:19">
      <c r="A582" s="69" t="str">
        <f t="shared" si="9"/>
        <v>HDUSDFDD</v>
      </c>
      <c r="B582" s="69" t="str">
        <f>VLOOKUP(H582,mapping!A:B,2,0)</f>
        <v>HDUSDF</v>
      </c>
      <c r="C582" s="69" t="str">
        <f>VLOOKUP(H582,mapping!A:C,3,0)</f>
        <v>DD</v>
      </c>
      <c r="D582" s="69" t="str">
        <f>VLOOKUP(H582,mapping!A:D,4,0)</f>
        <v>Daily Dividend Option</v>
      </c>
      <c r="G582" s="239">
        <v>580</v>
      </c>
      <c r="H582" s="239" t="s">
        <v>1660</v>
      </c>
      <c r="I582" s="239" t="s">
        <v>2093</v>
      </c>
      <c r="J582" s="287">
        <v>44634</v>
      </c>
      <c r="K582" s="287">
        <v>44634</v>
      </c>
      <c r="L582" s="289">
        <v>0.46357619</v>
      </c>
      <c r="M582" s="289">
        <v>0.46357619</v>
      </c>
      <c r="N582" s="289">
        <v>0</v>
      </c>
      <c r="O582" s="289">
        <v>0</v>
      </c>
      <c r="P582" s="289">
        <v>79594.793000000005</v>
      </c>
      <c r="Q582" s="289">
        <v>81798764.858690694</v>
      </c>
      <c r="R582" s="289">
        <v>0</v>
      </c>
      <c r="S582" s="289">
        <v>0</v>
      </c>
    </row>
    <row r="583" spans="1:19">
      <c r="A583" s="69" t="str">
        <f t="shared" si="9"/>
        <v>HDUSDFDD</v>
      </c>
      <c r="B583" s="69" t="str">
        <f>VLOOKUP(H583,mapping!A:B,2,0)</f>
        <v>HDUSDF</v>
      </c>
      <c r="C583" s="69" t="str">
        <f>VLOOKUP(H583,mapping!A:C,3,0)</f>
        <v>DD</v>
      </c>
      <c r="D583" s="69" t="str">
        <f>VLOOKUP(H583,mapping!A:D,4,0)</f>
        <v>Daily Dividend Option</v>
      </c>
      <c r="G583" s="239">
        <v>581</v>
      </c>
      <c r="H583" s="239" t="s">
        <v>1660</v>
      </c>
      <c r="I583" s="239" t="s">
        <v>2093</v>
      </c>
      <c r="J583" s="287">
        <v>44637</v>
      </c>
      <c r="K583" s="287">
        <v>44637</v>
      </c>
      <c r="L583" s="289">
        <v>0.19648806999999999</v>
      </c>
      <c r="M583" s="289">
        <v>0.19648806999999999</v>
      </c>
      <c r="N583" s="289">
        <v>0</v>
      </c>
      <c r="O583" s="289">
        <v>0</v>
      </c>
      <c r="P583" s="289">
        <v>77225.17</v>
      </c>
      <c r="Q583" s="289">
        <v>79363527.234782994</v>
      </c>
      <c r="R583" s="289">
        <v>0</v>
      </c>
      <c r="S583" s="289">
        <v>0</v>
      </c>
    </row>
    <row r="584" spans="1:19">
      <c r="A584" s="69" t="str">
        <f t="shared" si="9"/>
        <v>HDONTFDPD</v>
      </c>
      <c r="B584" s="69" t="str">
        <f>VLOOKUP(H584,mapping!A:B,2,0)</f>
        <v>HDONTF</v>
      </c>
      <c r="C584" s="69" t="str">
        <f>VLOOKUP(H584,mapping!A:C,3,0)</f>
        <v>DPD</v>
      </c>
      <c r="D584" s="69" t="str">
        <f>VLOOKUP(H584,mapping!A:D,4,0)</f>
        <v>Direct Plan - Daily Dividend Option</v>
      </c>
      <c r="G584" s="239">
        <v>582</v>
      </c>
      <c r="H584" s="239" t="s">
        <v>1446</v>
      </c>
      <c r="I584" s="239" t="s">
        <v>2094</v>
      </c>
      <c r="J584" s="287">
        <v>44516</v>
      </c>
      <c r="K584" s="287">
        <v>44516</v>
      </c>
      <c r="L584" s="289">
        <v>8.7894520000000004E-2</v>
      </c>
      <c r="M584" s="289">
        <v>8.7894520000000004E-2</v>
      </c>
      <c r="N584" s="289">
        <v>0</v>
      </c>
      <c r="O584" s="289">
        <v>0</v>
      </c>
      <c r="P584" s="289">
        <v>17.521000000000001</v>
      </c>
      <c r="Q584" s="289">
        <v>17521</v>
      </c>
      <c r="R584" s="289">
        <v>0</v>
      </c>
      <c r="S584" s="289">
        <v>0</v>
      </c>
    </row>
    <row r="585" spans="1:19">
      <c r="A585" s="69" t="str">
        <f t="shared" si="9"/>
        <v>HDUSTFDD</v>
      </c>
      <c r="B585" s="69" t="str">
        <f>VLOOKUP(H585,mapping!A:B,2,0)</f>
        <v>HDUSTF</v>
      </c>
      <c r="C585" s="69" t="str">
        <f>VLOOKUP(H585,mapping!A:C,3,0)</f>
        <v>DD</v>
      </c>
      <c r="D585" s="69" t="str">
        <f>VLOOKUP(H585,mapping!A:D,4,0)</f>
        <v>Daily Dividend Option</v>
      </c>
      <c r="G585" s="239">
        <v>583</v>
      </c>
      <c r="H585" s="239" t="s">
        <v>459</v>
      </c>
      <c r="I585" s="239" t="s">
        <v>2257</v>
      </c>
      <c r="J585" s="287">
        <v>44525</v>
      </c>
      <c r="K585" s="287">
        <v>44525</v>
      </c>
      <c r="L585" s="289">
        <v>4.6611999999999999E-4</v>
      </c>
      <c r="M585" s="289">
        <v>4.6611999999999999E-4</v>
      </c>
      <c r="N585" s="289">
        <v>31420.696</v>
      </c>
      <c r="O585" s="289">
        <v>315837.69412240002</v>
      </c>
      <c r="P585" s="289">
        <v>3434611.3509999998</v>
      </c>
      <c r="Q585" s="289">
        <v>34524369.839116901</v>
      </c>
      <c r="R585" s="289">
        <v>0</v>
      </c>
      <c r="S585" s="289">
        <v>14.64</v>
      </c>
    </row>
    <row r="586" spans="1:19">
      <c r="A586" s="69" t="str">
        <f t="shared" si="9"/>
        <v>HDUSDFDD</v>
      </c>
      <c r="B586" s="69" t="str">
        <f>VLOOKUP(H586,mapping!A:B,2,0)</f>
        <v>HDUSDF</v>
      </c>
      <c r="C586" s="69" t="str">
        <f>VLOOKUP(H586,mapping!A:C,3,0)</f>
        <v>DD</v>
      </c>
      <c r="D586" s="69" t="str">
        <f>VLOOKUP(H586,mapping!A:D,4,0)</f>
        <v>Daily Dividend Option</v>
      </c>
      <c r="G586" s="239">
        <v>584</v>
      </c>
      <c r="H586" s="239" t="s">
        <v>1660</v>
      </c>
      <c r="I586" s="239" t="s">
        <v>2093</v>
      </c>
      <c r="J586" s="287">
        <v>44571</v>
      </c>
      <c r="K586" s="287">
        <v>44571</v>
      </c>
      <c r="L586" s="289">
        <v>0.28435062</v>
      </c>
      <c r="M586" s="289">
        <v>0.28435062</v>
      </c>
      <c r="N586" s="289">
        <v>0</v>
      </c>
      <c r="O586" s="289">
        <v>0</v>
      </c>
      <c r="P586" s="289">
        <v>85382.111999999994</v>
      </c>
      <c r="Q586" s="289">
        <v>87746334.143068805</v>
      </c>
      <c r="R586" s="289">
        <v>0</v>
      </c>
      <c r="S586" s="289">
        <v>0</v>
      </c>
    </row>
    <row r="587" spans="1:19">
      <c r="A587" s="69" t="str">
        <f t="shared" si="9"/>
        <v>HLCASHDPD</v>
      </c>
      <c r="B587" s="69" t="str">
        <f>VLOOKUP(H587,mapping!A:B,2,0)</f>
        <v>HLCASH</v>
      </c>
      <c r="C587" s="69" t="str">
        <f>VLOOKUP(H587,mapping!A:C,3,0)</f>
        <v>DPD</v>
      </c>
      <c r="D587" s="69" t="str">
        <f>VLOOKUP(H587,mapping!A:D,4,0)</f>
        <v>Direct Plan - Daily Dividend Option</v>
      </c>
      <c r="G587" s="239">
        <v>585</v>
      </c>
      <c r="H587" s="239" t="s">
        <v>615</v>
      </c>
      <c r="I587" s="239" t="s">
        <v>2095</v>
      </c>
      <c r="J587" s="287">
        <v>44621</v>
      </c>
      <c r="K587" s="287">
        <v>44621</v>
      </c>
      <c r="L587" s="289">
        <v>9.6722359999999993E-2</v>
      </c>
      <c r="M587" s="289">
        <v>9.6722359999999993E-2</v>
      </c>
      <c r="N587" s="289">
        <v>169102.91899999999</v>
      </c>
      <c r="O587" s="289">
        <v>169261892.65415189</v>
      </c>
      <c r="P587" s="289">
        <v>5514.2730000000001</v>
      </c>
      <c r="Q587" s="289">
        <v>5519456.9680473004</v>
      </c>
      <c r="R587" s="289">
        <v>0</v>
      </c>
      <c r="S587" s="289">
        <v>14722.3</v>
      </c>
    </row>
    <row r="588" spans="1:19">
      <c r="A588" s="69" t="str">
        <f t="shared" si="9"/>
        <v>HDUSDFDD</v>
      </c>
      <c r="B588" s="69" t="str">
        <f>VLOOKUP(H588,mapping!A:B,2,0)</f>
        <v>HDUSDF</v>
      </c>
      <c r="C588" s="69" t="str">
        <f>VLOOKUP(H588,mapping!A:C,3,0)</f>
        <v>DD</v>
      </c>
      <c r="D588" s="69" t="str">
        <f>VLOOKUP(H588,mapping!A:D,4,0)</f>
        <v>Daily Dividend Option</v>
      </c>
      <c r="G588" s="239">
        <v>586</v>
      </c>
      <c r="H588" s="239" t="s">
        <v>1660</v>
      </c>
      <c r="I588" s="239" t="s">
        <v>2093</v>
      </c>
      <c r="J588" s="287">
        <v>44606</v>
      </c>
      <c r="K588" s="287">
        <v>44606</v>
      </c>
      <c r="L588" s="289">
        <v>0.44664421999999998</v>
      </c>
      <c r="M588" s="289">
        <v>0.44664421999999998</v>
      </c>
      <c r="N588" s="289">
        <v>0</v>
      </c>
      <c r="O588" s="289">
        <v>0</v>
      </c>
      <c r="P588" s="289">
        <v>83461.953999999998</v>
      </c>
      <c r="Q588" s="289">
        <v>85773007.160064593</v>
      </c>
      <c r="R588" s="289">
        <v>0</v>
      </c>
      <c r="S588" s="289">
        <v>0</v>
      </c>
    </row>
    <row r="589" spans="1:19">
      <c r="A589" s="69" t="str">
        <f t="shared" si="9"/>
        <v>HDUSTFDPD</v>
      </c>
      <c r="B589" s="69" t="str">
        <f>VLOOKUP(H589,mapping!A:B,2,0)</f>
        <v>HDUSTF</v>
      </c>
      <c r="C589" s="69" t="str">
        <f>VLOOKUP(H589,mapping!A:C,3,0)</f>
        <v>DPD</v>
      </c>
      <c r="D589" s="69" t="str">
        <f>VLOOKUP(H589,mapping!A:D,4,0)</f>
        <v>Direct Plan - Daily Dividend Option</v>
      </c>
      <c r="G589" s="239">
        <v>587</v>
      </c>
      <c r="H589" s="239" t="s">
        <v>465</v>
      </c>
      <c r="I589" s="239" t="s">
        <v>2097</v>
      </c>
      <c r="J589" s="287">
        <v>44544</v>
      </c>
      <c r="K589" s="287">
        <v>44544</v>
      </c>
      <c r="L589" s="289">
        <v>6.3095999999999996E-4</v>
      </c>
      <c r="M589" s="289">
        <v>6.3095999999999996E-4</v>
      </c>
      <c r="N589" s="289">
        <v>3094.4160000000002</v>
      </c>
      <c r="O589" s="289">
        <v>31205.947593600002</v>
      </c>
      <c r="P589" s="289">
        <v>120445.66499999999</v>
      </c>
      <c r="Q589" s="289">
        <v>1214646.353259</v>
      </c>
      <c r="R589" s="289">
        <v>0</v>
      </c>
      <c r="S589" s="289">
        <v>1.95</v>
      </c>
    </row>
    <row r="590" spans="1:19">
      <c r="A590" s="69" t="str">
        <f t="shared" si="9"/>
        <v>HDUSTFDPD</v>
      </c>
      <c r="B590" s="69" t="str">
        <f>VLOOKUP(H590,mapping!A:B,2,0)</f>
        <v>HDUSTF</v>
      </c>
      <c r="C590" s="69" t="str">
        <f>VLOOKUP(H590,mapping!A:C,3,0)</f>
        <v>DPD</v>
      </c>
      <c r="D590" s="69" t="str">
        <f>VLOOKUP(H590,mapping!A:D,4,0)</f>
        <v>Direct Plan - Daily Dividend Option</v>
      </c>
      <c r="G590" s="239">
        <v>588</v>
      </c>
      <c r="H590" s="239" t="s">
        <v>465</v>
      </c>
      <c r="I590" s="239" t="s">
        <v>2097</v>
      </c>
      <c r="J590" s="287">
        <v>44559</v>
      </c>
      <c r="K590" s="287">
        <v>44559</v>
      </c>
      <c r="L590" s="289">
        <v>2.0867699999999999E-3</v>
      </c>
      <c r="M590" s="289">
        <v>2.0867699999999999E-3</v>
      </c>
      <c r="N590" s="289">
        <v>3097.442</v>
      </c>
      <c r="O590" s="289">
        <v>31236.463593199998</v>
      </c>
      <c r="P590" s="289">
        <v>120551.53599999999</v>
      </c>
      <c r="Q590" s="289">
        <v>1215714.0199456001</v>
      </c>
      <c r="R590" s="289">
        <v>0</v>
      </c>
      <c r="S590" s="289">
        <v>6.46</v>
      </c>
    </row>
    <row r="591" spans="1:19">
      <c r="A591" s="69" t="str">
        <f t="shared" si="9"/>
        <v>HDONTFDD</v>
      </c>
      <c r="B591" s="69" t="str">
        <f>VLOOKUP(H591,mapping!A:B,2,0)</f>
        <v>HDONTF</v>
      </c>
      <c r="C591" s="69" t="str">
        <f>VLOOKUP(H591,mapping!A:C,3,0)</f>
        <v>DD</v>
      </c>
      <c r="D591" s="69" t="str">
        <f>VLOOKUP(H591,mapping!A:D,4,0)</f>
        <v>Daily Dividend Option</v>
      </c>
      <c r="G591" s="239">
        <v>589</v>
      </c>
      <c r="H591" s="239" t="s">
        <v>1441</v>
      </c>
      <c r="I591" s="239" t="s">
        <v>2096</v>
      </c>
      <c r="J591" s="287">
        <v>44510</v>
      </c>
      <c r="K591" s="287">
        <v>44510</v>
      </c>
      <c r="L591" s="289">
        <v>8.4096199999999996E-2</v>
      </c>
      <c r="M591" s="289">
        <v>8.4096199999999996E-2</v>
      </c>
      <c r="N591" s="289">
        <v>1004.255</v>
      </c>
      <c r="O591" s="289">
        <v>1004255</v>
      </c>
      <c r="P591" s="289">
        <v>23898.77</v>
      </c>
      <c r="Q591" s="289">
        <v>23898770</v>
      </c>
      <c r="R591" s="289">
        <v>0</v>
      </c>
      <c r="S591" s="289">
        <v>76.45</v>
      </c>
    </row>
    <row r="592" spans="1:19">
      <c r="A592" s="69" t="str">
        <f t="shared" si="9"/>
        <v>HDONTFDD</v>
      </c>
      <c r="B592" s="69" t="str">
        <f>VLOOKUP(H592,mapping!A:B,2,0)</f>
        <v>HDONTF</v>
      </c>
      <c r="C592" s="69" t="str">
        <f>VLOOKUP(H592,mapping!A:C,3,0)</f>
        <v>DD</v>
      </c>
      <c r="D592" s="69" t="str">
        <f>VLOOKUP(H592,mapping!A:D,4,0)</f>
        <v>Daily Dividend Option</v>
      </c>
      <c r="G592" s="239">
        <v>590</v>
      </c>
      <c r="H592" s="239" t="s">
        <v>1441</v>
      </c>
      <c r="I592" s="239" t="s">
        <v>2096</v>
      </c>
      <c r="J592" s="287">
        <v>44580</v>
      </c>
      <c r="K592" s="287">
        <v>44580</v>
      </c>
      <c r="L592" s="289">
        <v>0.1018022</v>
      </c>
      <c r="M592" s="289">
        <v>0.1018022</v>
      </c>
      <c r="N592" s="289">
        <v>709.13499999999999</v>
      </c>
      <c r="O592" s="289">
        <v>709135</v>
      </c>
      <c r="P592" s="289">
        <v>25538.035</v>
      </c>
      <c r="Q592" s="289">
        <v>25538035</v>
      </c>
      <c r="R592" s="289">
        <v>0</v>
      </c>
      <c r="S592" s="289">
        <v>65.19</v>
      </c>
    </row>
    <row r="593" spans="1:19">
      <c r="A593" s="69" t="str">
        <f t="shared" si="9"/>
        <v>HLCASHDPD</v>
      </c>
      <c r="B593" s="69" t="str">
        <f>VLOOKUP(H593,mapping!A:B,2,0)</f>
        <v>HLCASH</v>
      </c>
      <c r="C593" s="69" t="str">
        <f>VLOOKUP(H593,mapping!A:C,3,0)</f>
        <v>DPD</v>
      </c>
      <c r="D593" s="69" t="str">
        <f>VLOOKUP(H593,mapping!A:D,4,0)</f>
        <v>Direct Plan - Daily Dividend Option</v>
      </c>
      <c r="G593" s="239">
        <v>591</v>
      </c>
      <c r="H593" s="239" t="s">
        <v>615</v>
      </c>
      <c r="I593" s="239" t="s">
        <v>2095</v>
      </c>
      <c r="J593" s="287">
        <v>44617</v>
      </c>
      <c r="K593" s="287">
        <v>44617</v>
      </c>
      <c r="L593" s="289">
        <v>9.628718E-2</v>
      </c>
      <c r="M593" s="289">
        <v>9.628718E-2</v>
      </c>
      <c r="N593" s="289">
        <v>169043.32199999999</v>
      </c>
      <c r="O593" s="289">
        <v>169202239.62701219</v>
      </c>
      <c r="P593" s="289">
        <v>5512.3190000000004</v>
      </c>
      <c r="Q593" s="289">
        <v>5517501.1310919002</v>
      </c>
      <c r="R593" s="289">
        <v>0</v>
      </c>
      <c r="S593" s="289">
        <v>14649.98</v>
      </c>
    </row>
    <row r="594" spans="1:19">
      <c r="A594" s="69" t="str">
        <f t="shared" si="9"/>
        <v>HDUSDFDD</v>
      </c>
      <c r="B594" s="69" t="str">
        <f>VLOOKUP(H594,mapping!A:B,2,0)</f>
        <v>HDUSDF</v>
      </c>
      <c r="C594" s="69" t="str">
        <f>VLOOKUP(H594,mapping!A:C,3,0)</f>
        <v>DD</v>
      </c>
      <c r="D594" s="69" t="str">
        <f>VLOOKUP(H594,mapping!A:D,4,0)</f>
        <v>Daily Dividend Option</v>
      </c>
      <c r="G594" s="239">
        <v>592</v>
      </c>
      <c r="H594" s="239" t="s">
        <v>1660</v>
      </c>
      <c r="I594" s="239" t="s">
        <v>2093</v>
      </c>
      <c r="J594" s="287">
        <v>44516</v>
      </c>
      <c r="K594" s="287">
        <v>44516</v>
      </c>
      <c r="L594" s="289">
        <v>9.4288899999999995E-2</v>
      </c>
      <c r="M594" s="289">
        <v>9.4288899999999995E-2</v>
      </c>
      <c r="N594" s="289">
        <v>0</v>
      </c>
      <c r="O594" s="289">
        <v>0</v>
      </c>
      <c r="P594" s="289">
        <v>87404.888000000006</v>
      </c>
      <c r="Q594" s="289">
        <v>89825120.608231202</v>
      </c>
      <c r="R594" s="289">
        <v>0</v>
      </c>
      <c r="S594" s="289">
        <v>0</v>
      </c>
    </row>
    <row r="595" spans="1:19">
      <c r="A595" s="69" t="str">
        <f t="shared" si="9"/>
        <v>HDONTFDD</v>
      </c>
      <c r="B595" s="69" t="str">
        <f>VLOOKUP(H595,mapping!A:B,2,0)</f>
        <v>HDONTF</v>
      </c>
      <c r="C595" s="69" t="str">
        <f>VLOOKUP(H595,mapping!A:C,3,0)</f>
        <v>DD</v>
      </c>
      <c r="D595" s="69" t="str">
        <f>VLOOKUP(H595,mapping!A:D,4,0)</f>
        <v>Daily Dividend Option</v>
      </c>
      <c r="G595" s="239">
        <v>593</v>
      </c>
      <c r="H595" s="239" t="s">
        <v>1441</v>
      </c>
      <c r="I595" s="239" t="s">
        <v>2096</v>
      </c>
      <c r="J595" s="287">
        <v>44579</v>
      </c>
      <c r="K595" s="287">
        <v>44579</v>
      </c>
      <c r="L595" s="289">
        <v>0.10120506</v>
      </c>
      <c r="M595" s="289">
        <v>0.10120506</v>
      </c>
      <c r="N595" s="289">
        <v>709.07</v>
      </c>
      <c r="O595" s="289">
        <v>709070</v>
      </c>
      <c r="P595" s="289">
        <v>25535.958999999999</v>
      </c>
      <c r="Q595" s="289">
        <v>25535959</v>
      </c>
      <c r="R595" s="289">
        <v>0</v>
      </c>
      <c r="S595" s="289">
        <v>64.760000000000005</v>
      </c>
    </row>
    <row r="596" spans="1:19">
      <c r="A596" s="69" t="str">
        <f t="shared" si="9"/>
        <v>HDONTFDD</v>
      </c>
      <c r="B596" s="69" t="str">
        <f>VLOOKUP(H596,mapping!A:B,2,0)</f>
        <v>HDONTF</v>
      </c>
      <c r="C596" s="69" t="str">
        <f>VLOOKUP(H596,mapping!A:C,3,0)</f>
        <v>DD</v>
      </c>
      <c r="D596" s="69" t="str">
        <f>VLOOKUP(H596,mapping!A:D,4,0)</f>
        <v>Daily Dividend Option</v>
      </c>
      <c r="G596" s="239">
        <v>594</v>
      </c>
      <c r="H596" s="239" t="s">
        <v>1441</v>
      </c>
      <c r="I596" s="239" t="s">
        <v>2096</v>
      </c>
      <c r="J596" s="287">
        <v>44515</v>
      </c>
      <c r="K596" s="287">
        <v>44515</v>
      </c>
      <c r="L596" s="289">
        <v>8.4036879999999994E-2</v>
      </c>
      <c r="M596" s="289">
        <v>8.4036879999999994E-2</v>
      </c>
      <c r="N596" s="289">
        <v>1004.636</v>
      </c>
      <c r="O596" s="289">
        <v>1004636</v>
      </c>
      <c r="P596" s="289">
        <v>25406.74</v>
      </c>
      <c r="Q596" s="289">
        <v>25406740</v>
      </c>
      <c r="R596" s="289">
        <v>0</v>
      </c>
      <c r="S596" s="289">
        <v>76.430000000000007</v>
      </c>
    </row>
    <row r="597" spans="1:19">
      <c r="A597" s="69" t="str">
        <f t="shared" si="9"/>
        <v>HDUSTFDD</v>
      </c>
      <c r="B597" s="69" t="str">
        <f>VLOOKUP(H597,mapping!A:B,2,0)</f>
        <v>HDUSTF</v>
      </c>
      <c r="C597" s="69" t="str">
        <f>VLOOKUP(H597,mapping!A:C,3,0)</f>
        <v>DD</v>
      </c>
      <c r="D597" s="69" t="str">
        <f>VLOOKUP(H597,mapping!A:D,4,0)</f>
        <v>Daily Dividend Option</v>
      </c>
      <c r="G597" s="239">
        <v>595</v>
      </c>
      <c r="H597" s="239" t="s">
        <v>459</v>
      </c>
      <c r="I597" s="239" t="s">
        <v>2257</v>
      </c>
      <c r="J597" s="287">
        <v>44536</v>
      </c>
      <c r="K597" s="287">
        <v>44536</v>
      </c>
      <c r="L597" s="289">
        <v>2.4551600000000001E-3</v>
      </c>
      <c r="M597" s="289">
        <v>2.4551600000000001E-3</v>
      </c>
      <c r="N597" s="289">
        <v>31458.761999999999</v>
      </c>
      <c r="O597" s="289">
        <v>316220.32974780002</v>
      </c>
      <c r="P597" s="289">
        <v>3437112.2289999998</v>
      </c>
      <c r="Q597" s="289">
        <v>34549508.4146851</v>
      </c>
      <c r="R597" s="289">
        <v>0</v>
      </c>
      <c r="S597" s="289">
        <v>77.239999999999995</v>
      </c>
    </row>
    <row r="598" spans="1:19">
      <c r="A598" s="69" t="str">
        <f t="shared" si="9"/>
        <v>HLCASHDPD</v>
      </c>
      <c r="B598" s="69" t="str">
        <f>VLOOKUP(H598,mapping!A:B,2,0)</f>
        <v>HLCASH</v>
      </c>
      <c r="C598" s="69" t="str">
        <f>VLOOKUP(H598,mapping!A:C,3,0)</f>
        <v>DPD</v>
      </c>
      <c r="D598" s="69" t="str">
        <f>VLOOKUP(H598,mapping!A:D,4,0)</f>
        <v>Direct Plan - Daily Dividend Option</v>
      </c>
      <c r="G598" s="239">
        <v>596</v>
      </c>
      <c r="H598" s="239" t="s">
        <v>615</v>
      </c>
      <c r="I598" s="239" t="s">
        <v>2095</v>
      </c>
      <c r="J598" s="287">
        <v>44470</v>
      </c>
      <c r="K598" s="287">
        <v>44470</v>
      </c>
      <c r="L598" s="289">
        <v>0.14158567</v>
      </c>
      <c r="M598" s="289">
        <v>0.14158567</v>
      </c>
      <c r="N598" s="289">
        <v>58649.716</v>
      </c>
      <c r="O598" s="289">
        <v>58704852.598011598</v>
      </c>
      <c r="P598" s="289">
        <v>5436.683</v>
      </c>
      <c r="Q598" s="289">
        <v>5441794.0256882999</v>
      </c>
      <c r="R598" s="289">
        <v>0</v>
      </c>
      <c r="S598" s="289">
        <v>7476.58</v>
      </c>
    </row>
    <row r="599" spans="1:19">
      <c r="A599" s="69" t="str">
        <f t="shared" si="9"/>
        <v>HDUSTFDPD</v>
      </c>
      <c r="B599" s="69" t="str">
        <f>VLOOKUP(H599,mapping!A:B,2,0)</f>
        <v>HDUSTF</v>
      </c>
      <c r="C599" s="69" t="str">
        <f>VLOOKUP(H599,mapping!A:C,3,0)</f>
        <v>DPD</v>
      </c>
      <c r="D599" s="69" t="str">
        <f>VLOOKUP(H599,mapping!A:D,4,0)</f>
        <v>Direct Plan - Daily Dividend Option</v>
      </c>
      <c r="G599" s="239">
        <v>597</v>
      </c>
      <c r="H599" s="239" t="s">
        <v>465</v>
      </c>
      <c r="I599" s="239" t="s">
        <v>2097</v>
      </c>
      <c r="J599" s="287">
        <v>44572</v>
      </c>
      <c r="K599" s="287">
        <v>44572</v>
      </c>
      <c r="L599" s="289">
        <v>9.4979999999999999E-4</v>
      </c>
      <c r="M599" s="289">
        <v>9.4979999999999999E-4</v>
      </c>
      <c r="N599" s="289">
        <v>3102.826</v>
      </c>
      <c r="O599" s="289">
        <v>31290.7590796</v>
      </c>
      <c r="P599" s="289">
        <v>120740.126</v>
      </c>
      <c r="Q599" s="289">
        <v>1217615.8746596</v>
      </c>
      <c r="R599" s="289">
        <v>0</v>
      </c>
      <c r="S599" s="289">
        <v>2.95</v>
      </c>
    </row>
    <row r="600" spans="1:19">
      <c r="A600" s="69" t="str">
        <f t="shared" si="9"/>
        <v>HDUSTFDD</v>
      </c>
      <c r="B600" s="69" t="str">
        <f>VLOOKUP(H600,mapping!A:B,2,0)</f>
        <v>HDUSTF</v>
      </c>
      <c r="C600" s="69" t="str">
        <f>VLOOKUP(H600,mapping!A:C,3,0)</f>
        <v>DD</v>
      </c>
      <c r="D600" s="69" t="str">
        <f>VLOOKUP(H600,mapping!A:D,4,0)</f>
        <v>Daily Dividend Option</v>
      </c>
      <c r="G600" s="239">
        <v>598</v>
      </c>
      <c r="H600" s="239" t="s">
        <v>459</v>
      </c>
      <c r="I600" s="239" t="s">
        <v>2257</v>
      </c>
      <c r="J600" s="287">
        <v>44544</v>
      </c>
      <c r="K600" s="287">
        <v>44544</v>
      </c>
      <c r="L600" s="289">
        <v>5.1878999999999998E-4</v>
      </c>
      <c r="M600" s="289">
        <v>5.1878999999999998E-4</v>
      </c>
      <c r="N600" s="289">
        <v>31483.346000000001</v>
      </c>
      <c r="O600" s="289">
        <v>316467.44565740001</v>
      </c>
      <c r="P600" s="289">
        <v>3439507.2829999998</v>
      </c>
      <c r="Q600" s="289">
        <v>34573583.2579877</v>
      </c>
      <c r="R600" s="289">
        <v>0</v>
      </c>
      <c r="S600" s="289">
        <v>16.34</v>
      </c>
    </row>
    <row r="601" spans="1:19">
      <c r="A601" s="69" t="str">
        <f t="shared" si="9"/>
        <v>HDONTFDD</v>
      </c>
      <c r="B601" s="69" t="str">
        <f>VLOOKUP(H601,mapping!A:B,2,0)</f>
        <v>HDONTF</v>
      </c>
      <c r="C601" s="69" t="str">
        <f>VLOOKUP(H601,mapping!A:C,3,0)</f>
        <v>DD</v>
      </c>
      <c r="D601" s="69" t="str">
        <f>VLOOKUP(H601,mapping!A:D,4,0)</f>
        <v>Daily Dividend Option</v>
      </c>
      <c r="G601" s="239">
        <v>599</v>
      </c>
      <c r="H601" s="239" t="s">
        <v>1441</v>
      </c>
      <c r="I601" s="239" t="s">
        <v>2096</v>
      </c>
      <c r="J601" s="287">
        <v>44608</v>
      </c>
      <c r="K601" s="287">
        <v>44608</v>
      </c>
      <c r="L601" s="289">
        <v>8.4124379999999999E-2</v>
      </c>
      <c r="M601" s="289">
        <v>8.4124379999999999E-2</v>
      </c>
      <c r="N601" s="289">
        <v>710.82399999999996</v>
      </c>
      <c r="O601" s="289">
        <v>710824</v>
      </c>
      <c r="P601" s="289">
        <v>25587.26</v>
      </c>
      <c r="Q601" s="289">
        <v>25587260</v>
      </c>
      <c r="R601" s="289">
        <v>0</v>
      </c>
      <c r="S601" s="289">
        <v>53.8</v>
      </c>
    </row>
    <row r="602" spans="1:19">
      <c r="A602" s="69" t="str">
        <f t="shared" si="9"/>
        <v>HLCASHDD</v>
      </c>
      <c r="B602" s="69" t="str">
        <f>VLOOKUP(H602,mapping!A:B,2,0)</f>
        <v>HLCASH</v>
      </c>
      <c r="C602" s="69" t="str">
        <f>VLOOKUP(H602,mapping!A:C,3,0)</f>
        <v>DD</v>
      </c>
      <c r="D602" s="69" t="str">
        <f>VLOOKUP(H602,mapping!A:D,4,0)</f>
        <v>Daily Dividend Option</v>
      </c>
      <c r="G602" s="239">
        <v>600</v>
      </c>
      <c r="H602" s="239" t="s">
        <v>610</v>
      </c>
      <c r="I602" s="239" t="s">
        <v>2098</v>
      </c>
      <c r="J602" s="287">
        <v>44491</v>
      </c>
      <c r="K602" s="287">
        <v>44491</v>
      </c>
      <c r="L602" s="289">
        <v>7.0307369999999994E-2</v>
      </c>
      <c r="M602" s="289">
        <v>7.0307369999999994E-2</v>
      </c>
      <c r="N602" s="289">
        <v>82809.615000000005</v>
      </c>
      <c r="O602" s="289">
        <v>82900639.328807995</v>
      </c>
      <c r="P602" s="289">
        <v>682062.99140000006</v>
      </c>
      <c r="Q602" s="289">
        <v>682812715.04014683</v>
      </c>
      <c r="R602" s="289">
        <v>0</v>
      </c>
      <c r="S602" s="289">
        <v>5275.11</v>
      </c>
    </row>
    <row r="603" spans="1:19">
      <c r="A603" s="69" t="str">
        <f t="shared" si="9"/>
        <v>HDUSDFDD</v>
      </c>
      <c r="B603" s="69" t="str">
        <f>VLOOKUP(H603,mapping!A:B,2,0)</f>
        <v>HDUSDF</v>
      </c>
      <c r="C603" s="69" t="str">
        <f>VLOOKUP(H603,mapping!A:C,3,0)</f>
        <v>DD</v>
      </c>
      <c r="D603" s="69" t="str">
        <f>VLOOKUP(H603,mapping!A:D,4,0)</f>
        <v>Daily Dividend Option</v>
      </c>
      <c r="G603" s="239">
        <v>601</v>
      </c>
      <c r="H603" s="239" t="s">
        <v>1660</v>
      </c>
      <c r="I603" s="239" t="s">
        <v>2093</v>
      </c>
      <c r="J603" s="287">
        <v>44509</v>
      </c>
      <c r="K603" s="287">
        <v>44509</v>
      </c>
      <c r="L603" s="289">
        <v>0.30517561999999998</v>
      </c>
      <c r="M603" s="289">
        <v>0.30517561999999998</v>
      </c>
      <c r="N603" s="289">
        <v>0</v>
      </c>
      <c r="O603" s="289">
        <v>0</v>
      </c>
      <c r="P603" s="289">
        <v>88011.125</v>
      </c>
      <c r="Q603" s="289">
        <v>90448144.250137493</v>
      </c>
      <c r="R603" s="289">
        <v>0</v>
      </c>
      <c r="S603" s="289">
        <v>0</v>
      </c>
    </row>
    <row r="604" spans="1:19">
      <c r="A604" s="69" t="str">
        <f t="shared" si="9"/>
        <v>HDUSTFRDD</v>
      </c>
      <c r="B604" s="69" t="str">
        <f>VLOOKUP(H604,mapping!A:B,2,0)</f>
        <v>HDUSTF</v>
      </c>
      <c r="C604" s="69" t="str">
        <f>VLOOKUP(H604,mapping!A:C,3,0)</f>
        <v>RDD</v>
      </c>
      <c r="D604" s="69" t="str">
        <f>VLOOKUP(H604,mapping!A:D,4,0)</f>
        <v>Regular Option - Daily Dividend</v>
      </c>
      <c r="G604" s="239">
        <v>602</v>
      </c>
      <c r="H604" s="239" t="s">
        <v>488</v>
      </c>
      <c r="I604" s="239" t="s">
        <v>2256</v>
      </c>
      <c r="J604" s="287">
        <v>44637</v>
      </c>
      <c r="K604" s="287">
        <v>44637</v>
      </c>
      <c r="L604" s="289">
        <v>9.5049999999999996E-4</v>
      </c>
      <c r="M604" s="289">
        <v>9.5049999999999996E-4</v>
      </c>
      <c r="N604" s="289">
        <v>10687.005999999999</v>
      </c>
      <c r="O604" s="289">
        <v>106905.3271198</v>
      </c>
      <c r="P604" s="289">
        <v>1302083.8559999999</v>
      </c>
      <c r="Q604" s="289">
        <v>13025135.436724801</v>
      </c>
      <c r="R604" s="289">
        <v>0</v>
      </c>
      <c r="S604" s="289">
        <v>0</v>
      </c>
    </row>
    <row r="605" spans="1:19">
      <c r="A605" s="69" t="str">
        <f t="shared" si="9"/>
        <v>HLCASHDD</v>
      </c>
      <c r="B605" s="69" t="str">
        <f>VLOOKUP(H605,mapping!A:B,2,0)</f>
        <v>HLCASH</v>
      </c>
      <c r="C605" s="69" t="str">
        <f>VLOOKUP(H605,mapping!A:C,3,0)</f>
        <v>DD</v>
      </c>
      <c r="D605" s="69" t="str">
        <f>VLOOKUP(H605,mapping!A:D,4,0)</f>
        <v>Daily Dividend Option</v>
      </c>
      <c r="G605" s="239">
        <v>603</v>
      </c>
      <c r="H605" s="239" t="s">
        <v>610</v>
      </c>
      <c r="I605" s="239" t="s">
        <v>2098</v>
      </c>
      <c r="J605" s="287">
        <v>44635</v>
      </c>
      <c r="K605" s="287">
        <v>44635</v>
      </c>
      <c r="L605" s="289">
        <v>0.11236293</v>
      </c>
      <c r="M605" s="289">
        <v>0.11236293</v>
      </c>
      <c r="N605" s="289">
        <v>76363.081000000006</v>
      </c>
      <c r="O605" s="289">
        <v>76447019.2986352</v>
      </c>
      <c r="P605" s="289">
        <v>647113.49340000004</v>
      </c>
      <c r="Q605" s="289">
        <v>647824800.55194533</v>
      </c>
      <c r="R605" s="289">
        <v>0</v>
      </c>
      <c r="S605" s="289">
        <v>7790.25</v>
      </c>
    </row>
    <row r="606" spans="1:19">
      <c r="A606" s="69" t="str">
        <f t="shared" si="9"/>
        <v>HLCASHDPD</v>
      </c>
      <c r="B606" s="69" t="str">
        <f>VLOOKUP(H606,mapping!A:B,2,0)</f>
        <v>HLCASH</v>
      </c>
      <c r="C606" s="69" t="str">
        <f>VLOOKUP(H606,mapping!A:C,3,0)</f>
        <v>DPD</v>
      </c>
      <c r="D606" s="69" t="str">
        <f>VLOOKUP(H606,mapping!A:D,4,0)</f>
        <v>Direct Plan - Daily Dividend Option</v>
      </c>
      <c r="G606" s="239">
        <v>604</v>
      </c>
      <c r="H606" s="239" t="s">
        <v>615</v>
      </c>
      <c r="I606" s="239" t="s">
        <v>2095</v>
      </c>
      <c r="J606" s="287">
        <v>44631</v>
      </c>
      <c r="K606" s="287">
        <v>44631</v>
      </c>
      <c r="L606" s="289">
        <v>9.9325999999999998E-2</v>
      </c>
      <c r="M606" s="289">
        <v>9.9325999999999998E-2</v>
      </c>
      <c r="N606" s="289">
        <v>169247.34599999999</v>
      </c>
      <c r="O606" s="289">
        <v>169406455.42997459</v>
      </c>
      <c r="P606" s="289">
        <v>5520.2470000000003</v>
      </c>
      <c r="Q606" s="289">
        <v>5525436.5842046998</v>
      </c>
      <c r="R606" s="289">
        <v>0</v>
      </c>
      <c r="S606" s="289">
        <v>15129.9</v>
      </c>
    </row>
    <row r="607" spans="1:19">
      <c r="A607" s="69" t="str">
        <f t="shared" si="9"/>
        <v>HLCASHDPD</v>
      </c>
      <c r="B607" s="69" t="str">
        <f>VLOOKUP(H607,mapping!A:B,2,0)</f>
        <v>HLCASH</v>
      </c>
      <c r="C607" s="69" t="str">
        <f>VLOOKUP(H607,mapping!A:C,3,0)</f>
        <v>DPD</v>
      </c>
      <c r="D607" s="69" t="str">
        <f>VLOOKUP(H607,mapping!A:D,4,0)</f>
        <v>Direct Plan - Daily Dividend Option</v>
      </c>
      <c r="G607" s="239">
        <v>605</v>
      </c>
      <c r="H607" s="239" t="s">
        <v>615</v>
      </c>
      <c r="I607" s="239" t="s">
        <v>2095</v>
      </c>
      <c r="J607" s="287">
        <v>44607</v>
      </c>
      <c r="K607" s="287">
        <v>44607</v>
      </c>
      <c r="L607" s="289">
        <v>0.11526483999999999</v>
      </c>
      <c r="M607" s="289">
        <v>0.11526483999999999</v>
      </c>
      <c r="N607" s="289">
        <v>173887.16899999999</v>
      </c>
      <c r="O607" s="289">
        <v>174050640.32757691</v>
      </c>
      <c r="P607" s="289">
        <v>5507.4750000000004</v>
      </c>
      <c r="Q607" s="289">
        <v>5512652.5772475004</v>
      </c>
      <c r="R607" s="289">
        <v>0</v>
      </c>
      <c r="S607" s="289">
        <v>18039.18</v>
      </c>
    </row>
    <row r="608" spans="1:19">
      <c r="A608" s="69" t="str">
        <f t="shared" si="9"/>
        <v>HLCASHDPD</v>
      </c>
      <c r="B608" s="69" t="str">
        <f>VLOOKUP(H608,mapping!A:B,2,0)</f>
        <v>HLCASH</v>
      </c>
      <c r="C608" s="69" t="str">
        <f>VLOOKUP(H608,mapping!A:C,3,0)</f>
        <v>DPD</v>
      </c>
      <c r="D608" s="69" t="str">
        <f>VLOOKUP(H608,mapping!A:D,4,0)</f>
        <v>Direct Plan - Daily Dividend Option</v>
      </c>
      <c r="G608" s="239">
        <v>606</v>
      </c>
      <c r="H608" s="239" t="s">
        <v>615</v>
      </c>
      <c r="I608" s="239" t="s">
        <v>2095</v>
      </c>
      <c r="J608" s="287">
        <v>44579</v>
      </c>
      <c r="K608" s="287">
        <v>44579</v>
      </c>
      <c r="L608" s="289">
        <v>6.6623370000000001E-2</v>
      </c>
      <c r="M608" s="289">
        <v>6.6623370000000001E-2</v>
      </c>
      <c r="N608" s="289">
        <v>173469.90299999999</v>
      </c>
      <c r="O608" s="289">
        <v>173632982.0558103</v>
      </c>
      <c r="P608" s="289">
        <v>5492.973</v>
      </c>
      <c r="Q608" s="289">
        <v>5498136.9439172996</v>
      </c>
      <c r="R608" s="289">
        <v>0</v>
      </c>
      <c r="S608" s="289">
        <v>10402.620000000001</v>
      </c>
    </row>
    <row r="609" spans="1:19">
      <c r="A609" s="69" t="str">
        <f t="shared" si="9"/>
        <v>HDUSDFDD</v>
      </c>
      <c r="B609" s="69" t="str">
        <f>VLOOKUP(H609,mapping!A:B,2,0)</f>
        <v>HDUSDF</v>
      </c>
      <c r="C609" s="69" t="str">
        <f>VLOOKUP(H609,mapping!A:C,3,0)</f>
        <v>DD</v>
      </c>
      <c r="D609" s="69" t="str">
        <f>VLOOKUP(H609,mapping!A:D,4,0)</f>
        <v>Daily Dividend Option</v>
      </c>
      <c r="G609" s="239">
        <v>607</v>
      </c>
      <c r="H609" s="239" t="s">
        <v>1660</v>
      </c>
      <c r="I609" s="239" t="s">
        <v>2093</v>
      </c>
      <c r="J609" s="287">
        <v>44473</v>
      </c>
      <c r="K609" s="287">
        <v>44473</v>
      </c>
      <c r="L609" s="289">
        <v>0.41289637000000001</v>
      </c>
      <c r="M609" s="289">
        <v>0.41289637000000001</v>
      </c>
      <c r="N609" s="289">
        <v>0</v>
      </c>
      <c r="O609" s="289">
        <v>0</v>
      </c>
      <c r="P609" s="289">
        <v>92587.146999999997</v>
      </c>
      <c r="Q609" s="289">
        <v>95150875.841715306</v>
      </c>
      <c r="R609" s="289">
        <v>0</v>
      </c>
      <c r="S609" s="289">
        <v>0</v>
      </c>
    </row>
    <row r="610" spans="1:19">
      <c r="A610" s="69" t="str">
        <f t="shared" si="9"/>
        <v>HLCASHDPD</v>
      </c>
      <c r="B610" s="69" t="str">
        <f>VLOOKUP(H610,mapping!A:B,2,0)</f>
        <v>HLCASH</v>
      </c>
      <c r="C610" s="69" t="str">
        <f>VLOOKUP(H610,mapping!A:C,3,0)</f>
        <v>DPD</v>
      </c>
      <c r="D610" s="69" t="str">
        <f>VLOOKUP(H610,mapping!A:D,4,0)</f>
        <v>Direct Plan - Daily Dividend Option</v>
      </c>
      <c r="G610" s="239">
        <v>608</v>
      </c>
      <c r="H610" s="239" t="s">
        <v>615</v>
      </c>
      <c r="I610" s="239" t="s">
        <v>2095</v>
      </c>
      <c r="J610" s="287">
        <v>44645</v>
      </c>
      <c r="K610" s="287">
        <v>44645</v>
      </c>
      <c r="L610" s="289">
        <v>9.8703460000000007E-2</v>
      </c>
      <c r="M610" s="289">
        <v>9.8703460000000007E-2</v>
      </c>
      <c r="N610" s="289">
        <v>169462.94699999999</v>
      </c>
      <c r="O610" s="289">
        <v>169622259.11647469</v>
      </c>
      <c r="P610" s="289">
        <v>5527.3050000000003</v>
      </c>
      <c r="Q610" s="289">
        <v>5532501.2194304997</v>
      </c>
      <c r="R610" s="289">
        <v>0</v>
      </c>
      <c r="S610" s="289">
        <v>15054.84</v>
      </c>
    </row>
    <row r="611" spans="1:19">
      <c r="A611" s="69" t="str">
        <f t="shared" si="9"/>
        <v>HDONTFDD</v>
      </c>
      <c r="B611" s="69" t="str">
        <f>VLOOKUP(H611,mapping!A:B,2,0)</f>
        <v>HDONTF</v>
      </c>
      <c r="C611" s="69" t="str">
        <f>VLOOKUP(H611,mapping!A:C,3,0)</f>
        <v>DD</v>
      </c>
      <c r="D611" s="69" t="str">
        <f>VLOOKUP(H611,mapping!A:D,4,0)</f>
        <v>Daily Dividend Option</v>
      </c>
      <c r="G611" s="239">
        <v>609</v>
      </c>
      <c r="H611" s="239" t="s">
        <v>1441</v>
      </c>
      <c r="I611" s="239" t="s">
        <v>2096</v>
      </c>
      <c r="J611" s="287">
        <v>44488</v>
      </c>
      <c r="K611" s="287">
        <v>44488</v>
      </c>
      <c r="L611" s="289">
        <v>8.5770079999999999E-2</v>
      </c>
      <c r="M611" s="289">
        <v>8.5770079999999999E-2</v>
      </c>
      <c r="N611" s="289">
        <v>1102.5260000000001</v>
      </c>
      <c r="O611" s="289">
        <v>1102526</v>
      </c>
      <c r="P611" s="289">
        <v>22863.054</v>
      </c>
      <c r="Q611" s="289">
        <v>22863054</v>
      </c>
      <c r="R611" s="289">
        <v>0</v>
      </c>
      <c r="S611" s="289">
        <v>85.56</v>
      </c>
    </row>
    <row r="612" spans="1:19">
      <c r="A612" s="69" t="str">
        <f t="shared" si="9"/>
        <v>HDUSTFDD</v>
      </c>
      <c r="B612" s="69" t="str">
        <f>VLOOKUP(H612,mapping!A:B,2,0)</f>
        <v>HDUSTF</v>
      </c>
      <c r="C612" s="69" t="str">
        <f>VLOOKUP(H612,mapping!A:C,3,0)</f>
        <v>DD</v>
      </c>
      <c r="D612" s="69" t="str">
        <f>VLOOKUP(H612,mapping!A:D,4,0)</f>
        <v>Daily Dividend Option</v>
      </c>
      <c r="G612" s="239">
        <v>610</v>
      </c>
      <c r="H612" s="239" t="s">
        <v>459</v>
      </c>
      <c r="I612" s="239" t="s">
        <v>2257</v>
      </c>
      <c r="J612" s="287">
        <v>44650</v>
      </c>
      <c r="K612" s="287">
        <v>44650</v>
      </c>
      <c r="L612" s="289">
        <v>2.5698499999999998E-3</v>
      </c>
      <c r="M612" s="289">
        <v>2.5698499999999998E-3</v>
      </c>
      <c r="N612" s="289">
        <v>31850.205999999998</v>
      </c>
      <c r="O612" s="289">
        <v>320155.08569139999</v>
      </c>
      <c r="P612" s="289">
        <v>2856793.307</v>
      </c>
      <c r="Q612" s="289">
        <v>28716200.6426333</v>
      </c>
      <c r="R612" s="289">
        <v>0</v>
      </c>
      <c r="S612" s="289">
        <v>107.13</v>
      </c>
    </row>
    <row r="613" spans="1:19">
      <c r="A613" s="69" t="str">
        <f t="shared" si="9"/>
        <v>HDUSTFDD</v>
      </c>
      <c r="B613" s="69" t="str">
        <f>VLOOKUP(H613,mapping!A:B,2,0)</f>
        <v>HDUSTF</v>
      </c>
      <c r="C613" s="69" t="str">
        <f>VLOOKUP(H613,mapping!A:C,3,0)</f>
        <v>DD</v>
      </c>
      <c r="D613" s="69" t="str">
        <f>VLOOKUP(H613,mapping!A:D,4,0)</f>
        <v>Daily Dividend Option</v>
      </c>
      <c r="G613" s="239">
        <v>611</v>
      </c>
      <c r="H613" s="239" t="s">
        <v>459</v>
      </c>
      <c r="I613" s="239" t="s">
        <v>2257</v>
      </c>
      <c r="J613" s="287">
        <v>44581</v>
      </c>
      <c r="K613" s="287">
        <v>44581</v>
      </c>
      <c r="L613" s="289">
        <v>1.2493999999999999E-3</v>
      </c>
      <c r="M613" s="289">
        <v>1.2493999999999999E-3</v>
      </c>
      <c r="N613" s="289">
        <v>31591.29</v>
      </c>
      <c r="O613" s="289">
        <v>317552.48795099999</v>
      </c>
      <c r="P613" s="289">
        <v>3400081.2390000001</v>
      </c>
      <c r="Q613" s="289">
        <v>34177276.606304102</v>
      </c>
      <c r="R613" s="289">
        <v>0</v>
      </c>
      <c r="S613" s="289">
        <v>39.47</v>
      </c>
    </row>
    <row r="614" spans="1:19">
      <c r="A614" s="69" t="str">
        <f t="shared" si="9"/>
        <v>HLCASHDD</v>
      </c>
      <c r="B614" s="69" t="str">
        <f>VLOOKUP(H614,mapping!A:B,2,0)</f>
        <v>HLCASH</v>
      </c>
      <c r="C614" s="69" t="str">
        <f>VLOOKUP(H614,mapping!A:C,3,0)</f>
        <v>DD</v>
      </c>
      <c r="D614" s="69" t="str">
        <f>VLOOKUP(H614,mapping!A:D,4,0)</f>
        <v>Daily Dividend Option</v>
      </c>
      <c r="G614" s="239">
        <v>612</v>
      </c>
      <c r="H614" s="239" t="s">
        <v>610</v>
      </c>
      <c r="I614" s="239" t="s">
        <v>2098</v>
      </c>
      <c r="J614" s="287">
        <v>44553</v>
      </c>
      <c r="K614" s="287">
        <v>44553</v>
      </c>
      <c r="L614" s="289">
        <v>0.10200411</v>
      </c>
      <c r="M614" s="289">
        <v>0.10200411</v>
      </c>
      <c r="N614" s="289">
        <v>83231.712</v>
      </c>
      <c r="O614" s="289">
        <v>83323200.297830403</v>
      </c>
      <c r="P614" s="289">
        <v>755924.29339999997</v>
      </c>
      <c r="Q614" s="289">
        <v>756755205.38330531</v>
      </c>
      <c r="R614" s="289">
        <v>0</v>
      </c>
      <c r="S614" s="289">
        <v>7700.48</v>
      </c>
    </row>
    <row r="615" spans="1:19">
      <c r="A615" s="69" t="str">
        <f t="shared" si="9"/>
        <v>HDUSTFDPD</v>
      </c>
      <c r="B615" s="69" t="str">
        <f>VLOOKUP(H615,mapping!A:B,2,0)</f>
        <v>HDUSTF</v>
      </c>
      <c r="C615" s="69" t="str">
        <f>VLOOKUP(H615,mapping!A:C,3,0)</f>
        <v>DPD</v>
      </c>
      <c r="D615" s="69" t="str">
        <f>VLOOKUP(H615,mapping!A:D,4,0)</f>
        <v>Direct Plan - Daily Dividend Option</v>
      </c>
      <c r="G615" s="239">
        <v>613</v>
      </c>
      <c r="H615" s="239" t="s">
        <v>465</v>
      </c>
      <c r="I615" s="239" t="s">
        <v>2097</v>
      </c>
      <c r="J615" s="287">
        <v>44523</v>
      </c>
      <c r="K615" s="287">
        <v>44523</v>
      </c>
      <c r="L615" s="289">
        <v>1.0095900000000001E-3</v>
      </c>
      <c r="M615" s="289">
        <v>1.0095900000000001E-3</v>
      </c>
      <c r="N615" s="289">
        <v>3087.2759999999998</v>
      </c>
      <c r="O615" s="289">
        <v>31133.943549600001</v>
      </c>
      <c r="P615" s="289">
        <v>120195.387</v>
      </c>
      <c r="Q615" s="289">
        <v>1212122.3997402</v>
      </c>
      <c r="R615" s="289">
        <v>0</v>
      </c>
      <c r="S615" s="289">
        <v>3.12</v>
      </c>
    </row>
    <row r="616" spans="1:19">
      <c r="A616" s="69" t="str">
        <f t="shared" si="9"/>
        <v>HDONTFDPD</v>
      </c>
      <c r="B616" s="69" t="str">
        <f>VLOOKUP(H616,mapping!A:B,2,0)</f>
        <v>HDONTF</v>
      </c>
      <c r="C616" s="69" t="str">
        <f>VLOOKUP(H616,mapping!A:C,3,0)</f>
        <v>DPD</v>
      </c>
      <c r="D616" s="69" t="str">
        <f>VLOOKUP(H616,mapping!A:D,4,0)</f>
        <v>Direct Plan - Daily Dividend Option</v>
      </c>
      <c r="G616" s="239">
        <v>614</v>
      </c>
      <c r="H616" s="239" t="s">
        <v>1446</v>
      </c>
      <c r="I616" s="239" t="s">
        <v>2094</v>
      </c>
      <c r="J616" s="287">
        <v>44627</v>
      </c>
      <c r="K616" s="287">
        <v>44627</v>
      </c>
      <c r="L616" s="289">
        <v>9.3073089999999997E-2</v>
      </c>
      <c r="M616" s="289">
        <v>9.3073089999999997E-2</v>
      </c>
      <c r="N616" s="289">
        <v>0</v>
      </c>
      <c r="O616" s="289">
        <v>0</v>
      </c>
      <c r="P616" s="289">
        <v>17.728000000000002</v>
      </c>
      <c r="Q616" s="289">
        <v>17728</v>
      </c>
      <c r="R616" s="289">
        <v>0</v>
      </c>
      <c r="S616" s="289">
        <v>0</v>
      </c>
    </row>
    <row r="617" spans="1:19">
      <c r="A617" s="69" t="str">
        <f t="shared" si="9"/>
        <v>HDUSTFDD</v>
      </c>
      <c r="B617" s="69" t="str">
        <f>VLOOKUP(H617,mapping!A:B,2,0)</f>
        <v>HDUSTF</v>
      </c>
      <c r="C617" s="69" t="str">
        <f>VLOOKUP(H617,mapping!A:C,3,0)</f>
        <v>DD</v>
      </c>
      <c r="D617" s="69" t="str">
        <f>VLOOKUP(H617,mapping!A:D,4,0)</f>
        <v>Daily Dividend Option</v>
      </c>
      <c r="G617" s="239">
        <v>615</v>
      </c>
      <c r="H617" s="239" t="s">
        <v>459</v>
      </c>
      <c r="I617" s="239" t="s">
        <v>2257</v>
      </c>
      <c r="J617" s="287">
        <v>44560</v>
      </c>
      <c r="K617" s="287">
        <v>44560</v>
      </c>
      <c r="L617" s="289">
        <v>1.7315E-3</v>
      </c>
      <c r="M617" s="289">
        <v>1.7315E-3</v>
      </c>
      <c r="N617" s="289">
        <v>31515.144</v>
      </c>
      <c r="O617" s="289">
        <v>316787.07597359997</v>
      </c>
      <c r="P617" s="289">
        <v>3428777.6919999998</v>
      </c>
      <c r="Q617" s="289">
        <v>34465730.482214801</v>
      </c>
      <c r="R617" s="289">
        <v>0</v>
      </c>
      <c r="S617" s="289">
        <v>54.57</v>
      </c>
    </row>
    <row r="618" spans="1:19">
      <c r="A618" s="69" t="str">
        <f t="shared" si="9"/>
        <v>HDUSDFDD</v>
      </c>
      <c r="B618" s="69" t="str">
        <f>VLOOKUP(H618,mapping!A:B,2,0)</f>
        <v>HDUSDF</v>
      </c>
      <c r="C618" s="69" t="str">
        <f>VLOOKUP(H618,mapping!A:C,3,0)</f>
        <v>DD</v>
      </c>
      <c r="D618" s="69" t="str">
        <f>VLOOKUP(H618,mapping!A:D,4,0)</f>
        <v>Daily Dividend Option</v>
      </c>
      <c r="G618" s="239">
        <v>616</v>
      </c>
      <c r="H618" s="239" t="s">
        <v>1660</v>
      </c>
      <c r="I618" s="239" t="s">
        <v>2093</v>
      </c>
      <c r="J618" s="287">
        <v>44620</v>
      </c>
      <c r="K618" s="287">
        <v>44620</v>
      </c>
      <c r="L618" s="289">
        <v>0.23582758000000001</v>
      </c>
      <c r="M618" s="289">
        <v>0.23582758000000001</v>
      </c>
      <c r="N618" s="289">
        <v>0</v>
      </c>
      <c r="O618" s="289">
        <v>0</v>
      </c>
      <c r="P618" s="289">
        <v>81856.481</v>
      </c>
      <c r="Q618" s="289">
        <v>84123078.773241907</v>
      </c>
      <c r="R618" s="289">
        <v>0</v>
      </c>
      <c r="S618" s="289">
        <v>0</v>
      </c>
    </row>
    <row r="619" spans="1:19">
      <c r="A619" s="69" t="str">
        <f t="shared" si="9"/>
        <v>HLCASHDD</v>
      </c>
      <c r="B619" s="69" t="str">
        <f>VLOOKUP(H619,mapping!A:B,2,0)</f>
        <v>HLCASH</v>
      </c>
      <c r="C619" s="69" t="str">
        <f>VLOOKUP(H619,mapping!A:C,3,0)</f>
        <v>DD</v>
      </c>
      <c r="D619" s="69" t="str">
        <f>VLOOKUP(H619,mapping!A:D,4,0)</f>
        <v>Daily Dividend Option</v>
      </c>
      <c r="G619" s="239">
        <v>617</v>
      </c>
      <c r="H619" s="239" t="s">
        <v>610</v>
      </c>
      <c r="I619" s="239" t="s">
        <v>2098</v>
      </c>
      <c r="J619" s="287">
        <v>44603</v>
      </c>
      <c r="K619" s="287">
        <v>44603</v>
      </c>
      <c r="L619" s="289">
        <v>0.10212649</v>
      </c>
      <c r="M619" s="289">
        <v>0.10212649</v>
      </c>
      <c r="N619" s="289">
        <v>91097.495999999999</v>
      </c>
      <c r="O619" s="289">
        <v>91197630.367603198</v>
      </c>
      <c r="P619" s="289">
        <v>691067.51139999996</v>
      </c>
      <c r="Q619" s="289">
        <v>691827132.80853093</v>
      </c>
      <c r="R619" s="289">
        <v>0</v>
      </c>
      <c r="S619" s="289">
        <v>8433.02</v>
      </c>
    </row>
    <row r="620" spans="1:19">
      <c r="A620" s="69" t="str">
        <f t="shared" si="9"/>
        <v>HDUSTFRDD</v>
      </c>
      <c r="B620" s="69" t="str">
        <f>VLOOKUP(H620,mapping!A:B,2,0)</f>
        <v>HDUSTF</v>
      </c>
      <c r="C620" s="69" t="str">
        <f>VLOOKUP(H620,mapping!A:C,3,0)</f>
        <v>RDD</v>
      </c>
      <c r="D620" s="69" t="str">
        <f>VLOOKUP(H620,mapping!A:D,4,0)</f>
        <v>Regular Option - Daily Dividend</v>
      </c>
      <c r="G620" s="239">
        <v>618</v>
      </c>
      <c r="H620" s="239" t="s">
        <v>488</v>
      </c>
      <c r="I620" s="239" t="s">
        <v>2256</v>
      </c>
      <c r="J620" s="287">
        <v>44622</v>
      </c>
      <c r="K620" s="287">
        <v>44622</v>
      </c>
      <c r="L620" s="289">
        <v>5.0914999999999999E-4</v>
      </c>
      <c r="M620" s="289">
        <v>5.0914999999999999E-4</v>
      </c>
      <c r="N620" s="289">
        <v>10687.005999999999</v>
      </c>
      <c r="O620" s="289">
        <v>106905.3271198</v>
      </c>
      <c r="P620" s="289">
        <v>1302083.8559999999</v>
      </c>
      <c r="Q620" s="289">
        <v>13025135.436724801</v>
      </c>
      <c r="R620" s="289">
        <v>0</v>
      </c>
      <c r="S620" s="289">
        <v>0</v>
      </c>
    </row>
    <row r="621" spans="1:19">
      <c r="A621" s="69" t="str">
        <f t="shared" si="9"/>
        <v>HDONTFDPD</v>
      </c>
      <c r="B621" s="69" t="str">
        <f>VLOOKUP(H621,mapping!A:B,2,0)</f>
        <v>HDONTF</v>
      </c>
      <c r="C621" s="69" t="str">
        <f>VLOOKUP(H621,mapping!A:C,3,0)</f>
        <v>DPD</v>
      </c>
      <c r="D621" s="69" t="str">
        <f>VLOOKUP(H621,mapping!A:D,4,0)</f>
        <v>Direct Plan - Daily Dividend Option</v>
      </c>
      <c r="G621" s="239">
        <v>619</v>
      </c>
      <c r="H621" s="239" t="s">
        <v>1446</v>
      </c>
      <c r="I621" s="239" t="s">
        <v>2094</v>
      </c>
      <c r="J621" s="287">
        <v>44554</v>
      </c>
      <c r="K621" s="287">
        <v>44554</v>
      </c>
      <c r="L621" s="289">
        <v>9.4361059999999997E-2</v>
      </c>
      <c r="M621" s="289">
        <v>9.4361059999999997E-2</v>
      </c>
      <c r="N621" s="289">
        <v>0</v>
      </c>
      <c r="O621" s="289">
        <v>0</v>
      </c>
      <c r="P621" s="289">
        <v>17.591999999999999</v>
      </c>
      <c r="Q621" s="289">
        <v>17592</v>
      </c>
      <c r="R621" s="289">
        <v>0</v>
      </c>
      <c r="S621" s="289">
        <v>0</v>
      </c>
    </row>
    <row r="622" spans="1:19">
      <c r="A622" s="69" t="str">
        <f t="shared" si="9"/>
        <v>HDONTFDPD</v>
      </c>
      <c r="B622" s="69" t="str">
        <f>VLOOKUP(H622,mapping!A:B,2,0)</f>
        <v>HDONTF</v>
      </c>
      <c r="C622" s="69" t="str">
        <f>VLOOKUP(H622,mapping!A:C,3,0)</f>
        <v>DPD</v>
      </c>
      <c r="D622" s="69" t="str">
        <f>VLOOKUP(H622,mapping!A:D,4,0)</f>
        <v>Direct Plan - Daily Dividend Option</v>
      </c>
      <c r="G622" s="239">
        <v>620</v>
      </c>
      <c r="H622" s="239" t="s">
        <v>1446</v>
      </c>
      <c r="I622" s="239" t="s">
        <v>2094</v>
      </c>
      <c r="J622" s="287">
        <v>44588</v>
      </c>
      <c r="K622" s="287">
        <v>44588</v>
      </c>
      <c r="L622" s="289">
        <v>0.10987766</v>
      </c>
      <c r="M622" s="289">
        <v>0.10987766</v>
      </c>
      <c r="N622" s="289">
        <v>0</v>
      </c>
      <c r="O622" s="289">
        <v>0</v>
      </c>
      <c r="P622" s="289">
        <v>17.655999999999999</v>
      </c>
      <c r="Q622" s="289">
        <v>17656</v>
      </c>
      <c r="R622" s="289">
        <v>0</v>
      </c>
      <c r="S622" s="289">
        <v>0</v>
      </c>
    </row>
    <row r="623" spans="1:19">
      <c r="A623" s="69" t="str">
        <f t="shared" si="9"/>
        <v>HLCASHDPD</v>
      </c>
      <c r="B623" s="69" t="str">
        <f>VLOOKUP(H623,mapping!A:B,2,0)</f>
        <v>HLCASH</v>
      </c>
      <c r="C623" s="69" t="str">
        <f>VLOOKUP(H623,mapping!A:C,3,0)</f>
        <v>DPD</v>
      </c>
      <c r="D623" s="69" t="str">
        <f>VLOOKUP(H623,mapping!A:D,4,0)</f>
        <v>Direct Plan - Daily Dividend Option</v>
      </c>
      <c r="G623" s="239">
        <v>621</v>
      </c>
      <c r="H623" s="239" t="s">
        <v>615</v>
      </c>
      <c r="I623" s="239" t="s">
        <v>2095</v>
      </c>
      <c r="J623" s="287">
        <v>44608</v>
      </c>
      <c r="K623" s="287">
        <v>44608</v>
      </c>
      <c r="L623" s="289">
        <v>0.11425043999999999</v>
      </c>
      <c r="M623" s="289">
        <v>0.11425043999999999</v>
      </c>
      <c r="N623" s="289">
        <v>173905.19099999999</v>
      </c>
      <c r="O623" s="289">
        <v>174068679.27005911</v>
      </c>
      <c r="P623" s="289">
        <v>5508.0479999999998</v>
      </c>
      <c r="Q623" s="289">
        <v>5513226.1159247998</v>
      </c>
      <c r="R623" s="289">
        <v>0</v>
      </c>
      <c r="S623" s="289">
        <v>17882.84</v>
      </c>
    </row>
    <row r="624" spans="1:19">
      <c r="A624" s="69" t="str">
        <f t="shared" si="9"/>
        <v>HDONTFDPD</v>
      </c>
      <c r="B624" s="69" t="str">
        <f>VLOOKUP(H624,mapping!A:B,2,0)</f>
        <v>HDONTF</v>
      </c>
      <c r="C624" s="69" t="str">
        <f>VLOOKUP(H624,mapping!A:C,3,0)</f>
        <v>DPD</v>
      </c>
      <c r="D624" s="69" t="str">
        <f>VLOOKUP(H624,mapping!A:D,4,0)</f>
        <v>Direct Plan - Daily Dividend Option</v>
      </c>
      <c r="G624" s="239">
        <v>622</v>
      </c>
      <c r="H624" s="239" t="s">
        <v>1446</v>
      </c>
      <c r="I624" s="239" t="s">
        <v>2094</v>
      </c>
      <c r="J624" s="287">
        <v>44644</v>
      </c>
      <c r="K624" s="287">
        <v>44644</v>
      </c>
      <c r="L624" s="289">
        <v>9.3468460000000003E-2</v>
      </c>
      <c r="M624" s="289">
        <v>9.3468460000000003E-2</v>
      </c>
      <c r="N624" s="289">
        <v>0</v>
      </c>
      <c r="O624" s="289">
        <v>0</v>
      </c>
      <c r="P624" s="289">
        <v>17.760000000000002</v>
      </c>
      <c r="Q624" s="289">
        <v>17760</v>
      </c>
      <c r="R624" s="289">
        <v>0</v>
      </c>
      <c r="S624" s="289">
        <v>0</v>
      </c>
    </row>
    <row r="625" spans="1:19">
      <c r="A625" s="69" t="str">
        <f t="shared" si="9"/>
        <v>HDONTFDD</v>
      </c>
      <c r="B625" s="69" t="str">
        <f>VLOOKUP(H625,mapping!A:B,2,0)</f>
        <v>HDONTF</v>
      </c>
      <c r="C625" s="69" t="str">
        <f>VLOOKUP(H625,mapping!A:C,3,0)</f>
        <v>DD</v>
      </c>
      <c r="D625" s="69" t="str">
        <f>VLOOKUP(H625,mapping!A:D,4,0)</f>
        <v>Daily Dividend Option</v>
      </c>
      <c r="G625" s="239">
        <v>623</v>
      </c>
      <c r="H625" s="239" t="s">
        <v>1441</v>
      </c>
      <c r="I625" s="239" t="s">
        <v>2096</v>
      </c>
      <c r="J625" s="287">
        <v>44529</v>
      </c>
      <c r="K625" s="287">
        <v>44529</v>
      </c>
      <c r="L625" s="289">
        <v>8.4198490000000001E-2</v>
      </c>
      <c r="M625" s="289">
        <v>8.4198490000000001E-2</v>
      </c>
      <c r="N625" s="289">
        <v>905.66499999999996</v>
      </c>
      <c r="O625" s="289">
        <v>905665</v>
      </c>
      <c r="P625" s="289">
        <v>25432.928</v>
      </c>
      <c r="Q625" s="289">
        <v>25432928</v>
      </c>
      <c r="R625" s="289">
        <v>0</v>
      </c>
      <c r="S625" s="289">
        <v>68.260000000000005</v>
      </c>
    </row>
    <row r="626" spans="1:19">
      <c r="A626" s="69" t="str">
        <f t="shared" si="9"/>
        <v>HLCASHDD</v>
      </c>
      <c r="B626" s="69" t="str">
        <f>VLOOKUP(H626,mapping!A:B,2,0)</f>
        <v>HLCASH</v>
      </c>
      <c r="C626" s="69" t="str">
        <f>VLOOKUP(H626,mapping!A:C,3,0)</f>
        <v>DD</v>
      </c>
      <c r="D626" s="69" t="str">
        <f>VLOOKUP(H626,mapping!A:D,4,0)</f>
        <v>Daily Dividend Option</v>
      </c>
      <c r="G626" s="239">
        <v>624</v>
      </c>
      <c r="H626" s="239" t="s">
        <v>610</v>
      </c>
      <c r="I626" s="239" t="s">
        <v>2098</v>
      </c>
      <c r="J626" s="287">
        <v>44525</v>
      </c>
      <c r="K626" s="287">
        <v>44525</v>
      </c>
      <c r="L626" s="289">
        <v>9.6269640000000004E-2</v>
      </c>
      <c r="M626" s="289">
        <v>9.6269640000000004E-2</v>
      </c>
      <c r="N626" s="289">
        <v>83044.048999999999</v>
      </c>
      <c r="O626" s="289">
        <v>83135331.018660799</v>
      </c>
      <c r="P626" s="289">
        <v>832737.15040000004</v>
      </c>
      <c r="Q626" s="289">
        <v>833652495.07571971</v>
      </c>
      <c r="R626" s="289">
        <v>0</v>
      </c>
      <c r="S626" s="289">
        <v>7250.33</v>
      </c>
    </row>
    <row r="627" spans="1:19">
      <c r="A627" s="69" t="str">
        <f t="shared" si="9"/>
        <v>HLCASHDD</v>
      </c>
      <c r="B627" s="69" t="str">
        <f>VLOOKUP(H627,mapping!A:B,2,0)</f>
        <v>HLCASH</v>
      </c>
      <c r="C627" s="69" t="str">
        <f>VLOOKUP(H627,mapping!A:C,3,0)</f>
        <v>DD</v>
      </c>
      <c r="D627" s="69" t="str">
        <f>VLOOKUP(H627,mapping!A:D,4,0)</f>
        <v>Daily Dividend Option</v>
      </c>
      <c r="G627" s="239">
        <v>625</v>
      </c>
      <c r="H627" s="239" t="s">
        <v>610</v>
      </c>
      <c r="I627" s="239" t="s">
        <v>2098</v>
      </c>
      <c r="J627" s="287">
        <v>44477</v>
      </c>
      <c r="K627" s="287">
        <v>44477</v>
      </c>
      <c r="L627" s="289">
        <v>0.16235197000000001</v>
      </c>
      <c r="M627" s="289">
        <v>0.16235197000000001</v>
      </c>
      <c r="N627" s="289">
        <v>82717.138999999996</v>
      </c>
      <c r="O627" s="289">
        <v>82807433.028932393</v>
      </c>
      <c r="P627" s="289">
        <v>690681.32440000004</v>
      </c>
      <c r="Q627" s="289">
        <v>691435272.13371503</v>
      </c>
      <c r="R627" s="289">
        <v>0</v>
      </c>
      <c r="S627" s="289">
        <v>12190.76</v>
      </c>
    </row>
    <row r="628" spans="1:19">
      <c r="A628" s="69" t="str">
        <f t="shared" si="9"/>
        <v>HDUSDFDD</v>
      </c>
      <c r="B628" s="69" t="str">
        <f>VLOOKUP(H628,mapping!A:B,2,0)</f>
        <v>HDUSDF</v>
      </c>
      <c r="C628" s="69" t="str">
        <f>VLOOKUP(H628,mapping!A:C,3,0)</f>
        <v>DD</v>
      </c>
      <c r="D628" s="69" t="str">
        <f>VLOOKUP(H628,mapping!A:D,4,0)</f>
        <v>Daily Dividend Option</v>
      </c>
      <c r="G628" s="239">
        <v>626</v>
      </c>
      <c r="H628" s="239" t="s">
        <v>1660</v>
      </c>
      <c r="I628" s="239" t="s">
        <v>2093</v>
      </c>
      <c r="J628" s="287">
        <v>44525</v>
      </c>
      <c r="K628" s="287">
        <v>44525</v>
      </c>
      <c r="L628" s="289">
        <v>7.3577500000000004E-2</v>
      </c>
      <c r="M628" s="289">
        <v>7.3577500000000004E-2</v>
      </c>
      <c r="N628" s="289">
        <v>0</v>
      </c>
      <c r="O628" s="289">
        <v>0</v>
      </c>
      <c r="P628" s="289">
        <v>87451.524000000005</v>
      </c>
      <c r="Q628" s="289">
        <v>89873047.954407603</v>
      </c>
      <c r="R628" s="289">
        <v>0</v>
      </c>
      <c r="S628" s="289">
        <v>0</v>
      </c>
    </row>
    <row r="629" spans="1:19">
      <c r="A629" s="69" t="str">
        <f t="shared" si="9"/>
        <v>HLCASHDD</v>
      </c>
      <c r="B629" s="69" t="str">
        <f>VLOOKUP(H629,mapping!A:B,2,0)</f>
        <v>HLCASH</v>
      </c>
      <c r="C629" s="69" t="str">
        <f>VLOOKUP(H629,mapping!A:C,3,0)</f>
        <v>DD</v>
      </c>
      <c r="D629" s="69" t="str">
        <f>VLOOKUP(H629,mapping!A:D,4,0)</f>
        <v>Daily Dividend Option</v>
      </c>
      <c r="G629" s="239">
        <v>627</v>
      </c>
      <c r="H629" s="239" t="s">
        <v>610</v>
      </c>
      <c r="I629" s="239" t="s">
        <v>2098</v>
      </c>
      <c r="J629" s="287">
        <v>44613</v>
      </c>
      <c r="K629" s="287">
        <v>44613</v>
      </c>
      <c r="L629" s="289">
        <v>8.2365430000000003E-2</v>
      </c>
      <c r="M629" s="289">
        <v>8.2365430000000003E-2</v>
      </c>
      <c r="N629" s="289">
        <v>91178.384999999995</v>
      </c>
      <c r="O629" s="289">
        <v>91278608.280791998</v>
      </c>
      <c r="P629" s="289">
        <v>678096.50840000005</v>
      </c>
      <c r="Q629" s="289">
        <v>678841872.08203328</v>
      </c>
      <c r="R629" s="289">
        <v>0</v>
      </c>
      <c r="S629" s="289">
        <v>6803.59</v>
      </c>
    </row>
    <row r="630" spans="1:19">
      <c r="A630" s="69" t="str">
        <f t="shared" si="9"/>
        <v>HLCASHDD</v>
      </c>
      <c r="B630" s="69" t="str">
        <f>VLOOKUP(H630,mapping!A:B,2,0)</f>
        <v>HLCASH</v>
      </c>
      <c r="C630" s="69" t="str">
        <f>VLOOKUP(H630,mapping!A:C,3,0)</f>
        <v>DD</v>
      </c>
      <c r="D630" s="69" t="str">
        <f>VLOOKUP(H630,mapping!A:D,4,0)</f>
        <v>Daily Dividend Option</v>
      </c>
      <c r="G630" s="239">
        <v>628</v>
      </c>
      <c r="H630" s="239" t="s">
        <v>610</v>
      </c>
      <c r="I630" s="239" t="s">
        <v>2098</v>
      </c>
      <c r="J630" s="287">
        <v>44537</v>
      </c>
      <c r="K630" s="287">
        <v>44537</v>
      </c>
      <c r="L630" s="289">
        <v>7.422049E-2</v>
      </c>
      <c r="M630" s="289">
        <v>7.422049E-2</v>
      </c>
      <c r="N630" s="289">
        <v>83127.794999999998</v>
      </c>
      <c r="O630" s="289">
        <v>83219169.072264001</v>
      </c>
      <c r="P630" s="289">
        <v>820963.71039999998</v>
      </c>
      <c r="Q630" s="289">
        <v>821866113.71047163</v>
      </c>
      <c r="R630" s="289">
        <v>0</v>
      </c>
      <c r="S630" s="289">
        <v>5590.84</v>
      </c>
    </row>
    <row r="631" spans="1:19">
      <c r="A631" s="69" t="str">
        <f t="shared" si="9"/>
        <v>HLCASHDD</v>
      </c>
      <c r="B631" s="69" t="str">
        <f>VLOOKUP(H631,mapping!A:B,2,0)</f>
        <v>HLCASH</v>
      </c>
      <c r="C631" s="69" t="str">
        <f>VLOOKUP(H631,mapping!A:C,3,0)</f>
        <v>DD</v>
      </c>
      <c r="D631" s="69" t="str">
        <f>VLOOKUP(H631,mapping!A:D,4,0)</f>
        <v>Daily Dividend Option</v>
      </c>
      <c r="G631" s="239">
        <v>629</v>
      </c>
      <c r="H631" s="239" t="s">
        <v>610</v>
      </c>
      <c r="I631" s="239" t="s">
        <v>2098</v>
      </c>
      <c r="J631" s="287">
        <v>44647</v>
      </c>
      <c r="K631" s="287">
        <v>44647</v>
      </c>
      <c r="L631" s="289">
        <v>0.19517813000000001</v>
      </c>
      <c r="M631" s="289">
        <v>0.19517813000000001</v>
      </c>
      <c r="N631" s="289">
        <v>53463.167999999998</v>
      </c>
      <c r="O631" s="289">
        <v>53529526.484121598</v>
      </c>
      <c r="P631" s="289">
        <v>625368.53740000003</v>
      </c>
      <c r="Q631" s="289">
        <v>626144744.82862091</v>
      </c>
      <c r="R631" s="289">
        <v>0</v>
      </c>
      <c r="S631" s="289">
        <v>9504.67</v>
      </c>
    </row>
    <row r="632" spans="1:19">
      <c r="A632" s="69" t="str">
        <f t="shared" si="9"/>
        <v>HDUSDFDD</v>
      </c>
      <c r="B632" s="69" t="str">
        <f>VLOOKUP(H632,mapping!A:B,2,0)</f>
        <v>HDUSDF</v>
      </c>
      <c r="C632" s="69" t="str">
        <f>VLOOKUP(H632,mapping!A:C,3,0)</f>
        <v>DD</v>
      </c>
      <c r="D632" s="69" t="str">
        <f>VLOOKUP(H632,mapping!A:D,4,0)</f>
        <v>Daily Dividend Option</v>
      </c>
      <c r="G632" s="239">
        <v>630</v>
      </c>
      <c r="H632" s="239" t="s">
        <v>1660</v>
      </c>
      <c r="I632" s="239" t="s">
        <v>2093</v>
      </c>
      <c r="J632" s="287">
        <v>44559</v>
      </c>
      <c r="K632" s="287">
        <v>44559</v>
      </c>
      <c r="L632" s="289">
        <v>0.13001319</v>
      </c>
      <c r="M632" s="289">
        <v>0.13001319</v>
      </c>
      <c r="N632" s="289">
        <v>0</v>
      </c>
      <c r="O632" s="289">
        <v>0</v>
      </c>
      <c r="P632" s="289">
        <v>86017.574999999997</v>
      </c>
      <c r="Q632" s="289">
        <v>88399393.049992502</v>
      </c>
      <c r="R632" s="289">
        <v>0</v>
      </c>
      <c r="S632" s="289">
        <v>0</v>
      </c>
    </row>
    <row r="633" spans="1:19">
      <c r="A633" s="69" t="str">
        <f t="shared" si="9"/>
        <v>HLCASHDPD</v>
      </c>
      <c r="B633" s="69" t="str">
        <f>VLOOKUP(H633,mapping!A:B,2,0)</f>
        <v>HLCASH</v>
      </c>
      <c r="C633" s="69" t="str">
        <f>VLOOKUP(H633,mapping!A:C,3,0)</f>
        <v>DPD</v>
      </c>
      <c r="D633" s="69" t="str">
        <f>VLOOKUP(H633,mapping!A:D,4,0)</f>
        <v>Direct Plan - Daily Dividend Option</v>
      </c>
      <c r="G633" s="239">
        <v>631</v>
      </c>
      <c r="H633" s="239" t="s">
        <v>615</v>
      </c>
      <c r="I633" s="239" t="s">
        <v>2095</v>
      </c>
      <c r="J633" s="287">
        <v>44552</v>
      </c>
      <c r="K633" s="287">
        <v>44552</v>
      </c>
      <c r="L633" s="289">
        <v>9.8283220000000004E-2</v>
      </c>
      <c r="M633" s="289">
        <v>9.8283220000000004E-2</v>
      </c>
      <c r="N633" s="289">
        <v>192973.16800000001</v>
      </c>
      <c r="O633" s="289">
        <v>193154582.0752368</v>
      </c>
      <c r="P633" s="289">
        <v>5467.7780000000002</v>
      </c>
      <c r="Q633" s="289">
        <v>5472918.2580978004</v>
      </c>
      <c r="R633" s="289">
        <v>0</v>
      </c>
      <c r="S633" s="289">
        <v>17070.16</v>
      </c>
    </row>
    <row r="634" spans="1:19">
      <c r="A634" s="69" t="str">
        <f t="shared" si="9"/>
        <v>HDONTFDD</v>
      </c>
      <c r="B634" s="69" t="str">
        <f>VLOOKUP(H634,mapping!A:B,2,0)</f>
        <v>HDONTF</v>
      </c>
      <c r="C634" s="69" t="str">
        <f>VLOOKUP(H634,mapping!A:C,3,0)</f>
        <v>DD</v>
      </c>
      <c r="D634" s="69" t="str">
        <f>VLOOKUP(H634,mapping!A:D,4,0)</f>
        <v>Daily Dividend Option</v>
      </c>
      <c r="G634" s="239">
        <v>632</v>
      </c>
      <c r="H634" s="239" t="s">
        <v>1441</v>
      </c>
      <c r="I634" s="239" t="s">
        <v>2096</v>
      </c>
      <c r="J634" s="287">
        <v>44561</v>
      </c>
      <c r="K634" s="287">
        <v>44561</v>
      </c>
      <c r="L634" s="289">
        <v>9.0724630000000001E-2</v>
      </c>
      <c r="M634" s="289">
        <v>9.0724630000000001E-2</v>
      </c>
      <c r="N634" s="289">
        <v>807.92</v>
      </c>
      <c r="O634" s="289">
        <v>807920</v>
      </c>
      <c r="P634" s="289">
        <v>25497.502</v>
      </c>
      <c r="Q634" s="289">
        <v>25497502</v>
      </c>
      <c r="R634" s="289">
        <v>0</v>
      </c>
      <c r="S634" s="289">
        <v>66.3</v>
      </c>
    </row>
    <row r="635" spans="1:19">
      <c r="A635" s="69" t="str">
        <f t="shared" si="9"/>
        <v>HDUSDFDD</v>
      </c>
      <c r="B635" s="69" t="str">
        <f>VLOOKUP(H635,mapping!A:B,2,0)</f>
        <v>HDUSDF</v>
      </c>
      <c r="C635" s="69" t="str">
        <f>VLOOKUP(H635,mapping!A:C,3,0)</f>
        <v>DD</v>
      </c>
      <c r="D635" s="69" t="str">
        <f>VLOOKUP(H635,mapping!A:D,4,0)</f>
        <v>Daily Dividend Option</v>
      </c>
      <c r="G635" s="239">
        <v>633</v>
      </c>
      <c r="H635" s="239" t="s">
        <v>1660</v>
      </c>
      <c r="I635" s="239" t="s">
        <v>2093</v>
      </c>
      <c r="J635" s="287">
        <v>44582</v>
      </c>
      <c r="K635" s="287">
        <v>44582</v>
      </c>
      <c r="L635" s="289">
        <v>0.11058121</v>
      </c>
      <c r="M635" s="289">
        <v>0.11058121</v>
      </c>
      <c r="N635" s="289">
        <v>0</v>
      </c>
      <c r="O635" s="289">
        <v>0</v>
      </c>
      <c r="P635" s="289">
        <v>84868.331999999995</v>
      </c>
      <c r="Q635" s="289">
        <v>87218327.626246795</v>
      </c>
      <c r="R635" s="289">
        <v>0</v>
      </c>
      <c r="S635" s="289">
        <v>0</v>
      </c>
    </row>
    <row r="636" spans="1:19">
      <c r="A636" s="69" t="str">
        <f t="shared" si="9"/>
        <v>HLCASHDPD</v>
      </c>
      <c r="B636" s="69" t="str">
        <f>VLOOKUP(H636,mapping!A:B,2,0)</f>
        <v>HLCASH</v>
      </c>
      <c r="C636" s="69" t="str">
        <f>VLOOKUP(H636,mapping!A:C,3,0)</f>
        <v>DPD</v>
      </c>
      <c r="D636" s="69" t="str">
        <f>VLOOKUP(H636,mapping!A:D,4,0)</f>
        <v>Direct Plan - Daily Dividend Option</v>
      </c>
      <c r="G636" s="239">
        <v>634</v>
      </c>
      <c r="H636" s="239" t="s">
        <v>615</v>
      </c>
      <c r="I636" s="239" t="s">
        <v>2095</v>
      </c>
      <c r="J636" s="287">
        <v>44602</v>
      </c>
      <c r="K636" s="287">
        <v>44602</v>
      </c>
      <c r="L636" s="289">
        <v>0.14832918</v>
      </c>
      <c r="M636" s="289">
        <v>0.14832918</v>
      </c>
      <c r="N636" s="289">
        <v>173801.56400000001</v>
      </c>
      <c r="O636" s="289">
        <v>173964954.85031641</v>
      </c>
      <c r="P636" s="289">
        <v>5504.7560000000003</v>
      </c>
      <c r="Q636" s="289">
        <v>5509931.0211156001</v>
      </c>
      <c r="R636" s="289">
        <v>0</v>
      </c>
      <c r="S636" s="289">
        <v>23202.67</v>
      </c>
    </row>
    <row r="637" spans="1:19">
      <c r="A637" s="69" t="str">
        <f t="shared" si="9"/>
        <v>HDONTFDD</v>
      </c>
      <c r="B637" s="69" t="str">
        <f>VLOOKUP(H637,mapping!A:B,2,0)</f>
        <v>HDONTF</v>
      </c>
      <c r="C637" s="69" t="str">
        <f>VLOOKUP(H637,mapping!A:C,3,0)</f>
        <v>DD</v>
      </c>
      <c r="D637" s="69" t="str">
        <f>VLOOKUP(H637,mapping!A:D,4,0)</f>
        <v>Daily Dividend Option</v>
      </c>
      <c r="G637" s="239">
        <v>635</v>
      </c>
      <c r="H637" s="239" t="s">
        <v>1441</v>
      </c>
      <c r="I637" s="239" t="s">
        <v>2096</v>
      </c>
      <c r="J637" s="287">
        <v>44617</v>
      </c>
      <c r="K637" s="287">
        <v>44617</v>
      </c>
      <c r="L637" s="289">
        <v>8.5093429999999998E-2</v>
      </c>
      <c r="M637" s="289">
        <v>8.5093429999999998E-2</v>
      </c>
      <c r="N637" s="289">
        <v>611.274</v>
      </c>
      <c r="O637" s="289">
        <v>611274.36676440004</v>
      </c>
      <c r="P637" s="289">
        <v>25604.495999999999</v>
      </c>
      <c r="Q637" s="289">
        <v>25604511.362697601</v>
      </c>
      <c r="R637" s="289">
        <v>0</v>
      </c>
      <c r="S637" s="289">
        <v>47.02</v>
      </c>
    </row>
    <row r="638" spans="1:19">
      <c r="A638" s="69" t="str">
        <f t="shared" si="9"/>
        <v>HLCASHDD</v>
      </c>
      <c r="B638" s="69" t="str">
        <f>VLOOKUP(H638,mapping!A:B,2,0)</f>
        <v>HLCASH</v>
      </c>
      <c r="C638" s="69" t="str">
        <f>VLOOKUP(H638,mapping!A:C,3,0)</f>
        <v>DD</v>
      </c>
      <c r="D638" s="69" t="str">
        <f>VLOOKUP(H638,mapping!A:D,4,0)</f>
        <v>Daily Dividend Option</v>
      </c>
      <c r="G638" s="239">
        <v>636</v>
      </c>
      <c r="H638" s="239" t="s">
        <v>610</v>
      </c>
      <c r="I638" s="239" t="s">
        <v>2098</v>
      </c>
      <c r="J638" s="287">
        <v>44547</v>
      </c>
      <c r="K638" s="287">
        <v>44547</v>
      </c>
      <c r="L638" s="289">
        <v>9.5717709999999998E-2</v>
      </c>
      <c r="M638" s="289">
        <v>9.5717709999999998E-2</v>
      </c>
      <c r="N638" s="289">
        <v>83190.233999999997</v>
      </c>
      <c r="O638" s="289">
        <v>83281676.705212802</v>
      </c>
      <c r="P638" s="289">
        <v>774117.15040000004</v>
      </c>
      <c r="Q638" s="289">
        <v>774968059.97171962</v>
      </c>
      <c r="R638" s="289">
        <v>0</v>
      </c>
      <c r="S638" s="289">
        <v>7222.21</v>
      </c>
    </row>
    <row r="639" spans="1:19">
      <c r="A639" s="69" t="str">
        <f t="shared" si="9"/>
        <v>HLCASHDPD</v>
      </c>
      <c r="B639" s="69" t="str">
        <f>VLOOKUP(H639,mapping!A:B,2,0)</f>
        <v>HLCASH</v>
      </c>
      <c r="C639" s="69" t="str">
        <f>VLOOKUP(H639,mapping!A:C,3,0)</f>
        <v>DPD</v>
      </c>
      <c r="D639" s="69" t="str">
        <f>VLOOKUP(H639,mapping!A:D,4,0)</f>
        <v>Direct Plan - Daily Dividend Option</v>
      </c>
      <c r="G639" s="239">
        <v>637</v>
      </c>
      <c r="H639" s="239" t="s">
        <v>615</v>
      </c>
      <c r="I639" s="239" t="s">
        <v>2095</v>
      </c>
      <c r="J639" s="287">
        <v>44636</v>
      </c>
      <c r="K639" s="287">
        <v>44636</v>
      </c>
      <c r="L639" s="289">
        <v>0.10085822</v>
      </c>
      <c r="M639" s="289">
        <v>0.10085822</v>
      </c>
      <c r="N639" s="289">
        <v>169326.68700000001</v>
      </c>
      <c r="O639" s="289">
        <v>169485871.01844871</v>
      </c>
      <c r="P639" s="289">
        <v>5522.8450000000003</v>
      </c>
      <c r="Q639" s="289">
        <v>5528037.0265845004</v>
      </c>
      <c r="R639" s="289">
        <v>0</v>
      </c>
      <c r="S639" s="289">
        <v>15371.21</v>
      </c>
    </row>
    <row r="640" spans="1:19">
      <c r="A640" s="69" t="str">
        <f t="shared" si="9"/>
        <v>HLCASHDD</v>
      </c>
      <c r="B640" s="69" t="str">
        <f>VLOOKUP(H640,mapping!A:B,2,0)</f>
        <v>HLCASH</v>
      </c>
      <c r="C640" s="69" t="str">
        <f>VLOOKUP(H640,mapping!A:C,3,0)</f>
        <v>DD</v>
      </c>
      <c r="D640" s="69" t="str">
        <f>VLOOKUP(H640,mapping!A:D,4,0)</f>
        <v>Daily Dividend Option</v>
      </c>
      <c r="G640" s="239">
        <v>638</v>
      </c>
      <c r="H640" s="239" t="s">
        <v>610</v>
      </c>
      <c r="I640" s="239" t="s">
        <v>2098</v>
      </c>
      <c r="J640" s="287">
        <v>44572</v>
      </c>
      <c r="K640" s="287">
        <v>44572</v>
      </c>
      <c r="L640" s="289">
        <v>9.8971249999999997E-2</v>
      </c>
      <c r="M640" s="289">
        <v>9.8971249999999997E-2</v>
      </c>
      <c r="N640" s="289">
        <v>83381.839000000007</v>
      </c>
      <c r="O640" s="289">
        <v>83473492.317428797</v>
      </c>
      <c r="P640" s="289">
        <v>702498.00939999998</v>
      </c>
      <c r="Q640" s="289">
        <v>703270195.21193242</v>
      </c>
      <c r="R640" s="289">
        <v>0</v>
      </c>
      <c r="S640" s="289">
        <v>7484.44</v>
      </c>
    </row>
    <row r="641" spans="1:19">
      <c r="A641" s="69" t="str">
        <f t="shared" si="9"/>
        <v>HDONTFDPD</v>
      </c>
      <c r="B641" s="69" t="str">
        <f>VLOOKUP(H641,mapping!A:B,2,0)</f>
        <v>HDONTF</v>
      </c>
      <c r="C641" s="69" t="str">
        <f>VLOOKUP(H641,mapping!A:C,3,0)</f>
        <v>DPD</v>
      </c>
      <c r="D641" s="69" t="str">
        <f>VLOOKUP(H641,mapping!A:D,4,0)</f>
        <v>Direct Plan - Daily Dividend Option</v>
      </c>
      <c r="G641" s="239">
        <v>639</v>
      </c>
      <c r="H641" s="239" t="s">
        <v>1446</v>
      </c>
      <c r="I641" s="239" t="s">
        <v>2094</v>
      </c>
      <c r="J641" s="287">
        <v>44619</v>
      </c>
      <c r="K641" s="287">
        <v>44619</v>
      </c>
      <c r="L641" s="289">
        <v>0.15582656</v>
      </c>
      <c r="M641" s="289">
        <v>0.15582656</v>
      </c>
      <c r="N641" s="289">
        <v>0</v>
      </c>
      <c r="O641" s="289">
        <v>0</v>
      </c>
      <c r="P641" s="289">
        <v>17.712</v>
      </c>
      <c r="Q641" s="289">
        <v>17712</v>
      </c>
      <c r="R641" s="289">
        <v>0</v>
      </c>
      <c r="S641" s="289">
        <v>0</v>
      </c>
    </row>
    <row r="642" spans="1:19">
      <c r="A642" s="69" t="str">
        <f t="shared" si="9"/>
        <v>HLCASHDPD</v>
      </c>
      <c r="B642" s="69" t="str">
        <f>VLOOKUP(H642,mapping!A:B,2,0)</f>
        <v>HLCASH</v>
      </c>
      <c r="C642" s="69" t="str">
        <f>VLOOKUP(H642,mapping!A:C,3,0)</f>
        <v>DPD</v>
      </c>
      <c r="D642" s="69" t="str">
        <f>VLOOKUP(H642,mapping!A:D,4,0)</f>
        <v>Direct Plan - Daily Dividend Option</v>
      </c>
      <c r="G642" s="239">
        <v>640</v>
      </c>
      <c r="H642" s="239" t="s">
        <v>615</v>
      </c>
      <c r="I642" s="239" t="s">
        <v>2095</v>
      </c>
      <c r="J642" s="287">
        <v>44601</v>
      </c>
      <c r="K642" s="287">
        <v>44601</v>
      </c>
      <c r="L642" s="289">
        <v>8.9693090000000003E-2</v>
      </c>
      <c r="M642" s="289">
        <v>8.9693090000000003E-2</v>
      </c>
      <c r="N642" s="289">
        <v>173787.54800000001</v>
      </c>
      <c r="O642" s="289">
        <v>173950925.6738748</v>
      </c>
      <c r="P642" s="289">
        <v>5504.3119999999999</v>
      </c>
      <c r="Q642" s="289">
        <v>5509486.6037111999</v>
      </c>
      <c r="R642" s="289">
        <v>0</v>
      </c>
      <c r="S642" s="289">
        <v>14029.83</v>
      </c>
    </row>
    <row r="643" spans="1:19">
      <c r="A643" s="69" t="str">
        <f t="shared" si="9"/>
        <v>HDONTFDD</v>
      </c>
      <c r="B643" s="69" t="str">
        <f>VLOOKUP(H643,mapping!A:B,2,0)</f>
        <v>HDONTF</v>
      </c>
      <c r="C643" s="69" t="str">
        <f>VLOOKUP(H643,mapping!A:C,3,0)</f>
        <v>DD</v>
      </c>
      <c r="D643" s="69" t="str">
        <f>VLOOKUP(H643,mapping!A:D,4,0)</f>
        <v>Daily Dividend Option</v>
      </c>
      <c r="G643" s="239">
        <v>641</v>
      </c>
      <c r="H643" s="239" t="s">
        <v>1441</v>
      </c>
      <c r="I643" s="239" t="s">
        <v>2096</v>
      </c>
      <c r="J643" s="287">
        <v>44630</v>
      </c>
      <c r="K643" s="287">
        <v>44630</v>
      </c>
      <c r="L643" s="289">
        <v>0.10316401</v>
      </c>
      <c r="M643" s="289">
        <v>0.10316401</v>
      </c>
      <c r="N643" s="289">
        <v>611.90200000000004</v>
      </c>
      <c r="O643" s="289">
        <v>611902.3671412</v>
      </c>
      <c r="P643" s="289">
        <v>25627.830999999998</v>
      </c>
      <c r="Q643" s="289">
        <v>25627846.376698598</v>
      </c>
      <c r="R643" s="289">
        <v>0</v>
      </c>
      <c r="S643" s="289">
        <v>57.13</v>
      </c>
    </row>
    <row r="644" spans="1:19">
      <c r="A644" s="69" t="str">
        <f t="shared" ref="A644:A707" si="10">+B644&amp;C644</f>
        <v>HDONTFDPD</v>
      </c>
      <c r="B644" s="69" t="str">
        <f>VLOOKUP(H644,mapping!A:B,2,0)</f>
        <v>HDONTF</v>
      </c>
      <c r="C644" s="69" t="str">
        <f>VLOOKUP(H644,mapping!A:C,3,0)</f>
        <v>DPD</v>
      </c>
      <c r="D644" s="69" t="str">
        <f>VLOOKUP(H644,mapping!A:D,4,0)</f>
        <v>Direct Plan - Daily Dividend Option</v>
      </c>
      <c r="G644" s="239">
        <v>642</v>
      </c>
      <c r="H644" s="239" t="s">
        <v>1446</v>
      </c>
      <c r="I644" s="239" t="s">
        <v>2094</v>
      </c>
      <c r="J644" s="287">
        <v>44631</v>
      </c>
      <c r="K644" s="287">
        <v>44631</v>
      </c>
      <c r="L644" s="289">
        <v>9.1339649999999994E-2</v>
      </c>
      <c r="M644" s="289">
        <v>9.1339649999999994E-2</v>
      </c>
      <c r="N644" s="289">
        <v>0</v>
      </c>
      <c r="O644" s="289">
        <v>0</v>
      </c>
      <c r="P644" s="289">
        <v>17.736000000000001</v>
      </c>
      <c r="Q644" s="289">
        <v>17736</v>
      </c>
      <c r="R644" s="289">
        <v>0</v>
      </c>
      <c r="S644" s="289">
        <v>0</v>
      </c>
    </row>
    <row r="645" spans="1:19">
      <c r="A645" s="69" t="str">
        <f t="shared" si="10"/>
        <v>HDONTFDD</v>
      </c>
      <c r="B645" s="69" t="str">
        <f>VLOOKUP(H645,mapping!A:B,2,0)</f>
        <v>HDONTF</v>
      </c>
      <c r="C645" s="69" t="str">
        <f>VLOOKUP(H645,mapping!A:C,3,0)</f>
        <v>DD</v>
      </c>
      <c r="D645" s="69" t="str">
        <f>VLOOKUP(H645,mapping!A:D,4,0)</f>
        <v>Daily Dividend Option</v>
      </c>
      <c r="G645" s="239">
        <v>643</v>
      </c>
      <c r="H645" s="239" t="s">
        <v>1441</v>
      </c>
      <c r="I645" s="239" t="s">
        <v>2096</v>
      </c>
      <c r="J645" s="287">
        <v>44586</v>
      </c>
      <c r="K645" s="287">
        <v>44586</v>
      </c>
      <c r="L645" s="289">
        <v>0.10361719</v>
      </c>
      <c r="M645" s="289">
        <v>0.10361719</v>
      </c>
      <c r="N645" s="289">
        <v>709.54700000000003</v>
      </c>
      <c r="O645" s="289">
        <v>709547</v>
      </c>
      <c r="P645" s="289">
        <v>25546.232</v>
      </c>
      <c r="Q645" s="289">
        <v>25546232</v>
      </c>
      <c r="R645" s="289">
        <v>0</v>
      </c>
      <c r="S645" s="289">
        <v>66.52</v>
      </c>
    </row>
    <row r="646" spans="1:19">
      <c r="A646" s="69" t="str">
        <f t="shared" si="10"/>
        <v>HLCASHDPD</v>
      </c>
      <c r="B646" s="69" t="str">
        <f>VLOOKUP(H646,mapping!A:B,2,0)</f>
        <v>HLCASH</v>
      </c>
      <c r="C646" s="69" t="str">
        <f>VLOOKUP(H646,mapping!A:C,3,0)</f>
        <v>DPD</v>
      </c>
      <c r="D646" s="69" t="str">
        <f>VLOOKUP(H646,mapping!A:D,4,0)</f>
        <v>Direct Plan - Daily Dividend Option</v>
      </c>
      <c r="G646" s="239">
        <v>644</v>
      </c>
      <c r="H646" s="239" t="s">
        <v>615</v>
      </c>
      <c r="I646" s="239" t="s">
        <v>2095</v>
      </c>
      <c r="J646" s="287">
        <v>44510</v>
      </c>
      <c r="K646" s="287">
        <v>44510</v>
      </c>
      <c r="L646" s="289">
        <v>9.6850900000000004E-2</v>
      </c>
      <c r="M646" s="289">
        <v>9.6850900000000004E-2</v>
      </c>
      <c r="N646" s="289">
        <v>195838.52799999999</v>
      </c>
      <c r="O646" s="289">
        <v>196022635.80017281</v>
      </c>
      <c r="P646" s="289">
        <v>5447.308</v>
      </c>
      <c r="Q646" s="289">
        <v>5452429.0142508</v>
      </c>
      <c r="R646" s="289">
        <v>0</v>
      </c>
      <c r="S646" s="289">
        <v>17071.29</v>
      </c>
    </row>
    <row r="647" spans="1:19">
      <c r="A647" s="69" t="str">
        <f t="shared" si="10"/>
        <v>HLCASHDD</v>
      </c>
      <c r="B647" s="69" t="str">
        <f>VLOOKUP(H647,mapping!A:B,2,0)</f>
        <v>HLCASH</v>
      </c>
      <c r="C647" s="69" t="str">
        <f>VLOOKUP(H647,mapping!A:C,3,0)</f>
        <v>DD</v>
      </c>
      <c r="D647" s="69" t="str">
        <f>VLOOKUP(H647,mapping!A:D,4,0)</f>
        <v>Daily Dividend Option</v>
      </c>
      <c r="G647" s="239">
        <v>645</v>
      </c>
      <c r="H647" s="239" t="s">
        <v>610</v>
      </c>
      <c r="I647" s="239" t="s">
        <v>2098</v>
      </c>
      <c r="J647" s="287">
        <v>44486</v>
      </c>
      <c r="K647" s="287">
        <v>44486</v>
      </c>
      <c r="L647" s="289">
        <v>0.24769351000000001</v>
      </c>
      <c r="M647" s="289">
        <v>0.24769351000000001</v>
      </c>
      <c r="N647" s="289">
        <v>82773.077000000005</v>
      </c>
      <c r="O647" s="289">
        <v>82864061.166238397</v>
      </c>
      <c r="P647" s="289">
        <v>687163.6054</v>
      </c>
      <c r="Q647" s="289">
        <v>687918935.63505566</v>
      </c>
      <c r="R647" s="289">
        <v>0</v>
      </c>
      <c r="S647" s="289">
        <v>18588.87</v>
      </c>
    </row>
    <row r="648" spans="1:19">
      <c r="A648" s="69" t="str">
        <f t="shared" si="10"/>
        <v>HLCASHDD</v>
      </c>
      <c r="B648" s="69" t="str">
        <f>VLOOKUP(H648,mapping!A:B,2,0)</f>
        <v>HLCASH</v>
      </c>
      <c r="C648" s="69" t="str">
        <f>VLOOKUP(H648,mapping!A:C,3,0)</f>
        <v>DD</v>
      </c>
      <c r="D648" s="69" t="str">
        <f>VLOOKUP(H648,mapping!A:D,4,0)</f>
        <v>Daily Dividend Option</v>
      </c>
      <c r="G648" s="239">
        <v>646</v>
      </c>
      <c r="H648" s="239" t="s">
        <v>610</v>
      </c>
      <c r="I648" s="239" t="s">
        <v>2098</v>
      </c>
      <c r="J648" s="287">
        <v>44573</v>
      </c>
      <c r="K648" s="287">
        <v>44573</v>
      </c>
      <c r="L648" s="289">
        <v>0.10511909</v>
      </c>
      <c r="M648" s="289">
        <v>0.10511909</v>
      </c>
      <c r="N648" s="289">
        <v>83389.316000000006</v>
      </c>
      <c r="O648" s="289">
        <v>83480977.536147207</v>
      </c>
      <c r="P648" s="289">
        <v>705558.57739999995</v>
      </c>
      <c r="Q648" s="289">
        <v>706334127.38827813</v>
      </c>
      <c r="R648" s="289">
        <v>0</v>
      </c>
      <c r="S648" s="289">
        <v>7951.8</v>
      </c>
    </row>
    <row r="649" spans="1:19">
      <c r="A649" s="69" t="str">
        <f t="shared" si="10"/>
        <v>HDUSTFDD</v>
      </c>
      <c r="B649" s="69" t="str">
        <f>VLOOKUP(H649,mapping!A:B,2,0)</f>
        <v>HDUSTF</v>
      </c>
      <c r="C649" s="69" t="str">
        <f>VLOOKUP(H649,mapping!A:C,3,0)</f>
        <v>DD</v>
      </c>
      <c r="D649" s="69" t="str">
        <f>VLOOKUP(H649,mapping!A:D,4,0)</f>
        <v>Daily Dividend Option</v>
      </c>
      <c r="G649" s="239">
        <v>647</v>
      </c>
      <c r="H649" s="239" t="s">
        <v>459</v>
      </c>
      <c r="I649" s="239" t="s">
        <v>2257</v>
      </c>
      <c r="J649" s="287">
        <v>44641</v>
      </c>
      <c r="K649" s="287">
        <v>44641</v>
      </c>
      <c r="L649" s="289">
        <v>4.4509099999999998E-3</v>
      </c>
      <c r="M649" s="289">
        <v>4.4509099999999998E-3</v>
      </c>
      <c r="N649" s="289">
        <v>31786.356</v>
      </c>
      <c r="O649" s="289">
        <v>319513.27187639999</v>
      </c>
      <c r="P649" s="289">
        <v>3374238.56</v>
      </c>
      <c r="Q649" s="289">
        <v>33917508.581263997</v>
      </c>
      <c r="R649" s="289">
        <v>0</v>
      </c>
      <c r="S649" s="289">
        <v>180.61</v>
      </c>
    </row>
    <row r="650" spans="1:19">
      <c r="A650" s="69" t="str">
        <f t="shared" si="10"/>
        <v>HLCASHDD</v>
      </c>
      <c r="B650" s="69" t="str">
        <f>VLOOKUP(H650,mapping!A:B,2,0)</f>
        <v>HLCASH</v>
      </c>
      <c r="C650" s="69" t="str">
        <f>VLOOKUP(H650,mapping!A:C,3,0)</f>
        <v>DD</v>
      </c>
      <c r="D650" s="69" t="str">
        <f>VLOOKUP(H650,mapping!A:D,4,0)</f>
        <v>Daily Dividend Option</v>
      </c>
      <c r="G650" s="239">
        <v>648</v>
      </c>
      <c r="H650" s="239" t="s">
        <v>610</v>
      </c>
      <c r="I650" s="239" t="s">
        <v>2098</v>
      </c>
      <c r="J650" s="287">
        <v>44596</v>
      </c>
      <c r="K650" s="287">
        <v>44596</v>
      </c>
      <c r="L650" s="289">
        <v>6.9845329999999997E-2</v>
      </c>
      <c r="M650" s="289">
        <v>6.9845329999999997E-2</v>
      </c>
      <c r="N650" s="289">
        <v>91041.126000000004</v>
      </c>
      <c r="O650" s="289">
        <v>91141198.405699193</v>
      </c>
      <c r="P650" s="289">
        <v>700661.34640000004</v>
      </c>
      <c r="Q650" s="289">
        <v>701431513.35196292</v>
      </c>
      <c r="R650" s="289">
        <v>0</v>
      </c>
      <c r="S650" s="289">
        <v>5757.52</v>
      </c>
    </row>
    <row r="651" spans="1:19">
      <c r="A651" s="69" t="str">
        <f t="shared" si="10"/>
        <v>HDUSDFDD</v>
      </c>
      <c r="B651" s="69" t="str">
        <f>VLOOKUP(H651,mapping!A:B,2,0)</f>
        <v>HDUSDF</v>
      </c>
      <c r="C651" s="69" t="str">
        <f>VLOOKUP(H651,mapping!A:C,3,0)</f>
        <v>DD</v>
      </c>
      <c r="D651" s="69" t="str">
        <f>VLOOKUP(H651,mapping!A:D,4,0)</f>
        <v>Daily Dividend Option</v>
      </c>
      <c r="G651" s="239">
        <v>649</v>
      </c>
      <c r="H651" s="239" t="s">
        <v>1660</v>
      </c>
      <c r="I651" s="239" t="s">
        <v>2093</v>
      </c>
      <c r="J651" s="287">
        <v>44616</v>
      </c>
      <c r="K651" s="287">
        <v>44616</v>
      </c>
      <c r="L651" s="289">
        <v>9.557715E-2</v>
      </c>
      <c r="M651" s="289">
        <v>9.557715E-2</v>
      </c>
      <c r="N651" s="289">
        <v>0</v>
      </c>
      <c r="O651" s="289">
        <v>0</v>
      </c>
      <c r="P651" s="289">
        <v>81842.827000000005</v>
      </c>
      <c r="Q651" s="289">
        <v>84109046.695347294</v>
      </c>
      <c r="R651" s="289">
        <v>0</v>
      </c>
      <c r="S651" s="289">
        <v>0</v>
      </c>
    </row>
    <row r="652" spans="1:19">
      <c r="A652" s="69" t="str">
        <f t="shared" si="10"/>
        <v>HDUSDFDD</v>
      </c>
      <c r="B652" s="69" t="str">
        <f>VLOOKUP(H652,mapping!A:B,2,0)</f>
        <v>HDUSDF</v>
      </c>
      <c r="C652" s="69" t="str">
        <f>VLOOKUP(H652,mapping!A:C,3,0)</f>
        <v>DD</v>
      </c>
      <c r="D652" s="69" t="str">
        <f>VLOOKUP(H652,mapping!A:D,4,0)</f>
        <v>Daily Dividend Option</v>
      </c>
      <c r="G652" s="239">
        <v>650</v>
      </c>
      <c r="H652" s="239" t="s">
        <v>1660</v>
      </c>
      <c r="I652" s="239" t="s">
        <v>2093</v>
      </c>
      <c r="J652" s="287">
        <v>44550</v>
      </c>
      <c r="K652" s="287">
        <v>44550</v>
      </c>
      <c r="L652" s="289">
        <v>0.24412628</v>
      </c>
      <c r="M652" s="289">
        <v>0.24412628</v>
      </c>
      <c r="N652" s="289">
        <v>0</v>
      </c>
      <c r="O652" s="289">
        <v>0</v>
      </c>
      <c r="P652" s="289">
        <v>88124.35</v>
      </c>
      <c r="Q652" s="289">
        <v>90564504.439064994</v>
      </c>
      <c r="R652" s="289">
        <v>0</v>
      </c>
      <c r="S652" s="289">
        <v>0</v>
      </c>
    </row>
    <row r="653" spans="1:19">
      <c r="A653" s="69" t="str">
        <f t="shared" si="10"/>
        <v>HDONTFDPD</v>
      </c>
      <c r="B653" s="69" t="str">
        <f>VLOOKUP(H653,mapping!A:B,2,0)</f>
        <v>HDONTF</v>
      </c>
      <c r="C653" s="69" t="str">
        <f>VLOOKUP(H653,mapping!A:C,3,0)</f>
        <v>DPD</v>
      </c>
      <c r="D653" s="69" t="str">
        <f>VLOOKUP(H653,mapping!A:D,4,0)</f>
        <v>Direct Plan - Daily Dividend Option</v>
      </c>
      <c r="G653" s="239">
        <v>651</v>
      </c>
      <c r="H653" s="239" t="s">
        <v>1446</v>
      </c>
      <c r="I653" s="239" t="s">
        <v>2094</v>
      </c>
      <c r="J653" s="287">
        <v>44494</v>
      </c>
      <c r="K653" s="287">
        <v>44494</v>
      </c>
      <c r="L653" s="289">
        <v>9.1522709999999993E-2</v>
      </c>
      <c r="M653" s="289">
        <v>9.1522709999999993E-2</v>
      </c>
      <c r="N653" s="289">
        <v>0</v>
      </c>
      <c r="O653" s="289">
        <v>0</v>
      </c>
      <c r="P653" s="289">
        <v>17.481999999999999</v>
      </c>
      <c r="Q653" s="289">
        <v>17482</v>
      </c>
      <c r="R653" s="289">
        <v>0</v>
      </c>
      <c r="S653" s="289">
        <v>0</v>
      </c>
    </row>
    <row r="654" spans="1:19">
      <c r="A654" s="69" t="str">
        <f t="shared" si="10"/>
        <v>HDONTFDPD</v>
      </c>
      <c r="B654" s="69" t="str">
        <f>VLOOKUP(H654,mapping!A:B,2,0)</f>
        <v>HDONTF</v>
      </c>
      <c r="C654" s="69" t="str">
        <f>VLOOKUP(H654,mapping!A:C,3,0)</f>
        <v>DPD</v>
      </c>
      <c r="D654" s="69" t="str">
        <f>VLOOKUP(H654,mapping!A:D,4,0)</f>
        <v>Direct Plan - Daily Dividend Option</v>
      </c>
      <c r="G654" s="239">
        <v>652</v>
      </c>
      <c r="H654" s="239" t="s">
        <v>1446</v>
      </c>
      <c r="I654" s="239" t="s">
        <v>2094</v>
      </c>
      <c r="J654" s="287">
        <v>44490</v>
      </c>
      <c r="K654" s="287">
        <v>44490</v>
      </c>
      <c r="L654" s="289">
        <v>9.0371999999999994E-2</v>
      </c>
      <c r="M654" s="289">
        <v>9.0371999999999994E-2</v>
      </c>
      <c r="N654" s="289">
        <v>0</v>
      </c>
      <c r="O654" s="289">
        <v>0</v>
      </c>
      <c r="P654" s="289">
        <v>17.475000000000001</v>
      </c>
      <c r="Q654" s="289">
        <v>17475</v>
      </c>
      <c r="R654" s="289">
        <v>0</v>
      </c>
      <c r="S654" s="289">
        <v>0</v>
      </c>
    </row>
    <row r="655" spans="1:19">
      <c r="A655" s="69" t="str">
        <f t="shared" si="10"/>
        <v>HDUSTFDPD</v>
      </c>
      <c r="B655" s="69" t="str">
        <f>VLOOKUP(H655,mapping!A:B,2,0)</f>
        <v>HDUSTF</v>
      </c>
      <c r="C655" s="69" t="str">
        <f>VLOOKUP(H655,mapping!A:C,3,0)</f>
        <v>DPD</v>
      </c>
      <c r="D655" s="69" t="str">
        <f>VLOOKUP(H655,mapping!A:D,4,0)</f>
        <v>Direct Plan - Daily Dividend Option</v>
      </c>
      <c r="G655" s="239">
        <v>653</v>
      </c>
      <c r="H655" s="239" t="s">
        <v>465</v>
      </c>
      <c r="I655" s="239" t="s">
        <v>2097</v>
      </c>
      <c r="J655" s="287">
        <v>44543</v>
      </c>
      <c r="K655" s="287">
        <v>44543</v>
      </c>
      <c r="L655" s="289">
        <v>2.4159199999999998E-3</v>
      </c>
      <c r="M655" s="289">
        <v>2.4159199999999998E-3</v>
      </c>
      <c r="N655" s="289">
        <v>3093.6750000000002</v>
      </c>
      <c r="O655" s="289">
        <v>31198.474904999999</v>
      </c>
      <c r="P655" s="289">
        <v>120419.693</v>
      </c>
      <c r="Q655" s="289">
        <v>1214384.4360278</v>
      </c>
      <c r="R655" s="289">
        <v>0</v>
      </c>
      <c r="S655" s="289">
        <v>7.47</v>
      </c>
    </row>
    <row r="656" spans="1:19">
      <c r="A656" s="69" t="str">
        <f t="shared" si="10"/>
        <v>HDONTFDPD</v>
      </c>
      <c r="B656" s="69" t="str">
        <f>VLOOKUP(H656,mapping!A:B,2,0)</f>
        <v>HDONTF</v>
      </c>
      <c r="C656" s="69" t="str">
        <f>VLOOKUP(H656,mapping!A:C,3,0)</f>
        <v>DPD</v>
      </c>
      <c r="D656" s="69" t="str">
        <f>VLOOKUP(H656,mapping!A:D,4,0)</f>
        <v>Direct Plan - Daily Dividend Option</v>
      </c>
      <c r="G656" s="239">
        <v>654</v>
      </c>
      <c r="H656" s="239" t="s">
        <v>1446</v>
      </c>
      <c r="I656" s="239" t="s">
        <v>2094</v>
      </c>
      <c r="J656" s="287">
        <v>44621</v>
      </c>
      <c r="K656" s="287">
        <v>44621</v>
      </c>
      <c r="L656" s="289">
        <v>9.0308730000000004E-2</v>
      </c>
      <c r="M656" s="289">
        <v>9.0308730000000004E-2</v>
      </c>
      <c r="N656" s="289">
        <v>0</v>
      </c>
      <c r="O656" s="289">
        <v>0</v>
      </c>
      <c r="P656" s="289">
        <v>17.716999999999999</v>
      </c>
      <c r="Q656" s="289">
        <v>17717</v>
      </c>
      <c r="R656" s="289">
        <v>0</v>
      </c>
      <c r="S656" s="289">
        <v>0</v>
      </c>
    </row>
    <row r="657" spans="1:19">
      <c r="A657" s="69" t="str">
        <f t="shared" si="10"/>
        <v>HDONTFDPD</v>
      </c>
      <c r="B657" s="69" t="str">
        <f>VLOOKUP(H657,mapping!A:B,2,0)</f>
        <v>HDONTF</v>
      </c>
      <c r="C657" s="69" t="str">
        <f>VLOOKUP(H657,mapping!A:C,3,0)</f>
        <v>DPD</v>
      </c>
      <c r="D657" s="69" t="str">
        <f>VLOOKUP(H657,mapping!A:D,4,0)</f>
        <v>Direct Plan - Daily Dividend Option</v>
      </c>
      <c r="G657" s="239">
        <v>655</v>
      </c>
      <c r="H657" s="239" t="s">
        <v>1446</v>
      </c>
      <c r="I657" s="239" t="s">
        <v>2094</v>
      </c>
      <c r="J657" s="287">
        <v>44553</v>
      </c>
      <c r="K657" s="287">
        <v>44553</v>
      </c>
      <c r="L657" s="289">
        <v>9.7782830000000001E-2</v>
      </c>
      <c r="M657" s="289">
        <v>9.7782830000000001E-2</v>
      </c>
      <c r="N657" s="289">
        <v>0</v>
      </c>
      <c r="O657" s="289">
        <v>0</v>
      </c>
      <c r="P657" s="289">
        <v>17.59</v>
      </c>
      <c r="Q657" s="289">
        <v>17590</v>
      </c>
      <c r="R657" s="289">
        <v>0</v>
      </c>
      <c r="S657" s="289">
        <v>0</v>
      </c>
    </row>
    <row r="658" spans="1:19">
      <c r="A658" s="69" t="str">
        <f t="shared" si="10"/>
        <v>HLCASHDD</v>
      </c>
      <c r="B658" s="69" t="str">
        <f>VLOOKUP(H658,mapping!A:B,2,0)</f>
        <v>HLCASH</v>
      </c>
      <c r="C658" s="69" t="str">
        <f>VLOOKUP(H658,mapping!A:C,3,0)</f>
        <v>DD</v>
      </c>
      <c r="D658" s="69" t="str">
        <f>VLOOKUP(H658,mapping!A:D,4,0)</f>
        <v>Daily Dividend Option</v>
      </c>
      <c r="G658" s="239">
        <v>656</v>
      </c>
      <c r="H658" s="239" t="s">
        <v>610</v>
      </c>
      <c r="I658" s="239" t="s">
        <v>2098</v>
      </c>
      <c r="J658" s="287">
        <v>44528</v>
      </c>
      <c r="K658" s="287">
        <v>44528</v>
      </c>
      <c r="L658" s="289">
        <v>0.17765412</v>
      </c>
      <c r="M658" s="289">
        <v>0.17765412</v>
      </c>
      <c r="N658" s="289">
        <v>83058.652000000002</v>
      </c>
      <c r="O658" s="289">
        <v>83149950.070278406</v>
      </c>
      <c r="P658" s="289">
        <v>832884.08840000001</v>
      </c>
      <c r="Q658" s="289">
        <v>833799594.58996928</v>
      </c>
      <c r="R658" s="289">
        <v>0</v>
      </c>
      <c r="S658" s="289">
        <v>13379.81</v>
      </c>
    </row>
    <row r="659" spans="1:19">
      <c r="A659" s="69" t="str">
        <f t="shared" si="10"/>
        <v>HDUSTFDD</v>
      </c>
      <c r="B659" s="69" t="str">
        <f>VLOOKUP(H659,mapping!A:B,2,0)</f>
        <v>HDUSTF</v>
      </c>
      <c r="C659" s="69" t="str">
        <f>VLOOKUP(H659,mapping!A:C,3,0)</f>
        <v>DD</v>
      </c>
      <c r="D659" s="69" t="str">
        <f>VLOOKUP(H659,mapping!A:D,4,0)</f>
        <v>Daily Dividend Option</v>
      </c>
      <c r="G659" s="239">
        <v>657</v>
      </c>
      <c r="H659" s="239" t="s">
        <v>459</v>
      </c>
      <c r="I659" s="239" t="s">
        <v>2257</v>
      </c>
      <c r="J659" s="287">
        <v>44557</v>
      </c>
      <c r="K659" s="287">
        <v>44557</v>
      </c>
      <c r="L659" s="289">
        <v>4.4419500000000001E-3</v>
      </c>
      <c r="M659" s="289">
        <v>4.4419500000000001E-3</v>
      </c>
      <c r="N659" s="289">
        <v>31495.080999999998</v>
      </c>
      <c r="O659" s="289">
        <v>316585.40470389999</v>
      </c>
      <c r="P659" s="289">
        <v>3426831.8640000001</v>
      </c>
      <c r="Q659" s="289">
        <v>34446171.213741601</v>
      </c>
      <c r="R659" s="289">
        <v>0</v>
      </c>
      <c r="S659" s="289">
        <v>139.9</v>
      </c>
    </row>
    <row r="660" spans="1:19">
      <c r="A660" s="69" t="str">
        <f t="shared" si="10"/>
        <v>HDONTFDPD</v>
      </c>
      <c r="B660" s="69" t="str">
        <f>VLOOKUP(H660,mapping!A:B,2,0)</f>
        <v>HDONTF</v>
      </c>
      <c r="C660" s="69" t="str">
        <f>VLOOKUP(H660,mapping!A:C,3,0)</f>
        <v>DPD</v>
      </c>
      <c r="D660" s="69" t="str">
        <f>VLOOKUP(H660,mapping!A:D,4,0)</f>
        <v>Direct Plan - Daily Dividend Option</v>
      </c>
      <c r="G660" s="239">
        <v>658</v>
      </c>
      <c r="H660" s="239" t="s">
        <v>1446</v>
      </c>
      <c r="I660" s="239" t="s">
        <v>2094</v>
      </c>
      <c r="J660" s="287">
        <v>44500</v>
      </c>
      <c r="K660" s="287">
        <v>44500</v>
      </c>
      <c r="L660" s="289">
        <v>0.154894</v>
      </c>
      <c r="M660" s="289">
        <v>0.154894</v>
      </c>
      <c r="N660" s="289">
        <v>0</v>
      </c>
      <c r="O660" s="289">
        <v>0</v>
      </c>
      <c r="P660" s="289">
        <v>17.491</v>
      </c>
      <c r="Q660" s="289">
        <v>17491</v>
      </c>
      <c r="R660" s="289">
        <v>0</v>
      </c>
      <c r="S660" s="289">
        <v>0</v>
      </c>
    </row>
    <row r="661" spans="1:19">
      <c r="A661" s="69" t="str">
        <f t="shared" si="10"/>
        <v>HDUSTFDPD</v>
      </c>
      <c r="B661" s="69" t="str">
        <f>VLOOKUP(H661,mapping!A:B,2,0)</f>
        <v>HDUSTF</v>
      </c>
      <c r="C661" s="69" t="str">
        <f>VLOOKUP(H661,mapping!A:C,3,0)</f>
        <v>DPD</v>
      </c>
      <c r="D661" s="69" t="str">
        <f>VLOOKUP(H661,mapping!A:D,4,0)</f>
        <v>Direct Plan - Daily Dividend Option</v>
      </c>
      <c r="G661" s="239">
        <v>659</v>
      </c>
      <c r="H661" s="239" t="s">
        <v>465</v>
      </c>
      <c r="I661" s="239" t="s">
        <v>2097</v>
      </c>
      <c r="J661" s="287">
        <v>44480</v>
      </c>
      <c r="K661" s="287">
        <v>44480</v>
      </c>
      <c r="L661" s="289">
        <v>3.4780499999999999E-3</v>
      </c>
      <c r="M661" s="289">
        <v>3.4780499999999999E-3</v>
      </c>
      <c r="N661" s="289">
        <v>3073.9720000000002</v>
      </c>
      <c r="O661" s="289">
        <v>30999.7780312</v>
      </c>
      <c r="P661" s="289">
        <v>146960.236</v>
      </c>
      <c r="Q661" s="289">
        <v>1482035.1959656</v>
      </c>
      <c r="R661" s="289">
        <v>0</v>
      </c>
      <c r="S661" s="289">
        <v>10.69</v>
      </c>
    </row>
    <row r="662" spans="1:19">
      <c r="A662" s="69" t="str">
        <f t="shared" si="10"/>
        <v>HDONTFDPD</v>
      </c>
      <c r="B662" s="69" t="str">
        <f>VLOOKUP(H662,mapping!A:B,2,0)</f>
        <v>HDONTF</v>
      </c>
      <c r="C662" s="69" t="str">
        <f>VLOOKUP(H662,mapping!A:C,3,0)</f>
        <v>DPD</v>
      </c>
      <c r="D662" s="69" t="str">
        <f>VLOOKUP(H662,mapping!A:D,4,0)</f>
        <v>Direct Plan - Daily Dividend Option</v>
      </c>
      <c r="G662" s="239">
        <v>660</v>
      </c>
      <c r="H662" s="239" t="s">
        <v>1446</v>
      </c>
      <c r="I662" s="239" t="s">
        <v>2094</v>
      </c>
      <c r="J662" s="287">
        <v>44601</v>
      </c>
      <c r="K662" s="287">
        <v>44601</v>
      </c>
      <c r="L662" s="289">
        <v>9.3325779999999997E-2</v>
      </c>
      <c r="M662" s="289">
        <v>9.3325779999999997E-2</v>
      </c>
      <c r="N662" s="289">
        <v>0</v>
      </c>
      <c r="O662" s="289">
        <v>0</v>
      </c>
      <c r="P662" s="289">
        <v>17.68</v>
      </c>
      <c r="Q662" s="289">
        <v>17680</v>
      </c>
      <c r="R662" s="289">
        <v>0</v>
      </c>
      <c r="S662" s="289">
        <v>0</v>
      </c>
    </row>
    <row r="663" spans="1:19">
      <c r="A663" s="69" t="str">
        <f t="shared" si="10"/>
        <v>HDONTFDPD</v>
      </c>
      <c r="B663" s="69" t="str">
        <f>VLOOKUP(H663,mapping!A:B,2,0)</f>
        <v>HDONTF</v>
      </c>
      <c r="C663" s="69" t="str">
        <f>VLOOKUP(H663,mapping!A:C,3,0)</f>
        <v>DPD</v>
      </c>
      <c r="D663" s="69" t="str">
        <f>VLOOKUP(H663,mapping!A:D,4,0)</f>
        <v>Direct Plan - Daily Dividend Option</v>
      </c>
      <c r="G663" s="239">
        <v>661</v>
      </c>
      <c r="H663" s="239" t="s">
        <v>1446</v>
      </c>
      <c r="I663" s="239" t="s">
        <v>2094</v>
      </c>
      <c r="J663" s="287">
        <v>44544</v>
      </c>
      <c r="K663" s="287">
        <v>44544</v>
      </c>
      <c r="L663" s="289">
        <v>8.9341599999999993E-2</v>
      </c>
      <c r="M663" s="289">
        <v>8.9341599999999993E-2</v>
      </c>
      <c r="N663" s="289">
        <v>0</v>
      </c>
      <c r="O663" s="289">
        <v>0</v>
      </c>
      <c r="P663" s="289">
        <v>17.573</v>
      </c>
      <c r="Q663" s="289">
        <v>17573</v>
      </c>
      <c r="R663" s="289">
        <v>0</v>
      </c>
      <c r="S663" s="289">
        <v>0</v>
      </c>
    </row>
    <row r="664" spans="1:19">
      <c r="A664" s="69" t="str">
        <f t="shared" si="10"/>
        <v>HLCASHDD</v>
      </c>
      <c r="B664" s="69" t="str">
        <f>VLOOKUP(H664,mapping!A:B,2,0)</f>
        <v>HLCASH</v>
      </c>
      <c r="C664" s="69" t="str">
        <f>VLOOKUP(H664,mapping!A:C,3,0)</f>
        <v>DD</v>
      </c>
      <c r="D664" s="69" t="str">
        <f>VLOOKUP(H664,mapping!A:D,4,0)</f>
        <v>Daily Dividend Option</v>
      </c>
      <c r="G664" s="239">
        <v>662</v>
      </c>
      <c r="H664" s="239" t="s">
        <v>610</v>
      </c>
      <c r="I664" s="239" t="s">
        <v>2098</v>
      </c>
      <c r="J664" s="287">
        <v>44556</v>
      </c>
      <c r="K664" s="287">
        <v>44556</v>
      </c>
      <c r="L664" s="289">
        <v>0.18771814000000001</v>
      </c>
      <c r="M664" s="289">
        <v>0.18771814000000001</v>
      </c>
      <c r="N664" s="289">
        <v>83248.743000000002</v>
      </c>
      <c r="O664" s="289">
        <v>83340250.0183056</v>
      </c>
      <c r="P664" s="289">
        <v>756423.21840000001</v>
      </c>
      <c r="Q664" s="289">
        <v>757254678.80166531</v>
      </c>
      <c r="R664" s="289">
        <v>0</v>
      </c>
      <c r="S664" s="289">
        <v>14172.86</v>
      </c>
    </row>
    <row r="665" spans="1:19">
      <c r="A665" s="69" t="str">
        <f t="shared" si="10"/>
        <v>HLCASHDPD</v>
      </c>
      <c r="B665" s="69" t="str">
        <f>VLOOKUP(H665,mapping!A:B,2,0)</f>
        <v>HLCASH</v>
      </c>
      <c r="C665" s="69" t="str">
        <f>VLOOKUP(H665,mapping!A:C,3,0)</f>
        <v>DPD</v>
      </c>
      <c r="D665" s="69" t="str">
        <f>VLOOKUP(H665,mapping!A:D,4,0)</f>
        <v>Direct Plan - Daily Dividend Option</v>
      </c>
      <c r="G665" s="239">
        <v>663</v>
      </c>
      <c r="H665" s="239" t="s">
        <v>615</v>
      </c>
      <c r="I665" s="239" t="s">
        <v>2095</v>
      </c>
      <c r="J665" s="287">
        <v>44532</v>
      </c>
      <c r="K665" s="287">
        <v>44532</v>
      </c>
      <c r="L665" s="289">
        <v>9.6664189999999997E-2</v>
      </c>
      <c r="M665" s="289">
        <v>9.6664189999999997E-2</v>
      </c>
      <c r="N665" s="289">
        <v>212635.75700000001</v>
      </c>
      <c r="O665" s="289">
        <v>212835655.87515569</v>
      </c>
      <c r="P665" s="289">
        <v>5457.7209999999995</v>
      </c>
      <c r="Q665" s="289">
        <v>5462851.8035121001</v>
      </c>
      <c r="R665" s="289">
        <v>0</v>
      </c>
      <c r="S665" s="289">
        <v>18499.34</v>
      </c>
    </row>
    <row r="666" spans="1:19">
      <c r="A666" s="69" t="str">
        <f t="shared" si="10"/>
        <v>HDONTFDD</v>
      </c>
      <c r="B666" s="69" t="str">
        <f>VLOOKUP(H666,mapping!A:B,2,0)</f>
        <v>HDONTF</v>
      </c>
      <c r="C666" s="69" t="str">
        <f>VLOOKUP(H666,mapping!A:C,3,0)</f>
        <v>DD</v>
      </c>
      <c r="D666" s="69" t="str">
        <f>VLOOKUP(H666,mapping!A:D,4,0)</f>
        <v>Daily Dividend Option</v>
      </c>
      <c r="G666" s="239">
        <v>664</v>
      </c>
      <c r="H666" s="239" t="s">
        <v>1441</v>
      </c>
      <c r="I666" s="239" t="s">
        <v>2096</v>
      </c>
      <c r="J666" s="287">
        <v>44483</v>
      </c>
      <c r="K666" s="287">
        <v>44483</v>
      </c>
      <c r="L666" s="289">
        <v>7.9986450000000001E-2</v>
      </c>
      <c r="M666" s="289">
        <v>7.9986450000000001E-2</v>
      </c>
      <c r="N666" s="289">
        <v>1102.1220000000001</v>
      </c>
      <c r="O666" s="289">
        <v>1102122</v>
      </c>
      <c r="P666" s="289">
        <v>22854.682000000001</v>
      </c>
      <c r="Q666" s="289">
        <v>22854682</v>
      </c>
      <c r="R666" s="289">
        <v>0</v>
      </c>
      <c r="S666" s="289">
        <v>79.150000000000006</v>
      </c>
    </row>
    <row r="667" spans="1:19">
      <c r="A667" s="69" t="str">
        <f t="shared" si="10"/>
        <v>HDUSDFDD</v>
      </c>
      <c r="B667" s="69" t="str">
        <f>VLOOKUP(H667,mapping!A:B,2,0)</f>
        <v>HDUSDF</v>
      </c>
      <c r="C667" s="69" t="str">
        <f>VLOOKUP(H667,mapping!A:C,3,0)</f>
        <v>DD</v>
      </c>
      <c r="D667" s="69" t="str">
        <f>VLOOKUP(H667,mapping!A:D,4,0)</f>
        <v>Daily Dividend Option</v>
      </c>
      <c r="G667" s="239">
        <v>665</v>
      </c>
      <c r="H667" s="239" t="s">
        <v>1660</v>
      </c>
      <c r="I667" s="239" t="s">
        <v>2093</v>
      </c>
      <c r="J667" s="287">
        <v>44565</v>
      </c>
      <c r="K667" s="287">
        <v>44565</v>
      </c>
      <c r="L667" s="289">
        <v>0.14763159000000001</v>
      </c>
      <c r="M667" s="289">
        <v>0.14763159000000001</v>
      </c>
      <c r="N667" s="289">
        <v>0</v>
      </c>
      <c r="O667" s="289">
        <v>0</v>
      </c>
      <c r="P667" s="289">
        <v>85391.532000000007</v>
      </c>
      <c r="Q667" s="289">
        <v>87756014.981926799</v>
      </c>
      <c r="R667" s="289">
        <v>0</v>
      </c>
      <c r="S667" s="289">
        <v>0</v>
      </c>
    </row>
    <row r="668" spans="1:19">
      <c r="A668" s="69" t="str">
        <f t="shared" si="10"/>
        <v>HDONTFDPD</v>
      </c>
      <c r="B668" s="69" t="str">
        <f>VLOOKUP(H668,mapping!A:B,2,0)</f>
        <v>HDONTF</v>
      </c>
      <c r="C668" s="69" t="str">
        <f>VLOOKUP(H668,mapping!A:C,3,0)</f>
        <v>DPD</v>
      </c>
      <c r="D668" s="69" t="str">
        <f>VLOOKUP(H668,mapping!A:D,4,0)</f>
        <v>Direct Plan - Daily Dividend Option</v>
      </c>
      <c r="G668" s="239">
        <v>666</v>
      </c>
      <c r="H668" s="239" t="s">
        <v>1446</v>
      </c>
      <c r="I668" s="239" t="s">
        <v>2094</v>
      </c>
      <c r="J668" s="287">
        <v>44623</v>
      </c>
      <c r="K668" s="287">
        <v>44623</v>
      </c>
      <c r="L668" s="289">
        <v>8.7466849999999999E-2</v>
      </c>
      <c r="M668" s="289">
        <v>8.7466849999999999E-2</v>
      </c>
      <c r="N668" s="289">
        <v>0</v>
      </c>
      <c r="O668" s="289">
        <v>0</v>
      </c>
      <c r="P668" s="289">
        <v>17.721</v>
      </c>
      <c r="Q668" s="289">
        <v>17721</v>
      </c>
      <c r="R668" s="289">
        <v>0</v>
      </c>
      <c r="S668" s="289">
        <v>0</v>
      </c>
    </row>
    <row r="669" spans="1:19">
      <c r="A669" s="69" t="str">
        <f t="shared" si="10"/>
        <v>HLCASHDPD</v>
      </c>
      <c r="B669" s="69" t="str">
        <f>VLOOKUP(H669,mapping!A:B,2,0)</f>
        <v>HLCASH</v>
      </c>
      <c r="C669" s="69" t="str">
        <f>VLOOKUP(H669,mapping!A:C,3,0)</f>
        <v>DPD</v>
      </c>
      <c r="D669" s="69" t="str">
        <f>VLOOKUP(H669,mapping!A:D,4,0)</f>
        <v>Direct Plan - Daily Dividend Option</v>
      </c>
      <c r="G669" s="239">
        <v>667</v>
      </c>
      <c r="H669" s="239" t="s">
        <v>615</v>
      </c>
      <c r="I669" s="239" t="s">
        <v>2095</v>
      </c>
      <c r="J669" s="287">
        <v>44592</v>
      </c>
      <c r="K669" s="287">
        <v>44592</v>
      </c>
      <c r="L669" s="289">
        <v>0.10276163000000001</v>
      </c>
      <c r="M669" s="289">
        <v>0.10276163000000001</v>
      </c>
      <c r="N669" s="289">
        <v>173651.663</v>
      </c>
      <c r="O669" s="289">
        <v>173814912.9283863</v>
      </c>
      <c r="P669" s="289">
        <v>5498.7470000000003</v>
      </c>
      <c r="Q669" s="289">
        <v>5503916.3720546998</v>
      </c>
      <c r="R669" s="289">
        <v>0</v>
      </c>
      <c r="S669" s="289">
        <v>16061.92</v>
      </c>
    </row>
    <row r="670" spans="1:19">
      <c r="A670" s="69" t="str">
        <f t="shared" si="10"/>
        <v>HDONTFDD</v>
      </c>
      <c r="B670" s="69" t="str">
        <f>VLOOKUP(H670,mapping!A:B,2,0)</f>
        <v>HDONTF</v>
      </c>
      <c r="C670" s="69" t="str">
        <f>VLOOKUP(H670,mapping!A:C,3,0)</f>
        <v>DD</v>
      </c>
      <c r="D670" s="69" t="str">
        <f>VLOOKUP(H670,mapping!A:D,4,0)</f>
        <v>Daily Dividend Option</v>
      </c>
      <c r="G670" s="239">
        <v>668</v>
      </c>
      <c r="H670" s="239" t="s">
        <v>1441</v>
      </c>
      <c r="I670" s="239" t="s">
        <v>2096</v>
      </c>
      <c r="J670" s="287">
        <v>44553</v>
      </c>
      <c r="K670" s="287">
        <v>44553</v>
      </c>
      <c r="L670" s="289">
        <v>9.3835509999999997E-2</v>
      </c>
      <c r="M670" s="289">
        <v>9.3835509999999997E-2</v>
      </c>
      <c r="N670" s="289">
        <v>807.39499999999998</v>
      </c>
      <c r="O670" s="289">
        <v>807395</v>
      </c>
      <c r="P670" s="289">
        <v>25482.755000000001</v>
      </c>
      <c r="Q670" s="289">
        <v>25482755</v>
      </c>
      <c r="R670" s="289">
        <v>0</v>
      </c>
      <c r="S670" s="289">
        <v>67.760000000000005</v>
      </c>
    </row>
    <row r="671" spans="1:19">
      <c r="A671" s="69" t="str">
        <f t="shared" si="10"/>
        <v>HDONTFDPD</v>
      </c>
      <c r="B671" s="69" t="str">
        <f>VLOOKUP(H671,mapping!A:B,2,0)</f>
        <v>HDONTF</v>
      </c>
      <c r="C671" s="69" t="str">
        <f>VLOOKUP(H671,mapping!A:C,3,0)</f>
        <v>DPD</v>
      </c>
      <c r="D671" s="69" t="str">
        <f>VLOOKUP(H671,mapping!A:D,4,0)</f>
        <v>Direct Plan - Daily Dividend Option</v>
      </c>
      <c r="G671" s="239">
        <v>669</v>
      </c>
      <c r="H671" s="239" t="s">
        <v>1446</v>
      </c>
      <c r="I671" s="239" t="s">
        <v>2094</v>
      </c>
      <c r="J671" s="287">
        <v>44532</v>
      </c>
      <c r="K671" s="287">
        <v>44532</v>
      </c>
      <c r="L671" s="289">
        <v>8.7744290000000003E-2</v>
      </c>
      <c r="M671" s="289">
        <v>8.7744290000000003E-2</v>
      </c>
      <c r="N671" s="289">
        <v>0</v>
      </c>
      <c r="O671" s="289">
        <v>0</v>
      </c>
      <c r="P671" s="289">
        <v>17.550999999999998</v>
      </c>
      <c r="Q671" s="289">
        <v>17551</v>
      </c>
      <c r="R671" s="289">
        <v>0</v>
      </c>
      <c r="S671" s="289">
        <v>0</v>
      </c>
    </row>
    <row r="672" spans="1:19">
      <c r="A672" s="69" t="str">
        <f t="shared" si="10"/>
        <v>HLCASHDPD</v>
      </c>
      <c r="B672" s="69" t="str">
        <f>VLOOKUP(H672,mapping!A:B,2,0)</f>
        <v>HLCASH</v>
      </c>
      <c r="C672" s="69" t="str">
        <f>VLOOKUP(H672,mapping!A:C,3,0)</f>
        <v>DPD</v>
      </c>
      <c r="D672" s="69" t="str">
        <f>VLOOKUP(H672,mapping!A:D,4,0)</f>
        <v>Direct Plan - Daily Dividend Option</v>
      </c>
      <c r="G672" s="239">
        <v>670</v>
      </c>
      <c r="H672" s="239" t="s">
        <v>615</v>
      </c>
      <c r="I672" s="239" t="s">
        <v>2095</v>
      </c>
      <c r="J672" s="287">
        <v>44650</v>
      </c>
      <c r="K672" s="287">
        <v>44650</v>
      </c>
      <c r="L672" s="289">
        <v>6.2486840000000002E-2</v>
      </c>
      <c r="M672" s="289">
        <v>6.2486840000000002E-2</v>
      </c>
      <c r="N672" s="289">
        <v>169538.98699999999</v>
      </c>
      <c r="O672" s="289">
        <v>169698370.6016787</v>
      </c>
      <c r="P672" s="289">
        <v>5529.7969999999996</v>
      </c>
      <c r="Q672" s="289">
        <v>5534995.5621597003</v>
      </c>
      <c r="R672" s="289">
        <v>0</v>
      </c>
      <c r="S672" s="289">
        <v>9535.49</v>
      </c>
    </row>
    <row r="673" spans="1:19">
      <c r="A673" s="69" t="str">
        <f t="shared" si="10"/>
        <v>HDUSDFDD</v>
      </c>
      <c r="B673" s="69" t="str">
        <f>VLOOKUP(H673,mapping!A:B,2,0)</f>
        <v>HDUSDF</v>
      </c>
      <c r="C673" s="69" t="str">
        <f>VLOOKUP(H673,mapping!A:C,3,0)</f>
        <v>DD</v>
      </c>
      <c r="D673" s="69" t="str">
        <f>VLOOKUP(H673,mapping!A:D,4,0)</f>
        <v>Daily Dividend Option</v>
      </c>
      <c r="G673" s="239">
        <v>671</v>
      </c>
      <c r="H673" s="239" t="s">
        <v>1660</v>
      </c>
      <c r="I673" s="239" t="s">
        <v>2093</v>
      </c>
      <c r="J673" s="287">
        <v>44568</v>
      </c>
      <c r="K673" s="287">
        <v>44568</v>
      </c>
      <c r="L673" s="289">
        <v>0.10337446</v>
      </c>
      <c r="M673" s="289">
        <v>0.10337446</v>
      </c>
      <c r="N673" s="289">
        <v>0</v>
      </c>
      <c r="O673" s="289">
        <v>0</v>
      </c>
      <c r="P673" s="289">
        <v>85423.17</v>
      </c>
      <c r="Q673" s="289">
        <v>87788529.034982994</v>
      </c>
      <c r="R673" s="289">
        <v>0</v>
      </c>
      <c r="S673" s="289">
        <v>0</v>
      </c>
    </row>
    <row r="674" spans="1:19">
      <c r="A674" s="69" t="str">
        <f t="shared" si="10"/>
        <v>HDONTFDPD</v>
      </c>
      <c r="B674" s="69" t="str">
        <f>VLOOKUP(H674,mapping!A:B,2,0)</f>
        <v>HDONTF</v>
      </c>
      <c r="C674" s="69" t="str">
        <f>VLOOKUP(H674,mapping!A:C,3,0)</f>
        <v>DPD</v>
      </c>
      <c r="D674" s="69" t="str">
        <f>VLOOKUP(H674,mapping!A:D,4,0)</f>
        <v>Direct Plan - Daily Dividend Option</v>
      </c>
      <c r="G674" s="239">
        <v>672</v>
      </c>
      <c r="H674" s="239" t="s">
        <v>1446</v>
      </c>
      <c r="I674" s="239" t="s">
        <v>2094</v>
      </c>
      <c r="J674" s="287">
        <v>44609</v>
      </c>
      <c r="K674" s="287">
        <v>44609</v>
      </c>
      <c r="L674" s="289">
        <v>9.0421020000000005E-2</v>
      </c>
      <c r="M674" s="289">
        <v>9.0421020000000005E-2</v>
      </c>
      <c r="N674" s="289">
        <v>0</v>
      </c>
      <c r="O674" s="289">
        <v>0</v>
      </c>
      <c r="P674" s="289">
        <v>17.695</v>
      </c>
      <c r="Q674" s="289">
        <v>17695</v>
      </c>
      <c r="R674" s="289">
        <v>0</v>
      </c>
      <c r="S674" s="289">
        <v>0</v>
      </c>
    </row>
    <row r="675" spans="1:19">
      <c r="A675" s="69" t="str">
        <f t="shared" si="10"/>
        <v>HDUSDFDD</v>
      </c>
      <c r="B675" s="69" t="str">
        <f>VLOOKUP(H675,mapping!A:B,2,0)</f>
        <v>HDUSDF</v>
      </c>
      <c r="C675" s="69" t="str">
        <f>VLOOKUP(H675,mapping!A:C,3,0)</f>
        <v>DD</v>
      </c>
      <c r="D675" s="69" t="str">
        <f>VLOOKUP(H675,mapping!A:D,4,0)</f>
        <v>Daily Dividend Option</v>
      </c>
      <c r="G675" s="239">
        <v>673</v>
      </c>
      <c r="H675" s="239" t="s">
        <v>1660</v>
      </c>
      <c r="I675" s="239" t="s">
        <v>2093</v>
      </c>
      <c r="J675" s="287">
        <v>44615</v>
      </c>
      <c r="K675" s="287">
        <v>44615</v>
      </c>
      <c r="L675" s="289">
        <v>0.11374466</v>
      </c>
      <c r="M675" s="289">
        <v>0.11374466</v>
      </c>
      <c r="N675" s="289">
        <v>0</v>
      </c>
      <c r="O675" s="289">
        <v>0</v>
      </c>
      <c r="P675" s="289">
        <v>81834.813999999998</v>
      </c>
      <c r="Q675" s="289">
        <v>84100811.816178605</v>
      </c>
      <c r="R675" s="289">
        <v>0</v>
      </c>
      <c r="S675" s="289">
        <v>0</v>
      </c>
    </row>
    <row r="676" spans="1:19">
      <c r="A676" s="69" t="str">
        <f t="shared" si="10"/>
        <v>HDONTFDPD</v>
      </c>
      <c r="B676" s="69" t="str">
        <f>VLOOKUP(H676,mapping!A:B,2,0)</f>
        <v>HDONTF</v>
      </c>
      <c r="C676" s="69" t="str">
        <f>VLOOKUP(H676,mapping!A:C,3,0)</f>
        <v>DPD</v>
      </c>
      <c r="D676" s="69" t="str">
        <f>VLOOKUP(H676,mapping!A:D,4,0)</f>
        <v>Direct Plan - Daily Dividend Option</v>
      </c>
      <c r="G676" s="239">
        <v>674</v>
      </c>
      <c r="H676" s="239" t="s">
        <v>1446</v>
      </c>
      <c r="I676" s="239" t="s">
        <v>2094</v>
      </c>
      <c r="J676" s="287">
        <v>44579</v>
      </c>
      <c r="K676" s="287">
        <v>44579</v>
      </c>
      <c r="L676" s="289">
        <v>0.10545412</v>
      </c>
      <c r="M676" s="289">
        <v>0.10545412</v>
      </c>
      <c r="N676" s="289">
        <v>0</v>
      </c>
      <c r="O676" s="289">
        <v>0</v>
      </c>
      <c r="P676" s="289">
        <v>17.638000000000002</v>
      </c>
      <c r="Q676" s="289">
        <v>17638</v>
      </c>
      <c r="R676" s="289">
        <v>0</v>
      </c>
      <c r="S676" s="289">
        <v>0</v>
      </c>
    </row>
    <row r="677" spans="1:19">
      <c r="A677" s="69" t="str">
        <f t="shared" si="10"/>
        <v>HLCASHDPD</v>
      </c>
      <c r="B677" s="69" t="str">
        <f>VLOOKUP(H677,mapping!A:B,2,0)</f>
        <v>HLCASH</v>
      </c>
      <c r="C677" s="69" t="str">
        <f>VLOOKUP(H677,mapping!A:C,3,0)</f>
        <v>DPD</v>
      </c>
      <c r="D677" s="69" t="str">
        <f>VLOOKUP(H677,mapping!A:D,4,0)</f>
        <v>Direct Plan - Daily Dividend Option</v>
      </c>
      <c r="G677" s="239">
        <v>675</v>
      </c>
      <c r="H677" s="239" t="s">
        <v>615</v>
      </c>
      <c r="I677" s="239" t="s">
        <v>2095</v>
      </c>
      <c r="J677" s="287">
        <v>44493</v>
      </c>
      <c r="K677" s="287">
        <v>44493</v>
      </c>
      <c r="L677" s="289">
        <v>0.19388633</v>
      </c>
      <c r="M677" s="289">
        <v>0.19388633</v>
      </c>
      <c r="N677" s="289">
        <v>58757.949000000001</v>
      </c>
      <c r="O677" s="289">
        <v>58813187.347854897</v>
      </c>
      <c r="P677" s="289">
        <v>5443.23</v>
      </c>
      <c r="Q677" s="289">
        <v>5448347.1805229997</v>
      </c>
      <c r="R677" s="289">
        <v>0</v>
      </c>
      <c r="S677" s="289">
        <v>10257.870000000001</v>
      </c>
    </row>
    <row r="678" spans="1:19">
      <c r="A678" s="69" t="str">
        <f t="shared" si="10"/>
        <v>HDUSTFDPD</v>
      </c>
      <c r="B678" s="69" t="str">
        <f>VLOOKUP(H678,mapping!A:B,2,0)</f>
        <v>HDUSTF</v>
      </c>
      <c r="C678" s="69" t="str">
        <f>VLOOKUP(H678,mapping!A:C,3,0)</f>
        <v>DPD</v>
      </c>
      <c r="D678" s="69" t="str">
        <f>VLOOKUP(H678,mapping!A:D,4,0)</f>
        <v>Direct Plan - Daily Dividend Option</v>
      </c>
      <c r="G678" s="239">
        <v>676</v>
      </c>
      <c r="H678" s="239" t="s">
        <v>465</v>
      </c>
      <c r="I678" s="239" t="s">
        <v>2097</v>
      </c>
      <c r="J678" s="287">
        <v>44530</v>
      </c>
      <c r="K678" s="287">
        <v>44530</v>
      </c>
      <c r="L678" s="289">
        <v>2.5479500000000002E-3</v>
      </c>
      <c r="M678" s="289">
        <v>2.5479500000000002E-3</v>
      </c>
      <c r="N678" s="289">
        <v>3089.6129999999998</v>
      </c>
      <c r="O678" s="289">
        <v>31157.511259800001</v>
      </c>
      <c r="P678" s="289">
        <v>120277.375</v>
      </c>
      <c r="Q678" s="289">
        <v>1212949.2159249999</v>
      </c>
      <c r="R678" s="289">
        <v>0</v>
      </c>
      <c r="S678" s="289">
        <v>7.87</v>
      </c>
    </row>
    <row r="679" spans="1:19">
      <c r="A679" s="69" t="str">
        <f t="shared" si="10"/>
        <v>HLCASHDPD</v>
      </c>
      <c r="B679" s="69" t="str">
        <f>VLOOKUP(H679,mapping!A:B,2,0)</f>
        <v>HLCASH</v>
      </c>
      <c r="C679" s="69" t="str">
        <f>VLOOKUP(H679,mapping!A:C,3,0)</f>
        <v>DPD</v>
      </c>
      <c r="D679" s="69" t="str">
        <f>VLOOKUP(H679,mapping!A:D,4,0)</f>
        <v>Direct Plan - Daily Dividend Option</v>
      </c>
      <c r="G679" s="239">
        <v>677</v>
      </c>
      <c r="H679" s="239" t="s">
        <v>615</v>
      </c>
      <c r="I679" s="239" t="s">
        <v>2095</v>
      </c>
      <c r="J679" s="287">
        <v>44511</v>
      </c>
      <c r="K679" s="287">
        <v>44511</v>
      </c>
      <c r="L679" s="289">
        <v>0.12400401</v>
      </c>
      <c r="M679" s="289">
        <v>0.12400401</v>
      </c>
      <c r="N679" s="289">
        <v>195855.58300000001</v>
      </c>
      <c r="O679" s="289">
        <v>196039706.83357832</v>
      </c>
      <c r="P679" s="289">
        <v>5447.7839999999997</v>
      </c>
      <c r="Q679" s="289">
        <v>5452905.4617384002</v>
      </c>
      <c r="R679" s="289">
        <v>0</v>
      </c>
      <c r="S679" s="289">
        <v>21859.8</v>
      </c>
    </row>
    <row r="680" spans="1:19">
      <c r="A680" s="69" t="str">
        <f t="shared" si="10"/>
        <v>HDUSTFDPD</v>
      </c>
      <c r="B680" s="69" t="str">
        <f>VLOOKUP(H680,mapping!A:B,2,0)</f>
        <v>HDUSTF</v>
      </c>
      <c r="C680" s="69" t="str">
        <f>VLOOKUP(H680,mapping!A:C,3,0)</f>
        <v>DPD</v>
      </c>
      <c r="D680" s="69" t="str">
        <f>VLOOKUP(H680,mapping!A:D,4,0)</f>
        <v>Direct Plan - Daily Dividend Option</v>
      </c>
      <c r="G680" s="239">
        <v>678</v>
      </c>
      <c r="H680" s="239" t="s">
        <v>465</v>
      </c>
      <c r="I680" s="239" t="s">
        <v>2097</v>
      </c>
      <c r="J680" s="287">
        <v>44522</v>
      </c>
      <c r="K680" s="287">
        <v>44522</v>
      </c>
      <c r="L680" s="289">
        <v>3.1628699999999999E-3</v>
      </c>
      <c r="M680" s="289">
        <v>3.1628699999999999E-3</v>
      </c>
      <c r="N680" s="289">
        <v>3086.308</v>
      </c>
      <c r="O680" s="289">
        <v>31124.181656799999</v>
      </c>
      <c r="P680" s="289">
        <v>120161.47100000001</v>
      </c>
      <c r="Q680" s="289">
        <v>1211780.3704466</v>
      </c>
      <c r="R680" s="289">
        <v>0</v>
      </c>
      <c r="S680" s="289">
        <v>9.76</v>
      </c>
    </row>
    <row r="681" spans="1:19">
      <c r="A681" s="69" t="str">
        <f t="shared" si="10"/>
        <v>HDONTFDPD</v>
      </c>
      <c r="B681" s="69" t="str">
        <f>VLOOKUP(H681,mapping!A:B,2,0)</f>
        <v>HDONTF</v>
      </c>
      <c r="C681" s="69" t="str">
        <f>VLOOKUP(H681,mapping!A:C,3,0)</f>
        <v>DPD</v>
      </c>
      <c r="D681" s="69" t="str">
        <f>VLOOKUP(H681,mapping!A:D,4,0)</f>
        <v>Direct Plan - Daily Dividend Option</v>
      </c>
      <c r="G681" s="239">
        <v>679</v>
      </c>
      <c r="H681" s="239" t="s">
        <v>1446</v>
      </c>
      <c r="I681" s="239" t="s">
        <v>2094</v>
      </c>
      <c r="J681" s="287">
        <v>44535</v>
      </c>
      <c r="K681" s="287">
        <v>44535</v>
      </c>
      <c r="L681" s="289">
        <v>0.17203075000000001</v>
      </c>
      <c r="M681" s="289">
        <v>0.17203075000000001</v>
      </c>
      <c r="N681" s="289">
        <v>0</v>
      </c>
      <c r="O681" s="289">
        <v>0</v>
      </c>
      <c r="P681" s="289">
        <v>17.555</v>
      </c>
      <c r="Q681" s="289">
        <v>17555</v>
      </c>
      <c r="R681" s="289">
        <v>0</v>
      </c>
      <c r="S681" s="289">
        <v>0</v>
      </c>
    </row>
    <row r="682" spans="1:19">
      <c r="A682" s="69" t="str">
        <f t="shared" si="10"/>
        <v>HLCASHDPD</v>
      </c>
      <c r="B682" s="69" t="str">
        <f>VLOOKUP(H682,mapping!A:B,2,0)</f>
        <v>HLCASH</v>
      </c>
      <c r="C682" s="69" t="str">
        <f>VLOOKUP(H682,mapping!A:C,3,0)</f>
        <v>DPD</v>
      </c>
      <c r="D682" s="69" t="str">
        <f>VLOOKUP(H682,mapping!A:D,4,0)</f>
        <v>Direct Plan - Daily Dividend Option</v>
      </c>
      <c r="G682" s="239">
        <v>680</v>
      </c>
      <c r="H682" s="239" t="s">
        <v>615</v>
      </c>
      <c r="I682" s="239" t="s">
        <v>2095</v>
      </c>
      <c r="J682" s="287">
        <v>44488</v>
      </c>
      <c r="K682" s="287">
        <v>44488</v>
      </c>
      <c r="L682" s="289">
        <v>9.0810879999999997E-2</v>
      </c>
      <c r="M682" s="289">
        <v>9.0810879999999997E-2</v>
      </c>
      <c r="N682" s="289">
        <v>58740.879000000001</v>
      </c>
      <c r="O682" s="289">
        <v>58796101.300347902</v>
      </c>
      <c r="P682" s="289">
        <v>5441.6130000000003</v>
      </c>
      <c r="Q682" s="289">
        <v>5446728.6603813004</v>
      </c>
      <c r="R682" s="289">
        <v>0</v>
      </c>
      <c r="S682" s="289">
        <v>4803.08</v>
      </c>
    </row>
    <row r="683" spans="1:19">
      <c r="A683" s="69" t="str">
        <f t="shared" si="10"/>
        <v>HDUSDFDD</v>
      </c>
      <c r="B683" s="69" t="str">
        <f>VLOOKUP(H683,mapping!A:B,2,0)</f>
        <v>HDUSDF</v>
      </c>
      <c r="C683" s="69" t="str">
        <f>VLOOKUP(H683,mapping!A:C,3,0)</f>
        <v>DD</v>
      </c>
      <c r="D683" s="69" t="str">
        <f>VLOOKUP(H683,mapping!A:D,4,0)</f>
        <v>Daily Dividend Option</v>
      </c>
      <c r="G683" s="239">
        <v>681</v>
      </c>
      <c r="H683" s="239" t="s">
        <v>1660</v>
      </c>
      <c r="I683" s="239" t="s">
        <v>2093</v>
      </c>
      <c r="J683" s="287">
        <v>44607</v>
      </c>
      <c r="K683" s="287">
        <v>44607</v>
      </c>
      <c r="L683" s="289">
        <v>0.19226851</v>
      </c>
      <c r="M683" s="289">
        <v>0.19226851</v>
      </c>
      <c r="N683" s="289">
        <v>0</v>
      </c>
      <c r="O683" s="289">
        <v>0</v>
      </c>
      <c r="P683" s="289">
        <v>83494.023000000001</v>
      </c>
      <c r="Q683" s="289">
        <v>85805964.147467703</v>
      </c>
      <c r="R683" s="289">
        <v>0</v>
      </c>
      <c r="S683" s="289">
        <v>0</v>
      </c>
    </row>
    <row r="684" spans="1:19">
      <c r="A684" s="69" t="str">
        <f t="shared" si="10"/>
        <v>HLCASHDD</v>
      </c>
      <c r="B684" s="69" t="str">
        <f>VLOOKUP(H684,mapping!A:B,2,0)</f>
        <v>HLCASH</v>
      </c>
      <c r="C684" s="69" t="str">
        <f>VLOOKUP(H684,mapping!A:C,3,0)</f>
        <v>DD</v>
      </c>
      <c r="D684" s="69" t="str">
        <f>VLOOKUP(H684,mapping!A:D,4,0)</f>
        <v>Daily Dividend Option</v>
      </c>
      <c r="G684" s="239">
        <v>682</v>
      </c>
      <c r="H684" s="239" t="s">
        <v>610</v>
      </c>
      <c r="I684" s="239" t="s">
        <v>2098</v>
      </c>
      <c r="J684" s="287">
        <v>44566</v>
      </c>
      <c r="K684" s="287">
        <v>44566</v>
      </c>
      <c r="L684" s="289">
        <v>0.14177054</v>
      </c>
      <c r="M684" s="289">
        <v>0.14177054</v>
      </c>
      <c r="N684" s="289">
        <v>83338.44</v>
      </c>
      <c r="O684" s="289">
        <v>83430045.613248006</v>
      </c>
      <c r="P684" s="289">
        <v>739056.53940000001</v>
      </c>
      <c r="Q684" s="289">
        <v>739868910.34810853</v>
      </c>
      <c r="R684" s="289">
        <v>0</v>
      </c>
      <c r="S684" s="289">
        <v>10721.91</v>
      </c>
    </row>
    <row r="685" spans="1:19">
      <c r="A685" s="69" t="str">
        <f t="shared" si="10"/>
        <v>HDONTFDD</v>
      </c>
      <c r="B685" s="69" t="str">
        <f>VLOOKUP(H685,mapping!A:B,2,0)</f>
        <v>HDONTF</v>
      </c>
      <c r="C685" s="69" t="str">
        <f>VLOOKUP(H685,mapping!A:C,3,0)</f>
        <v>DD</v>
      </c>
      <c r="D685" s="69" t="str">
        <f>VLOOKUP(H685,mapping!A:D,4,0)</f>
        <v>Daily Dividend Option</v>
      </c>
      <c r="G685" s="239">
        <v>683</v>
      </c>
      <c r="H685" s="239" t="s">
        <v>1441</v>
      </c>
      <c r="I685" s="239" t="s">
        <v>2096</v>
      </c>
      <c r="J685" s="287">
        <v>44564</v>
      </c>
      <c r="K685" s="287">
        <v>44564</v>
      </c>
      <c r="L685" s="289">
        <v>8.4531389999999998E-2</v>
      </c>
      <c r="M685" s="289">
        <v>8.4531389999999998E-2</v>
      </c>
      <c r="N685" s="289">
        <v>808.12900000000002</v>
      </c>
      <c r="O685" s="289">
        <v>808129</v>
      </c>
      <c r="P685" s="289">
        <v>25503.395</v>
      </c>
      <c r="Q685" s="289">
        <v>25503395</v>
      </c>
      <c r="R685" s="289">
        <v>0</v>
      </c>
      <c r="S685" s="289">
        <v>61.31</v>
      </c>
    </row>
    <row r="686" spans="1:19">
      <c r="A686" s="69" t="str">
        <f t="shared" si="10"/>
        <v>HDONTFDPD</v>
      </c>
      <c r="B686" s="69" t="str">
        <f>VLOOKUP(H686,mapping!A:B,2,0)</f>
        <v>HDONTF</v>
      </c>
      <c r="C686" s="69" t="str">
        <f>VLOOKUP(H686,mapping!A:C,3,0)</f>
        <v>DPD</v>
      </c>
      <c r="D686" s="69" t="str">
        <f>VLOOKUP(H686,mapping!A:D,4,0)</f>
        <v>Direct Plan - Daily Dividend Option</v>
      </c>
      <c r="G686" s="239">
        <v>684</v>
      </c>
      <c r="H686" s="239" t="s">
        <v>1446</v>
      </c>
      <c r="I686" s="239" t="s">
        <v>2094</v>
      </c>
      <c r="J686" s="287">
        <v>44643</v>
      </c>
      <c r="K686" s="287">
        <v>44643</v>
      </c>
      <c r="L686" s="289">
        <v>9.3479000000000007E-2</v>
      </c>
      <c r="M686" s="289">
        <v>9.3479000000000007E-2</v>
      </c>
      <c r="N686" s="289">
        <v>0</v>
      </c>
      <c r="O686" s="289">
        <v>0</v>
      </c>
      <c r="P686" s="289">
        <v>17.757999999999999</v>
      </c>
      <c r="Q686" s="289">
        <v>17758</v>
      </c>
      <c r="R686" s="289">
        <v>0</v>
      </c>
      <c r="S686" s="289">
        <v>0</v>
      </c>
    </row>
    <row r="687" spans="1:19">
      <c r="A687" s="69" t="str">
        <f t="shared" si="10"/>
        <v>HDUSTFDD</v>
      </c>
      <c r="B687" s="69" t="str">
        <f>VLOOKUP(H687,mapping!A:B,2,0)</f>
        <v>HDUSTF</v>
      </c>
      <c r="C687" s="69" t="str">
        <f>VLOOKUP(H687,mapping!A:C,3,0)</f>
        <v>DD</v>
      </c>
      <c r="D687" s="69" t="str">
        <f>VLOOKUP(H687,mapping!A:D,4,0)</f>
        <v>Daily Dividend Option</v>
      </c>
      <c r="G687" s="239">
        <v>685</v>
      </c>
      <c r="H687" s="239" t="s">
        <v>459</v>
      </c>
      <c r="I687" s="239" t="s">
        <v>2257</v>
      </c>
      <c r="J687" s="287">
        <v>44565</v>
      </c>
      <c r="K687" s="287">
        <v>44565</v>
      </c>
      <c r="L687" s="289">
        <v>4.0659000000000002E-4</v>
      </c>
      <c r="M687" s="289">
        <v>4.0659000000000002E-4</v>
      </c>
      <c r="N687" s="289">
        <v>31536.062000000002</v>
      </c>
      <c r="O687" s="289">
        <v>316997.3416178</v>
      </c>
      <c r="P687" s="289">
        <v>3410465.824</v>
      </c>
      <c r="Q687" s="289">
        <v>34281661.416265599</v>
      </c>
      <c r="R687" s="289">
        <v>0</v>
      </c>
      <c r="S687" s="289">
        <v>12.83</v>
      </c>
    </row>
    <row r="688" spans="1:19">
      <c r="A688" s="69" t="str">
        <f t="shared" si="10"/>
        <v>HLCASHDD</v>
      </c>
      <c r="B688" s="69" t="str">
        <f>VLOOKUP(H688,mapping!A:B,2,0)</f>
        <v>HLCASH</v>
      </c>
      <c r="C688" s="69" t="str">
        <f>VLOOKUP(H688,mapping!A:C,3,0)</f>
        <v>DD</v>
      </c>
      <c r="D688" s="69" t="str">
        <f>VLOOKUP(H688,mapping!A:D,4,0)</f>
        <v>Daily Dividend Option</v>
      </c>
      <c r="G688" s="239">
        <v>686</v>
      </c>
      <c r="H688" s="239" t="s">
        <v>610</v>
      </c>
      <c r="I688" s="239" t="s">
        <v>2098</v>
      </c>
      <c r="J688" s="287">
        <v>44500</v>
      </c>
      <c r="K688" s="287">
        <v>44500</v>
      </c>
      <c r="L688" s="289">
        <v>0.19248683999999999</v>
      </c>
      <c r="M688" s="289">
        <v>0.19248683999999999</v>
      </c>
      <c r="N688" s="289">
        <v>82849.665999999997</v>
      </c>
      <c r="O688" s="289">
        <v>82940734.352867201</v>
      </c>
      <c r="P688" s="289">
        <v>679580.41940000001</v>
      </c>
      <c r="Q688" s="289">
        <v>680327414.19700444</v>
      </c>
      <c r="R688" s="289">
        <v>0</v>
      </c>
      <c r="S688" s="289">
        <v>14463.54</v>
      </c>
    </row>
    <row r="689" spans="1:19">
      <c r="A689" s="69" t="str">
        <f t="shared" si="10"/>
        <v>HDUSTFRDD</v>
      </c>
      <c r="B689" s="69" t="str">
        <f>VLOOKUP(H689,mapping!A:B,2,0)</f>
        <v>HDUSTF</v>
      </c>
      <c r="C689" s="69" t="str">
        <f>VLOOKUP(H689,mapping!A:C,3,0)</f>
        <v>RDD</v>
      </c>
      <c r="D689" s="69" t="str">
        <f>VLOOKUP(H689,mapping!A:D,4,0)</f>
        <v>Regular Option - Daily Dividend</v>
      </c>
      <c r="G689" s="239">
        <v>687</v>
      </c>
      <c r="H689" s="239" t="s">
        <v>488</v>
      </c>
      <c r="I689" s="239" t="s">
        <v>2256</v>
      </c>
      <c r="J689" s="287">
        <v>44613</v>
      </c>
      <c r="K689" s="287">
        <v>44613</v>
      </c>
      <c r="L689" s="289">
        <v>2.6963299999999998E-3</v>
      </c>
      <c r="M689" s="289">
        <v>2.6963299999999998E-3</v>
      </c>
      <c r="N689" s="289">
        <v>10687.005999999999</v>
      </c>
      <c r="O689" s="289">
        <v>106905.3271198</v>
      </c>
      <c r="P689" s="289">
        <v>1302083.8559999999</v>
      </c>
      <c r="Q689" s="289">
        <v>13025135.436724801</v>
      </c>
      <c r="R689" s="289">
        <v>0</v>
      </c>
      <c r="S689" s="289">
        <v>0</v>
      </c>
    </row>
    <row r="690" spans="1:19">
      <c r="A690" s="69" t="str">
        <f t="shared" si="10"/>
        <v>HDUSTFDD</v>
      </c>
      <c r="B690" s="69" t="str">
        <f>VLOOKUP(H690,mapping!A:B,2,0)</f>
        <v>HDUSTF</v>
      </c>
      <c r="C690" s="69" t="str">
        <f>VLOOKUP(H690,mapping!A:C,3,0)</f>
        <v>DD</v>
      </c>
      <c r="D690" s="69" t="str">
        <f>VLOOKUP(H690,mapping!A:D,4,0)</f>
        <v>Daily Dividend Option</v>
      </c>
      <c r="G690" s="239">
        <v>688</v>
      </c>
      <c r="H690" s="239" t="s">
        <v>459</v>
      </c>
      <c r="I690" s="239" t="s">
        <v>2257</v>
      </c>
      <c r="J690" s="287">
        <v>44585</v>
      </c>
      <c r="K690" s="287">
        <v>44585</v>
      </c>
      <c r="L690" s="289">
        <v>3.17023E-3</v>
      </c>
      <c r="M690" s="289">
        <v>3.17023E-3</v>
      </c>
      <c r="N690" s="289">
        <v>31597.685000000001</v>
      </c>
      <c r="O690" s="289">
        <v>317616.76985149999</v>
      </c>
      <c r="P690" s="289">
        <v>3383348.426</v>
      </c>
      <c r="Q690" s="289">
        <v>34009080.043309398</v>
      </c>
      <c r="R690" s="289">
        <v>0</v>
      </c>
      <c r="S690" s="289">
        <v>100.16</v>
      </c>
    </row>
    <row r="691" spans="1:19">
      <c r="A691" s="69" t="str">
        <f t="shared" si="10"/>
        <v>HDUSDFDD</v>
      </c>
      <c r="B691" s="69" t="str">
        <f>VLOOKUP(H691,mapping!A:B,2,0)</f>
        <v>HDUSDF</v>
      </c>
      <c r="C691" s="69" t="str">
        <f>VLOOKUP(H691,mapping!A:C,3,0)</f>
        <v>DD</v>
      </c>
      <c r="D691" s="69" t="str">
        <f>VLOOKUP(H691,mapping!A:D,4,0)</f>
        <v>Daily Dividend Option</v>
      </c>
      <c r="G691" s="239">
        <v>689</v>
      </c>
      <c r="H691" s="239" t="s">
        <v>1660</v>
      </c>
      <c r="I691" s="239" t="s">
        <v>2093</v>
      </c>
      <c r="J691" s="287">
        <v>44503</v>
      </c>
      <c r="K691" s="287">
        <v>44503</v>
      </c>
      <c r="L691" s="289">
        <v>0.13226197000000001</v>
      </c>
      <c r="M691" s="289">
        <v>0.13226197000000001</v>
      </c>
      <c r="N691" s="289">
        <v>0</v>
      </c>
      <c r="O691" s="289">
        <v>0</v>
      </c>
      <c r="P691" s="289">
        <v>88737.963000000003</v>
      </c>
      <c r="Q691" s="289">
        <v>91195108.321673706</v>
      </c>
      <c r="R691" s="289">
        <v>0</v>
      </c>
      <c r="S691" s="289">
        <v>0</v>
      </c>
    </row>
    <row r="692" spans="1:19">
      <c r="A692" s="69" t="str">
        <f t="shared" si="10"/>
        <v>HDUSDFDD</v>
      </c>
      <c r="B692" s="69" t="str">
        <f>VLOOKUP(H692,mapping!A:B,2,0)</f>
        <v>HDUSDF</v>
      </c>
      <c r="C692" s="69" t="str">
        <f>VLOOKUP(H692,mapping!A:C,3,0)</f>
        <v>DD</v>
      </c>
      <c r="D692" s="69" t="str">
        <f>VLOOKUP(H692,mapping!A:D,4,0)</f>
        <v>Daily Dividend Option</v>
      </c>
      <c r="G692" s="239">
        <v>690</v>
      </c>
      <c r="H692" s="239" t="s">
        <v>1660</v>
      </c>
      <c r="I692" s="239" t="s">
        <v>2093</v>
      </c>
      <c r="J692" s="287">
        <v>44572</v>
      </c>
      <c r="K692" s="287">
        <v>44572</v>
      </c>
      <c r="L692" s="289">
        <v>0.12652087000000001</v>
      </c>
      <c r="M692" s="289">
        <v>0.12652087000000001</v>
      </c>
      <c r="N692" s="289">
        <v>0</v>
      </c>
      <c r="O692" s="289">
        <v>0</v>
      </c>
      <c r="P692" s="289">
        <v>85111.062999999995</v>
      </c>
      <c r="Q692" s="289">
        <v>87467779.823363706</v>
      </c>
      <c r="R692" s="289">
        <v>0</v>
      </c>
      <c r="S692" s="289">
        <v>0</v>
      </c>
    </row>
    <row r="693" spans="1:19">
      <c r="A693" s="69" t="str">
        <f t="shared" si="10"/>
        <v>HDUSDFDD</v>
      </c>
      <c r="B693" s="69" t="str">
        <f>VLOOKUP(H693,mapping!A:B,2,0)</f>
        <v>HDUSDF</v>
      </c>
      <c r="C693" s="69" t="str">
        <f>VLOOKUP(H693,mapping!A:C,3,0)</f>
        <v>DD</v>
      </c>
      <c r="D693" s="69" t="str">
        <f>VLOOKUP(H693,mapping!A:D,4,0)</f>
        <v>Daily Dividend Option</v>
      </c>
      <c r="G693" s="239">
        <v>691</v>
      </c>
      <c r="H693" s="239" t="s">
        <v>1660</v>
      </c>
      <c r="I693" s="239" t="s">
        <v>2093</v>
      </c>
      <c r="J693" s="287">
        <v>44489</v>
      </c>
      <c r="K693" s="287">
        <v>44489</v>
      </c>
      <c r="L693" s="289">
        <v>4.4869619999999999E-2</v>
      </c>
      <c r="M693" s="289">
        <v>4.4869619999999999E-2</v>
      </c>
      <c r="N693" s="289">
        <v>0</v>
      </c>
      <c r="O693" s="289">
        <v>0</v>
      </c>
      <c r="P693" s="289">
        <v>92717.271999999997</v>
      </c>
      <c r="Q693" s="289">
        <v>95284603.989952803</v>
      </c>
      <c r="R693" s="289">
        <v>0</v>
      </c>
      <c r="S693" s="289">
        <v>0</v>
      </c>
    </row>
    <row r="694" spans="1:19">
      <c r="A694" s="69" t="str">
        <f t="shared" si="10"/>
        <v>HDONTFDPD</v>
      </c>
      <c r="B694" s="69" t="str">
        <f>VLOOKUP(H694,mapping!A:B,2,0)</f>
        <v>HDONTF</v>
      </c>
      <c r="C694" s="69" t="str">
        <f>VLOOKUP(H694,mapping!A:C,3,0)</f>
        <v>DPD</v>
      </c>
      <c r="D694" s="69" t="str">
        <f>VLOOKUP(H694,mapping!A:D,4,0)</f>
        <v>Direct Plan - Daily Dividend Option</v>
      </c>
      <c r="G694" s="239">
        <v>692</v>
      </c>
      <c r="H694" s="239" t="s">
        <v>1446</v>
      </c>
      <c r="I694" s="239" t="s">
        <v>2094</v>
      </c>
      <c r="J694" s="287">
        <v>44479</v>
      </c>
      <c r="K694" s="287">
        <v>44479</v>
      </c>
      <c r="L694" s="289">
        <v>0.143764</v>
      </c>
      <c r="M694" s="289">
        <v>0.143764</v>
      </c>
      <c r="N694" s="289">
        <v>0</v>
      </c>
      <c r="O694" s="289">
        <v>0</v>
      </c>
      <c r="P694" s="289">
        <v>17.454000000000001</v>
      </c>
      <c r="Q694" s="289">
        <v>17454</v>
      </c>
      <c r="R694" s="289">
        <v>0</v>
      </c>
      <c r="S694" s="289">
        <v>0</v>
      </c>
    </row>
    <row r="695" spans="1:19">
      <c r="A695" s="69" t="str">
        <f t="shared" si="10"/>
        <v>HLCASHDPD</v>
      </c>
      <c r="B695" s="69" t="str">
        <f>VLOOKUP(H695,mapping!A:B,2,0)</f>
        <v>HLCASH</v>
      </c>
      <c r="C695" s="69" t="str">
        <f>VLOOKUP(H695,mapping!A:C,3,0)</f>
        <v>DPD</v>
      </c>
      <c r="D695" s="69" t="str">
        <f>VLOOKUP(H695,mapping!A:D,4,0)</f>
        <v>Direct Plan - Daily Dividend Option</v>
      </c>
      <c r="G695" s="239">
        <v>693</v>
      </c>
      <c r="H695" s="239" t="s">
        <v>615</v>
      </c>
      <c r="I695" s="239" t="s">
        <v>2095</v>
      </c>
      <c r="J695" s="287">
        <v>44596</v>
      </c>
      <c r="K695" s="287">
        <v>44596</v>
      </c>
      <c r="L695" s="289">
        <v>7.2609320000000005E-2</v>
      </c>
      <c r="M695" s="289">
        <v>7.2609320000000005E-2</v>
      </c>
      <c r="N695" s="289">
        <v>173714.91099999999</v>
      </c>
      <c r="O695" s="289">
        <v>173878220.38783109</v>
      </c>
      <c r="P695" s="289">
        <v>5500.7579999999998</v>
      </c>
      <c r="Q695" s="289">
        <v>5505929.2625957998</v>
      </c>
      <c r="R695" s="289">
        <v>0</v>
      </c>
      <c r="S695" s="289">
        <v>11352.77</v>
      </c>
    </row>
    <row r="696" spans="1:19">
      <c r="A696" s="69" t="str">
        <f t="shared" si="10"/>
        <v>HDUSDFDD</v>
      </c>
      <c r="B696" s="69" t="str">
        <f>VLOOKUP(H696,mapping!A:B,2,0)</f>
        <v>HDUSDF</v>
      </c>
      <c r="C696" s="69" t="str">
        <f>VLOOKUP(H696,mapping!A:C,3,0)</f>
        <v>DD</v>
      </c>
      <c r="D696" s="69" t="str">
        <f>VLOOKUP(H696,mapping!A:D,4,0)</f>
        <v>Daily Dividend Option</v>
      </c>
      <c r="G696" s="239">
        <v>694</v>
      </c>
      <c r="H696" s="239" t="s">
        <v>1660</v>
      </c>
      <c r="I696" s="239" t="s">
        <v>2093</v>
      </c>
      <c r="J696" s="287">
        <v>44481</v>
      </c>
      <c r="K696" s="287">
        <v>44481</v>
      </c>
      <c r="L696" s="289">
        <v>0.11011965999999999</v>
      </c>
      <c r="M696" s="289">
        <v>0.11011965999999999</v>
      </c>
      <c r="N696" s="289">
        <v>0</v>
      </c>
      <c r="O696" s="289">
        <v>0</v>
      </c>
      <c r="P696" s="289">
        <v>92687.832999999999</v>
      </c>
      <c r="Q696" s="289">
        <v>95254349.8269867</v>
      </c>
      <c r="R696" s="289">
        <v>0</v>
      </c>
      <c r="S696" s="289">
        <v>0</v>
      </c>
    </row>
    <row r="697" spans="1:19">
      <c r="A697" s="69" t="str">
        <f t="shared" si="10"/>
        <v>HLCASHDD</v>
      </c>
      <c r="B697" s="69" t="str">
        <f>VLOOKUP(H697,mapping!A:B,2,0)</f>
        <v>HLCASH</v>
      </c>
      <c r="C697" s="69" t="str">
        <f>VLOOKUP(H697,mapping!A:C,3,0)</f>
        <v>DD</v>
      </c>
      <c r="D697" s="69" t="str">
        <f>VLOOKUP(H697,mapping!A:D,4,0)</f>
        <v>Daily Dividend Option</v>
      </c>
      <c r="G697" s="239">
        <v>695</v>
      </c>
      <c r="H697" s="239" t="s">
        <v>610</v>
      </c>
      <c r="I697" s="239" t="s">
        <v>2098</v>
      </c>
      <c r="J697" s="287">
        <v>44538</v>
      </c>
      <c r="K697" s="287">
        <v>44538</v>
      </c>
      <c r="L697" s="289">
        <v>0.12631782999999999</v>
      </c>
      <c r="M697" s="289">
        <v>0.12631782999999999</v>
      </c>
      <c r="N697" s="289">
        <v>83133.38</v>
      </c>
      <c r="O697" s="289">
        <v>83224760.211296007</v>
      </c>
      <c r="P697" s="289">
        <v>821019.28540000005</v>
      </c>
      <c r="Q697" s="289">
        <v>821921749.79851162</v>
      </c>
      <c r="R697" s="289">
        <v>0</v>
      </c>
      <c r="S697" s="289">
        <v>9528.1299999999992</v>
      </c>
    </row>
    <row r="698" spans="1:19">
      <c r="A698" s="69" t="str">
        <f t="shared" si="10"/>
        <v>HDUSTFDD</v>
      </c>
      <c r="B698" s="69" t="str">
        <f>VLOOKUP(H698,mapping!A:B,2,0)</f>
        <v>HDUSTF</v>
      </c>
      <c r="C698" s="69" t="str">
        <f>VLOOKUP(H698,mapping!A:C,3,0)</f>
        <v>DD</v>
      </c>
      <c r="D698" s="69" t="str">
        <f>VLOOKUP(H698,mapping!A:D,4,0)</f>
        <v>Daily Dividend Option</v>
      </c>
      <c r="G698" s="239">
        <v>696</v>
      </c>
      <c r="H698" s="239" t="s">
        <v>459</v>
      </c>
      <c r="I698" s="239" t="s">
        <v>2257</v>
      </c>
      <c r="J698" s="287">
        <v>44622</v>
      </c>
      <c r="K698" s="287">
        <v>44622</v>
      </c>
      <c r="L698" s="289">
        <v>8.9720000000000002E-4</v>
      </c>
      <c r="M698" s="289">
        <v>8.9720000000000002E-4</v>
      </c>
      <c r="N698" s="289">
        <v>31719.698</v>
      </c>
      <c r="O698" s="289">
        <v>318843.2323262</v>
      </c>
      <c r="P698" s="289">
        <v>3587094.8459999999</v>
      </c>
      <c r="Q698" s="289">
        <v>36057118.682507403</v>
      </c>
      <c r="R698" s="289">
        <v>0</v>
      </c>
      <c r="S698" s="289">
        <v>33.909999999999997</v>
      </c>
    </row>
    <row r="699" spans="1:19">
      <c r="A699" s="69" t="str">
        <f t="shared" si="10"/>
        <v>HDUSTFDD</v>
      </c>
      <c r="B699" s="69" t="str">
        <f>VLOOKUP(H699,mapping!A:B,2,0)</f>
        <v>HDUSTF</v>
      </c>
      <c r="C699" s="69" t="str">
        <f>VLOOKUP(H699,mapping!A:C,3,0)</f>
        <v>DD</v>
      </c>
      <c r="D699" s="69" t="str">
        <f>VLOOKUP(H699,mapping!A:D,4,0)</f>
        <v>Daily Dividend Option</v>
      </c>
      <c r="G699" s="239">
        <v>697</v>
      </c>
      <c r="H699" s="239" t="s">
        <v>459</v>
      </c>
      <c r="I699" s="239" t="s">
        <v>2257</v>
      </c>
      <c r="J699" s="287">
        <v>44516</v>
      </c>
      <c r="K699" s="287">
        <v>44516</v>
      </c>
      <c r="L699" s="289">
        <v>1.1602800000000001E-3</v>
      </c>
      <c r="M699" s="289">
        <v>1.1602800000000001E-3</v>
      </c>
      <c r="N699" s="289">
        <v>31398.552</v>
      </c>
      <c r="O699" s="289">
        <v>315615.10484879999</v>
      </c>
      <c r="P699" s="289">
        <v>3488099.8560000001</v>
      </c>
      <c r="Q699" s="289">
        <v>35062030.9425264</v>
      </c>
      <c r="R699" s="289">
        <v>0</v>
      </c>
      <c r="S699" s="289">
        <v>36.43</v>
      </c>
    </row>
    <row r="700" spans="1:19">
      <c r="A700" s="69" t="str">
        <f t="shared" si="10"/>
        <v>HLCASHDPD</v>
      </c>
      <c r="B700" s="69" t="str">
        <f>VLOOKUP(H700,mapping!A:B,2,0)</f>
        <v>HLCASH</v>
      </c>
      <c r="C700" s="69" t="str">
        <f>VLOOKUP(H700,mapping!A:C,3,0)</f>
        <v>DPD</v>
      </c>
      <c r="D700" s="69" t="str">
        <f>VLOOKUP(H700,mapping!A:D,4,0)</f>
        <v>Direct Plan - Daily Dividend Option</v>
      </c>
      <c r="G700" s="239">
        <v>698</v>
      </c>
      <c r="H700" s="239" t="s">
        <v>615</v>
      </c>
      <c r="I700" s="239" t="s">
        <v>2095</v>
      </c>
      <c r="J700" s="287">
        <v>44491</v>
      </c>
      <c r="K700" s="287">
        <v>44491</v>
      </c>
      <c r="L700" s="289">
        <v>7.2862709999999997E-2</v>
      </c>
      <c r="M700" s="289">
        <v>7.2862709999999997E-2</v>
      </c>
      <c r="N700" s="289">
        <v>58754.097999999998</v>
      </c>
      <c r="O700" s="289">
        <v>58809332.727529801</v>
      </c>
      <c r="P700" s="289">
        <v>5442.8649999999998</v>
      </c>
      <c r="Q700" s="289">
        <v>5447981.8373865001</v>
      </c>
      <c r="R700" s="289">
        <v>0</v>
      </c>
      <c r="S700" s="289">
        <v>3854.79</v>
      </c>
    </row>
    <row r="701" spans="1:19">
      <c r="A701" s="69" t="str">
        <f t="shared" si="10"/>
        <v>HLCASHDPD</v>
      </c>
      <c r="B701" s="69" t="str">
        <f>VLOOKUP(H701,mapping!A:B,2,0)</f>
        <v>HLCASH</v>
      </c>
      <c r="C701" s="69" t="str">
        <f>VLOOKUP(H701,mapping!A:C,3,0)</f>
        <v>DPD</v>
      </c>
      <c r="D701" s="69" t="str">
        <f>VLOOKUP(H701,mapping!A:D,4,0)</f>
        <v>Direct Plan - Daily Dividend Option</v>
      </c>
      <c r="G701" s="239">
        <v>699</v>
      </c>
      <c r="H701" s="239" t="s">
        <v>615</v>
      </c>
      <c r="I701" s="239" t="s">
        <v>2095</v>
      </c>
      <c r="J701" s="287">
        <v>44582</v>
      </c>
      <c r="K701" s="287">
        <v>44582</v>
      </c>
      <c r="L701" s="289">
        <v>0.10442713000000001</v>
      </c>
      <c r="M701" s="289">
        <v>0.10442713000000001</v>
      </c>
      <c r="N701" s="289">
        <v>173492.66500000001</v>
      </c>
      <c r="O701" s="289">
        <v>173655765.45436651</v>
      </c>
      <c r="P701" s="289">
        <v>5493.6949999999997</v>
      </c>
      <c r="Q701" s="289">
        <v>5498859.6226695003</v>
      </c>
      <c r="R701" s="289">
        <v>0</v>
      </c>
      <c r="S701" s="289">
        <v>16306.53</v>
      </c>
    </row>
    <row r="702" spans="1:19">
      <c r="A702" s="69" t="str">
        <f t="shared" si="10"/>
        <v>HLCASHDD</v>
      </c>
      <c r="B702" s="69" t="str">
        <f>VLOOKUP(H702,mapping!A:B,2,0)</f>
        <v>HLCASH</v>
      </c>
      <c r="C702" s="69" t="str">
        <f>VLOOKUP(H702,mapping!A:C,3,0)</f>
        <v>DD</v>
      </c>
      <c r="D702" s="69" t="str">
        <f>VLOOKUP(H702,mapping!A:D,4,0)</f>
        <v>Daily Dividend Option</v>
      </c>
      <c r="G702" s="239">
        <v>700</v>
      </c>
      <c r="H702" s="239" t="s">
        <v>610</v>
      </c>
      <c r="I702" s="239" t="s">
        <v>2098</v>
      </c>
      <c r="J702" s="287">
        <v>44600</v>
      </c>
      <c r="K702" s="287">
        <v>44600</v>
      </c>
      <c r="L702" s="289">
        <v>9.4722390000000004E-2</v>
      </c>
      <c r="M702" s="289">
        <v>9.4722390000000004E-2</v>
      </c>
      <c r="N702" s="289">
        <v>91070.504000000001</v>
      </c>
      <c r="O702" s="289">
        <v>91170608.697996795</v>
      </c>
      <c r="P702" s="289">
        <v>700216.87040000001</v>
      </c>
      <c r="Q702" s="289">
        <v>700986548.78394365</v>
      </c>
      <c r="R702" s="289">
        <v>0</v>
      </c>
      <c r="S702" s="289">
        <v>7817.99</v>
      </c>
    </row>
    <row r="703" spans="1:19">
      <c r="A703" s="69" t="str">
        <f t="shared" si="10"/>
        <v>HLCASHDD</v>
      </c>
      <c r="B703" s="69" t="str">
        <f>VLOOKUP(H703,mapping!A:B,2,0)</f>
        <v>HLCASH</v>
      </c>
      <c r="C703" s="69" t="str">
        <f>VLOOKUP(H703,mapping!A:C,3,0)</f>
        <v>DD</v>
      </c>
      <c r="D703" s="69" t="str">
        <f>VLOOKUP(H703,mapping!A:D,4,0)</f>
        <v>Daily Dividend Option</v>
      </c>
      <c r="G703" s="239">
        <v>701</v>
      </c>
      <c r="H703" s="239" t="s">
        <v>610</v>
      </c>
      <c r="I703" s="239" t="s">
        <v>2098</v>
      </c>
      <c r="J703" s="287">
        <v>44493</v>
      </c>
      <c r="K703" s="287">
        <v>44493</v>
      </c>
      <c r="L703" s="289">
        <v>0.18876836999999999</v>
      </c>
      <c r="M703" s="289">
        <v>0.18876836999999999</v>
      </c>
      <c r="N703" s="289">
        <v>82814.884999999995</v>
      </c>
      <c r="O703" s="289">
        <v>82905915.121592</v>
      </c>
      <c r="P703" s="289">
        <v>682106.93240000005</v>
      </c>
      <c r="Q703" s="289">
        <v>682856704.34009409</v>
      </c>
      <c r="R703" s="289">
        <v>0</v>
      </c>
      <c r="S703" s="289">
        <v>14176.91</v>
      </c>
    </row>
    <row r="704" spans="1:19">
      <c r="A704" s="69" t="str">
        <f t="shared" si="10"/>
        <v>HDUSTFDPD</v>
      </c>
      <c r="B704" s="69" t="str">
        <f>VLOOKUP(H704,mapping!A:B,2,0)</f>
        <v>HDUSTF</v>
      </c>
      <c r="C704" s="69" t="str">
        <f>VLOOKUP(H704,mapping!A:C,3,0)</f>
        <v>DPD</v>
      </c>
      <c r="D704" s="69" t="str">
        <f>VLOOKUP(H704,mapping!A:D,4,0)</f>
        <v>Direct Plan - Daily Dividend Option</v>
      </c>
      <c r="G704" s="239">
        <v>702</v>
      </c>
      <c r="H704" s="239" t="s">
        <v>465</v>
      </c>
      <c r="I704" s="239" t="s">
        <v>2097</v>
      </c>
      <c r="J704" s="287">
        <v>44620</v>
      </c>
      <c r="K704" s="287">
        <v>44620</v>
      </c>
      <c r="L704" s="289">
        <v>9.3904000000000004E-4</v>
      </c>
      <c r="M704" s="289">
        <v>9.3904000000000004E-4</v>
      </c>
      <c r="N704" s="289">
        <v>3119.3530000000001</v>
      </c>
      <c r="O704" s="289">
        <v>31457.4272638</v>
      </c>
      <c r="P704" s="289">
        <v>121319.152</v>
      </c>
      <c r="Q704" s="289">
        <v>1223455.1202592</v>
      </c>
      <c r="R704" s="289">
        <v>0</v>
      </c>
      <c r="S704" s="289">
        <v>2.93</v>
      </c>
    </row>
    <row r="705" spans="1:19">
      <c r="A705" s="69" t="str">
        <f t="shared" si="10"/>
        <v>HLCASHDD</v>
      </c>
      <c r="B705" s="69" t="str">
        <f>VLOOKUP(H705,mapping!A:B,2,0)</f>
        <v>HLCASH</v>
      </c>
      <c r="C705" s="69" t="str">
        <f>VLOOKUP(H705,mapping!A:C,3,0)</f>
        <v>DD</v>
      </c>
      <c r="D705" s="69" t="str">
        <f>VLOOKUP(H705,mapping!A:D,4,0)</f>
        <v>Daily Dividend Option</v>
      </c>
      <c r="G705" s="239">
        <v>703</v>
      </c>
      <c r="H705" s="239" t="s">
        <v>610</v>
      </c>
      <c r="I705" s="239" t="s">
        <v>2098</v>
      </c>
      <c r="J705" s="287">
        <v>44648</v>
      </c>
      <c r="K705" s="287">
        <v>44648</v>
      </c>
      <c r="L705" s="289">
        <v>9.1009989999999999E-2</v>
      </c>
      <c r="M705" s="289">
        <v>9.1009989999999999E-2</v>
      </c>
      <c r="N705" s="289">
        <v>53472.661999999997</v>
      </c>
      <c r="O705" s="289">
        <v>53539032.268074401</v>
      </c>
      <c r="P705" s="289">
        <v>623444.02339999995</v>
      </c>
      <c r="Q705" s="289">
        <v>624217842.12184405</v>
      </c>
      <c r="R705" s="289">
        <v>0</v>
      </c>
      <c r="S705" s="289">
        <v>4431.3</v>
      </c>
    </row>
    <row r="706" spans="1:19">
      <c r="A706" s="69" t="str">
        <f t="shared" si="10"/>
        <v>HDONTFDD</v>
      </c>
      <c r="B706" s="69" t="str">
        <f>VLOOKUP(H706,mapping!A:B,2,0)</f>
        <v>HDONTF</v>
      </c>
      <c r="C706" s="69" t="str">
        <f>VLOOKUP(H706,mapping!A:C,3,0)</f>
        <v>DD</v>
      </c>
      <c r="D706" s="69" t="str">
        <f>VLOOKUP(H706,mapping!A:D,4,0)</f>
        <v>Daily Dividend Option</v>
      </c>
      <c r="G706" s="239">
        <v>704</v>
      </c>
      <c r="H706" s="239" t="s">
        <v>1441</v>
      </c>
      <c r="I706" s="239" t="s">
        <v>2096</v>
      </c>
      <c r="J706" s="287">
        <v>44570</v>
      </c>
      <c r="K706" s="287">
        <v>44570</v>
      </c>
      <c r="L706" s="289">
        <v>0.17139898000000001</v>
      </c>
      <c r="M706" s="289">
        <v>0.17139898000000001</v>
      </c>
      <c r="N706" s="289">
        <v>808.43200000000002</v>
      </c>
      <c r="O706" s="289">
        <v>808432</v>
      </c>
      <c r="P706" s="289">
        <v>25516.985000000001</v>
      </c>
      <c r="Q706" s="289">
        <v>25516985</v>
      </c>
      <c r="R706" s="289">
        <v>0</v>
      </c>
      <c r="S706" s="289">
        <v>124.55</v>
      </c>
    </row>
    <row r="707" spans="1:19">
      <c r="A707" s="69" t="str">
        <f t="shared" si="10"/>
        <v>HDUSTFDPD</v>
      </c>
      <c r="B707" s="69" t="str">
        <f>VLOOKUP(H707,mapping!A:B,2,0)</f>
        <v>HDUSTF</v>
      </c>
      <c r="C707" s="69" t="str">
        <f>VLOOKUP(H707,mapping!A:C,3,0)</f>
        <v>DPD</v>
      </c>
      <c r="D707" s="69" t="str">
        <f>VLOOKUP(H707,mapping!A:D,4,0)</f>
        <v>Direct Plan - Daily Dividend Option</v>
      </c>
      <c r="G707" s="239">
        <v>705</v>
      </c>
      <c r="H707" s="239" t="s">
        <v>465</v>
      </c>
      <c r="I707" s="239" t="s">
        <v>2097</v>
      </c>
      <c r="J707" s="287">
        <v>44553</v>
      </c>
      <c r="K707" s="287">
        <v>44553</v>
      </c>
      <c r="L707" s="289">
        <v>4.0510999999999998E-4</v>
      </c>
      <c r="M707" s="289">
        <v>4.0510999999999998E-4</v>
      </c>
      <c r="N707" s="289">
        <v>3095.3420000000001</v>
      </c>
      <c r="O707" s="289">
        <v>31215.285933200001</v>
      </c>
      <c r="P707" s="289">
        <v>120478.039</v>
      </c>
      <c r="Q707" s="289">
        <v>1214972.8320994</v>
      </c>
      <c r="R707" s="289">
        <v>0</v>
      </c>
      <c r="S707" s="289">
        <v>1.25</v>
      </c>
    </row>
    <row r="708" spans="1:19">
      <c r="A708" s="69" t="str">
        <f t="shared" ref="A708:A771" si="11">+B708&amp;C708</f>
        <v>HLCASHDD</v>
      </c>
      <c r="B708" s="69" t="str">
        <f>VLOOKUP(H708,mapping!A:B,2,0)</f>
        <v>HLCASH</v>
      </c>
      <c r="C708" s="69" t="str">
        <f>VLOOKUP(H708,mapping!A:C,3,0)</f>
        <v>DD</v>
      </c>
      <c r="D708" s="69" t="str">
        <f>VLOOKUP(H708,mapping!A:D,4,0)</f>
        <v>Daily Dividend Option</v>
      </c>
      <c r="G708" s="239">
        <v>706</v>
      </c>
      <c r="H708" s="239" t="s">
        <v>610</v>
      </c>
      <c r="I708" s="239" t="s">
        <v>2098</v>
      </c>
      <c r="J708" s="287">
        <v>44606</v>
      </c>
      <c r="K708" s="287">
        <v>44606</v>
      </c>
      <c r="L708" s="289">
        <v>9.8502000000000006E-2</v>
      </c>
      <c r="M708" s="289">
        <v>9.8502000000000006E-2</v>
      </c>
      <c r="N708" s="289">
        <v>91121.402000000002</v>
      </c>
      <c r="O708" s="289">
        <v>91221562.645078406</v>
      </c>
      <c r="P708" s="289">
        <v>691252.24239999999</v>
      </c>
      <c r="Q708" s="289">
        <v>692012066.86484611</v>
      </c>
      <c r="R708" s="289">
        <v>0</v>
      </c>
      <c r="S708" s="289">
        <v>8134.28</v>
      </c>
    </row>
    <row r="709" spans="1:19">
      <c r="A709" s="69" t="str">
        <f t="shared" si="11"/>
        <v>HLCASHDPD</v>
      </c>
      <c r="B709" s="69" t="str">
        <f>VLOOKUP(H709,mapping!A:B,2,0)</f>
        <v>HLCASH</v>
      </c>
      <c r="C709" s="69" t="str">
        <f>VLOOKUP(H709,mapping!A:C,3,0)</f>
        <v>DPD</v>
      </c>
      <c r="D709" s="69" t="str">
        <f>VLOOKUP(H709,mapping!A:D,4,0)</f>
        <v>Direct Plan - Daily Dividend Option</v>
      </c>
      <c r="G709" s="239">
        <v>707</v>
      </c>
      <c r="H709" s="239" t="s">
        <v>615</v>
      </c>
      <c r="I709" s="239" t="s">
        <v>2095</v>
      </c>
      <c r="J709" s="287">
        <v>44480</v>
      </c>
      <c r="K709" s="287">
        <v>44480</v>
      </c>
      <c r="L709" s="289">
        <v>0.13822303999999999</v>
      </c>
      <c r="M709" s="289">
        <v>0.13822303999999999</v>
      </c>
      <c r="N709" s="289">
        <v>58704.798000000003</v>
      </c>
      <c r="O709" s="289">
        <v>58759986.380599797</v>
      </c>
      <c r="P709" s="289">
        <v>5443.1769999999997</v>
      </c>
      <c r="Q709" s="289">
        <v>5448294.1306977002</v>
      </c>
      <c r="R709" s="289">
        <v>0</v>
      </c>
      <c r="S709" s="289">
        <v>7306</v>
      </c>
    </row>
    <row r="710" spans="1:19">
      <c r="A710" s="69" t="str">
        <f t="shared" si="11"/>
        <v>HDONTFDPD</v>
      </c>
      <c r="B710" s="69" t="str">
        <f>VLOOKUP(H710,mapping!A:B,2,0)</f>
        <v>HDONTF</v>
      </c>
      <c r="C710" s="69" t="str">
        <f>VLOOKUP(H710,mapping!A:C,3,0)</f>
        <v>DPD</v>
      </c>
      <c r="D710" s="69" t="str">
        <f>VLOOKUP(H710,mapping!A:D,4,0)</f>
        <v>Direct Plan - Daily Dividend Option</v>
      </c>
      <c r="G710" s="239">
        <v>708</v>
      </c>
      <c r="H710" s="239" t="s">
        <v>1446</v>
      </c>
      <c r="I710" s="239" t="s">
        <v>2094</v>
      </c>
      <c r="J710" s="287">
        <v>44540</v>
      </c>
      <c r="K710" s="287">
        <v>44540</v>
      </c>
      <c r="L710" s="289">
        <v>8.9377200000000004E-2</v>
      </c>
      <c r="M710" s="289">
        <v>8.9377200000000004E-2</v>
      </c>
      <c r="N710" s="289">
        <v>0</v>
      </c>
      <c r="O710" s="289">
        <v>0</v>
      </c>
      <c r="P710" s="289">
        <v>17.565999999999999</v>
      </c>
      <c r="Q710" s="289">
        <v>17566</v>
      </c>
      <c r="R710" s="289">
        <v>0</v>
      </c>
      <c r="S710" s="289">
        <v>0</v>
      </c>
    </row>
    <row r="711" spans="1:19">
      <c r="A711" s="69" t="str">
        <f t="shared" si="11"/>
        <v>HDONTFDPD</v>
      </c>
      <c r="B711" s="69" t="str">
        <f>VLOOKUP(H711,mapping!A:B,2,0)</f>
        <v>HDONTF</v>
      </c>
      <c r="C711" s="69" t="str">
        <f>VLOOKUP(H711,mapping!A:C,3,0)</f>
        <v>DPD</v>
      </c>
      <c r="D711" s="69" t="str">
        <f>VLOOKUP(H711,mapping!A:D,4,0)</f>
        <v>Direct Plan - Daily Dividend Option</v>
      </c>
      <c r="G711" s="239">
        <v>709</v>
      </c>
      <c r="H711" s="239" t="s">
        <v>1446</v>
      </c>
      <c r="I711" s="239" t="s">
        <v>2094</v>
      </c>
      <c r="J711" s="287">
        <v>44542</v>
      </c>
      <c r="K711" s="287">
        <v>44542</v>
      </c>
      <c r="L711" s="289">
        <v>0.15535399999999999</v>
      </c>
      <c r="M711" s="289">
        <v>0.15535399999999999</v>
      </c>
      <c r="N711" s="289">
        <v>0</v>
      </c>
      <c r="O711" s="289">
        <v>0</v>
      </c>
      <c r="P711" s="289">
        <v>17.568000000000001</v>
      </c>
      <c r="Q711" s="289">
        <v>17568</v>
      </c>
      <c r="R711" s="289">
        <v>0</v>
      </c>
      <c r="S711" s="289">
        <v>0</v>
      </c>
    </row>
    <row r="712" spans="1:19">
      <c r="A712" s="69" t="str">
        <f t="shared" si="11"/>
        <v>HLCASHDPD</v>
      </c>
      <c r="B712" s="69" t="str">
        <f>VLOOKUP(H712,mapping!A:B,2,0)</f>
        <v>HLCASH</v>
      </c>
      <c r="C712" s="69" t="str">
        <f>VLOOKUP(H712,mapping!A:C,3,0)</f>
        <v>DPD</v>
      </c>
      <c r="D712" s="69" t="str">
        <f>VLOOKUP(H712,mapping!A:D,4,0)</f>
        <v>Direct Plan - Daily Dividend Option</v>
      </c>
      <c r="G712" s="239">
        <v>710</v>
      </c>
      <c r="H712" s="239" t="s">
        <v>615</v>
      </c>
      <c r="I712" s="239" t="s">
        <v>2095</v>
      </c>
      <c r="J712" s="287">
        <v>44577</v>
      </c>
      <c r="K712" s="287">
        <v>44577</v>
      </c>
      <c r="L712" s="289">
        <v>0.18549982000000001</v>
      </c>
      <c r="M712" s="289">
        <v>0.18549982000000001</v>
      </c>
      <c r="N712" s="289">
        <v>173429.378</v>
      </c>
      <c r="O712" s="289">
        <v>173592418.95825779</v>
      </c>
      <c r="P712" s="289">
        <v>5491.6880000000001</v>
      </c>
      <c r="Q712" s="289">
        <v>5496850.7358887997</v>
      </c>
      <c r="R712" s="289">
        <v>0</v>
      </c>
      <c r="S712" s="289">
        <v>28955.66</v>
      </c>
    </row>
    <row r="713" spans="1:19">
      <c r="A713" s="69" t="str">
        <f t="shared" si="11"/>
        <v>HDONTFDPD</v>
      </c>
      <c r="B713" s="69" t="str">
        <f>VLOOKUP(H713,mapping!A:B,2,0)</f>
        <v>HDONTF</v>
      </c>
      <c r="C713" s="69" t="str">
        <f>VLOOKUP(H713,mapping!A:C,3,0)</f>
        <v>DPD</v>
      </c>
      <c r="D713" s="69" t="str">
        <f>VLOOKUP(H713,mapping!A:D,4,0)</f>
        <v>Direct Plan - Daily Dividend Option</v>
      </c>
      <c r="G713" s="239">
        <v>711</v>
      </c>
      <c r="H713" s="239" t="s">
        <v>1446</v>
      </c>
      <c r="I713" s="239" t="s">
        <v>2094</v>
      </c>
      <c r="J713" s="287">
        <v>44592</v>
      </c>
      <c r="K713" s="287">
        <v>44592</v>
      </c>
      <c r="L713" s="289">
        <v>8.8886359999999998E-2</v>
      </c>
      <c r="M713" s="289">
        <v>8.8886359999999998E-2</v>
      </c>
      <c r="N713" s="289">
        <v>0</v>
      </c>
      <c r="O713" s="289">
        <v>0</v>
      </c>
      <c r="P713" s="289">
        <v>17.663</v>
      </c>
      <c r="Q713" s="289">
        <v>17663</v>
      </c>
      <c r="R713" s="289">
        <v>0</v>
      </c>
      <c r="S713" s="289">
        <v>0</v>
      </c>
    </row>
    <row r="714" spans="1:19">
      <c r="A714" s="69" t="str">
        <f t="shared" si="11"/>
        <v>HDUSTFDD</v>
      </c>
      <c r="B714" s="69" t="str">
        <f>VLOOKUP(H714,mapping!A:B,2,0)</f>
        <v>HDUSTF</v>
      </c>
      <c r="C714" s="69" t="str">
        <f>VLOOKUP(H714,mapping!A:C,3,0)</f>
        <v>DD</v>
      </c>
      <c r="D714" s="69" t="str">
        <f>VLOOKUP(H714,mapping!A:D,4,0)</f>
        <v>Daily Dividend Option</v>
      </c>
      <c r="G714" s="239">
        <v>712</v>
      </c>
      <c r="H714" s="239" t="s">
        <v>459</v>
      </c>
      <c r="I714" s="239" t="s">
        <v>2257</v>
      </c>
      <c r="J714" s="287">
        <v>44533</v>
      </c>
      <c r="K714" s="287">
        <v>44533</v>
      </c>
      <c r="L714" s="289">
        <v>4.8307999999999999E-4</v>
      </c>
      <c r="M714" s="289">
        <v>4.8307999999999999E-4</v>
      </c>
      <c r="N714" s="289">
        <v>31457.249</v>
      </c>
      <c r="O714" s="289">
        <v>316205.1212231</v>
      </c>
      <c r="P714" s="289">
        <v>3436965.0580000002</v>
      </c>
      <c r="Q714" s="289">
        <v>34548029.066510201</v>
      </c>
      <c r="R714" s="289">
        <v>0</v>
      </c>
      <c r="S714" s="289">
        <v>15.2</v>
      </c>
    </row>
    <row r="715" spans="1:19">
      <c r="A715" s="69" t="str">
        <f t="shared" si="11"/>
        <v>HLCASHDPD</v>
      </c>
      <c r="B715" s="69" t="str">
        <f>VLOOKUP(H715,mapping!A:B,2,0)</f>
        <v>HLCASH</v>
      </c>
      <c r="C715" s="69" t="str">
        <f>VLOOKUP(H715,mapping!A:C,3,0)</f>
        <v>DPD</v>
      </c>
      <c r="D715" s="69" t="str">
        <f>VLOOKUP(H715,mapping!A:D,4,0)</f>
        <v>Direct Plan - Daily Dividend Option</v>
      </c>
      <c r="G715" s="239">
        <v>713</v>
      </c>
      <c r="H715" s="239" t="s">
        <v>615</v>
      </c>
      <c r="I715" s="239" t="s">
        <v>2095</v>
      </c>
      <c r="J715" s="287">
        <v>44570</v>
      </c>
      <c r="K715" s="287">
        <v>44570</v>
      </c>
      <c r="L715" s="289">
        <v>0.1721964</v>
      </c>
      <c r="M715" s="289">
        <v>0.1721964</v>
      </c>
      <c r="N715" s="289">
        <v>193300.55100000001</v>
      </c>
      <c r="O715" s="289">
        <v>193482272.84799513</v>
      </c>
      <c r="P715" s="289">
        <v>5488.3410000000003</v>
      </c>
      <c r="Q715" s="289">
        <v>5493500.5893740999</v>
      </c>
      <c r="R715" s="289">
        <v>0</v>
      </c>
      <c r="S715" s="289">
        <v>29959.15</v>
      </c>
    </row>
    <row r="716" spans="1:19">
      <c r="A716" s="69" t="str">
        <f t="shared" si="11"/>
        <v>HDUSTFDD</v>
      </c>
      <c r="B716" s="69" t="str">
        <f>VLOOKUP(H716,mapping!A:B,2,0)</f>
        <v>HDUSTF</v>
      </c>
      <c r="C716" s="69" t="str">
        <f>VLOOKUP(H716,mapping!A:C,3,0)</f>
        <v>DD</v>
      </c>
      <c r="D716" s="69" t="str">
        <f>VLOOKUP(H716,mapping!A:D,4,0)</f>
        <v>Daily Dividend Option</v>
      </c>
      <c r="G716" s="239">
        <v>714</v>
      </c>
      <c r="H716" s="239" t="s">
        <v>459</v>
      </c>
      <c r="I716" s="239" t="s">
        <v>2257</v>
      </c>
      <c r="J716" s="287">
        <v>44620</v>
      </c>
      <c r="K716" s="287">
        <v>44620</v>
      </c>
      <c r="L716" s="289">
        <v>6.0556E-4</v>
      </c>
      <c r="M716" s="289">
        <v>6.0556E-4</v>
      </c>
      <c r="N716" s="289">
        <v>31717.755000000001</v>
      </c>
      <c r="O716" s="289">
        <v>318823.70148450002</v>
      </c>
      <c r="P716" s="289">
        <v>3586902.93</v>
      </c>
      <c r="Q716" s="289">
        <v>36055189.562067002</v>
      </c>
      <c r="R716" s="289">
        <v>0</v>
      </c>
      <c r="S716" s="289">
        <v>19.52</v>
      </c>
    </row>
    <row r="717" spans="1:19">
      <c r="A717" s="69" t="str">
        <f t="shared" si="11"/>
        <v>HDUSTFDPD</v>
      </c>
      <c r="B717" s="69" t="str">
        <f>VLOOKUP(H717,mapping!A:B,2,0)</f>
        <v>HDUSTF</v>
      </c>
      <c r="C717" s="69" t="str">
        <f>VLOOKUP(H717,mapping!A:C,3,0)</f>
        <v>DPD</v>
      </c>
      <c r="D717" s="69" t="str">
        <f>VLOOKUP(H717,mapping!A:D,4,0)</f>
        <v>Direct Plan - Daily Dividend Option</v>
      </c>
      <c r="G717" s="239">
        <v>715</v>
      </c>
      <c r="H717" s="239" t="s">
        <v>465</v>
      </c>
      <c r="I717" s="239" t="s">
        <v>2097</v>
      </c>
      <c r="J717" s="287">
        <v>44554</v>
      </c>
      <c r="K717" s="287">
        <v>44554</v>
      </c>
      <c r="L717" s="289">
        <v>1.5452E-3</v>
      </c>
      <c r="M717" s="289">
        <v>1.5452E-3</v>
      </c>
      <c r="N717" s="289">
        <v>3095.4659999999999</v>
      </c>
      <c r="O717" s="289">
        <v>31216.536423599999</v>
      </c>
      <c r="P717" s="289">
        <v>120482.383</v>
      </c>
      <c r="Q717" s="289">
        <v>1215016.6396017999</v>
      </c>
      <c r="R717" s="289">
        <v>0</v>
      </c>
      <c r="S717" s="289">
        <v>4.78</v>
      </c>
    </row>
    <row r="718" spans="1:19">
      <c r="A718" s="69" t="str">
        <f t="shared" si="11"/>
        <v>HDONTFDPD</v>
      </c>
      <c r="B718" s="69" t="str">
        <f>VLOOKUP(H718,mapping!A:B,2,0)</f>
        <v>HDONTF</v>
      </c>
      <c r="C718" s="69" t="str">
        <f>VLOOKUP(H718,mapping!A:C,3,0)</f>
        <v>DPD</v>
      </c>
      <c r="D718" s="69" t="str">
        <f>VLOOKUP(H718,mapping!A:D,4,0)</f>
        <v>Direct Plan - Daily Dividend Option</v>
      </c>
      <c r="G718" s="239">
        <v>716</v>
      </c>
      <c r="H718" s="239" t="s">
        <v>1446</v>
      </c>
      <c r="I718" s="239" t="s">
        <v>2094</v>
      </c>
      <c r="J718" s="287">
        <v>44476</v>
      </c>
      <c r="K718" s="287">
        <v>44476</v>
      </c>
      <c r="L718" s="289">
        <v>8.9398270000000002E-2</v>
      </c>
      <c r="M718" s="289">
        <v>8.9398270000000002E-2</v>
      </c>
      <c r="N718" s="289">
        <v>0</v>
      </c>
      <c r="O718" s="289">
        <v>0</v>
      </c>
      <c r="P718" s="289">
        <v>17.45</v>
      </c>
      <c r="Q718" s="289">
        <v>17450</v>
      </c>
      <c r="R718" s="289">
        <v>0</v>
      </c>
      <c r="S718" s="289">
        <v>0</v>
      </c>
    </row>
    <row r="719" spans="1:19">
      <c r="A719" s="69" t="str">
        <f t="shared" si="11"/>
        <v>HDUSTFDPD</v>
      </c>
      <c r="B719" s="69" t="str">
        <f>VLOOKUP(H719,mapping!A:B,2,0)</f>
        <v>HDUSTF</v>
      </c>
      <c r="C719" s="69" t="str">
        <f>VLOOKUP(H719,mapping!A:C,3,0)</f>
        <v>DPD</v>
      </c>
      <c r="D719" s="69" t="str">
        <f>VLOOKUP(H719,mapping!A:D,4,0)</f>
        <v>Direct Plan - Daily Dividend Option</v>
      </c>
      <c r="G719" s="239">
        <v>717</v>
      </c>
      <c r="H719" s="239" t="s">
        <v>465</v>
      </c>
      <c r="I719" s="239" t="s">
        <v>2097</v>
      </c>
      <c r="J719" s="287">
        <v>44537</v>
      </c>
      <c r="K719" s="287">
        <v>44537</v>
      </c>
      <c r="L719" s="289">
        <v>6.5558999999999995E-4</v>
      </c>
      <c r="M719" s="289">
        <v>6.5558999999999995E-4</v>
      </c>
      <c r="N719" s="289">
        <v>3092.5189999999998</v>
      </c>
      <c r="O719" s="289">
        <v>31186.817107399998</v>
      </c>
      <c r="P719" s="289">
        <v>120379.137</v>
      </c>
      <c r="Q719" s="289">
        <v>1213975.4449902</v>
      </c>
      <c r="R719" s="289">
        <v>0</v>
      </c>
      <c r="S719" s="289">
        <v>2.0299999999999998</v>
      </c>
    </row>
    <row r="720" spans="1:19">
      <c r="A720" s="69" t="str">
        <f t="shared" si="11"/>
        <v>HLCASHDPD</v>
      </c>
      <c r="B720" s="69" t="str">
        <f>VLOOKUP(H720,mapping!A:B,2,0)</f>
        <v>HLCASH</v>
      </c>
      <c r="C720" s="69" t="str">
        <f>VLOOKUP(H720,mapping!A:C,3,0)</f>
        <v>DPD</v>
      </c>
      <c r="D720" s="69" t="str">
        <f>VLOOKUP(H720,mapping!A:D,4,0)</f>
        <v>Direct Plan - Daily Dividend Option</v>
      </c>
      <c r="G720" s="239">
        <v>718</v>
      </c>
      <c r="H720" s="239" t="s">
        <v>615</v>
      </c>
      <c r="I720" s="239" t="s">
        <v>2095</v>
      </c>
      <c r="J720" s="287">
        <v>44476</v>
      </c>
      <c r="K720" s="287">
        <v>44476</v>
      </c>
      <c r="L720" s="289">
        <v>0.10068667000000001</v>
      </c>
      <c r="M720" s="289">
        <v>0.10068667000000001</v>
      </c>
      <c r="N720" s="289">
        <v>58681.341</v>
      </c>
      <c r="O720" s="289">
        <v>58736507.3286741</v>
      </c>
      <c r="P720" s="289">
        <v>5440.9440000000004</v>
      </c>
      <c r="Q720" s="289">
        <v>5446059.0314544002</v>
      </c>
      <c r="R720" s="289">
        <v>0</v>
      </c>
      <c r="S720" s="289">
        <v>5320.17</v>
      </c>
    </row>
    <row r="721" spans="1:19">
      <c r="A721" s="69" t="str">
        <f t="shared" si="11"/>
        <v>HDUSDFDD</v>
      </c>
      <c r="B721" s="69" t="str">
        <f>VLOOKUP(H721,mapping!A:B,2,0)</f>
        <v>HDUSDF</v>
      </c>
      <c r="C721" s="69" t="str">
        <f>VLOOKUP(H721,mapping!A:C,3,0)</f>
        <v>DD</v>
      </c>
      <c r="D721" s="69" t="str">
        <f>VLOOKUP(H721,mapping!A:D,4,0)</f>
        <v>Daily Dividend Option</v>
      </c>
      <c r="G721" s="239">
        <v>719</v>
      </c>
      <c r="H721" s="239" t="s">
        <v>1660</v>
      </c>
      <c r="I721" s="239" t="s">
        <v>2093</v>
      </c>
      <c r="J721" s="287">
        <v>44502</v>
      </c>
      <c r="K721" s="287">
        <v>44502</v>
      </c>
      <c r="L721" s="289">
        <v>0.15117231</v>
      </c>
      <c r="M721" s="289">
        <v>0.15117231</v>
      </c>
      <c r="N721" s="289">
        <v>0</v>
      </c>
      <c r="O721" s="289">
        <v>0</v>
      </c>
      <c r="P721" s="289">
        <v>88726.570999999996</v>
      </c>
      <c r="Q721" s="289">
        <v>91183400.878332898</v>
      </c>
      <c r="R721" s="289">
        <v>0</v>
      </c>
      <c r="S721" s="289">
        <v>0</v>
      </c>
    </row>
    <row r="722" spans="1:19">
      <c r="A722" s="69" t="str">
        <f t="shared" si="11"/>
        <v>HDUSTFDPD</v>
      </c>
      <c r="B722" s="69" t="str">
        <f>VLOOKUP(H722,mapping!A:B,2,0)</f>
        <v>HDUSTF</v>
      </c>
      <c r="C722" s="69" t="str">
        <f>VLOOKUP(H722,mapping!A:C,3,0)</f>
        <v>DPD</v>
      </c>
      <c r="D722" s="69" t="str">
        <f>VLOOKUP(H722,mapping!A:D,4,0)</f>
        <v>Direct Plan - Daily Dividend Option</v>
      </c>
      <c r="G722" s="239">
        <v>720</v>
      </c>
      <c r="H722" s="239" t="s">
        <v>465</v>
      </c>
      <c r="I722" s="239" t="s">
        <v>2097</v>
      </c>
      <c r="J722" s="287">
        <v>44602</v>
      </c>
      <c r="K722" s="287">
        <v>44602</v>
      </c>
      <c r="L722" s="289">
        <v>6.4669799999999998E-3</v>
      </c>
      <c r="M722" s="289">
        <v>6.4669799999999998E-3</v>
      </c>
      <c r="N722" s="289">
        <v>3110.3609999999999</v>
      </c>
      <c r="O722" s="289">
        <v>31366.746540600001</v>
      </c>
      <c r="P722" s="289">
        <v>121004.21400000001</v>
      </c>
      <c r="Q722" s="289">
        <v>1220279.0965044</v>
      </c>
      <c r="R722" s="289">
        <v>0</v>
      </c>
      <c r="S722" s="289">
        <v>20.11</v>
      </c>
    </row>
    <row r="723" spans="1:19">
      <c r="A723" s="69" t="str">
        <f t="shared" si="11"/>
        <v>HDUSTFDPD</v>
      </c>
      <c r="B723" s="69" t="str">
        <f>VLOOKUP(H723,mapping!A:B,2,0)</f>
        <v>HDUSTF</v>
      </c>
      <c r="C723" s="69" t="str">
        <f>VLOOKUP(H723,mapping!A:C,3,0)</f>
        <v>DPD</v>
      </c>
      <c r="D723" s="69" t="str">
        <f>VLOOKUP(H723,mapping!A:D,4,0)</f>
        <v>Direct Plan - Daily Dividend Option</v>
      </c>
      <c r="G723" s="239">
        <v>721</v>
      </c>
      <c r="H723" s="239" t="s">
        <v>465</v>
      </c>
      <c r="I723" s="239" t="s">
        <v>2097</v>
      </c>
      <c r="J723" s="287">
        <v>44517</v>
      </c>
      <c r="K723" s="287">
        <v>44517</v>
      </c>
      <c r="L723" s="289">
        <v>7.0060999999999995E-4</v>
      </c>
      <c r="M723" s="289">
        <v>7.0060999999999995E-4</v>
      </c>
      <c r="N723" s="289">
        <v>3085.529</v>
      </c>
      <c r="O723" s="289">
        <v>31116.3257534</v>
      </c>
      <c r="P723" s="289">
        <v>120134.099</v>
      </c>
      <c r="Q723" s="289">
        <v>1211504.3347754001</v>
      </c>
      <c r="R723" s="289">
        <v>0</v>
      </c>
      <c r="S723" s="289">
        <v>2.16</v>
      </c>
    </row>
    <row r="724" spans="1:19">
      <c r="A724" s="69" t="str">
        <f t="shared" si="11"/>
        <v>HLCASHDPD</v>
      </c>
      <c r="B724" s="69" t="str">
        <f>VLOOKUP(H724,mapping!A:B,2,0)</f>
        <v>HLCASH</v>
      </c>
      <c r="C724" s="69" t="str">
        <f>VLOOKUP(H724,mapping!A:C,3,0)</f>
        <v>DPD</v>
      </c>
      <c r="D724" s="69" t="str">
        <f>VLOOKUP(H724,mapping!A:D,4,0)</f>
        <v>Direct Plan - Daily Dividend Option</v>
      </c>
      <c r="G724" s="239">
        <v>722</v>
      </c>
      <c r="H724" s="239" t="s">
        <v>615</v>
      </c>
      <c r="I724" s="239" t="s">
        <v>2095</v>
      </c>
      <c r="J724" s="287">
        <v>44530</v>
      </c>
      <c r="K724" s="287">
        <v>44530</v>
      </c>
      <c r="L724" s="289">
        <v>0.10248494</v>
      </c>
      <c r="M724" s="289">
        <v>0.10248494</v>
      </c>
      <c r="N724" s="289">
        <v>212597.766</v>
      </c>
      <c r="O724" s="289">
        <v>212797629.15981659</v>
      </c>
      <c r="P724" s="289">
        <v>5456.7439999999997</v>
      </c>
      <c r="Q724" s="289">
        <v>5461873.8850344</v>
      </c>
      <c r="R724" s="289">
        <v>0</v>
      </c>
      <c r="S724" s="289">
        <v>19610.09</v>
      </c>
    </row>
    <row r="725" spans="1:19">
      <c r="A725" s="69" t="str">
        <f t="shared" si="11"/>
        <v>HDONTFDD</v>
      </c>
      <c r="B725" s="69" t="str">
        <f>VLOOKUP(H725,mapping!A:B,2,0)</f>
        <v>HDONTF</v>
      </c>
      <c r="C725" s="69" t="str">
        <f>VLOOKUP(H725,mapping!A:C,3,0)</f>
        <v>DD</v>
      </c>
      <c r="D725" s="69" t="str">
        <f>VLOOKUP(H725,mapping!A:D,4,0)</f>
        <v>Daily Dividend Option</v>
      </c>
      <c r="G725" s="239">
        <v>723</v>
      </c>
      <c r="H725" s="239" t="s">
        <v>1441</v>
      </c>
      <c r="I725" s="239" t="s">
        <v>2096</v>
      </c>
      <c r="J725" s="287">
        <v>44557</v>
      </c>
      <c r="K725" s="287">
        <v>44557</v>
      </c>
      <c r="L725" s="289">
        <v>9.052702E-2</v>
      </c>
      <c r="M725" s="289">
        <v>9.052702E-2</v>
      </c>
      <c r="N725" s="289">
        <v>807.66099999999994</v>
      </c>
      <c r="O725" s="289">
        <v>807661</v>
      </c>
      <c r="P725" s="289">
        <v>25490.23</v>
      </c>
      <c r="Q725" s="289">
        <v>25490230</v>
      </c>
      <c r="R725" s="289">
        <v>0</v>
      </c>
      <c r="S725" s="289">
        <v>66.12</v>
      </c>
    </row>
    <row r="726" spans="1:19">
      <c r="A726" s="69" t="str">
        <f t="shared" si="11"/>
        <v>HDONTFDD</v>
      </c>
      <c r="B726" s="69" t="str">
        <f>VLOOKUP(H726,mapping!A:B,2,0)</f>
        <v>HDONTF</v>
      </c>
      <c r="C726" s="69" t="str">
        <f>VLOOKUP(H726,mapping!A:C,3,0)</f>
        <v>DD</v>
      </c>
      <c r="D726" s="69" t="str">
        <f>VLOOKUP(H726,mapping!A:D,4,0)</f>
        <v>Daily Dividend Option</v>
      </c>
      <c r="G726" s="239">
        <v>724</v>
      </c>
      <c r="H726" s="239" t="s">
        <v>1441</v>
      </c>
      <c r="I726" s="239" t="s">
        <v>2096</v>
      </c>
      <c r="J726" s="287">
        <v>44607</v>
      </c>
      <c r="K726" s="287">
        <v>44607</v>
      </c>
      <c r="L726" s="289">
        <v>8.3361850000000001E-2</v>
      </c>
      <c r="M726" s="289">
        <v>8.3361850000000001E-2</v>
      </c>
      <c r="N726" s="289">
        <v>710.77099999999996</v>
      </c>
      <c r="O726" s="289">
        <v>710771</v>
      </c>
      <c r="P726" s="289">
        <v>25585.547999999999</v>
      </c>
      <c r="Q726" s="289">
        <v>25585548</v>
      </c>
      <c r="R726" s="289">
        <v>0</v>
      </c>
      <c r="S726" s="289">
        <v>53.25</v>
      </c>
    </row>
    <row r="727" spans="1:19">
      <c r="A727" s="69" t="str">
        <f t="shared" si="11"/>
        <v>HDONTFDD</v>
      </c>
      <c r="B727" s="69" t="str">
        <f>VLOOKUP(H727,mapping!A:B,2,0)</f>
        <v>HDONTF</v>
      </c>
      <c r="C727" s="69" t="str">
        <f>VLOOKUP(H727,mapping!A:C,3,0)</f>
        <v>DD</v>
      </c>
      <c r="D727" s="69" t="str">
        <f>VLOOKUP(H727,mapping!A:D,4,0)</f>
        <v>Daily Dividend Option</v>
      </c>
      <c r="G727" s="239">
        <v>725</v>
      </c>
      <c r="H727" s="239" t="s">
        <v>1441</v>
      </c>
      <c r="I727" s="239" t="s">
        <v>2096</v>
      </c>
      <c r="J727" s="287">
        <v>44473</v>
      </c>
      <c r="K727" s="287">
        <v>44473</v>
      </c>
      <c r="L727" s="289">
        <v>8.3076720000000007E-2</v>
      </c>
      <c r="M727" s="289">
        <v>8.3076720000000007E-2</v>
      </c>
      <c r="N727" s="289">
        <v>1101.309</v>
      </c>
      <c r="O727" s="289">
        <v>1101309</v>
      </c>
      <c r="P727" s="289">
        <v>22839.812000000002</v>
      </c>
      <c r="Q727" s="289">
        <v>22839812</v>
      </c>
      <c r="R727" s="289">
        <v>0</v>
      </c>
      <c r="S727" s="289">
        <v>82.49</v>
      </c>
    </row>
    <row r="728" spans="1:19">
      <c r="A728" s="69" t="str">
        <f t="shared" si="11"/>
        <v>HDONTFDD</v>
      </c>
      <c r="B728" s="69" t="str">
        <f>VLOOKUP(H728,mapping!A:B,2,0)</f>
        <v>HDONTF</v>
      </c>
      <c r="C728" s="69" t="str">
        <f>VLOOKUP(H728,mapping!A:C,3,0)</f>
        <v>DD</v>
      </c>
      <c r="D728" s="69" t="str">
        <f>VLOOKUP(H728,mapping!A:D,4,0)</f>
        <v>Daily Dividend Option</v>
      </c>
      <c r="G728" s="239">
        <v>726</v>
      </c>
      <c r="H728" s="239" t="s">
        <v>1441</v>
      </c>
      <c r="I728" s="239" t="s">
        <v>2096</v>
      </c>
      <c r="J728" s="287">
        <v>44512</v>
      </c>
      <c r="K728" s="287">
        <v>44512</v>
      </c>
      <c r="L728" s="289">
        <v>8.3610669999999998E-2</v>
      </c>
      <c r="M728" s="289">
        <v>8.3610669999999998E-2</v>
      </c>
      <c r="N728" s="289">
        <v>1004.407</v>
      </c>
      <c r="O728" s="289">
        <v>1004407</v>
      </c>
      <c r="P728" s="289">
        <v>23901.98</v>
      </c>
      <c r="Q728" s="289">
        <v>23901980</v>
      </c>
      <c r="R728" s="289">
        <v>0</v>
      </c>
      <c r="S728" s="289">
        <v>75.98</v>
      </c>
    </row>
    <row r="729" spans="1:19">
      <c r="A729" s="69" t="str">
        <f t="shared" si="11"/>
        <v>HLCASHDD</v>
      </c>
      <c r="B729" s="69" t="str">
        <f>VLOOKUP(H729,mapping!A:B,2,0)</f>
        <v>HLCASH</v>
      </c>
      <c r="C729" s="69" t="str">
        <f>VLOOKUP(H729,mapping!A:C,3,0)</f>
        <v>DD</v>
      </c>
      <c r="D729" s="69" t="str">
        <f>VLOOKUP(H729,mapping!A:D,4,0)</f>
        <v>Daily Dividend Option</v>
      </c>
      <c r="G729" s="239">
        <v>727</v>
      </c>
      <c r="H729" s="239" t="s">
        <v>610</v>
      </c>
      <c r="I729" s="239" t="s">
        <v>2098</v>
      </c>
      <c r="J729" s="287">
        <v>44483</v>
      </c>
      <c r="K729" s="287">
        <v>44483</v>
      </c>
      <c r="L729" s="289">
        <v>9.5289760000000001E-2</v>
      </c>
      <c r="M729" s="289">
        <v>9.5289760000000001E-2</v>
      </c>
      <c r="N729" s="289">
        <v>82765.930999999997</v>
      </c>
      <c r="O729" s="289">
        <v>82856907.311355203</v>
      </c>
      <c r="P729" s="289">
        <v>687103.52639999997</v>
      </c>
      <c r="Q729" s="289">
        <v>687858790.59621882</v>
      </c>
      <c r="R729" s="289">
        <v>0</v>
      </c>
      <c r="S729" s="289">
        <v>7152.68</v>
      </c>
    </row>
    <row r="730" spans="1:19">
      <c r="A730" s="69" t="str">
        <f t="shared" si="11"/>
        <v>HDUSDFDD</v>
      </c>
      <c r="B730" s="69" t="str">
        <f>VLOOKUP(H730,mapping!A:B,2,0)</f>
        <v>HDUSDF</v>
      </c>
      <c r="C730" s="69" t="str">
        <f>VLOOKUP(H730,mapping!A:C,3,0)</f>
        <v>DD</v>
      </c>
      <c r="D730" s="69" t="str">
        <f>VLOOKUP(H730,mapping!A:D,4,0)</f>
        <v>Daily Dividend Option</v>
      </c>
      <c r="G730" s="239">
        <v>728</v>
      </c>
      <c r="H730" s="239" t="s">
        <v>1660</v>
      </c>
      <c r="I730" s="239" t="s">
        <v>2093</v>
      </c>
      <c r="J730" s="287">
        <v>44477</v>
      </c>
      <c r="K730" s="287">
        <v>44477</v>
      </c>
      <c r="L730" s="289">
        <v>0.23199869000000001</v>
      </c>
      <c r="M730" s="289">
        <v>0.23199869000000001</v>
      </c>
      <c r="N730" s="289">
        <v>0</v>
      </c>
      <c r="O730" s="289">
        <v>0</v>
      </c>
      <c r="P730" s="289">
        <v>92635.797000000006</v>
      </c>
      <c r="Q730" s="289">
        <v>95200872.955350295</v>
      </c>
      <c r="R730" s="289">
        <v>0</v>
      </c>
      <c r="S730" s="289">
        <v>0</v>
      </c>
    </row>
    <row r="731" spans="1:19">
      <c r="A731" s="69" t="str">
        <f t="shared" si="11"/>
        <v>HDONTFDD</v>
      </c>
      <c r="B731" s="69" t="str">
        <f>VLOOKUP(H731,mapping!A:B,2,0)</f>
        <v>HDONTF</v>
      </c>
      <c r="C731" s="69" t="str">
        <f>VLOOKUP(H731,mapping!A:C,3,0)</f>
        <v>DD</v>
      </c>
      <c r="D731" s="69" t="str">
        <f>VLOOKUP(H731,mapping!A:D,4,0)</f>
        <v>Daily Dividend Option</v>
      </c>
      <c r="G731" s="239">
        <v>729</v>
      </c>
      <c r="H731" s="239" t="s">
        <v>1441</v>
      </c>
      <c r="I731" s="239" t="s">
        <v>2096</v>
      </c>
      <c r="J731" s="287">
        <v>44481</v>
      </c>
      <c r="K731" s="287">
        <v>44481</v>
      </c>
      <c r="L731" s="289">
        <v>7.9308489999999995E-2</v>
      </c>
      <c r="M731" s="289">
        <v>7.9308489999999995E-2</v>
      </c>
      <c r="N731" s="289">
        <v>1101.9670000000001</v>
      </c>
      <c r="O731" s="289">
        <v>1101967</v>
      </c>
      <c r="P731" s="289">
        <v>22851.838</v>
      </c>
      <c r="Q731" s="289">
        <v>22851838</v>
      </c>
      <c r="R731" s="289">
        <v>0</v>
      </c>
      <c r="S731" s="289">
        <v>78.400000000000006</v>
      </c>
    </row>
    <row r="732" spans="1:19">
      <c r="A732" s="69" t="str">
        <f t="shared" si="11"/>
        <v>HLCASHDD</v>
      </c>
      <c r="B732" s="69" t="str">
        <f>VLOOKUP(H732,mapping!A:B,2,0)</f>
        <v>HLCASH</v>
      </c>
      <c r="C732" s="69" t="str">
        <f>VLOOKUP(H732,mapping!A:C,3,0)</f>
        <v>DD</v>
      </c>
      <c r="D732" s="69" t="str">
        <f>VLOOKUP(H732,mapping!A:D,4,0)</f>
        <v>Daily Dividend Option</v>
      </c>
      <c r="G732" s="239">
        <v>730</v>
      </c>
      <c r="H732" s="239" t="s">
        <v>610</v>
      </c>
      <c r="I732" s="239" t="s">
        <v>2098</v>
      </c>
      <c r="J732" s="287">
        <v>44641</v>
      </c>
      <c r="K732" s="287">
        <v>44641</v>
      </c>
      <c r="L732" s="289">
        <v>8.8687680000000005E-2</v>
      </c>
      <c r="M732" s="289">
        <v>8.8687680000000005E-2</v>
      </c>
      <c r="N732" s="289">
        <v>98383.828999999998</v>
      </c>
      <c r="O732" s="289">
        <v>98499351.292011797</v>
      </c>
      <c r="P732" s="289">
        <v>646132.13639999996</v>
      </c>
      <c r="Q732" s="289">
        <v>646890824.75456083</v>
      </c>
      <c r="R732" s="289">
        <v>0</v>
      </c>
      <c r="S732" s="289">
        <v>7902.14</v>
      </c>
    </row>
    <row r="733" spans="1:19">
      <c r="A733" s="69" t="str">
        <f t="shared" si="11"/>
        <v>HLCASHDPD</v>
      </c>
      <c r="B733" s="69" t="str">
        <f>VLOOKUP(H733,mapping!A:B,2,0)</f>
        <v>HLCASH</v>
      </c>
      <c r="C733" s="69" t="str">
        <f>VLOOKUP(H733,mapping!A:C,3,0)</f>
        <v>DPD</v>
      </c>
      <c r="D733" s="69" t="str">
        <f>VLOOKUP(H733,mapping!A:D,4,0)</f>
        <v>Direct Plan - Daily Dividend Option</v>
      </c>
      <c r="G733" s="239">
        <v>731</v>
      </c>
      <c r="H733" s="239" t="s">
        <v>615</v>
      </c>
      <c r="I733" s="239" t="s">
        <v>2095</v>
      </c>
      <c r="J733" s="287">
        <v>44537</v>
      </c>
      <c r="K733" s="287">
        <v>44537</v>
      </c>
      <c r="L733" s="289">
        <v>7.678306E-2</v>
      </c>
      <c r="M733" s="289">
        <v>7.678306E-2</v>
      </c>
      <c r="N733" s="289">
        <v>192743.611</v>
      </c>
      <c r="O733" s="289">
        <v>192924809.26870111</v>
      </c>
      <c r="P733" s="289">
        <v>5461.2629999999999</v>
      </c>
      <c r="Q733" s="289">
        <v>5466397.1333462996</v>
      </c>
      <c r="R733" s="289">
        <v>0</v>
      </c>
      <c r="S733" s="289">
        <v>13320.78</v>
      </c>
    </row>
    <row r="734" spans="1:19">
      <c r="A734" s="69" t="str">
        <f t="shared" si="11"/>
        <v>HLCASHDD</v>
      </c>
      <c r="B734" s="69" t="str">
        <f>VLOOKUP(H734,mapping!A:B,2,0)</f>
        <v>HLCASH</v>
      </c>
      <c r="C734" s="69" t="str">
        <f>VLOOKUP(H734,mapping!A:C,3,0)</f>
        <v>DD</v>
      </c>
      <c r="D734" s="69" t="str">
        <f>VLOOKUP(H734,mapping!A:D,4,0)</f>
        <v>Daily Dividend Option</v>
      </c>
      <c r="G734" s="239">
        <v>732</v>
      </c>
      <c r="H734" s="239" t="s">
        <v>610</v>
      </c>
      <c r="I734" s="239" t="s">
        <v>2098</v>
      </c>
      <c r="J734" s="287">
        <v>44503</v>
      </c>
      <c r="K734" s="287">
        <v>44503</v>
      </c>
      <c r="L734" s="289">
        <v>0.10985746</v>
      </c>
      <c r="M734" s="289">
        <v>0.10985746</v>
      </c>
      <c r="N734" s="289">
        <v>82877.370999999999</v>
      </c>
      <c r="O734" s="289">
        <v>82968469.806203201</v>
      </c>
      <c r="P734" s="289">
        <v>681449.25139999995</v>
      </c>
      <c r="Q734" s="289">
        <v>682198300.41713893</v>
      </c>
      <c r="R734" s="289">
        <v>0</v>
      </c>
      <c r="S734" s="289">
        <v>8260.3700000000008</v>
      </c>
    </row>
    <row r="735" spans="1:19">
      <c r="A735" s="69" t="str">
        <f t="shared" si="11"/>
        <v>HLCASHDD</v>
      </c>
      <c r="B735" s="69" t="str">
        <f>VLOOKUP(H735,mapping!A:B,2,0)</f>
        <v>HLCASH</v>
      </c>
      <c r="C735" s="69" t="str">
        <f>VLOOKUP(H735,mapping!A:C,3,0)</f>
        <v>DD</v>
      </c>
      <c r="D735" s="69" t="str">
        <f>VLOOKUP(H735,mapping!A:D,4,0)</f>
        <v>Daily Dividend Option</v>
      </c>
      <c r="G735" s="239">
        <v>733</v>
      </c>
      <c r="H735" s="239" t="s">
        <v>610</v>
      </c>
      <c r="I735" s="239" t="s">
        <v>2098</v>
      </c>
      <c r="J735" s="287">
        <v>44578</v>
      </c>
      <c r="K735" s="287">
        <v>44578</v>
      </c>
      <c r="L735" s="289">
        <v>7.1585070000000001E-2</v>
      </c>
      <c r="M735" s="289">
        <v>7.1585070000000001E-2</v>
      </c>
      <c r="N735" s="289">
        <v>83426.52</v>
      </c>
      <c r="O735" s="289">
        <v>83518222.430784002</v>
      </c>
      <c r="P735" s="289">
        <v>703455.6324</v>
      </c>
      <c r="Q735" s="289">
        <v>704228870.83113408</v>
      </c>
      <c r="R735" s="289">
        <v>0</v>
      </c>
      <c r="S735" s="289">
        <v>5411.22</v>
      </c>
    </row>
    <row r="736" spans="1:19">
      <c r="A736" s="69" t="str">
        <f t="shared" si="11"/>
        <v>HLCASHDD</v>
      </c>
      <c r="B736" s="69" t="str">
        <f>VLOOKUP(H736,mapping!A:B,2,0)</f>
        <v>HLCASH</v>
      </c>
      <c r="C736" s="69" t="str">
        <f>VLOOKUP(H736,mapping!A:C,3,0)</f>
        <v>DD</v>
      </c>
      <c r="D736" s="69" t="str">
        <f>VLOOKUP(H736,mapping!A:D,4,0)</f>
        <v>Daily Dividend Option</v>
      </c>
      <c r="G736" s="239">
        <v>734</v>
      </c>
      <c r="H736" s="239" t="s">
        <v>610</v>
      </c>
      <c r="I736" s="239" t="s">
        <v>2098</v>
      </c>
      <c r="J736" s="287">
        <v>44522</v>
      </c>
      <c r="K736" s="287">
        <v>44522</v>
      </c>
      <c r="L736" s="289">
        <v>6.1292659999999999E-2</v>
      </c>
      <c r="M736" s="289">
        <v>6.1292659999999999E-2</v>
      </c>
      <c r="N736" s="289">
        <v>84161.885999999999</v>
      </c>
      <c r="O736" s="289">
        <v>84254396.7450912</v>
      </c>
      <c r="P736" s="289">
        <v>785931.56039999996</v>
      </c>
      <c r="Q736" s="289">
        <v>786795456.37119162</v>
      </c>
      <c r="R736" s="289">
        <v>0</v>
      </c>
      <c r="S736" s="289">
        <v>4678.33</v>
      </c>
    </row>
    <row r="737" spans="1:19">
      <c r="A737" s="69" t="str">
        <f t="shared" si="11"/>
        <v>HLCASHDPD</v>
      </c>
      <c r="B737" s="69" t="str">
        <f>VLOOKUP(H737,mapping!A:B,2,0)</f>
        <v>HLCASH</v>
      </c>
      <c r="C737" s="69" t="str">
        <f>VLOOKUP(H737,mapping!A:C,3,0)</f>
        <v>DPD</v>
      </c>
      <c r="D737" s="69" t="str">
        <f>VLOOKUP(H737,mapping!A:D,4,0)</f>
        <v>Direct Plan - Daily Dividend Option</v>
      </c>
      <c r="G737" s="239">
        <v>735</v>
      </c>
      <c r="H737" s="239" t="s">
        <v>615</v>
      </c>
      <c r="I737" s="239" t="s">
        <v>2095</v>
      </c>
      <c r="J737" s="287">
        <v>44540</v>
      </c>
      <c r="K737" s="287">
        <v>44540</v>
      </c>
      <c r="L737" s="289">
        <v>8.1185599999999997E-2</v>
      </c>
      <c r="M737" s="289">
        <v>8.1185599999999997E-2</v>
      </c>
      <c r="N737" s="289">
        <v>192792.06899999999</v>
      </c>
      <c r="O737" s="289">
        <v>192973312.82406688</v>
      </c>
      <c r="P737" s="289">
        <v>5462.6390000000001</v>
      </c>
      <c r="Q737" s="289">
        <v>5467774.4269238999</v>
      </c>
      <c r="R737" s="289">
        <v>0</v>
      </c>
      <c r="S737" s="289">
        <v>14087.24</v>
      </c>
    </row>
    <row r="738" spans="1:19">
      <c r="A738" s="69" t="str">
        <f t="shared" si="11"/>
        <v>HLCASHDD</v>
      </c>
      <c r="B738" s="69" t="str">
        <f>VLOOKUP(H738,mapping!A:B,2,0)</f>
        <v>HLCASH</v>
      </c>
      <c r="C738" s="69" t="str">
        <f>VLOOKUP(H738,mapping!A:C,3,0)</f>
        <v>DD</v>
      </c>
      <c r="D738" s="69" t="str">
        <f>VLOOKUP(H738,mapping!A:D,4,0)</f>
        <v>Daily Dividend Option</v>
      </c>
      <c r="G738" s="239">
        <v>736</v>
      </c>
      <c r="H738" s="239" t="s">
        <v>610</v>
      </c>
      <c r="I738" s="239" t="s">
        <v>2098</v>
      </c>
      <c r="J738" s="287">
        <v>44517</v>
      </c>
      <c r="K738" s="287">
        <v>44517</v>
      </c>
      <c r="L738" s="289">
        <v>0.10973135000000001</v>
      </c>
      <c r="M738" s="289">
        <v>0.10973135000000001</v>
      </c>
      <c r="N738" s="289">
        <v>84125.56</v>
      </c>
      <c r="O738" s="289">
        <v>84218030.815551996</v>
      </c>
      <c r="P738" s="289">
        <v>785869.23739999998</v>
      </c>
      <c r="Q738" s="289">
        <v>786733064.86575007</v>
      </c>
      <c r="R738" s="289">
        <v>0</v>
      </c>
      <c r="S738" s="289">
        <v>8386.76</v>
      </c>
    </row>
    <row r="739" spans="1:19">
      <c r="A739" s="69" t="str">
        <f t="shared" si="11"/>
        <v>HDUSTFDPD</v>
      </c>
      <c r="B739" s="69" t="str">
        <f>VLOOKUP(H739,mapping!A:B,2,0)</f>
        <v>HDUSTF</v>
      </c>
      <c r="C739" s="69" t="str">
        <f>VLOOKUP(H739,mapping!A:C,3,0)</f>
        <v>DPD</v>
      </c>
      <c r="D739" s="69" t="str">
        <f>VLOOKUP(H739,mapping!A:D,4,0)</f>
        <v>Direct Plan - Daily Dividend Option</v>
      </c>
      <c r="G739" s="239">
        <v>737</v>
      </c>
      <c r="H739" s="239" t="s">
        <v>465</v>
      </c>
      <c r="I739" s="239" t="s">
        <v>2097</v>
      </c>
      <c r="J739" s="287">
        <v>44487</v>
      </c>
      <c r="K739" s="287">
        <v>44487</v>
      </c>
      <c r="L739" s="289">
        <v>2.3086999999999999E-3</v>
      </c>
      <c r="M739" s="289">
        <v>2.3086999999999999E-3</v>
      </c>
      <c r="N739" s="289">
        <v>3077.2959999999998</v>
      </c>
      <c r="O739" s="289">
        <v>31033.299241600002</v>
      </c>
      <c r="P739" s="289">
        <v>147103.29199999999</v>
      </c>
      <c r="Q739" s="289">
        <v>1483477.8585032001</v>
      </c>
      <c r="R739" s="289">
        <v>0</v>
      </c>
      <c r="S739" s="289">
        <v>7.1</v>
      </c>
    </row>
    <row r="740" spans="1:19">
      <c r="A740" s="69" t="str">
        <f t="shared" si="11"/>
        <v>HDUSTFDD</v>
      </c>
      <c r="B740" s="69" t="str">
        <f>VLOOKUP(H740,mapping!A:B,2,0)</f>
        <v>HDUSTF</v>
      </c>
      <c r="C740" s="69" t="str">
        <f>VLOOKUP(H740,mapping!A:C,3,0)</f>
        <v>DD</v>
      </c>
      <c r="D740" s="69" t="str">
        <f>VLOOKUP(H740,mapping!A:D,4,0)</f>
        <v>Daily Dividend Option</v>
      </c>
      <c r="G740" s="239">
        <v>738</v>
      </c>
      <c r="H740" s="239" t="s">
        <v>459</v>
      </c>
      <c r="I740" s="239" t="s">
        <v>2257</v>
      </c>
      <c r="J740" s="287">
        <v>44526</v>
      </c>
      <c r="K740" s="287">
        <v>44526</v>
      </c>
      <c r="L740" s="289">
        <v>2.4887400000000001E-3</v>
      </c>
      <c r="M740" s="289">
        <v>2.4887400000000001E-3</v>
      </c>
      <c r="N740" s="289">
        <v>31422.152999999998</v>
      </c>
      <c r="O740" s="289">
        <v>315852.33974069997</v>
      </c>
      <c r="P740" s="289">
        <v>3433599.1329999999</v>
      </c>
      <c r="Q740" s="289">
        <v>34514195.125002697</v>
      </c>
      <c r="R740" s="289">
        <v>0</v>
      </c>
      <c r="S740" s="289">
        <v>78.209999999999994</v>
      </c>
    </row>
    <row r="741" spans="1:19">
      <c r="A741" s="69" t="str">
        <f t="shared" si="11"/>
        <v>HDONTFDPD</v>
      </c>
      <c r="B741" s="69" t="str">
        <f>VLOOKUP(H741,mapping!A:B,2,0)</f>
        <v>HDONTF</v>
      </c>
      <c r="C741" s="69" t="str">
        <f>VLOOKUP(H741,mapping!A:C,3,0)</f>
        <v>DPD</v>
      </c>
      <c r="D741" s="69" t="str">
        <f>VLOOKUP(H741,mapping!A:D,4,0)</f>
        <v>Direct Plan - Daily Dividend Option</v>
      </c>
      <c r="G741" s="239">
        <v>739</v>
      </c>
      <c r="H741" s="239" t="s">
        <v>1446</v>
      </c>
      <c r="I741" s="239" t="s">
        <v>2094</v>
      </c>
      <c r="J741" s="287">
        <v>44546</v>
      </c>
      <c r="K741" s="287">
        <v>44546</v>
      </c>
      <c r="L741" s="289">
        <v>0.10980257</v>
      </c>
      <c r="M741" s="289">
        <v>0.10980257</v>
      </c>
      <c r="N741" s="289">
        <v>0</v>
      </c>
      <c r="O741" s="289">
        <v>0</v>
      </c>
      <c r="P741" s="289">
        <v>17.577000000000002</v>
      </c>
      <c r="Q741" s="289">
        <v>17577</v>
      </c>
      <c r="R741" s="289">
        <v>0</v>
      </c>
      <c r="S741" s="289">
        <v>0</v>
      </c>
    </row>
    <row r="742" spans="1:19">
      <c r="A742" s="69" t="str">
        <f t="shared" si="11"/>
        <v>HLCASHDPD</v>
      </c>
      <c r="B742" s="69" t="str">
        <f>VLOOKUP(H742,mapping!A:B,2,0)</f>
        <v>HLCASH</v>
      </c>
      <c r="C742" s="69" t="str">
        <f>VLOOKUP(H742,mapping!A:C,3,0)</f>
        <v>DPD</v>
      </c>
      <c r="D742" s="69" t="str">
        <f>VLOOKUP(H742,mapping!A:D,4,0)</f>
        <v>Direct Plan - Daily Dividend Option</v>
      </c>
      <c r="G742" s="239">
        <v>740</v>
      </c>
      <c r="H742" s="239" t="s">
        <v>615</v>
      </c>
      <c r="I742" s="239" t="s">
        <v>2095</v>
      </c>
      <c r="J742" s="287">
        <v>44501</v>
      </c>
      <c r="K742" s="287">
        <v>44501</v>
      </c>
      <c r="L742" s="289">
        <v>8.6269869999999998E-2</v>
      </c>
      <c r="M742" s="289">
        <v>8.6269869999999998E-2</v>
      </c>
      <c r="N742" s="289">
        <v>208645.49799999999</v>
      </c>
      <c r="O742" s="289">
        <v>208841645.63266981</v>
      </c>
      <c r="P742" s="289">
        <v>5446.6409999999996</v>
      </c>
      <c r="Q742" s="289">
        <v>5451761.3872041004</v>
      </c>
      <c r="R742" s="289">
        <v>0</v>
      </c>
      <c r="S742" s="289">
        <v>16201.01</v>
      </c>
    </row>
    <row r="743" spans="1:19">
      <c r="A743" s="69" t="str">
        <f t="shared" si="11"/>
        <v>HDONTFDD</v>
      </c>
      <c r="B743" s="69" t="str">
        <f>VLOOKUP(H743,mapping!A:B,2,0)</f>
        <v>HDONTF</v>
      </c>
      <c r="C743" s="69" t="str">
        <f>VLOOKUP(H743,mapping!A:C,3,0)</f>
        <v>DD</v>
      </c>
      <c r="D743" s="69" t="str">
        <f>VLOOKUP(H743,mapping!A:D,4,0)</f>
        <v>Daily Dividend Option</v>
      </c>
      <c r="G743" s="239">
        <v>741</v>
      </c>
      <c r="H743" s="239" t="s">
        <v>1441</v>
      </c>
      <c r="I743" s="239" t="s">
        <v>2096</v>
      </c>
      <c r="J743" s="287">
        <v>44641</v>
      </c>
      <c r="K743" s="287">
        <v>44641</v>
      </c>
      <c r="L743" s="289">
        <v>8.9816690000000005E-2</v>
      </c>
      <c r="M743" s="289">
        <v>8.9816690000000005E-2</v>
      </c>
      <c r="N743" s="289">
        <v>612.44399999999996</v>
      </c>
      <c r="O743" s="289">
        <v>612444.36746640003</v>
      </c>
      <c r="P743" s="289">
        <v>25649.08</v>
      </c>
      <c r="Q743" s="289">
        <v>25649095.389447998</v>
      </c>
      <c r="R743" s="289">
        <v>0</v>
      </c>
      <c r="S743" s="289">
        <v>49.01</v>
      </c>
    </row>
    <row r="744" spans="1:19">
      <c r="A744" s="69" t="str">
        <f t="shared" si="11"/>
        <v>HLCASHDPD</v>
      </c>
      <c r="B744" s="69" t="str">
        <f>VLOOKUP(H744,mapping!A:B,2,0)</f>
        <v>HLCASH</v>
      </c>
      <c r="C744" s="69" t="str">
        <f>VLOOKUP(H744,mapping!A:C,3,0)</f>
        <v>DPD</v>
      </c>
      <c r="D744" s="69" t="str">
        <f>VLOOKUP(H744,mapping!A:D,4,0)</f>
        <v>Direct Plan - Daily Dividend Option</v>
      </c>
      <c r="G744" s="239">
        <v>742</v>
      </c>
      <c r="H744" s="239" t="s">
        <v>615</v>
      </c>
      <c r="I744" s="239" t="s">
        <v>2095</v>
      </c>
      <c r="J744" s="287">
        <v>44613</v>
      </c>
      <c r="K744" s="287">
        <v>44613</v>
      </c>
      <c r="L744" s="289">
        <v>8.5130529999999996E-2</v>
      </c>
      <c r="M744" s="289">
        <v>8.5130529999999996E-2</v>
      </c>
      <c r="N744" s="289">
        <v>173982.32</v>
      </c>
      <c r="O744" s="289">
        <v>174145880.77903199</v>
      </c>
      <c r="P744" s="289">
        <v>5510.5010000000002</v>
      </c>
      <c r="Q744" s="289">
        <v>5515681.4219901003</v>
      </c>
      <c r="R744" s="289">
        <v>0</v>
      </c>
      <c r="S744" s="289">
        <v>13331.54</v>
      </c>
    </row>
    <row r="745" spans="1:19">
      <c r="A745" s="69" t="str">
        <f t="shared" si="11"/>
        <v>HLCASHDD</v>
      </c>
      <c r="B745" s="69" t="str">
        <f>VLOOKUP(H745,mapping!A:B,2,0)</f>
        <v>HLCASH</v>
      </c>
      <c r="C745" s="69" t="str">
        <f>VLOOKUP(H745,mapping!A:C,3,0)</f>
        <v>DD</v>
      </c>
      <c r="D745" s="69" t="str">
        <f>VLOOKUP(H745,mapping!A:D,4,0)</f>
        <v>Daily Dividend Option</v>
      </c>
      <c r="G745" s="239">
        <v>743</v>
      </c>
      <c r="H745" s="239" t="s">
        <v>610</v>
      </c>
      <c r="I745" s="239" t="s">
        <v>2098</v>
      </c>
      <c r="J745" s="287">
        <v>44501</v>
      </c>
      <c r="K745" s="287">
        <v>44501</v>
      </c>
      <c r="L745" s="289">
        <v>8.3704390000000004E-2</v>
      </c>
      <c r="M745" s="289">
        <v>8.3704390000000004E-2</v>
      </c>
      <c r="N745" s="289">
        <v>82864.114000000001</v>
      </c>
      <c r="O745" s="289">
        <v>82955198.234108806</v>
      </c>
      <c r="P745" s="289">
        <v>679725.70239999995</v>
      </c>
      <c r="Q745" s="289">
        <v>680472856.89207804</v>
      </c>
      <c r="R745" s="289">
        <v>0</v>
      </c>
      <c r="S745" s="289">
        <v>6288.7</v>
      </c>
    </row>
    <row r="746" spans="1:19">
      <c r="A746" s="69" t="str">
        <f t="shared" si="11"/>
        <v>HDONTFDPD</v>
      </c>
      <c r="B746" s="69" t="str">
        <f>VLOOKUP(H746,mapping!A:B,2,0)</f>
        <v>HDONTF</v>
      </c>
      <c r="C746" s="69" t="str">
        <f>VLOOKUP(H746,mapping!A:C,3,0)</f>
        <v>DPD</v>
      </c>
      <c r="D746" s="69" t="str">
        <f>VLOOKUP(H746,mapping!A:D,4,0)</f>
        <v>Direct Plan - Daily Dividend Option</v>
      </c>
      <c r="G746" s="239">
        <v>744</v>
      </c>
      <c r="H746" s="239" t="s">
        <v>1446</v>
      </c>
      <c r="I746" s="239" t="s">
        <v>2094</v>
      </c>
      <c r="J746" s="287">
        <v>44563</v>
      </c>
      <c r="K746" s="287">
        <v>44563</v>
      </c>
      <c r="L746" s="289">
        <v>0.18685748999999999</v>
      </c>
      <c r="M746" s="289">
        <v>0.18685748999999999</v>
      </c>
      <c r="N746" s="289">
        <v>0</v>
      </c>
      <c r="O746" s="289">
        <v>0</v>
      </c>
      <c r="P746" s="289">
        <v>17.606999999999999</v>
      </c>
      <c r="Q746" s="289">
        <v>17607</v>
      </c>
      <c r="R746" s="289">
        <v>0</v>
      </c>
      <c r="S746" s="289">
        <v>0</v>
      </c>
    </row>
    <row r="747" spans="1:19">
      <c r="A747" s="69" t="str">
        <f t="shared" si="11"/>
        <v>HDONTFDD</v>
      </c>
      <c r="B747" s="69" t="str">
        <f>VLOOKUP(H747,mapping!A:B,2,0)</f>
        <v>HDONTF</v>
      </c>
      <c r="C747" s="69" t="str">
        <f>VLOOKUP(H747,mapping!A:C,3,0)</f>
        <v>DD</v>
      </c>
      <c r="D747" s="69" t="str">
        <f>VLOOKUP(H747,mapping!A:D,4,0)</f>
        <v>Daily Dividend Option</v>
      </c>
      <c r="G747" s="239">
        <v>745</v>
      </c>
      <c r="H747" s="239" t="s">
        <v>1441</v>
      </c>
      <c r="I747" s="239" t="s">
        <v>2096</v>
      </c>
      <c r="J747" s="287">
        <v>44495</v>
      </c>
      <c r="K747" s="287">
        <v>44495</v>
      </c>
      <c r="L747" s="289">
        <v>8.902525E-2</v>
      </c>
      <c r="M747" s="289">
        <v>8.902525E-2</v>
      </c>
      <c r="N747" s="289">
        <v>1003.082</v>
      </c>
      <c r="O747" s="289">
        <v>1003082</v>
      </c>
      <c r="P747" s="289">
        <v>22874.187000000002</v>
      </c>
      <c r="Q747" s="289">
        <v>22874187</v>
      </c>
      <c r="R747" s="289">
        <v>0</v>
      </c>
      <c r="S747" s="289">
        <v>80.3</v>
      </c>
    </row>
    <row r="748" spans="1:19">
      <c r="A748" s="69" t="str">
        <f t="shared" si="11"/>
        <v>HLCASHDD</v>
      </c>
      <c r="B748" s="69" t="str">
        <f>VLOOKUP(H748,mapping!A:B,2,0)</f>
        <v>HLCASH</v>
      </c>
      <c r="C748" s="69" t="str">
        <f>VLOOKUP(H748,mapping!A:C,3,0)</f>
        <v>DD</v>
      </c>
      <c r="D748" s="69" t="str">
        <f>VLOOKUP(H748,mapping!A:D,4,0)</f>
        <v>Daily Dividend Option</v>
      </c>
      <c r="G748" s="239">
        <v>746</v>
      </c>
      <c r="H748" s="239" t="s">
        <v>610</v>
      </c>
      <c r="I748" s="239" t="s">
        <v>2098</v>
      </c>
      <c r="J748" s="287">
        <v>44640</v>
      </c>
      <c r="K748" s="287">
        <v>44640</v>
      </c>
      <c r="L748" s="289">
        <v>0.22576782000000001</v>
      </c>
      <c r="M748" s="289">
        <v>0.22576782000000001</v>
      </c>
      <c r="N748" s="289">
        <v>98363.691999999995</v>
      </c>
      <c r="O748" s="289">
        <v>98479190.647146404</v>
      </c>
      <c r="P748" s="289">
        <v>646368.51139999996</v>
      </c>
      <c r="Q748" s="289">
        <v>647127477.30608594</v>
      </c>
      <c r="R748" s="289">
        <v>0</v>
      </c>
      <c r="S748" s="289">
        <v>20161.54</v>
      </c>
    </row>
    <row r="749" spans="1:19">
      <c r="A749" s="69" t="str">
        <f t="shared" si="11"/>
        <v>HLCASHDPD</v>
      </c>
      <c r="B749" s="69" t="str">
        <f>VLOOKUP(H749,mapping!A:B,2,0)</f>
        <v>HLCASH</v>
      </c>
      <c r="C749" s="69" t="str">
        <f>VLOOKUP(H749,mapping!A:C,3,0)</f>
        <v>DPD</v>
      </c>
      <c r="D749" s="69" t="str">
        <f>VLOOKUP(H749,mapping!A:D,4,0)</f>
        <v>Direct Plan - Daily Dividend Option</v>
      </c>
      <c r="G749" s="239">
        <v>747</v>
      </c>
      <c r="H749" s="239" t="s">
        <v>615</v>
      </c>
      <c r="I749" s="239" t="s">
        <v>2095</v>
      </c>
      <c r="J749" s="287">
        <v>44528</v>
      </c>
      <c r="K749" s="287">
        <v>44528</v>
      </c>
      <c r="L749" s="289">
        <v>0.18275185999999999</v>
      </c>
      <c r="M749" s="289">
        <v>0.18275185999999999</v>
      </c>
      <c r="N749" s="289">
        <v>212627.709</v>
      </c>
      <c r="O749" s="289">
        <v>212827600.30923089</v>
      </c>
      <c r="P749" s="289">
        <v>5455.3680000000004</v>
      </c>
      <c r="Q749" s="289">
        <v>5460496.5914567998</v>
      </c>
      <c r="R749" s="289">
        <v>0</v>
      </c>
      <c r="S749" s="289">
        <v>34975.35</v>
      </c>
    </row>
    <row r="750" spans="1:19">
      <c r="A750" s="69" t="str">
        <f t="shared" si="11"/>
        <v>HDONTFDPD</v>
      </c>
      <c r="B750" s="69" t="str">
        <f>VLOOKUP(H750,mapping!A:B,2,0)</f>
        <v>HDONTF</v>
      </c>
      <c r="C750" s="69" t="str">
        <f>VLOOKUP(H750,mapping!A:C,3,0)</f>
        <v>DPD</v>
      </c>
      <c r="D750" s="69" t="str">
        <f>VLOOKUP(H750,mapping!A:D,4,0)</f>
        <v>Direct Plan - Daily Dividend Option</v>
      </c>
      <c r="G750" s="239">
        <v>748</v>
      </c>
      <c r="H750" s="239" t="s">
        <v>1446</v>
      </c>
      <c r="I750" s="239" t="s">
        <v>2094</v>
      </c>
      <c r="J750" s="287">
        <v>44602</v>
      </c>
      <c r="K750" s="287">
        <v>44602</v>
      </c>
      <c r="L750" s="289">
        <v>9.161859E-2</v>
      </c>
      <c r="M750" s="289">
        <v>9.161859E-2</v>
      </c>
      <c r="N750" s="289">
        <v>0</v>
      </c>
      <c r="O750" s="289">
        <v>0</v>
      </c>
      <c r="P750" s="289">
        <v>17.681999999999999</v>
      </c>
      <c r="Q750" s="289">
        <v>17682</v>
      </c>
      <c r="R750" s="289">
        <v>0</v>
      </c>
      <c r="S750" s="289">
        <v>0</v>
      </c>
    </row>
    <row r="751" spans="1:19">
      <c r="A751" s="69" t="str">
        <f t="shared" si="11"/>
        <v>HLCASHDD</v>
      </c>
      <c r="B751" s="69" t="str">
        <f>VLOOKUP(H751,mapping!A:B,2,0)</f>
        <v>HLCASH</v>
      </c>
      <c r="C751" s="69" t="str">
        <f>VLOOKUP(H751,mapping!A:C,3,0)</f>
        <v>DD</v>
      </c>
      <c r="D751" s="69" t="str">
        <f>VLOOKUP(H751,mapping!A:D,4,0)</f>
        <v>Daily Dividend Option</v>
      </c>
      <c r="G751" s="239">
        <v>749</v>
      </c>
      <c r="H751" s="239" t="s">
        <v>610</v>
      </c>
      <c r="I751" s="239" t="s">
        <v>2098</v>
      </c>
      <c r="J751" s="287">
        <v>44570</v>
      </c>
      <c r="K751" s="287">
        <v>44570</v>
      </c>
      <c r="L751" s="289">
        <v>0.16670472</v>
      </c>
      <c r="M751" s="289">
        <v>0.16670472</v>
      </c>
      <c r="N751" s="289">
        <v>83363.263000000006</v>
      </c>
      <c r="O751" s="289">
        <v>83454895.898689598</v>
      </c>
      <c r="P751" s="289">
        <v>702640.91740000003</v>
      </c>
      <c r="Q751" s="289">
        <v>703413260.29640603</v>
      </c>
      <c r="R751" s="289">
        <v>0</v>
      </c>
      <c r="S751" s="289">
        <v>12598.59</v>
      </c>
    </row>
    <row r="752" spans="1:19">
      <c r="A752" s="69" t="str">
        <f t="shared" si="11"/>
        <v>HDUSDFDD</v>
      </c>
      <c r="B752" s="69" t="str">
        <f>VLOOKUP(H752,mapping!A:B,2,0)</f>
        <v>HDUSDF</v>
      </c>
      <c r="C752" s="69" t="str">
        <f>VLOOKUP(H752,mapping!A:C,3,0)</f>
        <v>DD</v>
      </c>
      <c r="D752" s="69" t="str">
        <f>VLOOKUP(H752,mapping!A:D,4,0)</f>
        <v>Daily Dividend Option</v>
      </c>
      <c r="G752" s="239">
        <v>750</v>
      </c>
      <c r="H752" s="239" t="s">
        <v>1660</v>
      </c>
      <c r="I752" s="239" t="s">
        <v>2093</v>
      </c>
      <c r="J752" s="287">
        <v>44557</v>
      </c>
      <c r="K752" s="287">
        <v>44557</v>
      </c>
      <c r="L752" s="289">
        <v>0.34151868000000002</v>
      </c>
      <c r="M752" s="289">
        <v>0.34151868000000002</v>
      </c>
      <c r="N752" s="289">
        <v>0</v>
      </c>
      <c r="O752" s="289">
        <v>0</v>
      </c>
      <c r="P752" s="289">
        <v>85984.937000000005</v>
      </c>
      <c r="Q752" s="289">
        <v>88365851.307036296</v>
      </c>
      <c r="R752" s="289">
        <v>0</v>
      </c>
      <c r="S752" s="289">
        <v>0</v>
      </c>
    </row>
    <row r="753" spans="1:19">
      <c r="A753" s="69" t="str">
        <f t="shared" si="11"/>
        <v>HLCASHDPD</v>
      </c>
      <c r="B753" s="69" t="str">
        <f>VLOOKUP(H753,mapping!A:B,2,0)</f>
        <v>HLCASH</v>
      </c>
      <c r="C753" s="69" t="str">
        <f>VLOOKUP(H753,mapping!A:C,3,0)</f>
        <v>DPD</v>
      </c>
      <c r="D753" s="69" t="str">
        <f>VLOOKUP(H753,mapping!A:D,4,0)</f>
        <v>Direct Plan - Daily Dividend Option</v>
      </c>
      <c r="G753" s="239">
        <v>751</v>
      </c>
      <c r="H753" s="239" t="s">
        <v>615</v>
      </c>
      <c r="I753" s="239" t="s">
        <v>2095</v>
      </c>
      <c r="J753" s="287">
        <v>44591</v>
      </c>
      <c r="K753" s="287">
        <v>44591</v>
      </c>
      <c r="L753" s="289">
        <v>0.20472008999999999</v>
      </c>
      <c r="M753" s="289">
        <v>0.20472008999999999</v>
      </c>
      <c r="N753" s="289">
        <v>173619.70300000001</v>
      </c>
      <c r="O753" s="289">
        <v>173782922.8827903</v>
      </c>
      <c r="P753" s="289">
        <v>5497.7330000000002</v>
      </c>
      <c r="Q753" s="289">
        <v>5502901.4187933002</v>
      </c>
      <c r="R753" s="289">
        <v>0</v>
      </c>
      <c r="S753" s="289">
        <v>31990.84</v>
      </c>
    </row>
    <row r="754" spans="1:19">
      <c r="A754" s="69" t="str">
        <f t="shared" si="11"/>
        <v>HLCASHDD</v>
      </c>
      <c r="B754" s="69" t="str">
        <f>VLOOKUP(H754,mapping!A:B,2,0)</f>
        <v>HLCASH</v>
      </c>
      <c r="C754" s="69" t="str">
        <f>VLOOKUP(H754,mapping!A:C,3,0)</f>
        <v>DD</v>
      </c>
      <c r="D754" s="69" t="str">
        <f>VLOOKUP(H754,mapping!A:D,4,0)</f>
        <v>Daily Dividend Option</v>
      </c>
      <c r="G754" s="239">
        <v>752</v>
      </c>
      <c r="H754" s="239" t="s">
        <v>610</v>
      </c>
      <c r="I754" s="239" t="s">
        <v>2098</v>
      </c>
      <c r="J754" s="287">
        <v>44470</v>
      </c>
      <c r="K754" s="287">
        <v>44470</v>
      </c>
      <c r="L754" s="289">
        <v>0.13907760999999999</v>
      </c>
      <c r="M754" s="289">
        <v>0.13907760999999999</v>
      </c>
      <c r="N754" s="289">
        <v>82666.03</v>
      </c>
      <c r="O754" s="289">
        <v>82756268.238348007</v>
      </c>
      <c r="P754" s="289">
        <v>700654.70440000005</v>
      </c>
      <c r="Q754" s="289">
        <v>701419539.07532299</v>
      </c>
      <c r="R754" s="289">
        <v>0</v>
      </c>
      <c r="S754" s="289">
        <v>10434.17</v>
      </c>
    </row>
    <row r="755" spans="1:19">
      <c r="A755" s="69" t="str">
        <f t="shared" si="11"/>
        <v>HLCASHDD</v>
      </c>
      <c r="B755" s="69" t="str">
        <f>VLOOKUP(H755,mapping!A:B,2,0)</f>
        <v>HLCASH</v>
      </c>
      <c r="C755" s="69" t="str">
        <f>VLOOKUP(H755,mapping!A:C,3,0)</f>
        <v>DD</v>
      </c>
      <c r="D755" s="69" t="str">
        <f>VLOOKUP(H755,mapping!A:D,4,0)</f>
        <v>Daily Dividend Option</v>
      </c>
      <c r="G755" s="239">
        <v>753</v>
      </c>
      <c r="H755" s="239" t="s">
        <v>610</v>
      </c>
      <c r="I755" s="239" t="s">
        <v>2098</v>
      </c>
      <c r="J755" s="287">
        <v>44623</v>
      </c>
      <c r="K755" s="287">
        <v>44623</v>
      </c>
      <c r="L755" s="289">
        <v>8.0830360000000004E-2</v>
      </c>
      <c r="M755" s="289">
        <v>8.0830360000000004E-2</v>
      </c>
      <c r="N755" s="289">
        <v>91254.145999999993</v>
      </c>
      <c r="O755" s="289">
        <v>91354452.557283193</v>
      </c>
      <c r="P755" s="289">
        <v>660957.3284</v>
      </c>
      <c r="Q755" s="289">
        <v>661683852.69537723</v>
      </c>
      <c r="R755" s="289">
        <v>0</v>
      </c>
      <c r="S755" s="289">
        <v>6682.52</v>
      </c>
    </row>
    <row r="756" spans="1:19">
      <c r="A756" s="69" t="str">
        <f t="shared" si="11"/>
        <v>HLCASHDPD</v>
      </c>
      <c r="B756" s="69" t="str">
        <f>VLOOKUP(H756,mapping!A:B,2,0)</f>
        <v>HLCASH</v>
      </c>
      <c r="C756" s="69" t="str">
        <f>VLOOKUP(H756,mapping!A:C,3,0)</f>
        <v>DPD</v>
      </c>
      <c r="D756" s="69" t="str">
        <f>VLOOKUP(H756,mapping!A:D,4,0)</f>
        <v>Direct Plan - Daily Dividend Option</v>
      </c>
      <c r="G756" s="239">
        <v>754</v>
      </c>
      <c r="H756" s="239" t="s">
        <v>615</v>
      </c>
      <c r="I756" s="239" t="s">
        <v>2095</v>
      </c>
      <c r="J756" s="287">
        <v>44594</v>
      </c>
      <c r="K756" s="287">
        <v>44594</v>
      </c>
      <c r="L756" s="289">
        <v>6.4894850000000004E-2</v>
      </c>
      <c r="M756" s="289">
        <v>6.4894850000000004E-2</v>
      </c>
      <c r="N756" s="289">
        <v>173684.641</v>
      </c>
      <c r="O756" s="289">
        <v>173847921.93100411</v>
      </c>
      <c r="P756" s="289">
        <v>5499.7979999999998</v>
      </c>
      <c r="Q756" s="289">
        <v>5504968.3600997999</v>
      </c>
      <c r="R756" s="289">
        <v>0</v>
      </c>
      <c r="S756" s="289">
        <v>10144.73</v>
      </c>
    </row>
    <row r="757" spans="1:19">
      <c r="A757" s="69" t="str">
        <f t="shared" si="11"/>
        <v>HDONTFDD</v>
      </c>
      <c r="B757" s="69" t="str">
        <f>VLOOKUP(H757,mapping!A:B,2,0)</f>
        <v>HDONTF</v>
      </c>
      <c r="C757" s="69" t="str">
        <f>VLOOKUP(H757,mapping!A:C,3,0)</f>
        <v>DD</v>
      </c>
      <c r="D757" s="69" t="str">
        <f>VLOOKUP(H757,mapping!A:D,4,0)</f>
        <v>Daily Dividend Option</v>
      </c>
      <c r="G757" s="239">
        <v>755</v>
      </c>
      <c r="H757" s="239" t="s">
        <v>1441</v>
      </c>
      <c r="I757" s="239" t="s">
        <v>2096</v>
      </c>
      <c r="J757" s="287">
        <v>44524</v>
      </c>
      <c r="K757" s="287">
        <v>44524</v>
      </c>
      <c r="L757" s="289">
        <v>8.7744000000000003E-2</v>
      </c>
      <c r="M757" s="289">
        <v>8.7744000000000003E-2</v>
      </c>
      <c r="N757" s="289">
        <v>905.32100000000003</v>
      </c>
      <c r="O757" s="289">
        <v>905321</v>
      </c>
      <c r="P757" s="289">
        <v>25424.225999999999</v>
      </c>
      <c r="Q757" s="289">
        <v>25424226</v>
      </c>
      <c r="R757" s="289">
        <v>0</v>
      </c>
      <c r="S757" s="289">
        <v>71.44</v>
      </c>
    </row>
    <row r="758" spans="1:19">
      <c r="A758" s="69" t="str">
        <f t="shared" si="11"/>
        <v>HDONTFDPD</v>
      </c>
      <c r="B758" s="69" t="str">
        <f>VLOOKUP(H758,mapping!A:B,2,0)</f>
        <v>HDONTF</v>
      </c>
      <c r="C758" s="69" t="str">
        <f>VLOOKUP(H758,mapping!A:C,3,0)</f>
        <v>DPD</v>
      </c>
      <c r="D758" s="69" t="str">
        <f>VLOOKUP(H758,mapping!A:D,4,0)</f>
        <v>Direct Plan - Daily Dividend Option</v>
      </c>
      <c r="G758" s="239">
        <v>756</v>
      </c>
      <c r="H758" s="239" t="s">
        <v>1446</v>
      </c>
      <c r="I758" s="239" t="s">
        <v>2094</v>
      </c>
      <c r="J758" s="287">
        <v>44651</v>
      </c>
      <c r="K758" s="287">
        <v>44651</v>
      </c>
      <c r="L758" s="289">
        <v>0.10015192000000001</v>
      </c>
      <c r="M758" s="289">
        <v>0.10015192000000001</v>
      </c>
      <c r="N758" s="289">
        <v>0</v>
      </c>
      <c r="O758" s="289">
        <v>0</v>
      </c>
      <c r="P758" s="289">
        <v>17.773</v>
      </c>
      <c r="Q758" s="289">
        <v>17773</v>
      </c>
      <c r="R758" s="289">
        <v>0</v>
      </c>
      <c r="S758" s="289">
        <v>0</v>
      </c>
    </row>
    <row r="759" spans="1:19">
      <c r="A759" s="69" t="str">
        <f t="shared" si="11"/>
        <v>HDUSDFDD</v>
      </c>
      <c r="B759" s="69" t="str">
        <f>VLOOKUP(H759,mapping!A:B,2,0)</f>
        <v>HDUSDF</v>
      </c>
      <c r="C759" s="69" t="str">
        <f>VLOOKUP(H759,mapping!A:C,3,0)</f>
        <v>DD</v>
      </c>
      <c r="D759" s="69" t="str">
        <f>VLOOKUP(H759,mapping!A:D,4,0)</f>
        <v>Daily Dividend Option</v>
      </c>
      <c r="G759" s="239">
        <v>757</v>
      </c>
      <c r="H759" s="239" t="s">
        <v>1660</v>
      </c>
      <c r="I759" s="239" t="s">
        <v>2093</v>
      </c>
      <c r="J759" s="287">
        <v>44613</v>
      </c>
      <c r="K759" s="287">
        <v>44613</v>
      </c>
      <c r="L759" s="289">
        <v>0.26630965000000001</v>
      </c>
      <c r="M759" s="289">
        <v>0.26630965000000001</v>
      </c>
      <c r="N759" s="289">
        <v>0</v>
      </c>
      <c r="O759" s="289">
        <v>0</v>
      </c>
      <c r="P759" s="289">
        <v>81920.12</v>
      </c>
      <c r="Q759" s="289">
        <v>84188479.930787995</v>
      </c>
      <c r="R759" s="289">
        <v>0</v>
      </c>
      <c r="S759" s="289">
        <v>0</v>
      </c>
    </row>
    <row r="760" spans="1:19">
      <c r="A760" s="69" t="str">
        <f t="shared" si="11"/>
        <v>HDUSDFDD</v>
      </c>
      <c r="B760" s="69" t="str">
        <f>VLOOKUP(H760,mapping!A:B,2,0)</f>
        <v>HDUSDF</v>
      </c>
      <c r="C760" s="69" t="str">
        <f>VLOOKUP(H760,mapping!A:C,3,0)</f>
        <v>DD</v>
      </c>
      <c r="D760" s="69" t="str">
        <f>VLOOKUP(H760,mapping!A:D,4,0)</f>
        <v>Daily Dividend Option</v>
      </c>
      <c r="G760" s="239">
        <v>758</v>
      </c>
      <c r="H760" s="239" t="s">
        <v>1660</v>
      </c>
      <c r="I760" s="239" t="s">
        <v>2093</v>
      </c>
      <c r="J760" s="287">
        <v>44510</v>
      </c>
      <c r="K760" s="287">
        <v>44510</v>
      </c>
      <c r="L760" s="289">
        <v>0.20111652999999999</v>
      </c>
      <c r="M760" s="289">
        <v>0.20111652999999999</v>
      </c>
      <c r="N760" s="289">
        <v>0</v>
      </c>
      <c r="O760" s="289">
        <v>0</v>
      </c>
      <c r="P760" s="289">
        <v>87349.035000000003</v>
      </c>
      <c r="Q760" s="289">
        <v>89767721.044246495</v>
      </c>
      <c r="R760" s="289">
        <v>0</v>
      </c>
      <c r="S760" s="289">
        <v>0</v>
      </c>
    </row>
    <row r="761" spans="1:19">
      <c r="A761" s="69" t="str">
        <f t="shared" si="11"/>
        <v>HDONTFDPD</v>
      </c>
      <c r="B761" s="69" t="str">
        <f>VLOOKUP(H761,mapping!A:B,2,0)</f>
        <v>HDONTF</v>
      </c>
      <c r="C761" s="69" t="str">
        <f>VLOOKUP(H761,mapping!A:C,3,0)</f>
        <v>DPD</v>
      </c>
      <c r="D761" s="69" t="str">
        <f>VLOOKUP(H761,mapping!A:D,4,0)</f>
        <v>Direct Plan - Daily Dividend Option</v>
      </c>
      <c r="G761" s="239">
        <v>759</v>
      </c>
      <c r="H761" s="239" t="s">
        <v>1446</v>
      </c>
      <c r="I761" s="239" t="s">
        <v>2094</v>
      </c>
      <c r="J761" s="287">
        <v>44570</v>
      </c>
      <c r="K761" s="287">
        <v>44570</v>
      </c>
      <c r="L761" s="289">
        <v>0.15891032999999999</v>
      </c>
      <c r="M761" s="289">
        <v>0.15891032999999999</v>
      </c>
      <c r="N761" s="289">
        <v>0</v>
      </c>
      <c r="O761" s="289">
        <v>0</v>
      </c>
      <c r="P761" s="289">
        <v>17.62</v>
      </c>
      <c r="Q761" s="289">
        <v>17620</v>
      </c>
      <c r="R761" s="289">
        <v>0</v>
      </c>
      <c r="S761" s="289">
        <v>0</v>
      </c>
    </row>
    <row r="762" spans="1:19">
      <c r="A762" s="69" t="str">
        <f t="shared" si="11"/>
        <v>HDONTFDPD</v>
      </c>
      <c r="B762" s="69" t="str">
        <f>VLOOKUP(H762,mapping!A:B,2,0)</f>
        <v>HDONTF</v>
      </c>
      <c r="C762" s="69" t="str">
        <f>VLOOKUP(H762,mapping!A:C,3,0)</f>
        <v>DPD</v>
      </c>
      <c r="D762" s="69" t="str">
        <f>VLOOKUP(H762,mapping!A:D,4,0)</f>
        <v>Direct Plan - Daily Dividend Option</v>
      </c>
      <c r="G762" s="239">
        <v>760</v>
      </c>
      <c r="H762" s="239" t="s">
        <v>1446</v>
      </c>
      <c r="I762" s="239" t="s">
        <v>2094</v>
      </c>
      <c r="J762" s="287">
        <v>44595</v>
      </c>
      <c r="K762" s="287">
        <v>44595</v>
      </c>
      <c r="L762" s="289">
        <v>8.8856190000000002E-2</v>
      </c>
      <c r="M762" s="289">
        <v>8.8856190000000002E-2</v>
      </c>
      <c r="N762" s="289">
        <v>0</v>
      </c>
      <c r="O762" s="289">
        <v>0</v>
      </c>
      <c r="P762" s="289">
        <v>17.669</v>
      </c>
      <c r="Q762" s="289">
        <v>17669</v>
      </c>
      <c r="R762" s="289">
        <v>0</v>
      </c>
      <c r="S762" s="289">
        <v>0</v>
      </c>
    </row>
    <row r="763" spans="1:19">
      <c r="A763" s="69" t="str">
        <f t="shared" si="11"/>
        <v>HLCASHDPD</v>
      </c>
      <c r="B763" s="69" t="str">
        <f>VLOOKUP(H763,mapping!A:B,2,0)</f>
        <v>HLCASH</v>
      </c>
      <c r="C763" s="69" t="str">
        <f>VLOOKUP(H763,mapping!A:C,3,0)</f>
        <v>DPD</v>
      </c>
      <c r="D763" s="69" t="str">
        <f>VLOOKUP(H763,mapping!A:D,4,0)</f>
        <v>Direct Plan - Daily Dividend Option</v>
      </c>
      <c r="G763" s="239">
        <v>761</v>
      </c>
      <c r="H763" s="239" t="s">
        <v>615</v>
      </c>
      <c r="I763" s="239" t="s">
        <v>2095</v>
      </c>
      <c r="J763" s="287">
        <v>44563</v>
      </c>
      <c r="K763" s="287">
        <v>44563</v>
      </c>
      <c r="L763" s="289">
        <v>0.19386655</v>
      </c>
      <c r="M763" s="289">
        <v>0.19386655</v>
      </c>
      <c r="N763" s="289">
        <v>193163.09599999999</v>
      </c>
      <c r="O763" s="289">
        <v>193344688.6265496</v>
      </c>
      <c r="P763" s="289">
        <v>5483.1769999999997</v>
      </c>
      <c r="Q763" s="289">
        <v>5488331.7346976995</v>
      </c>
      <c r="R763" s="289">
        <v>0</v>
      </c>
      <c r="S763" s="289">
        <v>33704.18</v>
      </c>
    </row>
    <row r="764" spans="1:19">
      <c r="A764" s="69" t="str">
        <f t="shared" si="11"/>
        <v>HDUSTFDPD</v>
      </c>
      <c r="B764" s="69" t="str">
        <f>VLOOKUP(H764,mapping!A:B,2,0)</f>
        <v>HDUSTF</v>
      </c>
      <c r="C764" s="69" t="str">
        <f>VLOOKUP(H764,mapping!A:C,3,0)</f>
        <v>DPD</v>
      </c>
      <c r="D764" s="69" t="str">
        <f>VLOOKUP(H764,mapping!A:D,4,0)</f>
        <v>Direct Plan - Daily Dividend Option</v>
      </c>
      <c r="G764" s="239">
        <v>762</v>
      </c>
      <c r="H764" s="239" t="s">
        <v>465</v>
      </c>
      <c r="I764" s="239" t="s">
        <v>2097</v>
      </c>
      <c r="J764" s="287">
        <v>44526</v>
      </c>
      <c r="K764" s="287">
        <v>44526</v>
      </c>
      <c r="L764" s="289">
        <v>2.6073400000000001E-3</v>
      </c>
      <c r="M764" s="289">
        <v>2.6073400000000001E-3</v>
      </c>
      <c r="N764" s="289">
        <v>3087.7959999999998</v>
      </c>
      <c r="O764" s="289">
        <v>31139.1875416</v>
      </c>
      <c r="P764" s="289">
        <v>120213.643</v>
      </c>
      <c r="Q764" s="289">
        <v>1212306.5041978001</v>
      </c>
      <c r="R764" s="289">
        <v>0</v>
      </c>
      <c r="S764" s="289">
        <v>8.0500000000000007</v>
      </c>
    </row>
    <row r="765" spans="1:19">
      <c r="A765" s="69" t="str">
        <f t="shared" si="11"/>
        <v>HDONTFDD</v>
      </c>
      <c r="B765" s="69" t="str">
        <f>VLOOKUP(H765,mapping!A:B,2,0)</f>
        <v>HDONTF</v>
      </c>
      <c r="C765" s="69" t="str">
        <f>VLOOKUP(H765,mapping!A:C,3,0)</f>
        <v>DD</v>
      </c>
      <c r="D765" s="69" t="str">
        <f>VLOOKUP(H765,mapping!A:D,4,0)</f>
        <v>Daily Dividend Option</v>
      </c>
      <c r="G765" s="239">
        <v>763</v>
      </c>
      <c r="H765" s="239" t="s">
        <v>1441</v>
      </c>
      <c r="I765" s="239" t="s">
        <v>2096</v>
      </c>
      <c r="J765" s="287">
        <v>44614</v>
      </c>
      <c r="K765" s="287">
        <v>44614</v>
      </c>
      <c r="L765" s="289">
        <v>9.0841580000000005E-2</v>
      </c>
      <c r="M765" s="289">
        <v>9.0841580000000005E-2</v>
      </c>
      <c r="N765" s="289">
        <v>611.12699999999995</v>
      </c>
      <c r="O765" s="289">
        <v>611127</v>
      </c>
      <c r="P765" s="289">
        <v>25599.004000000001</v>
      </c>
      <c r="Q765" s="289">
        <v>25599004</v>
      </c>
      <c r="R765" s="289">
        <v>0</v>
      </c>
      <c r="S765" s="289">
        <v>49.52</v>
      </c>
    </row>
    <row r="766" spans="1:19">
      <c r="A766" s="69" t="str">
        <f t="shared" si="11"/>
        <v>HDUSTFDD</v>
      </c>
      <c r="B766" s="69" t="str">
        <f>VLOOKUP(H766,mapping!A:B,2,0)</f>
        <v>HDUSTF</v>
      </c>
      <c r="C766" s="69" t="str">
        <f>VLOOKUP(H766,mapping!A:C,3,0)</f>
        <v>DD</v>
      </c>
      <c r="D766" s="69" t="str">
        <f>VLOOKUP(H766,mapping!A:D,4,0)</f>
        <v>Daily Dividend Option</v>
      </c>
      <c r="G766" s="239">
        <v>764</v>
      </c>
      <c r="H766" s="239" t="s">
        <v>459</v>
      </c>
      <c r="I766" s="239" t="s">
        <v>2257</v>
      </c>
      <c r="J766" s="287">
        <v>44566</v>
      </c>
      <c r="K766" s="287">
        <v>44566</v>
      </c>
      <c r="L766" s="289">
        <v>1.3489299999999999E-3</v>
      </c>
      <c r="M766" s="289">
        <v>1.3489299999999999E-3</v>
      </c>
      <c r="N766" s="289">
        <v>31537.34</v>
      </c>
      <c r="O766" s="289">
        <v>317010.18794600002</v>
      </c>
      <c r="P766" s="289">
        <v>3410588.8530000001</v>
      </c>
      <c r="Q766" s="289">
        <v>34282898.091470703</v>
      </c>
      <c r="R766" s="289">
        <v>0</v>
      </c>
      <c r="S766" s="289">
        <v>42.54</v>
      </c>
    </row>
    <row r="767" spans="1:19">
      <c r="A767" s="69" t="str">
        <f t="shared" si="11"/>
        <v>HDONTFDPD</v>
      </c>
      <c r="B767" s="69" t="str">
        <f>VLOOKUP(H767,mapping!A:B,2,0)</f>
        <v>HDONTF</v>
      </c>
      <c r="C767" s="69" t="str">
        <f>VLOOKUP(H767,mapping!A:C,3,0)</f>
        <v>DPD</v>
      </c>
      <c r="D767" s="69" t="str">
        <f>VLOOKUP(H767,mapping!A:D,4,0)</f>
        <v>Direct Plan - Daily Dividend Option</v>
      </c>
      <c r="G767" s="239">
        <v>765</v>
      </c>
      <c r="H767" s="239" t="s">
        <v>1446</v>
      </c>
      <c r="I767" s="239" t="s">
        <v>2094</v>
      </c>
      <c r="J767" s="287">
        <v>44522</v>
      </c>
      <c r="K767" s="287">
        <v>44522</v>
      </c>
      <c r="L767" s="289">
        <v>9.7535930000000007E-2</v>
      </c>
      <c r="M767" s="289">
        <v>9.7535930000000007E-2</v>
      </c>
      <c r="N767" s="289">
        <v>0</v>
      </c>
      <c r="O767" s="289">
        <v>0</v>
      </c>
      <c r="P767" s="289">
        <v>17.532</v>
      </c>
      <c r="Q767" s="289">
        <v>17532</v>
      </c>
      <c r="R767" s="289">
        <v>0</v>
      </c>
      <c r="S767" s="289">
        <v>0</v>
      </c>
    </row>
    <row r="768" spans="1:19">
      <c r="A768" s="69" t="str">
        <f t="shared" si="11"/>
        <v>HDUSTFDPD</v>
      </c>
      <c r="B768" s="69" t="str">
        <f>VLOOKUP(H768,mapping!A:B,2,0)</f>
        <v>HDUSTF</v>
      </c>
      <c r="C768" s="69" t="str">
        <f>VLOOKUP(H768,mapping!A:C,3,0)</f>
        <v>DPD</v>
      </c>
      <c r="D768" s="69" t="str">
        <f>VLOOKUP(H768,mapping!A:D,4,0)</f>
        <v>Direct Plan - Daily Dividend Option</v>
      </c>
      <c r="G768" s="239">
        <v>766</v>
      </c>
      <c r="H768" s="239" t="s">
        <v>465</v>
      </c>
      <c r="I768" s="239" t="s">
        <v>2097</v>
      </c>
      <c r="J768" s="287">
        <v>44531</v>
      </c>
      <c r="K768" s="287">
        <v>44531</v>
      </c>
      <c r="L768" s="289">
        <v>1.6353699999999999E-3</v>
      </c>
      <c r="M768" s="289">
        <v>1.6353699999999999E-3</v>
      </c>
      <c r="N768" s="289">
        <v>3090.393</v>
      </c>
      <c r="O768" s="289">
        <v>31165.377247799999</v>
      </c>
      <c r="P768" s="289">
        <v>120304.689</v>
      </c>
      <c r="Q768" s="289">
        <v>1213224.6666894001</v>
      </c>
      <c r="R768" s="289">
        <v>0</v>
      </c>
      <c r="S768" s="289">
        <v>5.05</v>
      </c>
    </row>
    <row r="769" spans="1:19">
      <c r="A769" s="69" t="str">
        <f t="shared" si="11"/>
        <v>HDUSDFDD</v>
      </c>
      <c r="B769" s="69" t="str">
        <f>VLOOKUP(H769,mapping!A:B,2,0)</f>
        <v>HDUSDF</v>
      </c>
      <c r="C769" s="69" t="str">
        <f>VLOOKUP(H769,mapping!A:C,3,0)</f>
        <v>DD</v>
      </c>
      <c r="D769" s="69" t="str">
        <f>VLOOKUP(H769,mapping!A:D,4,0)</f>
        <v>Daily Dividend Option</v>
      </c>
      <c r="G769" s="239">
        <v>767</v>
      </c>
      <c r="H769" s="239" t="s">
        <v>1660</v>
      </c>
      <c r="I769" s="239" t="s">
        <v>2093</v>
      </c>
      <c r="J769" s="287">
        <v>44566</v>
      </c>
      <c r="K769" s="287">
        <v>44566</v>
      </c>
      <c r="L769" s="289">
        <v>0.14477370000000001</v>
      </c>
      <c r="M769" s="289">
        <v>0.14477370000000001</v>
      </c>
      <c r="N769" s="289">
        <v>0</v>
      </c>
      <c r="O769" s="289">
        <v>0</v>
      </c>
      <c r="P769" s="289">
        <v>85407.239000000001</v>
      </c>
      <c r="Q769" s="289">
        <v>87772156.907186106</v>
      </c>
      <c r="R769" s="289">
        <v>0</v>
      </c>
      <c r="S769" s="289">
        <v>0</v>
      </c>
    </row>
    <row r="770" spans="1:19">
      <c r="A770" s="69" t="str">
        <f t="shared" si="11"/>
        <v>HDONTFDD</v>
      </c>
      <c r="B770" s="69" t="str">
        <f>VLOOKUP(H770,mapping!A:B,2,0)</f>
        <v>HDONTF</v>
      </c>
      <c r="C770" s="69" t="str">
        <f>VLOOKUP(H770,mapping!A:C,3,0)</f>
        <v>DD</v>
      </c>
      <c r="D770" s="69" t="str">
        <f>VLOOKUP(H770,mapping!A:D,4,0)</f>
        <v>Daily Dividend Option</v>
      </c>
      <c r="G770" s="239">
        <v>768</v>
      </c>
      <c r="H770" s="239" t="s">
        <v>1441</v>
      </c>
      <c r="I770" s="239" t="s">
        <v>2096</v>
      </c>
      <c r="J770" s="287">
        <v>44493</v>
      </c>
      <c r="K770" s="287">
        <v>44493</v>
      </c>
      <c r="L770" s="289">
        <v>0.17443743</v>
      </c>
      <c r="M770" s="289">
        <v>0.17443743</v>
      </c>
      <c r="N770" s="289">
        <v>1002.845</v>
      </c>
      <c r="O770" s="289">
        <v>1002845</v>
      </c>
      <c r="P770" s="289">
        <v>22869.439999999999</v>
      </c>
      <c r="Q770" s="289">
        <v>22869440</v>
      </c>
      <c r="R770" s="289">
        <v>0</v>
      </c>
      <c r="S770" s="289">
        <v>157.91999999999999</v>
      </c>
    </row>
    <row r="771" spans="1:19">
      <c r="A771" s="69" t="str">
        <f t="shared" si="11"/>
        <v>HLCASHDPD</v>
      </c>
      <c r="B771" s="69" t="str">
        <f>VLOOKUP(H771,mapping!A:B,2,0)</f>
        <v>HLCASH</v>
      </c>
      <c r="C771" s="69" t="str">
        <f>VLOOKUP(H771,mapping!A:C,3,0)</f>
        <v>DPD</v>
      </c>
      <c r="D771" s="69" t="str">
        <f>VLOOKUP(H771,mapping!A:D,4,0)</f>
        <v>Direct Plan - Daily Dividend Option</v>
      </c>
      <c r="G771" s="239">
        <v>769</v>
      </c>
      <c r="H771" s="239" t="s">
        <v>615</v>
      </c>
      <c r="I771" s="239" t="s">
        <v>2095</v>
      </c>
      <c r="J771" s="287">
        <v>44529</v>
      </c>
      <c r="K771" s="287">
        <v>44529</v>
      </c>
      <c r="L771" s="289">
        <v>9.6905839999999993E-2</v>
      </c>
      <c r="M771" s="289">
        <v>9.6905839999999993E-2</v>
      </c>
      <c r="N771" s="289">
        <v>212579.24299999999</v>
      </c>
      <c r="O771" s="289">
        <v>212779088.74634433</v>
      </c>
      <c r="P771" s="289">
        <v>5456.2669999999998</v>
      </c>
      <c r="Q771" s="289">
        <v>5461396.4366066996</v>
      </c>
      <c r="R771" s="289">
        <v>0</v>
      </c>
      <c r="S771" s="289">
        <v>18540.25</v>
      </c>
    </row>
    <row r="772" spans="1:19">
      <c r="A772" s="69" t="str">
        <f t="shared" ref="A772:A835" si="12">+B772&amp;C772</f>
        <v>HLCASHDPD</v>
      </c>
      <c r="B772" s="69" t="str">
        <f>VLOOKUP(H772,mapping!A:B,2,0)</f>
        <v>HLCASH</v>
      </c>
      <c r="C772" s="69" t="str">
        <f>VLOOKUP(H772,mapping!A:C,3,0)</f>
        <v>DPD</v>
      </c>
      <c r="D772" s="69" t="str">
        <f>VLOOKUP(H772,mapping!A:D,4,0)</f>
        <v>Direct Plan - Daily Dividend Option</v>
      </c>
      <c r="G772" s="239">
        <v>770</v>
      </c>
      <c r="H772" s="239" t="s">
        <v>615</v>
      </c>
      <c r="I772" s="239" t="s">
        <v>2095</v>
      </c>
      <c r="J772" s="287">
        <v>44512</v>
      </c>
      <c r="K772" s="287">
        <v>44512</v>
      </c>
      <c r="L772" s="289">
        <v>0.11557549</v>
      </c>
      <c r="M772" s="289">
        <v>0.11557549</v>
      </c>
      <c r="N772" s="289">
        <v>195877.421</v>
      </c>
      <c r="O772" s="289">
        <v>196061565.36348209</v>
      </c>
      <c r="P772" s="289">
        <v>5448.3940000000002</v>
      </c>
      <c r="Q772" s="289">
        <v>5453516.0351994</v>
      </c>
      <c r="R772" s="289">
        <v>0</v>
      </c>
      <c r="S772" s="289">
        <v>20376.61</v>
      </c>
    </row>
    <row r="773" spans="1:19">
      <c r="A773" s="69" t="str">
        <f t="shared" si="12"/>
        <v>HDONTFDPD</v>
      </c>
      <c r="B773" s="69" t="str">
        <f>VLOOKUP(H773,mapping!A:B,2,0)</f>
        <v>HDONTF</v>
      </c>
      <c r="C773" s="69" t="str">
        <f>VLOOKUP(H773,mapping!A:C,3,0)</f>
        <v>DPD</v>
      </c>
      <c r="D773" s="69" t="str">
        <f>VLOOKUP(H773,mapping!A:D,4,0)</f>
        <v>Direct Plan - Daily Dividend Option</v>
      </c>
      <c r="G773" s="239">
        <v>771</v>
      </c>
      <c r="H773" s="239" t="s">
        <v>1446</v>
      </c>
      <c r="I773" s="239" t="s">
        <v>2094</v>
      </c>
      <c r="J773" s="287">
        <v>44598</v>
      </c>
      <c r="K773" s="287">
        <v>44598</v>
      </c>
      <c r="L773" s="289">
        <v>0.16465794</v>
      </c>
      <c r="M773" s="289">
        <v>0.16465794</v>
      </c>
      <c r="N773" s="289">
        <v>0</v>
      </c>
      <c r="O773" s="289">
        <v>0</v>
      </c>
      <c r="P773" s="289">
        <v>17.672999999999998</v>
      </c>
      <c r="Q773" s="289">
        <v>17673</v>
      </c>
      <c r="R773" s="289">
        <v>0</v>
      </c>
      <c r="S773" s="289">
        <v>0</v>
      </c>
    </row>
    <row r="774" spans="1:19">
      <c r="A774" s="69" t="str">
        <f t="shared" si="12"/>
        <v>HDUSDFDD</v>
      </c>
      <c r="B774" s="69" t="str">
        <f>VLOOKUP(H774,mapping!A:B,2,0)</f>
        <v>HDUSDF</v>
      </c>
      <c r="C774" s="69" t="str">
        <f>VLOOKUP(H774,mapping!A:C,3,0)</f>
        <v>DD</v>
      </c>
      <c r="D774" s="69" t="str">
        <f>VLOOKUP(H774,mapping!A:D,4,0)</f>
        <v>Daily Dividend Option</v>
      </c>
      <c r="G774" s="239">
        <v>772</v>
      </c>
      <c r="H774" s="239" t="s">
        <v>1660</v>
      </c>
      <c r="I774" s="239" t="s">
        <v>2093</v>
      </c>
      <c r="J774" s="287">
        <v>44558</v>
      </c>
      <c r="K774" s="287">
        <v>44558</v>
      </c>
      <c r="L774" s="289">
        <v>0.10006492</v>
      </c>
      <c r="M774" s="289">
        <v>0.10006492</v>
      </c>
      <c r="N774" s="289">
        <v>0</v>
      </c>
      <c r="O774" s="289">
        <v>0</v>
      </c>
      <c r="P774" s="289">
        <v>86010.178</v>
      </c>
      <c r="Q774" s="289">
        <v>88391791.227802202</v>
      </c>
      <c r="R774" s="289">
        <v>0</v>
      </c>
      <c r="S774" s="289">
        <v>0</v>
      </c>
    </row>
    <row r="775" spans="1:19">
      <c r="A775" s="69" t="str">
        <f t="shared" si="12"/>
        <v>HDUSTFDPD</v>
      </c>
      <c r="B775" s="69" t="str">
        <f>VLOOKUP(H775,mapping!A:B,2,0)</f>
        <v>HDUSTF</v>
      </c>
      <c r="C775" s="69" t="str">
        <f>VLOOKUP(H775,mapping!A:C,3,0)</f>
        <v>DPD</v>
      </c>
      <c r="D775" s="69" t="str">
        <f>VLOOKUP(H775,mapping!A:D,4,0)</f>
        <v>Direct Plan - Daily Dividend Option</v>
      </c>
      <c r="G775" s="239">
        <v>773</v>
      </c>
      <c r="H775" s="239" t="s">
        <v>465</v>
      </c>
      <c r="I775" s="239" t="s">
        <v>2097</v>
      </c>
      <c r="J775" s="287">
        <v>44532</v>
      </c>
      <c r="K775" s="287">
        <v>44532</v>
      </c>
      <c r="L775" s="289">
        <v>1.91187E-3</v>
      </c>
      <c r="M775" s="289">
        <v>1.91187E-3</v>
      </c>
      <c r="N775" s="289">
        <v>3090.8939999999998</v>
      </c>
      <c r="O775" s="289">
        <v>31170.429632399999</v>
      </c>
      <c r="P775" s="289">
        <v>120322.215</v>
      </c>
      <c r="Q775" s="289">
        <v>1213401.4093889999</v>
      </c>
      <c r="R775" s="289">
        <v>0</v>
      </c>
      <c r="S775" s="289">
        <v>5.91</v>
      </c>
    </row>
    <row r="776" spans="1:19">
      <c r="A776" s="69" t="str">
        <f t="shared" si="12"/>
        <v>HDUSDFDD</v>
      </c>
      <c r="B776" s="69" t="str">
        <f>VLOOKUP(H776,mapping!A:B,2,0)</f>
        <v>HDUSDF</v>
      </c>
      <c r="C776" s="69" t="str">
        <f>VLOOKUP(H776,mapping!A:C,3,0)</f>
        <v>DD</v>
      </c>
      <c r="D776" s="69" t="str">
        <f>VLOOKUP(H776,mapping!A:D,4,0)</f>
        <v>Daily Dividend Option</v>
      </c>
      <c r="G776" s="239">
        <v>774</v>
      </c>
      <c r="H776" s="239" t="s">
        <v>1660</v>
      </c>
      <c r="I776" s="239" t="s">
        <v>2093</v>
      </c>
      <c r="J776" s="287">
        <v>44585</v>
      </c>
      <c r="K776" s="287">
        <v>44585</v>
      </c>
      <c r="L776" s="289">
        <v>0.29027586999999999</v>
      </c>
      <c r="M776" s="289">
        <v>0.29027586999999999</v>
      </c>
      <c r="N776" s="289">
        <v>0</v>
      </c>
      <c r="O776" s="289">
        <v>0</v>
      </c>
      <c r="P776" s="289">
        <v>84065.180999999997</v>
      </c>
      <c r="Q776" s="289">
        <v>86392937.455371901</v>
      </c>
      <c r="R776" s="289">
        <v>0</v>
      </c>
      <c r="S776" s="289">
        <v>0</v>
      </c>
    </row>
    <row r="777" spans="1:19">
      <c r="A777" s="69" t="str">
        <f t="shared" si="12"/>
        <v>HLCASHDD</v>
      </c>
      <c r="B777" s="69" t="str">
        <f>VLOOKUP(H777,mapping!A:B,2,0)</f>
        <v>HLCASH</v>
      </c>
      <c r="C777" s="69" t="str">
        <f>VLOOKUP(H777,mapping!A:C,3,0)</f>
        <v>DD</v>
      </c>
      <c r="D777" s="69" t="str">
        <f>VLOOKUP(H777,mapping!A:D,4,0)</f>
        <v>Daily Dividend Option</v>
      </c>
      <c r="G777" s="239">
        <v>775</v>
      </c>
      <c r="H777" s="239" t="s">
        <v>610</v>
      </c>
      <c r="I777" s="239" t="s">
        <v>2098</v>
      </c>
      <c r="J777" s="287">
        <v>44612</v>
      </c>
      <c r="K777" s="287">
        <v>44612</v>
      </c>
      <c r="L777" s="289">
        <v>0.18428676999999999</v>
      </c>
      <c r="M777" s="289">
        <v>0.18428676999999999</v>
      </c>
      <c r="N777" s="289">
        <v>91163.173999999999</v>
      </c>
      <c r="O777" s="289">
        <v>91263380.560860798</v>
      </c>
      <c r="P777" s="289">
        <v>677934.25340000005</v>
      </c>
      <c r="Q777" s="289">
        <v>678679438.73133731</v>
      </c>
      <c r="R777" s="289">
        <v>0</v>
      </c>
      <c r="S777" s="289">
        <v>15224.87</v>
      </c>
    </row>
    <row r="778" spans="1:19">
      <c r="A778" s="69" t="str">
        <f t="shared" si="12"/>
        <v>HDONTFDD</v>
      </c>
      <c r="B778" s="69" t="str">
        <f>VLOOKUP(H778,mapping!A:B,2,0)</f>
        <v>HDONTF</v>
      </c>
      <c r="C778" s="69" t="str">
        <f>VLOOKUP(H778,mapping!A:C,3,0)</f>
        <v>DD</v>
      </c>
      <c r="D778" s="69" t="str">
        <f>VLOOKUP(H778,mapping!A:D,4,0)</f>
        <v>Daily Dividend Option</v>
      </c>
      <c r="G778" s="239">
        <v>776</v>
      </c>
      <c r="H778" s="239" t="s">
        <v>1441</v>
      </c>
      <c r="I778" s="239" t="s">
        <v>2096</v>
      </c>
      <c r="J778" s="287">
        <v>44594</v>
      </c>
      <c r="K778" s="287">
        <v>44594</v>
      </c>
      <c r="L778" s="289">
        <v>8.8574310000000003E-2</v>
      </c>
      <c r="M778" s="289">
        <v>8.8574310000000003E-2</v>
      </c>
      <c r="N778" s="289">
        <v>710.05</v>
      </c>
      <c r="O778" s="289">
        <v>710050</v>
      </c>
      <c r="P778" s="289">
        <v>25562.351999999999</v>
      </c>
      <c r="Q778" s="289">
        <v>25562352</v>
      </c>
      <c r="R778" s="289">
        <v>0</v>
      </c>
      <c r="S778" s="289">
        <v>56.89</v>
      </c>
    </row>
    <row r="779" spans="1:19">
      <c r="A779" s="69" t="str">
        <f t="shared" si="12"/>
        <v>HDONTFDD</v>
      </c>
      <c r="B779" s="69" t="str">
        <f>VLOOKUP(H779,mapping!A:B,2,0)</f>
        <v>HDONTF</v>
      </c>
      <c r="C779" s="69" t="str">
        <f>VLOOKUP(H779,mapping!A:C,3,0)</f>
        <v>DD</v>
      </c>
      <c r="D779" s="69" t="str">
        <f>VLOOKUP(H779,mapping!A:D,4,0)</f>
        <v>Daily Dividend Option</v>
      </c>
      <c r="G779" s="239">
        <v>777</v>
      </c>
      <c r="H779" s="239" t="s">
        <v>1441</v>
      </c>
      <c r="I779" s="239" t="s">
        <v>2096</v>
      </c>
      <c r="J779" s="287">
        <v>44543</v>
      </c>
      <c r="K779" s="287">
        <v>44543</v>
      </c>
      <c r="L779" s="289">
        <v>8.5485720000000001E-2</v>
      </c>
      <c r="M779" s="289">
        <v>8.5485720000000001E-2</v>
      </c>
      <c r="N779" s="289">
        <v>906.64300000000003</v>
      </c>
      <c r="O779" s="289">
        <v>906643</v>
      </c>
      <c r="P779" s="289">
        <v>25462.670999999998</v>
      </c>
      <c r="Q779" s="289">
        <v>25462671</v>
      </c>
      <c r="R779" s="289">
        <v>0</v>
      </c>
      <c r="S779" s="289">
        <v>69.510000000000005</v>
      </c>
    </row>
    <row r="780" spans="1:19">
      <c r="A780" s="69" t="str">
        <f t="shared" si="12"/>
        <v>HDONTFDPD</v>
      </c>
      <c r="B780" s="69" t="str">
        <f>VLOOKUP(H780,mapping!A:B,2,0)</f>
        <v>HDONTF</v>
      </c>
      <c r="C780" s="69" t="str">
        <f>VLOOKUP(H780,mapping!A:C,3,0)</f>
        <v>DPD</v>
      </c>
      <c r="D780" s="69" t="str">
        <f>VLOOKUP(H780,mapping!A:D,4,0)</f>
        <v>Direct Plan - Daily Dividend Option</v>
      </c>
      <c r="G780" s="239">
        <v>778</v>
      </c>
      <c r="H780" s="239" t="s">
        <v>1446</v>
      </c>
      <c r="I780" s="239" t="s">
        <v>2094</v>
      </c>
      <c r="J780" s="287">
        <v>44501</v>
      </c>
      <c r="K780" s="287">
        <v>44501</v>
      </c>
      <c r="L780" s="289">
        <v>8.8601810000000003E-2</v>
      </c>
      <c r="M780" s="289">
        <v>8.8601810000000003E-2</v>
      </c>
      <c r="N780" s="289">
        <v>0</v>
      </c>
      <c r="O780" s="289">
        <v>0</v>
      </c>
      <c r="P780" s="289">
        <v>17.494</v>
      </c>
      <c r="Q780" s="289">
        <v>17494</v>
      </c>
      <c r="R780" s="289">
        <v>0</v>
      </c>
      <c r="S780" s="289">
        <v>0</v>
      </c>
    </row>
    <row r="781" spans="1:19">
      <c r="A781" s="69" t="str">
        <f t="shared" si="12"/>
        <v>HLCASHDPD</v>
      </c>
      <c r="B781" s="69" t="str">
        <f>VLOOKUP(H781,mapping!A:B,2,0)</f>
        <v>HLCASH</v>
      </c>
      <c r="C781" s="69" t="str">
        <f>VLOOKUP(H781,mapping!A:C,3,0)</f>
        <v>DPD</v>
      </c>
      <c r="D781" s="69" t="str">
        <f>VLOOKUP(H781,mapping!A:D,4,0)</f>
        <v>Direct Plan - Daily Dividend Option</v>
      </c>
      <c r="G781" s="239">
        <v>779</v>
      </c>
      <c r="H781" s="239" t="s">
        <v>615</v>
      </c>
      <c r="I781" s="239" t="s">
        <v>2095</v>
      </c>
      <c r="J781" s="287">
        <v>44503</v>
      </c>
      <c r="K781" s="287">
        <v>44503</v>
      </c>
      <c r="L781" s="289">
        <v>0.11241754</v>
      </c>
      <c r="M781" s="289">
        <v>0.11241754</v>
      </c>
      <c r="N781" s="289">
        <v>195691.804</v>
      </c>
      <c r="O781" s="289">
        <v>195875773.8649404</v>
      </c>
      <c r="P781" s="289">
        <v>5442.3339999999998</v>
      </c>
      <c r="Q781" s="289">
        <v>5447450.3381933998</v>
      </c>
      <c r="R781" s="289">
        <v>0</v>
      </c>
      <c r="S781" s="289">
        <v>19801.2</v>
      </c>
    </row>
    <row r="782" spans="1:19">
      <c r="A782" s="69" t="str">
        <f t="shared" si="12"/>
        <v>HDONTFDPD</v>
      </c>
      <c r="B782" s="69" t="str">
        <f>VLOOKUP(H782,mapping!A:B,2,0)</f>
        <v>HDONTF</v>
      </c>
      <c r="C782" s="69" t="str">
        <f>VLOOKUP(H782,mapping!A:C,3,0)</f>
        <v>DPD</v>
      </c>
      <c r="D782" s="69" t="str">
        <f>VLOOKUP(H782,mapping!A:D,4,0)</f>
        <v>Direct Plan - Daily Dividend Option</v>
      </c>
      <c r="G782" s="239">
        <v>780</v>
      </c>
      <c r="H782" s="239" t="s">
        <v>1446</v>
      </c>
      <c r="I782" s="239" t="s">
        <v>2094</v>
      </c>
      <c r="J782" s="287">
        <v>44557</v>
      </c>
      <c r="K782" s="287">
        <v>44557</v>
      </c>
      <c r="L782" s="289">
        <v>9.4902539999999994E-2</v>
      </c>
      <c r="M782" s="289">
        <v>9.4902539999999994E-2</v>
      </c>
      <c r="N782" s="289">
        <v>0</v>
      </c>
      <c r="O782" s="289">
        <v>0</v>
      </c>
      <c r="P782" s="289">
        <v>17.597000000000001</v>
      </c>
      <c r="Q782" s="289">
        <v>17597</v>
      </c>
      <c r="R782" s="289">
        <v>0</v>
      </c>
      <c r="S782" s="289">
        <v>0</v>
      </c>
    </row>
    <row r="783" spans="1:19">
      <c r="A783" s="69" t="str">
        <f t="shared" si="12"/>
        <v>HLCASHDD</v>
      </c>
      <c r="B783" s="69" t="str">
        <f>VLOOKUP(H783,mapping!A:B,2,0)</f>
        <v>HLCASH</v>
      </c>
      <c r="C783" s="69" t="str">
        <f>VLOOKUP(H783,mapping!A:C,3,0)</f>
        <v>DD</v>
      </c>
      <c r="D783" s="69" t="str">
        <f>VLOOKUP(H783,mapping!A:D,4,0)</f>
        <v>Daily Dividend Option</v>
      </c>
      <c r="G783" s="239">
        <v>781</v>
      </c>
      <c r="H783" s="239" t="s">
        <v>610</v>
      </c>
      <c r="I783" s="239" t="s">
        <v>2098</v>
      </c>
      <c r="J783" s="287">
        <v>44514</v>
      </c>
      <c r="K783" s="287">
        <v>44514</v>
      </c>
      <c r="L783" s="289">
        <v>0.17716391000000001</v>
      </c>
      <c r="M783" s="289">
        <v>0.17716391000000001</v>
      </c>
      <c r="N783" s="289">
        <v>84101.42</v>
      </c>
      <c r="O783" s="289">
        <v>84193864.280864</v>
      </c>
      <c r="P783" s="289">
        <v>686074.92740000004</v>
      </c>
      <c r="Q783" s="289">
        <v>686829060.96019804</v>
      </c>
      <c r="R783" s="289">
        <v>0</v>
      </c>
      <c r="S783" s="289">
        <v>13529.32</v>
      </c>
    </row>
    <row r="784" spans="1:19">
      <c r="A784" s="69" t="str">
        <f t="shared" si="12"/>
        <v>HDONTFDPD</v>
      </c>
      <c r="B784" s="69" t="str">
        <f>VLOOKUP(H784,mapping!A:B,2,0)</f>
        <v>HDONTF</v>
      </c>
      <c r="C784" s="69" t="str">
        <f>VLOOKUP(H784,mapping!A:C,3,0)</f>
        <v>DPD</v>
      </c>
      <c r="D784" s="69" t="str">
        <f>VLOOKUP(H784,mapping!A:D,4,0)</f>
        <v>Direct Plan - Daily Dividend Option</v>
      </c>
      <c r="G784" s="239">
        <v>782</v>
      </c>
      <c r="H784" s="239" t="s">
        <v>1446</v>
      </c>
      <c r="I784" s="239" t="s">
        <v>2094</v>
      </c>
      <c r="J784" s="287">
        <v>44518</v>
      </c>
      <c r="K784" s="287">
        <v>44518</v>
      </c>
      <c r="L784" s="289">
        <v>9.5292429999999997E-2</v>
      </c>
      <c r="M784" s="289">
        <v>9.5292429999999997E-2</v>
      </c>
      <c r="N784" s="289">
        <v>0</v>
      </c>
      <c r="O784" s="289">
        <v>0</v>
      </c>
      <c r="P784" s="289">
        <v>17.524999999999999</v>
      </c>
      <c r="Q784" s="289">
        <v>17525</v>
      </c>
      <c r="R784" s="289">
        <v>0</v>
      </c>
      <c r="S784" s="289">
        <v>0</v>
      </c>
    </row>
    <row r="785" spans="1:19">
      <c r="A785" s="69" t="str">
        <f t="shared" si="12"/>
        <v>HDONTFDPD</v>
      </c>
      <c r="B785" s="69" t="str">
        <f>VLOOKUP(H785,mapping!A:B,2,0)</f>
        <v>HDONTF</v>
      </c>
      <c r="C785" s="69" t="str">
        <f>VLOOKUP(H785,mapping!A:C,3,0)</f>
        <v>DPD</v>
      </c>
      <c r="D785" s="69" t="str">
        <f>VLOOKUP(H785,mapping!A:D,4,0)</f>
        <v>Direct Plan - Daily Dividend Option</v>
      </c>
      <c r="G785" s="239">
        <v>783</v>
      </c>
      <c r="H785" s="239" t="s">
        <v>1446</v>
      </c>
      <c r="I785" s="239" t="s">
        <v>2094</v>
      </c>
      <c r="J785" s="287">
        <v>44551</v>
      </c>
      <c r="K785" s="287">
        <v>44551</v>
      </c>
      <c r="L785" s="289">
        <v>9.8942340000000004E-2</v>
      </c>
      <c r="M785" s="289">
        <v>9.8942340000000004E-2</v>
      </c>
      <c r="N785" s="289">
        <v>0</v>
      </c>
      <c r="O785" s="289">
        <v>0</v>
      </c>
      <c r="P785" s="289">
        <v>17.585999999999999</v>
      </c>
      <c r="Q785" s="289">
        <v>17586</v>
      </c>
      <c r="R785" s="289">
        <v>0</v>
      </c>
      <c r="S785" s="289">
        <v>0</v>
      </c>
    </row>
    <row r="786" spans="1:19">
      <c r="A786" s="69" t="str">
        <f t="shared" si="12"/>
        <v>HDUSDFDD</v>
      </c>
      <c r="B786" s="69" t="str">
        <f>VLOOKUP(H786,mapping!A:B,2,0)</f>
        <v>HDUSDF</v>
      </c>
      <c r="C786" s="69" t="str">
        <f>VLOOKUP(H786,mapping!A:C,3,0)</f>
        <v>DD</v>
      </c>
      <c r="D786" s="69" t="str">
        <f>VLOOKUP(H786,mapping!A:D,4,0)</f>
        <v>Daily Dividend Option</v>
      </c>
      <c r="G786" s="239">
        <v>784</v>
      </c>
      <c r="H786" s="239" t="s">
        <v>1660</v>
      </c>
      <c r="I786" s="239" t="s">
        <v>2093</v>
      </c>
      <c r="J786" s="287">
        <v>44567</v>
      </c>
      <c r="K786" s="287">
        <v>44567</v>
      </c>
      <c r="L786" s="289">
        <v>6.5577930000000006E-2</v>
      </c>
      <c r="M786" s="289">
        <v>6.5577930000000006E-2</v>
      </c>
      <c r="N786" s="289">
        <v>0</v>
      </c>
      <c r="O786" s="289">
        <v>0</v>
      </c>
      <c r="P786" s="289">
        <v>85417.868000000002</v>
      </c>
      <c r="Q786" s="289">
        <v>87783080.223133206</v>
      </c>
      <c r="R786" s="289">
        <v>0</v>
      </c>
      <c r="S786" s="289">
        <v>0</v>
      </c>
    </row>
    <row r="787" spans="1:19">
      <c r="A787" s="69" t="str">
        <f t="shared" si="12"/>
        <v>HDUSTFDPD</v>
      </c>
      <c r="B787" s="69" t="str">
        <f>VLOOKUP(H787,mapping!A:B,2,0)</f>
        <v>HDUSTF</v>
      </c>
      <c r="C787" s="69" t="str">
        <f>VLOOKUP(H787,mapping!A:C,3,0)</f>
        <v>DPD</v>
      </c>
      <c r="D787" s="69" t="str">
        <f>VLOOKUP(H787,mapping!A:D,4,0)</f>
        <v>Direct Plan - Daily Dividend Option</v>
      </c>
      <c r="G787" s="239">
        <v>785</v>
      </c>
      <c r="H787" s="239" t="s">
        <v>465</v>
      </c>
      <c r="I787" s="239" t="s">
        <v>2097</v>
      </c>
      <c r="J787" s="287">
        <v>44567</v>
      </c>
      <c r="K787" s="287">
        <v>44567</v>
      </c>
      <c r="L787" s="289">
        <v>9.5471E-4</v>
      </c>
      <c r="M787" s="289">
        <v>9.5471E-4</v>
      </c>
      <c r="N787" s="289">
        <v>3100.915</v>
      </c>
      <c r="O787" s="289">
        <v>31271.487409000001</v>
      </c>
      <c r="P787" s="289">
        <v>120673.198</v>
      </c>
      <c r="Q787" s="289">
        <v>1216940.9325508</v>
      </c>
      <c r="R787" s="289">
        <v>0</v>
      </c>
      <c r="S787" s="289">
        <v>2.96</v>
      </c>
    </row>
    <row r="788" spans="1:19">
      <c r="A788" s="69" t="str">
        <f t="shared" si="12"/>
        <v>HLCASHDPD</v>
      </c>
      <c r="B788" s="69" t="str">
        <f>VLOOKUP(H788,mapping!A:B,2,0)</f>
        <v>HLCASH</v>
      </c>
      <c r="C788" s="69" t="str">
        <f>VLOOKUP(H788,mapping!A:C,3,0)</f>
        <v>DPD</v>
      </c>
      <c r="D788" s="69" t="str">
        <f>VLOOKUP(H788,mapping!A:D,4,0)</f>
        <v>Direct Plan - Daily Dividend Option</v>
      </c>
      <c r="G788" s="239">
        <v>786</v>
      </c>
      <c r="H788" s="239" t="s">
        <v>615</v>
      </c>
      <c r="I788" s="239" t="s">
        <v>2095</v>
      </c>
      <c r="J788" s="287">
        <v>44475</v>
      </c>
      <c r="K788" s="287">
        <v>44475</v>
      </c>
      <c r="L788" s="289">
        <v>9.6584939999999994E-2</v>
      </c>
      <c r="M788" s="289">
        <v>9.6584939999999994E-2</v>
      </c>
      <c r="N788" s="289">
        <v>58676.243000000002</v>
      </c>
      <c r="O788" s="289">
        <v>58731404.5360443</v>
      </c>
      <c r="P788" s="289">
        <v>5440.4589999999998</v>
      </c>
      <c r="Q788" s="289">
        <v>5445573.5755059002</v>
      </c>
      <c r="R788" s="289">
        <v>0</v>
      </c>
      <c r="S788" s="289">
        <v>5102.99</v>
      </c>
    </row>
    <row r="789" spans="1:19">
      <c r="A789" s="69" t="str">
        <f t="shared" si="12"/>
        <v>HDUSDFDD</v>
      </c>
      <c r="B789" s="69" t="str">
        <f>VLOOKUP(H789,mapping!A:B,2,0)</f>
        <v>HDUSDF</v>
      </c>
      <c r="C789" s="69" t="str">
        <f>VLOOKUP(H789,mapping!A:C,3,0)</f>
        <v>DD</v>
      </c>
      <c r="D789" s="69" t="str">
        <f>VLOOKUP(H789,mapping!A:D,4,0)</f>
        <v>Daily Dividend Option</v>
      </c>
      <c r="G789" s="239">
        <v>787</v>
      </c>
      <c r="H789" s="239" t="s">
        <v>1660</v>
      </c>
      <c r="I789" s="239" t="s">
        <v>2093</v>
      </c>
      <c r="J789" s="287">
        <v>44554</v>
      </c>
      <c r="K789" s="287">
        <v>44554</v>
      </c>
      <c r="L789" s="289">
        <v>0.18690859000000001</v>
      </c>
      <c r="M789" s="289">
        <v>0.18690859000000001</v>
      </c>
      <c r="N789" s="289">
        <v>0</v>
      </c>
      <c r="O789" s="289">
        <v>0</v>
      </c>
      <c r="P789" s="289">
        <v>86474.163</v>
      </c>
      <c r="Q789" s="289">
        <v>88868623.926053703</v>
      </c>
      <c r="R789" s="289">
        <v>0</v>
      </c>
      <c r="S789" s="289">
        <v>0</v>
      </c>
    </row>
    <row r="790" spans="1:19">
      <c r="A790" s="69" t="str">
        <f t="shared" si="12"/>
        <v>HLCASHDD</v>
      </c>
      <c r="B790" s="69" t="str">
        <f>VLOOKUP(H790,mapping!A:B,2,0)</f>
        <v>HLCASH</v>
      </c>
      <c r="C790" s="69" t="str">
        <f>VLOOKUP(H790,mapping!A:C,3,0)</f>
        <v>DD</v>
      </c>
      <c r="D790" s="69" t="str">
        <f>VLOOKUP(H790,mapping!A:D,4,0)</f>
        <v>Daily Dividend Option</v>
      </c>
      <c r="G790" s="239">
        <v>788</v>
      </c>
      <c r="H790" s="239" t="s">
        <v>610</v>
      </c>
      <c r="I790" s="239" t="s">
        <v>2098</v>
      </c>
      <c r="J790" s="287">
        <v>44650</v>
      </c>
      <c r="K790" s="287">
        <v>44650</v>
      </c>
      <c r="L790" s="289">
        <v>5.9745430000000002E-2</v>
      </c>
      <c r="M790" s="289">
        <v>5.9745430000000002E-2</v>
      </c>
      <c r="N790" s="289">
        <v>53482.105000000003</v>
      </c>
      <c r="O790" s="289">
        <v>53548486.988725998</v>
      </c>
      <c r="P790" s="289">
        <v>604558.57140000002</v>
      </c>
      <c r="Q790" s="289">
        <v>605308949.49882174</v>
      </c>
      <c r="R790" s="289">
        <v>0</v>
      </c>
      <c r="S790" s="289">
        <v>2903.15</v>
      </c>
    </row>
    <row r="791" spans="1:19">
      <c r="A791" s="69" t="str">
        <f t="shared" si="12"/>
        <v>HDUSTFDPD</v>
      </c>
      <c r="B791" s="69" t="str">
        <f>VLOOKUP(H791,mapping!A:B,2,0)</f>
        <v>HDUSTF</v>
      </c>
      <c r="C791" s="69" t="str">
        <f>VLOOKUP(H791,mapping!A:C,3,0)</f>
        <v>DPD</v>
      </c>
      <c r="D791" s="69" t="str">
        <f>VLOOKUP(H791,mapping!A:D,4,0)</f>
        <v>Direct Plan - Daily Dividend Option</v>
      </c>
      <c r="G791" s="239">
        <v>789</v>
      </c>
      <c r="H791" s="239" t="s">
        <v>465</v>
      </c>
      <c r="I791" s="239" t="s">
        <v>2097</v>
      </c>
      <c r="J791" s="287">
        <v>44603</v>
      </c>
      <c r="K791" s="287">
        <v>44603</v>
      </c>
      <c r="L791" s="289">
        <v>3.4431900000000001E-3</v>
      </c>
      <c r="M791" s="289">
        <v>3.4431900000000001E-3</v>
      </c>
      <c r="N791" s="289">
        <v>3112.355</v>
      </c>
      <c r="O791" s="289">
        <v>31386.855232999998</v>
      </c>
      <c r="P791" s="289">
        <v>121074.072</v>
      </c>
      <c r="Q791" s="289">
        <v>1220983.5864911999</v>
      </c>
      <c r="R791" s="289">
        <v>0</v>
      </c>
      <c r="S791" s="289">
        <v>10.72</v>
      </c>
    </row>
    <row r="792" spans="1:19">
      <c r="A792" s="69" t="str">
        <f t="shared" si="12"/>
        <v>HLCASHDPD</v>
      </c>
      <c r="B792" s="69" t="str">
        <f>VLOOKUP(H792,mapping!A:B,2,0)</f>
        <v>HLCASH</v>
      </c>
      <c r="C792" s="69" t="str">
        <f>VLOOKUP(H792,mapping!A:C,3,0)</f>
        <v>DPD</v>
      </c>
      <c r="D792" s="69" t="str">
        <f>VLOOKUP(H792,mapping!A:D,4,0)</f>
        <v>Direct Plan - Daily Dividend Option</v>
      </c>
      <c r="G792" s="239">
        <v>790</v>
      </c>
      <c r="H792" s="239" t="s">
        <v>615</v>
      </c>
      <c r="I792" s="239" t="s">
        <v>2095</v>
      </c>
      <c r="J792" s="287">
        <v>44585</v>
      </c>
      <c r="K792" s="287">
        <v>44585</v>
      </c>
      <c r="L792" s="289">
        <v>9.4709580000000002E-2</v>
      </c>
      <c r="M792" s="289">
        <v>9.4709580000000002E-2</v>
      </c>
      <c r="N792" s="289">
        <v>173541.253</v>
      </c>
      <c r="O792" s="289">
        <v>173704399.13194531</v>
      </c>
      <c r="P792" s="289">
        <v>5495.24</v>
      </c>
      <c r="Q792" s="289">
        <v>5500406.0751240002</v>
      </c>
      <c r="R792" s="289">
        <v>0</v>
      </c>
      <c r="S792" s="289">
        <v>14793.28</v>
      </c>
    </row>
    <row r="793" spans="1:19">
      <c r="A793" s="69" t="str">
        <f t="shared" si="12"/>
        <v>HLCASHDPD</v>
      </c>
      <c r="B793" s="69" t="str">
        <f>VLOOKUP(H793,mapping!A:B,2,0)</f>
        <v>HLCASH</v>
      </c>
      <c r="C793" s="69" t="str">
        <f>VLOOKUP(H793,mapping!A:C,3,0)</f>
        <v>DPD</v>
      </c>
      <c r="D793" s="69" t="str">
        <f>VLOOKUP(H793,mapping!A:D,4,0)</f>
        <v>Direct Plan - Daily Dividend Option</v>
      </c>
      <c r="G793" s="239">
        <v>791</v>
      </c>
      <c r="H793" s="239" t="s">
        <v>615</v>
      </c>
      <c r="I793" s="239" t="s">
        <v>2095</v>
      </c>
      <c r="J793" s="287">
        <v>44623</v>
      </c>
      <c r="K793" s="287">
        <v>44623</v>
      </c>
      <c r="L793" s="289">
        <v>8.3569779999999996E-2</v>
      </c>
      <c r="M793" s="289">
        <v>8.3569779999999996E-2</v>
      </c>
      <c r="N793" s="289">
        <v>169131.405</v>
      </c>
      <c r="O793" s="289">
        <v>169290405.43384051</v>
      </c>
      <c r="P793" s="289">
        <v>5515.2060000000001</v>
      </c>
      <c r="Q793" s="289">
        <v>5520390.8451605998</v>
      </c>
      <c r="R793" s="289">
        <v>0</v>
      </c>
      <c r="S793" s="289">
        <v>12721.64</v>
      </c>
    </row>
    <row r="794" spans="1:19">
      <c r="A794" s="69" t="str">
        <f t="shared" si="12"/>
        <v>HDONTFDPD</v>
      </c>
      <c r="B794" s="69" t="str">
        <f>VLOOKUP(H794,mapping!A:B,2,0)</f>
        <v>HDONTF</v>
      </c>
      <c r="C794" s="69" t="str">
        <f>VLOOKUP(H794,mapping!A:C,3,0)</f>
        <v>DPD</v>
      </c>
      <c r="D794" s="69" t="str">
        <f>VLOOKUP(H794,mapping!A:D,4,0)</f>
        <v>Direct Plan - Daily Dividend Option</v>
      </c>
      <c r="G794" s="239">
        <v>792</v>
      </c>
      <c r="H794" s="239" t="s">
        <v>1446</v>
      </c>
      <c r="I794" s="239" t="s">
        <v>2094</v>
      </c>
      <c r="J794" s="287">
        <v>44605</v>
      </c>
      <c r="K794" s="287">
        <v>44605</v>
      </c>
      <c r="L794" s="289">
        <v>0.15718646999999999</v>
      </c>
      <c r="M794" s="289">
        <v>0.15718646999999999</v>
      </c>
      <c r="N794" s="289">
        <v>0</v>
      </c>
      <c r="O794" s="289">
        <v>0</v>
      </c>
      <c r="P794" s="289">
        <v>17.686</v>
      </c>
      <c r="Q794" s="289">
        <v>17686</v>
      </c>
      <c r="R794" s="289">
        <v>0</v>
      </c>
      <c r="S794" s="289">
        <v>0</v>
      </c>
    </row>
    <row r="795" spans="1:19">
      <c r="A795" s="69" t="str">
        <f t="shared" si="12"/>
        <v>HDONTFDD</v>
      </c>
      <c r="B795" s="69" t="str">
        <f>VLOOKUP(H795,mapping!A:B,2,0)</f>
        <v>HDONTF</v>
      </c>
      <c r="C795" s="69" t="str">
        <f>VLOOKUP(H795,mapping!A:C,3,0)</f>
        <v>DD</v>
      </c>
      <c r="D795" s="69" t="str">
        <f>VLOOKUP(H795,mapping!A:D,4,0)</f>
        <v>Daily Dividend Option</v>
      </c>
      <c r="G795" s="239">
        <v>793</v>
      </c>
      <c r="H795" s="239" t="s">
        <v>1441</v>
      </c>
      <c r="I795" s="239" t="s">
        <v>2096</v>
      </c>
      <c r="J795" s="287">
        <v>44636</v>
      </c>
      <c r="K795" s="287">
        <v>44636</v>
      </c>
      <c r="L795" s="289">
        <v>8.3964170000000005E-2</v>
      </c>
      <c r="M795" s="289">
        <v>8.3964170000000005E-2</v>
      </c>
      <c r="N795" s="289">
        <v>612.19500000000005</v>
      </c>
      <c r="O795" s="289">
        <v>612195.36731700005</v>
      </c>
      <c r="P795" s="289">
        <v>25638.758000000002</v>
      </c>
      <c r="Q795" s="289">
        <v>25638773.3832548</v>
      </c>
      <c r="R795" s="289">
        <v>0</v>
      </c>
      <c r="S795" s="289">
        <v>46.4</v>
      </c>
    </row>
    <row r="796" spans="1:19">
      <c r="A796" s="69" t="str">
        <f t="shared" si="12"/>
        <v>HDONTFDPD</v>
      </c>
      <c r="B796" s="69" t="str">
        <f>VLOOKUP(H796,mapping!A:B,2,0)</f>
        <v>HDONTF</v>
      </c>
      <c r="C796" s="69" t="str">
        <f>VLOOKUP(H796,mapping!A:C,3,0)</f>
        <v>DPD</v>
      </c>
      <c r="D796" s="69" t="str">
        <f>VLOOKUP(H796,mapping!A:D,4,0)</f>
        <v>Direct Plan - Daily Dividend Option</v>
      </c>
      <c r="G796" s="239">
        <v>794</v>
      </c>
      <c r="H796" s="239" t="s">
        <v>1446</v>
      </c>
      <c r="I796" s="239" t="s">
        <v>2094</v>
      </c>
      <c r="J796" s="287">
        <v>44473</v>
      </c>
      <c r="K796" s="287">
        <v>44473</v>
      </c>
      <c r="L796" s="289">
        <v>7.0381750000000007E-2</v>
      </c>
      <c r="M796" s="289">
        <v>7.0381750000000007E-2</v>
      </c>
      <c r="N796" s="289">
        <v>0</v>
      </c>
      <c r="O796" s="289">
        <v>0</v>
      </c>
      <c r="P796" s="289">
        <v>22.449000000000002</v>
      </c>
      <c r="Q796" s="289">
        <v>22449</v>
      </c>
      <c r="R796" s="289">
        <v>0</v>
      </c>
      <c r="S796" s="289">
        <v>0</v>
      </c>
    </row>
    <row r="797" spans="1:19">
      <c r="A797" s="69" t="str">
        <f t="shared" si="12"/>
        <v>HDONTFDPD</v>
      </c>
      <c r="B797" s="69" t="str">
        <f>VLOOKUP(H797,mapping!A:B,2,0)</f>
        <v>HDONTF</v>
      </c>
      <c r="C797" s="69" t="str">
        <f>VLOOKUP(H797,mapping!A:C,3,0)</f>
        <v>DPD</v>
      </c>
      <c r="D797" s="69" t="str">
        <f>VLOOKUP(H797,mapping!A:D,4,0)</f>
        <v>Direct Plan - Daily Dividend Option</v>
      </c>
      <c r="G797" s="239">
        <v>795</v>
      </c>
      <c r="H797" s="239" t="s">
        <v>1446</v>
      </c>
      <c r="I797" s="239" t="s">
        <v>2094</v>
      </c>
      <c r="J797" s="287">
        <v>44474</v>
      </c>
      <c r="K797" s="287">
        <v>44474</v>
      </c>
      <c r="L797" s="289">
        <v>7.8523519999999999E-2</v>
      </c>
      <c r="M797" s="289">
        <v>7.8523519999999999E-2</v>
      </c>
      <c r="N797" s="289">
        <v>0</v>
      </c>
      <c r="O797" s="289">
        <v>0</v>
      </c>
      <c r="P797" s="289">
        <v>17.446999999999999</v>
      </c>
      <c r="Q797" s="289">
        <v>17447</v>
      </c>
      <c r="R797" s="289">
        <v>0</v>
      </c>
      <c r="S797" s="289">
        <v>0</v>
      </c>
    </row>
    <row r="798" spans="1:19">
      <c r="A798" s="69" t="str">
        <f t="shared" si="12"/>
        <v>HDUSTFDPD</v>
      </c>
      <c r="B798" s="69" t="str">
        <f>VLOOKUP(H798,mapping!A:B,2,0)</f>
        <v>HDUSTF</v>
      </c>
      <c r="C798" s="69" t="str">
        <f>VLOOKUP(H798,mapping!A:C,3,0)</f>
        <v>DPD</v>
      </c>
      <c r="D798" s="69" t="str">
        <f>VLOOKUP(H798,mapping!A:D,4,0)</f>
        <v>Direct Plan - Daily Dividend Option</v>
      </c>
      <c r="G798" s="239">
        <v>796</v>
      </c>
      <c r="H798" s="239" t="s">
        <v>465</v>
      </c>
      <c r="I798" s="239" t="s">
        <v>2097</v>
      </c>
      <c r="J798" s="287">
        <v>44545</v>
      </c>
      <c r="K798" s="287">
        <v>44545</v>
      </c>
      <c r="L798" s="289">
        <v>8.6454000000000001E-4</v>
      </c>
      <c r="M798" s="289">
        <v>8.6454000000000001E-4</v>
      </c>
      <c r="N798" s="289">
        <v>3094.6089999999999</v>
      </c>
      <c r="O798" s="289">
        <v>31207.893921399998</v>
      </c>
      <c r="P798" s="289">
        <v>120452.408</v>
      </c>
      <c r="Q798" s="289">
        <v>1214714.3537168</v>
      </c>
      <c r="R798" s="289">
        <v>0</v>
      </c>
      <c r="S798" s="289">
        <v>2.68</v>
      </c>
    </row>
    <row r="799" spans="1:19">
      <c r="A799" s="69" t="str">
        <f t="shared" si="12"/>
        <v>HDONTFDPD</v>
      </c>
      <c r="B799" s="69" t="str">
        <f>VLOOKUP(H799,mapping!A:B,2,0)</f>
        <v>HDONTF</v>
      </c>
      <c r="C799" s="69" t="str">
        <f>VLOOKUP(H799,mapping!A:C,3,0)</f>
        <v>DPD</v>
      </c>
      <c r="D799" s="69" t="str">
        <f>VLOOKUP(H799,mapping!A:D,4,0)</f>
        <v>Direct Plan - Daily Dividend Option</v>
      </c>
      <c r="G799" s="239">
        <v>797</v>
      </c>
      <c r="H799" s="239" t="s">
        <v>1446</v>
      </c>
      <c r="I799" s="239" t="s">
        <v>2094</v>
      </c>
      <c r="J799" s="287">
        <v>44480</v>
      </c>
      <c r="K799" s="287">
        <v>44480</v>
      </c>
      <c r="L799" s="289">
        <v>8.4779740000000006E-2</v>
      </c>
      <c r="M799" s="289">
        <v>8.4779740000000006E-2</v>
      </c>
      <c r="N799" s="289">
        <v>0</v>
      </c>
      <c r="O799" s="289">
        <v>0</v>
      </c>
      <c r="P799" s="289">
        <v>17.457000000000001</v>
      </c>
      <c r="Q799" s="289">
        <v>17457</v>
      </c>
      <c r="R799" s="289">
        <v>0</v>
      </c>
      <c r="S799" s="289">
        <v>0</v>
      </c>
    </row>
    <row r="800" spans="1:19">
      <c r="A800" s="69" t="str">
        <f t="shared" si="12"/>
        <v>HLCASHDPD</v>
      </c>
      <c r="B800" s="69" t="str">
        <f>VLOOKUP(H800,mapping!A:B,2,0)</f>
        <v>HLCASH</v>
      </c>
      <c r="C800" s="69" t="str">
        <f>VLOOKUP(H800,mapping!A:C,3,0)</f>
        <v>DPD</v>
      </c>
      <c r="D800" s="69" t="str">
        <f>VLOOKUP(H800,mapping!A:D,4,0)</f>
        <v>Direct Plan - Daily Dividend Option</v>
      </c>
      <c r="G800" s="239">
        <v>798</v>
      </c>
      <c r="H800" s="239" t="s">
        <v>615</v>
      </c>
      <c r="I800" s="239" t="s">
        <v>2095</v>
      </c>
      <c r="J800" s="287">
        <v>44624</v>
      </c>
      <c r="K800" s="287">
        <v>44624</v>
      </c>
      <c r="L800" s="289">
        <v>0.10483424</v>
      </c>
      <c r="M800" s="289">
        <v>0.10483424</v>
      </c>
      <c r="N800" s="289">
        <v>169144.11499999999</v>
      </c>
      <c r="O800" s="289">
        <v>169303127.3825115</v>
      </c>
      <c r="P800" s="289">
        <v>5515.62</v>
      </c>
      <c r="Q800" s="289">
        <v>5520805.2343619997</v>
      </c>
      <c r="R800" s="289">
        <v>0</v>
      </c>
      <c r="S800" s="289">
        <v>15959.3</v>
      </c>
    </row>
    <row r="801" spans="1:19">
      <c r="A801" s="69" t="str">
        <f t="shared" si="12"/>
        <v>HDONTFDPD</v>
      </c>
      <c r="B801" s="69" t="str">
        <f>VLOOKUP(H801,mapping!A:B,2,0)</f>
        <v>HDONTF</v>
      </c>
      <c r="C801" s="69" t="str">
        <f>VLOOKUP(H801,mapping!A:C,3,0)</f>
        <v>DPD</v>
      </c>
      <c r="D801" s="69" t="str">
        <f>VLOOKUP(H801,mapping!A:D,4,0)</f>
        <v>Direct Plan - Daily Dividend Option</v>
      </c>
      <c r="G801" s="239">
        <v>799</v>
      </c>
      <c r="H801" s="239" t="s">
        <v>1446</v>
      </c>
      <c r="I801" s="239" t="s">
        <v>2094</v>
      </c>
      <c r="J801" s="287">
        <v>44536</v>
      </c>
      <c r="K801" s="287">
        <v>44536</v>
      </c>
      <c r="L801" s="289">
        <v>8.7709309999999999E-2</v>
      </c>
      <c r="M801" s="289">
        <v>8.7709309999999999E-2</v>
      </c>
      <c r="N801" s="289">
        <v>0</v>
      </c>
      <c r="O801" s="289">
        <v>0</v>
      </c>
      <c r="P801" s="289">
        <v>17.558</v>
      </c>
      <c r="Q801" s="289">
        <v>17558</v>
      </c>
      <c r="R801" s="289">
        <v>0</v>
      </c>
      <c r="S801" s="289">
        <v>0</v>
      </c>
    </row>
    <row r="802" spans="1:19">
      <c r="A802" s="69" t="str">
        <f t="shared" si="12"/>
        <v>HDONTFDD</v>
      </c>
      <c r="B802" s="69" t="str">
        <f>VLOOKUP(H802,mapping!A:B,2,0)</f>
        <v>HDONTF</v>
      </c>
      <c r="C802" s="69" t="str">
        <f>VLOOKUP(H802,mapping!A:C,3,0)</f>
        <v>DD</v>
      </c>
      <c r="D802" s="69" t="str">
        <f>VLOOKUP(H802,mapping!A:D,4,0)</f>
        <v>Daily Dividend Option</v>
      </c>
      <c r="G802" s="239">
        <v>800</v>
      </c>
      <c r="H802" s="239" t="s">
        <v>1441</v>
      </c>
      <c r="I802" s="239" t="s">
        <v>2096</v>
      </c>
      <c r="J802" s="287">
        <v>44528</v>
      </c>
      <c r="K802" s="287">
        <v>44528</v>
      </c>
      <c r="L802" s="289">
        <v>0.16840028000000001</v>
      </c>
      <c r="M802" s="289">
        <v>0.16840028000000001</v>
      </c>
      <c r="N802" s="289">
        <v>905.52800000000002</v>
      </c>
      <c r="O802" s="289">
        <v>905528</v>
      </c>
      <c r="P802" s="289">
        <v>25429.464</v>
      </c>
      <c r="Q802" s="289">
        <v>25429464</v>
      </c>
      <c r="R802" s="289">
        <v>0</v>
      </c>
      <c r="S802" s="289">
        <v>137.47999999999999</v>
      </c>
    </row>
    <row r="803" spans="1:19">
      <c r="A803" s="69" t="str">
        <f t="shared" si="12"/>
        <v>HLCASHDPD</v>
      </c>
      <c r="B803" s="69" t="str">
        <f>VLOOKUP(H803,mapping!A:B,2,0)</f>
        <v>HLCASH</v>
      </c>
      <c r="C803" s="69" t="str">
        <f>VLOOKUP(H803,mapping!A:C,3,0)</f>
        <v>DPD</v>
      </c>
      <c r="D803" s="69" t="str">
        <f>VLOOKUP(H803,mapping!A:D,4,0)</f>
        <v>Direct Plan - Daily Dividend Option</v>
      </c>
      <c r="G803" s="239">
        <v>801</v>
      </c>
      <c r="H803" s="239" t="s">
        <v>615</v>
      </c>
      <c r="I803" s="239" t="s">
        <v>2095</v>
      </c>
      <c r="J803" s="287">
        <v>44581</v>
      </c>
      <c r="K803" s="287">
        <v>44581</v>
      </c>
      <c r="L803" s="289">
        <v>7.9305990000000007E-2</v>
      </c>
      <c r="M803" s="289">
        <v>7.9305990000000007E-2</v>
      </c>
      <c r="N803" s="289">
        <v>173480.29500000001</v>
      </c>
      <c r="O803" s="289">
        <v>173643383.82532951</v>
      </c>
      <c r="P803" s="289">
        <v>5493.3029999999999</v>
      </c>
      <c r="Q803" s="289">
        <v>5498467.2541503003</v>
      </c>
      <c r="R803" s="289">
        <v>0</v>
      </c>
      <c r="S803" s="289">
        <v>12382.41</v>
      </c>
    </row>
    <row r="804" spans="1:19">
      <c r="A804" s="69" t="str">
        <f t="shared" si="12"/>
        <v>HDUSTFDPD</v>
      </c>
      <c r="B804" s="69" t="str">
        <f>VLOOKUP(H804,mapping!A:B,2,0)</f>
        <v>HDUSTF</v>
      </c>
      <c r="C804" s="69" t="str">
        <f>VLOOKUP(H804,mapping!A:C,3,0)</f>
        <v>DPD</v>
      </c>
      <c r="D804" s="69" t="str">
        <f>VLOOKUP(H804,mapping!A:D,4,0)</f>
        <v>Direct Plan - Daily Dividend Option</v>
      </c>
      <c r="G804" s="239">
        <v>802</v>
      </c>
      <c r="H804" s="239" t="s">
        <v>465</v>
      </c>
      <c r="I804" s="239" t="s">
        <v>2097</v>
      </c>
      <c r="J804" s="287">
        <v>44538</v>
      </c>
      <c r="K804" s="287">
        <v>44538</v>
      </c>
      <c r="L804" s="289">
        <v>2.5749000000000002E-3</v>
      </c>
      <c r="M804" s="289">
        <v>2.5749000000000002E-3</v>
      </c>
      <c r="N804" s="289">
        <v>3092.72</v>
      </c>
      <c r="O804" s="289">
        <v>31188.844111999999</v>
      </c>
      <c r="P804" s="289">
        <v>120386.17</v>
      </c>
      <c r="Q804" s="289">
        <v>1214046.369982</v>
      </c>
      <c r="R804" s="289">
        <v>0</v>
      </c>
      <c r="S804" s="289">
        <v>7.96</v>
      </c>
    </row>
    <row r="805" spans="1:19">
      <c r="A805" s="69" t="str">
        <f t="shared" si="12"/>
        <v>HDONTFDPD</v>
      </c>
      <c r="B805" s="69" t="str">
        <f>VLOOKUP(H805,mapping!A:B,2,0)</f>
        <v>HDONTF</v>
      </c>
      <c r="C805" s="69" t="str">
        <f>VLOOKUP(H805,mapping!A:C,3,0)</f>
        <v>DPD</v>
      </c>
      <c r="D805" s="69" t="str">
        <f>VLOOKUP(H805,mapping!A:D,4,0)</f>
        <v>Direct Plan - Daily Dividend Option</v>
      </c>
      <c r="G805" s="239">
        <v>803</v>
      </c>
      <c r="H805" s="239" t="s">
        <v>1446</v>
      </c>
      <c r="I805" s="239" t="s">
        <v>2094</v>
      </c>
      <c r="J805" s="287">
        <v>44622</v>
      </c>
      <c r="K805" s="287">
        <v>44622</v>
      </c>
      <c r="L805" s="289">
        <v>9.2555999999999999E-2</v>
      </c>
      <c r="M805" s="289">
        <v>9.2555999999999999E-2</v>
      </c>
      <c r="N805" s="289">
        <v>0</v>
      </c>
      <c r="O805" s="289">
        <v>0</v>
      </c>
      <c r="P805" s="289">
        <v>17.719000000000001</v>
      </c>
      <c r="Q805" s="289">
        <v>17719</v>
      </c>
      <c r="R805" s="289">
        <v>0</v>
      </c>
      <c r="S805" s="289">
        <v>0</v>
      </c>
    </row>
    <row r="806" spans="1:19">
      <c r="A806" s="69" t="str">
        <f t="shared" si="12"/>
        <v>HDONTFDPD</v>
      </c>
      <c r="B806" s="69" t="str">
        <f>VLOOKUP(H806,mapping!A:B,2,0)</f>
        <v>HDONTF</v>
      </c>
      <c r="C806" s="69" t="str">
        <f>VLOOKUP(H806,mapping!A:C,3,0)</f>
        <v>DPD</v>
      </c>
      <c r="D806" s="69" t="str">
        <f>VLOOKUP(H806,mapping!A:D,4,0)</f>
        <v>Direct Plan - Daily Dividend Option</v>
      </c>
      <c r="G806" s="239">
        <v>804</v>
      </c>
      <c r="H806" s="239" t="s">
        <v>1446</v>
      </c>
      <c r="I806" s="239" t="s">
        <v>2094</v>
      </c>
      <c r="J806" s="287">
        <v>44581</v>
      </c>
      <c r="K806" s="287">
        <v>44581</v>
      </c>
      <c r="L806" s="289">
        <v>0.11223216</v>
      </c>
      <c r="M806" s="289">
        <v>0.11223216</v>
      </c>
      <c r="N806" s="289">
        <v>0</v>
      </c>
      <c r="O806" s="289">
        <v>0</v>
      </c>
      <c r="P806" s="289">
        <v>17.641999999999999</v>
      </c>
      <c r="Q806" s="289">
        <v>17642</v>
      </c>
      <c r="R806" s="289">
        <v>0</v>
      </c>
      <c r="S806" s="289">
        <v>0</v>
      </c>
    </row>
    <row r="807" spans="1:19">
      <c r="A807" s="69" t="str">
        <f t="shared" si="12"/>
        <v>HLCASHDPD</v>
      </c>
      <c r="B807" s="69" t="str">
        <f>VLOOKUP(H807,mapping!A:B,2,0)</f>
        <v>HLCASH</v>
      </c>
      <c r="C807" s="69" t="str">
        <f>VLOOKUP(H807,mapping!A:C,3,0)</f>
        <v>DPD</v>
      </c>
      <c r="D807" s="69" t="str">
        <f>VLOOKUP(H807,mapping!A:D,4,0)</f>
        <v>Direct Plan - Daily Dividend Option</v>
      </c>
      <c r="G807" s="239">
        <v>805</v>
      </c>
      <c r="H807" s="239" t="s">
        <v>615</v>
      </c>
      <c r="I807" s="239" t="s">
        <v>2095</v>
      </c>
      <c r="J807" s="287">
        <v>44477</v>
      </c>
      <c r="K807" s="287">
        <v>44477</v>
      </c>
      <c r="L807" s="289">
        <v>0.16485913999999999</v>
      </c>
      <c r="M807" s="289">
        <v>0.16485913999999999</v>
      </c>
      <c r="N807" s="289">
        <v>58686.656000000003</v>
      </c>
      <c r="O807" s="289">
        <v>58741827.325305603</v>
      </c>
      <c r="P807" s="289">
        <v>5441.4520000000002</v>
      </c>
      <c r="Q807" s="289">
        <v>5446567.5090252003</v>
      </c>
      <c r="R807" s="289">
        <v>0</v>
      </c>
      <c r="S807" s="289">
        <v>8711.6</v>
      </c>
    </row>
    <row r="808" spans="1:19">
      <c r="A808" s="69" t="str">
        <f t="shared" si="12"/>
        <v>HLCASHDD</v>
      </c>
      <c r="B808" s="69" t="str">
        <f>VLOOKUP(H808,mapping!A:B,2,0)</f>
        <v>HLCASH</v>
      </c>
      <c r="C808" s="69" t="str">
        <f>VLOOKUP(H808,mapping!A:C,3,0)</f>
        <v>DD</v>
      </c>
      <c r="D808" s="69" t="str">
        <f>VLOOKUP(H808,mapping!A:D,4,0)</f>
        <v>Daily Dividend Option</v>
      </c>
      <c r="G808" s="239">
        <v>806</v>
      </c>
      <c r="H808" s="239" t="s">
        <v>610</v>
      </c>
      <c r="I808" s="239" t="s">
        <v>2098</v>
      </c>
      <c r="J808" s="287">
        <v>44497</v>
      </c>
      <c r="K808" s="287">
        <v>44497</v>
      </c>
      <c r="L808" s="289">
        <v>6.6942329999999994E-2</v>
      </c>
      <c r="M808" s="289">
        <v>6.6942329999999994E-2</v>
      </c>
      <c r="N808" s="289">
        <v>82839.020999999993</v>
      </c>
      <c r="O808" s="289">
        <v>82930077.6518832</v>
      </c>
      <c r="P808" s="289">
        <v>680991.34340000001</v>
      </c>
      <c r="Q808" s="289">
        <v>681739889.0846653</v>
      </c>
      <c r="R808" s="289">
        <v>0</v>
      </c>
      <c r="S808" s="289">
        <v>5023.75</v>
      </c>
    </row>
    <row r="809" spans="1:19">
      <c r="A809" s="69" t="str">
        <f t="shared" si="12"/>
        <v>HDUSDFDD</v>
      </c>
      <c r="B809" s="69" t="str">
        <f>VLOOKUP(H809,mapping!A:B,2,0)</f>
        <v>HDUSDF</v>
      </c>
      <c r="C809" s="69" t="str">
        <f>VLOOKUP(H809,mapping!A:C,3,0)</f>
        <v>DD</v>
      </c>
      <c r="D809" s="69" t="str">
        <f>VLOOKUP(H809,mapping!A:D,4,0)</f>
        <v>Daily Dividend Option</v>
      </c>
      <c r="G809" s="239">
        <v>807</v>
      </c>
      <c r="H809" s="239" t="s">
        <v>1660</v>
      </c>
      <c r="I809" s="239" t="s">
        <v>2093</v>
      </c>
      <c r="J809" s="287">
        <v>44636</v>
      </c>
      <c r="K809" s="287">
        <v>44636</v>
      </c>
      <c r="L809" s="289">
        <v>0.18192048</v>
      </c>
      <c r="M809" s="289">
        <v>0.18192048</v>
      </c>
      <c r="N809" s="289">
        <v>0</v>
      </c>
      <c r="O809" s="289">
        <v>0</v>
      </c>
      <c r="P809" s="289">
        <v>77213.058999999994</v>
      </c>
      <c r="Q809" s="289">
        <v>79351080.882404104</v>
      </c>
      <c r="R809" s="289">
        <v>0</v>
      </c>
      <c r="S809" s="289">
        <v>0</v>
      </c>
    </row>
    <row r="810" spans="1:19">
      <c r="A810" s="69" t="str">
        <f t="shared" si="12"/>
        <v>HLCASHDD</v>
      </c>
      <c r="B810" s="69" t="str">
        <f>VLOOKUP(H810,mapping!A:B,2,0)</f>
        <v>HLCASH</v>
      </c>
      <c r="C810" s="69" t="str">
        <f>VLOOKUP(H810,mapping!A:C,3,0)</f>
        <v>DD</v>
      </c>
      <c r="D810" s="69" t="str">
        <f>VLOOKUP(H810,mapping!A:D,4,0)</f>
        <v>Daily Dividend Option</v>
      </c>
      <c r="G810" s="239">
        <v>808</v>
      </c>
      <c r="H810" s="239" t="s">
        <v>610</v>
      </c>
      <c r="I810" s="239" t="s">
        <v>2098</v>
      </c>
      <c r="J810" s="287">
        <v>44554</v>
      </c>
      <c r="K810" s="287">
        <v>44554</v>
      </c>
      <c r="L810" s="289">
        <v>0.12379713000000001</v>
      </c>
      <c r="M810" s="289">
        <v>0.12379713000000001</v>
      </c>
      <c r="N810" s="289">
        <v>83239.403999999995</v>
      </c>
      <c r="O810" s="289">
        <v>83330900.752876803</v>
      </c>
      <c r="P810" s="289">
        <v>756337.22640000004</v>
      </c>
      <c r="Q810" s="289">
        <v>757168592.27925885</v>
      </c>
      <c r="R810" s="289">
        <v>0</v>
      </c>
      <c r="S810" s="289">
        <v>9349.82</v>
      </c>
    </row>
    <row r="811" spans="1:19">
      <c r="A811" s="69" t="str">
        <f t="shared" si="12"/>
        <v>HLCASHDPD</v>
      </c>
      <c r="B811" s="69" t="str">
        <f>VLOOKUP(H811,mapping!A:B,2,0)</f>
        <v>HLCASH</v>
      </c>
      <c r="C811" s="69" t="str">
        <f>VLOOKUP(H811,mapping!A:C,3,0)</f>
        <v>DPD</v>
      </c>
      <c r="D811" s="69" t="str">
        <f>VLOOKUP(H811,mapping!A:D,4,0)</f>
        <v>Direct Plan - Daily Dividend Option</v>
      </c>
      <c r="G811" s="239">
        <v>809</v>
      </c>
      <c r="H811" s="239" t="s">
        <v>615</v>
      </c>
      <c r="I811" s="239" t="s">
        <v>2095</v>
      </c>
      <c r="J811" s="287">
        <v>44615</v>
      </c>
      <c r="K811" s="287">
        <v>44615</v>
      </c>
      <c r="L811" s="289">
        <v>0.1063955</v>
      </c>
      <c r="M811" s="289">
        <v>0.1063955</v>
      </c>
      <c r="N811" s="289">
        <v>169012.70199999999</v>
      </c>
      <c r="O811" s="289">
        <v>169171590.84115019</v>
      </c>
      <c r="P811" s="289">
        <v>5511.3149999999996</v>
      </c>
      <c r="Q811" s="289">
        <v>5516496.1872314997</v>
      </c>
      <c r="R811" s="289">
        <v>0</v>
      </c>
      <c r="S811" s="289">
        <v>16185.39</v>
      </c>
    </row>
    <row r="812" spans="1:19">
      <c r="A812" s="69" t="str">
        <f t="shared" si="12"/>
        <v>HDONTFDD</v>
      </c>
      <c r="B812" s="69" t="str">
        <f>VLOOKUP(H812,mapping!A:B,2,0)</f>
        <v>HDONTF</v>
      </c>
      <c r="C812" s="69" t="str">
        <f>VLOOKUP(H812,mapping!A:C,3,0)</f>
        <v>DD</v>
      </c>
      <c r="D812" s="69" t="str">
        <f>VLOOKUP(H812,mapping!A:D,4,0)</f>
        <v>Daily Dividend Option</v>
      </c>
      <c r="G812" s="239">
        <v>810</v>
      </c>
      <c r="H812" s="239" t="s">
        <v>1441</v>
      </c>
      <c r="I812" s="239" t="s">
        <v>2096</v>
      </c>
      <c r="J812" s="287">
        <v>44567</v>
      </c>
      <c r="K812" s="287">
        <v>44567</v>
      </c>
      <c r="L812" s="289">
        <v>8.076585E-2</v>
      </c>
      <c r="M812" s="289">
        <v>8.076585E-2</v>
      </c>
      <c r="N812" s="289">
        <v>808.30899999999997</v>
      </c>
      <c r="O812" s="289">
        <v>808309</v>
      </c>
      <c r="P812" s="289">
        <v>25508.506000000001</v>
      </c>
      <c r="Q812" s="289">
        <v>25508506</v>
      </c>
      <c r="R812" s="289">
        <v>0</v>
      </c>
      <c r="S812" s="289">
        <v>58.28</v>
      </c>
    </row>
    <row r="813" spans="1:19">
      <c r="A813" s="69" t="str">
        <f t="shared" si="12"/>
        <v>HDUSTFRDD</v>
      </c>
      <c r="B813" s="69" t="str">
        <f>VLOOKUP(H813,mapping!A:B,2,0)</f>
        <v>HDUSTF</v>
      </c>
      <c r="C813" s="69" t="str">
        <f>VLOOKUP(H813,mapping!A:C,3,0)</f>
        <v>RDD</v>
      </c>
      <c r="D813" s="69" t="str">
        <f>VLOOKUP(H813,mapping!A:D,4,0)</f>
        <v>Regular Option - Daily Dividend</v>
      </c>
      <c r="G813" s="239">
        <v>811</v>
      </c>
      <c r="H813" s="239" t="s">
        <v>488</v>
      </c>
      <c r="I813" s="239" t="s">
        <v>2256</v>
      </c>
      <c r="J813" s="287">
        <v>44616</v>
      </c>
      <c r="K813" s="287">
        <v>44616</v>
      </c>
      <c r="L813" s="289">
        <v>2.1556E-4</v>
      </c>
      <c r="M813" s="289">
        <v>2.1556E-4</v>
      </c>
      <c r="N813" s="289">
        <v>10687.005999999999</v>
      </c>
      <c r="O813" s="289">
        <v>106905.3271198</v>
      </c>
      <c r="P813" s="289">
        <v>1302083.8559999999</v>
      </c>
      <c r="Q813" s="289">
        <v>13025135.436724801</v>
      </c>
      <c r="R813" s="289">
        <v>0</v>
      </c>
      <c r="S813" s="289">
        <v>0</v>
      </c>
    </row>
    <row r="814" spans="1:19">
      <c r="A814" s="69" t="str">
        <f t="shared" si="12"/>
        <v>HLCASHDD</v>
      </c>
      <c r="B814" s="69" t="str">
        <f>VLOOKUP(H814,mapping!A:B,2,0)</f>
        <v>HLCASH</v>
      </c>
      <c r="C814" s="69" t="str">
        <f>VLOOKUP(H814,mapping!A:C,3,0)</f>
        <v>DD</v>
      </c>
      <c r="D814" s="69" t="str">
        <f>VLOOKUP(H814,mapping!A:D,4,0)</f>
        <v>Daily Dividend Option</v>
      </c>
      <c r="G814" s="239">
        <v>812</v>
      </c>
      <c r="H814" s="239" t="s">
        <v>610</v>
      </c>
      <c r="I814" s="239" t="s">
        <v>2098</v>
      </c>
      <c r="J814" s="287">
        <v>44643</v>
      </c>
      <c r="K814" s="287">
        <v>44643</v>
      </c>
      <c r="L814" s="289">
        <v>4.9674299999999998E-2</v>
      </c>
      <c r="M814" s="289">
        <v>4.9674299999999998E-2</v>
      </c>
      <c r="N814" s="289">
        <v>53452.735999999997</v>
      </c>
      <c r="O814" s="289">
        <v>53517659.693145603</v>
      </c>
      <c r="P814" s="289">
        <v>645219.2304</v>
      </c>
      <c r="Q814" s="289">
        <v>646002913.67724383</v>
      </c>
      <c r="R814" s="289">
        <v>0</v>
      </c>
      <c r="S814" s="289">
        <v>2438.2199999999998</v>
      </c>
    </row>
    <row r="815" spans="1:19">
      <c r="A815" s="69" t="str">
        <f t="shared" si="12"/>
        <v>HDUSTFDD</v>
      </c>
      <c r="B815" s="69" t="str">
        <f>VLOOKUP(H815,mapping!A:B,2,0)</f>
        <v>HDUSTF</v>
      </c>
      <c r="C815" s="69" t="str">
        <f>VLOOKUP(H815,mapping!A:C,3,0)</f>
        <v>DD</v>
      </c>
      <c r="D815" s="69" t="str">
        <f>VLOOKUP(H815,mapping!A:D,4,0)</f>
        <v>Daily Dividend Option</v>
      </c>
      <c r="G815" s="239">
        <v>813</v>
      </c>
      <c r="H815" s="239" t="s">
        <v>459</v>
      </c>
      <c r="I815" s="239" t="s">
        <v>2257</v>
      </c>
      <c r="J815" s="287">
        <v>44538</v>
      </c>
      <c r="K815" s="287">
        <v>44538</v>
      </c>
      <c r="L815" s="289">
        <v>2.45634E-3</v>
      </c>
      <c r="M815" s="289">
        <v>2.45634E-3</v>
      </c>
      <c r="N815" s="289">
        <v>31468.149000000001</v>
      </c>
      <c r="O815" s="289">
        <v>316314.68693309999</v>
      </c>
      <c r="P815" s="289">
        <v>3438026.7110000001</v>
      </c>
      <c r="Q815" s="289">
        <v>34558700.696300901</v>
      </c>
      <c r="R815" s="289">
        <v>0</v>
      </c>
      <c r="S815" s="289">
        <v>77.290000000000006</v>
      </c>
    </row>
    <row r="816" spans="1:19">
      <c r="A816" s="69" t="str">
        <f t="shared" si="12"/>
        <v>HLCASHDPD</v>
      </c>
      <c r="B816" s="69" t="str">
        <f>VLOOKUP(H816,mapping!A:B,2,0)</f>
        <v>HLCASH</v>
      </c>
      <c r="C816" s="69" t="str">
        <f>VLOOKUP(H816,mapping!A:C,3,0)</f>
        <v>DPD</v>
      </c>
      <c r="D816" s="69" t="str">
        <f>VLOOKUP(H816,mapping!A:D,4,0)</f>
        <v>Direct Plan - Daily Dividend Option</v>
      </c>
      <c r="G816" s="239">
        <v>814</v>
      </c>
      <c r="H816" s="239" t="s">
        <v>615</v>
      </c>
      <c r="I816" s="239" t="s">
        <v>2095</v>
      </c>
      <c r="J816" s="287">
        <v>44525</v>
      </c>
      <c r="K816" s="287">
        <v>44525</v>
      </c>
      <c r="L816" s="289">
        <v>9.8824229999999999E-2</v>
      </c>
      <c r="M816" s="289">
        <v>9.8824229999999999E-2</v>
      </c>
      <c r="N816" s="289">
        <v>212589.62599999999</v>
      </c>
      <c r="O816" s="289">
        <v>212789481.5074026</v>
      </c>
      <c r="P816" s="289">
        <v>5454.3860000000004</v>
      </c>
      <c r="Q816" s="289">
        <v>5459513.6682786001</v>
      </c>
      <c r="R816" s="289">
        <v>0</v>
      </c>
      <c r="S816" s="289">
        <v>18910.060000000001</v>
      </c>
    </row>
    <row r="817" spans="1:19">
      <c r="A817" s="69" t="str">
        <f t="shared" si="12"/>
        <v>HDUSDFDD</v>
      </c>
      <c r="B817" s="69" t="str">
        <f>VLOOKUP(H817,mapping!A:B,2,0)</f>
        <v>HDUSDF</v>
      </c>
      <c r="C817" s="69" t="str">
        <f>VLOOKUP(H817,mapping!A:C,3,0)</f>
        <v>DD</v>
      </c>
      <c r="D817" s="69" t="str">
        <f>VLOOKUP(H817,mapping!A:D,4,0)</f>
        <v>Daily Dividend Option</v>
      </c>
      <c r="G817" s="239">
        <v>815</v>
      </c>
      <c r="H817" s="239" t="s">
        <v>1660</v>
      </c>
      <c r="I817" s="239" t="s">
        <v>2093</v>
      </c>
      <c r="J817" s="287">
        <v>44512</v>
      </c>
      <c r="K817" s="287">
        <v>44512</v>
      </c>
      <c r="L817" s="289">
        <v>9.3439480000000005E-2</v>
      </c>
      <c r="M817" s="289">
        <v>9.3439480000000005E-2</v>
      </c>
      <c r="N817" s="289">
        <v>0</v>
      </c>
      <c r="O817" s="289">
        <v>0</v>
      </c>
      <c r="P817" s="289">
        <v>87372.509000000005</v>
      </c>
      <c r="Q817" s="289">
        <v>89791845.036959097</v>
      </c>
      <c r="R817" s="289">
        <v>0</v>
      </c>
      <c r="S817" s="289">
        <v>0</v>
      </c>
    </row>
    <row r="818" spans="1:19">
      <c r="A818" s="69" t="str">
        <f t="shared" si="12"/>
        <v>HDONTFDPD</v>
      </c>
      <c r="B818" s="69" t="str">
        <f>VLOOKUP(H818,mapping!A:B,2,0)</f>
        <v>HDONTF</v>
      </c>
      <c r="C818" s="69" t="str">
        <f>VLOOKUP(H818,mapping!A:C,3,0)</f>
        <v>DPD</v>
      </c>
      <c r="D818" s="69" t="str">
        <f>VLOOKUP(H818,mapping!A:D,4,0)</f>
        <v>Direct Plan - Daily Dividend Option</v>
      </c>
      <c r="G818" s="239">
        <v>816</v>
      </c>
      <c r="H818" s="239" t="s">
        <v>1446</v>
      </c>
      <c r="I818" s="239" t="s">
        <v>2094</v>
      </c>
      <c r="J818" s="287">
        <v>44552</v>
      </c>
      <c r="K818" s="287">
        <v>44552</v>
      </c>
      <c r="L818" s="289">
        <v>9.3813960000000002E-2</v>
      </c>
      <c r="M818" s="289">
        <v>9.3813960000000002E-2</v>
      </c>
      <c r="N818" s="289">
        <v>0</v>
      </c>
      <c r="O818" s="289">
        <v>0</v>
      </c>
      <c r="P818" s="289">
        <v>17.588000000000001</v>
      </c>
      <c r="Q818" s="289">
        <v>17588</v>
      </c>
      <c r="R818" s="289">
        <v>0</v>
      </c>
      <c r="S818" s="289">
        <v>0</v>
      </c>
    </row>
    <row r="819" spans="1:19">
      <c r="A819" s="69" t="str">
        <f t="shared" si="12"/>
        <v>HDUSTFDPD</v>
      </c>
      <c r="B819" s="69" t="str">
        <f>VLOOKUP(H819,mapping!A:B,2,0)</f>
        <v>HDUSTF</v>
      </c>
      <c r="C819" s="69" t="str">
        <f>VLOOKUP(H819,mapping!A:C,3,0)</f>
        <v>DPD</v>
      </c>
      <c r="D819" s="69" t="str">
        <f>VLOOKUP(H819,mapping!A:D,4,0)</f>
        <v>Direct Plan - Daily Dividend Option</v>
      </c>
      <c r="G819" s="239">
        <v>817</v>
      </c>
      <c r="H819" s="239" t="s">
        <v>465</v>
      </c>
      <c r="I819" s="239" t="s">
        <v>2097</v>
      </c>
      <c r="J819" s="287">
        <v>44564</v>
      </c>
      <c r="K819" s="287">
        <v>44564</v>
      </c>
      <c r="L819" s="289">
        <v>3.53645E-3</v>
      </c>
      <c r="M819" s="289">
        <v>3.53645E-3</v>
      </c>
      <c r="N819" s="289">
        <v>3099.2179999999998</v>
      </c>
      <c r="O819" s="289">
        <v>31254.3738428</v>
      </c>
      <c r="P819" s="289">
        <v>120613.833</v>
      </c>
      <c r="Q819" s="289">
        <v>1216342.2602718</v>
      </c>
      <c r="R819" s="289">
        <v>0</v>
      </c>
      <c r="S819" s="289">
        <v>10.96</v>
      </c>
    </row>
    <row r="820" spans="1:19">
      <c r="A820" s="69" t="str">
        <f t="shared" si="12"/>
        <v>HDONTFDD</v>
      </c>
      <c r="B820" s="69" t="str">
        <f>VLOOKUP(H820,mapping!A:B,2,0)</f>
        <v>HDONTF</v>
      </c>
      <c r="C820" s="69" t="str">
        <f>VLOOKUP(H820,mapping!A:C,3,0)</f>
        <v>DD</v>
      </c>
      <c r="D820" s="69" t="str">
        <f>VLOOKUP(H820,mapping!A:D,4,0)</f>
        <v>Daily Dividend Option</v>
      </c>
      <c r="G820" s="239">
        <v>818</v>
      </c>
      <c r="H820" s="239" t="s">
        <v>1441</v>
      </c>
      <c r="I820" s="239" t="s">
        <v>2096</v>
      </c>
      <c r="J820" s="287">
        <v>44544</v>
      </c>
      <c r="K820" s="287">
        <v>44544</v>
      </c>
      <c r="L820" s="289">
        <v>8.5178320000000002E-2</v>
      </c>
      <c r="M820" s="289">
        <v>8.5178320000000002E-2</v>
      </c>
      <c r="N820" s="289">
        <v>906.71299999999997</v>
      </c>
      <c r="O820" s="289">
        <v>906713</v>
      </c>
      <c r="P820" s="289">
        <v>25464.431</v>
      </c>
      <c r="Q820" s="289">
        <v>25464431</v>
      </c>
      <c r="R820" s="289">
        <v>0</v>
      </c>
      <c r="S820" s="289">
        <v>69.23</v>
      </c>
    </row>
    <row r="821" spans="1:19">
      <c r="A821" s="69" t="str">
        <f t="shared" si="12"/>
        <v>HLCASHDPD</v>
      </c>
      <c r="B821" s="69" t="str">
        <f>VLOOKUP(H821,mapping!A:B,2,0)</f>
        <v>HLCASH</v>
      </c>
      <c r="C821" s="69" t="str">
        <f>VLOOKUP(H821,mapping!A:C,3,0)</f>
        <v>DPD</v>
      </c>
      <c r="D821" s="69" t="str">
        <f>VLOOKUP(H821,mapping!A:D,4,0)</f>
        <v>Direct Plan - Daily Dividend Option</v>
      </c>
      <c r="G821" s="239">
        <v>819</v>
      </c>
      <c r="H821" s="239" t="s">
        <v>615</v>
      </c>
      <c r="I821" s="239" t="s">
        <v>2095</v>
      </c>
      <c r="J821" s="287">
        <v>44586</v>
      </c>
      <c r="K821" s="287">
        <v>44586</v>
      </c>
      <c r="L821" s="289">
        <v>0.10313641</v>
      </c>
      <c r="M821" s="289">
        <v>0.10313641</v>
      </c>
      <c r="N821" s="289">
        <v>173556.033</v>
      </c>
      <c r="O821" s="289">
        <v>173719193.02662331</v>
      </c>
      <c r="P821" s="289">
        <v>5495.71</v>
      </c>
      <c r="Q821" s="289">
        <v>5500876.5169709995</v>
      </c>
      <c r="R821" s="289">
        <v>0</v>
      </c>
      <c r="S821" s="289">
        <v>16111.15</v>
      </c>
    </row>
    <row r="822" spans="1:19">
      <c r="A822" s="69" t="str">
        <f t="shared" si="12"/>
        <v>HDUSDFDD</v>
      </c>
      <c r="B822" s="69" t="str">
        <f>VLOOKUP(H822,mapping!A:B,2,0)</f>
        <v>HDUSDF</v>
      </c>
      <c r="C822" s="69" t="str">
        <f>VLOOKUP(H822,mapping!A:C,3,0)</f>
        <v>DD</v>
      </c>
      <c r="D822" s="69" t="str">
        <f>VLOOKUP(H822,mapping!A:D,4,0)</f>
        <v>Daily Dividend Option</v>
      </c>
      <c r="G822" s="239">
        <v>820</v>
      </c>
      <c r="H822" s="239" t="s">
        <v>1660</v>
      </c>
      <c r="I822" s="239" t="s">
        <v>2093</v>
      </c>
      <c r="J822" s="287">
        <v>44474</v>
      </c>
      <c r="K822" s="287">
        <v>44474</v>
      </c>
      <c r="L822" s="289">
        <v>4.3280029999999997E-2</v>
      </c>
      <c r="M822" s="289">
        <v>4.3280029999999997E-2</v>
      </c>
      <c r="N822" s="289">
        <v>0</v>
      </c>
      <c r="O822" s="289">
        <v>0</v>
      </c>
      <c r="P822" s="289">
        <v>92619.623000000007</v>
      </c>
      <c r="Q822" s="289">
        <v>95184251.098907694</v>
      </c>
      <c r="R822" s="289">
        <v>0</v>
      </c>
      <c r="S822" s="289">
        <v>0</v>
      </c>
    </row>
    <row r="823" spans="1:19">
      <c r="A823" s="69" t="str">
        <f t="shared" si="12"/>
        <v>HLCASHDD</v>
      </c>
      <c r="B823" s="69" t="str">
        <f>VLOOKUP(H823,mapping!A:B,2,0)</f>
        <v>HLCASH</v>
      </c>
      <c r="C823" s="69" t="str">
        <f>VLOOKUP(H823,mapping!A:C,3,0)</f>
        <v>DD</v>
      </c>
      <c r="D823" s="69" t="str">
        <f>VLOOKUP(H823,mapping!A:D,4,0)</f>
        <v>Daily Dividend Option</v>
      </c>
      <c r="G823" s="239">
        <v>821</v>
      </c>
      <c r="H823" s="239" t="s">
        <v>610</v>
      </c>
      <c r="I823" s="239" t="s">
        <v>2098</v>
      </c>
      <c r="J823" s="287">
        <v>44616</v>
      </c>
      <c r="K823" s="287">
        <v>44616</v>
      </c>
      <c r="L823" s="289">
        <v>9.2332839999999999E-2</v>
      </c>
      <c r="M823" s="289">
        <v>9.2332839999999999E-2</v>
      </c>
      <c r="N823" s="289">
        <v>91200.034</v>
      </c>
      <c r="O823" s="289">
        <v>91300281.077372804</v>
      </c>
      <c r="P823" s="289">
        <v>676936.25040000002</v>
      </c>
      <c r="Q823" s="289">
        <v>677680338.72643971</v>
      </c>
      <c r="R823" s="289">
        <v>0</v>
      </c>
      <c r="S823" s="289">
        <v>7631.41</v>
      </c>
    </row>
    <row r="824" spans="1:19">
      <c r="A824" s="69" t="str">
        <f t="shared" si="12"/>
        <v>HLCASHDD</v>
      </c>
      <c r="B824" s="69" t="str">
        <f>VLOOKUP(H824,mapping!A:B,2,0)</f>
        <v>HLCASH</v>
      </c>
      <c r="C824" s="69" t="str">
        <f>VLOOKUP(H824,mapping!A:C,3,0)</f>
        <v>DD</v>
      </c>
      <c r="D824" s="69" t="str">
        <f>VLOOKUP(H824,mapping!A:D,4,0)</f>
        <v>Daily Dividend Option</v>
      </c>
      <c r="G824" s="239">
        <v>822</v>
      </c>
      <c r="H824" s="239" t="s">
        <v>610</v>
      </c>
      <c r="I824" s="239" t="s">
        <v>2098</v>
      </c>
      <c r="J824" s="287">
        <v>44507</v>
      </c>
      <c r="K824" s="287">
        <v>44507</v>
      </c>
      <c r="L824" s="289">
        <v>0.38414525999999999</v>
      </c>
      <c r="M824" s="289">
        <v>0.38414525999999999</v>
      </c>
      <c r="N824" s="289">
        <v>82885.622000000003</v>
      </c>
      <c r="O824" s="289">
        <v>82976729.875702396</v>
      </c>
      <c r="P824" s="289">
        <v>681518.16139999998</v>
      </c>
      <c r="Q824" s="289">
        <v>682267286.16301084</v>
      </c>
      <c r="R824" s="289">
        <v>0</v>
      </c>
      <c r="S824" s="289">
        <v>28878.48</v>
      </c>
    </row>
    <row r="825" spans="1:19">
      <c r="A825" s="69" t="str">
        <f t="shared" si="12"/>
        <v>HDUSDFDD</v>
      </c>
      <c r="B825" s="69" t="str">
        <f>VLOOKUP(H825,mapping!A:B,2,0)</f>
        <v>HDUSDF</v>
      </c>
      <c r="C825" s="69" t="str">
        <f>VLOOKUP(H825,mapping!A:C,3,0)</f>
        <v>DD</v>
      </c>
      <c r="D825" s="69" t="str">
        <f>VLOOKUP(H825,mapping!A:D,4,0)</f>
        <v>Daily Dividend Option</v>
      </c>
      <c r="G825" s="239">
        <v>823</v>
      </c>
      <c r="H825" s="239" t="s">
        <v>1660</v>
      </c>
      <c r="I825" s="239" t="s">
        <v>2093</v>
      </c>
      <c r="J825" s="287">
        <v>44579</v>
      </c>
      <c r="K825" s="287">
        <v>44579</v>
      </c>
      <c r="L825" s="289">
        <v>6.6618800000000006E-2</v>
      </c>
      <c r="M825" s="289">
        <v>6.6618800000000006E-2</v>
      </c>
      <c r="N825" s="289">
        <v>0</v>
      </c>
      <c r="O825" s="289">
        <v>0</v>
      </c>
      <c r="P825" s="289">
        <v>85152.9</v>
      </c>
      <c r="Q825" s="289">
        <v>87510775.285710007</v>
      </c>
      <c r="R825" s="289">
        <v>0</v>
      </c>
      <c r="S825" s="289">
        <v>0</v>
      </c>
    </row>
    <row r="826" spans="1:19">
      <c r="A826" s="69" t="str">
        <f t="shared" si="12"/>
        <v>HDONTFDD</v>
      </c>
      <c r="B826" s="69" t="str">
        <f>VLOOKUP(H826,mapping!A:B,2,0)</f>
        <v>HDONTF</v>
      </c>
      <c r="C826" s="69" t="str">
        <f>VLOOKUP(H826,mapping!A:C,3,0)</f>
        <v>DD</v>
      </c>
      <c r="D826" s="69" t="str">
        <f>VLOOKUP(H826,mapping!A:D,4,0)</f>
        <v>Daily Dividend Option</v>
      </c>
      <c r="G826" s="239">
        <v>824</v>
      </c>
      <c r="H826" s="239" t="s">
        <v>1441</v>
      </c>
      <c r="I826" s="239" t="s">
        <v>2096</v>
      </c>
      <c r="J826" s="287">
        <v>44649</v>
      </c>
      <c r="K826" s="287">
        <v>44649</v>
      </c>
      <c r="L826" s="289">
        <v>8.5978879999999994E-2</v>
      </c>
      <c r="M826" s="289">
        <v>8.5978879999999994E-2</v>
      </c>
      <c r="N826" s="289">
        <v>0</v>
      </c>
      <c r="O826" s="289">
        <v>0</v>
      </c>
      <c r="P826" s="289">
        <v>24147.228999999999</v>
      </c>
      <c r="Q826" s="289">
        <v>24147243.488337401</v>
      </c>
      <c r="R826" s="289">
        <v>0</v>
      </c>
      <c r="S826" s="289">
        <v>0</v>
      </c>
    </row>
    <row r="827" spans="1:19">
      <c r="A827" s="69" t="str">
        <f t="shared" si="12"/>
        <v>HLCASHDPD</v>
      </c>
      <c r="B827" s="69" t="str">
        <f>VLOOKUP(H827,mapping!A:B,2,0)</f>
        <v>HLCASH</v>
      </c>
      <c r="C827" s="69" t="str">
        <f>VLOOKUP(H827,mapping!A:C,3,0)</f>
        <v>DPD</v>
      </c>
      <c r="D827" s="69" t="str">
        <f>VLOOKUP(H827,mapping!A:D,4,0)</f>
        <v>Direct Plan - Daily Dividend Option</v>
      </c>
      <c r="G827" s="239">
        <v>825</v>
      </c>
      <c r="H827" s="239" t="s">
        <v>615</v>
      </c>
      <c r="I827" s="239" t="s">
        <v>2095</v>
      </c>
      <c r="J827" s="287">
        <v>44474</v>
      </c>
      <c r="K827" s="287">
        <v>44474</v>
      </c>
      <c r="L827" s="289">
        <v>8.1619830000000004E-2</v>
      </c>
      <c r="M827" s="289">
        <v>8.1619830000000004E-2</v>
      </c>
      <c r="N827" s="289">
        <v>58671.934999999998</v>
      </c>
      <c r="O827" s="289">
        <v>58727092.486093499</v>
      </c>
      <c r="P827" s="289">
        <v>5438.8</v>
      </c>
      <c r="Q827" s="289">
        <v>5443913.0158799998</v>
      </c>
      <c r="R827" s="289">
        <v>0</v>
      </c>
      <c r="S827" s="289">
        <v>4311.58</v>
      </c>
    </row>
    <row r="828" spans="1:19">
      <c r="A828" s="69" t="str">
        <f t="shared" si="12"/>
        <v>HLCASHDPD</v>
      </c>
      <c r="B828" s="69" t="str">
        <f>VLOOKUP(H828,mapping!A:B,2,0)</f>
        <v>HLCASH</v>
      </c>
      <c r="C828" s="69" t="str">
        <f>VLOOKUP(H828,mapping!A:C,3,0)</f>
        <v>DPD</v>
      </c>
      <c r="D828" s="69" t="str">
        <f>VLOOKUP(H828,mapping!A:D,4,0)</f>
        <v>Direct Plan - Daily Dividend Option</v>
      </c>
      <c r="G828" s="239">
        <v>826</v>
      </c>
      <c r="H828" s="239" t="s">
        <v>615</v>
      </c>
      <c r="I828" s="239" t="s">
        <v>2095</v>
      </c>
      <c r="J828" s="287">
        <v>44472</v>
      </c>
      <c r="K828" s="287">
        <v>44472</v>
      </c>
      <c r="L828" s="289">
        <v>0.18204981000000001</v>
      </c>
      <c r="M828" s="289">
        <v>0.18204981000000001</v>
      </c>
      <c r="N828" s="289">
        <v>58657.184999999998</v>
      </c>
      <c r="O828" s="289">
        <v>58712328.619618498</v>
      </c>
      <c r="P828" s="289">
        <v>5437.3940000000002</v>
      </c>
      <c r="Q828" s="289">
        <v>5442505.6940994002</v>
      </c>
      <c r="R828" s="289">
        <v>0</v>
      </c>
      <c r="S828" s="289">
        <v>9615.0499999999993</v>
      </c>
    </row>
    <row r="829" spans="1:19">
      <c r="A829" s="69" t="str">
        <f t="shared" si="12"/>
        <v>HLCASHDPD</v>
      </c>
      <c r="B829" s="69" t="str">
        <f>VLOOKUP(H829,mapping!A:B,2,0)</f>
        <v>HLCASH</v>
      </c>
      <c r="C829" s="69" t="str">
        <f>VLOOKUP(H829,mapping!A:C,3,0)</f>
        <v>DPD</v>
      </c>
      <c r="D829" s="69" t="str">
        <f>VLOOKUP(H829,mapping!A:D,4,0)</f>
        <v>Direct Plan - Daily Dividend Option</v>
      </c>
      <c r="G829" s="239">
        <v>827</v>
      </c>
      <c r="H829" s="239" t="s">
        <v>615</v>
      </c>
      <c r="I829" s="239" t="s">
        <v>2095</v>
      </c>
      <c r="J829" s="287">
        <v>44489</v>
      </c>
      <c r="K829" s="287">
        <v>44489</v>
      </c>
      <c r="L829" s="289">
        <v>7.8966460000000002E-2</v>
      </c>
      <c r="M829" s="289">
        <v>7.8966460000000002E-2</v>
      </c>
      <c r="N829" s="289">
        <v>58745.678</v>
      </c>
      <c r="O829" s="289">
        <v>58800904.811887801</v>
      </c>
      <c r="P829" s="289">
        <v>5442.0680000000002</v>
      </c>
      <c r="Q829" s="289">
        <v>5447184.0881268</v>
      </c>
      <c r="R829" s="289">
        <v>0</v>
      </c>
      <c r="S829" s="289">
        <v>4176.7299999999996</v>
      </c>
    </row>
    <row r="830" spans="1:19">
      <c r="A830" s="69" t="str">
        <f t="shared" si="12"/>
        <v>HDONTFDD</v>
      </c>
      <c r="B830" s="69" t="str">
        <f>VLOOKUP(H830,mapping!A:B,2,0)</f>
        <v>HDONTF</v>
      </c>
      <c r="C830" s="69" t="str">
        <f>VLOOKUP(H830,mapping!A:C,3,0)</f>
        <v>DD</v>
      </c>
      <c r="D830" s="69" t="str">
        <f>VLOOKUP(H830,mapping!A:D,4,0)</f>
        <v>Daily Dividend Option</v>
      </c>
      <c r="G830" s="239">
        <v>828</v>
      </c>
      <c r="H830" s="239" t="s">
        <v>1441</v>
      </c>
      <c r="I830" s="239" t="s">
        <v>2096</v>
      </c>
      <c r="J830" s="287">
        <v>44533</v>
      </c>
      <c r="K830" s="287">
        <v>44533</v>
      </c>
      <c r="L830" s="289">
        <v>9.0546370000000001E-2</v>
      </c>
      <c r="M830" s="289">
        <v>9.0546370000000001E-2</v>
      </c>
      <c r="N830" s="289">
        <v>905.94</v>
      </c>
      <c r="O830" s="289">
        <v>905940</v>
      </c>
      <c r="P830" s="289">
        <v>25439.895</v>
      </c>
      <c r="Q830" s="289">
        <v>25439895</v>
      </c>
      <c r="R830" s="289">
        <v>0</v>
      </c>
      <c r="S830" s="289">
        <v>74.03</v>
      </c>
    </row>
    <row r="831" spans="1:19">
      <c r="A831" s="69" t="str">
        <f t="shared" si="12"/>
        <v>HLCASHDD</v>
      </c>
      <c r="B831" s="69" t="str">
        <f>VLOOKUP(H831,mapping!A:B,2,0)</f>
        <v>HLCASH</v>
      </c>
      <c r="C831" s="69" t="str">
        <f>VLOOKUP(H831,mapping!A:C,3,0)</f>
        <v>DD</v>
      </c>
      <c r="D831" s="69" t="str">
        <f>VLOOKUP(H831,mapping!A:D,4,0)</f>
        <v>Daily Dividend Option</v>
      </c>
      <c r="G831" s="239">
        <v>829</v>
      </c>
      <c r="H831" s="239" t="s">
        <v>610</v>
      </c>
      <c r="I831" s="239" t="s">
        <v>2098</v>
      </c>
      <c r="J831" s="287">
        <v>44577</v>
      </c>
      <c r="K831" s="287">
        <v>44577</v>
      </c>
      <c r="L831" s="289">
        <v>0.17999667</v>
      </c>
      <c r="M831" s="289">
        <v>0.17999667</v>
      </c>
      <c r="N831" s="289">
        <v>83412.918999999994</v>
      </c>
      <c r="O831" s="289">
        <v>83504606.480564803</v>
      </c>
      <c r="P831" s="289">
        <v>704654.65040000004</v>
      </c>
      <c r="Q831" s="289">
        <v>705429206.79171968</v>
      </c>
      <c r="R831" s="289">
        <v>0</v>
      </c>
      <c r="S831" s="289">
        <v>13615.33</v>
      </c>
    </row>
    <row r="832" spans="1:19">
      <c r="A832" s="69" t="str">
        <f t="shared" si="12"/>
        <v>HDONTFDPD</v>
      </c>
      <c r="B832" s="69" t="str">
        <f>VLOOKUP(H832,mapping!A:B,2,0)</f>
        <v>HDONTF</v>
      </c>
      <c r="C832" s="69" t="str">
        <f>VLOOKUP(H832,mapping!A:C,3,0)</f>
        <v>DPD</v>
      </c>
      <c r="D832" s="69" t="str">
        <f>VLOOKUP(H832,mapping!A:D,4,0)</f>
        <v>Direct Plan - Daily Dividend Option</v>
      </c>
      <c r="G832" s="239">
        <v>830</v>
      </c>
      <c r="H832" s="239" t="s">
        <v>1446</v>
      </c>
      <c r="I832" s="239" t="s">
        <v>2094</v>
      </c>
      <c r="J832" s="287">
        <v>44517</v>
      </c>
      <c r="K832" s="287">
        <v>44517</v>
      </c>
      <c r="L832" s="289">
        <v>8.9025839999999995E-2</v>
      </c>
      <c r="M832" s="289">
        <v>8.9025839999999995E-2</v>
      </c>
      <c r="N832" s="289">
        <v>0</v>
      </c>
      <c r="O832" s="289">
        <v>0</v>
      </c>
      <c r="P832" s="289">
        <v>17.523</v>
      </c>
      <c r="Q832" s="289">
        <v>17523</v>
      </c>
      <c r="R832" s="289">
        <v>0</v>
      </c>
      <c r="S832" s="289">
        <v>0</v>
      </c>
    </row>
    <row r="833" spans="1:19">
      <c r="A833" s="69" t="str">
        <f t="shared" si="12"/>
        <v>HDUSTFDPD</v>
      </c>
      <c r="B833" s="69" t="str">
        <f>VLOOKUP(H833,mapping!A:B,2,0)</f>
        <v>HDUSTF</v>
      </c>
      <c r="C833" s="69" t="str">
        <f>VLOOKUP(H833,mapping!A:C,3,0)</f>
        <v>DPD</v>
      </c>
      <c r="D833" s="69" t="str">
        <f>VLOOKUP(H833,mapping!A:D,4,0)</f>
        <v>Direct Plan - Daily Dividend Option</v>
      </c>
      <c r="G833" s="239">
        <v>831</v>
      </c>
      <c r="H833" s="239" t="s">
        <v>465</v>
      </c>
      <c r="I833" s="239" t="s">
        <v>2097</v>
      </c>
      <c r="J833" s="287">
        <v>44560</v>
      </c>
      <c r="K833" s="287">
        <v>44560</v>
      </c>
      <c r="L833" s="289">
        <v>1.8475500000000001E-3</v>
      </c>
      <c r="M833" s="289">
        <v>1.8475500000000001E-3</v>
      </c>
      <c r="N833" s="289">
        <v>3098.0830000000001</v>
      </c>
      <c r="O833" s="289">
        <v>31242.9278218</v>
      </c>
      <c r="P833" s="289">
        <v>120574.001</v>
      </c>
      <c r="Q833" s="289">
        <v>1215940.5704846</v>
      </c>
      <c r="R833" s="289">
        <v>0</v>
      </c>
      <c r="S833" s="289">
        <v>5.72</v>
      </c>
    </row>
    <row r="834" spans="1:19">
      <c r="A834" s="69" t="str">
        <f t="shared" si="12"/>
        <v>HDUSDFDD</v>
      </c>
      <c r="B834" s="69" t="str">
        <f>VLOOKUP(H834,mapping!A:B,2,0)</f>
        <v>HDUSDF</v>
      </c>
      <c r="C834" s="69" t="str">
        <f>VLOOKUP(H834,mapping!A:C,3,0)</f>
        <v>DD</v>
      </c>
      <c r="D834" s="69" t="str">
        <f>VLOOKUP(H834,mapping!A:D,4,0)</f>
        <v>Daily Dividend Option</v>
      </c>
      <c r="G834" s="239">
        <v>832</v>
      </c>
      <c r="H834" s="239" t="s">
        <v>1660</v>
      </c>
      <c r="I834" s="239" t="s">
        <v>2093</v>
      </c>
      <c r="J834" s="287">
        <v>44517</v>
      </c>
      <c r="K834" s="287">
        <v>44517</v>
      </c>
      <c r="L834" s="289">
        <v>8.0765340000000005E-2</v>
      </c>
      <c r="M834" s="289">
        <v>8.0765340000000005E-2</v>
      </c>
      <c r="N834" s="289">
        <v>0</v>
      </c>
      <c r="O834" s="289">
        <v>0</v>
      </c>
      <c r="P834" s="289">
        <v>87411.964000000007</v>
      </c>
      <c r="Q834" s="289">
        <v>89832392.541963607</v>
      </c>
      <c r="R834" s="289">
        <v>0</v>
      </c>
      <c r="S834" s="289">
        <v>0</v>
      </c>
    </row>
    <row r="835" spans="1:19">
      <c r="A835" s="69" t="str">
        <f t="shared" si="12"/>
        <v>HLCASHDPD</v>
      </c>
      <c r="B835" s="69" t="str">
        <f>VLOOKUP(H835,mapping!A:B,2,0)</f>
        <v>HLCASH</v>
      </c>
      <c r="C835" s="69" t="str">
        <f>VLOOKUP(H835,mapping!A:C,3,0)</f>
        <v>DPD</v>
      </c>
      <c r="D835" s="69" t="str">
        <f>VLOOKUP(H835,mapping!A:D,4,0)</f>
        <v>Direct Plan - Daily Dividend Option</v>
      </c>
      <c r="G835" s="239">
        <v>833</v>
      </c>
      <c r="H835" s="239" t="s">
        <v>615</v>
      </c>
      <c r="I835" s="239" t="s">
        <v>2095</v>
      </c>
      <c r="J835" s="287">
        <v>44603</v>
      </c>
      <c r="K835" s="287">
        <v>44603</v>
      </c>
      <c r="L835" s="289">
        <v>0.1048888</v>
      </c>
      <c r="M835" s="289">
        <v>0.1048888</v>
      </c>
      <c r="N835" s="289">
        <v>173824.74400000001</v>
      </c>
      <c r="O835" s="289">
        <v>173988156.64183441</v>
      </c>
      <c r="P835" s="289">
        <v>5505.4920000000002</v>
      </c>
      <c r="Q835" s="289">
        <v>5510667.7130292002</v>
      </c>
      <c r="R835" s="289">
        <v>0</v>
      </c>
      <c r="S835" s="289">
        <v>16410.45</v>
      </c>
    </row>
    <row r="836" spans="1:19">
      <c r="A836" s="69" t="str">
        <f t="shared" ref="A836:A899" si="13">+B836&amp;C836</f>
        <v>HDUSTFRDD</v>
      </c>
      <c r="B836" s="69" t="str">
        <f>VLOOKUP(H836,mapping!A:B,2,0)</f>
        <v>HDUSTF</v>
      </c>
      <c r="C836" s="69" t="str">
        <f>VLOOKUP(H836,mapping!A:C,3,0)</f>
        <v>RDD</v>
      </c>
      <c r="D836" s="69" t="str">
        <f>VLOOKUP(H836,mapping!A:D,4,0)</f>
        <v>Regular Option - Daily Dividend</v>
      </c>
      <c r="G836" s="239">
        <v>834</v>
      </c>
      <c r="H836" s="239" t="s">
        <v>488</v>
      </c>
      <c r="I836" s="239" t="s">
        <v>2256</v>
      </c>
      <c r="J836" s="287">
        <v>44608</v>
      </c>
      <c r="K836" s="287">
        <v>44608</v>
      </c>
      <c r="L836" s="289">
        <v>5.6908000000000002E-4</v>
      </c>
      <c r="M836" s="289">
        <v>5.6908000000000002E-4</v>
      </c>
      <c r="N836" s="289">
        <v>10687.005999999999</v>
      </c>
      <c r="O836" s="289">
        <v>106905.3271198</v>
      </c>
      <c r="P836" s="289">
        <v>1302083.8559999999</v>
      </c>
      <c r="Q836" s="289">
        <v>13025135.436724801</v>
      </c>
      <c r="R836" s="289">
        <v>0</v>
      </c>
      <c r="S836" s="289">
        <v>0</v>
      </c>
    </row>
    <row r="837" spans="1:19">
      <c r="A837" s="69" t="str">
        <f t="shared" si="13"/>
        <v>HLCASHDD</v>
      </c>
      <c r="B837" s="69" t="str">
        <f>VLOOKUP(H837,mapping!A:B,2,0)</f>
        <v>HLCASH</v>
      </c>
      <c r="C837" s="69" t="str">
        <f>VLOOKUP(H837,mapping!A:C,3,0)</f>
        <v>DD</v>
      </c>
      <c r="D837" s="69" t="str">
        <f>VLOOKUP(H837,mapping!A:D,4,0)</f>
        <v>Daily Dividend Option</v>
      </c>
      <c r="G837" s="239">
        <v>835</v>
      </c>
      <c r="H837" s="239" t="s">
        <v>610</v>
      </c>
      <c r="I837" s="239" t="s">
        <v>2098</v>
      </c>
      <c r="J837" s="287">
        <v>44607</v>
      </c>
      <c r="K837" s="287">
        <v>44607</v>
      </c>
      <c r="L837" s="289">
        <v>0.11253154</v>
      </c>
      <c r="M837" s="289">
        <v>0.11253154</v>
      </c>
      <c r="N837" s="289">
        <v>91129.528999999995</v>
      </c>
      <c r="O837" s="289">
        <v>91229698.578276798</v>
      </c>
      <c r="P837" s="289">
        <v>679677.68440000003</v>
      </c>
      <c r="Q837" s="289">
        <v>680424786.1106925</v>
      </c>
      <c r="R837" s="289">
        <v>0</v>
      </c>
      <c r="S837" s="289">
        <v>9296.86</v>
      </c>
    </row>
    <row r="838" spans="1:19">
      <c r="A838" s="69" t="str">
        <f t="shared" si="13"/>
        <v>HLCASHDD</v>
      </c>
      <c r="B838" s="69" t="str">
        <f>VLOOKUP(H838,mapping!A:B,2,0)</f>
        <v>HLCASH</v>
      </c>
      <c r="C838" s="69" t="str">
        <f>VLOOKUP(H838,mapping!A:C,3,0)</f>
        <v>DD</v>
      </c>
      <c r="D838" s="69" t="str">
        <f>VLOOKUP(H838,mapping!A:D,4,0)</f>
        <v>Daily Dividend Option</v>
      </c>
      <c r="G838" s="239">
        <v>836</v>
      </c>
      <c r="H838" s="239" t="s">
        <v>610</v>
      </c>
      <c r="I838" s="239" t="s">
        <v>2098</v>
      </c>
      <c r="J838" s="287">
        <v>44586</v>
      </c>
      <c r="K838" s="287">
        <v>44586</v>
      </c>
      <c r="L838" s="289">
        <v>0.10038142</v>
      </c>
      <c r="M838" s="289">
        <v>0.10038142</v>
      </c>
      <c r="N838" s="289">
        <v>83472.176999999996</v>
      </c>
      <c r="O838" s="289">
        <v>83563929.616958395</v>
      </c>
      <c r="P838" s="289">
        <v>699282.35340000002</v>
      </c>
      <c r="Q838" s="289">
        <v>700051004.56285727</v>
      </c>
      <c r="R838" s="289">
        <v>0</v>
      </c>
      <c r="S838" s="289">
        <v>7599.25</v>
      </c>
    </row>
    <row r="839" spans="1:19">
      <c r="A839" s="69" t="str">
        <f t="shared" si="13"/>
        <v>HLCASHDPD</v>
      </c>
      <c r="B839" s="69" t="str">
        <f>VLOOKUP(H839,mapping!A:B,2,0)</f>
        <v>HLCASH</v>
      </c>
      <c r="C839" s="69" t="str">
        <f>VLOOKUP(H839,mapping!A:C,3,0)</f>
        <v>DPD</v>
      </c>
      <c r="D839" s="69" t="str">
        <f>VLOOKUP(H839,mapping!A:D,4,0)</f>
        <v>Direct Plan - Daily Dividend Option</v>
      </c>
      <c r="G839" s="239">
        <v>837</v>
      </c>
      <c r="H839" s="239" t="s">
        <v>615</v>
      </c>
      <c r="I839" s="239" t="s">
        <v>2095</v>
      </c>
      <c r="J839" s="287">
        <v>44641</v>
      </c>
      <c r="K839" s="287">
        <v>44641</v>
      </c>
      <c r="L839" s="289">
        <v>9.1418780000000005E-2</v>
      </c>
      <c r="M839" s="289">
        <v>9.1418780000000005E-2</v>
      </c>
      <c r="N839" s="289">
        <v>169405.514</v>
      </c>
      <c r="O839" s="289">
        <v>169564772.12371141</v>
      </c>
      <c r="P839" s="289">
        <v>5525.4269999999997</v>
      </c>
      <c r="Q839" s="289">
        <v>5530621.4539227001</v>
      </c>
      <c r="R839" s="289">
        <v>0</v>
      </c>
      <c r="S839" s="289">
        <v>13939.14</v>
      </c>
    </row>
    <row r="840" spans="1:19">
      <c r="A840" s="69" t="str">
        <f t="shared" si="13"/>
        <v>HDUSTFRDD</v>
      </c>
      <c r="B840" s="69" t="str">
        <f>VLOOKUP(H840,mapping!A:B,2,0)</f>
        <v>HDUSTF</v>
      </c>
      <c r="C840" s="69" t="str">
        <f>VLOOKUP(H840,mapping!A:C,3,0)</f>
        <v>RDD</v>
      </c>
      <c r="D840" s="69" t="str">
        <f>VLOOKUP(H840,mapping!A:D,4,0)</f>
        <v>Regular Option - Daily Dividend</v>
      </c>
      <c r="G840" s="239">
        <v>838</v>
      </c>
      <c r="H840" s="239" t="s">
        <v>488</v>
      </c>
      <c r="I840" s="239" t="s">
        <v>2256</v>
      </c>
      <c r="J840" s="287">
        <v>44642</v>
      </c>
      <c r="K840" s="287">
        <v>44642</v>
      </c>
      <c r="L840" s="289">
        <v>3.8917999999999998E-4</v>
      </c>
      <c r="M840" s="289">
        <v>3.8917999999999998E-4</v>
      </c>
      <c r="N840" s="289">
        <v>10687.005999999999</v>
      </c>
      <c r="O840" s="289">
        <v>106905.3271198</v>
      </c>
      <c r="P840" s="289">
        <v>1302083.8559999999</v>
      </c>
      <c r="Q840" s="289">
        <v>13025135.436724801</v>
      </c>
      <c r="R840" s="289">
        <v>0</v>
      </c>
      <c r="S840" s="289">
        <v>0</v>
      </c>
    </row>
    <row r="841" spans="1:19">
      <c r="A841" s="69" t="str">
        <f t="shared" si="13"/>
        <v>HDUSTFDPD</v>
      </c>
      <c r="B841" s="69" t="str">
        <f>VLOOKUP(H841,mapping!A:B,2,0)</f>
        <v>HDUSTF</v>
      </c>
      <c r="C841" s="69" t="str">
        <f>VLOOKUP(H841,mapping!A:C,3,0)</f>
        <v>DPD</v>
      </c>
      <c r="D841" s="69" t="str">
        <f>VLOOKUP(H841,mapping!A:D,4,0)</f>
        <v>Direct Plan - Daily Dividend Option</v>
      </c>
      <c r="G841" s="239">
        <v>839</v>
      </c>
      <c r="H841" s="239" t="s">
        <v>465</v>
      </c>
      <c r="I841" s="239" t="s">
        <v>2097</v>
      </c>
      <c r="J841" s="287">
        <v>44575</v>
      </c>
      <c r="K841" s="287">
        <v>44575</v>
      </c>
      <c r="L841" s="289">
        <v>1.9352499999999999E-3</v>
      </c>
      <c r="M841" s="289">
        <v>1.9352499999999999E-3</v>
      </c>
      <c r="N841" s="289">
        <v>3104.471</v>
      </c>
      <c r="O841" s="289">
        <v>31307.348246599999</v>
      </c>
      <c r="P841" s="289">
        <v>120797.74400000001</v>
      </c>
      <c r="Q841" s="289">
        <v>1218196.9291423999</v>
      </c>
      <c r="R841" s="289">
        <v>0</v>
      </c>
      <c r="S841" s="289">
        <v>6.01</v>
      </c>
    </row>
    <row r="842" spans="1:19">
      <c r="A842" s="69" t="str">
        <f t="shared" si="13"/>
        <v>HDONTFDPD</v>
      </c>
      <c r="B842" s="69" t="str">
        <f>VLOOKUP(H842,mapping!A:B,2,0)</f>
        <v>HDONTF</v>
      </c>
      <c r="C842" s="69" t="str">
        <f>VLOOKUP(H842,mapping!A:C,3,0)</f>
        <v>DPD</v>
      </c>
      <c r="D842" s="69" t="str">
        <f>VLOOKUP(H842,mapping!A:D,4,0)</f>
        <v>Direct Plan - Daily Dividend Option</v>
      </c>
      <c r="G842" s="239">
        <v>840</v>
      </c>
      <c r="H842" s="239" t="s">
        <v>1446</v>
      </c>
      <c r="I842" s="239" t="s">
        <v>2094</v>
      </c>
      <c r="J842" s="287">
        <v>44620</v>
      </c>
      <c r="K842" s="287">
        <v>44620</v>
      </c>
      <c r="L842" s="289">
        <v>8.9189939999999995E-2</v>
      </c>
      <c r="M842" s="289">
        <v>8.9189939999999995E-2</v>
      </c>
      <c r="N842" s="289">
        <v>0</v>
      </c>
      <c r="O842" s="289">
        <v>0</v>
      </c>
      <c r="P842" s="289">
        <v>17.715</v>
      </c>
      <c r="Q842" s="289">
        <v>17715</v>
      </c>
      <c r="R842" s="289">
        <v>0</v>
      </c>
      <c r="S842" s="289">
        <v>0</v>
      </c>
    </row>
    <row r="843" spans="1:19">
      <c r="A843" s="69" t="str">
        <f t="shared" si="13"/>
        <v>HDONTFDD</v>
      </c>
      <c r="B843" s="69" t="str">
        <f>VLOOKUP(H843,mapping!A:B,2,0)</f>
        <v>HDONTF</v>
      </c>
      <c r="C843" s="69" t="str">
        <f>VLOOKUP(H843,mapping!A:C,3,0)</f>
        <v>DD</v>
      </c>
      <c r="D843" s="69" t="str">
        <f>VLOOKUP(H843,mapping!A:D,4,0)</f>
        <v>Daily Dividend Option</v>
      </c>
      <c r="G843" s="239">
        <v>841</v>
      </c>
      <c r="H843" s="239" t="s">
        <v>1441</v>
      </c>
      <c r="I843" s="239" t="s">
        <v>2096</v>
      </c>
      <c r="J843" s="287">
        <v>44509</v>
      </c>
      <c r="K843" s="287">
        <v>44509</v>
      </c>
      <c r="L843" s="289">
        <v>8.176332E-2</v>
      </c>
      <c r="M843" s="289">
        <v>8.176332E-2</v>
      </c>
      <c r="N843" s="289">
        <v>1004.181</v>
      </c>
      <c r="O843" s="289">
        <v>1004181</v>
      </c>
      <c r="P843" s="289">
        <v>23897.205000000002</v>
      </c>
      <c r="Q843" s="289">
        <v>23897205</v>
      </c>
      <c r="R843" s="289">
        <v>0</v>
      </c>
      <c r="S843" s="289">
        <v>74.11</v>
      </c>
    </row>
    <row r="844" spans="1:19">
      <c r="A844" s="69" t="str">
        <f t="shared" si="13"/>
        <v>HDUSDFDD</v>
      </c>
      <c r="B844" s="69" t="str">
        <f>VLOOKUP(H844,mapping!A:B,2,0)</f>
        <v>HDUSDF</v>
      </c>
      <c r="C844" s="69" t="str">
        <f>VLOOKUP(H844,mapping!A:C,3,0)</f>
        <v>DD</v>
      </c>
      <c r="D844" s="69" t="str">
        <f>VLOOKUP(H844,mapping!A:D,4,0)</f>
        <v>Daily Dividend Option</v>
      </c>
      <c r="G844" s="239">
        <v>842</v>
      </c>
      <c r="H844" s="239" t="s">
        <v>1660</v>
      </c>
      <c r="I844" s="239" t="s">
        <v>2093</v>
      </c>
      <c r="J844" s="287">
        <v>44487</v>
      </c>
      <c r="K844" s="287">
        <v>44487</v>
      </c>
      <c r="L844" s="289">
        <v>0.22311914999999999</v>
      </c>
      <c r="M844" s="289">
        <v>0.22311914999999999</v>
      </c>
      <c r="N844" s="289">
        <v>0</v>
      </c>
      <c r="O844" s="289">
        <v>0</v>
      </c>
      <c r="P844" s="289">
        <v>92719.154999999999</v>
      </c>
      <c r="Q844" s="289">
        <v>95286539.130034506</v>
      </c>
      <c r="R844" s="289">
        <v>0</v>
      </c>
      <c r="S844" s="289">
        <v>0</v>
      </c>
    </row>
    <row r="845" spans="1:19">
      <c r="A845" s="69" t="str">
        <f t="shared" si="13"/>
        <v>HLCASHDPD</v>
      </c>
      <c r="B845" s="69" t="str">
        <f>VLOOKUP(H845,mapping!A:B,2,0)</f>
        <v>HLCASH</v>
      </c>
      <c r="C845" s="69" t="str">
        <f>VLOOKUP(H845,mapping!A:C,3,0)</f>
        <v>DPD</v>
      </c>
      <c r="D845" s="69" t="str">
        <f>VLOOKUP(H845,mapping!A:D,4,0)</f>
        <v>Direct Plan - Daily Dividend Option</v>
      </c>
      <c r="G845" s="239">
        <v>843</v>
      </c>
      <c r="H845" s="239" t="s">
        <v>615</v>
      </c>
      <c r="I845" s="239" t="s">
        <v>2095</v>
      </c>
      <c r="J845" s="287">
        <v>44609</v>
      </c>
      <c r="K845" s="287">
        <v>44609</v>
      </c>
      <c r="L845" s="289">
        <v>0.10442205</v>
      </c>
      <c r="M845" s="289">
        <v>0.10442205</v>
      </c>
      <c r="N845" s="289">
        <v>173923.057</v>
      </c>
      <c r="O845" s="289">
        <v>174086562.06588569</v>
      </c>
      <c r="P845" s="289">
        <v>5508.616</v>
      </c>
      <c r="Q845" s="289">
        <v>5513794.6499015996</v>
      </c>
      <c r="R845" s="289">
        <v>0</v>
      </c>
      <c r="S845" s="289">
        <v>16345.59</v>
      </c>
    </row>
    <row r="846" spans="1:19">
      <c r="A846" s="69" t="str">
        <f t="shared" si="13"/>
        <v>HLCASHDPD</v>
      </c>
      <c r="B846" s="69" t="str">
        <f>VLOOKUP(H846,mapping!A:B,2,0)</f>
        <v>HLCASH</v>
      </c>
      <c r="C846" s="69" t="str">
        <f>VLOOKUP(H846,mapping!A:C,3,0)</f>
        <v>DPD</v>
      </c>
      <c r="D846" s="69" t="str">
        <f>VLOOKUP(H846,mapping!A:D,4,0)</f>
        <v>Direct Plan - Daily Dividend Option</v>
      </c>
      <c r="G846" s="239">
        <v>844</v>
      </c>
      <c r="H846" s="239" t="s">
        <v>615</v>
      </c>
      <c r="I846" s="239" t="s">
        <v>2095</v>
      </c>
      <c r="J846" s="287">
        <v>44616</v>
      </c>
      <c r="K846" s="287">
        <v>44616</v>
      </c>
      <c r="L846" s="289">
        <v>9.5074220000000001E-2</v>
      </c>
      <c r="M846" s="289">
        <v>9.5074220000000001E-2</v>
      </c>
      <c r="N846" s="289">
        <v>169028.872</v>
      </c>
      <c r="O846" s="289">
        <v>169187776.04256719</v>
      </c>
      <c r="P846" s="289">
        <v>5511.8450000000003</v>
      </c>
      <c r="Q846" s="289">
        <v>5517026.6854844997</v>
      </c>
      <c r="R846" s="289">
        <v>0</v>
      </c>
      <c r="S846" s="289">
        <v>14463.55</v>
      </c>
    </row>
    <row r="847" spans="1:19">
      <c r="A847" s="69" t="str">
        <f t="shared" si="13"/>
        <v>HDUSTFDD</v>
      </c>
      <c r="B847" s="69" t="str">
        <f>VLOOKUP(H847,mapping!A:B,2,0)</f>
        <v>HDUSTF</v>
      </c>
      <c r="C847" s="69" t="str">
        <f>VLOOKUP(H847,mapping!A:C,3,0)</f>
        <v>DD</v>
      </c>
      <c r="D847" s="69" t="str">
        <f>VLOOKUP(H847,mapping!A:D,4,0)</f>
        <v>Daily Dividend Option</v>
      </c>
      <c r="G847" s="239">
        <v>845</v>
      </c>
      <c r="H847" s="239" t="s">
        <v>459</v>
      </c>
      <c r="I847" s="239" t="s">
        <v>2257</v>
      </c>
      <c r="J847" s="287">
        <v>44592</v>
      </c>
      <c r="K847" s="287">
        <v>44592</v>
      </c>
      <c r="L847" s="289">
        <v>2.9486099999999999E-3</v>
      </c>
      <c r="M847" s="289">
        <v>2.9486099999999999E-3</v>
      </c>
      <c r="N847" s="289">
        <v>31610.374</v>
      </c>
      <c r="O847" s="289">
        <v>317744.31841060001</v>
      </c>
      <c r="P847" s="289">
        <v>3708390.8569999998</v>
      </c>
      <c r="Q847" s="289">
        <v>37276374.055478297</v>
      </c>
      <c r="R847" s="289">
        <v>0</v>
      </c>
      <c r="S847" s="289">
        <v>93.2</v>
      </c>
    </row>
    <row r="848" spans="1:19">
      <c r="A848" s="69" t="str">
        <f t="shared" si="13"/>
        <v>HDUSTFDPD</v>
      </c>
      <c r="B848" s="69" t="str">
        <f>VLOOKUP(H848,mapping!A:B,2,0)</f>
        <v>HDUSTF</v>
      </c>
      <c r="C848" s="69" t="str">
        <f>VLOOKUP(H848,mapping!A:C,3,0)</f>
        <v>DPD</v>
      </c>
      <c r="D848" s="69" t="str">
        <f>VLOOKUP(H848,mapping!A:D,4,0)</f>
        <v>Direct Plan - Daily Dividend Option</v>
      </c>
      <c r="G848" s="239">
        <v>846</v>
      </c>
      <c r="H848" s="239" t="s">
        <v>465</v>
      </c>
      <c r="I848" s="239" t="s">
        <v>2097</v>
      </c>
      <c r="J848" s="287">
        <v>44536</v>
      </c>
      <c r="K848" s="287">
        <v>44536</v>
      </c>
      <c r="L848" s="289">
        <v>2.7950800000000001E-3</v>
      </c>
      <c r="M848" s="289">
        <v>2.7950800000000001E-3</v>
      </c>
      <c r="N848" s="289">
        <v>3091.6619999999998</v>
      </c>
      <c r="O848" s="289">
        <v>31178.174605200002</v>
      </c>
      <c r="P848" s="289">
        <v>120349.15399999999</v>
      </c>
      <c r="Q848" s="289">
        <v>1213673.0784284</v>
      </c>
      <c r="R848" s="289">
        <v>0</v>
      </c>
      <c r="S848" s="289">
        <v>8.64</v>
      </c>
    </row>
    <row r="849" spans="1:19">
      <c r="A849" s="69" t="str">
        <f t="shared" si="13"/>
        <v>HDONTFDD</v>
      </c>
      <c r="B849" s="69" t="str">
        <f>VLOOKUP(H849,mapping!A:B,2,0)</f>
        <v>HDONTF</v>
      </c>
      <c r="C849" s="69" t="str">
        <f>VLOOKUP(H849,mapping!A:C,3,0)</f>
        <v>DD</v>
      </c>
      <c r="D849" s="69" t="str">
        <f>VLOOKUP(H849,mapping!A:D,4,0)</f>
        <v>Daily Dividend Option</v>
      </c>
      <c r="G849" s="239">
        <v>847</v>
      </c>
      <c r="H849" s="239" t="s">
        <v>1441</v>
      </c>
      <c r="I849" s="239" t="s">
        <v>2096</v>
      </c>
      <c r="J849" s="287">
        <v>44645</v>
      </c>
      <c r="K849" s="287">
        <v>44645</v>
      </c>
      <c r="L849" s="289">
        <v>8.5330459999999997E-2</v>
      </c>
      <c r="M849" s="289">
        <v>8.5330459999999997E-2</v>
      </c>
      <c r="N849" s="289">
        <v>0</v>
      </c>
      <c r="O849" s="289">
        <v>0</v>
      </c>
      <c r="P849" s="289">
        <v>24140.683000000001</v>
      </c>
      <c r="Q849" s="289">
        <v>24140697.484409802</v>
      </c>
      <c r="R849" s="289">
        <v>0</v>
      </c>
      <c r="S849" s="289">
        <v>0</v>
      </c>
    </row>
    <row r="850" spans="1:19">
      <c r="A850" s="69" t="str">
        <f t="shared" si="13"/>
        <v>HLCASHDPD</v>
      </c>
      <c r="B850" s="69" t="str">
        <f>VLOOKUP(H850,mapping!A:B,2,0)</f>
        <v>HLCASH</v>
      </c>
      <c r="C850" s="69" t="str">
        <f>VLOOKUP(H850,mapping!A:C,3,0)</f>
        <v>DPD</v>
      </c>
      <c r="D850" s="69" t="str">
        <f>VLOOKUP(H850,mapping!A:D,4,0)</f>
        <v>Direct Plan - Daily Dividend Option</v>
      </c>
      <c r="G850" s="239">
        <v>848</v>
      </c>
      <c r="H850" s="239" t="s">
        <v>615</v>
      </c>
      <c r="I850" s="239" t="s">
        <v>2095</v>
      </c>
      <c r="J850" s="287">
        <v>44497</v>
      </c>
      <c r="K850" s="287">
        <v>44497</v>
      </c>
      <c r="L850" s="289">
        <v>6.9483530000000002E-2</v>
      </c>
      <c r="M850" s="289">
        <v>6.9483530000000002E-2</v>
      </c>
      <c r="N850" s="289">
        <v>58775.648999999998</v>
      </c>
      <c r="O850" s="289">
        <v>58830903.987624899</v>
      </c>
      <c r="P850" s="289">
        <v>5444.9110000000001</v>
      </c>
      <c r="Q850" s="289">
        <v>5450029.7608310999</v>
      </c>
      <c r="R850" s="289">
        <v>0</v>
      </c>
      <c r="S850" s="289">
        <v>3676.76</v>
      </c>
    </row>
    <row r="851" spans="1:19">
      <c r="A851" s="69" t="str">
        <f t="shared" si="13"/>
        <v>HLCASHDD</v>
      </c>
      <c r="B851" s="69" t="str">
        <f>VLOOKUP(H851,mapping!A:B,2,0)</f>
        <v>HLCASH</v>
      </c>
      <c r="C851" s="69" t="str">
        <f>VLOOKUP(H851,mapping!A:C,3,0)</f>
        <v>DD</v>
      </c>
      <c r="D851" s="69" t="str">
        <f>VLOOKUP(H851,mapping!A:D,4,0)</f>
        <v>Daily Dividend Option</v>
      </c>
      <c r="G851" s="239">
        <v>849</v>
      </c>
      <c r="H851" s="239" t="s">
        <v>610</v>
      </c>
      <c r="I851" s="239" t="s">
        <v>2098</v>
      </c>
      <c r="J851" s="287">
        <v>44565</v>
      </c>
      <c r="K851" s="287">
        <v>44565</v>
      </c>
      <c r="L851" s="289">
        <v>0.12433414</v>
      </c>
      <c r="M851" s="289">
        <v>0.12433414</v>
      </c>
      <c r="N851" s="289">
        <v>83329.051000000007</v>
      </c>
      <c r="O851" s="289">
        <v>83420646.292859197</v>
      </c>
      <c r="P851" s="289">
        <v>738971.93839999998</v>
      </c>
      <c r="Q851" s="289">
        <v>739784216.35468924</v>
      </c>
      <c r="R851" s="289">
        <v>0</v>
      </c>
      <c r="S851" s="289">
        <v>9401.11</v>
      </c>
    </row>
    <row r="852" spans="1:19">
      <c r="A852" s="69" t="str">
        <f t="shared" si="13"/>
        <v>HDUSTFDD</v>
      </c>
      <c r="B852" s="69" t="str">
        <f>VLOOKUP(H852,mapping!A:B,2,0)</f>
        <v>HDUSTF</v>
      </c>
      <c r="C852" s="69" t="str">
        <f>VLOOKUP(H852,mapping!A:C,3,0)</f>
        <v>DD</v>
      </c>
      <c r="D852" s="69" t="str">
        <f>VLOOKUP(H852,mapping!A:D,4,0)</f>
        <v>Daily Dividend Option</v>
      </c>
      <c r="G852" s="239">
        <v>850</v>
      </c>
      <c r="H852" s="239" t="s">
        <v>459</v>
      </c>
      <c r="I852" s="239" t="s">
        <v>2257</v>
      </c>
      <c r="J852" s="287">
        <v>44648</v>
      </c>
      <c r="K852" s="287">
        <v>44648</v>
      </c>
      <c r="L852" s="289">
        <v>2.53623E-3</v>
      </c>
      <c r="M852" s="289">
        <v>2.53623E-3</v>
      </c>
      <c r="N852" s="289">
        <v>31836.22</v>
      </c>
      <c r="O852" s="289">
        <v>320014.49981800001</v>
      </c>
      <c r="P852" s="289">
        <v>2948131.4350000001</v>
      </c>
      <c r="Q852" s="289">
        <v>29634322.371476501</v>
      </c>
      <c r="R852" s="289">
        <v>0</v>
      </c>
      <c r="S852" s="289">
        <v>101.58</v>
      </c>
    </row>
    <row r="853" spans="1:19">
      <c r="A853" s="69" t="str">
        <f t="shared" si="13"/>
        <v>HLCASHDPD</v>
      </c>
      <c r="B853" s="69" t="str">
        <f>VLOOKUP(H853,mapping!A:B,2,0)</f>
        <v>HLCASH</v>
      </c>
      <c r="C853" s="69" t="str">
        <f>VLOOKUP(H853,mapping!A:C,3,0)</f>
        <v>DPD</v>
      </c>
      <c r="D853" s="69" t="str">
        <f>VLOOKUP(H853,mapping!A:D,4,0)</f>
        <v>Direct Plan - Daily Dividend Option</v>
      </c>
      <c r="G853" s="239">
        <v>851</v>
      </c>
      <c r="H853" s="239" t="s">
        <v>615</v>
      </c>
      <c r="I853" s="239" t="s">
        <v>2095</v>
      </c>
      <c r="J853" s="287">
        <v>44544</v>
      </c>
      <c r="K853" s="287">
        <v>44544</v>
      </c>
      <c r="L853" s="289">
        <v>5.1926710000000001E-2</v>
      </c>
      <c r="M853" s="289">
        <v>5.1926710000000001E-2</v>
      </c>
      <c r="N853" s="289">
        <v>192856.44099999999</v>
      </c>
      <c r="O853" s="289">
        <v>193037745.34018409</v>
      </c>
      <c r="P853" s="289">
        <v>5464.4669999999996</v>
      </c>
      <c r="Q853" s="289">
        <v>5469604.1454266999</v>
      </c>
      <c r="R853" s="289">
        <v>0</v>
      </c>
      <c r="S853" s="289">
        <v>9013.9599999999991</v>
      </c>
    </row>
    <row r="854" spans="1:19">
      <c r="A854" s="69" t="str">
        <f t="shared" si="13"/>
        <v>HDONTFDD</v>
      </c>
      <c r="B854" s="69" t="str">
        <f>VLOOKUP(H854,mapping!A:B,2,0)</f>
        <v>HDONTF</v>
      </c>
      <c r="C854" s="69" t="str">
        <f>VLOOKUP(H854,mapping!A:C,3,0)</f>
        <v>DD</v>
      </c>
      <c r="D854" s="69" t="str">
        <f>VLOOKUP(H854,mapping!A:D,4,0)</f>
        <v>Daily Dividend Option</v>
      </c>
      <c r="G854" s="239">
        <v>852</v>
      </c>
      <c r="H854" s="239" t="s">
        <v>1441</v>
      </c>
      <c r="I854" s="239" t="s">
        <v>2096</v>
      </c>
      <c r="J854" s="287">
        <v>44578</v>
      </c>
      <c r="K854" s="287">
        <v>44578</v>
      </c>
      <c r="L854" s="289">
        <v>9.6409720000000004E-2</v>
      </c>
      <c r="M854" s="289">
        <v>9.6409720000000004E-2</v>
      </c>
      <c r="N854" s="289">
        <v>809</v>
      </c>
      <c r="O854" s="289">
        <v>809000</v>
      </c>
      <c r="P854" s="289">
        <v>25533.985000000001</v>
      </c>
      <c r="Q854" s="289">
        <v>25533985</v>
      </c>
      <c r="R854" s="289">
        <v>0</v>
      </c>
      <c r="S854" s="289">
        <v>70</v>
      </c>
    </row>
    <row r="855" spans="1:19">
      <c r="A855" s="69" t="str">
        <f t="shared" si="13"/>
        <v>HDUSTFDPD</v>
      </c>
      <c r="B855" s="69" t="str">
        <f>VLOOKUP(H855,mapping!A:B,2,0)</f>
        <v>HDUSTF</v>
      </c>
      <c r="C855" s="69" t="str">
        <f>VLOOKUP(H855,mapping!A:C,3,0)</f>
        <v>DPD</v>
      </c>
      <c r="D855" s="69" t="str">
        <f>VLOOKUP(H855,mapping!A:D,4,0)</f>
        <v>Direct Plan - Daily Dividend Option</v>
      </c>
      <c r="G855" s="239">
        <v>853</v>
      </c>
      <c r="H855" s="239" t="s">
        <v>465</v>
      </c>
      <c r="I855" s="239" t="s">
        <v>2097</v>
      </c>
      <c r="J855" s="287">
        <v>44637</v>
      </c>
      <c r="K855" s="287">
        <v>44637</v>
      </c>
      <c r="L855" s="289">
        <v>1.2621100000000001E-3</v>
      </c>
      <c r="M855" s="289">
        <v>1.2621100000000001E-3</v>
      </c>
      <c r="N855" s="289">
        <v>3122.3409999999999</v>
      </c>
      <c r="O855" s="289">
        <v>31487.5600486</v>
      </c>
      <c r="P855" s="289">
        <v>121516.785</v>
      </c>
      <c r="Q855" s="289">
        <v>1225448.170011</v>
      </c>
      <c r="R855" s="289">
        <v>0</v>
      </c>
      <c r="S855" s="289">
        <v>3.94</v>
      </c>
    </row>
    <row r="856" spans="1:19">
      <c r="A856" s="69" t="str">
        <f t="shared" si="13"/>
        <v>HDUSDFDD</v>
      </c>
      <c r="B856" s="69" t="str">
        <f>VLOOKUP(H856,mapping!A:B,2,0)</f>
        <v>HDUSDF</v>
      </c>
      <c r="C856" s="69" t="str">
        <f>VLOOKUP(H856,mapping!A:C,3,0)</f>
        <v>DD</v>
      </c>
      <c r="D856" s="69" t="str">
        <f>VLOOKUP(H856,mapping!A:D,4,0)</f>
        <v>Daily Dividend Option</v>
      </c>
      <c r="G856" s="239">
        <v>854</v>
      </c>
      <c r="H856" s="239" t="s">
        <v>1660</v>
      </c>
      <c r="I856" s="239" t="s">
        <v>2093</v>
      </c>
      <c r="J856" s="287">
        <v>44476</v>
      </c>
      <c r="K856" s="287">
        <v>44476</v>
      </c>
      <c r="L856" s="289">
        <v>0.12387192</v>
      </c>
      <c r="M856" s="289">
        <v>0.12387192</v>
      </c>
      <c r="N856" s="289">
        <v>0</v>
      </c>
      <c r="O856" s="289">
        <v>0</v>
      </c>
      <c r="P856" s="289">
        <v>92626.044999999998</v>
      </c>
      <c r="Q856" s="289">
        <v>95190850.923445493</v>
      </c>
      <c r="R856" s="289">
        <v>0</v>
      </c>
      <c r="S856" s="289">
        <v>0</v>
      </c>
    </row>
    <row r="857" spans="1:19">
      <c r="A857" s="69" t="str">
        <f t="shared" si="13"/>
        <v>HDUSTFDD</v>
      </c>
      <c r="B857" s="69" t="str">
        <f>VLOOKUP(H857,mapping!A:B,2,0)</f>
        <v>HDUSTF</v>
      </c>
      <c r="C857" s="69" t="str">
        <f>VLOOKUP(H857,mapping!A:C,3,0)</f>
        <v>DD</v>
      </c>
      <c r="D857" s="69" t="str">
        <f>VLOOKUP(H857,mapping!A:D,4,0)</f>
        <v>Daily Dividend Option</v>
      </c>
      <c r="G857" s="239">
        <v>855</v>
      </c>
      <c r="H857" s="239" t="s">
        <v>459</v>
      </c>
      <c r="I857" s="239" t="s">
        <v>2257</v>
      </c>
      <c r="J857" s="287">
        <v>44607</v>
      </c>
      <c r="K857" s="287">
        <v>44607</v>
      </c>
      <c r="L857" s="289">
        <v>2.45087E-3</v>
      </c>
      <c r="M857" s="289">
        <v>2.45087E-3</v>
      </c>
      <c r="N857" s="289">
        <v>31673.151999999998</v>
      </c>
      <c r="O857" s="289">
        <v>318375.35658879997</v>
      </c>
      <c r="P857" s="289">
        <v>3701188.747</v>
      </c>
      <c r="Q857" s="289">
        <v>37203979.165969297</v>
      </c>
      <c r="R857" s="289">
        <v>0</v>
      </c>
      <c r="S857" s="289">
        <v>77.62</v>
      </c>
    </row>
    <row r="858" spans="1:19">
      <c r="A858" s="69" t="str">
        <f t="shared" si="13"/>
        <v>HDONTFDD</v>
      </c>
      <c r="B858" s="69" t="str">
        <f>VLOOKUP(H858,mapping!A:B,2,0)</f>
        <v>HDONTF</v>
      </c>
      <c r="C858" s="69" t="str">
        <f>VLOOKUP(H858,mapping!A:C,3,0)</f>
        <v>DD</v>
      </c>
      <c r="D858" s="69" t="str">
        <f>VLOOKUP(H858,mapping!A:D,4,0)</f>
        <v>Daily Dividend Option</v>
      </c>
      <c r="G858" s="239">
        <v>856</v>
      </c>
      <c r="H858" s="239" t="s">
        <v>1441</v>
      </c>
      <c r="I858" s="239" t="s">
        <v>2096</v>
      </c>
      <c r="J858" s="287">
        <v>44651</v>
      </c>
      <c r="K858" s="287">
        <v>44651</v>
      </c>
      <c r="L858" s="289">
        <v>9.6161079999999996E-2</v>
      </c>
      <c r="M858" s="289">
        <v>9.6161079999999996E-2</v>
      </c>
      <c r="N858" s="289">
        <v>0</v>
      </c>
      <c r="O858" s="289">
        <v>0</v>
      </c>
      <c r="P858" s="289">
        <v>24150.517</v>
      </c>
      <c r="Q858" s="289">
        <v>24150531.4903102</v>
      </c>
      <c r="R858" s="289">
        <v>0</v>
      </c>
      <c r="S858" s="289">
        <v>0</v>
      </c>
    </row>
    <row r="859" spans="1:19">
      <c r="A859" s="69" t="str">
        <f t="shared" si="13"/>
        <v>HDONTFDD</v>
      </c>
      <c r="B859" s="69" t="str">
        <f>VLOOKUP(H859,mapping!A:B,2,0)</f>
        <v>HDONTF</v>
      </c>
      <c r="C859" s="69" t="str">
        <f>VLOOKUP(H859,mapping!A:C,3,0)</f>
        <v>DD</v>
      </c>
      <c r="D859" s="69" t="str">
        <f>VLOOKUP(H859,mapping!A:D,4,0)</f>
        <v>Daily Dividend Option</v>
      </c>
      <c r="G859" s="239">
        <v>857</v>
      </c>
      <c r="H859" s="239" t="s">
        <v>1441</v>
      </c>
      <c r="I859" s="239" t="s">
        <v>2096</v>
      </c>
      <c r="J859" s="287">
        <v>44522</v>
      </c>
      <c r="K859" s="287">
        <v>44522</v>
      </c>
      <c r="L859" s="289">
        <v>9.3741969999999994E-2</v>
      </c>
      <c r="M859" s="289">
        <v>9.3741969999999994E-2</v>
      </c>
      <c r="N859" s="289">
        <v>905.16399999999999</v>
      </c>
      <c r="O859" s="289">
        <v>905164</v>
      </c>
      <c r="P859" s="289">
        <v>25420.289000000001</v>
      </c>
      <c r="Q859" s="289">
        <v>25420289</v>
      </c>
      <c r="R859" s="289">
        <v>0</v>
      </c>
      <c r="S859" s="289">
        <v>76.849999999999994</v>
      </c>
    </row>
    <row r="860" spans="1:19">
      <c r="A860" s="69" t="str">
        <f t="shared" si="13"/>
        <v>HDONTFDD</v>
      </c>
      <c r="B860" s="69" t="str">
        <f>VLOOKUP(H860,mapping!A:B,2,0)</f>
        <v>HDONTF</v>
      </c>
      <c r="C860" s="69" t="str">
        <f>VLOOKUP(H860,mapping!A:C,3,0)</f>
        <v>DD</v>
      </c>
      <c r="D860" s="69" t="str">
        <f>VLOOKUP(H860,mapping!A:D,4,0)</f>
        <v>Daily Dividend Option</v>
      </c>
      <c r="G860" s="239">
        <v>858</v>
      </c>
      <c r="H860" s="239" t="s">
        <v>1441</v>
      </c>
      <c r="I860" s="239" t="s">
        <v>2096</v>
      </c>
      <c r="J860" s="287">
        <v>44602</v>
      </c>
      <c r="K860" s="287">
        <v>44602</v>
      </c>
      <c r="L860" s="289">
        <v>8.7550890000000006E-2</v>
      </c>
      <c r="M860" s="289">
        <v>8.7550890000000006E-2</v>
      </c>
      <c r="N860" s="289">
        <v>710.49699999999996</v>
      </c>
      <c r="O860" s="289">
        <v>710497</v>
      </c>
      <c r="P860" s="289">
        <v>25576.726999999999</v>
      </c>
      <c r="Q860" s="289">
        <v>25576727</v>
      </c>
      <c r="R860" s="289">
        <v>0</v>
      </c>
      <c r="S860" s="289">
        <v>56.2</v>
      </c>
    </row>
    <row r="861" spans="1:19">
      <c r="A861" s="69" t="str">
        <f t="shared" si="13"/>
        <v>HDONTFDPD</v>
      </c>
      <c r="B861" s="69" t="str">
        <f>VLOOKUP(H861,mapping!A:B,2,0)</f>
        <v>HDONTF</v>
      </c>
      <c r="C861" s="69" t="str">
        <f>VLOOKUP(H861,mapping!A:C,3,0)</f>
        <v>DPD</v>
      </c>
      <c r="D861" s="69" t="str">
        <f>VLOOKUP(H861,mapping!A:D,4,0)</f>
        <v>Direct Plan - Daily Dividend Option</v>
      </c>
      <c r="G861" s="239">
        <v>859</v>
      </c>
      <c r="H861" s="239" t="s">
        <v>1446</v>
      </c>
      <c r="I861" s="239" t="s">
        <v>2094</v>
      </c>
      <c r="J861" s="287">
        <v>44650</v>
      </c>
      <c r="K861" s="287">
        <v>44650</v>
      </c>
      <c r="L861" s="289">
        <v>8.8908890000000004E-2</v>
      </c>
      <c r="M861" s="289">
        <v>8.8908890000000004E-2</v>
      </c>
      <c r="N861" s="289">
        <v>0</v>
      </c>
      <c r="O861" s="289">
        <v>0</v>
      </c>
      <c r="P861" s="289">
        <v>17.771000000000001</v>
      </c>
      <c r="Q861" s="289">
        <v>17771</v>
      </c>
      <c r="R861" s="289">
        <v>0</v>
      </c>
      <c r="S861" s="289">
        <v>0</v>
      </c>
    </row>
    <row r="862" spans="1:19">
      <c r="A862" s="69" t="str">
        <f t="shared" si="13"/>
        <v>HLCASHDPD</v>
      </c>
      <c r="B862" s="69" t="str">
        <f>VLOOKUP(H862,mapping!A:B,2,0)</f>
        <v>HLCASH</v>
      </c>
      <c r="C862" s="69" t="str">
        <f>VLOOKUP(H862,mapping!A:C,3,0)</f>
        <v>DPD</v>
      </c>
      <c r="D862" s="69" t="str">
        <f>VLOOKUP(H862,mapping!A:D,4,0)</f>
        <v>Direct Plan - Daily Dividend Option</v>
      </c>
      <c r="G862" s="239">
        <v>860</v>
      </c>
      <c r="H862" s="239" t="s">
        <v>615</v>
      </c>
      <c r="I862" s="239" t="s">
        <v>2095</v>
      </c>
      <c r="J862" s="287">
        <v>44538</v>
      </c>
      <c r="K862" s="287">
        <v>44538</v>
      </c>
      <c r="L862" s="289">
        <v>0.12886856999999999</v>
      </c>
      <c r="M862" s="289">
        <v>0.12886856999999999</v>
      </c>
      <c r="N862" s="289">
        <v>192756.91800000001</v>
      </c>
      <c r="O862" s="289">
        <v>192938128.77861181</v>
      </c>
      <c r="P862" s="289">
        <v>5461.6409999999996</v>
      </c>
      <c r="Q862" s="289">
        <v>5466775.4887041003</v>
      </c>
      <c r="R862" s="289">
        <v>0</v>
      </c>
      <c r="S862" s="289">
        <v>22357.19</v>
      </c>
    </row>
    <row r="863" spans="1:19">
      <c r="A863" s="69" t="str">
        <f t="shared" si="13"/>
        <v>HDUSTFDD</v>
      </c>
      <c r="B863" s="69" t="str">
        <f>VLOOKUP(H863,mapping!A:B,2,0)</f>
        <v>HDUSTF</v>
      </c>
      <c r="C863" s="69" t="str">
        <f>VLOOKUP(H863,mapping!A:C,3,0)</f>
        <v>DD</v>
      </c>
      <c r="D863" s="69" t="str">
        <f>VLOOKUP(H863,mapping!A:D,4,0)</f>
        <v>Daily Dividend Option</v>
      </c>
      <c r="G863" s="239">
        <v>861</v>
      </c>
      <c r="H863" s="239" t="s">
        <v>459</v>
      </c>
      <c r="I863" s="239" t="s">
        <v>2257</v>
      </c>
      <c r="J863" s="287">
        <v>44561</v>
      </c>
      <c r="K863" s="287">
        <v>44561</v>
      </c>
      <c r="L863" s="289">
        <v>1.73241E-3</v>
      </c>
      <c r="M863" s="289">
        <v>1.73241E-3</v>
      </c>
      <c r="N863" s="289">
        <v>31520.573</v>
      </c>
      <c r="O863" s="289">
        <v>316841.64773869998</v>
      </c>
      <c r="P863" s="289">
        <v>3429304.1359999999</v>
      </c>
      <c r="Q863" s="289">
        <v>34471022.244658403</v>
      </c>
      <c r="R863" s="289">
        <v>0</v>
      </c>
      <c r="S863" s="289">
        <v>54.62</v>
      </c>
    </row>
    <row r="864" spans="1:19">
      <c r="A864" s="69" t="str">
        <f t="shared" si="13"/>
        <v>HDONTFDD</v>
      </c>
      <c r="B864" s="69" t="str">
        <f>VLOOKUP(H864,mapping!A:B,2,0)</f>
        <v>HDONTF</v>
      </c>
      <c r="C864" s="69" t="str">
        <f>VLOOKUP(H864,mapping!A:C,3,0)</f>
        <v>DD</v>
      </c>
      <c r="D864" s="69" t="str">
        <f>VLOOKUP(H864,mapping!A:D,4,0)</f>
        <v>Daily Dividend Option</v>
      </c>
      <c r="G864" s="239">
        <v>862</v>
      </c>
      <c r="H864" s="239" t="s">
        <v>1441</v>
      </c>
      <c r="I864" s="239" t="s">
        <v>2096</v>
      </c>
      <c r="J864" s="287">
        <v>44477</v>
      </c>
      <c r="K864" s="287">
        <v>44477</v>
      </c>
      <c r="L864" s="289">
        <v>8.1386130000000001E-2</v>
      </c>
      <c r="M864" s="289">
        <v>8.1386130000000001E-2</v>
      </c>
      <c r="N864" s="289">
        <v>1101.643</v>
      </c>
      <c r="O864" s="289">
        <v>1101643</v>
      </c>
      <c r="P864" s="289">
        <v>22845.925999999999</v>
      </c>
      <c r="Q864" s="289">
        <v>22845926</v>
      </c>
      <c r="R864" s="289">
        <v>0</v>
      </c>
      <c r="S864" s="289">
        <v>80.66</v>
      </c>
    </row>
    <row r="865" spans="1:19">
      <c r="A865" s="69" t="str">
        <f t="shared" si="13"/>
        <v>HDUSDFDD</v>
      </c>
      <c r="B865" s="69" t="str">
        <f>VLOOKUP(H865,mapping!A:B,2,0)</f>
        <v>HDUSDF</v>
      </c>
      <c r="C865" s="69" t="str">
        <f>VLOOKUP(H865,mapping!A:C,3,0)</f>
        <v>DD</v>
      </c>
      <c r="D865" s="69" t="str">
        <f>VLOOKUP(H865,mapping!A:D,4,0)</f>
        <v>Daily Dividend Option</v>
      </c>
      <c r="G865" s="239">
        <v>863</v>
      </c>
      <c r="H865" s="239" t="s">
        <v>1660</v>
      </c>
      <c r="I865" s="239" t="s">
        <v>2093</v>
      </c>
      <c r="J865" s="287">
        <v>44470</v>
      </c>
      <c r="K865" s="287">
        <v>44470</v>
      </c>
      <c r="L865" s="289">
        <v>1.0267159999999999E-2</v>
      </c>
      <c r="M865" s="289">
        <v>1.0267159999999999E-2</v>
      </c>
      <c r="N865" s="289">
        <v>0</v>
      </c>
      <c r="O865" s="289">
        <v>0</v>
      </c>
      <c r="P865" s="289">
        <v>92586.342000000004</v>
      </c>
      <c r="Q865" s="289">
        <v>95150048.551345795</v>
      </c>
      <c r="R865" s="289">
        <v>0</v>
      </c>
      <c r="S865" s="289">
        <v>0</v>
      </c>
    </row>
    <row r="866" spans="1:19">
      <c r="A866" s="69" t="str">
        <f t="shared" si="13"/>
        <v>HDONTFDD</v>
      </c>
      <c r="B866" s="69" t="str">
        <f>VLOOKUP(H866,mapping!A:B,2,0)</f>
        <v>HDONTF</v>
      </c>
      <c r="C866" s="69" t="str">
        <f>VLOOKUP(H866,mapping!A:C,3,0)</f>
        <v>DD</v>
      </c>
      <c r="D866" s="69" t="str">
        <f>VLOOKUP(H866,mapping!A:D,4,0)</f>
        <v>Daily Dividend Option</v>
      </c>
      <c r="G866" s="239">
        <v>864</v>
      </c>
      <c r="H866" s="239" t="s">
        <v>1441</v>
      </c>
      <c r="I866" s="239" t="s">
        <v>2096</v>
      </c>
      <c r="J866" s="287">
        <v>44575</v>
      </c>
      <c r="K866" s="287">
        <v>44575</v>
      </c>
      <c r="L866" s="289">
        <v>8.594048E-2</v>
      </c>
      <c r="M866" s="289">
        <v>8.594048E-2</v>
      </c>
      <c r="N866" s="289">
        <v>808.81100000000004</v>
      </c>
      <c r="O866" s="289">
        <v>808811</v>
      </c>
      <c r="P866" s="289">
        <v>25527.668000000001</v>
      </c>
      <c r="Q866" s="289">
        <v>25527668</v>
      </c>
      <c r="R866" s="289">
        <v>0</v>
      </c>
      <c r="S866" s="289">
        <v>62.51</v>
      </c>
    </row>
    <row r="867" spans="1:19">
      <c r="A867" s="69" t="str">
        <f t="shared" si="13"/>
        <v>HDONTFDPD</v>
      </c>
      <c r="B867" s="69" t="str">
        <f>VLOOKUP(H867,mapping!A:B,2,0)</f>
        <v>HDONTF</v>
      </c>
      <c r="C867" s="69" t="str">
        <f>VLOOKUP(H867,mapping!A:C,3,0)</f>
        <v>DPD</v>
      </c>
      <c r="D867" s="69" t="str">
        <f>VLOOKUP(H867,mapping!A:D,4,0)</f>
        <v>Direct Plan - Daily Dividend Option</v>
      </c>
      <c r="G867" s="239">
        <v>865</v>
      </c>
      <c r="H867" s="239" t="s">
        <v>1446</v>
      </c>
      <c r="I867" s="239" t="s">
        <v>2094</v>
      </c>
      <c r="J867" s="287">
        <v>44585</v>
      </c>
      <c r="K867" s="287">
        <v>44585</v>
      </c>
      <c r="L867" s="289">
        <v>0.11218129</v>
      </c>
      <c r="M867" s="289">
        <v>0.11218129</v>
      </c>
      <c r="N867" s="289">
        <v>0</v>
      </c>
      <c r="O867" s="289">
        <v>0</v>
      </c>
      <c r="P867" s="289">
        <v>17.649999999999999</v>
      </c>
      <c r="Q867" s="289">
        <v>17650</v>
      </c>
      <c r="R867" s="289">
        <v>0</v>
      </c>
      <c r="S867" s="289">
        <v>0</v>
      </c>
    </row>
    <row r="868" spans="1:19">
      <c r="A868" s="69" t="str">
        <f t="shared" si="13"/>
        <v>HDONTFDD</v>
      </c>
      <c r="B868" s="69" t="str">
        <f>VLOOKUP(H868,mapping!A:B,2,0)</f>
        <v>HDONTF</v>
      </c>
      <c r="C868" s="69" t="str">
        <f>VLOOKUP(H868,mapping!A:C,3,0)</f>
        <v>DD</v>
      </c>
      <c r="D868" s="69" t="str">
        <f>VLOOKUP(H868,mapping!A:D,4,0)</f>
        <v>Daily Dividend Option</v>
      </c>
      <c r="G868" s="239">
        <v>866</v>
      </c>
      <c r="H868" s="239" t="s">
        <v>1441</v>
      </c>
      <c r="I868" s="239" t="s">
        <v>2096</v>
      </c>
      <c r="J868" s="287">
        <v>44644</v>
      </c>
      <c r="K868" s="287">
        <v>44644</v>
      </c>
      <c r="L868" s="289">
        <v>8.9299459999999997E-2</v>
      </c>
      <c r="M868" s="289">
        <v>8.9299459999999997E-2</v>
      </c>
      <c r="N868" s="289">
        <v>0</v>
      </c>
      <c r="O868" s="289">
        <v>0</v>
      </c>
      <c r="P868" s="289">
        <v>24138.966</v>
      </c>
      <c r="Q868" s="289">
        <v>24138980.483379599</v>
      </c>
      <c r="R868" s="289">
        <v>0</v>
      </c>
      <c r="S868" s="289">
        <v>0</v>
      </c>
    </row>
    <row r="869" spans="1:19">
      <c r="A869" s="69" t="str">
        <f t="shared" si="13"/>
        <v>HLCASHDPD</v>
      </c>
      <c r="B869" s="69" t="str">
        <f>VLOOKUP(H869,mapping!A:B,2,0)</f>
        <v>HLCASH</v>
      </c>
      <c r="C869" s="69" t="str">
        <f>VLOOKUP(H869,mapping!A:C,3,0)</f>
        <v>DPD</v>
      </c>
      <c r="D869" s="69" t="str">
        <f>VLOOKUP(H869,mapping!A:D,4,0)</f>
        <v>Direct Plan - Daily Dividend Option</v>
      </c>
      <c r="G869" s="239">
        <v>867</v>
      </c>
      <c r="H869" s="239" t="s">
        <v>615</v>
      </c>
      <c r="I869" s="239" t="s">
        <v>2095</v>
      </c>
      <c r="J869" s="287">
        <v>44635</v>
      </c>
      <c r="K869" s="287">
        <v>44635</v>
      </c>
      <c r="L869" s="289">
        <v>0.11510578</v>
      </c>
      <c r="M869" s="289">
        <v>0.11510578</v>
      </c>
      <c r="N869" s="289">
        <v>169309.163</v>
      </c>
      <c r="O869" s="289">
        <v>169468330.54413629</v>
      </c>
      <c r="P869" s="289">
        <v>5522.2709999999997</v>
      </c>
      <c r="Q869" s="289">
        <v>5527462.4869670998</v>
      </c>
      <c r="R869" s="289">
        <v>0</v>
      </c>
      <c r="S869" s="289">
        <v>17540.580000000002</v>
      </c>
    </row>
    <row r="870" spans="1:19">
      <c r="A870" s="69" t="str">
        <f t="shared" si="13"/>
        <v>HDONTFDD</v>
      </c>
      <c r="B870" s="69" t="str">
        <f>VLOOKUP(H870,mapping!A:B,2,0)</f>
        <v>HDONTF</v>
      </c>
      <c r="C870" s="69" t="str">
        <f>VLOOKUP(H870,mapping!A:C,3,0)</f>
        <v>DD</v>
      </c>
      <c r="D870" s="69" t="str">
        <f>VLOOKUP(H870,mapping!A:D,4,0)</f>
        <v>Daily Dividend Option</v>
      </c>
      <c r="G870" s="239">
        <v>868</v>
      </c>
      <c r="H870" s="239" t="s">
        <v>1441</v>
      </c>
      <c r="I870" s="239" t="s">
        <v>2096</v>
      </c>
      <c r="J870" s="287">
        <v>44470</v>
      </c>
      <c r="K870" s="287">
        <v>44470</v>
      </c>
      <c r="L870" s="289">
        <v>8.4544560000000005E-2</v>
      </c>
      <c r="M870" s="289">
        <v>8.4544560000000005E-2</v>
      </c>
      <c r="N870" s="289">
        <v>1101.056</v>
      </c>
      <c r="O870" s="289">
        <v>1101056</v>
      </c>
      <c r="P870" s="289">
        <v>22835.196</v>
      </c>
      <c r="Q870" s="289">
        <v>22835196</v>
      </c>
      <c r="R870" s="289">
        <v>0</v>
      </c>
      <c r="S870" s="289">
        <v>84.09</v>
      </c>
    </row>
    <row r="871" spans="1:19">
      <c r="A871" s="69" t="str">
        <f t="shared" si="13"/>
        <v>HDUSTFRDD</v>
      </c>
      <c r="B871" s="69" t="str">
        <f>VLOOKUP(H871,mapping!A:B,2,0)</f>
        <v>HDUSTF</v>
      </c>
      <c r="C871" s="69" t="str">
        <f>VLOOKUP(H871,mapping!A:C,3,0)</f>
        <v>RDD</v>
      </c>
      <c r="D871" s="69" t="str">
        <f>VLOOKUP(H871,mapping!A:D,4,0)</f>
        <v>Regular Option - Daily Dividend</v>
      </c>
      <c r="G871" s="239">
        <v>869</v>
      </c>
      <c r="H871" s="239" t="s">
        <v>488</v>
      </c>
      <c r="I871" s="239" t="s">
        <v>2256</v>
      </c>
      <c r="J871" s="287">
        <v>44645</v>
      </c>
      <c r="K871" s="287">
        <v>44645</v>
      </c>
      <c r="L871" s="289">
        <v>1.5812000000000001E-3</v>
      </c>
      <c r="M871" s="289">
        <v>1.5812000000000001E-3</v>
      </c>
      <c r="N871" s="289">
        <v>10687.005999999999</v>
      </c>
      <c r="O871" s="289">
        <v>106905.3271198</v>
      </c>
      <c r="P871" s="289">
        <v>1302083.8559999999</v>
      </c>
      <c r="Q871" s="289">
        <v>13025135.436724801</v>
      </c>
      <c r="R871" s="289">
        <v>0</v>
      </c>
      <c r="S871" s="289">
        <v>0</v>
      </c>
    </row>
    <row r="872" spans="1:19">
      <c r="A872" s="69" t="str">
        <f t="shared" si="13"/>
        <v>HDUSTFDPD</v>
      </c>
      <c r="B872" s="69" t="str">
        <f>VLOOKUP(H872,mapping!A:B,2,0)</f>
        <v>HDUSTF</v>
      </c>
      <c r="C872" s="69" t="str">
        <f>VLOOKUP(H872,mapping!A:C,3,0)</f>
        <v>DPD</v>
      </c>
      <c r="D872" s="69" t="str">
        <f>VLOOKUP(H872,mapping!A:D,4,0)</f>
        <v>Direct Plan - Daily Dividend Option</v>
      </c>
      <c r="G872" s="239">
        <v>870</v>
      </c>
      <c r="H872" s="239" t="s">
        <v>465</v>
      </c>
      <c r="I872" s="239" t="s">
        <v>2097</v>
      </c>
      <c r="J872" s="287">
        <v>44557</v>
      </c>
      <c r="K872" s="287">
        <v>44557</v>
      </c>
      <c r="L872" s="289">
        <v>4.7882300000000001E-3</v>
      </c>
      <c r="M872" s="289">
        <v>4.7882300000000001E-3</v>
      </c>
      <c r="N872" s="289">
        <v>3095.94</v>
      </c>
      <c r="O872" s="289">
        <v>31221.316524000002</v>
      </c>
      <c r="P872" s="289">
        <v>120498.959</v>
      </c>
      <c r="Q872" s="289">
        <v>1215183.8019314001</v>
      </c>
      <c r="R872" s="289">
        <v>0</v>
      </c>
      <c r="S872" s="289">
        <v>14.82</v>
      </c>
    </row>
    <row r="873" spans="1:19">
      <c r="A873" s="69" t="str">
        <f t="shared" si="13"/>
        <v>HLCASHDD</v>
      </c>
      <c r="B873" s="69" t="str">
        <f>VLOOKUP(H873,mapping!A:B,2,0)</f>
        <v>HLCASH</v>
      </c>
      <c r="C873" s="69" t="str">
        <f>VLOOKUP(H873,mapping!A:C,3,0)</f>
        <v>DD</v>
      </c>
      <c r="D873" s="69" t="str">
        <f>VLOOKUP(H873,mapping!A:D,4,0)</f>
        <v>Daily Dividend Option</v>
      </c>
      <c r="G873" s="239">
        <v>871</v>
      </c>
      <c r="H873" s="239" t="s">
        <v>610</v>
      </c>
      <c r="I873" s="239" t="s">
        <v>2098</v>
      </c>
      <c r="J873" s="287">
        <v>44591</v>
      </c>
      <c r="K873" s="287">
        <v>44591</v>
      </c>
      <c r="L873" s="289">
        <v>0.19921844999999999</v>
      </c>
      <c r="M873" s="289">
        <v>0.19921844999999999</v>
      </c>
      <c r="N873" s="289">
        <v>83502.197</v>
      </c>
      <c r="O873" s="289">
        <v>83593982.614942402</v>
      </c>
      <c r="P873" s="289">
        <v>698334.86340000003</v>
      </c>
      <c r="Q873" s="289">
        <v>699102473.08184934</v>
      </c>
      <c r="R873" s="289">
        <v>0</v>
      </c>
      <c r="S873" s="289">
        <v>15088.01</v>
      </c>
    </row>
    <row r="874" spans="1:19">
      <c r="A874" s="69" t="str">
        <f t="shared" si="13"/>
        <v>HLCASHDD</v>
      </c>
      <c r="B874" s="69" t="str">
        <f>VLOOKUP(H874,mapping!A:B,2,0)</f>
        <v>HLCASH</v>
      </c>
      <c r="C874" s="69" t="str">
        <f>VLOOKUP(H874,mapping!A:C,3,0)</f>
        <v>DD</v>
      </c>
      <c r="D874" s="69" t="str">
        <f>VLOOKUP(H874,mapping!A:D,4,0)</f>
        <v>Daily Dividend Option</v>
      </c>
      <c r="G874" s="239">
        <v>872</v>
      </c>
      <c r="H874" s="239" t="s">
        <v>610</v>
      </c>
      <c r="I874" s="239" t="s">
        <v>2098</v>
      </c>
      <c r="J874" s="287">
        <v>44645</v>
      </c>
      <c r="K874" s="287">
        <v>44645</v>
      </c>
      <c r="L874" s="289">
        <v>9.5971260000000003E-2</v>
      </c>
      <c r="M874" s="289">
        <v>9.5971260000000003E-2</v>
      </c>
      <c r="N874" s="289">
        <v>53458.499000000003</v>
      </c>
      <c r="O874" s="289">
        <v>53524851.688958801</v>
      </c>
      <c r="P874" s="289">
        <v>625313.08940000006</v>
      </c>
      <c r="Q874" s="289">
        <v>626089228.00656331</v>
      </c>
      <c r="R874" s="289">
        <v>0</v>
      </c>
      <c r="S874" s="289">
        <v>4673.22</v>
      </c>
    </row>
    <row r="875" spans="1:19">
      <c r="A875" s="69" t="str">
        <f t="shared" si="13"/>
        <v>HLCASHDD</v>
      </c>
      <c r="B875" s="69" t="str">
        <f>VLOOKUP(H875,mapping!A:B,2,0)</f>
        <v>HLCASH</v>
      </c>
      <c r="C875" s="69" t="str">
        <f>VLOOKUP(H875,mapping!A:C,3,0)</f>
        <v>DD</v>
      </c>
      <c r="D875" s="69" t="str">
        <f>VLOOKUP(H875,mapping!A:D,4,0)</f>
        <v>Daily Dividend Option</v>
      </c>
      <c r="G875" s="239">
        <v>873</v>
      </c>
      <c r="H875" s="239" t="s">
        <v>610</v>
      </c>
      <c r="I875" s="239" t="s">
        <v>2098</v>
      </c>
      <c r="J875" s="287">
        <v>44508</v>
      </c>
      <c r="K875" s="287">
        <v>44508</v>
      </c>
      <c r="L875" s="289">
        <v>0.18895190000000001</v>
      </c>
      <c r="M875" s="289">
        <v>0.18895190000000001</v>
      </c>
      <c r="N875" s="289">
        <v>82914.468999999997</v>
      </c>
      <c r="O875" s="289">
        <v>83005608.584324807</v>
      </c>
      <c r="P875" s="289">
        <v>681974.5784</v>
      </c>
      <c r="Q875" s="289">
        <v>682724204.85657728</v>
      </c>
      <c r="R875" s="289">
        <v>0</v>
      </c>
      <c r="S875" s="289">
        <v>14225.33</v>
      </c>
    </row>
    <row r="876" spans="1:19">
      <c r="A876" s="69" t="str">
        <f t="shared" si="13"/>
        <v>HDUSDFDD</v>
      </c>
      <c r="B876" s="69" t="str">
        <f>VLOOKUP(H876,mapping!A:B,2,0)</f>
        <v>HDUSDF</v>
      </c>
      <c r="C876" s="69" t="str">
        <f>VLOOKUP(H876,mapping!A:C,3,0)</f>
        <v>DD</v>
      </c>
      <c r="D876" s="69" t="str">
        <f>VLOOKUP(H876,mapping!A:D,4,0)</f>
        <v>Daily Dividend Option</v>
      </c>
      <c r="G876" s="239">
        <v>874</v>
      </c>
      <c r="H876" s="239" t="s">
        <v>1660</v>
      </c>
      <c r="I876" s="239" t="s">
        <v>2093</v>
      </c>
      <c r="J876" s="287">
        <v>44552</v>
      </c>
      <c r="K876" s="287">
        <v>44552</v>
      </c>
      <c r="L876" s="289">
        <v>4.2298090000000003E-2</v>
      </c>
      <c r="M876" s="289">
        <v>4.2298090000000003E-2</v>
      </c>
      <c r="N876" s="289">
        <v>0</v>
      </c>
      <c r="O876" s="289">
        <v>0</v>
      </c>
      <c r="P876" s="289">
        <v>88142.849000000002</v>
      </c>
      <c r="Q876" s="289">
        <v>90583515.674525097</v>
      </c>
      <c r="R876" s="289">
        <v>0</v>
      </c>
      <c r="S876" s="289">
        <v>0</v>
      </c>
    </row>
    <row r="877" spans="1:19">
      <c r="A877" s="69" t="str">
        <f t="shared" si="13"/>
        <v>HDONTFDD</v>
      </c>
      <c r="B877" s="69" t="str">
        <f>VLOOKUP(H877,mapping!A:B,2,0)</f>
        <v>HDONTF</v>
      </c>
      <c r="C877" s="69" t="str">
        <f>VLOOKUP(H877,mapping!A:C,3,0)</f>
        <v>DD</v>
      </c>
      <c r="D877" s="69" t="str">
        <f>VLOOKUP(H877,mapping!A:D,4,0)</f>
        <v>Daily Dividend Option</v>
      </c>
      <c r="G877" s="239">
        <v>875</v>
      </c>
      <c r="H877" s="239" t="s">
        <v>1441</v>
      </c>
      <c r="I877" s="239" t="s">
        <v>2096</v>
      </c>
      <c r="J877" s="287">
        <v>44613</v>
      </c>
      <c r="K877" s="287">
        <v>44613</v>
      </c>
      <c r="L877" s="289">
        <v>8.9106290000000005E-2</v>
      </c>
      <c r="M877" s="289">
        <v>8.9106290000000005E-2</v>
      </c>
      <c r="N877" s="289">
        <v>611.07799999999997</v>
      </c>
      <c r="O877" s="289">
        <v>611078</v>
      </c>
      <c r="P877" s="289">
        <v>25597.171999999999</v>
      </c>
      <c r="Q877" s="289">
        <v>25597172</v>
      </c>
      <c r="R877" s="289">
        <v>0</v>
      </c>
      <c r="S877" s="289">
        <v>49.45</v>
      </c>
    </row>
    <row r="878" spans="1:19">
      <c r="A878" s="69" t="str">
        <f t="shared" si="13"/>
        <v>HLCASHDPD</v>
      </c>
      <c r="B878" s="69" t="str">
        <f>VLOOKUP(H878,mapping!A:B,2,0)</f>
        <v>HLCASH</v>
      </c>
      <c r="C878" s="69" t="str">
        <f>VLOOKUP(H878,mapping!A:C,3,0)</f>
        <v>DPD</v>
      </c>
      <c r="D878" s="69" t="str">
        <f>VLOOKUP(H878,mapping!A:D,4,0)</f>
        <v>Direct Plan - Daily Dividend Option</v>
      </c>
      <c r="G878" s="239">
        <v>876</v>
      </c>
      <c r="H878" s="239" t="s">
        <v>615</v>
      </c>
      <c r="I878" s="239" t="s">
        <v>2095</v>
      </c>
      <c r="J878" s="287">
        <v>44648</v>
      </c>
      <c r="K878" s="287">
        <v>44648</v>
      </c>
      <c r="L878" s="289">
        <v>9.3750009999999995E-2</v>
      </c>
      <c r="M878" s="289">
        <v>9.3750009999999995E-2</v>
      </c>
      <c r="N878" s="289">
        <v>169508.565</v>
      </c>
      <c r="O878" s="289">
        <v>169667920.00195649</v>
      </c>
      <c r="P878" s="289">
        <v>5528.799</v>
      </c>
      <c r="Q878" s="289">
        <v>5533996.6239398997</v>
      </c>
      <c r="R878" s="289">
        <v>0</v>
      </c>
      <c r="S878" s="289">
        <v>14303.71</v>
      </c>
    </row>
    <row r="879" spans="1:19">
      <c r="A879" s="69" t="str">
        <f t="shared" si="13"/>
        <v>HLCASHDD</v>
      </c>
      <c r="B879" s="69" t="str">
        <f>VLOOKUP(H879,mapping!A:B,2,0)</f>
        <v>HLCASH</v>
      </c>
      <c r="C879" s="69" t="str">
        <f>VLOOKUP(H879,mapping!A:C,3,0)</f>
        <v>DD</v>
      </c>
      <c r="D879" s="69" t="str">
        <f>VLOOKUP(H879,mapping!A:D,4,0)</f>
        <v>Daily Dividend Option</v>
      </c>
      <c r="G879" s="239">
        <v>877</v>
      </c>
      <c r="H879" s="239" t="s">
        <v>610</v>
      </c>
      <c r="I879" s="239" t="s">
        <v>2098</v>
      </c>
      <c r="J879" s="287">
        <v>44599</v>
      </c>
      <c r="K879" s="287">
        <v>44599</v>
      </c>
      <c r="L879" s="289">
        <v>9.5253530000000003E-2</v>
      </c>
      <c r="M879" s="289">
        <v>9.5253530000000003E-2</v>
      </c>
      <c r="N879" s="289">
        <v>91062.650999999998</v>
      </c>
      <c r="O879" s="289">
        <v>91162747.065979198</v>
      </c>
      <c r="P879" s="289">
        <v>700829.67139999999</v>
      </c>
      <c r="Q879" s="289">
        <v>701600023.37480283</v>
      </c>
      <c r="R879" s="289">
        <v>0</v>
      </c>
      <c r="S879" s="289">
        <v>7861.07</v>
      </c>
    </row>
    <row r="880" spans="1:19">
      <c r="A880" s="69" t="str">
        <f t="shared" si="13"/>
        <v>HLCASHDD</v>
      </c>
      <c r="B880" s="69" t="str">
        <f>VLOOKUP(H880,mapping!A:B,2,0)</f>
        <v>HLCASH</v>
      </c>
      <c r="C880" s="69" t="str">
        <f>VLOOKUP(H880,mapping!A:C,3,0)</f>
        <v>DD</v>
      </c>
      <c r="D880" s="69" t="str">
        <f>VLOOKUP(H880,mapping!A:D,4,0)</f>
        <v>Daily Dividend Option</v>
      </c>
      <c r="G880" s="239">
        <v>878</v>
      </c>
      <c r="H880" s="239" t="s">
        <v>610</v>
      </c>
      <c r="I880" s="239" t="s">
        <v>2098</v>
      </c>
      <c r="J880" s="287">
        <v>44628</v>
      </c>
      <c r="K880" s="287">
        <v>44628</v>
      </c>
      <c r="L880" s="289">
        <v>8.6387660000000005E-2</v>
      </c>
      <c r="M880" s="289">
        <v>8.6387660000000005E-2</v>
      </c>
      <c r="N880" s="289">
        <v>91291.254000000001</v>
      </c>
      <c r="O880" s="289">
        <v>91391601.346396804</v>
      </c>
      <c r="P880" s="289">
        <v>661598.38740000001</v>
      </c>
      <c r="Q880" s="289">
        <v>662325616.34743011</v>
      </c>
      <c r="R880" s="289">
        <v>0</v>
      </c>
      <c r="S880" s="289">
        <v>7145.32</v>
      </c>
    </row>
    <row r="881" spans="1:19">
      <c r="A881" s="69" t="str">
        <f t="shared" si="13"/>
        <v>HDONTFDPD</v>
      </c>
      <c r="B881" s="69" t="str">
        <f>VLOOKUP(H881,mapping!A:B,2,0)</f>
        <v>HDONTF</v>
      </c>
      <c r="C881" s="69" t="str">
        <f>VLOOKUP(H881,mapping!A:C,3,0)</f>
        <v>DPD</v>
      </c>
      <c r="D881" s="69" t="str">
        <f>VLOOKUP(H881,mapping!A:D,4,0)</f>
        <v>Direct Plan - Daily Dividend Option</v>
      </c>
      <c r="G881" s="239">
        <v>879</v>
      </c>
      <c r="H881" s="239" t="s">
        <v>1446</v>
      </c>
      <c r="I881" s="239" t="s">
        <v>2094</v>
      </c>
      <c r="J881" s="287">
        <v>44495</v>
      </c>
      <c r="K881" s="287">
        <v>44495</v>
      </c>
      <c r="L881" s="289">
        <v>7.0350019999999999E-2</v>
      </c>
      <c r="M881" s="289">
        <v>7.0350019999999999E-2</v>
      </c>
      <c r="N881" s="289">
        <v>0</v>
      </c>
      <c r="O881" s="289">
        <v>0</v>
      </c>
      <c r="P881" s="289">
        <v>17.484000000000002</v>
      </c>
      <c r="Q881" s="289">
        <v>17484</v>
      </c>
      <c r="R881" s="289">
        <v>0</v>
      </c>
      <c r="S881" s="289">
        <v>0</v>
      </c>
    </row>
    <row r="882" spans="1:19">
      <c r="A882" s="69" t="str">
        <f t="shared" si="13"/>
        <v>HDUSTFDPD</v>
      </c>
      <c r="B882" s="69" t="str">
        <f>VLOOKUP(H882,mapping!A:B,2,0)</f>
        <v>HDUSTF</v>
      </c>
      <c r="C882" s="69" t="str">
        <f>VLOOKUP(H882,mapping!A:C,3,0)</f>
        <v>DPD</v>
      </c>
      <c r="D882" s="69" t="str">
        <f>VLOOKUP(H882,mapping!A:D,4,0)</f>
        <v>Direct Plan - Daily Dividend Option</v>
      </c>
      <c r="G882" s="239">
        <v>880</v>
      </c>
      <c r="H882" s="239" t="s">
        <v>465</v>
      </c>
      <c r="I882" s="239" t="s">
        <v>2097</v>
      </c>
      <c r="J882" s="287">
        <v>44550</v>
      </c>
      <c r="K882" s="287">
        <v>44550</v>
      </c>
      <c r="L882" s="289">
        <v>1.2897799999999999E-3</v>
      </c>
      <c r="M882" s="289">
        <v>1.2897799999999999E-3</v>
      </c>
      <c r="N882" s="289">
        <v>3094.9459999999999</v>
      </c>
      <c r="O882" s="289">
        <v>31211.292431599999</v>
      </c>
      <c r="P882" s="289">
        <v>120464.22</v>
      </c>
      <c r="Q882" s="289">
        <v>1214833.4730120001</v>
      </c>
      <c r="R882" s="289">
        <v>0</v>
      </c>
      <c r="S882" s="289">
        <v>3.99</v>
      </c>
    </row>
    <row r="883" spans="1:19">
      <c r="A883" s="69" t="str">
        <f t="shared" si="13"/>
        <v>HDUSTFDPD</v>
      </c>
      <c r="B883" s="69" t="str">
        <f>VLOOKUP(H883,mapping!A:B,2,0)</f>
        <v>HDUSTF</v>
      </c>
      <c r="C883" s="69" t="str">
        <f>VLOOKUP(H883,mapping!A:C,3,0)</f>
        <v>DPD</v>
      </c>
      <c r="D883" s="69" t="str">
        <f>VLOOKUP(H883,mapping!A:D,4,0)</f>
        <v>Direct Plan - Daily Dividend Option</v>
      </c>
      <c r="G883" s="239">
        <v>881</v>
      </c>
      <c r="H883" s="239" t="s">
        <v>465</v>
      </c>
      <c r="I883" s="239" t="s">
        <v>2097</v>
      </c>
      <c r="J883" s="287">
        <v>44581</v>
      </c>
      <c r="K883" s="287">
        <v>44581</v>
      </c>
      <c r="L883" s="289">
        <v>1.364E-3</v>
      </c>
      <c r="M883" s="289">
        <v>1.364E-3</v>
      </c>
      <c r="N883" s="289">
        <v>3106.2809999999999</v>
      </c>
      <c r="O883" s="289">
        <v>31325.601372599998</v>
      </c>
      <c r="P883" s="289">
        <v>120861.193</v>
      </c>
      <c r="Q883" s="289">
        <v>1218836.7869277999</v>
      </c>
      <c r="R883" s="289">
        <v>0</v>
      </c>
      <c r="S883" s="289">
        <v>4.24</v>
      </c>
    </row>
    <row r="884" spans="1:19">
      <c r="A884" s="69" t="str">
        <f t="shared" si="13"/>
        <v>HDUSTFDD</v>
      </c>
      <c r="B884" s="69" t="str">
        <f>VLOOKUP(H884,mapping!A:B,2,0)</f>
        <v>HDUSTF</v>
      </c>
      <c r="C884" s="69" t="str">
        <f>VLOOKUP(H884,mapping!A:C,3,0)</f>
        <v>DD</v>
      </c>
      <c r="D884" s="69" t="str">
        <f>VLOOKUP(H884,mapping!A:D,4,0)</f>
        <v>Daily Dividend Option</v>
      </c>
      <c r="G884" s="239">
        <v>882</v>
      </c>
      <c r="H884" s="239" t="s">
        <v>459</v>
      </c>
      <c r="I884" s="239" t="s">
        <v>2257</v>
      </c>
      <c r="J884" s="287">
        <v>44651</v>
      </c>
      <c r="K884" s="287">
        <v>44651</v>
      </c>
      <c r="L884" s="289">
        <v>5.6632799999999997E-3</v>
      </c>
      <c r="M884" s="289">
        <v>5.6632799999999997E-3</v>
      </c>
      <c r="N884" s="289">
        <v>31860.864000000001</v>
      </c>
      <c r="O884" s="289">
        <v>320262.2188416</v>
      </c>
      <c r="P884" s="289">
        <v>2857680.6150000002</v>
      </c>
      <c r="Q884" s="289">
        <v>28725119.773918498</v>
      </c>
      <c r="R884" s="289">
        <v>0</v>
      </c>
      <c r="S884" s="289">
        <v>238.61</v>
      </c>
    </row>
    <row r="885" spans="1:19">
      <c r="A885" s="69" t="str">
        <f t="shared" si="13"/>
        <v>HLCASHDD</v>
      </c>
      <c r="B885" s="69" t="str">
        <f>VLOOKUP(H885,mapping!A:B,2,0)</f>
        <v>HLCASH</v>
      </c>
      <c r="C885" s="69" t="str">
        <f>VLOOKUP(H885,mapping!A:C,3,0)</f>
        <v>DD</v>
      </c>
      <c r="D885" s="69" t="str">
        <f>VLOOKUP(H885,mapping!A:D,4,0)</f>
        <v>Daily Dividend Option</v>
      </c>
      <c r="G885" s="239">
        <v>883</v>
      </c>
      <c r="H885" s="239" t="s">
        <v>610</v>
      </c>
      <c r="I885" s="239" t="s">
        <v>2098</v>
      </c>
      <c r="J885" s="287">
        <v>44511</v>
      </c>
      <c r="K885" s="287">
        <v>44511</v>
      </c>
      <c r="L885" s="289">
        <v>0.12145482</v>
      </c>
      <c r="M885" s="289">
        <v>0.12145482</v>
      </c>
      <c r="N885" s="289">
        <v>82946.245999999999</v>
      </c>
      <c r="O885" s="289">
        <v>83037420.513603196</v>
      </c>
      <c r="P885" s="289">
        <v>685927.88139999995</v>
      </c>
      <c r="Q885" s="289">
        <v>686681853.32723486</v>
      </c>
      <c r="R885" s="289">
        <v>0</v>
      </c>
      <c r="S885" s="289">
        <v>9140.14</v>
      </c>
    </row>
    <row r="886" spans="1:19">
      <c r="A886" s="69" t="str">
        <f t="shared" si="13"/>
        <v>HDONTFDPD</v>
      </c>
      <c r="B886" s="69" t="str">
        <f>VLOOKUP(H886,mapping!A:B,2,0)</f>
        <v>HDONTF</v>
      </c>
      <c r="C886" s="69" t="str">
        <f>VLOOKUP(H886,mapping!A:C,3,0)</f>
        <v>DPD</v>
      </c>
      <c r="D886" s="69" t="str">
        <f>VLOOKUP(H886,mapping!A:D,4,0)</f>
        <v>Direct Plan - Daily Dividend Option</v>
      </c>
      <c r="G886" s="239">
        <v>884</v>
      </c>
      <c r="H886" s="239" t="s">
        <v>1446</v>
      </c>
      <c r="I886" s="239" t="s">
        <v>2094</v>
      </c>
      <c r="J886" s="287">
        <v>44538</v>
      </c>
      <c r="K886" s="287">
        <v>44538</v>
      </c>
      <c r="L886" s="289">
        <v>8.8828149999999995E-2</v>
      </c>
      <c r="M886" s="289">
        <v>8.8828149999999995E-2</v>
      </c>
      <c r="N886" s="289">
        <v>0</v>
      </c>
      <c r="O886" s="289">
        <v>0</v>
      </c>
      <c r="P886" s="289">
        <v>17.562000000000001</v>
      </c>
      <c r="Q886" s="289">
        <v>17562</v>
      </c>
      <c r="R886" s="289">
        <v>0</v>
      </c>
      <c r="S886" s="289">
        <v>0</v>
      </c>
    </row>
    <row r="887" spans="1:19">
      <c r="A887" s="69" t="str">
        <f t="shared" si="13"/>
        <v>HDONTFDD</v>
      </c>
      <c r="B887" s="69" t="str">
        <f>VLOOKUP(H887,mapping!A:B,2,0)</f>
        <v>HDONTF</v>
      </c>
      <c r="C887" s="69" t="str">
        <f>VLOOKUP(H887,mapping!A:C,3,0)</f>
        <v>DD</v>
      </c>
      <c r="D887" s="69" t="str">
        <f>VLOOKUP(H887,mapping!A:D,4,0)</f>
        <v>Daily Dividend Option</v>
      </c>
      <c r="G887" s="239">
        <v>885</v>
      </c>
      <c r="H887" s="239" t="s">
        <v>1441</v>
      </c>
      <c r="I887" s="239" t="s">
        <v>2096</v>
      </c>
      <c r="J887" s="287">
        <v>44587</v>
      </c>
      <c r="K887" s="287">
        <v>44587</v>
      </c>
      <c r="L887" s="289">
        <v>0.10439229</v>
      </c>
      <c r="M887" s="289">
        <v>0.10439229</v>
      </c>
      <c r="N887" s="289">
        <v>709.61400000000003</v>
      </c>
      <c r="O887" s="289">
        <v>709614</v>
      </c>
      <c r="P887" s="289">
        <v>25548.356</v>
      </c>
      <c r="Q887" s="289">
        <v>25548356</v>
      </c>
      <c r="R887" s="289">
        <v>0</v>
      </c>
      <c r="S887" s="289">
        <v>67.08</v>
      </c>
    </row>
    <row r="888" spans="1:19">
      <c r="A888" s="69" t="str">
        <f t="shared" si="13"/>
        <v>HDUSTFDD</v>
      </c>
      <c r="B888" s="69" t="str">
        <f>VLOOKUP(H888,mapping!A:B,2,0)</f>
        <v>HDUSTF</v>
      </c>
      <c r="C888" s="69" t="str">
        <f>VLOOKUP(H888,mapping!A:C,3,0)</f>
        <v>DD</v>
      </c>
      <c r="D888" s="69" t="str">
        <f>VLOOKUP(H888,mapping!A:D,4,0)</f>
        <v>Daily Dividend Option</v>
      </c>
      <c r="G888" s="239">
        <v>886</v>
      </c>
      <c r="H888" s="239" t="s">
        <v>459</v>
      </c>
      <c r="I888" s="239" t="s">
        <v>2257</v>
      </c>
      <c r="J888" s="287">
        <v>44539</v>
      </c>
      <c r="K888" s="287">
        <v>44539</v>
      </c>
      <c r="L888" s="289">
        <v>4.193E-4</v>
      </c>
      <c r="M888" s="289">
        <v>4.193E-4</v>
      </c>
      <c r="N888" s="289">
        <v>31475.839</v>
      </c>
      <c r="O888" s="289">
        <v>316391.98604410002</v>
      </c>
      <c r="P888" s="289">
        <v>3438776.0970000001</v>
      </c>
      <c r="Q888" s="289">
        <v>34566233.449434303</v>
      </c>
      <c r="R888" s="289">
        <v>0</v>
      </c>
      <c r="S888" s="289">
        <v>13.2</v>
      </c>
    </row>
    <row r="889" spans="1:19">
      <c r="A889" s="69" t="str">
        <f t="shared" si="13"/>
        <v>HDUSTFDPD</v>
      </c>
      <c r="B889" s="69" t="str">
        <f>VLOOKUP(H889,mapping!A:B,2,0)</f>
        <v>HDUSTF</v>
      </c>
      <c r="C889" s="69" t="str">
        <f>VLOOKUP(H889,mapping!A:C,3,0)</f>
        <v>DPD</v>
      </c>
      <c r="D889" s="69" t="str">
        <f>VLOOKUP(H889,mapping!A:D,4,0)</f>
        <v>Direct Plan - Daily Dividend Option</v>
      </c>
      <c r="G889" s="239">
        <v>887</v>
      </c>
      <c r="H889" s="239" t="s">
        <v>465</v>
      </c>
      <c r="I889" s="239" t="s">
        <v>2097</v>
      </c>
      <c r="J889" s="287">
        <v>44578</v>
      </c>
      <c r="K889" s="287">
        <v>44578</v>
      </c>
      <c r="L889" s="289">
        <v>3.2334600000000001E-3</v>
      </c>
      <c r="M889" s="289">
        <v>3.2334600000000001E-3</v>
      </c>
      <c r="N889" s="289">
        <v>3105.067</v>
      </c>
      <c r="O889" s="289">
        <v>31313.358668199999</v>
      </c>
      <c r="P889" s="289">
        <v>120818.644</v>
      </c>
      <c r="Q889" s="289">
        <v>1218407.6972824</v>
      </c>
      <c r="R889" s="289">
        <v>0</v>
      </c>
      <c r="S889" s="289">
        <v>10.039999999999999</v>
      </c>
    </row>
    <row r="890" spans="1:19">
      <c r="A890" s="69" t="str">
        <f t="shared" si="13"/>
        <v>HLCASHDD</v>
      </c>
      <c r="B890" s="69" t="str">
        <f>VLOOKUP(H890,mapping!A:B,2,0)</f>
        <v>HLCASH</v>
      </c>
      <c r="C890" s="69" t="str">
        <f>VLOOKUP(H890,mapping!A:C,3,0)</f>
        <v>DD</v>
      </c>
      <c r="D890" s="69" t="str">
        <f>VLOOKUP(H890,mapping!A:D,4,0)</f>
        <v>Daily Dividend Option</v>
      </c>
      <c r="G890" s="239">
        <v>888</v>
      </c>
      <c r="H890" s="239" t="s">
        <v>610</v>
      </c>
      <c r="I890" s="239" t="s">
        <v>2098</v>
      </c>
      <c r="J890" s="287">
        <v>44619</v>
      </c>
      <c r="K890" s="287">
        <v>44619</v>
      </c>
      <c r="L890" s="289">
        <v>0.18624914000000001</v>
      </c>
      <c r="M890" s="289">
        <v>0.18624914000000001</v>
      </c>
      <c r="N890" s="289">
        <v>91215.383000000002</v>
      </c>
      <c r="O890" s="289">
        <v>91315646.948993593</v>
      </c>
      <c r="P890" s="289">
        <v>675983.38740000001</v>
      </c>
      <c r="Q890" s="289">
        <v>676726428.33943009</v>
      </c>
      <c r="R890" s="289">
        <v>0</v>
      </c>
      <c r="S890" s="289">
        <v>15397.08</v>
      </c>
    </row>
    <row r="891" spans="1:19">
      <c r="A891" s="69" t="str">
        <f t="shared" si="13"/>
        <v>HDUSDFDD</v>
      </c>
      <c r="B891" s="69" t="str">
        <f>VLOOKUP(H891,mapping!A:B,2,0)</f>
        <v>HDUSDF</v>
      </c>
      <c r="C891" s="69" t="str">
        <f>VLOOKUP(H891,mapping!A:C,3,0)</f>
        <v>DD</v>
      </c>
      <c r="D891" s="69" t="str">
        <f>VLOOKUP(H891,mapping!A:D,4,0)</f>
        <v>Daily Dividend Option</v>
      </c>
      <c r="G891" s="239">
        <v>889</v>
      </c>
      <c r="H891" s="239" t="s">
        <v>1660</v>
      </c>
      <c r="I891" s="239" t="s">
        <v>2093</v>
      </c>
      <c r="J891" s="287">
        <v>44543</v>
      </c>
      <c r="K891" s="287">
        <v>44543</v>
      </c>
      <c r="L891" s="289">
        <v>0.28803434999999999</v>
      </c>
      <c r="M891" s="289">
        <v>0.28803434999999999</v>
      </c>
      <c r="N891" s="289">
        <v>0</v>
      </c>
      <c r="O891" s="289">
        <v>0</v>
      </c>
      <c r="P891" s="289">
        <v>88109.123000000007</v>
      </c>
      <c r="Q891" s="289">
        <v>90548855.804957703</v>
      </c>
      <c r="R891" s="289">
        <v>0</v>
      </c>
      <c r="S891" s="289">
        <v>0</v>
      </c>
    </row>
    <row r="892" spans="1:19">
      <c r="A892" s="69" t="str">
        <f t="shared" si="13"/>
        <v>HDUSDFDD</v>
      </c>
      <c r="B892" s="69" t="str">
        <f>VLOOKUP(H892,mapping!A:B,2,0)</f>
        <v>HDUSDF</v>
      </c>
      <c r="C892" s="69" t="str">
        <f>VLOOKUP(H892,mapping!A:C,3,0)</f>
        <v>DD</v>
      </c>
      <c r="D892" s="69" t="str">
        <f>VLOOKUP(H892,mapping!A:D,4,0)</f>
        <v>Daily Dividend Option</v>
      </c>
      <c r="G892" s="239">
        <v>890</v>
      </c>
      <c r="H892" s="239" t="s">
        <v>1660</v>
      </c>
      <c r="I892" s="239" t="s">
        <v>2093</v>
      </c>
      <c r="J892" s="287">
        <v>44617</v>
      </c>
      <c r="K892" s="287">
        <v>44617</v>
      </c>
      <c r="L892" s="289">
        <v>9.8381860000000002E-2</v>
      </c>
      <c r="M892" s="289">
        <v>9.8381860000000002E-2</v>
      </c>
      <c r="N892" s="289">
        <v>0</v>
      </c>
      <c r="O892" s="289">
        <v>0</v>
      </c>
      <c r="P892" s="289">
        <v>81849.553</v>
      </c>
      <c r="Q892" s="289">
        <v>84115958.937614694</v>
      </c>
      <c r="R892" s="289">
        <v>0</v>
      </c>
      <c r="S892" s="289">
        <v>0</v>
      </c>
    </row>
    <row r="893" spans="1:19">
      <c r="A893" s="69" t="str">
        <f t="shared" si="13"/>
        <v>HLCASHDPD</v>
      </c>
      <c r="B893" s="69" t="str">
        <f>VLOOKUP(H893,mapping!A:B,2,0)</f>
        <v>HLCASH</v>
      </c>
      <c r="C893" s="69" t="str">
        <f>VLOOKUP(H893,mapping!A:C,3,0)</f>
        <v>DPD</v>
      </c>
      <c r="D893" s="69" t="str">
        <f>VLOOKUP(H893,mapping!A:D,4,0)</f>
        <v>Direct Plan - Daily Dividend Option</v>
      </c>
      <c r="G893" s="239">
        <v>891</v>
      </c>
      <c r="H893" s="239" t="s">
        <v>615</v>
      </c>
      <c r="I893" s="239" t="s">
        <v>2095</v>
      </c>
      <c r="J893" s="287">
        <v>44620</v>
      </c>
      <c r="K893" s="287">
        <v>44620</v>
      </c>
      <c r="L893" s="289">
        <v>0.10398423</v>
      </c>
      <c r="M893" s="289">
        <v>0.10398423</v>
      </c>
      <c r="N893" s="289">
        <v>169087.109</v>
      </c>
      <c r="O893" s="289">
        <v>169246067.7911709</v>
      </c>
      <c r="P893" s="289">
        <v>5513.7539999999999</v>
      </c>
      <c r="Q893" s="289">
        <v>5518937.4801353998</v>
      </c>
      <c r="R893" s="289">
        <v>0</v>
      </c>
      <c r="S893" s="289">
        <v>15824.59</v>
      </c>
    </row>
    <row r="894" spans="1:19">
      <c r="A894" s="69" t="str">
        <f t="shared" si="13"/>
        <v>HLCASHRDD</v>
      </c>
      <c r="B894" s="69" t="str">
        <f>VLOOKUP(H894,mapping!A:B,2,0)</f>
        <v>HLCASH</v>
      </c>
      <c r="C894" s="69" t="str">
        <f>VLOOKUP(H894,mapping!A:C,3,0)</f>
        <v>RDD</v>
      </c>
      <c r="D894" s="69" t="str">
        <f>VLOOKUP(H894,mapping!A:D,4,0)</f>
        <v>Regular Option - Daily Dividend</v>
      </c>
      <c r="G894" s="239">
        <v>892</v>
      </c>
      <c r="H894" s="358" t="s">
        <v>638</v>
      </c>
      <c r="I894" s="358" t="s">
        <v>2101</v>
      </c>
      <c r="J894" s="287">
        <v>44577</v>
      </c>
      <c r="K894" s="287">
        <v>44577</v>
      </c>
      <c r="L894" s="289">
        <v>0.13918384</v>
      </c>
      <c r="M894" s="289">
        <v>0.13918384</v>
      </c>
      <c r="N894" s="289">
        <v>801.09900000000005</v>
      </c>
      <c r="O894" s="289">
        <v>816560.21070000005</v>
      </c>
      <c r="P894" s="289">
        <v>38178.947999999997</v>
      </c>
      <c r="Q894" s="289">
        <v>38915801.696400002</v>
      </c>
      <c r="R894" s="289">
        <v>0</v>
      </c>
      <c r="S894" s="289">
        <v>0</v>
      </c>
    </row>
    <row r="895" spans="1:19">
      <c r="A895" s="69" t="str">
        <f t="shared" si="13"/>
        <v>HLCASHRDD</v>
      </c>
      <c r="B895" s="69" t="str">
        <f>VLOOKUP(H895,mapping!A:B,2,0)</f>
        <v>HLCASH</v>
      </c>
      <c r="C895" s="69" t="str">
        <f>VLOOKUP(H895,mapping!A:C,3,0)</f>
        <v>RDD</v>
      </c>
      <c r="D895" s="69" t="str">
        <f>VLOOKUP(H895,mapping!A:D,4,0)</f>
        <v>Regular Option - Daily Dividend</v>
      </c>
      <c r="G895" s="239">
        <v>893</v>
      </c>
      <c r="H895" s="358" t="s">
        <v>638</v>
      </c>
      <c r="I895" s="358" t="s">
        <v>2101</v>
      </c>
      <c r="J895" s="287">
        <v>44624</v>
      </c>
      <c r="K895" s="287">
        <v>44624</v>
      </c>
      <c r="L895" s="289">
        <v>8.1900180000000003E-2</v>
      </c>
      <c r="M895" s="289">
        <v>8.1900180000000003E-2</v>
      </c>
      <c r="N895" s="289">
        <v>801.09900000000005</v>
      </c>
      <c r="O895" s="289">
        <v>816560.21070000005</v>
      </c>
      <c r="P895" s="289">
        <v>38178.947999999997</v>
      </c>
      <c r="Q895" s="289">
        <v>38915801.696400002</v>
      </c>
      <c r="R895" s="289">
        <v>0</v>
      </c>
      <c r="S895" s="289">
        <v>0</v>
      </c>
    </row>
    <row r="896" spans="1:19">
      <c r="A896" s="69" t="str">
        <f t="shared" si="13"/>
        <v>HDUSDFMD</v>
      </c>
      <c r="B896" s="69" t="str">
        <f>VLOOKUP(H896,mapping!A:B,2,0)</f>
        <v>HDUSDF</v>
      </c>
      <c r="C896" s="69" t="str">
        <f>VLOOKUP(H896,mapping!A:C,3,0)</f>
        <v>MD</v>
      </c>
      <c r="D896" s="69" t="str">
        <f>VLOOKUP(H896,mapping!A:D,4,0)</f>
        <v>Monthly Dividend Option</v>
      </c>
      <c r="G896" s="239">
        <v>894</v>
      </c>
      <c r="H896" s="358" t="s">
        <v>1675</v>
      </c>
      <c r="I896" s="358" t="s">
        <v>2131</v>
      </c>
      <c r="J896" s="287">
        <v>44525</v>
      </c>
      <c r="K896" s="287">
        <v>44525</v>
      </c>
      <c r="L896" s="289">
        <v>3.0552472100000001</v>
      </c>
      <c r="M896" s="289">
        <v>3.0552472100000001</v>
      </c>
      <c r="N896" s="289">
        <v>17493.325000000001</v>
      </c>
      <c r="O896" s="289">
        <v>17880296.591657501</v>
      </c>
      <c r="P896" s="289">
        <v>82999.501000000004</v>
      </c>
      <c r="Q896" s="289">
        <v>84835541.261571094</v>
      </c>
      <c r="R896" s="289">
        <v>48101.43</v>
      </c>
      <c r="S896" s="289">
        <v>0</v>
      </c>
    </row>
    <row r="897" spans="1:19">
      <c r="A897" s="69" t="str">
        <f t="shared" si="13"/>
        <v>HDONTFWD</v>
      </c>
      <c r="B897" s="69" t="str">
        <f>VLOOKUP(H897,mapping!A:B,2,0)</f>
        <v>HDONTF</v>
      </c>
      <c r="C897" s="69" t="str">
        <f>VLOOKUP(H897,mapping!A:C,3,0)</f>
        <v>WD</v>
      </c>
      <c r="D897" s="69" t="str">
        <f>VLOOKUP(H897,mapping!A:D,4,0)</f>
        <v>Weekly Dividend Option</v>
      </c>
      <c r="G897" s="239">
        <v>895</v>
      </c>
      <c r="H897" s="358" t="s">
        <v>1461</v>
      </c>
      <c r="I897" s="358" t="s">
        <v>2107</v>
      </c>
      <c r="J897" s="287">
        <v>44509</v>
      </c>
      <c r="K897" s="287">
        <v>44509</v>
      </c>
      <c r="L897" s="289">
        <v>0.75049279999999996</v>
      </c>
      <c r="M897" s="289">
        <v>0.75049279999999996</v>
      </c>
      <c r="N897" s="289">
        <v>0</v>
      </c>
      <c r="O897" s="289">
        <v>0</v>
      </c>
      <c r="P897" s="289">
        <v>2.0139999999999998</v>
      </c>
      <c r="Q897" s="289">
        <v>2015.5115069999999</v>
      </c>
      <c r="R897" s="289">
        <v>0</v>
      </c>
      <c r="S897" s="289">
        <v>0</v>
      </c>
    </row>
    <row r="898" spans="1:19">
      <c r="A898" s="69" t="str">
        <f t="shared" si="13"/>
        <v>HDONTFMDP</v>
      </c>
      <c r="B898" s="69" t="str">
        <f>VLOOKUP(H898,mapping!A:B,2,0)</f>
        <v>HDONTF</v>
      </c>
      <c r="C898" s="69" t="str">
        <f>VLOOKUP(H898,mapping!A:C,3,0)</f>
        <v>MDP</v>
      </c>
      <c r="D898" s="69" t="str">
        <f>VLOOKUP(H898,mapping!A:D,4,0)</f>
        <v>Monthly IDCW Option</v>
      </c>
      <c r="G898" s="239">
        <v>896</v>
      </c>
      <c r="H898" s="358" t="s">
        <v>1458</v>
      </c>
      <c r="I898" s="358" t="s">
        <v>2258</v>
      </c>
      <c r="J898" s="287">
        <v>44586</v>
      </c>
      <c r="K898" s="287">
        <v>44586</v>
      </c>
      <c r="L898" s="289">
        <v>2.8307099999999998</v>
      </c>
      <c r="M898" s="289">
        <v>2.8307099999999998</v>
      </c>
      <c r="N898" s="289">
        <v>0</v>
      </c>
      <c r="O898" s="289">
        <v>0</v>
      </c>
      <c r="P898" s="289">
        <v>49.997999999999998</v>
      </c>
      <c r="Q898" s="289">
        <v>50139.529338599998</v>
      </c>
      <c r="R898" s="289">
        <v>0</v>
      </c>
      <c r="S898" s="289">
        <v>0</v>
      </c>
    </row>
    <row r="899" spans="1:19" hidden="1">
      <c r="A899" s="69" t="str">
        <f t="shared" si="13"/>
        <v>HDUSDFIgnore</v>
      </c>
      <c r="B899" s="69" t="str">
        <f>VLOOKUP(H899,mapping!A:B,2,0)</f>
        <v>HDUSDF</v>
      </c>
      <c r="C899" s="69" t="str">
        <f>VLOOKUP(H899,mapping!A:C,3,0)</f>
        <v>Ignore</v>
      </c>
      <c r="D899" s="69" t="str">
        <f>VLOOKUP(H899,mapping!A:D,4,0)</f>
        <v>Ignore</v>
      </c>
      <c r="G899" s="239">
        <v>897</v>
      </c>
      <c r="H899" s="358" t="s">
        <v>1900</v>
      </c>
      <c r="I899" s="358" t="s">
        <v>2128</v>
      </c>
      <c r="J899" s="287">
        <v>44617</v>
      </c>
      <c r="K899" s="287">
        <v>44617</v>
      </c>
      <c r="L899" s="289">
        <v>0.20507114000000001</v>
      </c>
      <c r="M899" s="289">
        <v>0.20507114000000001</v>
      </c>
      <c r="N899" s="289">
        <v>0</v>
      </c>
      <c r="O899" s="289">
        <v>0</v>
      </c>
      <c r="P899" s="289">
        <v>0</v>
      </c>
      <c r="Q899" s="289">
        <v>0</v>
      </c>
      <c r="R899" s="289">
        <v>0</v>
      </c>
      <c r="S899" s="289">
        <v>0</v>
      </c>
    </row>
    <row r="900" spans="1:19">
      <c r="A900" s="69" t="str">
        <f t="shared" ref="A900:A963" si="14">+B900&amp;C900</f>
        <v>HLCASHRDD</v>
      </c>
      <c r="B900" s="69" t="str">
        <f>VLOOKUP(H900,mapping!A:B,2,0)</f>
        <v>HLCASH</v>
      </c>
      <c r="C900" s="69" t="str">
        <f>VLOOKUP(H900,mapping!A:C,3,0)</f>
        <v>RDD</v>
      </c>
      <c r="D900" s="69" t="str">
        <f>VLOOKUP(H900,mapping!A:D,4,0)</f>
        <v>Regular Option - Daily Dividend</v>
      </c>
      <c r="G900" s="239">
        <v>898</v>
      </c>
      <c r="H900" s="358" t="s">
        <v>638</v>
      </c>
      <c r="I900" s="358" t="s">
        <v>2101</v>
      </c>
      <c r="J900" s="287">
        <v>44582</v>
      </c>
      <c r="K900" s="287">
        <v>44582</v>
      </c>
      <c r="L900" s="289">
        <v>8.1482269999999996E-2</v>
      </c>
      <c r="M900" s="289">
        <v>8.1482269999999996E-2</v>
      </c>
      <c r="N900" s="289">
        <v>801.09900000000005</v>
      </c>
      <c r="O900" s="289">
        <v>816560.21070000005</v>
      </c>
      <c r="P900" s="289">
        <v>38178.947999999997</v>
      </c>
      <c r="Q900" s="289">
        <v>38915801.696400002</v>
      </c>
      <c r="R900" s="289">
        <v>0</v>
      </c>
      <c r="S900" s="289">
        <v>0</v>
      </c>
    </row>
    <row r="901" spans="1:19" hidden="1">
      <c r="A901" s="69" t="str">
        <f t="shared" si="14"/>
        <v>HOAPDFIgnore</v>
      </c>
      <c r="B901" s="69" t="str">
        <f>VLOOKUP(H901,mapping!A:B,2,0)</f>
        <v>HOAPDF</v>
      </c>
      <c r="C901" s="69" t="str">
        <f>VLOOKUP(H901,mapping!A:C,3,0)</f>
        <v>Ignore</v>
      </c>
      <c r="D901" s="69" t="str">
        <f>VLOOKUP(H901,mapping!A:D,4,0)</f>
        <v>Ignore</v>
      </c>
      <c r="G901" s="239">
        <v>899</v>
      </c>
      <c r="H901" s="358" t="s">
        <v>2249</v>
      </c>
      <c r="I901" s="358" t="s">
        <v>2259</v>
      </c>
      <c r="J901" s="287">
        <v>44620</v>
      </c>
      <c r="K901" s="287">
        <v>44620</v>
      </c>
      <c r="L901" s="289">
        <v>1.5</v>
      </c>
      <c r="M901" s="289">
        <v>1.5</v>
      </c>
      <c r="N901" s="289">
        <v>0</v>
      </c>
      <c r="O901" s="289">
        <v>0</v>
      </c>
      <c r="P901" s="289">
        <v>42394.330999999998</v>
      </c>
      <c r="Q901" s="289">
        <v>846936.98698559997</v>
      </c>
      <c r="R901" s="289">
        <v>0</v>
      </c>
      <c r="S901" s="289">
        <v>0</v>
      </c>
    </row>
    <row r="902" spans="1:19">
      <c r="A902" s="69" t="str">
        <f t="shared" si="14"/>
        <v>HDONTFWD</v>
      </c>
      <c r="B902" s="69" t="str">
        <f>VLOOKUP(H902,mapping!A:B,2,0)</f>
        <v>HDONTF</v>
      </c>
      <c r="C902" s="69" t="str">
        <f>VLOOKUP(H902,mapping!A:C,3,0)</f>
        <v>WD</v>
      </c>
      <c r="D902" s="69" t="str">
        <f>VLOOKUP(H902,mapping!A:D,4,0)</f>
        <v>Weekly Dividend Option</v>
      </c>
      <c r="G902" s="239">
        <v>900</v>
      </c>
      <c r="H902" s="358" t="s">
        <v>1461</v>
      </c>
      <c r="I902" s="358" t="s">
        <v>2107</v>
      </c>
      <c r="J902" s="287">
        <v>44586</v>
      </c>
      <c r="K902" s="287">
        <v>44586</v>
      </c>
      <c r="L902" s="289">
        <v>0.74563650000000004</v>
      </c>
      <c r="M902" s="289">
        <v>0.74563650000000004</v>
      </c>
      <c r="N902" s="289">
        <v>0</v>
      </c>
      <c r="O902" s="289">
        <v>0</v>
      </c>
      <c r="P902" s="289">
        <v>52.343000000000004</v>
      </c>
      <c r="Q902" s="289">
        <v>52382.026940800002</v>
      </c>
      <c r="R902" s="289">
        <v>0</v>
      </c>
      <c r="S902" s="289">
        <v>0</v>
      </c>
    </row>
    <row r="903" spans="1:19">
      <c r="A903" s="69" t="str">
        <f t="shared" si="14"/>
        <v>HLCASHMDP</v>
      </c>
      <c r="B903" s="69" t="str">
        <f>VLOOKUP(H903,mapping!A:B,2,0)</f>
        <v>HLCASH</v>
      </c>
      <c r="C903" s="69" t="str">
        <f>VLOOKUP(H903,mapping!A:C,3,0)</f>
        <v>MDP</v>
      </c>
      <c r="D903" s="69" t="str">
        <f>VLOOKUP(H903,mapping!A:D,4,0)</f>
        <v>Direct Plan - Monthly Dividend Option</v>
      </c>
      <c r="G903" s="239">
        <v>901</v>
      </c>
      <c r="H903" s="358" t="s">
        <v>635</v>
      </c>
      <c r="I903" s="358" t="s">
        <v>2132</v>
      </c>
      <c r="J903" s="287">
        <v>44645</v>
      </c>
      <c r="K903" s="287">
        <v>44645</v>
      </c>
      <c r="L903" s="289">
        <v>2.8659474299999999</v>
      </c>
      <c r="M903" s="289">
        <v>2.8659474299999999</v>
      </c>
      <c r="N903" s="289">
        <v>0</v>
      </c>
      <c r="O903" s="289">
        <v>0</v>
      </c>
      <c r="P903" s="289">
        <v>1478.329</v>
      </c>
      <c r="Q903" s="289">
        <v>1538574.3069066999</v>
      </c>
      <c r="R903" s="289">
        <v>0</v>
      </c>
      <c r="S903" s="289">
        <v>0</v>
      </c>
    </row>
    <row r="904" spans="1:19">
      <c r="A904" s="69" t="str">
        <f t="shared" si="14"/>
        <v>HLCASHRDD</v>
      </c>
      <c r="B904" s="69" t="str">
        <f>VLOOKUP(H904,mapping!A:B,2,0)</f>
        <v>HLCASH</v>
      </c>
      <c r="C904" s="69" t="str">
        <f>VLOOKUP(H904,mapping!A:C,3,0)</f>
        <v>RDD</v>
      </c>
      <c r="D904" s="69" t="str">
        <f>VLOOKUP(H904,mapping!A:D,4,0)</f>
        <v>Regular Option - Daily Dividend</v>
      </c>
      <c r="G904" s="239">
        <v>902</v>
      </c>
      <c r="H904" s="358" t="s">
        <v>638</v>
      </c>
      <c r="I904" s="358" t="s">
        <v>2101</v>
      </c>
      <c r="J904" s="287">
        <v>44470</v>
      </c>
      <c r="K904" s="287">
        <v>44470</v>
      </c>
      <c r="L904" s="289">
        <v>0.11935806</v>
      </c>
      <c r="M904" s="289">
        <v>0.11935806</v>
      </c>
      <c r="N904" s="289">
        <v>801.09900000000005</v>
      </c>
      <c r="O904" s="289">
        <v>816560.21070000005</v>
      </c>
      <c r="P904" s="289">
        <v>38178.947999999997</v>
      </c>
      <c r="Q904" s="289">
        <v>38915801.696400002</v>
      </c>
      <c r="R904" s="289">
        <v>0</v>
      </c>
      <c r="S904" s="289">
        <v>0</v>
      </c>
    </row>
    <row r="905" spans="1:19">
      <c r="A905" s="69" t="str">
        <f t="shared" si="14"/>
        <v>HLCASHRDD</v>
      </c>
      <c r="B905" s="69" t="str">
        <f>VLOOKUP(H905,mapping!A:B,2,0)</f>
        <v>HLCASH</v>
      </c>
      <c r="C905" s="69" t="str">
        <f>VLOOKUP(H905,mapping!A:C,3,0)</f>
        <v>RDD</v>
      </c>
      <c r="D905" s="69" t="str">
        <f>VLOOKUP(H905,mapping!A:D,4,0)</f>
        <v>Regular Option - Daily Dividend</v>
      </c>
      <c r="G905" s="239">
        <v>903</v>
      </c>
      <c r="H905" s="358" t="s">
        <v>638</v>
      </c>
      <c r="I905" s="358" t="s">
        <v>2101</v>
      </c>
      <c r="J905" s="287">
        <v>44501</v>
      </c>
      <c r="K905" s="287">
        <v>44501</v>
      </c>
      <c r="L905" s="289">
        <v>6.2995120000000002E-2</v>
      </c>
      <c r="M905" s="289">
        <v>6.2995120000000002E-2</v>
      </c>
      <c r="N905" s="289">
        <v>801.09900000000005</v>
      </c>
      <c r="O905" s="289">
        <v>816560.21070000005</v>
      </c>
      <c r="P905" s="289">
        <v>38178.947999999997</v>
      </c>
      <c r="Q905" s="289">
        <v>38915801.696400002</v>
      </c>
      <c r="R905" s="289">
        <v>0</v>
      </c>
      <c r="S905" s="289">
        <v>0</v>
      </c>
    </row>
    <row r="906" spans="1:19">
      <c r="A906" s="69" t="str">
        <f t="shared" si="14"/>
        <v>HLCASHRDD</v>
      </c>
      <c r="B906" s="69" t="str">
        <f>VLOOKUP(H906,mapping!A:B,2,0)</f>
        <v>HLCASH</v>
      </c>
      <c r="C906" s="69" t="str">
        <f>VLOOKUP(H906,mapping!A:C,3,0)</f>
        <v>RDD</v>
      </c>
      <c r="D906" s="69" t="str">
        <f>VLOOKUP(H906,mapping!A:D,4,0)</f>
        <v>Regular Option - Daily Dividend</v>
      </c>
      <c r="G906" s="239">
        <v>904</v>
      </c>
      <c r="H906" s="358" t="s">
        <v>638</v>
      </c>
      <c r="I906" s="358" t="s">
        <v>2101</v>
      </c>
      <c r="J906" s="287">
        <v>44641</v>
      </c>
      <c r="K906" s="287">
        <v>44641</v>
      </c>
      <c r="L906" s="289">
        <v>6.8247810000000006E-2</v>
      </c>
      <c r="M906" s="289">
        <v>6.8247810000000006E-2</v>
      </c>
      <c r="N906" s="289">
        <v>801.09900000000005</v>
      </c>
      <c r="O906" s="289">
        <v>816560.21070000005</v>
      </c>
      <c r="P906" s="289">
        <v>38178.947999999997</v>
      </c>
      <c r="Q906" s="289">
        <v>38915801.696400002</v>
      </c>
      <c r="R906" s="289">
        <v>0</v>
      </c>
      <c r="S906" s="289">
        <v>0</v>
      </c>
    </row>
    <row r="907" spans="1:19">
      <c r="A907" s="69" t="str">
        <f t="shared" si="14"/>
        <v>HLCASHRWD</v>
      </c>
      <c r="B907" s="69" t="str">
        <f>VLOOKUP(H907,mapping!A:B,2,0)</f>
        <v>HLCASH</v>
      </c>
      <c r="C907" s="69" t="str">
        <f>VLOOKUP(H907,mapping!A:C,3,0)</f>
        <v>RWD</v>
      </c>
      <c r="D907" s="69" t="str">
        <f>VLOOKUP(H907,mapping!A:D,4,0)</f>
        <v>Regular Option - Weekly Dividend</v>
      </c>
      <c r="G907" s="239">
        <v>905</v>
      </c>
      <c r="H907" s="358" t="s">
        <v>644</v>
      </c>
      <c r="I907" s="358" t="s">
        <v>2109</v>
      </c>
      <c r="J907" s="287">
        <v>44565</v>
      </c>
      <c r="K907" s="287">
        <v>44565</v>
      </c>
      <c r="L907" s="289">
        <v>0.64962584999999995</v>
      </c>
      <c r="M907" s="289">
        <v>0.64962584999999995</v>
      </c>
      <c r="N907" s="289">
        <v>4446.8969999999999</v>
      </c>
      <c r="O907" s="289">
        <v>4450808.0459115002</v>
      </c>
      <c r="P907" s="289">
        <v>860.99699999999996</v>
      </c>
      <c r="Q907" s="289">
        <v>861754.24686149997</v>
      </c>
      <c r="R907" s="289">
        <v>0</v>
      </c>
      <c r="S907" s="289">
        <v>0</v>
      </c>
    </row>
    <row r="908" spans="1:19">
      <c r="A908" s="69" t="str">
        <f t="shared" si="14"/>
        <v>HLCASHRDD</v>
      </c>
      <c r="B908" s="69" t="str">
        <f>VLOOKUP(H908,mapping!A:B,2,0)</f>
        <v>HLCASH</v>
      </c>
      <c r="C908" s="69" t="str">
        <f>VLOOKUP(H908,mapping!A:C,3,0)</f>
        <v>RDD</v>
      </c>
      <c r="D908" s="69" t="str">
        <f>VLOOKUP(H908,mapping!A:D,4,0)</f>
        <v>Regular Option - Daily Dividend</v>
      </c>
      <c r="G908" s="239">
        <v>906</v>
      </c>
      <c r="H908" s="358" t="s">
        <v>638</v>
      </c>
      <c r="I908" s="358" t="s">
        <v>2101</v>
      </c>
      <c r="J908" s="287">
        <v>44591</v>
      </c>
      <c r="K908" s="287">
        <v>44591</v>
      </c>
      <c r="L908" s="289">
        <v>0.15876488999999999</v>
      </c>
      <c r="M908" s="289">
        <v>0.15876488999999999</v>
      </c>
      <c r="N908" s="289">
        <v>801.09900000000005</v>
      </c>
      <c r="O908" s="289">
        <v>816560.21070000005</v>
      </c>
      <c r="P908" s="289">
        <v>38178.947999999997</v>
      </c>
      <c r="Q908" s="289">
        <v>38915801.696400002</v>
      </c>
      <c r="R908" s="289">
        <v>0</v>
      </c>
      <c r="S908" s="289">
        <v>0</v>
      </c>
    </row>
    <row r="909" spans="1:19">
      <c r="A909" s="69" t="str">
        <f t="shared" si="14"/>
        <v>HDONTFWD</v>
      </c>
      <c r="B909" s="69" t="str">
        <f>VLOOKUP(H909,mapping!A:B,2,0)</f>
        <v>HDONTF</v>
      </c>
      <c r="C909" s="69" t="str">
        <f>VLOOKUP(H909,mapping!A:C,3,0)</f>
        <v>WD</v>
      </c>
      <c r="D909" s="69" t="str">
        <f>VLOOKUP(H909,mapping!A:D,4,0)</f>
        <v>Weekly Dividend Option</v>
      </c>
      <c r="G909" s="239">
        <v>907</v>
      </c>
      <c r="H909" s="358" t="s">
        <v>1461</v>
      </c>
      <c r="I909" s="358" t="s">
        <v>2107</v>
      </c>
      <c r="J909" s="287">
        <v>44593</v>
      </c>
      <c r="K909" s="287">
        <v>44593</v>
      </c>
      <c r="L909" s="289">
        <v>0.68069800000000003</v>
      </c>
      <c r="M909" s="289">
        <v>0.68069800000000003</v>
      </c>
      <c r="N909" s="289">
        <v>0</v>
      </c>
      <c r="O909" s="289">
        <v>0</v>
      </c>
      <c r="P909" s="289">
        <v>52.378</v>
      </c>
      <c r="Q909" s="289">
        <v>52413.653704600001</v>
      </c>
      <c r="R909" s="289">
        <v>0</v>
      </c>
      <c r="S909" s="289">
        <v>0</v>
      </c>
    </row>
    <row r="910" spans="1:19">
      <c r="A910" s="69" t="str">
        <f t="shared" si="14"/>
        <v>HDONTFWDP</v>
      </c>
      <c r="B910" s="69" t="str">
        <f>VLOOKUP(H910,mapping!A:B,2,0)</f>
        <v>HDONTF</v>
      </c>
      <c r="C910" s="69" t="str">
        <f>VLOOKUP(H910,mapping!A:C,3,0)</f>
        <v>WDP</v>
      </c>
      <c r="D910" s="69" t="str">
        <f>VLOOKUP(H910,mapping!A:D,4,0)</f>
        <v>Direct Plan - Weekly Dividend Option</v>
      </c>
      <c r="G910" s="239">
        <v>908</v>
      </c>
      <c r="H910" s="358" t="s">
        <v>1464</v>
      </c>
      <c r="I910" s="358" t="s">
        <v>2102</v>
      </c>
      <c r="J910" s="287">
        <v>44530</v>
      </c>
      <c r="K910" s="287">
        <v>44530</v>
      </c>
      <c r="L910" s="289">
        <v>0.62046999999999997</v>
      </c>
      <c r="M910" s="289">
        <v>0.62046999999999997</v>
      </c>
      <c r="N910" s="289">
        <v>0</v>
      </c>
      <c r="O910" s="289">
        <v>0</v>
      </c>
      <c r="P910" s="289">
        <v>0</v>
      </c>
      <c r="Q910" s="289">
        <v>0</v>
      </c>
      <c r="R910" s="289">
        <v>0</v>
      </c>
      <c r="S910" s="289">
        <v>0</v>
      </c>
    </row>
    <row r="911" spans="1:19">
      <c r="A911" s="69" t="str">
        <f t="shared" si="14"/>
        <v>HDUSDFWDP</v>
      </c>
      <c r="B911" s="69" t="str">
        <f>VLOOKUP(H911,mapping!A:B,2,0)</f>
        <v>HDUSDF</v>
      </c>
      <c r="C911" s="69" t="str">
        <f>VLOOKUP(H911,mapping!A:C,3,0)</f>
        <v>WDP</v>
      </c>
      <c r="D911" s="69" t="str">
        <f>VLOOKUP(H911,mapping!A:D,4,0)</f>
        <v>Direct Plan - Weekly Dividend Option</v>
      </c>
      <c r="G911" s="239">
        <v>909</v>
      </c>
      <c r="H911" s="358" t="s">
        <v>1684</v>
      </c>
      <c r="I911" s="358" t="s">
        <v>2108</v>
      </c>
      <c r="J911" s="287">
        <v>44635</v>
      </c>
      <c r="K911" s="287">
        <v>44635</v>
      </c>
      <c r="L911" s="289">
        <v>1.2460895999999999</v>
      </c>
      <c r="M911" s="289">
        <v>1.2460895999999999</v>
      </c>
      <c r="N911" s="289">
        <v>0</v>
      </c>
      <c r="O911" s="289">
        <v>0</v>
      </c>
      <c r="P911" s="289">
        <v>27.175000000000001</v>
      </c>
      <c r="Q911" s="289">
        <v>27438.439885</v>
      </c>
      <c r="R911" s="289">
        <v>0</v>
      </c>
      <c r="S911" s="289">
        <v>0</v>
      </c>
    </row>
    <row r="912" spans="1:19">
      <c r="A912" s="69" t="str">
        <f t="shared" si="14"/>
        <v>HLCASHMDP</v>
      </c>
      <c r="B912" s="69" t="str">
        <f>VLOOKUP(H912,mapping!A:B,2,0)</f>
        <v>HLCASH</v>
      </c>
      <c r="C912" s="69" t="str">
        <f>VLOOKUP(H912,mapping!A:C,3,0)</f>
        <v>MDP</v>
      </c>
      <c r="D912" s="69" t="str">
        <f>VLOOKUP(H912,mapping!A:D,4,0)</f>
        <v>Direct Plan - Monthly Dividend Option</v>
      </c>
      <c r="G912" s="239">
        <v>910</v>
      </c>
      <c r="H912" s="358" t="s">
        <v>635</v>
      </c>
      <c r="I912" s="358" t="s">
        <v>2132</v>
      </c>
      <c r="J912" s="287">
        <v>44586</v>
      </c>
      <c r="K912" s="287">
        <v>44586</v>
      </c>
      <c r="L912" s="289">
        <v>2.9506112299999998</v>
      </c>
      <c r="M912" s="289">
        <v>2.9506112299999998</v>
      </c>
      <c r="N912" s="289">
        <v>0</v>
      </c>
      <c r="O912" s="289">
        <v>0</v>
      </c>
      <c r="P912" s="289">
        <v>1474.2080000000001</v>
      </c>
      <c r="Q912" s="289">
        <v>1534410.2320960001</v>
      </c>
      <c r="R912" s="289">
        <v>0</v>
      </c>
      <c r="S912" s="289">
        <v>0</v>
      </c>
    </row>
    <row r="913" spans="1:19" hidden="1">
      <c r="A913" s="69" t="str">
        <f t="shared" si="14"/>
        <v>HDONTFIgnore</v>
      </c>
      <c r="B913" s="69" t="str">
        <f>VLOOKUP(H913,mapping!A:B,2,0)</f>
        <v>HDONTF</v>
      </c>
      <c r="C913" s="69" t="str">
        <f>VLOOKUP(H913,mapping!A:C,3,0)</f>
        <v>Ignore</v>
      </c>
      <c r="D913" s="69" t="str">
        <f>VLOOKUP(H913,mapping!A:D,4,0)</f>
        <v>Ignore</v>
      </c>
      <c r="G913" s="239">
        <v>911</v>
      </c>
      <c r="H913" s="358" t="s">
        <v>2250</v>
      </c>
      <c r="I913" s="358" t="s">
        <v>2260</v>
      </c>
      <c r="J913" s="287">
        <v>44557</v>
      </c>
      <c r="K913" s="287">
        <v>44557</v>
      </c>
      <c r="L913" s="289">
        <v>2.8654232999999998</v>
      </c>
      <c r="M913" s="289">
        <v>2.8654232999999998</v>
      </c>
      <c r="N913" s="289">
        <v>0</v>
      </c>
      <c r="O913" s="289">
        <v>0</v>
      </c>
      <c r="P913" s="289">
        <v>1.004</v>
      </c>
      <c r="Q913" s="289">
        <v>1006.8768616</v>
      </c>
      <c r="R913" s="289">
        <v>0</v>
      </c>
      <c r="S913" s="289">
        <v>0</v>
      </c>
    </row>
    <row r="914" spans="1:19">
      <c r="A914" s="69" t="str">
        <f t="shared" si="14"/>
        <v>HLCASHRDD</v>
      </c>
      <c r="B914" s="69" t="str">
        <f>VLOOKUP(H914,mapping!A:B,2,0)</f>
        <v>HLCASH</v>
      </c>
      <c r="C914" s="69" t="str">
        <f>VLOOKUP(H914,mapping!A:C,3,0)</f>
        <v>RDD</v>
      </c>
      <c r="D914" s="69" t="str">
        <f>VLOOKUP(H914,mapping!A:D,4,0)</f>
        <v>Regular Option - Daily Dividend</v>
      </c>
      <c r="G914" s="239">
        <v>912</v>
      </c>
      <c r="H914" s="358" t="s">
        <v>638</v>
      </c>
      <c r="I914" s="358" t="s">
        <v>2101</v>
      </c>
      <c r="J914" s="287">
        <v>44544</v>
      </c>
      <c r="K914" s="287">
        <v>44544</v>
      </c>
      <c r="L914" s="289">
        <v>2.8028000000000001E-2</v>
      </c>
      <c r="M914" s="289">
        <v>2.8028000000000001E-2</v>
      </c>
      <c r="N914" s="289">
        <v>801.09900000000005</v>
      </c>
      <c r="O914" s="289">
        <v>816560.21070000005</v>
      </c>
      <c r="P914" s="289">
        <v>38178.947999999997</v>
      </c>
      <c r="Q914" s="289">
        <v>38915801.696400002</v>
      </c>
      <c r="R914" s="289">
        <v>0</v>
      </c>
      <c r="S914" s="289">
        <v>0</v>
      </c>
    </row>
    <row r="915" spans="1:19">
      <c r="A915" s="69" t="str">
        <f t="shared" si="14"/>
        <v>HLCASHRDD</v>
      </c>
      <c r="B915" s="69" t="str">
        <f>VLOOKUP(H915,mapping!A:B,2,0)</f>
        <v>HLCASH</v>
      </c>
      <c r="C915" s="69" t="str">
        <f>VLOOKUP(H915,mapping!A:C,3,0)</f>
        <v>RDD</v>
      </c>
      <c r="D915" s="69" t="str">
        <f>VLOOKUP(H915,mapping!A:D,4,0)</f>
        <v>Regular Option - Daily Dividend</v>
      </c>
      <c r="G915" s="239">
        <v>913</v>
      </c>
      <c r="H915" s="358" t="s">
        <v>638</v>
      </c>
      <c r="I915" s="358" t="s">
        <v>2101</v>
      </c>
      <c r="J915" s="287">
        <v>44561</v>
      </c>
      <c r="K915" s="287">
        <v>44561</v>
      </c>
      <c r="L915" s="289">
        <v>0.11425006</v>
      </c>
      <c r="M915" s="289">
        <v>0.11425006</v>
      </c>
      <c r="N915" s="289">
        <v>801.09900000000005</v>
      </c>
      <c r="O915" s="289">
        <v>816560.21070000005</v>
      </c>
      <c r="P915" s="289">
        <v>38178.947999999997</v>
      </c>
      <c r="Q915" s="289">
        <v>38915801.696400002</v>
      </c>
      <c r="R915" s="289">
        <v>0</v>
      </c>
      <c r="S915" s="289">
        <v>0</v>
      </c>
    </row>
    <row r="916" spans="1:19">
      <c r="A916" s="69" t="str">
        <f t="shared" si="14"/>
        <v>HDUSDFWD</v>
      </c>
      <c r="B916" s="69" t="str">
        <f>VLOOKUP(H916,mapping!A:B,2,0)</f>
        <v>HDUSDF</v>
      </c>
      <c r="C916" s="69" t="str">
        <f>VLOOKUP(H916,mapping!A:C,3,0)</f>
        <v>WD</v>
      </c>
      <c r="D916" s="69" t="str">
        <f>VLOOKUP(H916,mapping!A:D,4,0)</f>
        <v>Weekly Dividend Option</v>
      </c>
      <c r="G916" s="239">
        <v>914</v>
      </c>
      <c r="H916" s="358" t="s">
        <v>1681</v>
      </c>
      <c r="I916" s="358" t="s">
        <v>2111</v>
      </c>
      <c r="J916" s="287">
        <v>44544</v>
      </c>
      <c r="K916" s="287">
        <v>44544</v>
      </c>
      <c r="L916" s="289">
        <v>0.72216873000000004</v>
      </c>
      <c r="M916" s="289">
        <v>0.72216873000000004</v>
      </c>
      <c r="N916" s="289">
        <v>0</v>
      </c>
      <c r="O916" s="289">
        <v>0</v>
      </c>
      <c r="P916" s="289">
        <v>31494.227999999999</v>
      </c>
      <c r="Q916" s="289">
        <v>32299015.755198002</v>
      </c>
      <c r="R916" s="289">
        <v>0</v>
      </c>
      <c r="S916" s="289">
        <v>0</v>
      </c>
    </row>
    <row r="917" spans="1:19" hidden="1">
      <c r="A917" s="69" t="str">
        <f t="shared" si="14"/>
        <v>HLCASHIgnore</v>
      </c>
      <c r="B917" s="69" t="str">
        <f>VLOOKUP(H917,mapping!A:B,2,0)</f>
        <v>HLCASH</v>
      </c>
      <c r="C917" s="69" t="str">
        <f>VLOOKUP(H917,mapping!A:C,3,0)</f>
        <v>Ignore</v>
      </c>
      <c r="D917" s="69" t="str">
        <f>VLOOKUP(H917,mapping!A:D,4,0)</f>
        <v>Ignore</v>
      </c>
      <c r="G917" s="239">
        <v>915</v>
      </c>
      <c r="H917" s="358" t="s">
        <v>1867</v>
      </c>
      <c r="I917" s="358" t="s">
        <v>2104</v>
      </c>
      <c r="J917" s="287">
        <v>44557</v>
      </c>
      <c r="K917" s="287">
        <v>44557</v>
      </c>
      <c r="L917" s="289">
        <v>2.9248386399999999</v>
      </c>
      <c r="M917" s="289">
        <v>2.9248386399999999</v>
      </c>
      <c r="N917" s="289">
        <v>0</v>
      </c>
      <c r="O917" s="289">
        <v>0</v>
      </c>
      <c r="P917" s="289">
        <v>21.954000000000001</v>
      </c>
      <c r="Q917" s="289">
        <v>22052.626149600001</v>
      </c>
      <c r="R917" s="289">
        <v>0</v>
      </c>
      <c r="S917" s="289">
        <v>0</v>
      </c>
    </row>
    <row r="918" spans="1:19" hidden="1">
      <c r="A918" s="69" t="str">
        <f t="shared" si="14"/>
        <v>HOEMKFIgnore</v>
      </c>
      <c r="B918" s="69" t="str">
        <f>VLOOKUP(H918,mapping!A:B,2,0)</f>
        <v>HOEMKF</v>
      </c>
      <c r="C918" s="69" t="str">
        <f>VLOOKUP(H918,mapping!A:C,3,0)</f>
        <v>Ignore</v>
      </c>
      <c r="D918" s="69" t="str">
        <f>VLOOKUP(H918,mapping!A:D,4,0)</f>
        <v>Ignore</v>
      </c>
      <c r="G918" s="239">
        <v>916</v>
      </c>
      <c r="H918" s="358" t="s">
        <v>2251</v>
      </c>
      <c r="I918" s="358" t="s">
        <v>2261</v>
      </c>
      <c r="J918" s="287">
        <v>44645</v>
      </c>
      <c r="K918" s="287">
        <v>44645</v>
      </c>
      <c r="L918" s="289">
        <v>1.35</v>
      </c>
      <c r="M918" s="289">
        <v>1.35</v>
      </c>
      <c r="N918" s="289">
        <v>0</v>
      </c>
      <c r="O918" s="289">
        <v>0</v>
      </c>
      <c r="P918" s="289">
        <v>24549.15</v>
      </c>
      <c r="Q918" s="289">
        <v>460721.26279499999</v>
      </c>
      <c r="R918" s="289">
        <v>0</v>
      </c>
      <c r="S918" s="289">
        <v>0</v>
      </c>
    </row>
    <row r="919" spans="1:19">
      <c r="A919" s="69" t="str">
        <f t="shared" si="14"/>
        <v>HDONTFWD</v>
      </c>
      <c r="B919" s="69" t="str">
        <f>VLOOKUP(H919,mapping!A:B,2,0)</f>
        <v>HDONTF</v>
      </c>
      <c r="C919" s="69" t="str">
        <f>VLOOKUP(H919,mapping!A:C,3,0)</f>
        <v>WD</v>
      </c>
      <c r="D919" s="69" t="str">
        <f>VLOOKUP(H919,mapping!A:D,4,0)</f>
        <v>Weekly Dividend Option</v>
      </c>
      <c r="G919" s="239">
        <v>917</v>
      </c>
      <c r="H919" s="358" t="s">
        <v>1461</v>
      </c>
      <c r="I919" s="358" t="s">
        <v>2107</v>
      </c>
      <c r="J919" s="287">
        <v>44495</v>
      </c>
      <c r="K919" s="287">
        <v>44495</v>
      </c>
      <c r="L919" s="289">
        <v>0.52384310999999995</v>
      </c>
      <c r="M919" s="289">
        <v>0.52384310999999995</v>
      </c>
      <c r="N919" s="289">
        <v>0</v>
      </c>
      <c r="O919" s="289">
        <v>0</v>
      </c>
      <c r="P919" s="289">
        <v>501.90699999999998</v>
      </c>
      <c r="Q919" s="289">
        <v>502169.89888659999</v>
      </c>
      <c r="R919" s="289">
        <v>0</v>
      </c>
      <c r="S919" s="289">
        <v>0</v>
      </c>
    </row>
    <row r="920" spans="1:19">
      <c r="A920" s="69" t="str">
        <f t="shared" si="14"/>
        <v>HDUSDFWD</v>
      </c>
      <c r="B920" s="69" t="str">
        <f>VLOOKUP(H920,mapping!A:B,2,0)</f>
        <v>HDUSDF</v>
      </c>
      <c r="C920" s="69" t="str">
        <f>VLOOKUP(H920,mapping!A:C,3,0)</f>
        <v>WD</v>
      </c>
      <c r="D920" s="69" t="str">
        <f>VLOOKUP(H920,mapping!A:D,4,0)</f>
        <v>Weekly Dividend Option</v>
      </c>
      <c r="G920" s="239">
        <v>918</v>
      </c>
      <c r="H920" s="358" t="s">
        <v>1681</v>
      </c>
      <c r="I920" s="358" t="s">
        <v>2111</v>
      </c>
      <c r="J920" s="287">
        <v>44614</v>
      </c>
      <c r="K920" s="287">
        <v>44614</v>
      </c>
      <c r="L920" s="289">
        <v>0.50767035000000005</v>
      </c>
      <c r="M920" s="289">
        <v>0.50767035000000005</v>
      </c>
      <c r="N920" s="289">
        <v>0</v>
      </c>
      <c r="O920" s="289">
        <v>0</v>
      </c>
      <c r="P920" s="289">
        <v>20306.244999999999</v>
      </c>
      <c r="Q920" s="289">
        <v>20851224.003309999</v>
      </c>
      <c r="R920" s="289">
        <v>0</v>
      </c>
      <c r="S920" s="289">
        <v>0</v>
      </c>
    </row>
    <row r="921" spans="1:19">
      <c r="A921" s="69" t="str">
        <f t="shared" si="14"/>
        <v>HLCASHRDD</v>
      </c>
      <c r="B921" s="69" t="str">
        <f>VLOOKUP(H921,mapping!A:B,2,0)</f>
        <v>HLCASH</v>
      </c>
      <c r="C921" s="69" t="str">
        <f>VLOOKUP(H921,mapping!A:C,3,0)</f>
        <v>RDD</v>
      </c>
      <c r="D921" s="69" t="str">
        <f>VLOOKUP(H921,mapping!A:D,4,0)</f>
        <v>Regular Option - Daily Dividend</v>
      </c>
      <c r="G921" s="239">
        <v>919</v>
      </c>
      <c r="H921" s="358" t="s">
        <v>638</v>
      </c>
      <c r="I921" s="358" t="s">
        <v>2101</v>
      </c>
      <c r="J921" s="287">
        <v>44551</v>
      </c>
      <c r="K921" s="287">
        <v>44551</v>
      </c>
      <c r="L921" s="289">
        <v>3.9199619999999998E-2</v>
      </c>
      <c r="M921" s="289">
        <v>3.9199619999999998E-2</v>
      </c>
      <c r="N921" s="289">
        <v>801.09900000000005</v>
      </c>
      <c r="O921" s="289">
        <v>816560.21070000005</v>
      </c>
      <c r="P921" s="289">
        <v>38178.947999999997</v>
      </c>
      <c r="Q921" s="289">
        <v>38915801.696400002</v>
      </c>
      <c r="R921" s="289">
        <v>0</v>
      </c>
      <c r="S921" s="289">
        <v>0</v>
      </c>
    </row>
    <row r="922" spans="1:19">
      <c r="A922" s="69" t="str">
        <f t="shared" si="14"/>
        <v>HDSTIFWDP</v>
      </c>
      <c r="B922" s="69" t="str">
        <f>VLOOKUP(H922,mapping!A:B,2,0)</f>
        <v>HDSTIF</v>
      </c>
      <c r="C922" s="69" t="str">
        <f>VLOOKUP(H922,mapping!A:C,3,0)</f>
        <v>WDP</v>
      </c>
      <c r="D922" s="69" t="str">
        <f>VLOOKUP(H922,mapping!A:D,4,0)</f>
        <v>Direct Plan - Weekly Dividend Option</v>
      </c>
      <c r="G922" s="239">
        <v>920</v>
      </c>
      <c r="H922" s="358" t="s">
        <v>455</v>
      </c>
      <c r="I922" s="358" t="s">
        <v>2110</v>
      </c>
      <c r="J922" s="287">
        <v>44642</v>
      </c>
      <c r="K922" s="287">
        <v>44642</v>
      </c>
      <c r="L922" s="289">
        <v>1.0075529999999999E-2</v>
      </c>
      <c r="M922" s="289">
        <v>1.0075529999999999E-2</v>
      </c>
      <c r="N922" s="289">
        <v>52144.930999999997</v>
      </c>
      <c r="O922" s="289">
        <v>533291.42383009999</v>
      </c>
      <c r="P922" s="289">
        <v>427132.065</v>
      </c>
      <c r="Q922" s="289">
        <v>4368322.3419615002</v>
      </c>
      <c r="R922" s="289">
        <v>0</v>
      </c>
      <c r="S922" s="289">
        <v>408.83</v>
      </c>
    </row>
    <row r="923" spans="1:19">
      <c r="A923" s="69" t="str">
        <f t="shared" si="14"/>
        <v>HDONTFWD</v>
      </c>
      <c r="B923" s="69" t="str">
        <f>VLOOKUP(H923,mapping!A:B,2,0)</f>
        <v>HDONTF</v>
      </c>
      <c r="C923" s="69" t="str">
        <f>VLOOKUP(H923,mapping!A:C,3,0)</f>
        <v>WD</v>
      </c>
      <c r="D923" s="69" t="str">
        <f>VLOOKUP(H923,mapping!A:D,4,0)</f>
        <v>Weekly Dividend Option</v>
      </c>
      <c r="G923" s="239">
        <v>921</v>
      </c>
      <c r="H923" s="358" t="s">
        <v>1461</v>
      </c>
      <c r="I923" s="358" t="s">
        <v>2107</v>
      </c>
      <c r="J923" s="287">
        <v>44649</v>
      </c>
      <c r="K923" s="287">
        <v>44649</v>
      </c>
      <c r="L923" s="289">
        <v>0.60358500000000004</v>
      </c>
      <c r="M923" s="289">
        <v>0.60358500000000004</v>
      </c>
      <c r="N923" s="289">
        <v>0</v>
      </c>
      <c r="O923" s="289">
        <v>0</v>
      </c>
      <c r="P923" s="289">
        <v>52.634</v>
      </c>
      <c r="Q923" s="289">
        <v>52665.769882400004</v>
      </c>
      <c r="R923" s="289">
        <v>0</v>
      </c>
      <c r="S923" s="289">
        <v>0</v>
      </c>
    </row>
    <row r="924" spans="1:19">
      <c r="A924" s="69" t="str">
        <f t="shared" si="14"/>
        <v>HLCASHRWD</v>
      </c>
      <c r="B924" s="69" t="str">
        <f>VLOOKUP(H924,mapping!A:B,2,0)</f>
        <v>HLCASH</v>
      </c>
      <c r="C924" s="69" t="str">
        <f>VLOOKUP(H924,mapping!A:C,3,0)</f>
        <v>RWD</v>
      </c>
      <c r="D924" s="69" t="str">
        <f>VLOOKUP(H924,mapping!A:D,4,0)</f>
        <v>Regular Option - Weekly Dividend</v>
      </c>
      <c r="G924" s="239">
        <v>922</v>
      </c>
      <c r="H924" s="358" t="s">
        <v>644</v>
      </c>
      <c r="I924" s="358" t="s">
        <v>2109</v>
      </c>
      <c r="J924" s="287">
        <v>44614</v>
      </c>
      <c r="K924" s="287">
        <v>44614</v>
      </c>
      <c r="L924" s="289">
        <v>0.48627857000000002</v>
      </c>
      <c r="M924" s="289">
        <v>0.48627857000000002</v>
      </c>
      <c r="N924" s="289">
        <v>4446.8969999999999</v>
      </c>
      <c r="O924" s="289">
        <v>4450081.8676314</v>
      </c>
      <c r="P924" s="289">
        <v>860.99699999999996</v>
      </c>
      <c r="Q924" s="289">
        <v>861613.64605139999</v>
      </c>
      <c r="R924" s="289">
        <v>0</v>
      </c>
      <c r="S924" s="289">
        <v>0</v>
      </c>
    </row>
    <row r="925" spans="1:19">
      <c r="A925" s="69" t="str">
        <f t="shared" si="14"/>
        <v>HDONTFWD</v>
      </c>
      <c r="B925" s="69" t="str">
        <f>VLOOKUP(H925,mapping!A:B,2,0)</f>
        <v>HDONTF</v>
      </c>
      <c r="C925" s="69" t="str">
        <f>VLOOKUP(H925,mapping!A:C,3,0)</f>
        <v>WD</v>
      </c>
      <c r="D925" s="69" t="str">
        <f>VLOOKUP(H925,mapping!A:D,4,0)</f>
        <v>Weekly Dividend Option</v>
      </c>
      <c r="G925" s="239">
        <v>923</v>
      </c>
      <c r="H925" s="358" t="s">
        <v>1461</v>
      </c>
      <c r="I925" s="358" t="s">
        <v>2107</v>
      </c>
      <c r="J925" s="287">
        <v>44579</v>
      </c>
      <c r="K925" s="287">
        <v>44579</v>
      </c>
      <c r="L925" s="289">
        <v>0.6269209</v>
      </c>
      <c r="M925" s="289">
        <v>0.6269209</v>
      </c>
      <c r="N925" s="289">
        <v>0</v>
      </c>
      <c r="O925" s="289">
        <v>0</v>
      </c>
      <c r="P925" s="289">
        <v>52.304000000000002</v>
      </c>
      <c r="Q925" s="289">
        <v>52336.789377599998</v>
      </c>
      <c r="R925" s="289">
        <v>0</v>
      </c>
      <c r="S925" s="289">
        <v>0</v>
      </c>
    </row>
    <row r="926" spans="1:19" hidden="1">
      <c r="A926" s="69" t="str">
        <f t="shared" si="14"/>
        <v>HDONTFIgnore</v>
      </c>
      <c r="B926" s="69" t="str">
        <f>VLOOKUP(H926,mapping!A:B,2,0)</f>
        <v>HDONTF</v>
      </c>
      <c r="C926" s="69" t="str">
        <f>VLOOKUP(H926,mapping!A:C,3,0)</f>
        <v>Ignore</v>
      </c>
      <c r="D926" s="69" t="str">
        <f>VLOOKUP(H926,mapping!A:D,4,0)</f>
        <v>Ignore</v>
      </c>
      <c r="G926" s="239">
        <v>924</v>
      </c>
      <c r="H926" s="358" t="s">
        <v>1869</v>
      </c>
      <c r="I926" s="358" t="s">
        <v>2103</v>
      </c>
      <c r="J926" s="287">
        <v>44537</v>
      </c>
      <c r="K926" s="287">
        <v>44537</v>
      </c>
      <c r="L926" s="289">
        <v>0.63419999999999999</v>
      </c>
      <c r="M926" s="289">
        <v>0.63419999999999999</v>
      </c>
      <c r="N926" s="289">
        <v>0</v>
      </c>
      <c r="O926" s="289">
        <v>0</v>
      </c>
      <c r="P926" s="289">
        <v>6.3579999999999997</v>
      </c>
      <c r="Q926" s="289">
        <v>6362.0322435999997</v>
      </c>
      <c r="R926" s="289">
        <v>0</v>
      </c>
      <c r="S926" s="289">
        <v>0</v>
      </c>
    </row>
    <row r="927" spans="1:19">
      <c r="A927" s="69" t="str">
        <f t="shared" si="14"/>
        <v>HDMIPSMDP</v>
      </c>
      <c r="B927" s="69" t="str">
        <f>VLOOKUP(H927,mapping!A:B,2,0)</f>
        <v>HDMIPS</v>
      </c>
      <c r="C927" s="69" t="str">
        <f>VLOOKUP(H927,mapping!A:C,3,0)</f>
        <v>MDP</v>
      </c>
      <c r="D927" s="69" t="str">
        <f>VLOOKUP(H927,mapping!A:D,4,0)</f>
        <v>Direct Plan - Monthly Dividend Option</v>
      </c>
      <c r="G927" s="239">
        <v>925</v>
      </c>
      <c r="H927" s="358" t="s">
        <v>397</v>
      </c>
      <c r="I927" s="358" t="s">
        <v>2129</v>
      </c>
      <c r="J927" s="287">
        <v>44586</v>
      </c>
      <c r="K927" s="287">
        <v>44586</v>
      </c>
      <c r="L927" s="289">
        <v>8.5000000000000006E-2</v>
      </c>
      <c r="M927" s="289">
        <v>8.5000000000000006E-2</v>
      </c>
      <c r="N927" s="289">
        <v>0</v>
      </c>
      <c r="O927" s="289">
        <v>0</v>
      </c>
      <c r="P927" s="289">
        <v>82822.207999999999</v>
      </c>
      <c r="Q927" s="289">
        <v>1385839.1598016</v>
      </c>
      <c r="R927" s="289">
        <v>0</v>
      </c>
      <c r="S927" s="289">
        <v>0</v>
      </c>
    </row>
    <row r="928" spans="1:19">
      <c r="A928" s="69" t="str">
        <f t="shared" si="14"/>
        <v>HEHYBFD</v>
      </c>
      <c r="B928" s="69" t="str">
        <f>VLOOKUP(H928,mapping!A:B,2,0)</f>
        <v>HEHYBF</v>
      </c>
      <c r="C928" s="69" t="str">
        <f>VLOOKUP(H928,mapping!A:C,3,0)</f>
        <v>D</v>
      </c>
      <c r="D928" s="69" t="str">
        <f>VLOOKUP(H928,mapping!A:D,4,0)</f>
        <v>Equity Hybrid Fund IDCW</v>
      </c>
      <c r="G928" s="239">
        <v>926</v>
      </c>
      <c r="H928" s="358" t="s">
        <v>1369</v>
      </c>
      <c r="I928" s="358" t="s">
        <v>2262</v>
      </c>
      <c r="J928" s="287">
        <v>44495</v>
      </c>
      <c r="K928" s="287">
        <v>44495</v>
      </c>
      <c r="L928" s="289">
        <v>0.9</v>
      </c>
      <c r="M928" s="289">
        <v>0.9</v>
      </c>
      <c r="N928" s="289">
        <v>3525023.5809999998</v>
      </c>
      <c r="O928" s="289">
        <v>57576677.664979704</v>
      </c>
      <c r="P928" s="289">
        <v>13517457.773</v>
      </c>
      <c r="Q928" s="289">
        <v>220790100.02685007</v>
      </c>
      <c r="R928" s="289">
        <v>2855269.22</v>
      </c>
      <c r="S928" s="289">
        <v>0</v>
      </c>
    </row>
    <row r="929" spans="1:19">
      <c r="A929" s="69" t="str">
        <f t="shared" si="14"/>
        <v>HLCASHRDD</v>
      </c>
      <c r="B929" s="69" t="str">
        <f>VLOOKUP(H929,mapping!A:B,2,0)</f>
        <v>HLCASH</v>
      </c>
      <c r="C929" s="69" t="str">
        <f>VLOOKUP(H929,mapping!A:C,3,0)</f>
        <v>RDD</v>
      </c>
      <c r="D929" s="69" t="str">
        <f>VLOOKUP(H929,mapping!A:D,4,0)</f>
        <v>Regular Option - Daily Dividend</v>
      </c>
      <c r="G929" s="239">
        <v>927</v>
      </c>
      <c r="H929" s="358" t="s">
        <v>638</v>
      </c>
      <c r="I929" s="358" t="s">
        <v>2101</v>
      </c>
      <c r="J929" s="287">
        <v>44572</v>
      </c>
      <c r="K929" s="287">
        <v>44572</v>
      </c>
      <c r="L929" s="289">
        <v>7.8729839999999995E-2</v>
      </c>
      <c r="M929" s="289">
        <v>7.8729839999999995E-2</v>
      </c>
      <c r="N929" s="289">
        <v>801.09900000000005</v>
      </c>
      <c r="O929" s="289">
        <v>816560.21070000005</v>
      </c>
      <c r="P929" s="289">
        <v>38178.947999999997</v>
      </c>
      <c r="Q929" s="289">
        <v>38915801.696400002</v>
      </c>
      <c r="R929" s="289">
        <v>0</v>
      </c>
      <c r="S929" s="289">
        <v>0</v>
      </c>
    </row>
    <row r="930" spans="1:19" hidden="1">
      <c r="A930" s="69" t="str">
        <f t="shared" si="14"/>
        <v>HDFLXIIgnore</v>
      </c>
      <c r="B930" s="69" t="str">
        <f>VLOOKUP(H930,mapping!A:B,2,0)</f>
        <v>HDFLXI</v>
      </c>
      <c r="C930" s="69" t="str">
        <f>VLOOKUP(H930,mapping!A:C,3,0)</f>
        <v>Ignore</v>
      </c>
      <c r="D930" s="69" t="str">
        <f>VLOOKUP(H930,mapping!A:D,4,0)</f>
        <v>Ignore</v>
      </c>
      <c r="G930" s="239">
        <v>928</v>
      </c>
      <c r="H930" s="358" t="s">
        <v>1871</v>
      </c>
      <c r="I930" s="358" t="s">
        <v>2124</v>
      </c>
      <c r="J930" s="287">
        <v>44645</v>
      </c>
      <c r="K930" s="287">
        <v>44645</v>
      </c>
      <c r="L930" s="289">
        <v>0.35</v>
      </c>
      <c r="M930" s="289">
        <v>0.35</v>
      </c>
      <c r="N930" s="289">
        <v>0</v>
      </c>
      <c r="O930" s="289">
        <v>0</v>
      </c>
      <c r="P930" s="289">
        <v>4121.1940000000004</v>
      </c>
      <c r="Q930" s="289">
        <v>48088.152189</v>
      </c>
      <c r="R930" s="289">
        <v>0</v>
      </c>
      <c r="S930" s="289">
        <v>0</v>
      </c>
    </row>
    <row r="931" spans="1:19">
      <c r="A931" s="69" t="str">
        <f t="shared" si="14"/>
        <v>HDUSDFWDP</v>
      </c>
      <c r="B931" s="69" t="str">
        <f>VLOOKUP(H931,mapping!A:B,2,0)</f>
        <v>HDUSDF</v>
      </c>
      <c r="C931" s="69" t="str">
        <f>VLOOKUP(H931,mapping!A:C,3,0)</f>
        <v>WDP</v>
      </c>
      <c r="D931" s="69" t="str">
        <f>VLOOKUP(H931,mapping!A:D,4,0)</f>
        <v>Direct Plan - Weekly Dividend Option</v>
      </c>
      <c r="G931" s="239">
        <v>929</v>
      </c>
      <c r="H931" s="358" t="s">
        <v>1684</v>
      </c>
      <c r="I931" s="358" t="s">
        <v>2108</v>
      </c>
      <c r="J931" s="287">
        <v>44474</v>
      </c>
      <c r="K931" s="287">
        <v>44474</v>
      </c>
      <c r="L931" s="289">
        <v>0.60273399999999999</v>
      </c>
      <c r="M931" s="289">
        <v>0.60273399999999999</v>
      </c>
      <c r="N931" s="289">
        <v>0</v>
      </c>
      <c r="O931" s="289">
        <v>0</v>
      </c>
      <c r="P931" s="289">
        <v>26.734999999999999</v>
      </c>
      <c r="Q931" s="289">
        <v>26977.023934500001</v>
      </c>
      <c r="R931" s="289">
        <v>0</v>
      </c>
      <c r="S931" s="289">
        <v>0</v>
      </c>
    </row>
    <row r="932" spans="1:19" hidden="1">
      <c r="A932" s="69" t="str">
        <f t="shared" si="14"/>
        <v>HLCASHIgnore</v>
      </c>
      <c r="B932" s="69" t="str">
        <f>VLOOKUP(H932,mapping!A:B,2,0)</f>
        <v>HLCASH</v>
      </c>
      <c r="C932" s="69" t="str">
        <f>VLOOKUP(H932,mapping!A:C,3,0)</f>
        <v>Ignore</v>
      </c>
      <c r="D932" s="69" t="str">
        <f>VLOOKUP(H932,mapping!A:D,4,0)</f>
        <v>Ignore</v>
      </c>
      <c r="G932" s="239">
        <v>930</v>
      </c>
      <c r="H932" s="358" t="s">
        <v>1867</v>
      </c>
      <c r="I932" s="358" t="s">
        <v>2104</v>
      </c>
      <c r="J932" s="287">
        <v>44525</v>
      </c>
      <c r="K932" s="287">
        <v>44525</v>
      </c>
      <c r="L932" s="289">
        <v>2.97406909</v>
      </c>
      <c r="M932" s="289">
        <v>2.97406909</v>
      </c>
      <c r="N932" s="289">
        <v>0</v>
      </c>
      <c r="O932" s="289">
        <v>0</v>
      </c>
      <c r="P932" s="289">
        <v>21.454999999999998</v>
      </c>
      <c r="Q932" s="289">
        <v>21552.4421735</v>
      </c>
      <c r="R932" s="289">
        <v>0</v>
      </c>
      <c r="S932" s="289">
        <v>0</v>
      </c>
    </row>
    <row r="933" spans="1:19" hidden="1">
      <c r="A933" s="69" t="str">
        <f t="shared" si="14"/>
        <v>HDMIPSIgnore</v>
      </c>
      <c r="B933" s="69" t="str">
        <f>VLOOKUP(H933,mapping!A:B,2,0)</f>
        <v>HDMIPS</v>
      </c>
      <c r="C933" s="69" t="str">
        <f>VLOOKUP(H933,mapping!A:C,3,0)</f>
        <v>Ignore</v>
      </c>
      <c r="D933" s="69" t="str">
        <f>VLOOKUP(H933,mapping!A:D,4,0)</f>
        <v>Ignore</v>
      </c>
      <c r="G933" s="239">
        <v>931</v>
      </c>
      <c r="H933" s="358" t="s">
        <v>2088</v>
      </c>
      <c r="I933" s="358" t="s">
        <v>2127</v>
      </c>
      <c r="J933" s="287">
        <v>44494</v>
      </c>
      <c r="K933" s="287">
        <v>44494</v>
      </c>
      <c r="L933" s="289">
        <v>0.08</v>
      </c>
      <c r="M933" s="289">
        <v>0.08</v>
      </c>
      <c r="N933" s="289">
        <v>0</v>
      </c>
      <c r="O933" s="289">
        <v>0</v>
      </c>
      <c r="P933" s="289">
        <v>2967.5810000000001</v>
      </c>
      <c r="Q933" s="289">
        <v>50483.300939599998</v>
      </c>
      <c r="R933" s="289">
        <v>0</v>
      </c>
      <c r="S933" s="289">
        <v>0</v>
      </c>
    </row>
    <row r="934" spans="1:19">
      <c r="A934" s="69" t="str">
        <f t="shared" si="14"/>
        <v>HDUSTFRWD</v>
      </c>
      <c r="B934" s="69" t="str">
        <f>VLOOKUP(H934,mapping!A:B,2,0)</f>
        <v>HDUSTF</v>
      </c>
      <c r="C934" s="69" t="str">
        <f>VLOOKUP(H934,mapping!A:C,3,0)</f>
        <v>RWD</v>
      </c>
      <c r="D934" s="69" t="str">
        <f>VLOOKUP(H934,mapping!A:D,4,0)</f>
        <v>Regular Option - Weekly Dividend</v>
      </c>
      <c r="G934" s="239">
        <v>932</v>
      </c>
      <c r="H934" s="358" t="s">
        <v>495</v>
      </c>
      <c r="I934" s="358" t="s">
        <v>2263</v>
      </c>
      <c r="J934" s="287">
        <v>44614</v>
      </c>
      <c r="K934" s="287">
        <v>44614</v>
      </c>
      <c r="L934" s="289">
        <v>1.505E-3</v>
      </c>
      <c r="M934" s="289">
        <v>1.505E-3</v>
      </c>
      <c r="N934" s="289">
        <v>0</v>
      </c>
      <c r="O934" s="289">
        <v>0</v>
      </c>
      <c r="P934" s="289">
        <v>685682.48300000001</v>
      </c>
      <c r="Q934" s="289">
        <v>6860321.8106632996</v>
      </c>
      <c r="R934" s="289">
        <v>0</v>
      </c>
      <c r="S934" s="289">
        <v>0</v>
      </c>
    </row>
    <row r="935" spans="1:19">
      <c r="A935" s="69" t="str">
        <f t="shared" si="14"/>
        <v>HLCASHRDD</v>
      </c>
      <c r="B935" s="69" t="str">
        <f>VLOOKUP(H935,mapping!A:B,2,0)</f>
        <v>HLCASH</v>
      </c>
      <c r="C935" s="69" t="str">
        <f>VLOOKUP(H935,mapping!A:C,3,0)</f>
        <v>RDD</v>
      </c>
      <c r="D935" s="69" t="str">
        <f>VLOOKUP(H935,mapping!A:D,4,0)</f>
        <v>Regular Option - Daily Dividend</v>
      </c>
      <c r="G935" s="239">
        <v>933</v>
      </c>
      <c r="H935" s="358" t="s">
        <v>638</v>
      </c>
      <c r="I935" s="358" t="s">
        <v>2101</v>
      </c>
      <c r="J935" s="287">
        <v>44585</v>
      </c>
      <c r="K935" s="287">
        <v>44585</v>
      </c>
      <c r="L935" s="289">
        <v>7.1581060000000002E-2</v>
      </c>
      <c r="M935" s="289">
        <v>7.1581060000000002E-2</v>
      </c>
      <c r="N935" s="289">
        <v>801.09900000000005</v>
      </c>
      <c r="O935" s="289">
        <v>816560.21070000005</v>
      </c>
      <c r="P935" s="289">
        <v>38178.947999999997</v>
      </c>
      <c r="Q935" s="289">
        <v>38915801.696400002</v>
      </c>
      <c r="R935" s="289">
        <v>0</v>
      </c>
      <c r="S935" s="289">
        <v>0</v>
      </c>
    </row>
    <row r="936" spans="1:19">
      <c r="A936" s="69" t="str">
        <f t="shared" si="14"/>
        <v>HDMIPSMD</v>
      </c>
      <c r="B936" s="69" t="str">
        <f>VLOOKUP(H936,mapping!A:B,2,0)</f>
        <v>HDMIPS</v>
      </c>
      <c r="C936" s="69" t="str">
        <f>VLOOKUP(H936,mapping!A:C,3,0)</f>
        <v>MD</v>
      </c>
      <c r="D936" s="69" t="str">
        <f>VLOOKUP(H936,mapping!A:D,4,0)</f>
        <v>Monthly Dividend Option</v>
      </c>
      <c r="G936" s="239">
        <v>934</v>
      </c>
      <c r="H936" s="358" t="s">
        <v>394</v>
      </c>
      <c r="I936" s="358" t="s">
        <v>2134</v>
      </c>
      <c r="J936" s="287">
        <v>44645</v>
      </c>
      <c r="K936" s="287">
        <v>44645</v>
      </c>
      <c r="L936" s="289">
        <v>6.5000000000000002E-2</v>
      </c>
      <c r="M936" s="289">
        <v>6.5000000000000002E-2</v>
      </c>
      <c r="N936" s="289">
        <v>376183.09600000002</v>
      </c>
      <c r="O936" s="289">
        <v>4807883.2950472003</v>
      </c>
      <c r="P936" s="289">
        <v>8949004.7390000001</v>
      </c>
      <c r="Q936" s="289">
        <v>114374544.86773729</v>
      </c>
      <c r="R936" s="289">
        <v>22006.9</v>
      </c>
      <c r="S936" s="289">
        <v>0</v>
      </c>
    </row>
    <row r="937" spans="1:19">
      <c r="A937" s="69" t="str">
        <f t="shared" si="14"/>
        <v>HDONTFWDP</v>
      </c>
      <c r="B937" s="69" t="str">
        <f>VLOOKUP(H937,mapping!A:B,2,0)</f>
        <v>HDONTF</v>
      </c>
      <c r="C937" s="69" t="str">
        <f>VLOOKUP(H937,mapping!A:C,3,0)</f>
        <v>WDP</v>
      </c>
      <c r="D937" s="69" t="str">
        <f>VLOOKUP(H937,mapping!A:D,4,0)</f>
        <v>Direct Plan - Weekly Dividend Option</v>
      </c>
      <c r="G937" s="239">
        <v>935</v>
      </c>
      <c r="H937" s="358" t="s">
        <v>1464</v>
      </c>
      <c r="I937" s="358" t="s">
        <v>2102</v>
      </c>
      <c r="J937" s="287">
        <v>44635</v>
      </c>
      <c r="K937" s="287">
        <v>44635</v>
      </c>
      <c r="L937" s="289">
        <v>0.65939199999999998</v>
      </c>
      <c r="M937" s="289">
        <v>0.65939199999999998</v>
      </c>
      <c r="N937" s="289">
        <v>0</v>
      </c>
      <c r="O937" s="289">
        <v>0</v>
      </c>
      <c r="P937" s="289">
        <v>0</v>
      </c>
      <c r="Q937" s="289">
        <v>0</v>
      </c>
      <c r="R937" s="289">
        <v>0</v>
      </c>
      <c r="S937" s="289">
        <v>0</v>
      </c>
    </row>
    <row r="938" spans="1:19">
      <c r="A938" s="69" t="str">
        <f t="shared" si="14"/>
        <v>HDCOBFHYD</v>
      </c>
      <c r="B938" s="69" t="str">
        <f>VLOOKUP(H938,mapping!A:B,2,0)</f>
        <v>HDCOBF</v>
      </c>
      <c r="C938" s="69" t="str">
        <f>VLOOKUP(H938,mapping!A:C,3,0)</f>
        <v>HYD</v>
      </c>
      <c r="D938" s="69" t="str">
        <f>VLOOKUP(H938,mapping!A:D,4,0)</f>
        <v>Half Yearly Dividend Option</v>
      </c>
      <c r="G938" s="239">
        <v>936</v>
      </c>
      <c r="H938" s="358" t="s">
        <v>1827</v>
      </c>
      <c r="I938" s="358" t="s">
        <v>2126</v>
      </c>
      <c r="J938" s="287">
        <v>44645</v>
      </c>
      <c r="K938" s="287">
        <v>44645</v>
      </c>
      <c r="L938" s="359">
        <v>0.27</v>
      </c>
      <c r="M938" s="359">
        <v>0.27</v>
      </c>
      <c r="N938" s="289">
        <v>0</v>
      </c>
      <c r="O938" s="289">
        <v>0</v>
      </c>
      <c r="P938" s="289">
        <v>60010.387000000002</v>
      </c>
      <c r="Q938" s="289">
        <v>620273.36107069999</v>
      </c>
      <c r="R938" s="289">
        <v>0</v>
      </c>
      <c r="S938" s="289">
        <v>0</v>
      </c>
    </row>
    <row r="939" spans="1:19">
      <c r="A939" s="69" t="str">
        <f t="shared" si="14"/>
        <v>HLCASHRDD</v>
      </c>
      <c r="B939" s="69" t="str">
        <f>VLOOKUP(H939,mapping!A:B,2,0)</f>
        <v>HLCASH</v>
      </c>
      <c r="C939" s="69" t="str">
        <f>VLOOKUP(H939,mapping!A:C,3,0)</f>
        <v>RDD</v>
      </c>
      <c r="D939" s="69" t="str">
        <f>VLOOKUP(H939,mapping!A:D,4,0)</f>
        <v>Regular Option - Daily Dividend</v>
      </c>
      <c r="G939" s="239">
        <v>937</v>
      </c>
      <c r="H939" s="358" t="s">
        <v>638</v>
      </c>
      <c r="I939" s="358" t="s">
        <v>2101</v>
      </c>
      <c r="J939" s="287">
        <v>44536</v>
      </c>
      <c r="K939" s="287">
        <v>44536</v>
      </c>
      <c r="L939" s="289">
        <v>5.5249369999999999E-2</v>
      </c>
      <c r="M939" s="289">
        <v>5.5249369999999999E-2</v>
      </c>
      <c r="N939" s="289">
        <v>801.09900000000005</v>
      </c>
      <c r="O939" s="289">
        <v>816560.21070000005</v>
      </c>
      <c r="P939" s="289">
        <v>38178.947999999997</v>
      </c>
      <c r="Q939" s="289">
        <v>38915801.696400002</v>
      </c>
      <c r="R939" s="289">
        <v>0</v>
      </c>
      <c r="S939" s="289">
        <v>0</v>
      </c>
    </row>
    <row r="940" spans="1:19">
      <c r="A940" s="69" t="str">
        <f t="shared" si="14"/>
        <v>HDSTIFWD</v>
      </c>
      <c r="B940" s="69" t="str">
        <f>VLOOKUP(H940,mapping!A:B,2,0)</f>
        <v>HDSTIF</v>
      </c>
      <c r="C940" s="69" t="str">
        <f>VLOOKUP(H940,mapping!A:C,3,0)</f>
        <v>WD</v>
      </c>
      <c r="D940" s="69" t="str">
        <f>VLOOKUP(H940,mapping!A:D,4,0)</f>
        <v>Weekly Dividend Option</v>
      </c>
      <c r="G940" s="239">
        <v>938</v>
      </c>
      <c r="H940" s="358" t="s">
        <v>451</v>
      </c>
      <c r="I940" s="358" t="s">
        <v>2100</v>
      </c>
      <c r="J940" s="287">
        <v>44579</v>
      </c>
      <c r="K940" s="287">
        <v>44579</v>
      </c>
      <c r="L940" s="289">
        <v>2.3378000000000001E-3</v>
      </c>
      <c r="M940" s="289">
        <v>2.3378000000000001E-3</v>
      </c>
      <c r="N940" s="289">
        <v>0.10199999999999999</v>
      </c>
      <c r="O940" s="289">
        <v>1.0401144</v>
      </c>
      <c r="P940" s="289">
        <v>3603639.3640000001</v>
      </c>
      <c r="Q940" s="289">
        <v>36747031.322580799</v>
      </c>
      <c r="R940" s="289">
        <v>0</v>
      </c>
      <c r="S940" s="289">
        <v>0</v>
      </c>
    </row>
    <row r="941" spans="1:19">
      <c r="A941" s="69" t="str">
        <f t="shared" si="14"/>
        <v>HLCASHRDD</v>
      </c>
      <c r="B941" s="69" t="str">
        <f>VLOOKUP(H941,mapping!A:B,2,0)</f>
        <v>HLCASH</v>
      </c>
      <c r="C941" s="69" t="str">
        <f>VLOOKUP(H941,mapping!A:C,3,0)</f>
        <v>RDD</v>
      </c>
      <c r="D941" s="69" t="str">
        <f>VLOOKUP(H941,mapping!A:D,4,0)</f>
        <v>Regular Option - Daily Dividend</v>
      </c>
      <c r="G941" s="239">
        <v>939</v>
      </c>
      <c r="H941" s="358" t="s">
        <v>638</v>
      </c>
      <c r="I941" s="358" t="s">
        <v>2101</v>
      </c>
      <c r="J941" s="287">
        <v>44554</v>
      </c>
      <c r="K941" s="287">
        <v>44554</v>
      </c>
      <c r="L941" s="289">
        <v>0.10401225</v>
      </c>
      <c r="M941" s="289">
        <v>0.10401225</v>
      </c>
      <c r="N941" s="289">
        <v>801.09900000000005</v>
      </c>
      <c r="O941" s="289">
        <v>816560.21070000005</v>
      </c>
      <c r="P941" s="289">
        <v>38178.947999999997</v>
      </c>
      <c r="Q941" s="289">
        <v>38915801.696400002</v>
      </c>
      <c r="R941" s="289">
        <v>0</v>
      </c>
      <c r="S941" s="289">
        <v>0</v>
      </c>
    </row>
    <row r="942" spans="1:19">
      <c r="A942" s="69" t="str">
        <f t="shared" si="14"/>
        <v>HLCASHRDD</v>
      </c>
      <c r="B942" s="69" t="str">
        <f>VLOOKUP(H942,mapping!A:B,2,0)</f>
        <v>HLCASH</v>
      </c>
      <c r="C942" s="69" t="str">
        <f>VLOOKUP(H942,mapping!A:C,3,0)</f>
        <v>RDD</v>
      </c>
      <c r="D942" s="69" t="str">
        <f>VLOOKUP(H942,mapping!A:D,4,0)</f>
        <v>Regular Option - Daily Dividend</v>
      </c>
      <c r="G942" s="239">
        <v>940</v>
      </c>
      <c r="H942" s="358" t="s">
        <v>638</v>
      </c>
      <c r="I942" s="358" t="s">
        <v>2101</v>
      </c>
      <c r="J942" s="287">
        <v>44642</v>
      </c>
      <c r="K942" s="287">
        <v>44642</v>
      </c>
      <c r="L942" s="289">
        <v>7.2166480000000005E-2</v>
      </c>
      <c r="M942" s="289">
        <v>7.2166480000000005E-2</v>
      </c>
      <c r="N942" s="289">
        <v>801.09900000000005</v>
      </c>
      <c r="O942" s="289">
        <v>816560.21070000005</v>
      </c>
      <c r="P942" s="289">
        <v>38178.947999999997</v>
      </c>
      <c r="Q942" s="289">
        <v>38915801.696400002</v>
      </c>
      <c r="R942" s="289">
        <v>0</v>
      </c>
      <c r="S942" s="289">
        <v>0</v>
      </c>
    </row>
    <row r="943" spans="1:19" hidden="1">
      <c r="A943" s="69" t="str">
        <f t="shared" si="14"/>
        <v>HDONTFIgnore</v>
      </c>
      <c r="B943" s="69" t="str">
        <f>VLOOKUP(H943,mapping!A:B,2,0)</f>
        <v>HDONTF</v>
      </c>
      <c r="C943" s="69" t="str">
        <f>VLOOKUP(H943,mapping!A:C,3,0)</f>
        <v>Ignore</v>
      </c>
      <c r="D943" s="69" t="str">
        <f>VLOOKUP(H943,mapping!A:D,4,0)</f>
        <v>Ignore</v>
      </c>
      <c r="G943" s="239">
        <v>941</v>
      </c>
      <c r="H943" s="358" t="s">
        <v>1869</v>
      </c>
      <c r="I943" s="358" t="s">
        <v>2103</v>
      </c>
      <c r="J943" s="287">
        <v>44649</v>
      </c>
      <c r="K943" s="287">
        <v>44649</v>
      </c>
      <c r="L943" s="289">
        <v>0.63044</v>
      </c>
      <c r="M943" s="289">
        <v>0.63044</v>
      </c>
      <c r="N943" s="289">
        <v>0</v>
      </c>
      <c r="O943" s="289">
        <v>0</v>
      </c>
      <c r="P943" s="289">
        <v>6.4279999999999999</v>
      </c>
      <c r="Q943" s="289">
        <v>6432.0522111999999</v>
      </c>
      <c r="R943" s="289">
        <v>0</v>
      </c>
      <c r="S943" s="289">
        <v>0</v>
      </c>
    </row>
    <row r="944" spans="1:19">
      <c r="A944" s="69" t="str">
        <f t="shared" si="14"/>
        <v>HLCASHWD</v>
      </c>
      <c r="B944" s="69" t="str">
        <f>VLOOKUP(H944,mapping!A:B,2,0)</f>
        <v>HLCASH</v>
      </c>
      <c r="C944" s="69" t="str">
        <f>VLOOKUP(H944,mapping!A:C,3,0)</f>
        <v>WD</v>
      </c>
      <c r="D944" s="69" t="str">
        <f>VLOOKUP(H944,mapping!A:D,4,0)</f>
        <v>Weekly Dividend Option</v>
      </c>
      <c r="G944" s="239">
        <v>942</v>
      </c>
      <c r="H944" s="358" t="s">
        <v>660</v>
      </c>
      <c r="I944" s="358" t="s">
        <v>2105</v>
      </c>
      <c r="J944" s="287">
        <v>44572</v>
      </c>
      <c r="K944" s="287">
        <v>44572</v>
      </c>
      <c r="L944" s="289">
        <v>0.74546011999999995</v>
      </c>
      <c r="M944" s="289">
        <v>0.74546011999999995</v>
      </c>
      <c r="N944" s="289">
        <v>1944.163</v>
      </c>
      <c r="O944" s="289">
        <v>2154524.5472607999</v>
      </c>
      <c r="P944" s="289">
        <v>90212.493000000002</v>
      </c>
      <c r="Q944" s="289">
        <v>99973629.082588807</v>
      </c>
      <c r="R944" s="289">
        <v>0</v>
      </c>
      <c r="S944" s="289">
        <v>3397.76</v>
      </c>
    </row>
    <row r="945" spans="1:19">
      <c r="A945" s="69" t="str">
        <f t="shared" si="14"/>
        <v>HLCASHWD</v>
      </c>
      <c r="B945" s="69" t="str">
        <f>VLOOKUP(H945,mapping!A:B,2,0)</f>
        <v>HLCASH</v>
      </c>
      <c r="C945" s="69" t="str">
        <f>VLOOKUP(H945,mapping!A:C,3,0)</f>
        <v>WD</v>
      </c>
      <c r="D945" s="69" t="str">
        <f>VLOOKUP(H945,mapping!A:D,4,0)</f>
        <v>Weekly Dividend Option</v>
      </c>
      <c r="G945" s="239">
        <v>943</v>
      </c>
      <c r="H945" s="358" t="s">
        <v>660</v>
      </c>
      <c r="I945" s="358" t="s">
        <v>2105</v>
      </c>
      <c r="J945" s="287">
        <v>44579</v>
      </c>
      <c r="K945" s="287">
        <v>44579</v>
      </c>
      <c r="L945" s="289">
        <v>0.69470639000000001</v>
      </c>
      <c r="M945" s="289">
        <v>0.69470639000000001</v>
      </c>
      <c r="N945" s="289">
        <v>1946.9860000000001</v>
      </c>
      <c r="O945" s="289">
        <v>2157554.0934887999</v>
      </c>
      <c r="P945" s="289">
        <v>90257.032000000007</v>
      </c>
      <c r="Q945" s="289">
        <v>100018402.2164256</v>
      </c>
      <c r="R945" s="289">
        <v>0</v>
      </c>
      <c r="S945" s="289">
        <v>3127.3</v>
      </c>
    </row>
    <row r="946" spans="1:19">
      <c r="A946" s="69" t="str">
        <f t="shared" si="14"/>
        <v>HETAXFD</v>
      </c>
      <c r="B946" s="69" t="str">
        <f>VLOOKUP(H946,mapping!A:B,2,0)</f>
        <v>HETAXF</v>
      </c>
      <c r="C946" s="69" t="str">
        <f>VLOOKUP(H946,mapping!A:C,3,0)</f>
        <v>D</v>
      </c>
      <c r="D946" s="69" t="str">
        <f>VLOOKUP(H946,mapping!A:D,4,0)</f>
        <v>Dividend Option</v>
      </c>
      <c r="G946" s="239">
        <v>944</v>
      </c>
      <c r="H946" s="358" t="s">
        <v>562</v>
      </c>
      <c r="I946" s="358" t="s">
        <v>2264</v>
      </c>
      <c r="J946" s="287">
        <v>44586</v>
      </c>
      <c r="K946" s="287">
        <v>44586</v>
      </c>
      <c r="L946" s="289">
        <v>1</v>
      </c>
      <c r="M946" s="289">
        <v>1</v>
      </c>
      <c r="N946" s="289">
        <v>6845.9660000000003</v>
      </c>
      <c r="O946" s="289">
        <v>191524.11400920001</v>
      </c>
      <c r="P946" s="289">
        <v>14603584.072000001</v>
      </c>
      <c r="Q946" s="289">
        <v>408552788.7150864</v>
      </c>
      <c r="R946" s="289">
        <v>6356.98</v>
      </c>
      <c r="S946" s="289">
        <v>0</v>
      </c>
    </row>
    <row r="947" spans="1:19">
      <c r="A947" s="69" t="str">
        <f t="shared" si="14"/>
        <v>HDUSDFWD</v>
      </c>
      <c r="B947" s="69" t="str">
        <f>VLOOKUP(H947,mapping!A:B,2,0)</f>
        <v>HDUSDF</v>
      </c>
      <c r="C947" s="69" t="str">
        <f>VLOOKUP(H947,mapping!A:C,3,0)</f>
        <v>WD</v>
      </c>
      <c r="D947" s="69" t="str">
        <f>VLOOKUP(H947,mapping!A:D,4,0)</f>
        <v>Weekly Dividend Option</v>
      </c>
      <c r="G947" s="239">
        <v>945</v>
      </c>
      <c r="H947" s="358" t="s">
        <v>1681</v>
      </c>
      <c r="I947" s="358" t="s">
        <v>2111</v>
      </c>
      <c r="J947" s="287">
        <v>44558</v>
      </c>
      <c r="K947" s="287">
        <v>44558</v>
      </c>
      <c r="L947" s="289">
        <v>0.76998381000000005</v>
      </c>
      <c r="M947" s="289">
        <v>0.76998381000000005</v>
      </c>
      <c r="N947" s="289">
        <v>0</v>
      </c>
      <c r="O947" s="289">
        <v>0</v>
      </c>
      <c r="P947" s="289">
        <v>29092.356</v>
      </c>
      <c r="Q947" s="289">
        <v>29837158.133662801</v>
      </c>
      <c r="R947" s="289">
        <v>0</v>
      </c>
      <c r="S947" s="289">
        <v>0</v>
      </c>
    </row>
    <row r="948" spans="1:19" hidden="1">
      <c r="A948" s="69" t="str">
        <f t="shared" si="14"/>
        <v>HDCOBFIgnore</v>
      </c>
      <c r="B948" s="69" t="str">
        <f>VLOOKUP(H948,mapping!A:B,2,0)</f>
        <v>HDCOBF</v>
      </c>
      <c r="C948" s="69" t="str">
        <f>VLOOKUP(H948,mapping!A:C,3,0)</f>
        <v>Ignore</v>
      </c>
      <c r="D948" s="69" t="str">
        <f>VLOOKUP(H948,mapping!A:D,4,0)</f>
        <v>Ignore</v>
      </c>
      <c r="G948" s="239">
        <v>946</v>
      </c>
      <c r="H948" s="358" t="s">
        <v>1899</v>
      </c>
      <c r="I948" s="358" t="s">
        <v>2130</v>
      </c>
      <c r="J948" s="287">
        <v>44645</v>
      </c>
      <c r="K948" s="287">
        <v>44645</v>
      </c>
      <c r="L948" s="289">
        <v>1.9630439999999999E-2</v>
      </c>
      <c r="M948" s="289">
        <v>1.9630439999999999E-2</v>
      </c>
      <c r="N948" s="289">
        <v>0</v>
      </c>
      <c r="O948" s="289">
        <v>0</v>
      </c>
      <c r="P948" s="289">
        <v>3999.8249999999998</v>
      </c>
      <c r="Q948" s="289">
        <v>40206.640882500003</v>
      </c>
      <c r="R948" s="289">
        <v>0</v>
      </c>
      <c r="S948" s="289">
        <v>0</v>
      </c>
    </row>
    <row r="949" spans="1:19">
      <c r="A949" s="69" t="str">
        <f t="shared" si="14"/>
        <v>HDONTFMD</v>
      </c>
      <c r="B949" s="69" t="str">
        <f>VLOOKUP(H949,mapping!A:B,2,0)</f>
        <v>HDONTF</v>
      </c>
      <c r="C949" s="69" t="str">
        <f>VLOOKUP(H949,mapping!A:C,3,0)</f>
        <v>MD</v>
      </c>
      <c r="D949" s="69" t="str">
        <f>VLOOKUP(H949,mapping!A:D,4,0)</f>
        <v>Monthly Dividend Option</v>
      </c>
      <c r="G949" s="239">
        <v>947</v>
      </c>
      <c r="H949" s="358" t="s">
        <v>1455</v>
      </c>
      <c r="I949" s="358" t="s">
        <v>2122</v>
      </c>
      <c r="J949" s="287">
        <v>44645</v>
      </c>
      <c r="K949" s="287">
        <v>44645</v>
      </c>
      <c r="L949" s="289">
        <v>2.4818947699999998</v>
      </c>
      <c r="M949" s="289">
        <v>2.4818947699999998</v>
      </c>
      <c r="N949" s="289">
        <v>0</v>
      </c>
      <c r="O949" s="289">
        <v>0</v>
      </c>
      <c r="P949" s="289">
        <v>273.58499999999998</v>
      </c>
      <c r="Q949" s="289">
        <v>274264.36627200001</v>
      </c>
      <c r="R949" s="289">
        <v>0</v>
      </c>
      <c r="S949" s="289">
        <v>0</v>
      </c>
    </row>
    <row r="950" spans="1:19">
      <c r="A950" s="69" t="str">
        <f t="shared" si="14"/>
        <v>HDCOBFMD</v>
      </c>
      <c r="B950" s="69" t="str">
        <f>VLOOKUP(H950,mapping!A:B,2,0)</f>
        <v>HDCOBF</v>
      </c>
      <c r="C950" s="69" t="str">
        <f>VLOOKUP(H950,mapping!A:C,3,0)</f>
        <v>MD</v>
      </c>
      <c r="D950" s="69" t="str">
        <f>VLOOKUP(H950,mapping!A:D,4,0)</f>
        <v>Regular Option - Monthly Dividend</v>
      </c>
      <c r="G950" s="239">
        <v>948</v>
      </c>
      <c r="H950" s="358" t="s">
        <v>1833</v>
      </c>
      <c r="I950" s="358" t="s">
        <v>2125</v>
      </c>
      <c r="J950" s="287">
        <v>44617</v>
      </c>
      <c r="K950" s="287">
        <v>44617</v>
      </c>
      <c r="L950" s="359">
        <v>3.3679180000000003E-2</v>
      </c>
      <c r="M950" s="359">
        <v>3.3679180000000003E-2</v>
      </c>
      <c r="N950" s="289">
        <v>0</v>
      </c>
      <c r="O950" s="289">
        <v>0</v>
      </c>
      <c r="P950" s="289">
        <v>2448861.6209999998</v>
      </c>
      <c r="Q950" s="289">
        <v>24650730.849310201</v>
      </c>
      <c r="R950" s="289">
        <v>0</v>
      </c>
      <c r="S950" s="289">
        <v>0</v>
      </c>
    </row>
    <row r="951" spans="1:19">
      <c r="A951" s="69" t="str">
        <f t="shared" si="14"/>
        <v>HLCASHWD</v>
      </c>
      <c r="B951" s="69" t="str">
        <f>VLOOKUP(H951,mapping!A:B,2,0)</f>
        <v>HLCASH</v>
      </c>
      <c r="C951" s="69" t="str">
        <f>VLOOKUP(H951,mapping!A:C,3,0)</f>
        <v>WD</v>
      </c>
      <c r="D951" s="69" t="str">
        <f>VLOOKUP(H951,mapping!A:D,4,0)</f>
        <v>Weekly Dividend Option</v>
      </c>
      <c r="G951" s="239">
        <v>949</v>
      </c>
      <c r="H951" s="358" t="s">
        <v>660</v>
      </c>
      <c r="I951" s="358" t="s">
        <v>2105</v>
      </c>
      <c r="J951" s="287">
        <v>44544</v>
      </c>
      <c r="K951" s="287">
        <v>44544</v>
      </c>
      <c r="L951" s="289">
        <v>0.67267500999999996</v>
      </c>
      <c r="M951" s="289">
        <v>0.67267500999999996</v>
      </c>
      <c r="N951" s="289">
        <v>1931.4169999999999</v>
      </c>
      <c r="O951" s="289">
        <v>2140258.8025095998</v>
      </c>
      <c r="P951" s="289">
        <v>93109.4</v>
      </c>
      <c r="Q951" s="289">
        <v>103177207.69072001</v>
      </c>
      <c r="R951" s="289">
        <v>0</v>
      </c>
      <c r="S951" s="289">
        <v>2994.44</v>
      </c>
    </row>
    <row r="952" spans="1:19" hidden="1">
      <c r="A952" s="69" t="str">
        <f t="shared" si="14"/>
        <v>HDCOBFIgnore</v>
      </c>
      <c r="B952" s="69" t="str">
        <f>VLOOKUP(H952,mapping!A:B,2,0)</f>
        <v>HDCOBF</v>
      </c>
      <c r="C952" s="69" t="str">
        <f>VLOOKUP(H952,mapping!A:C,3,0)</f>
        <v>Ignore</v>
      </c>
      <c r="D952" s="69" t="str">
        <f>VLOOKUP(H952,mapping!A:D,4,0)</f>
        <v>Ignore</v>
      </c>
      <c r="G952" s="239">
        <v>950</v>
      </c>
      <c r="H952" s="358" t="s">
        <v>1899</v>
      </c>
      <c r="I952" s="358" t="s">
        <v>2130</v>
      </c>
      <c r="J952" s="287">
        <v>44494</v>
      </c>
      <c r="K952" s="287">
        <v>44494</v>
      </c>
      <c r="L952" s="289">
        <v>1.077298E-2</v>
      </c>
      <c r="M952" s="289">
        <v>1.077298E-2</v>
      </c>
      <c r="N952" s="289">
        <v>0</v>
      </c>
      <c r="O952" s="289">
        <v>0</v>
      </c>
      <c r="P952" s="289">
        <v>3999.8249999999998</v>
      </c>
      <c r="Q952" s="289">
        <v>40115.844855000003</v>
      </c>
      <c r="R952" s="289">
        <v>0</v>
      </c>
      <c r="S952" s="289">
        <v>0</v>
      </c>
    </row>
    <row r="953" spans="1:19">
      <c r="A953" s="69" t="str">
        <f t="shared" si="14"/>
        <v>HLCASHRDD</v>
      </c>
      <c r="B953" s="69" t="str">
        <f>VLOOKUP(H953,mapping!A:B,2,0)</f>
        <v>HLCASH</v>
      </c>
      <c r="C953" s="69" t="str">
        <f>VLOOKUP(H953,mapping!A:C,3,0)</f>
        <v>RDD</v>
      </c>
      <c r="D953" s="69" t="str">
        <f>VLOOKUP(H953,mapping!A:D,4,0)</f>
        <v>Regular Option - Daily Dividend</v>
      </c>
      <c r="G953" s="239">
        <v>951</v>
      </c>
      <c r="H953" s="358" t="s">
        <v>638</v>
      </c>
      <c r="I953" s="358" t="s">
        <v>2101</v>
      </c>
      <c r="J953" s="287">
        <v>44528</v>
      </c>
      <c r="K953" s="287">
        <v>44528</v>
      </c>
      <c r="L953" s="289">
        <v>0.13639446999999999</v>
      </c>
      <c r="M953" s="289">
        <v>0.13639446999999999</v>
      </c>
      <c r="N953" s="289">
        <v>801.09900000000005</v>
      </c>
      <c r="O953" s="289">
        <v>816560.21070000005</v>
      </c>
      <c r="P953" s="289">
        <v>38178.947999999997</v>
      </c>
      <c r="Q953" s="289">
        <v>38915801.696400002</v>
      </c>
      <c r="R953" s="289">
        <v>0</v>
      </c>
      <c r="S953" s="289">
        <v>0</v>
      </c>
    </row>
    <row r="954" spans="1:19">
      <c r="A954" s="69" t="str">
        <f t="shared" si="14"/>
        <v>HLCASHRDD</v>
      </c>
      <c r="B954" s="69" t="str">
        <f>VLOOKUP(H954,mapping!A:B,2,0)</f>
        <v>HLCASH</v>
      </c>
      <c r="C954" s="69" t="str">
        <f>VLOOKUP(H954,mapping!A:C,3,0)</f>
        <v>RDD</v>
      </c>
      <c r="D954" s="69" t="str">
        <f>VLOOKUP(H954,mapping!A:D,4,0)</f>
        <v>Regular Option - Daily Dividend</v>
      </c>
      <c r="G954" s="239">
        <v>952</v>
      </c>
      <c r="H954" s="358" t="s">
        <v>638</v>
      </c>
      <c r="I954" s="358" t="s">
        <v>2101</v>
      </c>
      <c r="J954" s="287">
        <v>44610</v>
      </c>
      <c r="K954" s="287">
        <v>44610</v>
      </c>
      <c r="L954" s="289">
        <v>6.1391469999999997E-2</v>
      </c>
      <c r="M954" s="289">
        <v>6.1391469999999997E-2</v>
      </c>
      <c r="N954" s="289">
        <v>801.09900000000005</v>
      </c>
      <c r="O954" s="289">
        <v>816560.21070000005</v>
      </c>
      <c r="P954" s="289">
        <v>38178.947999999997</v>
      </c>
      <c r="Q954" s="289">
        <v>38915801.696400002</v>
      </c>
      <c r="R954" s="289">
        <v>0</v>
      </c>
      <c r="S954" s="289">
        <v>0</v>
      </c>
    </row>
    <row r="955" spans="1:19" hidden="1">
      <c r="A955" s="69" t="str">
        <f t="shared" si="14"/>
        <v>HDFLXIIgnore</v>
      </c>
      <c r="B955" s="69" t="str">
        <f>VLOOKUP(H955,mapping!A:B,2,0)</f>
        <v>HDFLXI</v>
      </c>
      <c r="C955" s="69" t="str">
        <f>VLOOKUP(H955,mapping!A:C,3,0)</f>
        <v>Ignore</v>
      </c>
      <c r="D955" s="69" t="str">
        <f>VLOOKUP(H955,mapping!A:D,4,0)</f>
        <v>Ignore</v>
      </c>
      <c r="G955" s="239">
        <v>953</v>
      </c>
      <c r="H955" s="358" t="s">
        <v>1864</v>
      </c>
      <c r="I955" s="358" t="s">
        <v>2117</v>
      </c>
      <c r="J955" s="287">
        <v>44645</v>
      </c>
      <c r="K955" s="287">
        <v>44645</v>
      </c>
      <c r="L955" s="289">
        <v>5.5228500000000002E-3</v>
      </c>
      <c r="M955" s="289">
        <v>5.5228500000000002E-3</v>
      </c>
      <c r="N955" s="289">
        <v>0</v>
      </c>
      <c r="O955" s="289">
        <v>0</v>
      </c>
      <c r="P955" s="289">
        <v>0</v>
      </c>
      <c r="Q955" s="289">
        <v>0</v>
      </c>
      <c r="R955" s="289">
        <v>0</v>
      </c>
      <c r="S955" s="289">
        <v>0</v>
      </c>
    </row>
    <row r="956" spans="1:19">
      <c r="A956" s="69" t="str">
        <f t="shared" si="14"/>
        <v>HDUSDFWDP</v>
      </c>
      <c r="B956" s="69" t="str">
        <f>VLOOKUP(H956,mapping!A:B,2,0)</f>
        <v>HDUSDF</v>
      </c>
      <c r="C956" s="69" t="str">
        <f>VLOOKUP(H956,mapping!A:C,3,0)</f>
        <v>WDP</v>
      </c>
      <c r="D956" s="69" t="str">
        <f>VLOOKUP(H956,mapping!A:D,4,0)</f>
        <v>Direct Plan - Weekly Dividend Option</v>
      </c>
      <c r="G956" s="239">
        <v>954</v>
      </c>
      <c r="H956" s="358" t="s">
        <v>1684</v>
      </c>
      <c r="I956" s="358" t="s">
        <v>2108</v>
      </c>
      <c r="J956" s="287">
        <v>44481</v>
      </c>
      <c r="K956" s="287">
        <v>44481</v>
      </c>
      <c r="L956" s="289">
        <v>0.96761735000000004</v>
      </c>
      <c r="M956" s="289">
        <v>0.96761735000000004</v>
      </c>
      <c r="N956" s="289">
        <v>0</v>
      </c>
      <c r="O956" s="289">
        <v>0</v>
      </c>
      <c r="P956" s="289">
        <v>26.760999999999999</v>
      </c>
      <c r="Q956" s="289">
        <v>27013.024393600001</v>
      </c>
      <c r="R956" s="289">
        <v>0</v>
      </c>
      <c r="S956" s="289">
        <v>0</v>
      </c>
    </row>
    <row r="957" spans="1:19">
      <c r="A957" s="69" t="str">
        <f t="shared" si="14"/>
        <v>HLCASHRDD</v>
      </c>
      <c r="B957" s="69" t="str">
        <f>VLOOKUP(H957,mapping!A:B,2,0)</f>
        <v>HLCASH</v>
      </c>
      <c r="C957" s="69" t="str">
        <f>VLOOKUP(H957,mapping!A:C,3,0)</f>
        <v>RDD</v>
      </c>
      <c r="D957" s="69" t="str">
        <f>VLOOKUP(H957,mapping!A:D,4,0)</f>
        <v>Regular Option - Daily Dividend</v>
      </c>
      <c r="G957" s="239">
        <v>955</v>
      </c>
      <c r="H957" s="358" t="s">
        <v>638</v>
      </c>
      <c r="I957" s="358" t="s">
        <v>2101</v>
      </c>
      <c r="J957" s="287">
        <v>44507</v>
      </c>
      <c r="K957" s="287">
        <v>44507</v>
      </c>
      <c r="L957" s="289">
        <v>0.30213106000000001</v>
      </c>
      <c r="M957" s="289">
        <v>0.30213106000000001</v>
      </c>
      <c r="N957" s="289">
        <v>801.09900000000005</v>
      </c>
      <c r="O957" s="289">
        <v>816560.21070000005</v>
      </c>
      <c r="P957" s="289">
        <v>38178.947999999997</v>
      </c>
      <c r="Q957" s="289">
        <v>38915801.696400002</v>
      </c>
      <c r="R957" s="289">
        <v>0</v>
      </c>
      <c r="S957" s="289">
        <v>0</v>
      </c>
    </row>
    <row r="958" spans="1:19" hidden="1">
      <c r="A958" s="69" t="str">
        <f t="shared" si="14"/>
        <v>HLCASHIgnore</v>
      </c>
      <c r="B958" s="69" t="str">
        <f>VLOOKUP(H958,mapping!A:B,2,0)</f>
        <v>HLCASH</v>
      </c>
      <c r="C958" s="69" t="str">
        <f>VLOOKUP(H958,mapping!A:C,3,0)</f>
        <v>Ignore</v>
      </c>
      <c r="D958" s="69" t="str">
        <f>VLOOKUP(H958,mapping!A:D,4,0)</f>
        <v>Ignore</v>
      </c>
      <c r="G958" s="239">
        <v>956</v>
      </c>
      <c r="H958" s="358" t="s">
        <v>1862</v>
      </c>
      <c r="I958" s="358" t="s">
        <v>2113</v>
      </c>
      <c r="J958" s="287">
        <v>44645</v>
      </c>
      <c r="K958" s="287">
        <v>44645</v>
      </c>
      <c r="L958" s="289">
        <v>2.8659474299999999</v>
      </c>
      <c r="M958" s="289">
        <v>2.8659474299999999</v>
      </c>
      <c r="N958" s="289">
        <v>0</v>
      </c>
      <c r="O958" s="289">
        <v>0</v>
      </c>
      <c r="P958" s="289">
        <v>9.6080000000000005</v>
      </c>
      <c r="Q958" s="289">
        <v>9999.5480984000005</v>
      </c>
      <c r="R958" s="289">
        <v>0</v>
      </c>
      <c r="S958" s="289">
        <v>0</v>
      </c>
    </row>
    <row r="959" spans="1:19">
      <c r="A959" s="69" t="str">
        <f t="shared" si="14"/>
        <v>HLCASHMDP</v>
      </c>
      <c r="B959" s="69" t="str">
        <f>VLOOKUP(H959,mapping!A:B,2,0)</f>
        <v>HLCASH</v>
      </c>
      <c r="C959" s="69" t="str">
        <f>VLOOKUP(H959,mapping!A:C,3,0)</f>
        <v>MDP</v>
      </c>
      <c r="D959" s="69" t="str">
        <f>VLOOKUP(H959,mapping!A:D,4,0)</f>
        <v>Direct Plan - Monthly Dividend Option</v>
      </c>
      <c r="G959" s="239">
        <v>957</v>
      </c>
      <c r="H959" s="358" t="s">
        <v>635</v>
      </c>
      <c r="I959" s="358" t="s">
        <v>2132</v>
      </c>
      <c r="J959" s="287">
        <v>44525</v>
      </c>
      <c r="K959" s="287">
        <v>44525</v>
      </c>
      <c r="L959" s="289">
        <v>3.1646031200000002</v>
      </c>
      <c r="M959" s="289">
        <v>3.1646031200000002</v>
      </c>
      <c r="N959" s="289">
        <v>0</v>
      </c>
      <c r="O959" s="289">
        <v>0</v>
      </c>
      <c r="P959" s="289">
        <v>1470.1089999999999</v>
      </c>
      <c r="Q959" s="289">
        <v>1530458.444559</v>
      </c>
      <c r="R959" s="289">
        <v>0</v>
      </c>
      <c r="S959" s="289">
        <v>0</v>
      </c>
    </row>
    <row r="960" spans="1:19">
      <c r="A960" s="69" t="str">
        <f t="shared" si="14"/>
        <v>HDUSDFWDP</v>
      </c>
      <c r="B960" s="69" t="str">
        <f>VLOOKUP(H960,mapping!A:B,2,0)</f>
        <v>HDUSDF</v>
      </c>
      <c r="C960" s="69" t="str">
        <f>VLOOKUP(H960,mapping!A:C,3,0)</f>
        <v>WDP</v>
      </c>
      <c r="D960" s="69" t="str">
        <f>VLOOKUP(H960,mapping!A:D,4,0)</f>
        <v>Direct Plan - Weekly Dividend Option</v>
      </c>
      <c r="G960" s="239">
        <v>958</v>
      </c>
      <c r="H960" s="358" t="s">
        <v>1684</v>
      </c>
      <c r="I960" s="358" t="s">
        <v>2108</v>
      </c>
      <c r="J960" s="287">
        <v>44544</v>
      </c>
      <c r="K960" s="287">
        <v>44544</v>
      </c>
      <c r="L960" s="289">
        <v>0.76238477000000004</v>
      </c>
      <c r="M960" s="289">
        <v>0.76238477000000004</v>
      </c>
      <c r="N960" s="289">
        <v>0</v>
      </c>
      <c r="O960" s="289">
        <v>0</v>
      </c>
      <c r="P960" s="289">
        <v>26.923999999999999</v>
      </c>
      <c r="Q960" s="289">
        <v>27172.034657600001</v>
      </c>
      <c r="R960" s="289">
        <v>0</v>
      </c>
      <c r="S960" s="289">
        <v>0</v>
      </c>
    </row>
    <row r="961" spans="1:19">
      <c r="A961" s="69" t="str">
        <f t="shared" si="14"/>
        <v>HLCASHMD</v>
      </c>
      <c r="B961" s="69" t="str">
        <f>VLOOKUP(H961,mapping!A:B,2,0)</f>
        <v>HLCASH</v>
      </c>
      <c r="C961" s="69" t="str">
        <f>VLOOKUP(H961,mapping!A:C,3,0)</f>
        <v>MD</v>
      </c>
      <c r="D961" s="69" t="str">
        <f>VLOOKUP(H961,mapping!A:D,4,0)</f>
        <v>Monthly Dividend Option</v>
      </c>
      <c r="G961" s="239">
        <v>959</v>
      </c>
      <c r="H961" s="358" t="s">
        <v>632</v>
      </c>
      <c r="I961" s="358" t="s">
        <v>2119</v>
      </c>
      <c r="J961" s="287">
        <v>44586</v>
      </c>
      <c r="K961" s="287">
        <v>44586</v>
      </c>
      <c r="L961" s="289">
        <v>2.7671404399999999</v>
      </c>
      <c r="M961" s="289">
        <v>2.7671404399999999</v>
      </c>
      <c r="N961" s="289">
        <v>29932.76</v>
      </c>
      <c r="O961" s="289">
        <v>30062509.534772001</v>
      </c>
      <c r="P961" s="289">
        <v>38954.705999999998</v>
      </c>
      <c r="Q961" s="289">
        <v>39123562.9640982</v>
      </c>
      <c r="R961" s="289">
        <v>49647.59</v>
      </c>
      <c r="S961" s="289">
        <v>24834.71</v>
      </c>
    </row>
    <row r="962" spans="1:19">
      <c r="A962" s="69" t="str">
        <f t="shared" si="14"/>
        <v>HLCASHRWD</v>
      </c>
      <c r="B962" s="69" t="str">
        <f>VLOOKUP(H962,mapping!A:B,2,0)</f>
        <v>HLCASH</v>
      </c>
      <c r="C962" s="69" t="str">
        <f>VLOOKUP(H962,mapping!A:C,3,0)</f>
        <v>RWD</v>
      </c>
      <c r="D962" s="69" t="str">
        <f>VLOOKUP(H962,mapping!A:D,4,0)</f>
        <v>Regular Option - Weekly Dividend</v>
      </c>
      <c r="G962" s="239">
        <v>960</v>
      </c>
      <c r="H962" s="358" t="s">
        <v>644</v>
      </c>
      <c r="I962" s="358" t="s">
        <v>2109</v>
      </c>
      <c r="J962" s="287">
        <v>44572</v>
      </c>
      <c r="K962" s="287">
        <v>44572</v>
      </c>
      <c r="L962" s="289">
        <v>0.52191794000000002</v>
      </c>
      <c r="M962" s="289">
        <v>0.52191794000000002</v>
      </c>
      <c r="N962" s="289">
        <v>4446.8969999999999</v>
      </c>
      <c r="O962" s="289">
        <v>4450240.1771646002</v>
      </c>
      <c r="P962" s="289">
        <v>860.99699999999996</v>
      </c>
      <c r="Q962" s="289">
        <v>861644.29754459998</v>
      </c>
      <c r="R962" s="289">
        <v>0</v>
      </c>
      <c r="S962" s="289">
        <v>0</v>
      </c>
    </row>
    <row r="963" spans="1:19" hidden="1">
      <c r="A963" s="69" t="str">
        <f t="shared" si="14"/>
        <v>HDONTFIgnore</v>
      </c>
      <c r="B963" s="69" t="str">
        <f>VLOOKUP(H963,mapping!A:B,2,0)</f>
        <v>HDONTF</v>
      </c>
      <c r="C963" s="69" t="str">
        <f>VLOOKUP(H963,mapping!A:C,3,0)</f>
        <v>Ignore</v>
      </c>
      <c r="D963" s="69" t="str">
        <f>VLOOKUP(H963,mapping!A:D,4,0)</f>
        <v>Ignore</v>
      </c>
      <c r="G963" s="239">
        <v>961</v>
      </c>
      <c r="H963" s="358" t="s">
        <v>1869</v>
      </c>
      <c r="I963" s="358" t="s">
        <v>2103</v>
      </c>
      <c r="J963" s="287">
        <v>44516</v>
      </c>
      <c r="K963" s="287">
        <v>44516</v>
      </c>
      <c r="L963" s="289">
        <v>0.61660000000000004</v>
      </c>
      <c r="M963" s="289">
        <v>0.61660000000000004</v>
      </c>
      <c r="N963" s="289">
        <v>0</v>
      </c>
      <c r="O963" s="289">
        <v>0</v>
      </c>
      <c r="P963" s="289">
        <v>6.3449999999999998</v>
      </c>
      <c r="Q963" s="289">
        <v>6348.912327</v>
      </c>
      <c r="R963" s="289">
        <v>0</v>
      </c>
      <c r="S963" s="289">
        <v>0</v>
      </c>
    </row>
    <row r="964" spans="1:19">
      <c r="A964" s="69" t="str">
        <f t="shared" ref="A964:A1027" si="15">+B964&amp;C964</f>
        <v>HDUSDFMDP</v>
      </c>
      <c r="B964" s="69" t="str">
        <f>VLOOKUP(H964,mapping!A:B,2,0)</f>
        <v>HDUSDF</v>
      </c>
      <c r="C964" s="69" t="str">
        <f>VLOOKUP(H964,mapping!A:C,3,0)</f>
        <v>MDP</v>
      </c>
      <c r="D964" s="69" t="str">
        <f>VLOOKUP(H964,mapping!A:D,4,0)</f>
        <v>Direct Plan - Monthly Dividend Option</v>
      </c>
      <c r="G964" s="239">
        <v>962</v>
      </c>
      <c r="H964" s="358" t="s">
        <v>1678</v>
      </c>
      <c r="I964" s="358" t="s">
        <v>2114</v>
      </c>
      <c r="J964" s="287">
        <v>44557</v>
      </c>
      <c r="K964" s="287">
        <v>44557</v>
      </c>
      <c r="L964" s="289">
        <v>3.0816639100000001</v>
      </c>
      <c r="M964" s="289">
        <v>3.0816639100000001</v>
      </c>
      <c r="N964" s="289">
        <v>0</v>
      </c>
      <c r="O964" s="289">
        <v>0</v>
      </c>
      <c r="P964" s="289">
        <v>854.26400000000001</v>
      </c>
      <c r="Q964" s="289">
        <v>863892.66582320002</v>
      </c>
      <c r="R964" s="289">
        <v>0</v>
      </c>
      <c r="S964" s="289">
        <v>0</v>
      </c>
    </row>
    <row r="965" spans="1:19">
      <c r="A965" s="69" t="str">
        <f t="shared" si="15"/>
        <v>HDSTIFWD</v>
      </c>
      <c r="B965" s="69" t="str">
        <f>VLOOKUP(H965,mapping!A:B,2,0)</f>
        <v>HDSTIF</v>
      </c>
      <c r="C965" s="69" t="str">
        <f>VLOOKUP(H965,mapping!A:C,3,0)</f>
        <v>WD</v>
      </c>
      <c r="D965" s="69" t="str">
        <f>VLOOKUP(H965,mapping!A:D,4,0)</f>
        <v>Weekly Dividend Option</v>
      </c>
      <c r="G965" s="239">
        <v>963</v>
      </c>
      <c r="H965" s="358" t="s">
        <v>451</v>
      </c>
      <c r="I965" s="358" t="s">
        <v>2100</v>
      </c>
      <c r="J965" s="287">
        <v>44586</v>
      </c>
      <c r="K965" s="287">
        <v>44586</v>
      </c>
      <c r="L965" s="289">
        <v>1.508404E-2</v>
      </c>
      <c r="M965" s="289">
        <v>1.508404E-2</v>
      </c>
      <c r="N965" s="289">
        <v>0.10199999999999999</v>
      </c>
      <c r="O965" s="289">
        <v>1.0414098000000001</v>
      </c>
      <c r="P965" s="289">
        <v>3608196.2480000001</v>
      </c>
      <c r="Q965" s="289">
        <v>36839322.872455202</v>
      </c>
      <c r="R965" s="289">
        <v>0</v>
      </c>
      <c r="S965" s="289">
        <v>0</v>
      </c>
    </row>
    <row r="966" spans="1:19">
      <c r="A966" s="69" t="str">
        <f t="shared" si="15"/>
        <v>HDSTIFWD</v>
      </c>
      <c r="B966" s="69" t="str">
        <f>VLOOKUP(H966,mapping!A:B,2,0)</f>
        <v>HDSTIF</v>
      </c>
      <c r="C966" s="69" t="str">
        <f>VLOOKUP(H966,mapping!A:C,3,0)</f>
        <v>WD</v>
      </c>
      <c r="D966" s="69" t="str">
        <f>VLOOKUP(H966,mapping!A:D,4,0)</f>
        <v>Weekly Dividend Option</v>
      </c>
      <c r="G966" s="239">
        <v>964</v>
      </c>
      <c r="H966" s="358" t="s">
        <v>451</v>
      </c>
      <c r="I966" s="358" t="s">
        <v>2100</v>
      </c>
      <c r="J966" s="287">
        <v>44635</v>
      </c>
      <c r="K966" s="287">
        <v>44635</v>
      </c>
      <c r="L966" s="289">
        <v>8.4093999999999992E-3</v>
      </c>
      <c r="M966" s="289">
        <v>8.4093999999999992E-3</v>
      </c>
      <c r="N966" s="289">
        <v>0.10199999999999999</v>
      </c>
      <c r="O966" s="289">
        <v>1.0407264000000001</v>
      </c>
      <c r="P966" s="289">
        <v>3272409.9240000001</v>
      </c>
      <c r="Q966" s="289">
        <v>33389052.936556801</v>
      </c>
      <c r="R966" s="289">
        <v>0</v>
      </c>
      <c r="S966" s="289">
        <v>0</v>
      </c>
    </row>
    <row r="967" spans="1:19">
      <c r="A967" s="69" t="str">
        <f t="shared" si="15"/>
        <v>HDSTIFWD</v>
      </c>
      <c r="B967" s="69" t="str">
        <f>VLOOKUP(H967,mapping!A:B,2,0)</f>
        <v>HDSTIF</v>
      </c>
      <c r="C967" s="69" t="str">
        <f>VLOOKUP(H967,mapping!A:C,3,0)</f>
        <v>WD</v>
      </c>
      <c r="D967" s="69" t="str">
        <f>VLOOKUP(H967,mapping!A:D,4,0)</f>
        <v>Weekly Dividend Option</v>
      </c>
      <c r="G967" s="239">
        <v>965</v>
      </c>
      <c r="H967" s="358" t="s">
        <v>451</v>
      </c>
      <c r="I967" s="358" t="s">
        <v>2100</v>
      </c>
      <c r="J967" s="287">
        <v>44649</v>
      </c>
      <c r="K967" s="287">
        <v>44649</v>
      </c>
      <c r="L967" s="289">
        <v>1.0318559999999999E-2</v>
      </c>
      <c r="M967" s="289">
        <v>1.0318559999999999E-2</v>
      </c>
      <c r="N967" s="289">
        <v>0.10199999999999999</v>
      </c>
      <c r="O967" s="289">
        <v>1.0409202</v>
      </c>
      <c r="P967" s="289">
        <v>3267328.7220000001</v>
      </c>
      <c r="Q967" s="289">
        <v>33343416.340882201</v>
      </c>
      <c r="R967" s="289">
        <v>0</v>
      </c>
      <c r="S967" s="289">
        <v>0</v>
      </c>
    </row>
    <row r="968" spans="1:19">
      <c r="A968" s="69" t="str">
        <f t="shared" si="15"/>
        <v>HLCASHWD</v>
      </c>
      <c r="B968" s="69" t="str">
        <f>VLOOKUP(H968,mapping!A:B,2,0)</f>
        <v>HLCASH</v>
      </c>
      <c r="C968" s="69" t="str">
        <f>VLOOKUP(H968,mapping!A:C,3,0)</f>
        <v>WD</v>
      </c>
      <c r="D968" s="69" t="str">
        <f>VLOOKUP(H968,mapping!A:D,4,0)</f>
        <v>Weekly Dividend Option</v>
      </c>
      <c r="G968" s="239">
        <v>966</v>
      </c>
      <c r="H968" s="358" t="s">
        <v>660</v>
      </c>
      <c r="I968" s="358" t="s">
        <v>2105</v>
      </c>
      <c r="J968" s="287">
        <v>44495</v>
      </c>
      <c r="K968" s="287">
        <v>44495</v>
      </c>
      <c r="L968" s="289">
        <v>0.42189473</v>
      </c>
      <c r="M968" s="289">
        <v>0.42189473</v>
      </c>
      <c r="N968" s="289">
        <v>1910.6189999999999</v>
      </c>
      <c r="O968" s="289">
        <v>2116732.756482</v>
      </c>
      <c r="P968" s="289">
        <v>95141.786999999997</v>
      </c>
      <c r="Q968" s="289">
        <v>105405492.69798601</v>
      </c>
      <c r="R968" s="289">
        <v>0</v>
      </c>
      <c r="S968" s="289">
        <v>1729.45</v>
      </c>
    </row>
    <row r="969" spans="1:19">
      <c r="A969" s="69" t="str">
        <f t="shared" si="15"/>
        <v>HDUSDFMD</v>
      </c>
      <c r="B969" s="69" t="str">
        <f>VLOOKUP(H969,mapping!A:B,2,0)</f>
        <v>HDUSDF</v>
      </c>
      <c r="C969" s="69" t="str">
        <f>VLOOKUP(H969,mapping!A:C,3,0)</f>
        <v>MD</v>
      </c>
      <c r="D969" s="69" t="str">
        <f>VLOOKUP(H969,mapping!A:D,4,0)</f>
        <v>Monthly Dividend Option</v>
      </c>
      <c r="G969" s="239">
        <v>967</v>
      </c>
      <c r="H969" s="358" t="s">
        <v>1675</v>
      </c>
      <c r="I969" s="358" t="s">
        <v>2131</v>
      </c>
      <c r="J969" s="287">
        <v>44645</v>
      </c>
      <c r="K969" s="287">
        <v>44645</v>
      </c>
      <c r="L969" s="289">
        <v>3.0726635799999999</v>
      </c>
      <c r="M969" s="289">
        <v>3.0726635799999999</v>
      </c>
      <c r="N969" s="289">
        <v>17493.325000000001</v>
      </c>
      <c r="O969" s="289">
        <v>17933367.8410425</v>
      </c>
      <c r="P969" s="289">
        <v>41096.375</v>
      </c>
      <c r="Q969" s="289">
        <v>42130150.203487501</v>
      </c>
      <c r="R969" s="289">
        <v>48376.1</v>
      </c>
      <c r="S969" s="289">
        <v>0</v>
      </c>
    </row>
    <row r="970" spans="1:19">
      <c r="A970" s="69" t="str">
        <f t="shared" si="15"/>
        <v>HDUSDFWDP</v>
      </c>
      <c r="B970" s="69" t="str">
        <f>VLOOKUP(H970,mapping!A:B,2,0)</f>
        <v>HDUSDF</v>
      </c>
      <c r="C970" s="69" t="str">
        <f>VLOOKUP(H970,mapping!A:C,3,0)</f>
        <v>WDP</v>
      </c>
      <c r="D970" s="69" t="str">
        <f>VLOOKUP(H970,mapping!A:D,4,0)</f>
        <v>Direct Plan - Weekly Dividend Option</v>
      </c>
      <c r="G970" s="239">
        <v>968</v>
      </c>
      <c r="H970" s="358" t="s">
        <v>1684</v>
      </c>
      <c r="I970" s="358" t="s">
        <v>2108</v>
      </c>
      <c r="J970" s="287">
        <v>44622</v>
      </c>
      <c r="K970" s="287">
        <v>44622</v>
      </c>
      <c r="L970" s="289">
        <v>0.75246303000000003</v>
      </c>
      <c r="M970" s="289">
        <v>0.75246303000000003</v>
      </c>
      <c r="N970" s="289">
        <v>0</v>
      </c>
      <c r="O970" s="289">
        <v>0</v>
      </c>
      <c r="P970" s="289">
        <v>27.140999999999998</v>
      </c>
      <c r="Q970" s="289">
        <v>27390.765052499999</v>
      </c>
      <c r="R970" s="289">
        <v>0</v>
      </c>
      <c r="S970" s="289">
        <v>0</v>
      </c>
    </row>
    <row r="971" spans="1:19">
      <c r="A971" s="69" t="str">
        <f t="shared" si="15"/>
        <v>HDMIPSMD</v>
      </c>
      <c r="B971" s="69" t="str">
        <f>VLOOKUP(H971,mapping!A:B,2,0)</f>
        <v>HDMIPS</v>
      </c>
      <c r="C971" s="69" t="str">
        <f>VLOOKUP(H971,mapping!A:C,3,0)</f>
        <v>MD</v>
      </c>
      <c r="D971" s="69" t="str">
        <f>VLOOKUP(H971,mapping!A:D,4,0)</f>
        <v>Monthly Dividend Option</v>
      </c>
      <c r="G971" s="239">
        <v>969</v>
      </c>
      <c r="H971" s="358" t="s">
        <v>394</v>
      </c>
      <c r="I971" s="358" t="s">
        <v>2134</v>
      </c>
      <c r="J971" s="287">
        <v>44617</v>
      </c>
      <c r="K971" s="287">
        <v>44617</v>
      </c>
      <c r="L971" s="289">
        <v>6.5000000000000002E-2</v>
      </c>
      <c r="M971" s="289">
        <v>6.5000000000000002E-2</v>
      </c>
      <c r="N971" s="289">
        <v>376183.09600000002</v>
      </c>
      <c r="O971" s="289">
        <v>4809011.8443352003</v>
      </c>
      <c r="P971" s="289">
        <v>8946103.0749999993</v>
      </c>
      <c r="Q971" s="289">
        <v>114364297.87987749</v>
      </c>
      <c r="R971" s="289">
        <v>22006.9</v>
      </c>
      <c r="S971" s="289">
        <v>0</v>
      </c>
    </row>
    <row r="972" spans="1:19">
      <c r="A972" s="69" t="str">
        <f t="shared" si="15"/>
        <v>HDUSTFMDP</v>
      </c>
      <c r="B972" s="69" t="str">
        <f>VLOOKUP(H972,mapping!A:B,2,0)</f>
        <v>HDUSTF</v>
      </c>
      <c r="C972" s="69" t="str">
        <f>VLOOKUP(H972,mapping!A:C,3,0)</f>
        <v>MDP</v>
      </c>
      <c r="D972" s="69" t="str">
        <f>VLOOKUP(H972,mapping!A:D,4,0)</f>
        <v>Direct Plan - Monthly Dividend Option</v>
      </c>
      <c r="G972" s="239">
        <v>970</v>
      </c>
      <c r="H972" s="358" t="s">
        <v>478</v>
      </c>
      <c r="I972" s="358" t="s">
        <v>2099</v>
      </c>
      <c r="J972" s="287">
        <v>44557</v>
      </c>
      <c r="K972" s="287">
        <v>44557</v>
      </c>
      <c r="L972" s="289">
        <v>3.1115520000000001E-2</v>
      </c>
      <c r="M972" s="289">
        <v>3.1115520000000001E-2</v>
      </c>
      <c r="N972" s="289">
        <v>0</v>
      </c>
      <c r="O972" s="289">
        <v>0</v>
      </c>
      <c r="P972" s="289">
        <v>5993.5259999999998</v>
      </c>
      <c r="Q972" s="289">
        <v>60121.658658599998</v>
      </c>
      <c r="R972" s="289">
        <v>0</v>
      </c>
      <c r="S972" s="289">
        <v>0</v>
      </c>
    </row>
    <row r="973" spans="1:19">
      <c r="A973" s="69" t="str">
        <f t="shared" si="15"/>
        <v>HDSTIFWDP</v>
      </c>
      <c r="B973" s="69" t="str">
        <f>VLOOKUP(H973,mapping!A:B,2,0)</f>
        <v>HDSTIF</v>
      </c>
      <c r="C973" s="69" t="str">
        <f>VLOOKUP(H973,mapping!A:C,3,0)</f>
        <v>WDP</v>
      </c>
      <c r="D973" s="69" t="str">
        <f>VLOOKUP(H973,mapping!A:D,4,0)</f>
        <v>Direct Plan - Weekly Dividend Option</v>
      </c>
      <c r="G973" s="239">
        <v>971</v>
      </c>
      <c r="H973" s="358" t="s">
        <v>455</v>
      </c>
      <c r="I973" s="358" t="s">
        <v>2110</v>
      </c>
      <c r="J973" s="287">
        <v>44586</v>
      </c>
      <c r="K973" s="287">
        <v>44586</v>
      </c>
      <c r="L973" s="289">
        <v>1.6025210000000002E-2</v>
      </c>
      <c r="M973" s="289">
        <v>1.6025210000000002E-2</v>
      </c>
      <c r="N973" s="289">
        <v>51856.815000000002</v>
      </c>
      <c r="O973" s="289">
        <v>530676.71630249999</v>
      </c>
      <c r="P973" s="289">
        <v>424690.55699999997</v>
      </c>
      <c r="Q973" s="289">
        <v>4346070.8150594998</v>
      </c>
      <c r="R973" s="289">
        <v>0</v>
      </c>
      <c r="S973" s="289">
        <v>757.79</v>
      </c>
    </row>
    <row r="974" spans="1:19">
      <c r="A974" s="69" t="str">
        <f t="shared" si="15"/>
        <v>HDFLXIMD</v>
      </c>
      <c r="B974" s="69" t="str">
        <f>VLOOKUP(H974,mapping!A:B,2,0)</f>
        <v>HDFLXI</v>
      </c>
      <c r="C974" s="69" t="str">
        <f>VLOOKUP(H974,mapping!A:C,3,0)</f>
        <v>MD</v>
      </c>
      <c r="D974" s="69" t="str">
        <f>VLOOKUP(H974,mapping!A:D,4,0)</f>
        <v>Monthly Dividend Option</v>
      </c>
      <c r="G974" s="239">
        <v>972</v>
      </c>
      <c r="H974" s="358" t="s">
        <v>339</v>
      </c>
      <c r="I974" s="358" t="s">
        <v>2118</v>
      </c>
      <c r="J974" s="287">
        <v>44645</v>
      </c>
      <c r="K974" s="287">
        <v>44645</v>
      </c>
      <c r="L974" s="359">
        <v>5.5228500000000002E-3</v>
      </c>
      <c r="M974" s="359">
        <v>5.5228500000000002E-3</v>
      </c>
      <c r="N974" s="289">
        <v>19320.422999999999</v>
      </c>
      <c r="O974" s="289">
        <v>204638.0563314</v>
      </c>
      <c r="P974" s="289">
        <v>1170759.432</v>
      </c>
      <c r="Q974" s="289">
        <v>12400449.751857599</v>
      </c>
      <c r="R974" s="289">
        <v>0</v>
      </c>
      <c r="S974" s="289">
        <v>106.64</v>
      </c>
    </row>
    <row r="975" spans="1:19">
      <c r="A975" s="69" t="str">
        <f t="shared" si="15"/>
        <v>HLCASHRWD</v>
      </c>
      <c r="B975" s="69" t="str">
        <f>VLOOKUP(H975,mapping!A:B,2,0)</f>
        <v>HLCASH</v>
      </c>
      <c r="C975" s="69" t="str">
        <f>VLOOKUP(H975,mapping!A:C,3,0)</f>
        <v>RWD</v>
      </c>
      <c r="D975" s="69" t="str">
        <f>VLOOKUP(H975,mapping!A:D,4,0)</f>
        <v>Regular Option - Weekly Dividend</v>
      </c>
      <c r="G975" s="239">
        <v>973</v>
      </c>
      <c r="H975" s="358" t="s">
        <v>644</v>
      </c>
      <c r="I975" s="358" t="s">
        <v>2109</v>
      </c>
      <c r="J975" s="287">
        <v>44551</v>
      </c>
      <c r="K975" s="287">
        <v>44551</v>
      </c>
      <c r="L975" s="289">
        <v>0.4499572</v>
      </c>
      <c r="M975" s="289">
        <v>0.4499572</v>
      </c>
      <c r="N975" s="289">
        <v>4446.8969999999999</v>
      </c>
      <c r="O975" s="289">
        <v>4449920.4452702999</v>
      </c>
      <c r="P975" s="289">
        <v>860.99699999999996</v>
      </c>
      <c r="Q975" s="289">
        <v>861582.39186029998</v>
      </c>
      <c r="R975" s="289">
        <v>0</v>
      </c>
      <c r="S975" s="289">
        <v>0</v>
      </c>
    </row>
    <row r="976" spans="1:19" hidden="1">
      <c r="A976" s="69" t="str">
        <f t="shared" si="15"/>
        <v>HDONTFIgnore</v>
      </c>
      <c r="B976" s="69" t="str">
        <f>VLOOKUP(H976,mapping!A:B,2,0)</f>
        <v>HDONTF</v>
      </c>
      <c r="C976" s="69" t="str">
        <f>VLOOKUP(H976,mapping!A:C,3,0)</f>
        <v>Ignore</v>
      </c>
      <c r="D976" s="69" t="str">
        <f>VLOOKUP(H976,mapping!A:D,4,0)</f>
        <v>Ignore</v>
      </c>
      <c r="G976" s="239">
        <v>974</v>
      </c>
      <c r="H976" s="358" t="s">
        <v>1869</v>
      </c>
      <c r="I976" s="358" t="s">
        <v>2103</v>
      </c>
      <c r="J976" s="287">
        <v>44544</v>
      </c>
      <c r="K976" s="287">
        <v>44544</v>
      </c>
      <c r="L976" s="289">
        <v>0.62439999999999996</v>
      </c>
      <c r="M976" s="289">
        <v>0.62439999999999996</v>
      </c>
      <c r="N976" s="289">
        <v>0</v>
      </c>
      <c r="O976" s="289">
        <v>0</v>
      </c>
      <c r="P976" s="289">
        <v>6.3620000000000001</v>
      </c>
      <c r="Q976" s="289">
        <v>6365.9724328000002</v>
      </c>
      <c r="R976" s="289">
        <v>0</v>
      </c>
      <c r="S976" s="289">
        <v>0</v>
      </c>
    </row>
    <row r="977" spans="1:19">
      <c r="A977" s="69" t="str">
        <f t="shared" si="15"/>
        <v>HDUSDFWD</v>
      </c>
      <c r="B977" s="69" t="str">
        <f>VLOOKUP(H977,mapping!A:B,2,0)</f>
        <v>HDUSDF</v>
      </c>
      <c r="C977" s="69" t="str">
        <f>VLOOKUP(H977,mapping!A:C,3,0)</f>
        <v>WD</v>
      </c>
      <c r="D977" s="69" t="str">
        <f>VLOOKUP(H977,mapping!A:D,4,0)</f>
        <v>Weekly Dividend Option</v>
      </c>
      <c r="G977" s="239">
        <v>975</v>
      </c>
      <c r="H977" s="358" t="s">
        <v>1681</v>
      </c>
      <c r="I977" s="358" t="s">
        <v>2111</v>
      </c>
      <c r="J977" s="287">
        <v>44502</v>
      </c>
      <c r="K977" s="287">
        <v>44502</v>
      </c>
      <c r="L977" s="289">
        <v>0.41318567</v>
      </c>
      <c r="M977" s="289">
        <v>0.41318567</v>
      </c>
      <c r="N977" s="289">
        <v>0</v>
      </c>
      <c r="O977" s="289">
        <v>0</v>
      </c>
      <c r="P977" s="289">
        <v>32019.51</v>
      </c>
      <c r="Q977" s="289">
        <v>32827826.520195</v>
      </c>
      <c r="R977" s="289">
        <v>0</v>
      </c>
      <c r="S977" s="289">
        <v>0</v>
      </c>
    </row>
    <row r="978" spans="1:19" hidden="1">
      <c r="A978" s="69" t="str">
        <f t="shared" si="15"/>
        <v>HDFLXIIgnore</v>
      </c>
      <c r="B978" s="69" t="str">
        <f>VLOOKUP(H978,mapping!A:B,2,0)</f>
        <v>HDFLXI</v>
      </c>
      <c r="C978" s="69" t="str">
        <f>VLOOKUP(H978,mapping!A:C,3,0)</f>
        <v>Ignore</v>
      </c>
      <c r="D978" s="69" t="str">
        <f>VLOOKUP(H978,mapping!A:D,4,0)</f>
        <v>Ignore</v>
      </c>
      <c r="G978" s="239">
        <v>976</v>
      </c>
      <c r="H978" s="358" t="s">
        <v>1864</v>
      </c>
      <c r="I978" s="358" t="s">
        <v>2117</v>
      </c>
      <c r="J978" s="287">
        <v>44525</v>
      </c>
      <c r="K978" s="287">
        <v>44525</v>
      </c>
      <c r="L978" s="289">
        <v>3.5907509999999997E-2</v>
      </c>
      <c r="M978" s="289">
        <v>3.5907509999999997E-2</v>
      </c>
      <c r="N978" s="289">
        <v>0</v>
      </c>
      <c r="O978" s="289">
        <v>0</v>
      </c>
      <c r="P978" s="289">
        <v>0</v>
      </c>
      <c r="Q978" s="289">
        <v>0</v>
      </c>
      <c r="R978" s="289">
        <v>0</v>
      </c>
      <c r="S978" s="289">
        <v>0</v>
      </c>
    </row>
    <row r="979" spans="1:19">
      <c r="A979" s="69" t="str">
        <f t="shared" si="15"/>
        <v>HLCASHRDD</v>
      </c>
      <c r="B979" s="69" t="str">
        <f>VLOOKUP(H979,mapping!A:B,2,0)</f>
        <v>HLCASH</v>
      </c>
      <c r="C979" s="69" t="str">
        <f>VLOOKUP(H979,mapping!A:C,3,0)</f>
        <v>RDD</v>
      </c>
      <c r="D979" s="69" t="str">
        <f>VLOOKUP(H979,mapping!A:D,4,0)</f>
        <v>Regular Option - Daily Dividend</v>
      </c>
      <c r="G979" s="239">
        <v>977</v>
      </c>
      <c r="H979" s="358" t="s">
        <v>638</v>
      </c>
      <c r="I979" s="358" t="s">
        <v>2101</v>
      </c>
      <c r="J979" s="287">
        <v>44573</v>
      </c>
      <c r="K979" s="287">
        <v>44573</v>
      </c>
      <c r="L979" s="289">
        <v>8.4988939999999999E-2</v>
      </c>
      <c r="M979" s="289">
        <v>8.4988939999999999E-2</v>
      </c>
      <c r="N979" s="289">
        <v>801.09900000000005</v>
      </c>
      <c r="O979" s="289">
        <v>816560.21070000005</v>
      </c>
      <c r="P979" s="289">
        <v>38178.947999999997</v>
      </c>
      <c r="Q979" s="289">
        <v>38915801.696400002</v>
      </c>
      <c r="R979" s="289">
        <v>0</v>
      </c>
      <c r="S979" s="289">
        <v>0</v>
      </c>
    </row>
    <row r="980" spans="1:19">
      <c r="A980" s="69" t="str">
        <f t="shared" si="15"/>
        <v>HLCASHRDD</v>
      </c>
      <c r="B980" s="69" t="str">
        <f>VLOOKUP(H980,mapping!A:B,2,0)</f>
        <v>HLCASH</v>
      </c>
      <c r="C980" s="69" t="str">
        <f>VLOOKUP(H980,mapping!A:C,3,0)</f>
        <v>RDD</v>
      </c>
      <c r="D980" s="69" t="str">
        <f>VLOOKUP(H980,mapping!A:D,4,0)</f>
        <v>Regular Option - Daily Dividend</v>
      </c>
      <c r="G980" s="239">
        <v>978</v>
      </c>
      <c r="H980" s="358" t="s">
        <v>638</v>
      </c>
      <c r="I980" s="358" t="s">
        <v>2101</v>
      </c>
      <c r="J980" s="287">
        <v>44645</v>
      </c>
      <c r="K980" s="287">
        <v>44645</v>
      </c>
      <c r="L980" s="289">
        <v>7.5666739999999996E-2</v>
      </c>
      <c r="M980" s="289">
        <v>7.5666739999999996E-2</v>
      </c>
      <c r="N980" s="289">
        <v>801.09900000000005</v>
      </c>
      <c r="O980" s="289">
        <v>816560.21070000005</v>
      </c>
      <c r="P980" s="289">
        <v>38178.947999999997</v>
      </c>
      <c r="Q980" s="289">
        <v>38915801.696400002</v>
      </c>
      <c r="R980" s="289">
        <v>0</v>
      </c>
      <c r="S980" s="289">
        <v>0</v>
      </c>
    </row>
    <row r="981" spans="1:19">
      <c r="A981" s="69" t="str">
        <f t="shared" si="15"/>
        <v>HLCASHRWD</v>
      </c>
      <c r="B981" s="69" t="str">
        <f>VLOOKUP(H981,mapping!A:B,2,0)</f>
        <v>HLCASH</v>
      </c>
      <c r="C981" s="69" t="str">
        <f>VLOOKUP(H981,mapping!A:C,3,0)</f>
        <v>RWD</v>
      </c>
      <c r="D981" s="69" t="str">
        <f>VLOOKUP(H981,mapping!A:D,4,0)</f>
        <v>Regular Option - Weekly Dividend</v>
      </c>
      <c r="G981" s="239">
        <v>979</v>
      </c>
      <c r="H981" s="358" t="s">
        <v>644</v>
      </c>
      <c r="I981" s="358" t="s">
        <v>2109</v>
      </c>
      <c r="J981" s="287">
        <v>44495</v>
      </c>
      <c r="K981" s="287">
        <v>44495</v>
      </c>
      <c r="L981" s="289">
        <v>0.25009073999999998</v>
      </c>
      <c r="M981" s="289">
        <v>0.25009073999999998</v>
      </c>
      <c r="N981" s="289">
        <v>4446.8969999999999</v>
      </c>
      <c r="O981" s="289">
        <v>4449031.5105600003</v>
      </c>
      <c r="P981" s="289">
        <v>860.99699999999996</v>
      </c>
      <c r="Q981" s="289">
        <v>861410.27856000001</v>
      </c>
      <c r="R981" s="289">
        <v>0</v>
      </c>
      <c r="S981" s="289">
        <v>0</v>
      </c>
    </row>
    <row r="982" spans="1:19">
      <c r="A982" s="69" t="str">
        <f t="shared" si="15"/>
        <v>HEIOPFDDP</v>
      </c>
      <c r="B982" s="69" t="str">
        <f>VLOOKUP(H982,mapping!A:B,2,0)</f>
        <v>HEIOPF</v>
      </c>
      <c r="C982" s="69" t="str">
        <f>VLOOKUP(H982,mapping!A:C,3,0)</f>
        <v>DDP</v>
      </c>
      <c r="D982" s="69" t="str">
        <f>VLOOKUP(H982,mapping!A:D,4,0)</f>
        <v>Direct Plan - Dividend Option</v>
      </c>
      <c r="G982" s="239">
        <v>980</v>
      </c>
      <c r="H982" s="358" t="s">
        <v>527</v>
      </c>
      <c r="I982" s="358" t="s">
        <v>2265</v>
      </c>
      <c r="J982" s="287">
        <v>44620</v>
      </c>
      <c r="K982" s="287">
        <v>44620</v>
      </c>
      <c r="L982" s="289">
        <v>3</v>
      </c>
      <c r="M982" s="289">
        <v>3</v>
      </c>
      <c r="N982" s="289">
        <v>0</v>
      </c>
      <c r="O982" s="289">
        <v>0</v>
      </c>
      <c r="P982" s="289">
        <v>239568.03899999999</v>
      </c>
      <c r="Q982" s="289">
        <v>8034561.0215702998</v>
      </c>
      <c r="R982" s="289">
        <v>0</v>
      </c>
      <c r="S982" s="289">
        <v>0</v>
      </c>
    </row>
    <row r="983" spans="1:19">
      <c r="A983" s="69" t="str">
        <f t="shared" si="15"/>
        <v>HDONTFWDP</v>
      </c>
      <c r="B983" s="69" t="str">
        <f>VLOOKUP(H983,mapping!A:B,2,0)</f>
        <v>HDONTF</v>
      </c>
      <c r="C983" s="69" t="str">
        <f>VLOOKUP(H983,mapping!A:C,3,0)</f>
        <v>WDP</v>
      </c>
      <c r="D983" s="69" t="str">
        <f>VLOOKUP(H983,mapping!A:D,4,0)</f>
        <v>Direct Plan - Weekly Dividend Option</v>
      </c>
      <c r="G983" s="239">
        <v>981</v>
      </c>
      <c r="H983" s="358" t="s">
        <v>1464</v>
      </c>
      <c r="I983" s="358" t="s">
        <v>2102</v>
      </c>
      <c r="J983" s="287">
        <v>44593</v>
      </c>
      <c r="K983" s="287">
        <v>44593</v>
      </c>
      <c r="L983" s="289">
        <v>0.71059000000000005</v>
      </c>
      <c r="M983" s="289">
        <v>0.71059000000000005</v>
      </c>
      <c r="N983" s="289">
        <v>0</v>
      </c>
      <c r="O983" s="289">
        <v>0</v>
      </c>
      <c r="P983" s="289">
        <v>0</v>
      </c>
      <c r="Q983" s="289">
        <v>0</v>
      </c>
      <c r="R983" s="289">
        <v>0</v>
      </c>
      <c r="S983" s="289">
        <v>0</v>
      </c>
    </row>
    <row r="984" spans="1:19">
      <c r="A984" s="69" t="str">
        <f t="shared" si="15"/>
        <v>HDUSDFWDP</v>
      </c>
      <c r="B984" s="69" t="str">
        <f>VLOOKUP(H984,mapping!A:B,2,0)</f>
        <v>HDUSDF</v>
      </c>
      <c r="C984" s="69" t="str">
        <f>VLOOKUP(H984,mapping!A:C,3,0)</f>
        <v>WDP</v>
      </c>
      <c r="D984" s="69" t="str">
        <f>VLOOKUP(H984,mapping!A:D,4,0)</f>
        <v>Direct Plan - Weekly Dividend Option</v>
      </c>
      <c r="G984" s="239">
        <v>982</v>
      </c>
      <c r="H984" s="358" t="s">
        <v>1684</v>
      </c>
      <c r="I984" s="358" t="s">
        <v>2108</v>
      </c>
      <c r="J984" s="287">
        <v>44558</v>
      </c>
      <c r="K984" s="287">
        <v>44558</v>
      </c>
      <c r="L984" s="289">
        <v>0.81118431999999996</v>
      </c>
      <c r="M984" s="289">
        <v>0.81118431999999996</v>
      </c>
      <c r="N984" s="289">
        <v>0</v>
      </c>
      <c r="O984" s="289">
        <v>0</v>
      </c>
      <c r="P984" s="289">
        <v>26.956</v>
      </c>
      <c r="Q984" s="289">
        <v>27205.6449072</v>
      </c>
      <c r="R984" s="289">
        <v>0</v>
      </c>
      <c r="S984" s="289">
        <v>0</v>
      </c>
    </row>
    <row r="985" spans="1:19">
      <c r="A985" s="69" t="str">
        <f t="shared" si="15"/>
        <v>HLCASHRDD</v>
      </c>
      <c r="B985" s="69" t="str">
        <f>VLOOKUP(H985,mapping!A:B,2,0)</f>
        <v>HLCASH</v>
      </c>
      <c r="C985" s="69" t="str">
        <f>VLOOKUP(H985,mapping!A:C,3,0)</f>
        <v>RDD</v>
      </c>
      <c r="D985" s="69" t="str">
        <f>VLOOKUP(H985,mapping!A:D,4,0)</f>
        <v>Regular Option - Daily Dividend</v>
      </c>
      <c r="G985" s="239">
        <v>983</v>
      </c>
      <c r="H985" s="358" t="s">
        <v>638</v>
      </c>
      <c r="I985" s="358" t="s">
        <v>2101</v>
      </c>
      <c r="J985" s="287">
        <v>44589</v>
      </c>
      <c r="K985" s="287">
        <v>44589</v>
      </c>
      <c r="L985" s="289">
        <v>0.10801842</v>
      </c>
      <c r="M985" s="289">
        <v>0.10801842</v>
      </c>
      <c r="N985" s="289">
        <v>801.09900000000005</v>
      </c>
      <c r="O985" s="289">
        <v>816560.21070000005</v>
      </c>
      <c r="P985" s="289">
        <v>38178.947999999997</v>
      </c>
      <c r="Q985" s="289">
        <v>38915801.696400002</v>
      </c>
      <c r="R985" s="289">
        <v>0</v>
      </c>
      <c r="S985" s="289">
        <v>0</v>
      </c>
    </row>
    <row r="986" spans="1:19">
      <c r="A986" s="69" t="str">
        <f t="shared" si="15"/>
        <v>HDUSDFWDP</v>
      </c>
      <c r="B986" s="69" t="str">
        <f>VLOOKUP(H986,mapping!A:B,2,0)</f>
        <v>HDUSDF</v>
      </c>
      <c r="C986" s="69" t="str">
        <f>VLOOKUP(H986,mapping!A:C,3,0)</f>
        <v>WDP</v>
      </c>
      <c r="D986" s="69" t="str">
        <f>VLOOKUP(H986,mapping!A:D,4,0)</f>
        <v>Direct Plan - Weekly Dividend Option</v>
      </c>
      <c r="G986" s="239">
        <v>984</v>
      </c>
      <c r="H986" s="358" t="s">
        <v>1684</v>
      </c>
      <c r="I986" s="358" t="s">
        <v>2108</v>
      </c>
      <c r="J986" s="287">
        <v>44593</v>
      </c>
      <c r="K986" s="287">
        <v>44593</v>
      </c>
      <c r="L986" s="289">
        <v>0.51405058999999997</v>
      </c>
      <c r="M986" s="289">
        <v>0.51405058999999997</v>
      </c>
      <c r="N986" s="289">
        <v>0</v>
      </c>
      <c r="O986" s="289">
        <v>0</v>
      </c>
      <c r="P986" s="289">
        <v>27.052</v>
      </c>
      <c r="Q986" s="289">
        <v>27294.496833199999</v>
      </c>
      <c r="R986" s="289">
        <v>0</v>
      </c>
      <c r="S986" s="289">
        <v>0</v>
      </c>
    </row>
    <row r="987" spans="1:19">
      <c r="A987" s="69" t="str">
        <f t="shared" si="15"/>
        <v>HDUSTFRWD</v>
      </c>
      <c r="B987" s="69" t="str">
        <f>VLOOKUP(H987,mapping!A:B,2,0)</f>
        <v>HDUSTF</v>
      </c>
      <c r="C987" s="69" t="str">
        <f>VLOOKUP(H987,mapping!A:C,3,0)</f>
        <v>RWD</v>
      </c>
      <c r="D987" s="69" t="str">
        <f>VLOOKUP(H987,mapping!A:D,4,0)</f>
        <v>Regular Option - Weekly Dividend</v>
      </c>
      <c r="G987" s="239">
        <v>985</v>
      </c>
      <c r="H987" s="358" t="s">
        <v>495</v>
      </c>
      <c r="I987" s="358" t="s">
        <v>2263</v>
      </c>
      <c r="J987" s="287">
        <v>44642</v>
      </c>
      <c r="K987" s="287">
        <v>44642</v>
      </c>
      <c r="L987" s="289">
        <v>8.2975600000000007E-3</v>
      </c>
      <c r="M987" s="289">
        <v>8.2975600000000007E-3</v>
      </c>
      <c r="N987" s="289">
        <v>0</v>
      </c>
      <c r="O987" s="289">
        <v>0</v>
      </c>
      <c r="P987" s="289">
        <v>685682.48300000001</v>
      </c>
      <c r="Q987" s="289">
        <v>6862515.9946088996</v>
      </c>
      <c r="R987" s="289">
        <v>0</v>
      </c>
      <c r="S987" s="289">
        <v>0</v>
      </c>
    </row>
    <row r="988" spans="1:19">
      <c r="A988" s="69" t="str">
        <f t="shared" si="15"/>
        <v>HLCASHRDD</v>
      </c>
      <c r="B988" s="69" t="str">
        <f>VLOOKUP(H988,mapping!A:B,2,0)</f>
        <v>HLCASH</v>
      </c>
      <c r="C988" s="69" t="str">
        <f>VLOOKUP(H988,mapping!A:C,3,0)</f>
        <v>RDD</v>
      </c>
      <c r="D988" s="69" t="str">
        <f>VLOOKUP(H988,mapping!A:D,4,0)</f>
        <v>Regular Option - Daily Dividend</v>
      </c>
      <c r="G988" s="239">
        <v>986</v>
      </c>
      <c r="H988" s="358" t="s">
        <v>638</v>
      </c>
      <c r="I988" s="358" t="s">
        <v>2101</v>
      </c>
      <c r="J988" s="287">
        <v>44522</v>
      </c>
      <c r="K988" s="287">
        <v>44522</v>
      </c>
      <c r="L988" s="289">
        <v>4.0166779999999999E-2</v>
      </c>
      <c r="M988" s="289">
        <v>4.0166779999999999E-2</v>
      </c>
      <c r="N988" s="289">
        <v>801.09900000000005</v>
      </c>
      <c r="O988" s="289">
        <v>816560.21070000005</v>
      </c>
      <c r="P988" s="289">
        <v>38178.947999999997</v>
      </c>
      <c r="Q988" s="289">
        <v>38915801.696400002</v>
      </c>
      <c r="R988" s="289">
        <v>0</v>
      </c>
      <c r="S988" s="289">
        <v>0</v>
      </c>
    </row>
    <row r="989" spans="1:19" hidden="1">
      <c r="A989" s="69" t="str">
        <f t="shared" si="15"/>
        <v>HDMIPSIgnore</v>
      </c>
      <c r="B989" s="69" t="str">
        <f>VLOOKUP(H989,mapping!A:B,2,0)</f>
        <v>HDMIPS</v>
      </c>
      <c r="C989" s="69" t="str">
        <f>VLOOKUP(H989,mapping!A:C,3,0)</f>
        <v>Ignore</v>
      </c>
      <c r="D989" s="69" t="str">
        <f>VLOOKUP(H989,mapping!A:D,4,0)</f>
        <v>Ignore</v>
      </c>
      <c r="G989" s="239">
        <v>987</v>
      </c>
      <c r="H989" s="358" t="s">
        <v>1865</v>
      </c>
      <c r="I989" s="358" t="s">
        <v>2137</v>
      </c>
      <c r="J989" s="287">
        <v>44617</v>
      </c>
      <c r="K989" s="287">
        <v>44617</v>
      </c>
      <c r="L989" s="289">
        <v>6.5000000000000002E-2</v>
      </c>
      <c r="M989" s="289">
        <v>6.5000000000000002E-2</v>
      </c>
      <c r="N989" s="289">
        <v>0</v>
      </c>
      <c r="O989" s="289">
        <v>0</v>
      </c>
      <c r="P989" s="289">
        <v>15763.476000000001</v>
      </c>
      <c r="Q989" s="289">
        <v>201515.54814120001</v>
      </c>
      <c r="R989" s="289">
        <v>0</v>
      </c>
      <c r="S989" s="289">
        <v>0</v>
      </c>
    </row>
    <row r="990" spans="1:19">
      <c r="A990" s="69" t="str">
        <f t="shared" si="15"/>
        <v>HDONTFWD</v>
      </c>
      <c r="B990" s="69" t="str">
        <f>VLOOKUP(H990,mapping!A:B,2,0)</f>
        <v>HDONTF</v>
      </c>
      <c r="C990" s="69" t="str">
        <f>VLOOKUP(H990,mapping!A:C,3,0)</f>
        <v>WD</v>
      </c>
      <c r="D990" s="69" t="str">
        <f>VLOOKUP(H990,mapping!A:D,4,0)</f>
        <v>Weekly Dividend Option</v>
      </c>
      <c r="G990" s="239">
        <v>988</v>
      </c>
      <c r="H990" s="358" t="s">
        <v>1461</v>
      </c>
      <c r="I990" s="358" t="s">
        <v>2107</v>
      </c>
      <c r="J990" s="287">
        <v>44489</v>
      </c>
      <c r="K990" s="287">
        <v>44489</v>
      </c>
      <c r="L990" s="289">
        <v>0.65589679999999995</v>
      </c>
      <c r="M990" s="289">
        <v>0.65589679999999995</v>
      </c>
      <c r="N990" s="289">
        <v>0</v>
      </c>
      <c r="O990" s="289">
        <v>0</v>
      </c>
      <c r="P990" s="289">
        <v>501.90600000000001</v>
      </c>
      <c r="Q990" s="289">
        <v>502235.20014540001</v>
      </c>
      <c r="R990" s="289">
        <v>0</v>
      </c>
      <c r="S990" s="289">
        <v>0</v>
      </c>
    </row>
    <row r="991" spans="1:19">
      <c r="A991" s="69" t="str">
        <f t="shared" si="15"/>
        <v>HLCASHRDD</v>
      </c>
      <c r="B991" s="69" t="str">
        <f>VLOOKUP(H991,mapping!A:B,2,0)</f>
        <v>HLCASH</v>
      </c>
      <c r="C991" s="69" t="str">
        <f>VLOOKUP(H991,mapping!A:C,3,0)</f>
        <v>RDD</v>
      </c>
      <c r="D991" s="69" t="str">
        <f>VLOOKUP(H991,mapping!A:D,4,0)</f>
        <v>Regular Option - Daily Dividend</v>
      </c>
      <c r="G991" s="239">
        <v>989</v>
      </c>
      <c r="H991" s="358" t="s">
        <v>638</v>
      </c>
      <c r="I991" s="358" t="s">
        <v>2101</v>
      </c>
      <c r="J991" s="287">
        <v>44592</v>
      </c>
      <c r="K991" s="287">
        <v>44592</v>
      </c>
      <c r="L991" s="289">
        <v>7.9780379999999998E-2</v>
      </c>
      <c r="M991" s="289">
        <v>7.9780379999999998E-2</v>
      </c>
      <c r="N991" s="289">
        <v>801.09900000000005</v>
      </c>
      <c r="O991" s="289">
        <v>816560.21070000005</v>
      </c>
      <c r="P991" s="289">
        <v>38178.947999999997</v>
      </c>
      <c r="Q991" s="289">
        <v>38915801.696400002</v>
      </c>
      <c r="R991" s="289">
        <v>0</v>
      </c>
      <c r="S991" s="289">
        <v>0</v>
      </c>
    </row>
    <row r="992" spans="1:19">
      <c r="A992" s="69" t="str">
        <f t="shared" si="15"/>
        <v>HLCASHMDP</v>
      </c>
      <c r="B992" s="69" t="str">
        <f>VLOOKUP(H992,mapping!A:B,2,0)</f>
        <v>HLCASH</v>
      </c>
      <c r="C992" s="69" t="str">
        <f>VLOOKUP(H992,mapping!A:C,3,0)</f>
        <v>MDP</v>
      </c>
      <c r="D992" s="69" t="str">
        <f>VLOOKUP(H992,mapping!A:D,4,0)</f>
        <v>Direct Plan - Monthly Dividend Option</v>
      </c>
      <c r="G992" s="239">
        <v>990</v>
      </c>
      <c r="H992" s="358" t="s">
        <v>635</v>
      </c>
      <c r="I992" s="358" t="s">
        <v>2132</v>
      </c>
      <c r="J992" s="287">
        <v>44557</v>
      </c>
      <c r="K992" s="287">
        <v>44557</v>
      </c>
      <c r="L992" s="289">
        <v>3.1191822899999999</v>
      </c>
      <c r="M992" s="289">
        <v>3.1191822899999999</v>
      </c>
      <c r="N992" s="289">
        <v>0</v>
      </c>
      <c r="O992" s="289">
        <v>0</v>
      </c>
      <c r="P992" s="289">
        <v>1472.212</v>
      </c>
      <c r="Q992" s="289">
        <v>1532580.9363871999</v>
      </c>
      <c r="R992" s="289">
        <v>0</v>
      </c>
      <c r="S992" s="289">
        <v>0</v>
      </c>
    </row>
    <row r="993" spans="1:19">
      <c r="A993" s="69" t="str">
        <f t="shared" si="15"/>
        <v>HLCASHRWD</v>
      </c>
      <c r="B993" s="69" t="str">
        <f>VLOOKUP(H993,mapping!A:B,2,0)</f>
        <v>HLCASH</v>
      </c>
      <c r="C993" s="69" t="str">
        <f>VLOOKUP(H993,mapping!A:C,3,0)</f>
        <v>RWD</v>
      </c>
      <c r="D993" s="69" t="str">
        <f>VLOOKUP(H993,mapping!A:D,4,0)</f>
        <v>Regular Option - Weekly Dividend</v>
      </c>
      <c r="G993" s="239">
        <v>991</v>
      </c>
      <c r="H993" s="358" t="s">
        <v>644</v>
      </c>
      <c r="I993" s="358" t="s">
        <v>2109</v>
      </c>
      <c r="J993" s="287">
        <v>44558</v>
      </c>
      <c r="K993" s="287">
        <v>44558</v>
      </c>
      <c r="L993" s="289">
        <v>0.55650982000000004</v>
      </c>
      <c r="M993" s="289">
        <v>0.55650982000000004</v>
      </c>
      <c r="N993" s="289">
        <v>4446.8969999999999</v>
      </c>
      <c r="O993" s="289">
        <v>4450394.0398008004</v>
      </c>
      <c r="P993" s="289">
        <v>860.99699999999996</v>
      </c>
      <c r="Q993" s="289">
        <v>861674.08804079995</v>
      </c>
      <c r="R993" s="289">
        <v>0</v>
      </c>
      <c r="S993" s="289">
        <v>0</v>
      </c>
    </row>
    <row r="994" spans="1:19">
      <c r="A994" s="69" t="str">
        <f t="shared" si="15"/>
        <v>HLCASHRDD</v>
      </c>
      <c r="B994" s="69" t="str">
        <f>VLOOKUP(H994,mapping!A:B,2,0)</f>
        <v>HLCASH</v>
      </c>
      <c r="C994" s="69" t="str">
        <f>VLOOKUP(H994,mapping!A:C,3,0)</f>
        <v>RDD</v>
      </c>
      <c r="D994" s="69" t="str">
        <f>VLOOKUP(H994,mapping!A:D,4,0)</f>
        <v>Regular Option - Daily Dividend</v>
      </c>
      <c r="G994" s="239">
        <v>992</v>
      </c>
      <c r="H994" s="358" t="s">
        <v>638</v>
      </c>
      <c r="I994" s="358" t="s">
        <v>2101</v>
      </c>
      <c r="J994" s="287">
        <v>44493</v>
      </c>
      <c r="K994" s="287">
        <v>44493</v>
      </c>
      <c r="L994" s="289">
        <v>0.14772771000000001</v>
      </c>
      <c r="M994" s="289">
        <v>0.14772771000000001</v>
      </c>
      <c r="N994" s="289">
        <v>801.09900000000005</v>
      </c>
      <c r="O994" s="289">
        <v>816560.21070000005</v>
      </c>
      <c r="P994" s="289">
        <v>38178.947999999997</v>
      </c>
      <c r="Q994" s="289">
        <v>38915801.696400002</v>
      </c>
      <c r="R994" s="289">
        <v>0</v>
      </c>
      <c r="S994" s="289">
        <v>0</v>
      </c>
    </row>
    <row r="995" spans="1:19">
      <c r="A995" s="69" t="str">
        <f t="shared" si="15"/>
        <v>HDONTFWD</v>
      </c>
      <c r="B995" s="69" t="str">
        <f>VLOOKUP(H995,mapping!A:B,2,0)</f>
        <v>HDONTF</v>
      </c>
      <c r="C995" s="69" t="str">
        <f>VLOOKUP(H995,mapping!A:C,3,0)</f>
        <v>WD</v>
      </c>
      <c r="D995" s="69" t="str">
        <f>VLOOKUP(H995,mapping!A:D,4,0)</f>
        <v>Weekly Dividend Option</v>
      </c>
      <c r="G995" s="239">
        <v>993</v>
      </c>
      <c r="H995" s="358" t="s">
        <v>1461</v>
      </c>
      <c r="I995" s="358" t="s">
        <v>2107</v>
      </c>
      <c r="J995" s="287">
        <v>44607</v>
      </c>
      <c r="K995" s="287">
        <v>44607</v>
      </c>
      <c r="L995" s="289">
        <v>0.60045349999999997</v>
      </c>
      <c r="M995" s="289">
        <v>0.60045349999999997</v>
      </c>
      <c r="N995" s="289">
        <v>0</v>
      </c>
      <c r="O995" s="289">
        <v>0</v>
      </c>
      <c r="P995" s="289">
        <v>52.441000000000003</v>
      </c>
      <c r="Q995" s="289">
        <v>52472.490820500003</v>
      </c>
      <c r="R995" s="289">
        <v>0</v>
      </c>
      <c r="S995" s="289">
        <v>0</v>
      </c>
    </row>
    <row r="996" spans="1:19">
      <c r="A996" s="69" t="str">
        <f t="shared" si="15"/>
        <v>HLCASHWD</v>
      </c>
      <c r="B996" s="69" t="str">
        <f>VLOOKUP(H996,mapping!A:B,2,0)</f>
        <v>HLCASH</v>
      </c>
      <c r="C996" s="69" t="str">
        <f>VLOOKUP(H996,mapping!A:C,3,0)</f>
        <v>WD</v>
      </c>
      <c r="D996" s="69" t="str">
        <f>VLOOKUP(H996,mapping!A:D,4,0)</f>
        <v>Weekly Dividend Option</v>
      </c>
      <c r="G996" s="239">
        <v>994</v>
      </c>
      <c r="H996" s="358" t="s">
        <v>660</v>
      </c>
      <c r="I996" s="358" t="s">
        <v>2105</v>
      </c>
      <c r="J996" s="287">
        <v>44502</v>
      </c>
      <c r="K996" s="287">
        <v>44502</v>
      </c>
      <c r="L996" s="289">
        <v>0.66386619000000002</v>
      </c>
      <c r="M996" s="289">
        <v>0.66386619000000002</v>
      </c>
      <c r="N996" s="289">
        <v>1913.27</v>
      </c>
      <c r="O996" s="289">
        <v>2120132.7524000001</v>
      </c>
      <c r="P996" s="289">
        <v>95123.263999999996</v>
      </c>
      <c r="Q996" s="289">
        <v>105407991.30368</v>
      </c>
      <c r="R996" s="289">
        <v>0</v>
      </c>
      <c r="S996" s="289">
        <v>2935.86</v>
      </c>
    </row>
    <row r="997" spans="1:19">
      <c r="A997" s="69" t="str">
        <f t="shared" si="15"/>
        <v>HLCASHRWD</v>
      </c>
      <c r="B997" s="69" t="str">
        <f>VLOOKUP(H997,mapping!A:B,2,0)</f>
        <v>HLCASH</v>
      </c>
      <c r="C997" s="69" t="str">
        <f>VLOOKUP(H997,mapping!A:C,3,0)</f>
        <v>RWD</v>
      </c>
      <c r="D997" s="69" t="str">
        <f>VLOOKUP(H997,mapping!A:D,4,0)</f>
        <v>Regular Option - Weekly Dividend</v>
      </c>
      <c r="G997" s="239">
        <v>995</v>
      </c>
      <c r="H997" s="358" t="s">
        <v>644</v>
      </c>
      <c r="I997" s="358" t="s">
        <v>2109</v>
      </c>
      <c r="J997" s="287">
        <v>44537</v>
      </c>
      <c r="K997" s="287">
        <v>44537</v>
      </c>
      <c r="L997" s="289">
        <v>0.46777405999999999</v>
      </c>
      <c r="M997" s="289">
        <v>0.46777405999999999</v>
      </c>
      <c r="N997" s="289">
        <v>4446.8969999999999</v>
      </c>
      <c r="O997" s="289">
        <v>4449999.6000368996</v>
      </c>
      <c r="P997" s="289">
        <v>860.99699999999996</v>
      </c>
      <c r="Q997" s="289">
        <v>861597.71760690003</v>
      </c>
      <c r="R997" s="289">
        <v>0</v>
      </c>
      <c r="S997" s="289">
        <v>0</v>
      </c>
    </row>
    <row r="998" spans="1:19">
      <c r="A998" s="69" t="str">
        <f t="shared" si="15"/>
        <v>HDUSDFWDP</v>
      </c>
      <c r="B998" s="69" t="str">
        <f>VLOOKUP(H998,mapping!A:B,2,0)</f>
        <v>HDUSDF</v>
      </c>
      <c r="C998" s="69" t="str">
        <f>VLOOKUP(H998,mapping!A:C,3,0)</f>
        <v>WDP</v>
      </c>
      <c r="D998" s="69" t="str">
        <f>VLOOKUP(H998,mapping!A:D,4,0)</f>
        <v>Direct Plan - Weekly Dividend Option</v>
      </c>
      <c r="G998" s="239">
        <v>996</v>
      </c>
      <c r="H998" s="358" t="s">
        <v>1684</v>
      </c>
      <c r="I998" s="358" t="s">
        <v>2108</v>
      </c>
      <c r="J998" s="287">
        <v>44607</v>
      </c>
      <c r="K998" s="287">
        <v>44607</v>
      </c>
      <c r="L998" s="289">
        <v>1.3796693</v>
      </c>
      <c r="M998" s="289">
        <v>1.3796693</v>
      </c>
      <c r="N998" s="289">
        <v>0</v>
      </c>
      <c r="O998" s="289">
        <v>0</v>
      </c>
      <c r="P998" s="289">
        <v>27.102</v>
      </c>
      <c r="Q998" s="289">
        <v>27368.404529399999</v>
      </c>
      <c r="R998" s="289">
        <v>0</v>
      </c>
      <c r="S998" s="289">
        <v>0</v>
      </c>
    </row>
    <row r="999" spans="1:19">
      <c r="A999" s="69" t="str">
        <f t="shared" si="15"/>
        <v>HDMIPSMD</v>
      </c>
      <c r="B999" s="69" t="str">
        <f>VLOOKUP(H999,mapping!A:B,2,0)</f>
        <v>HDMIPS</v>
      </c>
      <c r="C999" s="69" t="str">
        <f>VLOOKUP(H999,mapping!A:C,3,0)</f>
        <v>MD</v>
      </c>
      <c r="D999" s="69" t="str">
        <f>VLOOKUP(H999,mapping!A:D,4,0)</f>
        <v>Monthly Dividend Option</v>
      </c>
      <c r="G999" s="239">
        <v>997</v>
      </c>
      <c r="H999" s="358" t="s">
        <v>394</v>
      </c>
      <c r="I999" s="358" t="s">
        <v>2134</v>
      </c>
      <c r="J999" s="287">
        <v>44557</v>
      </c>
      <c r="K999" s="287">
        <v>44557</v>
      </c>
      <c r="L999" s="289">
        <v>6.5000000000000002E-2</v>
      </c>
      <c r="M999" s="289">
        <v>6.5000000000000002E-2</v>
      </c>
      <c r="N999" s="289">
        <v>376957.42300000001</v>
      </c>
      <c r="O999" s="289">
        <v>4892455.0016323999</v>
      </c>
      <c r="P999" s="289">
        <v>9267960.4470000006</v>
      </c>
      <c r="Q999" s="289">
        <v>120287005.04952361</v>
      </c>
      <c r="R999" s="289">
        <v>22006.9</v>
      </c>
      <c r="S999" s="289">
        <v>50.08</v>
      </c>
    </row>
    <row r="1000" spans="1:19">
      <c r="A1000" s="69" t="str">
        <f t="shared" si="15"/>
        <v>HDONTFWDP</v>
      </c>
      <c r="B1000" s="69" t="str">
        <f>VLOOKUP(H1000,mapping!A:B,2,0)</f>
        <v>HDONTF</v>
      </c>
      <c r="C1000" s="69" t="str">
        <f>VLOOKUP(H1000,mapping!A:C,3,0)</f>
        <v>WDP</v>
      </c>
      <c r="D1000" s="69" t="str">
        <f>VLOOKUP(H1000,mapping!A:D,4,0)</f>
        <v>Direct Plan - Weekly Dividend Option</v>
      </c>
      <c r="G1000" s="239">
        <v>998</v>
      </c>
      <c r="H1000" s="358" t="s">
        <v>1464</v>
      </c>
      <c r="I1000" s="358" t="s">
        <v>2102</v>
      </c>
      <c r="J1000" s="287">
        <v>44642</v>
      </c>
      <c r="K1000" s="287">
        <v>44642</v>
      </c>
      <c r="L1000" s="289">
        <v>0.66052999999999995</v>
      </c>
      <c r="M1000" s="289">
        <v>0.66052999999999995</v>
      </c>
      <c r="N1000" s="289">
        <v>0</v>
      </c>
      <c r="O1000" s="289">
        <v>0</v>
      </c>
      <c r="P1000" s="289">
        <v>0</v>
      </c>
      <c r="Q1000" s="289">
        <v>0</v>
      </c>
      <c r="R1000" s="289">
        <v>0</v>
      </c>
      <c r="S1000" s="289">
        <v>0</v>
      </c>
    </row>
    <row r="1001" spans="1:19">
      <c r="A1001" s="69" t="str">
        <f t="shared" si="15"/>
        <v>HDFLXIHYD</v>
      </c>
      <c r="B1001" s="69" t="str">
        <f>VLOOKUP(H1001,mapping!A:B,2,0)</f>
        <v>HDFLXI</v>
      </c>
      <c r="C1001" s="69" t="str">
        <f>VLOOKUP(H1001,mapping!A:C,3,0)</f>
        <v>HYD</v>
      </c>
      <c r="D1001" s="69" t="str">
        <f>VLOOKUP(H1001,mapping!A:D,4,0)</f>
        <v>Half Yearly Dividend Option</v>
      </c>
      <c r="G1001" s="239">
        <v>999</v>
      </c>
      <c r="H1001" s="358" t="s">
        <v>332</v>
      </c>
      <c r="I1001" s="358" t="s">
        <v>2133</v>
      </c>
      <c r="J1001" s="287">
        <v>44645</v>
      </c>
      <c r="K1001" s="287">
        <v>44645</v>
      </c>
      <c r="L1001" s="359">
        <v>0.35</v>
      </c>
      <c r="M1001" s="359">
        <v>0.35</v>
      </c>
      <c r="N1001" s="289">
        <v>0</v>
      </c>
      <c r="O1001" s="289">
        <v>0</v>
      </c>
      <c r="P1001" s="289">
        <v>3362.335</v>
      </c>
      <c r="Q1001" s="289">
        <v>39233.405947500003</v>
      </c>
      <c r="R1001" s="289">
        <v>0</v>
      </c>
      <c r="S1001" s="289">
        <v>0</v>
      </c>
    </row>
    <row r="1002" spans="1:19">
      <c r="A1002" s="69" t="str">
        <f t="shared" si="15"/>
        <v>HDONTFWD</v>
      </c>
      <c r="B1002" s="69" t="str">
        <f>VLOOKUP(H1002,mapping!A:B,2,0)</f>
        <v>HDONTF</v>
      </c>
      <c r="C1002" s="69" t="str">
        <f>VLOOKUP(H1002,mapping!A:C,3,0)</f>
        <v>WD</v>
      </c>
      <c r="D1002" s="69" t="str">
        <f>VLOOKUP(H1002,mapping!A:D,4,0)</f>
        <v>Weekly Dividend Option</v>
      </c>
      <c r="G1002" s="239">
        <v>1000</v>
      </c>
      <c r="H1002" s="358" t="s">
        <v>1461</v>
      </c>
      <c r="I1002" s="358" t="s">
        <v>2107</v>
      </c>
      <c r="J1002" s="287">
        <v>44628</v>
      </c>
      <c r="K1002" s="287">
        <v>44628</v>
      </c>
      <c r="L1002" s="289">
        <v>0.517621</v>
      </c>
      <c r="M1002" s="289">
        <v>0.517621</v>
      </c>
      <c r="N1002" s="289">
        <v>0</v>
      </c>
      <c r="O1002" s="289">
        <v>0</v>
      </c>
      <c r="P1002" s="289">
        <v>52.536000000000001</v>
      </c>
      <c r="Q1002" s="289">
        <v>52563.192633600003</v>
      </c>
      <c r="R1002" s="289">
        <v>0</v>
      </c>
      <c r="S1002" s="289">
        <v>0</v>
      </c>
    </row>
    <row r="1003" spans="1:19" hidden="1">
      <c r="A1003" s="69" t="str">
        <f t="shared" si="15"/>
        <v>HDMIPSIgnore</v>
      </c>
      <c r="B1003" s="69" t="str">
        <f>VLOOKUP(H1003,mapping!A:B,2,0)</f>
        <v>HDMIPS</v>
      </c>
      <c r="C1003" s="69" t="str">
        <f>VLOOKUP(H1003,mapping!A:C,3,0)</f>
        <v>Ignore</v>
      </c>
      <c r="D1003" s="69" t="str">
        <f>VLOOKUP(H1003,mapping!A:D,4,0)</f>
        <v>Ignore</v>
      </c>
      <c r="G1003" s="239">
        <v>1001</v>
      </c>
      <c r="H1003" s="358" t="s">
        <v>2088</v>
      </c>
      <c r="I1003" s="358" t="s">
        <v>2127</v>
      </c>
      <c r="J1003" s="287">
        <v>44617</v>
      </c>
      <c r="K1003" s="287">
        <v>44617</v>
      </c>
      <c r="L1003" s="289">
        <v>8.5000000000000006E-2</v>
      </c>
      <c r="M1003" s="289">
        <v>8.5000000000000006E-2</v>
      </c>
      <c r="N1003" s="289">
        <v>0</v>
      </c>
      <c r="O1003" s="289">
        <v>0</v>
      </c>
      <c r="P1003" s="289">
        <v>0</v>
      </c>
      <c r="Q1003" s="289">
        <v>0</v>
      </c>
      <c r="R1003" s="289">
        <v>0</v>
      </c>
      <c r="S1003" s="289">
        <v>0</v>
      </c>
    </row>
    <row r="1004" spans="1:19">
      <c r="A1004" s="69" t="str">
        <f t="shared" si="15"/>
        <v>HLCASHRWD</v>
      </c>
      <c r="B1004" s="69" t="str">
        <f>VLOOKUP(H1004,mapping!A:B,2,0)</f>
        <v>HLCASH</v>
      </c>
      <c r="C1004" s="69" t="str">
        <f>VLOOKUP(H1004,mapping!A:C,3,0)</f>
        <v>RWD</v>
      </c>
      <c r="D1004" s="69" t="str">
        <f>VLOOKUP(H1004,mapping!A:D,4,0)</f>
        <v>Regular Option - Weekly Dividend</v>
      </c>
      <c r="G1004" s="239">
        <v>1002</v>
      </c>
      <c r="H1004" s="358" t="s">
        <v>644</v>
      </c>
      <c r="I1004" s="358" t="s">
        <v>2109</v>
      </c>
      <c r="J1004" s="287">
        <v>44530</v>
      </c>
      <c r="K1004" s="287">
        <v>44530</v>
      </c>
      <c r="L1004" s="289">
        <v>0.53318982999999998</v>
      </c>
      <c r="M1004" s="289">
        <v>0.53318982999999998</v>
      </c>
      <c r="N1004" s="289">
        <v>4446.8969999999999</v>
      </c>
      <c r="O1004" s="289">
        <v>4450290.4271007003</v>
      </c>
      <c r="P1004" s="289">
        <v>860.99699999999996</v>
      </c>
      <c r="Q1004" s="289">
        <v>861654.02681069996</v>
      </c>
      <c r="R1004" s="289">
        <v>0</v>
      </c>
      <c r="S1004" s="289">
        <v>0</v>
      </c>
    </row>
    <row r="1005" spans="1:19">
      <c r="A1005" s="69" t="str">
        <f t="shared" si="15"/>
        <v>HDONTFWD</v>
      </c>
      <c r="B1005" s="69" t="str">
        <f>VLOOKUP(H1005,mapping!A:B,2,0)</f>
        <v>HDONTF</v>
      </c>
      <c r="C1005" s="69" t="str">
        <f>VLOOKUP(H1005,mapping!A:C,3,0)</f>
        <v>WD</v>
      </c>
      <c r="D1005" s="69" t="str">
        <f>VLOOKUP(H1005,mapping!A:D,4,0)</f>
        <v>Weekly Dividend Option</v>
      </c>
      <c r="G1005" s="239">
        <v>1003</v>
      </c>
      <c r="H1005" s="358" t="s">
        <v>1461</v>
      </c>
      <c r="I1005" s="358" t="s">
        <v>2107</v>
      </c>
      <c r="J1005" s="287">
        <v>44551</v>
      </c>
      <c r="K1005" s="287">
        <v>44551</v>
      </c>
      <c r="L1005" s="289">
        <v>0.69122499999999998</v>
      </c>
      <c r="M1005" s="289">
        <v>0.69122499999999998</v>
      </c>
      <c r="N1005" s="289">
        <v>0</v>
      </c>
      <c r="O1005" s="289">
        <v>0</v>
      </c>
      <c r="P1005" s="289">
        <v>52.174999999999997</v>
      </c>
      <c r="Q1005" s="289">
        <v>52211.06336</v>
      </c>
      <c r="R1005" s="289">
        <v>0</v>
      </c>
      <c r="S1005" s="289">
        <v>0</v>
      </c>
    </row>
    <row r="1006" spans="1:19">
      <c r="A1006" s="69" t="str">
        <f t="shared" si="15"/>
        <v>HDUSDFMD</v>
      </c>
      <c r="B1006" s="69" t="str">
        <f>VLOOKUP(H1006,mapping!A:B,2,0)</f>
        <v>HDUSDF</v>
      </c>
      <c r="C1006" s="69" t="str">
        <f>VLOOKUP(H1006,mapping!A:C,3,0)</f>
        <v>MD</v>
      </c>
      <c r="D1006" s="69" t="str">
        <f>VLOOKUP(H1006,mapping!A:D,4,0)</f>
        <v>Monthly Dividend Option</v>
      </c>
      <c r="G1006" s="239">
        <v>1004</v>
      </c>
      <c r="H1006" s="358" t="s">
        <v>1675</v>
      </c>
      <c r="I1006" s="358" t="s">
        <v>2131</v>
      </c>
      <c r="J1006" s="287">
        <v>44494</v>
      </c>
      <c r="K1006" s="287">
        <v>44494</v>
      </c>
      <c r="L1006" s="289">
        <v>2.2510297700000002</v>
      </c>
      <c r="M1006" s="289">
        <v>2.2510297700000002</v>
      </c>
      <c r="N1006" s="289">
        <v>17493.325000000001</v>
      </c>
      <c r="O1006" s="289">
        <v>17866228.459692501</v>
      </c>
      <c r="P1006" s="289">
        <v>83924.759000000005</v>
      </c>
      <c r="Q1006" s="289">
        <v>85713774.6951271</v>
      </c>
      <c r="R1006" s="289">
        <v>35440</v>
      </c>
      <c r="S1006" s="289">
        <v>0</v>
      </c>
    </row>
    <row r="1007" spans="1:19">
      <c r="A1007" s="69" t="str">
        <f t="shared" si="15"/>
        <v>HLCASHRDD</v>
      </c>
      <c r="B1007" s="69" t="str">
        <f>VLOOKUP(H1007,mapping!A:B,2,0)</f>
        <v>HLCASH</v>
      </c>
      <c r="C1007" s="69" t="str">
        <f>VLOOKUP(H1007,mapping!A:C,3,0)</f>
        <v>RDD</v>
      </c>
      <c r="D1007" s="69" t="str">
        <f>VLOOKUP(H1007,mapping!A:D,4,0)</f>
        <v>Regular Option - Daily Dividend</v>
      </c>
      <c r="G1007" s="239">
        <v>1005</v>
      </c>
      <c r="H1007" s="358" t="s">
        <v>638</v>
      </c>
      <c r="I1007" s="358" t="s">
        <v>2101</v>
      </c>
      <c r="J1007" s="287">
        <v>44602</v>
      </c>
      <c r="K1007" s="287">
        <v>44602</v>
      </c>
      <c r="L1007" s="289">
        <v>0.12619361000000001</v>
      </c>
      <c r="M1007" s="289">
        <v>0.12619361000000001</v>
      </c>
      <c r="N1007" s="289">
        <v>801.09900000000005</v>
      </c>
      <c r="O1007" s="289">
        <v>816560.21070000005</v>
      </c>
      <c r="P1007" s="289">
        <v>38178.947999999997</v>
      </c>
      <c r="Q1007" s="289">
        <v>38915801.696400002</v>
      </c>
      <c r="R1007" s="289">
        <v>0</v>
      </c>
      <c r="S1007" s="289">
        <v>0</v>
      </c>
    </row>
    <row r="1008" spans="1:19">
      <c r="A1008" s="69" t="str">
        <f t="shared" si="15"/>
        <v>HLCASHRDD</v>
      </c>
      <c r="B1008" s="69" t="str">
        <f>VLOOKUP(H1008,mapping!A:B,2,0)</f>
        <v>HLCASH</v>
      </c>
      <c r="C1008" s="69" t="str">
        <f>VLOOKUP(H1008,mapping!A:C,3,0)</f>
        <v>RDD</v>
      </c>
      <c r="D1008" s="69" t="str">
        <f>VLOOKUP(H1008,mapping!A:D,4,0)</f>
        <v>Regular Option - Daily Dividend</v>
      </c>
      <c r="G1008" s="239">
        <v>1006</v>
      </c>
      <c r="H1008" s="358" t="s">
        <v>638</v>
      </c>
      <c r="I1008" s="358" t="s">
        <v>2101</v>
      </c>
      <c r="J1008" s="287">
        <v>44556</v>
      </c>
      <c r="K1008" s="287">
        <v>44556</v>
      </c>
      <c r="L1008" s="289">
        <v>0.14706018000000001</v>
      </c>
      <c r="M1008" s="289">
        <v>0.14706018000000001</v>
      </c>
      <c r="N1008" s="289">
        <v>801.09900000000005</v>
      </c>
      <c r="O1008" s="289">
        <v>816560.21070000005</v>
      </c>
      <c r="P1008" s="289">
        <v>38178.947999999997</v>
      </c>
      <c r="Q1008" s="289">
        <v>38915801.696400002</v>
      </c>
      <c r="R1008" s="289">
        <v>0</v>
      </c>
      <c r="S1008" s="289">
        <v>0</v>
      </c>
    </row>
    <row r="1009" spans="1:19">
      <c r="A1009" s="69" t="str">
        <f t="shared" si="15"/>
        <v>HLCASHRDD</v>
      </c>
      <c r="B1009" s="69" t="str">
        <f>VLOOKUP(H1009,mapping!A:B,2,0)</f>
        <v>HLCASH</v>
      </c>
      <c r="C1009" s="69" t="str">
        <f>VLOOKUP(H1009,mapping!A:C,3,0)</f>
        <v>RDD</v>
      </c>
      <c r="D1009" s="69" t="str">
        <f>VLOOKUP(H1009,mapping!A:D,4,0)</f>
        <v>Regular Option - Daily Dividend</v>
      </c>
      <c r="G1009" s="239">
        <v>1007</v>
      </c>
      <c r="H1009" s="358" t="s">
        <v>638</v>
      </c>
      <c r="I1009" s="358" t="s">
        <v>2101</v>
      </c>
      <c r="J1009" s="287">
        <v>44543</v>
      </c>
      <c r="K1009" s="287">
        <v>44543</v>
      </c>
      <c r="L1009" s="289">
        <v>8.1158519999999998E-2</v>
      </c>
      <c r="M1009" s="289">
        <v>8.1158519999999998E-2</v>
      </c>
      <c r="N1009" s="289">
        <v>801.09900000000005</v>
      </c>
      <c r="O1009" s="289">
        <v>816560.21070000005</v>
      </c>
      <c r="P1009" s="289">
        <v>38178.947999999997</v>
      </c>
      <c r="Q1009" s="289">
        <v>38915801.696400002</v>
      </c>
      <c r="R1009" s="289">
        <v>0</v>
      </c>
      <c r="S1009" s="289">
        <v>0</v>
      </c>
    </row>
    <row r="1010" spans="1:19">
      <c r="A1010" s="69" t="str">
        <f t="shared" si="15"/>
        <v>HLCASHRDD</v>
      </c>
      <c r="B1010" s="69" t="str">
        <f>VLOOKUP(H1010,mapping!A:B,2,0)</f>
        <v>HLCASH</v>
      </c>
      <c r="C1010" s="69" t="str">
        <f>VLOOKUP(H1010,mapping!A:C,3,0)</f>
        <v>RDD</v>
      </c>
      <c r="D1010" s="69" t="str">
        <f>VLOOKUP(H1010,mapping!A:D,4,0)</f>
        <v>Regular Option - Daily Dividend</v>
      </c>
      <c r="G1010" s="239">
        <v>1008</v>
      </c>
      <c r="H1010" s="358" t="s">
        <v>638</v>
      </c>
      <c r="I1010" s="358" t="s">
        <v>2101</v>
      </c>
      <c r="J1010" s="287">
        <v>44627</v>
      </c>
      <c r="K1010" s="287">
        <v>44627</v>
      </c>
      <c r="L1010" s="289">
        <v>5.767779E-2</v>
      </c>
      <c r="M1010" s="289">
        <v>5.767779E-2</v>
      </c>
      <c r="N1010" s="289">
        <v>801.09900000000005</v>
      </c>
      <c r="O1010" s="289">
        <v>816560.21070000005</v>
      </c>
      <c r="P1010" s="289">
        <v>38178.947999999997</v>
      </c>
      <c r="Q1010" s="289">
        <v>38915801.696400002</v>
      </c>
      <c r="R1010" s="289">
        <v>0</v>
      </c>
      <c r="S1010" s="289">
        <v>0</v>
      </c>
    </row>
    <row r="1011" spans="1:19">
      <c r="A1011" s="69" t="str">
        <f t="shared" si="15"/>
        <v>HDONTFWDP</v>
      </c>
      <c r="B1011" s="69" t="str">
        <f>VLOOKUP(H1011,mapping!A:B,2,0)</f>
        <v>HDONTF</v>
      </c>
      <c r="C1011" s="69" t="str">
        <f>VLOOKUP(H1011,mapping!A:C,3,0)</f>
        <v>WDP</v>
      </c>
      <c r="D1011" s="69" t="str">
        <f>VLOOKUP(H1011,mapping!A:D,4,0)</f>
        <v>Direct Plan - Weekly Dividend Option</v>
      </c>
      <c r="G1011" s="239">
        <v>1009</v>
      </c>
      <c r="H1011" s="358" t="s">
        <v>1464</v>
      </c>
      <c r="I1011" s="358" t="s">
        <v>2102</v>
      </c>
      <c r="J1011" s="287">
        <v>44502</v>
      </c>
      <c r="K1011" s="287">
        <v>44502</v>
      </c>
      <c r="L1011" s="289">
        <v>0.62370000000000003</v>
      </c>
      <c r="M1011" s="289">
        <v>0.62370000000000003</v>
      </c>
      <c r="N1011" s="289">
        <v>0</v>
      </c>
      <c r="O1011" s="289">
        <v>0</v>
      </c>
      <c r="P1011" s="289">
        <v>0</v>
      </c>
      <c r="Q1011" s="289">
        <v>0</v>
      </c>
      <c r="R1011" s="289">
        <v>0</v>
      </c>
      <c r="S1011" s="289">
        <v>0</v>
      </c>
    </row>
    <row r="1012" spans="1:19">
      <c r="A1012" s="69" t="str">
        <f t="shared" si="15"/>
        <v>HLCASHRWD</v>
      </c>
      <c r="B1012" s="69" t="str">
        <f>VLOOKUP(H1012,mapping!A:B,2,0)</f>
        <v>HLCASH</v>
      </c>
      <c r="C1012" s="69" t="str">
        <f>VLOOKUP(H1012,mapping!A:C,3,0)</f>
        <v>RWD</v>
      </c>
      <c r="D1012" s="69" t="str">
        <f>VLOOKUP(H1012,mapping!A:D,4,0)</f>
        <v>Regular Option - Weekly Dividend</v>
      </c>
      <c r="G1012" s="239">
        <v>1010</v>
      </c>
      <c r="H1012" s="358" t="s">
        <v>644</v>
      </c>
      <c r="I1012" s="358" t="s">
        <v>2109</v>
      </c>
      <c r="J1012" s="287">
        <v>44586</v>
      </c>
      <c r="K1012" s="287">
        <v>44586</v>
      </c>
      <c r="L1012" s="289">
        <v>0.41750553000000001</v>
      </c>
      <c r="M1012" s="289">
        <v>0.41750553000000001</v>
      </c>
      <c r="N1012" s="289">
        <v>4446.8969999999999</v>
      </c>
      <c r="O1012" s="289">
        <v>4449775.9211178003</v>
      </c>
      <c r="P1012" s="289">
        <v>860.99699999999996</v>
      </c>
      <c r="Q1012" s="289">
        <v>861554.40945779998</v>
      </c>
      <c r="R1012" s="289">
        <v>0</v>
      </c>
      <c r="S1012" s="289">
        <v>0</v>
      </c>
    </row>
    <row r="1013" spans="1:19">
      <c r="A1013" s="69" t="str">
        <f t="shared" si="15"/>
        <v>HDCOBFQD</v>
      </c>
      <c r="B1013" s="69" t="str">
        <f>VLOOKUP(H1013,mapping!A:B,2,0)</f>
        <v>HDCOBF</v>
      </c>
      <c r="C1013" s="69" t="str">
        <f>VLOOKUP(H1013,mapping!A:C,3,0)</f>
        <v>QD</v>
      </c>
      <c r="D1013" s="69" t="str">
        <f>VLOOKUP(H1013,mapping!A:D,4,0)</f>
        <v>Quarterly Dividend Option</v>
      </c>
      <c r="G1013" s="239">
        <v>1011</v>
      </c>
      <c r="H1013" s="358" t="s">
        <v>1839</v>
      </c>
      <c r="I1013" s="358" t="s">
        <v>2116</v>
      </c>
      <c r="J1013" s="287">
        <v>44557</v>
      </c>
      <c r="K1013" s="287">
        <v>44557</v>
      </c>
      <c r="L1013" s="359">
        <v>0.15</v>
      </c>
      <c r="M1013" s="359">
        <v>0.15</v>
      </c>
      <c r="N1013" s="289">
        <v>0</v>
      </c>
      <c r="O1013" s="289">
        <v>0</v>
      </c>
      <c r="P1013" s="289">
        <v>1022639.108</v>
      </c>
      <c r="Q1013" s="289">
        <v>10493095.3593664</v>
      </c>
      <c r="R1013" s="289">
        <v>0</v>
      </c>
      <c r="S1013" s="289">
        <v>0</v>
      </c>
    </row>
    <row r="1014" spans="1:19">
      <c r="A1014" s="69" t="str">
        <f t="shared" si="15"/>
        <v>HLCASHRDD</v>
      </c>
      <c r="B1014" s="69" t="str">
        <f>VLOOKUP(H1014,mapping!A:B,2,0)</f>
        <v>HLCASH</v>
      </c>
      <c r="C1014" s="69" t="str">
        <f>VLOOKUP(H1014,mapping!A:C,3,0)</f>
        <v>RDD</v>
      </c>
      <c r="D1014" s="69" t="str">
        <f>VLOOKUP(H1014,mapping!A:D,4,0)</f>
        <v>Regular Option - Daily Dividend</v>
      </c>
      <c r="G1014" s="239">
        <v>1012</v>
      </c>
      <c r="H1014" s="358" t="s">
        <v>638</v>
      </c>
      <c r="I1014" s="358" t="s">
        <v>2101</v>
      </c>
      <c r="J1014" s="287">
        <v>44475</v>
      </c>
      <c r="K1014" s="287">
        <v>44475</v>
      </c>
      <c r="L1014" s="289">
        <v>7.351974E-2</v>
      </c>
      <c r="M1014" s="289">
        <v>7.351974E-2</v>
      </c>
      <c r="N1014" s="289">
        <v>801.09900000000005</v>
      </c>
      <c r="O1014" s="289">
        <v>816560.21070000005</v>
      </c>
      <c r="P1014" s="289">
        <v>38178.947999999997</v>
      </c>
      <c r="Q1014" s="289">
        <v>38915801.696400002</v>
      </c>
      <c r="R1014" s="289">
        <v>0</v>
      </c>
      <c r="S1014" s="289">
        <v>0</v>
      </c>
    </row>
    <row r="1015" spans="1:19">
      <c r="A1015" s="69" t="str">
        <f t="shared" si="15"/>
        <v>HDONTFWDP</v>
      </c>
      <c r="B1015" s="69" t="str">
        <f>VLOOKUP(H1015,mapping!A:B,2,0)</f>
        <v>HDONTF</v>
      </c>
      <c r="C1015" s="69" t="str">
        <f>VLOOKUP(H1015,mapping!A:C,3,0)</f>
        <v>WDP</v>
      </c>
      <c r="D1015" s="69" t="str">
        <f>VLOOKUP(H1015,mapping!A:D,4,0)</f>
        <v>Direct Plan - Weekly Dividend Option</v>
      </c>
      <c r="G1015" s="239">
        <v>1013</v>
      </c>
      <c r="H1015" s="358" t="s">
        <v>1464</v>
      </c>
      <c r="I1015" s="358" t="s">
        <v>2102</v>
      </c>
      <c r="J1015" s="287">
        <v>44649</v>
      </c>
      <c r="K1015" s="287">
        <v>44649</v>
      </c>
      <c r="L1015" s="289">
        <v>0.63044</v>
      </c>
      <c r="M1015" s="289">
        <v>0.63044</v>
      </c>
      <c r="N1015" s="289">
        <v>0</v>
      </c>
      <c r="O1015" s="289">
        <v>0</v>
      </c>
      <c r="P1015" s="289">
        <v>0</v>
      </c>
      <c r="Q1015" s="289">
        <v>0</v>
      </c>
      <c r="R1015" s="289">
        <v>0</v>
      </c>
      <c r="S1015" s="289">
        <v>0</v>
      </c>
    </row>
    <row r="1016" spans="1:19">
      <c r="A1016" s="69" t="str">
        <f t="shared" si="15"/>
        <v>HLCASHRDD</v>
      </c>
      <c r="B1016" s="69" t="str">
        <f>VLOOKUP(H1016,mapping!A:B,2,0)</f>
        <v>HLCASH</v>
      </c>
      <c r="C1016" s="69" t="str">
        <f>VLOOKUP(H1016,mapping!A:C,3,0)</f>
        <v>RDD</v>
      </c>
      <c r="D1016" s="69" t="str">
        <f>VLOOKUP(H1016,mapping!A:D,4,0)</f>
        <v>Regular Option - Daily Dividend</v>
      </c>
      <c r="G1016" s="239">
        <v>1014</v>
      </c>
      <c r="H1016" s="358" t="s">
        <v>638</v>
      </c>
      <c r="I1016" s="358" t="s">
        <v>2101</v>
      </c>
      <c r="J1016" s="287">
        <v>44474</v>
      </c>
      <c r="K1016" s="287">
        <v>44474</v>
      </c>
      <c r="L1016" s="289">
        <v>5.829169E-2</v>
      </c>
      <c r="M1016" s="289">
        <v>5.829169E-2</v>
      </c>
      <c r="N1016" s="289">
        <v>801.09900000000005</v>
      </c>
      <c r="O1016" s="289">
        <v>816560.21070000005</v>
      </c>
      <c r="P1016" s="289">
        <v>38178.947999999997</v>
      </c>
      <c r="Q1016" s="289">
        <v>38915801.696400002</v>
      </c>
      <c r="R1016" s="289">
        <v>0</v>
      </c>
      <c r="S1016" s="289">
        <v>0</v>
      </c>
    </row>
    <row r="1017" spans="1:19" hidden="1">
      <c r="A1017" s="69" t="str">
        <f t="shared" si="15"/>
        <v>HDCOBFIgnore</v>
      </c>
      <c r="B1017" s="69" t="str">
        <f>VLOOKUP(H1017,mapping!A:B,2,0)</f>
        <v>HDCOBF</v>
      </c>
      <c r="C1017" s="69" t="str">
        <f>VLOOKUP(H1017,mapping!A:C,3,0)</f>
        <v>Ignore</v>
      </c>
      <c r="D1017" s="69" t="str">
        <f>VLOOKUP(H1017,mapping!A:D,4,0)</f>
        <v>Ignore</v>
      </c>
      <c r="G1017" s="239">
        <v>1015</v>
      </c>
      <c r="H1017" s="358" t="s">
        <v>2090</v>
      </c>
      <c r="I1017" s="358" t="s">
        <v>2142</v>
      </c>
      <c r="J1017" s="287">
        <v>44645</v>
      </c>
      <c r="K1017" s="287">
        <v>44645</v>
      </c>
      <c r="L1017" s="289">
        <v>0.28000000000000003</v>
      </c>
      <c r="M1017" s="289">
        <v>0.28000000000000003</v>
      </c>
      <c r="N1017" s="289">
        <v>0</v>
      </c>
      <c r="O1017" s="289">
        <v>0</v>
      </c>
      <c r="P1017" s="289">
        <v>21906.508999999998</v>
      </c>
      <c r="Q1017" s="289">
        <v>227639.29762259999</v>
      </c>
      <c r="R1017" s="289">
        <v>0</v>
      </c>
      <c r="S1017" s="289">
        <v>0</v>
      </c>
    </row>
    <row r="1018" spans="1:19">
      <c r="A1018" s="69" t="str">
        <f t="shared" si="15"/>
        <v>HDSTIFWDP</v>
      </c>
      <c r="B1018" s="69" t="str">
        <f>VLOOKUP(H1018,mapping!A:B,2,0)</f>
        <v>HDSTIF</v>
      </c>
      <c r="C1018" s="69" t="str">
        <f>VLOOKUP(H1018,mapping!A:C,3,0)</f>
        <v>WDP</v>
      </c>
      <c r="D1018" s="69" t="str">
        <f>VLOOKUP(H1018,mapping!A:D,4,0)</f>
        <v>Direct Plan - Weekly Dividend Option</v>
      </c>
      <c r="G1018" s="239">
        <v>1016</v>
      </c>
      <c r="H1018" s="358" t="s">
        <v>455</v>
      </c>
      <c r="I1018" s="358" t="s">
        <v>2110</v>
      </c>
      <c r="J1018" s="287">
        <v>44579</v>
      </c>
      <c r="K1018" s="287">
        <v>44579</v>
      </c>
      <c r="L1018" s="289">
        <v>6.7299999999999999E-3</v>
      </c>
      <c r="M1018" s="289">
        <v>6.7299999999999999E-3</v>
      </c>
      <c r="N1018" s="289">
        <v>51782.648999999998</v>
      </c>
      <c r="O1018" s="289">
        <v>529441.33817070001</v>
      </c>
      <c r="P1018" s="289">
        <v>424091.89299999998</v>
      </c>
      <c r="Q1018" s="289">
        <v>4336042.7415998997</v>
      </c>
      <c r="R1018" s="289">
        <v>0</v>
      </c>
      <c r="S1018" s="289">
        <v>318.27999999999997</v>
      </c>
    </row>
    <row r="1019" spans="1:19" hidden="1">
      <c r="A1019" s="69" t="str">
        <f t="shared" si="15"/>
        <v>HDONTFIgnore</v>
      </c>
      <c r="B1019" s="69" t="str">
        <f>VLOOKUP(H1019,mapping!A:B,2,0)</f>
        <v>HDONTF</v>
      </c>
      <c r="C1019" s="69" t="str">
        <f>VLOOKUP(H1019,mapping!A:C,3,0)</f>
        <v>Ignore</v>
      </c>
      <c r="D1019" s="69" t="str">
        <f>VLOOKUP(H1019,mapping!A:D,4,0)</f>
        <v>Ignore</v>
      </c>
      <c r="G1019" s="239">
        <v>1017</v>
      </c>
      <c r="H1019" s="358" t="s">
        <v>1869</v>
      </c>
      <c r="I1019" s="358" t="s">
        <v>2103</v>
      </c>
      <c r="J1019" s="287">
        <v>44635</v>
      </c>
      <c r="K1019" s="287">
        <v>44635</v>
      </c>
      <c r="L1019" s="289">
        <v>0.65939199999999998</v>
      </c>
      <c r="M1019" s="289">
        <v>0.65939199999999998</v>
      </c>
      <c r="N1019" s="289">
        <v>0</v>
      </c>
      <c r="O1019" s="289">
        <v>0</v>
      </c>
      <c r="P1019" s="289">
        <v>6.4189999999999996</v>
      </c>
      <c r="Q1019" s="289">
        <v>6423.2326886000001</v>
      </c>
      <c r="R1019" s="289">
        <v>0</v>
      </c>
      <c r="S1019" s="289">
        <v>0</v>
      </c>
    </row>
    <row r="1020" spans="1:19">
      <c r="A1020" s="69" t="str">
        <f t="shared" si="15"/>
        <v>HLCASHRDD</v>
      </c>
      <c r="B1020" s="69" t="str">
        <f>VLOOKUP(H1020,mapping!A:B,2,0)</f>
        <v>HLCASH</v>
      </c>
      <c r="C1020" s="69" t="str">
        <f>VLOOKUP(H1020,mapping!A:C,3,0)</f>
        <v>RDD</v>
      </c>
      <c r="D1020" s="69" t="str">
        <f>VLOOKUP(H1020,mapping!A:D,4,0)</f>
        <v>Regular Option - Daily Dividend</v>
      </c>
      <c r="G1020" s="239">
        <v>1018</v>
      </c>
      <c r="H1020" s="358" t="s">
        <v>638</v>
      </c>
      <c r="I1020" s="358" t="s">
        <v>2101</v>
      </c>
      <c r="J1020" s="287">
        <v>44574</v>
      </c>
      <c r="K1020" s="287">
        <v>44574</v>
      </c>
      <c r="L1020" s="289">
        <v>0.10727752</v>
      </c>
      <c r="M1020" s="289">
        <v>0.10727752</v>
      </c>
      <c r="N1020" s="289">
        <v>801.09900000000005</v>
      </c>
      <c r="O1020" s="289">
        <v>816560.21070000005</v>
      </c>
      <c r="P1020" s="289">
        <v>38178.947999999997</v>
      </c>
      <c r="Q1020" s="289">
        <v>38915801.696400002</v>
      </c>
      <c r="R1020" s="289">
        <v>0</v>
      </c>
      <c r="S1020" s="289">
        <v>0</v>
      </c>
    </row>
    <row r="1021" spans="1:19" hidden="1">
      <c r="A1021" s="69" t="str">
        <f t="shared" si="15"/>
        <v>HDMIPSIgnore</v>
      </c>
      <c r="B1021" s="69" t="str">
        <f>VLOOKUP(H1021,mapping!A:B,2,0)</f>
        <v>HDMIPS</v>
      </c>
      <c r="C1021" s="69" t="str">
        <f>VLOOKUP(H1021,mapping!A:C,3,0)</f>
        <v>Ignore</v>
      </c>
      <c r="D1021" s="69" t="str">
        <f>VLOOKUP(H1021,mapping!A:D,4,0)</f>
        <v>Ignore</v>
      </c>
      <c r="G1021" s="239">
        <v>1019</v>
      </c>
      <c r="H1021" s="358" t="s">
        <v>2088</v>
      </c>
      <c r="I1021" s="358" t="s">
        <v>2127</v>
      </c>
      <c r="J1021" s="287">
        <v>44557</v>
      </c>
      <c r="K1021" s="287">
        <v>44557</v>
      </c>
      <c r="L1021" s="289">
        <v>8.5000000000000006E-2</v>
      </c>
      <c r="M1021" s="289">
        <v>8.5000000000000006E-2</v>
      </c>
      <c r="N1021" s="289">
        <v>0</v>
      </c>
      <c r="O1021" s="289">
        <v>0</v>
      </c>
      <c r="P1021" s="289">
        <v>2967.5810000000001</v>
      </c>
      <c r="Q1021" s="289">
        <v>49743.779754399999</v>
      </c>
      <c r="R1021" s="289">
        <v>0</v>
      </c>
      <c r="S1021" s="289">
        <v>0</v>
      </c>
    </row>
    <row r="1022" spans="1:19">
      <c r="A1022" s="69" t="str">
        <f t="shared" si="15"/>
        <v>HLCASHWD</v>
      </c>
      <c r="B1022" s="69" t="str">
        <f>VLOOKUP(H1022,mapping!A:B,2,0)</f>
        <v>HLCASH</v>
      </c>
      <c r="C1022" s="69" t="str">
        <f>VLOOKUP(H1022,mapping!A:C,3,0)</f>
        <v>WD</v>
      </c>
      <c r="D1022" s="69" t="str">
        <f>VLOOKUP(H1022,mapping!A:D,4,0)</f>
        <v>Weekly Dividend Option</v>
      </c>
      <c r="G1022" s="239">
        <v>1020</v>
      </c>
      <c r="H1022" s="358" t="s">
        <v>660</v>
      </c>
      <c r="I1022" s="358" t="s">
        <v>2105</v>
      </c>
      <c r="J1022" s="287">
        <v>44614</v>
      </c>
      <c r="K1022" s="287">
        <v>44614</v>
      </c>
      <c r="L1022" s="289">
        <v>0.70601077999999995</v>
      </c>
      <c r="M1022" s="289">
        <v>0.70601077999999995</v>
      </c>
      <c r="N1022" s="289">
        <v>1961.896</v>
      </c>
      <c r="O1022" s="289">
        <v>2174098.7913416</v>
      </c>
      <c r="P1022" s="289">
        <v>89998.823999999993</v>
      </c>
      <c r="Q1022" s="289">
        <v>99733285.801370397</v>
      </c>
      <c r="R1022" s="289">
        <v>0</v>
      </c>
      <c r="S1022" s="289">
        <v>3197.35</v>
      </c>
    </row>
    <row r="1023" spans="1:19">
      <c r="A1023" s="69" t="str">
        <f t="shared" si="15"/>
        <v>HLCASHRDD</v>
      </c>
      <c r="B1023" s="69" t="str">
        <f>VLOOKUP(H1023,mapping!A:B,2,0)</f>
        <v>HLCASH</v>
      </c>
      <c r="C1023" s="69" t="str">
        <f>VLOOKUP(H1023,mapping!A:C,3,0)</f>
        <v>RDD</v>
      </c>
      <c r="D1023" s="69" t="str">
        <f>VLOOKUP(H1023,mapping!A:D,4,0)</f>
        <v>Regular Option - Daily Dividend</v>
      </c>
      <c r="G1023" s="239">
        <v>1021</v>
      </c>
      <c r="H1023" s="358" t="s">
        <v>638</v>
      </c>
      <c r="I1023" s="358" t="s">
        <v>2101</v>
      </c>
      <c r="J1023" s="287">
        <v>44481</v>
      </c>
      <c r="K1023" s="287">
        <v>44481</v>
      </c>
      <c r="L1023" s="289">
        <v>7.6150570000000001E-2</v>
      </c>
      <c r="M1023" s="289">
        <v>7.6150570000000001E-2</v>
      </c>
      <c r="N1023" s="289">
        <v>801.09900000000005</v>
      </c>
      <c r="O1023" s="289">
        <v>816560.21070000005</v>
      </c>
      <c r="P1023" s="289">
        <v>38178.947999999997</v>
      </c>
      <c r="Q1023" s="289">
        <v>38915801.696400002</v>
      </c>
      <c r="R1023" s="289">
        <v>0</v>
      </c>
      <c r="S1023" s="289">
        <v>0</v>
      </c>
    </row>
    <row r="1024" spans="1:19">
      <c r="A1024" s="69" t="str">
        <f t="shared" si="15"/>
        <v>HDUSDFWDP</v>
      </c>
      <c r="B1024" s="69" t="str">
        <f>VLOOKUP(H1024,mapping!A:B,2,0)</f>
        <v>HDUSDF</v>
      </c>
      <c r="C1024" s="69" t="str">
        <f>VLOOKUP(H1024,mapping!A:C,3,0)</f>
        <v>WDP</v>
      </c>
      <c r="D1024" s="69" t="str">
        <f>VLOOKUP(H1024,mapping!A:D,4,0)</f>
        <v>Direct Plan - Weekly Dividend Option</v>
      </c>
      <c r="G1024" s="239">
        <v>1022</v>
      </c>
      <c r="H1024" s="358" t="s">
        <v>1684</v>
      </c>
      <c r="I1024" s="358" t="s">
        <v>2108</v>
      </c>
      <c r="J1024" s="287">
        <v>44489</v>
      </c>
      <c r="K1024" s="287">
        <v>44489</v>
      </c>
      <c r="L1024" s="289">
        <v>0.59076826999999998</v>
      </c>
      <c r="M1024" s="289">
        <v>0.59076826999999998</v>
      </c>
      <c r="N1024" s="289">
        <v>0</v>
      </c>
      <c r="O1024" s="289">
        <v>0</v>
      </c>
      <c r="P1024" s="289">
        <v>26.777000000000001</v>
      </c>
      <c r="Q1024" s="289">
        <v>27019.085501599999</v>
      </c>
      <c r="R1024" s="289">
        <v>0</v>
      </c>
      <c r="S1024" s="289">
        <v>0</v>
      </c>
    </row>
    <row r="1025" spans="1:19">
      <c r="A1025" s="69" t="str">
        <f t="shared" si="15"/>
        <v>HDINCFQD</v>
      </c>
      <c r="B1025" s="69" t="str">
        <f>VLOOKUP(H1025,mapping!A:B,2,0)</f>
        <v>HDINCF</v>
      </c>
      <c r="C1025" s="69" t="str">
        <f>VLOOKUP(H1025,mapping!A:C,3,0)</f>
        <v>QD</v>
      </c>
      <c r="D1025" s="69" t="str">
        <f>VLOOKUP(H1025,mapping!A:D,4,0)</f>
        <v>Quarterly Dividend Option</v>
      </c>
      <c r="G1025" s="239">
        <v>1023</v>
      </c>
      <c r="H1025" s="358" t="s">
        <v>381</v>
      </c>
      <c r="I1025" s="358" t="s">
        <v>2106</v>
      </c>
      <c r="J1025" s="287">
        <v>44645</v>
      </c>
      <c r="K1025" s="287">
        <v>44645</v>
      </c>
      <c r="L1025" s="289">
        <v>0.17</v>
      </c>
      <c r="M1025" s="289">
        <v>0.17</v>
      </c>
      <c r="N1025" s="289">
        <v>38109.756000000001</v>
      </c>
      <c r="O1025" s="289">
        <v>416089.9379592</v>
      </c>
      <c r="P1025" s="289">
        <v>2030050.176</v>
      </c>
      <c r="Q1025" s="289">
        <v>22164493.831603199</v>
      </c>
      <c r="R1025" s="289">
        <v>5830.66</v>
      </c>
      <c r="S1025" s="289">
        <v>0</v>
      </c>
    </row>
    <row r="1026" spans="1:19">
      <c r="A1026" s="69" t="str">
        <f t="shared" si="15"/>
        <v>HLCASHRDD</v>
      </c>
      <c r="B1026" s="69" t="str">
        <f>VLOOKUP(H1026,mapping!A:B,2,0)</f>
        <v>HLCASH</v>
      </c>
      <c r="C1026" s="69" t="str">
        <f>VLOOKUP(H1026,mapping!A:C,3,0)</f>
        <v>RDD</v>
      </c>
      <c r="D1026" s="69" t="str">
        <f>VLOOKUP(H1026,mapping!A:D,4,0)</f>
        <v>Regular Option - Daily Dividend</v>
      </c>
      <c r="G1026" s="239">
        <v>1024</v>
      </c>
      <c r="H1026" s="358" t="s">
        <v>638</v>
      </c>
      <c r="I1026" s="358" t="s">
        <v>2101</v>
      </c>
      <c r="J1026" s="287">
        <v>44514</v>
      </c>
      <c r="K1026" s="287">
        <v>44514</v>
      </c>
      <c r="L1026" s="289">
        <v>0.13590679</v>
      </c>
      <c r="M1026" s="289">
        <v>0.13590679</v>
      </c>
      <c r="N1026" s="289">
        <v>801.09900000000005</v>
      </c>
      <c r="O1026" s="289">
        <v>816560.21070000005</v>
      </c>
      <c r="P1026" s="289">
        <v>38178.947999999997</v>
      </c>
      <c r="Q1026" s="289">
        <v>38915801.696400002</v>
      </c>
      <c r="R1026" s="289">
        <v>0</v>
      </c>
      <c r="S1026" s="289">
        <v>0</v>
      </c>
    </row>
    <row r="1027" spans="1:19">
      <c r="A1027" s="69" t="str">
        <f t="shared" si="15"/>
        <v>HLCASHRDD</v>
      </c>
      <c r="B1027" s="69" t="str">
        <f>VLOOKUP(H1027,mapping!A:B,2,0)</f>
        <v>HLCASH</v>
      </c>
      <c r="C1027" s="69" t="str">
        <f>VLOOKUP(H1027,mapping!A:C,3,0)</f>
        <v>RDD</v>
      </c>
      <c r="D1027" s="69" t="str">
        <f>VLOOKUP(H1027,mapping!A:D,4,0)</f>
        <v>Regular Option - Daily Dividend</v>
      </c>
      <c r="G1027" s="239">
        <v>1025</v>
      </c>
      <c r="H1027" s="358" t="s">
        <v>638</v>
      </c>
      <c r="I1027" s="358" t="s">
        <v>2101</v>
      </c>
      <c r="J1027" s="287">
        <v>44599</v>
      </c>
      <c r="K1027" s="287">
        <v>44599</v>
      </c>
      <c r="L1027" s="289">
        <v>7.4946369999999998E-2</v>
      </c>
      <c r="M1027" s="289">
        <v>7.4946369999999998E-2</v>
      </c>
      <c r="N1027" s="289">
        <v>801.09900000000005</v>
      </c>
      <c r="O1027" s="289">
        <v>816560.21070000005</v>
      </c>
      <c r="P1027" s="289">
        <v>38178.947999999997</v>
      </c>
      <c r="Q1027" s="289">
        <v>38915801.696400002</v>
      </c>
      <c r="R1027" s="289">
        <v>0</v>
      </c>
      <c r="S1027" s="289">
        <v>0</v>
      </c>
    </row>
    <row r="1028" spans="1:19">
      <c r="A1028" s="69" t="str">
        <f t="shared" ref="A1028:A1091" si="16">+B1028&amp;C1028</f>
        <v>HDUSTFMDP</v>
      </c>
      <c r="B1028" s="69" t="str">
        <f>VLOOKUP(H1028,mapping!A:B,2,0)</f>
        <v>HDUSTF</v>
      </c>
      <c r="C1028" s="69" t="str">
        <f>VLOOKUP(H1028,mapping!A:C,3,0)</f>
        <v>MDP</v>
      </c>
      <c r="D1028" s="69" t="str">
        <f>VLOOKUP(H1028,mapping!A:D,4,0)</f>
        <v>Direct Plan - Monthly Dividend Option</v>
      </c>
      <c r="G1028" s="239">
        <v>1026</v>
      </c>
      <c r="H1028" s="358" t="s">
        <v>478</v>
      </c>
      <c r="I1028" s="358" t="s">
        <v>2099</v>
      </c>
      <c r="J1028" s="287">
        <v>44525</v>
      </c>
      <c r="K1028" s="287">
        <v>44525</v>
      </c>
      <c r="L1028" s="289">
        <v>2.9360359999999999E-2</v>
      </c>
      <c r="M1028" s="289">
        <v>2.9360359999999999E-2</v>
      </c>
      <c r="N1028" s="289">
        <v>0</v>
      </c>
      <c r="O1028" s="289">
        <v>0</v>
      </c>
      <c r="P1028" s="289">
        <v>10363.561</v>
      </c>
      <c r="Q1028" s="289">
        <v>103940.29869339999</v>
      </c>
      <c r="R1028" s="289">
        <v>0</v>
      </c>
      <c r="S1028" s="289">
        <v>0</v>
      </c>
    </row>
    <row r="1029" spans="1:19">
      <c r="A1029" s="69" t="str">
        <f t="shared" si="16"/>
        <v>HDUSDFWD</v>
      </c>
      <c r="B1029" s="69" t="str">
        <f>VLOOKUP(H1029,mapping!A:B,2,0)</f>
        <v>HDUSDF</v>
      </c>
      <c r="C1029" s="69" t="str">
        <f>VLOOKUP(H1029,mapping!A:C,3,0)</f>
        <v>WD</v>
      </c>
      <c r="D1029" s="69" t="str">
        <f>VLOOKUP(H1029,mapping!A:D,4,0)</f>
        <v>Weekly Dividend Option</v>
      </c>
      <c r="G1029" s="239">
        <v>1027</v>
      </c>
      <c r="H1029" s="358" t="s">
        <v>1681</v>
      </c>
      <c r="I1029" s="358" t="s">
        <v>2111</v>
      </c>
      <c r="J1029" s="287">
        <v>44481</v>
      </c>
      <c r="K1029" s="287">
        <v>44481</v>
      </c>
      <c r="L1029" s="289">
        <v>0.93121410000000004</v>
      </c>
      <c r="M1029" s="289">
        <v>0.93121410000000004</v>
      </c>
      <c r="N1029" s="289">
        <v>0</v>
      </c>
      <c r="O1029" s="289">
        <v>0</v>
      </c>
      <c r="P1029" s="289">
        <v>26771.937999999998</v>
      </c>
      <c r="Q1029" s="289">
        <v>27461650.052724998</v>
      </c>
      <c r="R1029" s="289">
        <v>0</v>
      </c>
      <c r="S1029" s="289">
        <v>0</v>
      </c>
    </row>
    <row r="1030" spans="1:19">
      <c r="A1030" s="69" t="str">
        <f t="shared" si="16"/>
        <v>HLCASHRDD</v>
      </c>
      <c r="B1030" s="69" t="str">
        <f>VLOOKUP(H1030,mapping!A:B,2,0)</f>
        <v>HLCASH</v>
      </c>
      <c r="C1030" s="69" t="str">
        <f>VLOOKUP(H1030,mapping!A:C,3,0)</f>
        <v>RDD</v>
      </c>
      <c r="D1030" s="69" t="str">
        <f>VLOOKUP(H1030,mapping!A:D,4,0)</f>
        <v>Regular Option - Daily Dividend</v>
      </c>
      <c r="G1030" s="239">
        <v>1028</v>
      </c>
      <c r="H1030" s="358" t="s">
        <v>638</v>
      </c>
      <c r="I1030" s="358" t="s">
        <v>2101</v>
      </c>
      <c r="J1030" s="287">
        <v>44620</v>
      </c>
      <c r="K1030" s="287">
        <v>44620</v>
      </c>
      <c r="L1030" s="289">
        <v>8.1042050000000004E-2</v>
      </c>
      <c r="M1030" s="289">
        <v>8.1042050000000004E-2</v>
      </c>
      <c r="N1030" s="289">
        <v>801.09900000000005</v>
      </c>
      <c r="O1030" s="289">
        <v>816560.21070000005</v>
      </c>
      <c r="P1030" s="289">
        <v>38178.947999999997</v>
      </c>
      <c r="Q1030" s="289">
        <v>38915801.696400002</v>
      </c>
      <c r="R1030" s="289">
        <v>0</v>
      </c>
      <c r="S1030" s="289">
        <v>0</v>
      </c>
    </row>
    <row r="1031" spans="1:19">
      <c r="A1031" s="69" t="str">
        <f t="shared" si="16"/>
        <v>HLCASHRDD</v>
      </c>
      <c r="B1031" s="69" t="str">
        <f>VLOOKUP(H1031,mapping!A:B,2,0)</f>
        <v>HLCASH</v>
      </c>
      <c r="C1031" s="69" t="str">
        <f>VLOOKUP(H1031,mapping!A:C,3,0)</f>
        <v>RDD</v>
      </c>
      <c r="D1031" s="69" t="str">
        <f>VLOOKUP(H1031,mapping!A:D,4,0)</f>
        <v>Regular Option - Daily Dividend</v>
      </c>
      <c r="G1031" s="239">
        <v>1029</v>
      </c>
      <c r="H1031" s="358" t="s">
        <v>638</v>
      </c>
      <c r="I1031" s="358" t="s">
        <v>2101</v>
      </c>
      <c r="J1031" s="287">
        <v>44538</v>
      </c>
      <c r="K1031" s="287">
        <v>44538</v>
      </c>
      <c r="L1031" s="289">
        <v>0.10637526999999999</v>
      </c>
      <c r="M1031" s="289">
        <v>0.10637526999999999</v>
      </c>
      <c r="N1031" s="289">
        <v>801.09900000000005</v>
      </c>
      <c r="O1031" s="289">
        <v>816560.21070000005</v>
      </c>
      <c r="P1031" s="289">
        <v>38178.947999999997</v>
      </c>
      <c r="Q1031" s="289">
        <v>38915801.696400002</v>
      </c>
      <c r="R1031" s="289">
        <v>0</v>
      </c>
      <c r="S1031" s="289">
        <v>0</v>
      </c>
    </row>
    <row r="1032" spans="1:19">
      <c r="A1032" s="69" t="str">
        <f t="shared" si="16"/>
        <v>HLCASHWD</v>
      </c>
      <c r="B1032" s="69" t="str">
        <f>VLOOKUP(H1032,mapping!A:B,2,0)</f>
        <v>HLCASH</v>
      </c>
      <c r="C1032" s="69" t="str">
        <f>VLOOKUP(H1032,mapping!A:C,3,0)</f>
        <v>WD</v>
      </c>
      <c r="D1032" s="69" t="str">
        <f>VLOOKUP(H1032,mapping!A:D,4,0)</f>
        <v>Weekly Dividend Option</v>
      </c>
      <c r="G1032" s="239">
        <v>1030</v>
      </c>
      <c r="H1032" s="358" t="s">
        <v>660</v>
      </c>
      <c r="I1032" s="358" t="s">
        <v>2105</v>
      </c>
      <c r="J1032" s="287">
        <v>44649</v>
      </c>
      <c r="K1032" s="287">
        <v>44649</v>
      </c>
      <c r="L1032" s="289">
        <v>0.74139968000000001</v>
      </c>
      <c r="M1032" s="289">
        <v>0.74139968000000001</v>
      </c>
      <c r="N1032" s="289">
        <v>1977.28</v>
      </c>
      <c r="O1032" s="289">
        <v>2191216.7527999999</v>
      </c>
      <c r="P1032" s="289">
        <v>9695.9760000000006</v>
      </c>
      <c r="Q1032" s="289">
        <v>10745056.363259999</v>
      </c>
      <c r="R1032" s="289">
        <v>0</v>
      </c>
      <c r="S1032" s="289">
        <v>3397.87</v>
      </c>
    </row>
    <row r="1033" spans="1:19">
      <c r="A1033" s="69" t="str">
        <f t="shared" si="16"/>
        <v>HLCASHRDD</v>
      </c>
      <c r="B1033" s="69" t="str">
        <f>VLOOKUP(H1033,mapping!A:B,2,0)</f>
        <v>HLCASH</v>
      </c>
      <c r="C1033" s="69" t="str">
        <f>VLOOKUP(H1033,mapping!A:C,3,0)</f>
        <v>RDD</v>
      </c>
      <c r="D1033" s="69" t="str">
        <f>VLOOKUP(H1033,mapping!A:D,4,0)</f>
        <v>Regular Option - Daily Dividend</v>
      </c>
      <c r="G1033" s="239">
        <v>1031</v>
      </c>
      <c r="H1033" s="358" t="s">
        <v>638</v>
      </c>
      <c r="I1033" s="358" t="s">
        <v>2101</v>
      </c>
      <c r="J1033" s="287">
        <v>44595</v>
      </c>
      <c r="K1033" s="287">
        <v>44595</v>
      </c>
      <c r="L1033" s="289">
        <v>0.1064276</v>
      </c>
      <c r="M1033" s="289">
        <v>0.1064276</v>
      </c>
      <c r="N1033" s="289">
        <v>801.09900000000005</v>
      </c>
      <c r="O1033" s="289">
        <v>816560.21070000005</v>
      </c>
      <c r="P1033" s="289">
        <v>38178.947999999997</v>
      </c>
      <c r="Q1033" s="289">
        <v>38915801.696400002</v>
      </c>
      <c r="R1033" s="289">
        <v>0</v>
      </c>
      <c r="S1033" s="289">
        <v>0</v>
      </c>
    </row>
    <row r="1034" spans="1:19" hidden="1">
      <c r="A1034" s="69" t="str">
        <f t="shared" si="16"/>
        <v>HEEQTFIgnore</v>
      </c>
      <c r="B1034" s="69" t="str">
        <f>VLOOKUP(H1034,mapping!A:B,2,0)</f>
        <v>HEEQTF</v>
      </c>
      <c r="C1034" s="69" t="str">
        <f>VLOOKUP(H1034,mapping!A:C,3,0)</f>
        <v>Ignore</v>
      </c>
      <c r="D1034" s="69" t="str">
        <f>VLOOKUP(H1034,mapping!A:D,4,0)</f>
        <v>Ignore</v>
      </c>
      <c r="G1034" s="239">
        <v>1032</v>
      </c>
      <c r="H1034" s="358" t="s">
        <v>1901</v>
      </c>
      <c r="I1034" s="358" t="s">
        <v>2266</v>
      </c>
      <c r="J1034" s="287">
        <v>44557</v>
      </c>
      <c r="K1034" s="287">
        <v>44557</v>
      </c>
      <c r="L1034" s="289">
        <v>3</v>
      </c>
      <c r="M1034" s="289">
        <v>3</v>
      </c>
      <c r="N1034" s="289">
        <v>0</v>
      </c>
      <c r="O1034" s="289">
        <v>0</v>
      </c>
      <c r="P1034" s="289">
        <v>6900.6319999999996</v>
      </c>
      <c r="Q1034" s="289">
        <v>277225.29990480002</v>
      </c>
      <c r="R1034" s="289">
        <v>0</v>
      </c>
      <c r="S1034" s="289">
        <v>0</v>
      </c>
    </row>
    <row r="1035" spans="1:19">
      <c r="A1035" s="69" t="str">
        <f t="shared" si="16"/>
        <v>HDONTFWD</v>
      </c>
      <c r="B1035" s="69" t="str">
        <f>VLOOKUP(H1035,mapping!A:B,2,0)</f>
        <v>HDONTF</v>
      </c>
      <c r="C1035" s="69" t="str">
        <f>VLOOKUP(H1035,mapping!A:C,3,0)</f>
        <v>WD</v>
      </c>
      <c r="D1035" s="69" t="str">
        <f>VLOOKUP(H1035,mapping!A:D,4,0)</f>
        <v>Weekly Dividend Option</v>
      </c>
      <c r="G1035" s="239">
        <v>1033</v>
      </c>
      <c r="H1035" s="358" t="s">
        <v>1461</v>
      </c>
      <c r="I1035" s="358" t="s">
        <v>2107</v>
      </c>
      <c r="J1035" s="287">
        <v>44635</v>
      </c>
      <c r="K1035" s="287">
        <v>44635</v>
      </c>
      <c r="L1035" s="289">
        <v>0.63041999999999998</v>
      </c>
      <c r="M1035" s="289">
        <v>0.63041999999999998</v>
      </c>
      <c r="N1035" s="289">
        <v>0</v>
      </c>
      <c r="O1035" s="289">
        <v>0</v>
      </c>
      <c r="P1035" s="289">
        <v>52.569000000000003</v>
      </c>
      <c r="Q1035" s="289">
        <v>52602.139497600001</v>
      </c>
      <c r="R1035" s="289">
        <v>0</v>
      </c>
      <c r="S1035" s="289">
        <v>0</v>
      </c>
    </row>
    <row r="1036" spans="1:19" hidden="1">
      <c r="A1036" s="69" t="str">
        <f t="shared" si="16"/>
        <v>HDONTFIgnore</v>
      </c>
      <c r="B1036" s="69" t="str">
        <f>VLOOKUP(H1036,mapping!A:B,2,0)</f>
        <v>HDONTF</v>
      </c>
      <c r="C1036" s="69" t="str">
        <f>VLOOKUP(H1036,mapping!A:C,3,0)</f>
        <v>Ignore</v>
      </c>
      <c r="D1036" s="69" t="str">
        <f>VLOOKUP(H1036,mapping!A:D,4,0)</f>
        <v>Ignore</v>
      </c>
      <c r="G1036" s="239">
        <v>1034</v>
      </c>
      <c r="H1036" s="358" t="s">
        <v>2087</v>
      </c>
      <c r="I1036" s="358" t="s">
        <v>2120</v>
      </c>
      <c r="J1036" s="287">
        <v>44557</v>
      </c>
      <c r="K1036" s="287">
        <v>44557</v>
      </c>
      <c r="L1036" s="289">
        <v>1.833869</v>
      </c>
      <c r="M1036" s="289">
        <v>1.833869</v>
      </c>
      <c r="N1036" s="289">
        <v>0</v>
      </c>
      <c r="O1036" s="289">
        <v>0</v>
      </c>
      <c r="P1036" s="289">
        <v>0</v>
      </c>
      <c r="Q1036" s="289">
        <v>0</v>
      </c>
      <c r="R1036" s="289">
        <v>0</v>
      </c>
      <c r="S1036" s="289">
        <v>0</v>
      </c>
    </row>
    <row r="1037" spans="1:19">
      <c r="A1037" s="69" t="str">
        <f t="shared" si="16"/>
        <v>HDUSDFWDP</v>
      </c>
      <c r="B1037" s="69" t="str">
        <f>VLOOKUP(H1037,mapping!A:B,2,0)</f>
        <v>HDUSDF</v>
      </c>
      <c r="C1037" s="69" t="str">
        <f>VLOOKUP(H1037,mapping!A:C,3,0)</f>
        <v>WDP</v>
      </c>
      <c r="D1037" s="69" t="str">
        <f>VLOOKUP(H1037,mapping!A:D,4,0)</f>
        <v>Direct Plan - Weekly Dividend Option</v>
      </c>
      <c r="G1037" s="239">
        <v>1035</v>
      </c>
      <c r="H1037" s="358" t="s">
        <v>1684</v>
      </c>
      <c r="I1037" s="358" t="s">
        <v>2108</v>
      </c>
      <c r="J1037" s="287">
        <v>44502</v>
      </c>
      <c r="K1037" s="287">
        <v>44502</v>
      </c>
      <c r="L1037" s="289">
        <v>0.47162353000000001</v>
      </c>
      <c r="M1037" s="289">
        <v>0.47162353000000001</v>
      </c>
      <c r="N1037" s="289">
        <v>0</v>
      </c>
      <c r="O1037" s="289">
        <v>0</v>
      </c>
      <c r="P1037" s="289">
        <v>26.794</v>
      </c>
      <c r="Q1037" s="289">
        <v>27033.0453504</v>
      </c>
      <c r="R1037" s="289">
        <v>0</v>
      </c>
      <c r="S1037" s="289">
        <v>0</v>
      </c>
    </row>
    <row r="1038" spans="1:19">
      <c r="A1038" s="69" t="str">
        <f t="shared" si="16"/>
        <v>HDCOBFMD</v>
      </c>
      <c r="B1038" s="69" t="str">
        <f>VLOOKUP(H1038,mapping!A:B,2,0)</f>
        <v>HDCOBF</v>
      </c>
      <c r="C1038" s="69" t="str">
        <f>VLOOKUP(H1038,mapping!A:C,3,0)</f>
        <v>MD</v>
      </c>
      <c r="D1038" s="69" t="str">
        <f>VLOOKUP(H1038,mapping!A:D,4,0)</f>
        <v>Regular Option - Monthly Dividend</v>
      </c>
      <c r="G1038" s="239">
        <v>1036</v>
      </c>
      <c r="H1038" s="358" t="s">
        <v>1833</v>
      </c>
      <c r="I1038" s="358" t="s">
        <v>2125</v>
      </c>
      <c r="J1038" s="287">
        <v>44557</v>
      </c>
      <c r="K1038" s="287">
        <v>44557</v>
      </c>
      <c r="L1038" s="359">
        <v>2.0503270000000001E-2</v>
      </c>
      <c r="M1038" s="359">
        <v>2.0503270000000001E-2</v>
      </c>
      <c r="N1038" s="289">
        <v>0</v>
      </c>
      <c r="O1038" s="289">
        <v>0</v>
      </c>
      <c r="P1038" s="289">
        <v>2508539.8650000002</v>
      </c>
      <c r="Q1038" s="289">
        <v>25183482.558721501</v>
      </c>
      <c r="R1038" s="289">
        <v>0</v>
      </c>
      <c r="S1038" s="289">
        <v>0</v>
      </c>
    </row>
    <row r="1039" spans="1:19">
      <c r="A1039" s="69" t="str">
        <f t="shared" si="16"/>
        <v>HDSTIFWD</v>
      </c>
      <c r="B1039" s="69" t="str">
        <f>VLOOKUP(H1039,mapping!A:B,2,0)</f>
        <v>HDSTIF</v>
      </c>
      <c r="C1039" s="69" t="str">
        <f>VLOOKUP(H1039,mapping!A:C,3,0)</f>
        <v>WD</v>
      </c>
      <c r="D1039" s="69" t="str">
        <f>VLOOKUP(H1039,mapping!A:D,4,0)</f>
        <v>Weekly Dividend Option</v>
      </c>
      <c r="G1039" s="239">
        <v>1037</v>
      </c>
      <c r="H1039" s="358" t="s">
        <v>451</v>
      </c>
      <c r="I1039" s="358" t="s">
        <v>2100</v>
      </c>
      <c r="J1039" s="287">
        <v>44642</v>
      </c>
      <c r="K1039" s="287">
        <v>44642</v>
      </c>
      <c r="L1039" s="289">
        <v>9.1355900000000007E-3</v>
      </c>
      <c r="M1039" s="289">
        <v>9.1355900000000007E-3</v>
      </c>
      <c r="N1039" s="289">
        <v>0.10199999999999999</v>
      </c>
      <c r="O1039" s="289">
        <v>1.0407978</v>
      </c>
      <c r="P1039" s="289">
        <v>3274912.878</v>
      </c>
      <c r="Q1039" s="289">
        <v>33416883.515824199</v>
      </c>
      <c r="R1039" s="289">
        <v>0</v>
      </c>
      <c r="S1039" s="289">
        <v>0</v>
      </c>
    </row>
    <row r="1040" spans="1:19">
      <c r="A1040" s="69" t="str">
        <f t="shared" si="16"/>
        <v>HLCASHRDD</v>
      </c>
      <c r="B1040" s="69" t="str">
        <f>VLOOKUP(H1040,mapping!A:B,2,0)</f>
        <v>HLCASH</v>
      </c>
      <c r="C1040" s="69" t="str">
        <f>VLOOKUP(H1040,mapping!A:C,3,0)</f>
        <v>RDD</v>
      </c>
      <c r="D1040" s="69" t="str">
        <f>VLOOKUP(H1040,mapping!A:D,4,0)</f>
        <v>Regular Option - Daily Dividend</v>
      </c>
      <c r="G1040" s="239">
        <v>1038</v>
      </c>
      <c r="H1040" s="358" t="s">
        <v>638</v>
      </c>
      <c r="I1040" s="358" t="s">
        <v>2101</v>
      </c>
      <c r="J1040" s="287">
        <v>44524</v>
      </c>
      <c r="K1040" s="287">
        <v>44524</v>
      </c>
      <c r="L1040" s="289">
        <v>0.10028753999999999</v>
      </c>
      <c r="M1040" s="289">
        <v>0.10028753999999999</v>
      </c>
      <c r="N1040" s="289">
        <v>801.09900000000005</v>
      </c>
      <c r="O1040" s="289">
        <v>816560.21070000005</v>
      </c>
      <c r="P1040" s="289">
        <v>38178.947999999997</v>
      </c>
      <c r="Q1040" s="289">
        <v>38915801.696400002</v>
      </c>
      <c r="R1040" s="289">
        <v>0</v>
      </c>
      <c r="S1040" s="289">
        <v>0</v>
      </c>
    </row>
    <row r="1041" spans="1:19">
      <c r="A1041" s="69" t="str">
        <f t="shared" si="16"/>
        <v>HDSTIFWD</v>
      </c>
      <c r="B1041" s="69" t="str">
        <f>VLOOKUP(H1041,mapping!A:B,2,0)</f>
        <v>HDSTIF</v>
      </c>
      <c r="C1041" s="69" t="str">
        <f>VLOOKUP(H1041,mapping!A:C,3,0)</f>
        <v>WD</v>
      </c>
      <c r="D1041" s="69" t="str">
        <f>VLOOKUP(H1041,mapping!A:D,4,0)</f>
        <v>Weekly Dividend Option</v>
      </c>
      <c r="G1041" s="239">
        <v>1039</v>
      </c>
      <c r="H1041" s="358" t="s">
        <v>451</v>
      </c>
      <c r="I1041" s="358" t="s">
        <v>2100</v>
      </c>
      <c r="J1041" s="287">
        <v>44614</v>
      </c>
      <c r="K1041" s="287">
        <v>44614</v>
      </c>
      <c r="L1041" s="289">
        <v>6.7355699999999998E-3</v>
      </c>
      <c r="M1041" s="289">
        <v>6.7355699999999998E-3</v>
      </c>
      <c r="N1041" s="289">
        <v>0.10199999999999999</v>
      </c>
      <c r="O1041" s="289">
        <v>1.0406346</v>
      </c>
      <c r="P1041" s="289">
        <v>3270107.3319999999</v>
      </c>
      <c r="Q1041" s="289">
        <v>33362616.033263601</v>
      </c>
      <c r="R1041" s="289">
        <v>0</v>
      </c>
      <c r="S1041" s="289">
        <v>0</v>
      </c>
    </row>
    <row r="1042" spans="1:19">
      <c r="A1042" s="69" t="str">
        <f t="shared" si="16"/>
        <v>HLCASHRDD</v>
      </c>
      <c r="B1042" s="69" t="str">
        <f>VLOOKUP(H1042,mapping!A:B,2,0)</f>
        <v>HLCASH</v>
      </c>
      <c r="C1042" s="69" t="str">
        <f>VLOOKUP(H1042,mapping!A:C,3,0)</f>
        <v>RDD</v>
      </c>
      <c r="D1042" s="69" t="str">
        <f>VLOOKUP(H1042,mapping!A:D,4,0)</f>
        <v>Regular Option - Daily Dividend</v>
      </c>
      <c r="G1042" s="239">
        <v>1040</v>
      </c>
      <c r="H1042" s="358" t="s">
        <v>638</v>
      </c>
      <c r="I1042" s="358" t="s">
        <v>2101</v>
      </c>
      <c r="J1042" s="287">
        <v>44644</v>
      </c>
      <c r="K1042" s="287">
        <v>44644</v>
      </c>
      <c r="L1042" s="289">
        <v>7.4417120000000003E-2</v>
      </c>
      <c r="M1042" s="289">
        <v>7.4417120000000003E-2</v>
      </c>
      <c r="N1042" s="289">
        <v>801.09900000000005</v>
      </c>
      <c r="O1042" s="289">
        <v>816560.21070000005</v>
      </c>
      <c r="P1042" s="289">
        <v>38178.947999999997</v>
      </c>
      <c r="Q1042" s="289">
        <v>38915801.696400002</v>
      </c>
      <c r="R1042" s="289">
        <v>0</v>
      </c>
      <c r="S1042" s="289">
        <v>0</v>
      </c>
    </row>
    <row r="1043" spans="1:19">
      <c r="A1043" s="69" t="str">
        <f t="shared" si="16"/>
        <v>HLCASHRWD</v>
      </c>
      <c r="B1043" s="69" t="str">
        <f>VLOOKUP(H1043,mapping!A:B,2,0)</f>
        <v>HLCASH</v>
      </c>
      <c r="C1043" s="69" t="str">
        <f>VLOOKUP(H1043,mapping!A:C,3,0)</f>
        <v>RWD</v>
      </c>
      <c r="D1043" s="69" t="str">
        <f>VLOOKUP(H1043,mapping!A:D,4,0)</f>
        <v>Regular Option - Weekly Dividend</v>
      </c>
      <c r="G1043" s="239">
        <v>1041</v>
      </c>
      <c r="H1043" s="358" t="s">
        <v>644</v>
      </c>
      <c r="I1043" s="358" t="s">
        <v>2109</v>
      </c>
      <c r="J1043" s="287">
        <v>44474</v>
      </c>
      <c r="K1043" s="287">
        <v>44474</v>
      </c>
      <c r="L1043" s="289">
        <v>0.46048115000000001</v>
      </c>
      <c r="M1043" s="289">
        <v>0.46048115000000001</v>
      </c>
      <c r="N1043" s="289">
        <v>4446.8969999999999</v>
      </c>
      <c r="O1043" s="289">
        <v>4449967.1376887998</v>
      </c>
      <c r="P1043" s="289">
        <v>860.99699999999996</v>
      </c>
      <c r="Q1043" s="289">
        <v>861591.43232879997</v>
      </c>
      <c r="R1043" s="289">
        <v>0</v>
      </c>
      <c r="S1043" s="289">
        <v>0</v>
      </c>
    </row>
    <row r="1044" spans="1:19">
      <c r="A1044" s="69" t="str">
        <f t="shared" si="16"/>
        <v>HLCASHRWD</v>
      </c>
      <c r="B1044" s="69" t="str">
        <f>VLOOKUP(H1044,mapping!A:B,2,0)</f>
        <v>HLCASH</v>
      </c>
      <c r="C1044" s="69" t="str">
        <f>VLOOKUP(H1044,mapping!A:C,3,0)</f>
        <v>RWD</v>
      </c>
      <c r="D1044" s="69" t="str">
        <f>VLOOKUP(H1044,mapping!A:D,4,0)</f>
        <v>Regular Option - Weekly Dividend</v>
      </c>
      <c r="G1044" s="239">
        <v>1042</v>
      </c>
      <c r="H1044" s="358" t="s">
        <v>644</v>
      </c>
      <c r="I1044" s="358" t="s">
        <v>2109</v>
      </c>
      <c r="J1044" s="287">
        <v>44481</v>
      </c>
      <c r="K1044" s="287">
        <v>44481</v>
      </c>
      <c r="L1044" s="289">
        <v>0.60726628999999999</v>
      </c>
      <c r="M1044" s="289">
        <v>0.60726628999999999</v>
      </c>
      <c r="N1044" s="289">
        <v>4446.8969999999999</v>
      </c>
      <c r="O1044" s="289">
        <v>4450619.9421683997</v>
      </c>
      <c r="P1044" s="289">
        <v>860.99699999999996</v>
      </c>
      <c r="Q1044" s="289">
        <v>861717.8266884</v>
      </c>
      <c r="R1044" s="289">
        <v>0</v>
      </c>
      <c r="S1044" s="289">
        <v>0</v>
      </c>
    </row>
    <row r="1045" spans="1:19" hidden="1">
      <c r="A1045" s="69" t="str">
        <f t="shared" si="16"/>
        <v>HLCASHIgnore</v>
      </c>
      <c r="B1045" s="69" t="str">
        <f>VLOOKUP(H1045,mapping!A:B,2,0)</f>
        <v>HLCASH</v>
      </c>
      <c r="C1045" s="69" t="str">
        <f>VLOOKUP(H1045,mapping!A:C,3,0)</f>
        <v>Ignore</v>
      </c>
      <c r="D1045" s="69" t="str">
        <f>VLOOKUP(H1045,mapping!A:D,4,0)</f>
        <v>Ignore</v>
      </c>
      <c r="G1045" s="239">
        <v>1043</v>
      </c>
      <c r="H1045" s="358" t="s">
        <v>1862</v>
      </c>
      <c r="I1045" s="358" t="s">
        <v>2113</v>
      </c>
      <c r="J1045" s="287">
        <v>44557</v>
      </c>
      <c r="K1045" s="287">
        <v>44557</v>
      </c>
      <c r="L1045" s="289">
        <v>3.1191822899999999</v>
      </c>
      <c r="M1045" s="289">
        <v>3.1191822899999999</v>
      </c>
      <c r="N1045" s="289">
        <v>0</v>
      </c>
      <c r="O1045" s="289">
        <v>0</v>
      </c>
      <c r="P1045" s="289">
        <v>4.8029999999999999</v>
      </c>
      <c r="Q1045" s="289">
        <v>4999.9498967999998</v>
      </c>
      <c r="R1045" s="289">
        <v>0</v>
      </c>
      <c r="S1045" s="289">
        <v>0</v>
      </c>
    </row>
    <row r="1046" spans="1:19">
      <c r="A1046" s="69" t="str">
        <f t="shared" si="16"/>
        <v>HDONTFWD</v>
      </c>
      <c r="B1046" s="69" t="str">
        <f>VLOOKUP(H1046,mapping!A:B,2,0)</f>
        <v>HDONTF</v>
      </c>
      <c r="C1046" s="69" t="str">
        <f>VLOOKUP(H1046,mapping!A:C,3,0)</f>
        <v>WD</v>
      </c>
      <c r="D1046" s="69" t="str">
        <f>VLOOKUP(H1046,mapping!A:D,4,0)</f>
        <v>Weekly Dividend Option</v>
      </c>
      <c r="G1046" s="239">
        <v>1044</v>
      </c>
      <c r="H1046" s="358" t="s">
        <v>1461</v>
      </c>
      <c r="I1046" s="358" t="s">
        <v>2107</v>
      </c>
      <c r="J1046" s="287">
        <v>44600</v>
      </c>
      <c r="K1046" s="287">
        <v>44600</v>
      </c>
      <c r="L1046" s="289">
        <v>0.60864799999999997</v>
      </c>
      <c r="M1046" s="289">
        <v>0.60864799999999997</v>
      </c>
      <c r="N1046" s="289">
        <v>0</v>
      </c>
      <c r="O1046" s="289">
        <v>0</v>
      </c>
      <c r="P1046" s="289">
        <v>52.41</v>
      </c>
      <c r="Q1046" s="289">
        <v>52441.901966999998</v>
      </c>
      <c r="R1046" s="289">
        <v>0</v>
      </c>
      <c r="S1046" s="289">
        <v>0</v>
      </c>
    </row>
    <row r="1047" spans="1:19" hidden="1">
      <c r="A1047" s="69" t="str">
        <f t="shared" si="16"/>
        <v>HDUSDFIgnore</v>
      </c>
      <c r="B1047" s="69" t="str">
        <f>VLOOKUP(H1047,mapping!A:B,2,0)</f>
        <v>HDUSDF</v>
      </c>
      <c r="C1047" s="69" t="str">
        <f>VLOOKUP(H1047,mapping!A:C,3,0)</f>
        <v>Ignore</v>
      </c>
      <c r="D1047" s="69" t="str">
        <f>VLOOKUP(H1047,mapping!A:D,4,0)</f>
        <v>Ignore</v>
      </c>
      <c r="G1047" s="239">
        <v>1045</v>
      </c>
      <c r="H1047" s="358" t="s">
        <v>1900</v>
      </c>
      <c r="I1047" s="358" t="s">
        <v>2128</v>
      </c>
      <c r="J1047" s="287">
        <v>44494</v>
      </c>
      <c r="K1047" s="287">
        <v>44494</v>
      </c>
      <c r="L1047" s="289">
        <v>2.4255429400000001</v>
      </c>
      <c r="M1047" s="289">
        <v>2.4255429400000001</v>
      </c>
      <c r="N1047" s="289">
        <v>0</v>
      </c>
      <c r="O1047" s="289">
        <v>0</v>
      </c>
      <c r="P1047" s="289">
        <v>0</v>
      </c>
      <c r="Q1047" s="289">
        <v>0</v>
      </c>
      <c r="R1047" s="289">
        <v>0</v>
      </c>
      <c r="S1047" s="289">
        <v>0</v>
      </c>
    </row>
    <row r="1048" spans="1:19" hidden="1">
      <c r="A1048" s="69" t="str">
        <f t="shared" si="16"/>
        <v>HDONTFIgnore</v>
      </c>
      <c r="B1048" s="69" t="str">
        <f>VLOOKUP(H1048,mapping!A:B,2,0)</f>
        <v>HDONTF</v>
      </c>
      <c r="C1048" s="69" t="str">
        <f>VLOOKUP(H1048,mapping!A:C,3,0)</f>
        <v>Ignore</v>
      </c>
      <c r="D1048" s="69" t="str">
        <f>VLOOKUP(H1048,mapping!A:D,4,0)</f>
        <v>Ignore</v>
      </c>
      <c r="G1048" s="239">
        <v>1046</v>
      </c>
      <c r="H1048" s="358" t="s">
        <v>1869</v>
      </c>
      <c r="I1048" s="358" t="s">
        <v>2103</v>
      </c>
      <c r="J1048" s="287">
        <v>44586</v>
      </c>
      <c r="K1048" s="287">
        <v>44586</v>
      </c>
      <c r="L1048" s="289">
        <v>0.77537</v>
      </c>
      <c r="M1048" s="289">
        <v>0.77537</v>
      </c>
      <c r="N1048" s="289">
        <v>0</v>
      </c>
      <c r="O1048" s="289">
        <v>0</v>
      </c>
      <c r="P1048" s="289">
        <v>6.3890000000000002</v>
      </c>
      <c r="Q1048" s="289">
        <v>6393.9540305999999</v>
      </c>
      <c r="R1048" s="289">
        <v>0</v>
      </c>
      <c r="S1048" s="289">
        <v>0</v>
      </c>
    </row>
    <row r="1049" spans="1:19" hidden="1">
      <c r="A1049" s="69" t="str">
        <f t="shared" si="16"/>
        <v>HLCASHIgnore</v>
      </c>
      <c r="B1049" s="69" t="str">
        <f>VLOOKUP(H1049,mapping!A:B,2,0)</f>
        <v>HLCASH</v>
      </c>
      <c r="C1049" s="69" t="str">
        <f>VLOOKUP(H1049,mapping!A:C,3,0)</f>
        <v>Ignore</v>
      </c>
      <c r="D1049" s="69" t="str">
        <f>VLOOKUP(H1049,mapping!A:D,4,0)</f>
        <v>Ignore</v>
      </c>
      <c r="G1049" s="239">
        <v>1047</v>
      </c>
      <c r="H1049" s="358" t="s">
        <v>1867</v>
      </c>
      <c r="I1049" s="358" t="s">
        <v>2104</v>
      </c>
      <c r="J1049" s="287">
        <v>44645</v>
      </c>
      <c r="K1049" s="287">
        <v>44645</v>
      </c>
      <c r="L1049" s="289">
        <v>2.6877360100000001</v>
      </c>
      <c r="M1049" s="289">
        <v>2.6877360100000001</v>
      </c>
      <c r="N1049" s="289">
        <v>0</v>
      </c>
      <c r="O1049" s="289">
        <v>0</v>
      </c>
      <c r="P1049" s="289">
        <v>23.451000000000001</v>
      </c>
      <c r="Q1049" s="289">
        <v>23550.791040299999</v>
      </c>
      <c r="R1049" s="289">
        <v>0</v>
      </c>
      <c r="S1049" s="289">
        <v>0</v>
      </c>
    </row>
    <row r="1050" spans="1:19">
      <c r="A1050" s="69" t="str">
        <f t="shared" si="16"/>
        <v>HLCASHRDD</v>
      </c>
      <c r="B1050" s="69" t="str">
        <f>VLOOKUP(H1050,mapping!A:B,2,0)</f>
        <v>HLCASH</v>
      </c>
      <c r="C1050" s="69" t="str">
        <f>VLOOKUP(H1050,mapping!A:C,3,0)</f>
        <v>RDD</v>
      </c>
      <c r="D1050" s="69" t="str">
        <f>VLOOKUP(H1050,mapping!A:D,4,0)</f>
        <v>Regular Option - Daily Dividend</v>
      </c>
      <c r="G1050" s="239">
        <v>1048</v>
      </c>
      <c r="H1050" s="358" t="s">
        <v>638</v>
      </c>
      <c r="I1050" s="358" t="s">
        <v>2101</v>
      </c>
      <c r="J1050" s="287">
        <v>44613</v>
      </c>
      <c r="K1050" s="287">
        <v>44613</v>
      </c>
      <c r="L1050" s="289">
        <v>6.1817339999999998E-2</v>
      </c>
      <c r="M1050" s="289">
        <v>6.1817339999999998E-2</v>
      </c>
      <c r="N1050" s="289">
        <v>801.09900000000005</v>
      </c>
      <c r="O1050" s="289">
        <v>816560.21070000005</v>
      </c>
      <c r="P1050" s="289">
        <v>38178.947999999997</v>
      </c>
      <c r="Q1050" s="289">
        <v>38915801.696400002</v>
      </c>
      <c r="R1050" s="289">
        <v>0</v>
      </c>
      <c r="S1050" s="289">
        <v>0</v>
      </c>
    </row>
    <row r="1051" spans="1:19">
      <c r="A1051" s="69" t="str">
        <f t="shared" si="16"/>
        <v>HLCASHMDP</v>
      </c>
      <c r="B1051" s="69" t="str">
        <f>VLOOKUP(H1051,mapping!A:B,2,0)</f>
        <v>HLCASH</v>
      </c>
      <c r="C1051" s="69" t="str">
        <f>VLOOKUP(H1051,mapping!A:C,3,0)</f>
        <v>MDP</v>
      </c>
      <c r="D1051" s="69" t="str">
        <f>VLOOKUP(H1051,mapping!A:D,4,0)</f>
        <v>Direct Plan - Monthly Dividend Option</v>
      </c>
      <c r="G1051" s="239">
        <v>1049</v>
      </c>
      <c r="H1051" s="358" t="s">
        <v>635</v>
      </c>
      <c r="I1051" s="358" t="s">
        <v>2132</v>
      </c>
      <c r="J1051" s="287">
        <v>44494</v>
      </c>
      <c r="K1051" s="287">
        <v>44494</v>
      </c>
      <c r="L1051" s="289">
        <v>2.4942697300000001</v>
      </c>
      <c r="M1051" s="289">
        <v>2.4942697300000001</v>
      </c>
      <c r="N1051" s="289">
        <v>0</v>
      </c>
      <c r="O1051" s="289">
        <v>0</v>
      </c>
      <c r="P1051" s="289">
        <v>1467.98</v>
      </c>
      <c r="Q1051" s="289">
        <v>1527258.0599859999</v>
      </c>
      <c r="R1051" s="289">
        <v>0</v>
      </c>
      <c r="S1051" s="289">
        <v>0</v>
      </c>
    </row>
    <row r="1052" spans="1:19">
      <c r="A1052" s="69" t="str">
        <f t="shared" si="16"/>
        <v>HDONTFMDP</v>
      </c>
      <c r="B1052" s="69" t="str">
        <f>VLOOKUP(H1052,mapping!A:B,2,0)</f>
        <v>HDONTF</v>
      </c>
      <c r="C1052" s="69" t="str">
        <f>VLOOKUP(H1052,mapping!A:C,3,0)</f>
        <v>MDP</v>
      </c>
      <c r="D1052" s="69" t="str">
        <f>VLOOKUP(H1052,mapping!A:D,4,0)</f>
        <v>Monthly IDCW Option</v>
      </c>
      <c r="G1052" s="239">
        <v>1050</v>
      </c>
      <c r="H1052" s="358" t="s">
        <v>1458</v>
      </c>
      <c r="I1052" s="358" t="s">
        <v>2258</v>
      </c>
      <c r="J1052" s="287">
        <v>44617</v>
      </c>
      <c r="K1052" s="287">
        <v>44617</v>
      </c>
      <c r="L1052" s="289">
        <v>2.9119000000000002</v>
      </c>
      <c r="M1052" s="289">
        <v>2.9119000000000002</v>
      </c>
      <c r="N1052" s="289">
        <v>0</v>
      </c>
      <c r="O1052" s="289">
        <v>0</v>
      </c>
      <c r="P1052" s="289">
        <v>49.997999999999998</v>
      </c>
      <c r="Q1052" s="289">
        <v>50143.599175800002</v>
      </c>
      <c r="R1052" s="289">
        <v>0</v>
      </c>
      <c r="S1052" s="289">
        <v>0</v>
      </c>
    </row>
    <row r="1053" spans="1:19" hidden="1">
      <c r="A1053" s="69" t="str">
        <f t="shared" si="16"/>
        <v>HDONTFIgnore</v>
      </c>
      <c r="B1053" s="69" t="str">
        <f>VLOOKUP(H1053,mapping!A:B,2,0)</f>
        <v>HDONTF</v>
      </c>
      <c r="C1053" s="69" t="str">
        <f>VLOOKUP(H1053,mapping!A:C,3,0)</f>
        <v>Ignore</v>
      </c>
      <c r="D1053" s="69" t="str">
        <f>VLOOKUP(H1053,mapping!A:D,4,0)</f>
        <v>Ignore</v>
      </c>
      <c r="G1053" s="239">
        <v>1051</v>
      </c>
      <c r="H1053" s="358" t="s">
        <v>1869</v>
      </c>
      <c r="I1053" s="358" t="s">
        <v>2103</v>
      </c>
      <c r="J1053" s="287">
        <v>44579</v>
      </c>
      <c r="K1053" s="287">
        <v>44579</v>
      </c>
      <c r="L1053" s="289">
        <v>0.65517000000000003</v>
      </c>
      <c r="M1053" s="289">
        <v>0.65517000000000003</v>
      </c>
      <c r="N1053" s="289">
        <v>0</v>
      </c>
      <c r="O1053" s="289">
        <v>0</v>
      </c>
      <c r="P1053" s="289">
        <v>6.3840000000000003</v>
      </c>
      <c r="Q1053" s="289">
        <v>6388.1827967999998</v>
      </c>
      <c r="R1053" s="289">
        <v>0</v>
      </c>
      <c r="S1053" s="289">
        <v>0</v>
      </c>
    </row>
    <row r="1054" spans="1:19">
      <c r="A1054" s="69" t="str">
        <f t="shared" si="16"/>
        <v>HLCASHRDD</v>
      </c>
      <c r="B1054" s="69" t="str">
        <f>VLOOKUP(H1054,mapping!A:B,2,0)</f>
        <v>HLCASH</v>
      </c>
      <c r="C1054" s="69" t="str">
        <f>VLOOKUP(H1054,mapping!A:C,3,0)</f>
        <v>RDD</v>
      </c>
      <c r="D1054" s="69" t="str">
        <f>VLOOKUP(H1054,mapping!A:D,4,0)</f>
        <v>Regular Option - Daily Dividend</v>
      </c>
      <c r="G1054" s="239">
        <v>1052</v>
      </c>
      <c r="H1054" s="358" t="s">
        <v>638</v>
      </c>
      <c r="I1054" s="358" t="s">
        <v>2101</v>
      </c>
      <c r="J1054" s="287">
        <v>44508</v>
      </c>
      <c r="K1054" s="287">
        <v>44508</v>
      </c>
      <c r="L1054" s="289">
        <v>0.17014071</v>
      </c>
      <c r="M1054" s="289">
        <v>0.17014071</v>
      </c>
      <c r="N1054" s="289">
        <v>801.09900000000005</v>
      </c>
      <c r="O1054" s="289">
        <v>816560.21070000005</v>
      </c>
      <c r="P1054" s="289">
        <v>38178.947999999997</v>
      </c>
      <c r="Q1054" s="289">
        <v>38915801.696400002</v>
      </c>
      <c r="R1054" s="289">
        <v>0</v>
      </c>
      <c r="S1054" s="289">
        <v>0</v>
      </c>
    </row>
    <row r="1055" spans="1:19">
      <c r="A1055" s="69" t="str">
        <f t="shared" si="16"/>
        <v>HLCASHRWD</v>
      </c>
      <c r="B1055" s="69" t="str">
        <f>VLOOKUP(H1055,mapping!A:B,2,0)</f>
        <v>HLCASH</v>
      </c>
      <c r="C1055" s="69" t="str">
        <f>VLOOKUP(H1055,mapping!A:C,3,0)</f>
        <v>RWD</v>
      </c>
      <c r="D1055" s="69" t="str">
        <f>VLOOKUP(H1055,mapping!A:D,4,0)</f>
        <v>Regular Option - Weekly Dividend</v>
      </c>
      <c r="G1055" s="239">
        <v>1053</v>
      </c>
      <c r="H1055" s="358" t="s">
        <v>644</v>
      </c>
      <c r="I1055" s="358" t="s">
        <v>2109</v>
      </c>
      <c r="J1055" s="287">
        <v>44642</v>
      </c>
      <c r="K1055" s="287">
        <v>44642</v>
      </c>
      <c r="L1055" s="289">
        <v>0.53327460999999998</v>
      </c>
      <c r="M1055" s="289">
        <v>0.53327460999999998</v>
      </c>
      <c r="N1055" s="289">
        <v>4446.8969999999999</v>
      </c>
      <c r="O1055" s="289">
        <v>4450290.8717903998</v>
      </c>
      <c r="P1055" s="289">
        <v>860.99699999999996</v>
      </c>
      <c r="Q1055" s="289">
        <v>861654.11291040003</v>
      </c>
      <c r="R1055" s="289">
        <v>0</v>
      </c>
      <c r="S1055" s="289">
        <v>0</v>
      </c>
    </row>
    <row r="1056" spans="1:19">
      <c r="A1056" s="69" t="str">
        <f t="shared" si="16"/>
        <v>HLCASHMDP</v>
      </c>
      <c r="B1056" s="69" t="str">
        <f>VLOOKUP(H1056,mapping!A:B,2,0)</f>
        <v>HLCASH</v>
      </c>
      <c r="C1056" s="69" t="str">
        <f>VLOOKUP(H1056,mapping!A:C,3,0)</f>
        <v>MDP</v>
      </c>
      <c r="D1056" s="69" t="str">
        <f>VLOOKUP(H1056,mapping!A:D,4,0)</f>
        <v>Direct Plan - Monthly Dividend Option</v>
      </c>
      <c r="G1056" s="239">
        <v>1054</v>
      </c>
      <c r="H1056" s="358" t="s">
        <v>635</v>
      </c>
      <c r="I1056" s="358" t="s">
        <v>2132</v>
      </c>
      <c r="J1056" s="287">
        <v>44617</v>
      </c>
      <c r="K1056" s="287">
        <v>44617</v>
      </c>
      <c r="L1056" s="289">
        <v>3.20587154</v>
      </c>
      <c r="M1056" s="289">
        <v>3.20587154</v>
      </c>
      <c r="N1056" s="289">
        <v>0</v>
      </c>
      <c r="O1056" s="289">
        <v>0</v>
      </c>
      <c r="P1056" s="289">
        <v>1476.3810000000001</v>
      </c>
      <c r="Q1056" s="289">
        <v>1537048.8909662999</v>
      </c>
      <c r="R1056" s="289">
        <v>0</v>
      </c>
      <c r="S1056" s="289">
        <v>0</v>
      </c>
    </row>
    <row r="1057" spans="1:19">
      <c r="A1057" s="69" t="str">
        <f t="shared" si="16"/>
        <v>HLCASHRDD</v>
      </c>
      <c r="B1057" s="69" t="str">
        <f>VLOOKUP(H1057,mapping!A:B,2,0)</f>
        <v>HLCASH</v>
      </c>
      <c r="C1057" s="69" t="str">
        <f>VLOOKUP(H1057,mapping!A:C,3,0)</f>
        <v>RDD</v>
      </c>
      <c r="D1057" s="69" t="str">
        <f>VLOOKUP(H1057,mapping!A:D,4,0)</f>
        <v>Regular Option - Daily Dividend</v>
      </c>
      <c r="G1057" s="239">
        <v>1055</v>
      </c>
      <c r="H1057" s="358" t="s">
        <v>638</v>
      </c>
      <c r="I1057" s="358" t="s">
        <v>2101</v>
      </c>
      <c r="J1057" s="287">
        <v>44498</v>
      </c>
      <c r="K1057" s="287">
        <v>44498</v>
      </c>
      <c r="L1057" s="289">
        <v>5.4173939999999997E-2</v>
      </c>
      <c r="M1057" s="289">
        <v>5.4173939999999997E-2</v>
      </c>
      <c r="N1057" s="289">
        <v>801.09900000000005</v>
      </c>
      <c r="O1057" s="289">
        <v>816560.21070000005</v>
      </c>
      <c r="P1057" s="289">
        <v>38178.947999999997</v>
      </c>
      <c r="Q1057" s="289">
        <v>38915801.696400002</v>
      </c>
      <c r="R1057" s="289">
        <v>0</v>
      </c>
      <c r="S1057" s="289">
        <v>0</v>
      </c>
    </row>
    <row r="1058" spans="1:19">
      <c r="A1058" s="69" t="str">
        <f t="shared" si="16"/>
        <v>HDONTFMD</v>
      </c>
      <c r="B1058" s="69" t="str">
        <f>VLOOKUP(H1058,mapping!A:B,2,0)</f>
        <v>HDONTF</v>
      </c>
      <c r="C1058" s="69" t="str">
        <f>VLOOKUP(H1058,mapping!A:C,3,0)</f>
        <v>MD</v>
      </c>
      <c r="D1058" s="69" t="str">
        <f>VLOOKUP(H1058,mapping!A:D,4,0)</f>
        <v>Monthly Dividend Option</v>
      </c>
      <c r="G1058" s="239">
        <v>1056</v>
      </c>
      <c r="H1058" s="358" t="s">
        <v>1455</v>
      </c>
      <c r="I1058" s="358" t="s">
        <v>2122</v>
      </c>
      <c r="J1058" s="287">
        <v>44557</v>
      </c>
      <c r="K1058" s="287">
        <v>44557</v>
      </c>
      <c r="L1058" s="289">
        <v>2.8654232999999998</v>
      </c>
      <c r="M1058" s="289">
        <v>2.8654232999999998</v>
      </c>
      <c r="N1058" s="289">
        <v>0</v>
      </c>
      <c r="O1058" s="289">
        <v>0</v>
      </c>
      <c r="P1058" s="289">
        <v>9926.5550000000003</v>
      </c>
      <c r="Q1058" s="289">
        <v>9954998.5506970007</v>
      </c>
      <c r="R1058" s="289">
        <v>0</v>
      </c>
      <c r="S1058" s="289">
        <v>0</v>
      </c>
    </row>
    <row r="1059" spans="1:19">
      <c r="A1059" s="69" t="str">
        <f t="shared" si="16"/>
        <v>HLCASHMD</v>
      </c>
      <c r="B1059" s="69" t="str">
        <f>VLOOKUP(H1059,mapping!A:B,2,0)</f>
        <v>HLCASH</v>
      </c>
      <c r="C1059" s="69" t="str">
        <f>VLOOKUP(H1059,mapping!A:C,3,0)</f>
        <v>MD</v>
      </c>
      <c r="D1059" s="69" t="str">
        <f>VLOOKUP(H1059,mapping!A:D,4,0)</f>
        <v>Monthly Dividend Option</v>
      </c>
      <c r="G1059" s="239">
        <v>1057</v>
      </c>
      <c r="H1059" s="358" t="s">
        <v>632</v>
      </c>
      <c r="I1059" s="358" t="s">
        <v>2119</v>
      </c>
      <c r="J1059" s="287">
        <v>44645</v>
      </c>
      <c r="K1059" s="287">
        <v>44645</v>
      </c>
      <c r="L1059" s="289">
        <v>2.6877360100000001</v>
      </c>
      <c r="M1059" s="289">
        <v>2.6877360100000001</v>
      </c>
      <c r="N1059" s="289">
        <v>19935.233</v>
      </c>
      <c r="O1059" s="289">
        <v>20020063.396984901</v>
      </c>
      <c r="P1059" s="289">
        <v>41108.794000000002</v>
      </c>
      <c r="Q1059" s="289">
        <v>41283724.251108199</v>
      </c>
      <c r="R1059" s="289">
        <v>48222.64</v>
      </c>
      <c r="S1059" s="289">
        <v>0</v>
      </c>
    </row>
    <row r="1060" spans="1:19">
      <c r="A1060" s="69" t="str">
        <f t="shared" si="16"/>
        <v>HLCASHRWD</v>
      </c>
      <c r="B1060" s="69" t="str">
        <f>VLOOKUP(H1060,mapping!A:B,2,0)</f>
        <v>HLCASH</v>
      </c>
      <c r="C1060" s="69" t="str">
        <f>VLOOKUP(H1060,mapping!A:C,3,0)</f>
        <v>RWD</v>
      </c>
      <c r="D1060" s="69" t="str">
        <f>VLOOKUP(H1060,mapping!A:D,4,0)</f>
        <v>Regular Option - Weekly Dividend</v>
      </c>
      <c r="G1060" s="239">
        <v>1058</v>
      </c>
      <c r="H1060" s="358" t="s">
        <v>644</v>
      </c>
      <c r="I1060" s="358" t="s">
        <v>2109</v>
      </c>
      <c r="J1060" s="287">
        <v>44523</v>
      </c>
      <c r="K1060" s="287">
        <v>44523</v>
      </c>
      <c r="L1060" s="289">
        <v>0.47648372999999999</v>
      </c>
      <c r="M1060" s="289">
        <v>0.47648372999999999</v>
      </c>
      <c r="N1060" s="289">
        <v>4446.8969999999999</v>
      </c>
      <c r="O1060" s="289">
        <v>4450038.2880408</v>
      </c>
      <c r="P1060" s="289">
        <v>860.99699999999996</v>
      </c>
      <c r="Q1060" s="289">
        <v>861605.20828080003</v>
      </c>
      <c r="R1060" s="289">
        <v>0</v>
      </c>
      <c r="S1060" s="289">
        <v>0</v>
      </c>
    </row>
    <row r="1061" spans="1:19">
      <c r="A1061" s="69" t="str">
        <f t="shared" si="16"/>
        <v>HLCASHRDD</v>
      </c>
      <c r="B1061" s="69" t="str">
        <f>VLOOKUP(H1061,mapping!A:B,2,0)</f>
        <v>HLCASH</v>
      </c>
      <c r="C1061" s="69" t="str">
        <f>VLOOKUP(H1061,mapping!A:C,3,0)</f>
        <v>RDD</v>
      </c>
      <c r="D1061" s="69" t="str">
        <f>VLOOKUP(H1061,mapping!A:D,4,0)</f>
        <v>Regular Option - Daily Dividend</v>
      </c>
      <c r="G1061" s="239">
        <v>1059</v>
      </c>
      <c r="H1061" s="358" t="s">
        <v>638</v>
      </c>
      <c r="I1061" s="358" t="s">
        <v>2101</v>
      </c>
      <c r="J1061" s="287">
        <v>44480</v>
      </c>
      <c r="K1061" s="287">
        <v>44480</v>
      </c>
      <c r="L1061" s="289">
        <v>0.11588936</v>
      </c>
      <c r="M1061" s="289">
        <v>0.11588936</v>
      </c>
      <c r="N1061" s="289">
        <v>801.09900000000005</v>
      </c>
      <c r="O1061" s="289">
        <v>816560.21070000005</v>
      </c>
      <c r="P1061" s="289">
        <v>38178.947999999997</v>
      </c>
      <c r="Q1061" s="289">
        <v>38915801.696400002</v>
      </c>
      <c r="R1061" s="289">
        <v>0</v>
      </c>
      <c r="S1061" s="289">
        <v>0</v>
      </c>
    </row>
    <row r="1062" spans="1:19">
      <c r="A1062" s="69" t="str">
        <f t="shared" si="16"/>
        <v>HLCASHRDD</v>
      </c>
      <c r="B1062" s="69" t="str">
        <f>VLOOKUP(H1062,mapping!A:B,2,0)</f>
        <v>HLCASH</v>
      </c>
      <c r="C1062" s="69" t="str">
        <f>VLOOKUP(H1062,mapping!A:C,3,0)</f>
        <v>RDD</v>
      </c>
      <c r="D1062" s="69" t="str">
        <f>VLOOKUP(H1062,mapping!A:D,4,0)</f>
        <v>Regular Option - Daily Dividend</v>
      </c>
      <c r="G1062" s="239">
        <v>1060</v>
      </c>
      <c r="H1062" s="358" t="s">
        <v>638</v>
      </c>
      <c r="I1062" s="358" t="s">
        <v>2101</v>
      </c>
      <c r="J1062" s="287">
        <v>44575</v>
      </c>
      <c r="K1062" s="287">
        <v>44575</v>
      </c>
      <c r="L1062" s="289">
        <v>5.9663929999999997E-2</v>
      </c>
      <c r="M1062" s="289">
        <v>5.9663929999999997E-2</v>
      </c>
      <c r="N1062" s="289">
        <v>801.09900000000005</v>
      </c>
      <c r="O1062" s="289">
        <v>816560.21070000005</v>
      </c>
      <c r="P1062" s="289">
        <v>38178.947999999997</v>
      </c>
      <c r="Q1062" s="289">
        <v>38915801.696400002</v>
      </c>
      <c r="R1062" s="289">
        <v>0</v>
      </c>
      <c r="S1062" s="289">
        <v>0</v>
      </c>
    </row>
    <row r="1063" spans="1:19">
      <c r="A1063" s="69" t="str">
        <f t="shared" si="16"/>
        <v>HDMIPSQDP</v>
      </c>
      <c r="B1063" s="69" t="str">
        <f>VLOOKUP(H1063,mapping!A:B,2,0)</f>
        <v>HDMIPS</v>
      </c>
      <c r="C1063" s="69" t="str">
        <f>VLOOKUP(H1063,mapping!A:C,3,0)</f>
        <v>QDP</v>
      </c>
      <c r="D1063" s="69" t="str">
        <f>VLOOKUP(H1063,mapping!A:D,4,0)</f>
        <v>Direct Plan - Quarterly Dividend Option</v>
      </c>
      <c r="G1063" s="239">
        <v>1061</v>
      </c>
      <c r="H1063" s="358" t="s">
        <v>403</v>
      </c>
      <c r="I1063" s="358" t="s">
        <v>2141</v>
      </c>
      <c r="J1063" s="287">
        <v>44645</v>
      </c>
      <c r="K1063" s="287">
        <v>44645</v>
      </c>
      <c r="L1063" s="289">
        <v>0.23</v>
      </c>
      <c r="M1063" s="289">
        <v>0.23</v>
      </c>
      <c r="N1063" s="289">
        <v>0</v>
      </c>
      <c r="O1063" s="289">
        <v>0</v>
      </c>
      <c r="P1063" s="289">
        <v>19814.285</v>
      </c>
      <c r="Q1063" s="289">
        <v>285646.69541699998</v>
      </c>
      <c r="R1063" s="289">
        <v>0</v>
      </c>
      <c r="S1063" s="289">
        <v>0</v>
      </c>
    </row>
    <row r="1064" spans="1:19">
      <c r="A1064" s="69" t="str">
        <f t="shared" si="16"/>
        <v>HDUSDFWD</v>
      </c>
      <c r="B1064" s="69" t="str">
        <f>VLOOKUP(H1064,mapping!A:B,2,0)</f>
        <v>HDUSDF</v>
      </c>
      <c r="C1064" s="69" t="str">
        <f>VLOOKUP(H1064,mapping!A:C,3,0)</f>
        <v>WD</v>
      </c>
      <c r="D1064" s="69" t="str">
        <f>VLOOKUP(H1064,mapping!A:D,4,0)</f>
        <v>Weekly Dividend Option</v>
      </c>
      <c r="G1064" s="239">
        <v>1062</v>
      </c>
      <c r="H1064" s="358" t="s">
        <v>1681</v>
      </c>
      <c r="I1064" s="358" t="s">
        <v>2111</v>
      </c>
      <c r="J1064" s="287">
        <v>44495</v>
      </c>
      <c r="K1064" s="287">
        <v>44495</v>
      </c>
      <c r="L1064" s="289">
        <v>0.12251655</v>
      </c>
      <c r="M1064" s="289">
        <v>0.12251655</v>
      </c>
      <c r="N1064" s="289">
        <v>0</v>
      </c>
      <c r="O1064" s="289">
        <v>0</v>
      </c>
      <c r="P1064" s="289">
        <v>26786.731</v>
      </c>
      <c r="Q1064" s="289">
        <v>27455161.728027798</v>
      </c>
      <c r="R1064" s="289">
        <v>0</v>
      </c>
      <c r="S1064" s="289">
        <v>0</v>
      </c>
    </row>
    <row r="1065" spans="1:19">
      <c r="A1065" s="69" t="str">
        <f t="shared" si="16"/>
        <v>HDSTIFWD</v>
      </c>
      <c r="B1065" s="69" t="str">
        <f>VLOOKUP(H1065,mapping!A:B,2,0)</f>
        <v>HDSTIF</v>
      </c>
      <c r="C1065" s="69" t="str">
        <f>VLOOKUP(H1065,mapping!A:C,3,0)</f>
        <v>WD</v>
      </c>
      <c r="D1065" s="69" t="str">
        <f>VLOOKUP(H1065,mapping!A:D,4,0)</f>
        <v>Weekly Dividend Option</v>
      </c>
      <c r="G1065" s="239">
        <v>1063</v>
      </c>
      <c r="H1065" s="358" t="s">
        <v>451</v>
      </c>
      <c r="I1065" s="358" t="s">
        <v>2100</v>
      </c>
      <c r="J1065" s="287">
        <v>44607</v>
      </c>
      <c r="K1065" s="287">
        <v>44607</v>
      </c>
      <c r="L1065" s="289">
        <v>3.3175999999999997E-2</v>
      </c>
      <c r="M1065" s="289">
        <v>3.3175999999999997E-2</v>
      </c>
      <c r="N1065" s="289">
        <v>0.10199999999999999</v>
      </c>
      <c r="O1065" s="289">
        <v>1.0433376000000001</v>
      </c>
      <c r="P1065" s="289">
        <v>3268264.3119999999</v>
      </c>
      <c r="Q1065" s="289">
        <v>33430421.9945856</v>
      </c>
      <c r="R1065" s="289">
        <v>0</v>
      </c>
      <c r="S1065" s="289">
        <v>0</v>
      </c>
    </row>
    <row r="1066" spans="1:19">
      <c r="A1066" s="69" t="str">
        <f t="shared" si="16"/>
        <v>HDONTFWDP</v>
      </c>
      <c r="B1066" s="69" t="str">
        <f>VLOOKUP(H1066,mapping!A:B,2,0)</f>
        <v>HDONTF</v>
      </c>
      <c r="C1066" s="69" t="str">
        <f>VLOOKUP(H1066,mapping!A:C,3,0)</f>
        <v>WDP</v>
      </c>
      <c r="D1066" s="69" t="str">
        <f>VLOOKUP(H1066,mapping!A:D,4,0)</f>
        <v>Direct Plan - Weekly Dividend Option</v>
      </c>
      <c r="G1066" s="239">
        <v>1064</v>
      </c>
      <c r="H1066" s="358" t="s">
        <v>1464</v>
      </c>
      <c r="I1066" s="358" t="s">
        <v>2102</v>
      </c>
      <c r="J1066" s="287">
        <v>44607</v>
      </c>
      <c r="K1066" s="287">
        <v>44607</v>
      </c>
      <c r="L1066" s="289">
        <v>0.63300000000000001</v>
      </c>
      <c r="M1066" s="289">
        <v>0.63300000000000001</v>
      </c>
      <c r="N1066" s="289">
        <v>0</v>
      </c>
      <c r="O1066" s="289">
        <v>0</v>
      </c>
      <c r="P1066" s="289">
        <v>0</v>
      </c>
      <c r="Q1066" s="289">
        <v>0</v>
      </c>
      <c r="R1066" s="289">
        <v>0</v>
      </c>
      <c r="S1066" s="289">
        <v>0</v>
      </c>
    </row>
    <row r="1067" spans="1:19">
      <c r="A1067" s="69" t="str">
        <f t="shared" si="16"/>
        <v>HDONTFWD</v>
      </c>
      <c r="B1067" s="69" t="str">
        <f>VLOOKUP(H1067,mapping!A:B,2,0)</f>
        <v>HDONTF</v>
      </c>
      <c r="C1067" s="69" t="str">
        <f>VLOOKUP(H1067,mapping!A:C,3,0)</f>
        <v>WD</v>
      </c>
      <c r="D1067" s="69" t="str">
        <f>VLOOKUP(H1067,mapping!A:D,4,0)</f>
        <v>Weekly Dividend Option</v>
      </c>
      <c r="G1067" s="239">
        <v>1065</v>
      </c>
      <c r="H1067" s="358" t="s">
        <v>1461</v>
      </c>
      <c r="I1067" s="358" t="s">
        <v>2107</v>
      </c>
      <c r="J1067" s="287">
        <v>44516</v>
      </c>
      <c r="K1067" s="287">
        <v>44516</v>
      </c>
      <c r="L1067" s="289">
        <v>0.59582500000000005</v>
      </c>
      <c r="M1067" s="289">
        <v>0.59582500000000005</v>
      </c>
      <c r="N1067" s="289">
        <v>0</v>
      </c>
      <c r="O1067" s="289">
        <v>0</v>
      </c>
      <c r="P1067" s="289">
        <v>52.012999999999998</v>
      </c>
      <c r="Q1067" s="289">
        <v>52043.989345399998</v>
      </c>
      <c r="R1067" s="289">
        <v>0</v>
      </c>
      <c r="S1067" s="289">
        <v>0</v>
      </c>
    </row>
    <row r="1068" spans="1:19" hidden="1">
      <c r="A1068" s="69" t="str">
        <f t="shared" si="16"/>
        <v>HDCOBFIgnore</v>
      </c>
      <c r="B1068" s="69" t="str">
        <f>VLOOKUP(H1068,mapping!A:B,2,0)</f>
        <v>HDCOBF</v>
      </c>
      <c r="C1068" s="69" t="str">
        <f>VLOOKUP(H1068,mapping!A:C,3,0)</f>
        <v>Ignore</v>
      </c>
      <c r="D1068" s="69" t="str">
        <f>VLOOKUP(H1068,mapping!A:D,4,0)</f>
        <v>Ignore</v>
      </c>
      <c r="G1068" s="239">
        <v>1066</v>
      </c>
      <c r="H1068" s="358" t="s">
        <v>2086</v>
      </c>
      <c r="I1068" s="358" t="s">
        <v>2115</v>
      </c>
      <c r="J1068" s="287">
        <v>44557</v>
      </c>
      <c r="K1068" s="287">
        <v>44557</v>
      </c>
      <c r="L1068" s="289">
        <v>0.15</v>
      </c>
      <c r="M1068" s="289">
        <v>0.15</v>
      </c>
      <c r="N1068" s="289">
        <v>0</v>
      </c>
      <c r="O1068" s="289">
        <v>0</v>
      </c>
      <c r="P1068" s="289">
        <v>6999.65</v>
      </c>
      <c r="Q1068" s="289">
        <v>71822.008719999998</v>
      </c>
      <c r="R1068" s="289">
        <v>0</v>
      </c>
      <c r="S1068" s="289">
        <v>0</v>
      </c>
    </row>
    <row r="1069" spans="1:19">
      <c r="A1069" s="69" t="str">
        <f t="shared" si="16"/>
        <v>HLCASHRDD</v>
      </c>
      <c r="B1069" s="69" t="str">
        <f>VLOOKUP(H1069,mapping!A:B,2,0)</f>
        <v>HLCASH</v>
      </c>
      <c r="C1069" s="69" t="str">
        <f>VLOOKUP(H1069,mapping!A:C,3,0)</f>
        <v>RDD</v>
      </c>
      <c r="D1069" s="69" t="str">
        <f>VLOOKUP(H1069,mapping!A:D,4,0)</f>
        <v>Regular Option - Daily Dividend</v>
      </c>
      <c r="G1069" s="239">
        <v>1067</v>
      </c>
      <c r="H1069" s="358" t="s">
        <v>638</v>
      </c>
      <c r="I1069" s="358" t="s">
        <v>2101</v>
      </c>
      <c r="J1069" s="287">
        <v>44511</v>
      </c>
      <c r="K1069" s="287">
        <v>44511</v>
      </c>
      <c r="L1069" s="289">
        <v>0.10142761</v>
      </c>
      <c r="M1069" s="289">
        <v>0.10142761</v>
      </c>
      <c r="N1069" s="289">
        <v>801.09900000000005</v>
      </c>
      <c r="O1069" s="289">
        <v>816560.21070000005</v>
      </c>
      <c r="P1069" s="289">
        <v>38178.947999999997</v>
      </c>
      <c r="Q1069" s="289">
        <v>38915801.696400002</v>
      </c>
      <c r="R1069" s="289">
        <v>0</v>
      </c>
      <c r="S1069" s="289">
        <v>0</v>
      </c>
    </row>
    <row r="1070" spans="1:19">
      <c r="A1070" s="69" t="str">
        <f t="shared" si="16"/>
        <v>HLCASHWD</v>
      </c>
      <c r="B1070" s="69" t="str">
        <f>VLOOKUP(H1070,mapping!A:B,2,0)</f>
        <v>HLCASH</v>
      </c>
      <c r="C1070" s="69" t="str">
        <f>VLOOKUP(H1070,mapping!A:C,3,0)</f>
        <v>WD</v>
      </c>
      <c r="D1070" s="69" t="str">
        <f>VLOOKUP(H1070,mapping!A:D,4,0)</f>
        <v>Weekly Dividend Option</v>
      </c>
      <c r="G1070" s="239">
        <v>1068</v>
      </c>
      <c r="H1070" s="358" t="s">
        <v>660</v>
      </c>
      <c r="I1070" s="358" t="s">
        <v>2105</v>
      </c>
      <c r="J1070" s="287">
        <v>44516</v>
      </c>
      <c r="K1070" s="287">
        <v>44516</v>
      </c>
      <c r="L1070" s="289">
        <v>0.72129078999999996</v>
      </c>
      <c r="M1070" s="289">
        <v>0.72129078999999996</v>
      </c>
      <c r="N1070" s="289">
        <v>1920.008</v>
      </c>
      <c r="O1070" s="289">
        <v>2127709.4734192002</v>
      </c>
      <c r="P1070" s="289">
        <v>93021.332999999999</v>
      </c>
      <c r="Q1070" s="289">
        <v>103084138.9484742</v>
      </c>
      <c r="R1070" s="289">
        <v>0</v>
      </c>
      <c r="S1070" s="289">
        <v>3246.08</v>
      </c>
    </row>
    <row r="1071" spans="1:19" hidden="1">
      <c r="A1071" s="69" t="str">
        <f t="shared" si="16"/>
        <v>HDCOBFIgnore</v>
      </c>
      <c r="B1071" s="69" t="str">
        <f>VLOOKUP(H1071,mapping!A:B,2,0)</f>
        <v>HDCOBF</v>
      </c>
      <c r="C1071" s="69" t="str">
        <f>VLOOKUP(H1071,mapping!A:C,3,0)</f>
        <v>Ignore</v>
      </c>
      <c r="D1071" s="69" t="str">
        <f>VLOOKUP(H1071,mapping!A:D,4,0)</f>
        <v>Ignore</v>
      </c>
      <c r="G1071" s="239">
        <v>1069</v>
      </c>
      <c r="H1071" s="358" t="s">
        <v>2086</v>
      </c>
      <c r="I1071" s="358" t="s">
        <v>2115</v>
      </c>
      <c r="J1071" s="287">
        <v>44645</v>
      </c>
      <c r="K1071" s="287">
        <v>44645</v>
      </c>
      <c r="L1071" s="289">
        <v>0.12</v>
      </c>
      <c r="M1071" s="289">
        <v>0.12</v>
      </c>
      <c r="N1071" s="289">
        <v>0</v>
      </c>
      <c r="O1071" s="289">
        <v>0</v>
      </c>
      <c r="P1071" s="289">
        <v>6999.65</v>
      </c>
      <c r="Q1071" s="289">
        <v>71345.332555000001</v>
      </c>
      <c r="R1071" s="289">
        <v>0</v>
      </c>
      <c r="S1071" s="289">
        <v>0</v>
      </c>
    </row>
    <row r="1072" spans="1:19" hidden="1">
      <c r="A1072" s="69" t="str">
        <f t="shared" si="16"/>
        <v>HDMIPSIgnore</v>
      </c>
      <c r="B1072" s="69" t="str">
        <f>VLOOKUP(H1072,mapping!A:B,2,0)</f>
        <v>HDMIPS</v>
      </c>
      <c r="C1072" s="69" t="str">
        <f>VLOOKUP(H1072,mapping!A:C,3,0)</f>
        <v>Ignore</v>
      </c>
      <c r="D1072" s="69" t="str">
        <f>VLOOKUP(H1072,mapping!A:D,4,0)</f>
        <v>Ignore</v>
      </c>
      <c r="G1072" s="239">
        <v>1070</v>
      </c>
      <c r="H1072" s="358" t="s">
        <v>1865</v>
      </c>
      <c r="I1072" s="358" t="s">
        <v>2137</v>
      </c>
      <c r="J1072" s="287">
        <v>44525</v>
      </c>
      <c r="K1072" s="287">
        <v>44525</v>
      </c>
      <c r="L1072" s="289">
        <v>6.5000000000000002E-2</v>
      </c>
      <c r="M1072" s="289">
        <v>6.5000000000000002E-2</v>
      </c>
      <c r="N1072" s="289">
        <v>0</v>
      </c>
      <c r="O1072" s="289">
        <v>0</v>
      </c>
      <c r="P1072" s="289">
        <v>15763.476000000001</v>
      </c>
      <c r="Q1072" s="289">
        <v>206392.76761559999</v>
      </c>
      <c r="R1072" s="289">
        <v>0</v>
      </c>
      <c r="S1072" s="289">
        <v>0</v>
      </c>
    </row>
    <row r="1073" spans="1:19">
      <c r="A1073" s="69" t="str">
        <f t="shared" si="16"/>
        <v>HLCASHRDD</v>
      </c>
      <c r="B1073" s="69" t="str">
        <f>VLOOKUP(H1073,mapping!A:B,2,0)</f>
        <v>HLCASH</v>
      </c>
      <c r="C1073" s="69" t="str">
        <f>VLOOKUP(H1073,mapping!A:C,3,0)</f>
        <v>RDD</v>
      </c>
      <c r="D1073" s="69" t="str">
        <f>VLOOKUP(H1073,mapping!A:D,4,0)</f>
        <v>Regular Option - Daily Dividend</v>
      </c>
      <c r="G1073" s="239">
        <v>1071</v>
      </c>
      <c r="H1073" s="358" t="s">
        <v>638</v>
      </c>
      <c r="I1073" s="358" t="s">
        <v>2101</v>
      </c>
      <c r="J1073" s="287">
        <v>44647</v>
      </c>
      <c r="K1073" s="287">
        <v>44647</v>
      </c>
      <c r="L1073" s="289">
        <v>0.1546179</v>
      </c>
      <c r="M1073" s="289">
        <v>0.1546179</v>
      </c>
      <c r="N1073" s="289">
        <v>801.09900000000005</v>
      </c>
      <c r="O1073" s="289">
        <v>816560.21070000005</v>
      </c>
      <c r="P1073" s="289">
        <v>38178.947999999997</v>
      </c>
      <c r="Q1073" s="289">
        <v>38915801.696400002</v>
      </c>
      <c r="R1073" s="289">
        <v>0</v>
      </c>
      <c r="S1073" s="289">
        <v>0</v>
      </c>
    </row>
    <row r="1074" spans="1:19">
      <c r="A1074" s="69" t="str">
        <f t="shared" si="16"/>
        <v>HDONTFWD</v>
      </c>
      <c r="B1074" s="69" t="str">
        <f>VLOOKUP(H1074,mapping!A:B,2,0)</f>
        <v>HDONTF</v>
      </c>
      <c r="C1074" s="69" t="str">
        <f>VLOOKUP(H1074,mapping!A:C,3,0)</f>
        <v>WD</v>
      </c>
      <c r="D1074" s="69" t="str">
        <f>VLOOKUP(H1074,mapping!A:D,4,0)</f>
        <v>Weekly Dividend Option</v>
      </c>
      <c r="G1074" s="239">
        <v>1072</v>
      </c>
      <c r="H1074" s="358" t="s">
        <v>1461</v>
      </c>
      <c r="I1074" s="358" t="s">
        <v>2107</v>
      </c>
      <c r="J1074" s="287">
        <v>44544</v>
      </c>
      <c r="K1074" s="287">
        <v>44544</v>
      </c>
      <c r="L1074" s="289">
        <v>0.59568149999999997</v>
      </c>
      <c r="M1074" s="289">
        <v>0.59568149999999997</v>
      </c>
      <c r="N1074" s="289">
        <v>0</v>
      </c>
      <c r="O1074" s="289">
        <v>0</v>
      </c>
      <c r="P1074" s="289">
        <v>52.139000000000003</v>
      </c>
      <c r="Q1074" s="289">
        <v>52170.059202299999</v>
      </c>
      <c r="R1074" s="289">
        <v>0</v>
      </c>
      <c r="S1074" s="289">
        <v>0</v>
      </c>
    </row>
    <row r="1075" spans="1:19">
      <c r="A1075" s="69" t="str">
        <f t="shared" si="16"/>
        <v>HLCASHRDD</v>
      </c>
      <c r="B1075" s="69" t="str">
        <f>VLOOKUP(H1075,mapping!A:B,2,0)</f>
        <v>HLCASH</v>
      </c>
      <c r="C1075" s="69" t="str">
        <f>VLOOKUP(H1075,mapping!A:C,3,0)</f>
        <v>RDD</v>
      </c>
      <c r="D1075" s="69" t="str">
        <f>VLOOKUP(H1075,mapping!A:D,4,0)</f>
        <v>Regular Option - Daily Dividend</v>
      </c>
      <c r="G1075" s="239">
        <v>1073</v>
      </c>
      <c r="H1075" s="358" t="s">
        <v>638</v>
      </c>
      <c r="I1075" s="358" t="s">
        <v>2101</v>
      </c>
      <c r="J1075" s="287">
        <v>44629</v>
      </c>
      <c r="K1075" s="287">
        <v>44629</v>
      </c>
      <c r="L1075" s="289">
        <v>9.0759839999999994E-2</v>
      </c>
      <c r="M1075" s="289">
        <v>9.0759839999999994E-2</v>
      </c>
      <c r="N1075" s="289">
        <v>801.09900000000005</v>
      </c>
      <c r="O1075" s="289">
        <v>816560.21070000005</v>
      </c>
      <c r="P1075" s="289">
        <v>38178.947999999997</v>
      </c>
      <c r="Q1075" s="289">
        <v>38915801.696400002</v>
      </c>
      <c r="R1075" s="289">
        <v>0</v>
      </c>
      <c r="S1075" s="289">
        <v>0</v>
      </c>
    </row>
    <row r="1076" spans="1:19">
      <c r="A1076" s="69" t="str">
        <f t="shared" si="16"/>
        <v>HLCASHRDD</v>
      </c>
      <c r="B1076" s="69" t="str">
        <f>VLOOKUP(H1076,mapping!A:B,2,0)</f>
        <v>HLCASH</v>
      </c>
      <c r="C1076" s="69" t="str">
        <f>VLOOKUP(H1076,mapping!A:C,3,0)</f>
        <v>RDD</v>
      </c>
      <c r="D1076" s="69" t="str">
        <f>VLOOKUP(H1076,mapping!A:D,4,0)</f>
        <v>Regular Option - Daily Dividend</v>
      </c>
      <c r="G1076" s="239">
        <v>1074</v>
      </c>
      <c r="H1076" s="358" t="s">
        <v>638</v>
      </c>
      <c r="I1076" s="358" t="s">
        <v>2101</v>
      </c>
      <c r="J1076" s="287">
        <v>44635</v>
      </c>
      <c r="K1076" s="287">
        <v>44635</v>
      </c>
      <c r="L1076" s="289">
        <v>9.2362200000000005E-2</v>
      </c>
      <c r="M1076" s="289">
        <v>9.2362200000000005E-2</v>
      </c>
      <c r="N1076" s="289">
        <v>801.09900000000005</v>
      </c>
      <c r="O1076" s="289">
        <v>816560.21070000005</v>
      </c>
      <c r="P1076" s="289">
        <v>38178.947999999997</v>
      </c>
      <c r="Q1076" s="289">
        <v>38915801.696400002</v>
      </c>
      <c r="R1076" s="289">
        <v>0</v>
      </c>
      <c r="S1076" s="289">
        <v>0</v>
      </c>
    </row>
    <row r="1077" spans="1:19" hidden="1">
      <c r="A1077" s="69" t="str">
        <f t="shared" si="16"/>
        <v>HDMIPSIgnore</v>
      </c>
      <c r="B1077" s="69" t="str">
        <f>VLOOKUP(H1077,mapping!A:B,2,0)</f>
        <v>HDMIPS</v>
      </c>
      <c r="C1077" s="69" t="str">
        <f>VLOOKUP(H1077,mapping!A:C,3,0)</f>
        <v>Ignore</v>
      </c>
      <c r="D1077" s="69" t="str">
        <f>VLOOKUP(H1077,mapping!A:D,4,0)</f>
        <v>Ignore</v>
      </c>
      <c r="G1077" s="239">
        <v>1075</v>
      </c>
      <c r="H1077" s="358" t="s">
        <v>2088</v>
      </c>
      <c r="I1077" s="358" t="s">
        <v>2127</v>
      </c>
      <c r="J1077" s="287">
        <v>44645</v>
      </c>
      <c r="K1077" s="287">
        <v>44645</v>
      </c>
      <c r="L1077" s="289">
        <v>8.5000000000000006E-2</v>
      </c>
      <c r="M1077" s="289">
        <v>8.5000000000000006E-2</v>
      </c>
      <c r="N1077" s="289">
        <v>0</v>
      </c>
      <c r="O1077" s="289">
        <v>0</v>
      </c>
      <c r="P1077" s="289">
        <v>0</v>
      </c>
      <c r="Q1077" s="289">
        <v>0</v>
      </c>
      <c r="R1077" s="289">
        <v>0</v>
      </c>
      <c r="S1077" s="289">
        <v>0</v>
      </c>
    </row>
    <row r="1078" spans="1:19">
      <c r="A1078" s="69" t="str">
        <f t="shared" si="16"/>
        <v>HDUSTFRWD</v>
      </c>
      <c r="B1078" s="69" t="str">
        <f>VLOOKUP(H1078,mapping!A:B,2,0)</f>
        <v>HDUSTF</v>
      </c>
      <c r="C1078" s="69" t="str">
        <f>VLOOKUP(H1078,mapping!A:C,3,0)</f>
        <v>RWD</v>
      </c>
      <c r="D1078" s="69" t="str">
        <f>VLOOKUP(H1078,mapping!A:D,4,0)</f>
        <v>Regular Option - Weekly Dividend</v>
      </c>
      <c r="G1078" s="239">
        <v>1076</v>
      </c>
      <c r="H1078" s="358" t="s">
        <v>495</v>
      </c>
      <c r="I1078" s="358" t="s">
        <v>2263</v>
      </c>
      <c r="J1078" s="287">
        <v>44600</v>
      </c>
      <c r="K1078" s="287">
        <v>44600</v>
      </c>
      <c r="L1078" s="289">
        <v>1.09278E-3</v>
      </c>
      <c r="M1078" s="289">
        <v>1.09278E-3</v>
      </c>
      <c r="N1078" s="289">
        <v>0</v>
      </c>
      <c r="O1078" s="289">
        <v>0</v>
      </c>
      <c r="P1078" s="289">
        <v>685682.48300000001</v>
      </c>
      <c r="Q1078" s="289">
        <v>6857579.0807312997</v>
      </c>
      <c r="R1078" s="289">
        <v>0</v>
      </c>
      <c r="S1078" s="289">
        <v>0</v>
      </c>
    </row>
    <row r="1079" spans="1:19">
      <c r="A1079" s="69" t="str">
        <f t="shared" si="16"/>
        <v>HDONTFWDP</v>
      </c>
      <c r="B1079" s="69" t="str">
        <f>VLOOKUP(H1079,mapping!A:B,2,0)</f>
        <v>HDONTF</v>
      </c>
      <c r="C1079" s="69" t="str">
        <f>VLOOKUP(H1079,mapping!A:C,3,0)</f>
        <v>WDP</v>
      </c>
      <c r="D1079" s="69" t="str">
        <f>VLOOKUP(H1079,mapping!A:D,4,0)</f>
        <v>Direct Plan - Weekly Dividend Option</v>
      </c>
      <c r="G1079" s="239">
        <v>1077</v>
      </c>
      <c r="H1079" s="358" t="s">
        <v>1464</v>
      </c>
      <c r="I1079" s="358" t="s">
        <v>2102</v>
      </c>
      <c r="J1079" s="287">
        <v>44600</v>
      </c>
      <c r="K1079" s="287">
        <v>44600</v>
      </c>
      <c r="L1079" s="289">
        <v>0.63809000000000005</v>
      </c>
      <c r="M1079" s="289">
        <v>0.63809000000000005</v>
      </c>
      <c r="N1079" s="289">
        <v>0</v>
      </c>
      <c r="O1079" s="289">
        <v>0</v>
      </c>
      <c r="P1079" s="289">
        <v>0</v>
      </c>
      <c r="Q1079" s="289">
        <v>0</v>
      </c>
      <c r="R1079" s="289">
        <v>0</v>
      </c>
      <c r="S1079" s="289">
        <v>0</v>
      </c>
    </row>
    <row r="1080" spans="1:19">
      <c r="A1080" s="69" t="str">
        <f t="shared" si="16"/>
        <v>HEEQTFDDP</v>
      </c>
      <c r="B1080" s="69" t="str">
        <f>VLOOKUP(H1080,mapping!A:B,2,0)</f>
        <v>HEEQTF</v>
      </c>
      <c r="C1080" s="69" t="str">
        <f>VLOOKUP(H1080,mapping!A:C,3,0)</f>
        <v>DDP</v>
      </c>
      <c r="D1080" s="69" t="str">
        <f>VLOOKUP(H1080,mapping!A:D,4,0)</f>
        <v>Direct Plan - Dividend Option</v>
      </c>
      <c r="G1080" s="239">
        <v>1078</v>
      </c>
      <c r="H1080" s="358" t="s">
        <v>514</v>
      </c>
      <c r="I1080" s="358" t="s">
        <v>2267</v>
      </c>
      <c r="J1080" s="287">
        <v>44557</v>
      </c>
      <c r="K1080" s="287">
        <v>44557</v>
      </c>
      <c r="L1080" s="289">
        <v>3</v>
      </c>
      <c r="M1080" s="289">
        <v>3</v>
      </c>
      <c r="N1080" s="289">
        <v>4000.7620000000002</v>
      </c>
      <c r="O1080" s="289">
        <v>160726.2125118</v>
      </c>
      <c r="P1080" s="289">
        <v>510418.61099999998</v>
      </c>
      <c r="Q1080" s="289">
        <v>20505506.2364529</v>
      </c>
      <c r="R1080" s="289">
        <v>10802.29</v>
      </c>
      <c r="S1080" s="289">
        <v>0</v>
      </c>
    </row>
    <row r="1081" spans="1:19">
      <c r="A1081" s="69" t="str">
        <f t="shared" si="16"/>
        <v>HLCASHRDD</v>
      </c>
      <c r="B1081" s="69" t="str">
        <f>VLOOKUP(H1081,mapping!A:B,2,0)</f>
        <v>HLCASH</v>
      </c>
      <c r="C1081" s="69" t="str">
        <f>VLOOKUP(H1081,mapping!A:C,3,0)</f>
        <v>RDD</v>
      </c>
      <c r="D1081" s="69" t="str">
        <f>VLOOKUP(H1081,mapping!A:D,4,0)</f>
        <v>Regular Option - Daily Dividend</v>
      </c>
      <c r="G1081" s="239">
        <v>1079</v>
      </c>
      <c r="H1081" s="358" t="s">
        <v>638</v>
      </c>
      <c r="I1081" s="358" t="s">
        <v>2101</v>
      </c>
      <c r="J1081" s="287">
        <v>44502</v>
      </c>
      <c r="K1081" s="287">
        <v>44502</v>
      </c>
      <c r="L1081" s="289">
        <v>7.234401E-2</v>
      </c>
      <c r="M1081" s="289">
        <v>7.234401E-2</v>
      </c>
      <c r="N1081" s="289">
        <v>801.09900000000005</v>
      </c>
      <c r="O1081" s="289">
        <v>816560.21070000005</v>
      </c>
      <c r="P1081" s="289">
        <v>38178.947999999997</v>
      </c>
      <c r="Q1081" s="289">
        <v>38915801.696400002</v>
      </c>
      <c r="R1081" s="289">
        <v>0</v>
      </c>
      <c r="S1081" s="289">
        <v>0</v>
      </c>
    </row>
    <row r="1082" spans="1:19">
      <c r="A1082" s="69" t="str">
        <f t="shared" si="16"/>
        <v>HDONTFWDP</v>
      </c>
      <c r="B1082" s="69" t="str">
        <f>VLOOKUP(H1082,mapping!A:B,2,0)</f>
        <v>HDONTF</v>
      </c>
      <c r="C1082" s="69" t="str">
        <f>VLOOKUP(H1082,mapping!A:C,3,0)</f>
        <v>WDP</v>
      </c>
      <c r="D1082" s="69" t="str">
        <f>VLOOKUP(H1082,mapping!A:D,4,0)</f>
        <v>Direct Plan - Weekly Dividend Option</v>
      </c>
      <c r="G1082" s="239">
        <v>1080</v>
      </c>
      <c r="H1082" s="358" t="s">
        <v>1464</v>
      </c>
      <c r="I1082" s="358" t="s">
        <v>2102</v>
      </c>
      <c r="J1082" s="287">
        <v>44579</v>
      </c>
      <c r="K1082" s="287">
        <v>44579</v>
      </c>
      <c r="L1082" s="289">
        <v>0.65517000000000003</v>
      </c>
      <c r="M1082" s="289">
        <v>0.65517000000000003</v>
      </c>
      <c r="N1082" s="289">
        <v>0</v>
      </c>
      <c r="O1082" s="289">
        <v>0</v>
      </c>
      <c r="P1082" s="289">
        <v>0</v>
      </c>
      <c r="Q1082" s="289">
        <v>0</v>
      </c>
      <c r="R1082" s="289">
        <v>0</v>
      </c>
      <c r="S1082" s="289">
        <v>0</v>
      </c>
    </row>
    <row r="1083" spans="1:19" hidden="1">
      <c r="A1083" s="69" t="str">
        <f t="shared" si="16"/>
        <v>HDONTFIgnore</v>
      </c>
      <c r="B1083" s="69" t="str">
        <f>VLOOKUP(H1083,mapping!A:B,2,0)</f>
        <v>HDONTF</v>
      </c>
      <c r="C1083" s="69" t="str">
        <f>VLOOKUP(H1083,mapping!A:C,3,0)</f>
        <v>Ignore</v>
      </c>
      <c r="D1083" s="69" t="str">
        <f>VLOOKUP(H1083,mapping!A:D,4,0)</f>
        <v>Ignore</v>
      </c>
      <c r="G1083" s="239">
        <v>1081</v>
      </c>
      <c r="H1083" s="358" t="s">
        <v>1869</v>
      </c>
      <c r="I1083" s="358" t="s">
        <v>2103</v>
      </c>
      <c r="J1083" s="287">
        <v>44614</v>
      </c>
      <c r="K1083" s="287">
        <v>44614</v>
      </c>
      <c r="L1083" s="289">
        <v>0.64510000000000001</v>
      </c>
      <c r="M1083" s="289">
        <v>0.64510000000000001</v>
      </c>
      <c r="N1083" s="289">
        <v>0</v>
      </c>
      <c r="O1083" s="289">
        <v>0</v>
      </c>
      <c r="P1083" s="289">
        <v>6.4059999999999997</v>
      </c>
      <c r="Q1083" s="289">
        <v>6410.1325106000004</v>
      </c>
      <c r="R1083" s="289">
        <v>0</v>
      </c>
      <c r="S1083" s="289">
        <v>0</v>
      </c>
    </row>
    <row r="1084" spans="1:19">
      <c r="A1084" s="69" t="str">
        <f t="shared" si="16"/>
        <v>HDUSDFMDP</v>
      </c>
      <c r="B1084" s="69" t="str">
        <f>VLOOKUP(H1084,mapping!A:B,2,0)</f>
        <v>HDUSDF</v>
      </c>
      <c r="C1084" s="69" t="str">
        <f>VLOOKUP(H1084,mapping!A:C,3,0)</f>
        <v>MDP</v>
      </c>
      <c r="D1084" s="69" t="str">
        <f>VLOOKUP(H1084,mapping!A:D,4,0)</f>
        <v>Direct Plan - Monthly Dividend Option</v>
      </c>
      <c r="G1084" s="239">
        <v>1082</v>
      </c>
      <c r="H1084" s="358" t="s">
        <v>1678</v>
      </c>
      <c r="I1084" s="358" t="s">
        <v>2114</v>
      </c>
      <c r="J1084" s="287">
        <v>44494</v>
      </c>
      <c r="K1084" s="287">
        <v>44494</v>
      </c>
      <c r="L1084" s="289">
        <v>2.4255429400000001</v>
      </c>
      <c r="M1084" s="289">
        <v>2.4255429400000001</v>
      </c>
      <c r="N1084" s="289">
        <v>0</v>
      </c>
      <c r="O1084" s="289">
        <v>0</v>
      </c>
      <c r="P1084" s="289">
        <v>858.19799999999998</v>
      </c>
      <c r="Q1084" s="289">
        <v>867307.85758980003</v>
      </c>
      <c r="R1084" s="289">
        <v>0</v>
      </c>
      <c r="S1084" s="289">
        <v>0</v>
      </c>
    </row>
    <row r="1085" spans="1:19">
      <c r="A1085" s="69" t="str">
        <f t="shared" si="16"/>
        <v>HLCASHRDD</v>
      </c>
      <c r="B1085" s="69" t="str">
        <f>VLOOKUP(H1085,mapping!A:B,2,0)</f>
        <v>HLCASH</v>
      </c>
      <c r="C1085" s="69" t="str">
        <f>VLOOKUP(H1085,mapping!A:C,3,0)</f>
        <v>RDD</v>
      </c>
      <c r="D1085" s="69" t="str">
        <f>VLOOKUP(H1085,mapping!A:D,4,0)</f>
        <v>Regular Option - Daily Dividend</v>
      </c>
      <c r="G1085" s="239">
        <v>1083</v>
      </c>
      <c r="H1085" s="358" t="s">
        <v>638</v>
      </c>
      <c r="I1085" s="358" t="s">
        <v>2101</v>
      </c>
      <c r="J1085" s="287">
        <v>44605</v>
      </c>
      <c r="K1085" s="287">
        <v>44605</v>
      </c>
      <c r="L1085" s="289">
        <v>0.14700888000000001</v>
      </c>
      <c r="M1085" s="289">
        <v>0.14700888000000001</v>
      </c>
      <c r="N1085" s="289">
        <v>801.09900000000005</v>
      </c>
      <c r="O1085" s="289">
        <v>816560.21070000005</v>
      </c>
      <c r="P1085" s="289">
        <v>38178.947999999997</v>
      </c>
      <c r="Q1085" s="289">
        <v>38915801.696400002</v>
      </c>
      <c r="R1085" s="289">
        <v>0</v>
      </c>
      <c r="S1085" s="289">
        <v>0</v>
      </c>
    </row>
    <row r="1086" spans="1:19">
      <c r="A1086" s="69" t="str">
        <f t="shared" si="16"/>
        <v>HOEMKFDDP</v>
      </c>
      <c r="B1086" s="69" t="str">
        <f>VLOOKUP(H1086,mapping!A:B,2,0)</f>
        <v>HOEMKF</v>
      </c>
      <c r="C1086" s="69" t="str">
        <f>VLOOKUP(H1086,mapping!A:C,3,0)</f>
        <v>DDP</v>
      </c>
      <c r="D1086" s="69" t="str">
        <f>VLOOKUP(H1086,mapping!A:D,4,0)</f>
        <v>Direct Plan - Dividend Option</v>
      </c>
      <c r="G1086" s="239">
        <v>1084</v>
      </c>
      <c r="H1086" s="358" t="s">
        <v>699</v>
      </c>
      <c r="I1086" s="358" t="s">
        <v>2268</v>
      </c>
      <c r="J1086" s="287">
        <v>44645</v>
      </c>
      <c r="K1086" s="287">
        <v>44645</v>
      </c>
      <c r="L1086" s="289">
        <v>1.35</v>
      </c>
      <c r="M1086" s="289">
        <v>1.35</v>
      </c>
      <c r="N1086" s="289">
        <v>0</v>
      </c>
      <c r="O1086" s="289">
        <v>0</v>
      </c>
      <c r="P1086" s="289">
        <v>24480.884999999998</v>
      </c>
      <c r="Q1086" s="289">
        <v>459440.11306050001</v>
      </c>
      <c r="R1086" s="289">
        <v>0</v>
      </c>
      <c r="S1086" s="289">
        <v>0</v>
      </c>
    </row>
    <row r="1087" spans="1:19">
      <c r="A1087" s="69" t="str">
        <f t="shared" si="16"/>
        <v>HLCASHRDD</v>
      </c>
      <c r="B1087" s="69" t="str">
        <f>VLOOKUP(H1087,mapping!A:B,2,0)</f>
        <v>HLCASH</v>
      </c>
      <c r="C1087" s="69" t="str">
        <f>VLOOKUP(H1087,mapping!A:C,3,0)</f>
        <v>RDD</v>
      </c>
      <c r="D1087" s="69" t="str">
        <f>VLOOKUP(H1087,mapping!A:D,4,0)</f>
        <v>Regular Option - Daily Dividend</v>
      </c>
      <c r="G1087" s="239">
        <v>1085</v>
      </c>
      <c r="H1087" s="358" t="s">
        <v>638</v>
      </c>
      <c r="I1087" s="358" t="s">
        <v>2101</v>
      </c>
      <c r="J1087" s="287">
        <v>44472</v>
      </c>
      <c r="K1087" s="287">
        <v>44472</v>
      </c>
      <c r="L1087" s="289">
        <v>0.13566897</v>
      </c>
      <c r="M1087" s="289">
        <v>0.13566897</v>
      </c>
      <c r="N1087" s="289">
        <v>801.09900000000005</v>
      </c>
      <c r="O1087" s="289">
        <v>816560.21070000005</v>
      </c>
      <c r="P1087" s="289">
        <v>38178.947999999997</v>
      </c>
      <c r="Q1087" s="289">
        <v>38915801.696400002</v>
      </c>
      <c r="R1087" s="289">
        <v>0</v>
      </c>
      <c r="S1087" s="289">
        <v>0</v>
      </c>
    </row>
    <row r="1088" spans="1:19">
      <c r="A1088" s="69" t="str">
        <f t="shared" si="16"/>
        <v>HDONTFWDP</v>
      </c>
      <c r="B1088" s="69" t="str">
        <f>VLOOKUP(H1088,mapping!A:B,2,0)</f>
        <v>HDONTF</v>
      </c>
      <c r="C1088" s="69" t="str">
        <f>VLOOKUP(H1088,mapping!A:C,3,0)</f>
        <v>WDP</v>
      </c>
      <c r="D1088" s="69" t="str">
        <f>VLOOKUP(H1088,mapping!A:D,4,0)</f>
        <v>Direct Plan - Weekly Dividend Option</v>
      </c>
      <c r="G1088" s="239">
        <v>1086</v>
      </c>
      <c r="H1088" s="358" t="s">
        <v>1464</v>
      </c>
      <c r="I1088" s="358" t="s">
        <v>2102</v>
      </c>
      <c r="J1088" s="287">
        <v>44586</v>
      </c>
      <c r="K1088" s="287">
        <v>44586</v>
      </c>
      <c r="L1088" s="289">
        <v>0.77537</v>
      </c>
      <c r="M1088" s="289">
        <v>0.77537</v>
      </c>
      <c r="N1088" s="289">
        <v>0</v>
      </c>
      <c r="O1088" s="289">
        <v>0</v>
      </c>
      <c r="P1088" s="289">
        <v>0</v>
      </c>
      <c r="Q1088" s="289">
        <v>0</v>
      </c>
      <c r="R1088" s="289">
        <v>0</v>
      </c>
      <c r="S1088" s="289">
        <v>0</v>
      </c>
    </row>
    <row r="1089" spans="1:19" hidden="1">
      <c r="A1089" s="69" t="str">
        <f t="shared" si="16"/>
        <v>HDONTFIgnore</v>
      </c>
      <c r="B1089" s="69" t="str">
        <f>VLOOKUP(H1089,mapping!A:B,2,0)</f>
        <v>HDONTF</v>
      </c>
      <c r="C1089" s="69" t="str">
        <f>VLOOKUP(H1089,mapping!A:C,3,0)</f>
        <v>Ignore</v>
      </c>
      <c r="D1089" s="69" t="str">
        <f>VLOOKUP(H1089,mapping!A:D,4,0)</f>
        <v>Ignore</v>
      </c>
      <c r="G1089" s="239">
        <v>1087</v>
      </c>
      <c r="H1089" s="358" t="s">
        <v>1869</v>
      </c>
      <c r="I1089" s="358" t="s">
        <v>2103</v>
      </c>
      <c r="J1089" s="287">
        <v>44523</v>
      </c>
      <c r="K1089" s="287">
        <v>44523</v>
      </c>
      <c r="L1089" s="289">
        <v>0.67296999999999996</v>
      </c>
      <c r="M1089" s="289">
        <v>0.67296999999999996</v>
      </c>
      <c r="N1089" s="289">
        <v>0</v>
      </c>
      <c r="O1089" s="289">
        <v>0</v>
      </c>
      <c r="P1089" s="289">
        <v>6.35</v>
      </c>
      <c r="Q1089" s="289">
        <v>6354.2735499999999</v>
      </c>
      <c r="R1089" s="289">
        <v>0</v>
      </c>
      <c r="S1089" s="289">
        <v>0</v>
      </c>
    </row>
    <row r="1090" spans="1:19">
      <c r="A1090" s="69" t="str">
        <f t="shared" si="16"/>
        <v>HLCASHRDD</v>
      </c>
      <c r="B1090" s="69" t="str">
        <f>VLOOKUP(H1090,mapping!A:B,2,0)</f>
        <v>HLCASH</v>
      </c>
      <c r="C1090" s="69" t="str">
        <f>VLOOKUP(H1090,mapping!A:C,3,0)</f>
        <v>RDD</v>
      </c>
      <c r="D1090" s="69" t="str">
        <f>VLOOKUP(H1090,mapping!A:D,4,0)</f>
        <v>Regular Option - Daily Dividend</v>
      </c>
      <c r="G1090" s="239">
        <v>1088</v>
      </c>
      <c r="H1090" s="358" t="s">
        <v>638</v>
      </c>
      <c r="I1090" s="358" t="s">
        <v>2101</v>
      </c>
      <c r="J1090" s="287">
        <v>44566</v>
      </c>
      <c r="K1090" s="287">
        <v>44566</v>
      </c>
      <c r="L1090" s="289">
        <v>0.12230855</v>
      </c>
      <c r="M1090" s="289">
        <v>0.12230855</v>
      </c>
      <c r="N1090" s="289">
        <v>801.09900000000005</v>
      </c>
      <c r="O1090" s="289">
        <v>816560.21070000005</v>
      </c>
      <c r="P1090" s="289">
        <v>38178.947999999997</v>
      </c>
      <c r="Q1090" s="289">
        <v>38915801.696400002</v>
      </c>
      <c r="R1090" s="289">
        <v>0</v>
      </c>
      <c r="S1090" s="289">
        <v>0</v>
      </c>
    </row>
    <row r="1091" spans="1:19">
      <c r="A1091" s="69" t="str">
        <f t="shared" si="16"/>
        <v>HOAPDFDDP</v>
      </c>
      <c r="B1091" s="69" t="str">
        <f>VLOOKUP(H1091,mapping!A:B,2,0)</f>
        <v>HOAPDF</v>
      </c>
      <c r="C1091" s="69" t="str">
        <f>VLOOKUP(H1091,mapping!A:C,3,0)</f>
        <v>DDP</v>
      </c>
      <c r="D1091" s="69" t="str">
        <f>VLOOKUP(H1091,mapping!A:D,4,0)</f>
        <v>Direct Plan - Dividend Option</v>
      </c>
      <c r="G1091" s="239">
        <v>1089</v>
      </c>
      <c r="H1091" s="358" t="s">
        <v>672</v>
      </c>
      <c r="I1091" s="358" t="s">
        <v>2269</v>
      </c>
      <c r="J1091" s="287">
        <v>44620</v>
      </c>
      <c r="K1091" s="287">
        <v>44620</v>
      </c>
      <c r="L1091" s="289">
        <v>1.5</v>
      </c>
      <c r="M1091" s="289">
        <v>1.5</v>
      </c>
      <c r="N1091" s="289">
        <v>0</v>
      </c>
      <c r="O1091" s="289">
        <v>0</v>
      </c>
      <c r="P1091" s="289">
        <v>37763.557000000001</v>
      </c>
      <c r="Q1091" s="289">
        <v>754425.23632320005</v>
      </c>
      <c r="R1091" s="289">
        <v>0</v>
      </c>
      <c r="S1091" s="289">
        <v>0</v>
      </c>
    </row>
    <row r="1092" spans="1:19" hidden="1">
      <c r="A1092" s="69" t="str">
        <f t="shared" ref="A1092:A1155" si="17">+B1092&amp;C1092</f>
        <v>HDUSDFIgnore</v>
      </c>
      <c r="B1092" s="69" t="str">
        <f>VLOOKUP(H1092,mapping!A:B,2,0)</f>
        <v>HDUSDF</v>
      </c>
      <c r="C1092" s="69" t="str">
        <f>VLOOKUP(H1092,mapping!A:C,3,0)</f>
        <v>Ignore</v>
      </c>
      <c r="D1092" s="69" t="str">
        <f>VLOOKUP(H1092,mapping!A:D,4,0)</f>
        <v>Ignore</v>
      </c>
      <c r="G1092" s="239">
        <v>1090</v>
      </c>
      <c r="H1092" s="358" t="s">
        <v>1900</v>
      </c>
      <c r="I1092" s="358" t="s">
        <v>2128</v>
      </c>
      <c r="J1092" s="287">
        <v>44525</v>
      </c>
      <c r="K1092" s="287">
        <v>44525</v>
      </c>
      <c r="L1092" s="289">
        <v>3.24487075</v>
      </c>
      <c r="M1092" s="289">
        <v>3.24487075</v>
      </c>
      <c r="N1092" s="289">
        <v>0</v>
      </c>
      <c r="O1092" s="289">
        <v>0</v>
      </c>
      <c r="P1092" s="289">
        <v>0</v>
      </c>
      <c r="Q1092" s="289">
        <v>0</v>
      </c>
      <c r="R1092" s="289">
        <v>0</v>
      </c>
      <c r="S1092" s="289">
        <v>0</v>
      </c>
    </row>
    <row r="1093" spans="1:19">
      <c r="A1093" s="69" t="str">
        <f t="shared" si="17"/>
        <v>HDMIPSMDP</v>
      </c>
      <c r="B1093" s="69" t="str">
        <f>VLOOKUP(H1093,mapping!A:B,2,0)</f>
        <v>HDMIPS</v>
      </c>
      <c r="C1093" s="69" t="str">
        <f>VLOOKUP(H1093,mapping!A:C,3,0)</f>
        <v>MDP</v>
      </c>
      <c r="D1093" s="69" t="str">
        <f>VLOOKUP(H1093,mapping!A:D,4,0)</f>
        <v>Direct Plan - Monthly Dividend Option</v>
      </c>
      <c r="G1093" s="239">
        <v>1091</v>
      </c>
      <c r="H1093" s="358" t="s">
        <v>397</v>
      </c>
      <c r="I1093" s="358" t="s">
        <v>2129</v>
      </c>
      <c r="J1093" s="287">
        <v>44645</v>
      </c>
      <c r="K1093" s="287">
        <v>44645</v>
      </c>
      <c r="L1093" s="289">
        <v>8.5000000000000006E-2</v>
      </c>
      <c r="M1093" s="289">
        <v>8.5000000000000006E-2</v>
      </c>
      <c r="N1093" s="289">
        <v>0</v>
      </c>
      <c r="O1093" s="289">
        <v>0</v>
      </c>
      <c r="P1093" s="289">
        <v>83048.573000000004</v>
      </c>
      <c r="Q1093" s="289">
        <v>1374246.2617174999</v>
      </c>
      <c r="R1093" s="289">
        <v>0</v>
      </c>
      <c r="S1093" s="289">
        <v>0</v>
      </c>
    </row>
    <row r="1094" spans="1:19" hidden="1">
      <c r="A1094" s="69" t="str">
        <f t="shared" si="17"/>
        <v>HLCASHIgnore</v>
      </c>
      <c r="B1094" s="69" t="str">
        <f>VLOOKUP(H1094,mapping!A:B,2,0)</f>
        <v>HLCASH</v>
      </c>
      <c r="C1094" s="69" t="str">
        <f>VLOOKUP(H1094,mapping!A:C,3,0)</f>
        <v>Ignore</v>
      </c>
      <c r="D1094" s="69" t="str">
        <f>VLOOKUP(H1094,mapping!A:D,4,0)</f>
        <v>Ignore</v>
      </c>
      <c r="G1094" s="239">
        <v>1092</v>
      </c>
      <c r="H1094" s="358" t="s">
        <v>1867</v>
      </c>
      <c r="I1094" s="358" t="s">
        <v>2104</v>
      </c>
      <c r="J1094" s="287">
        <v>44494</v>
      </c>
      <c r="K1094" s="287">
        <v>44494</v>
      </c>
      <c r="L1094" s="289">
        <v>2.33517245</v>
      </c>
      <c r="M1094" s="289">
        <v>2.33517245</v>
      </c>
      <c r="N1094" s="289">
        <v>0</v>
      </c>
      <c r="O1094" s="289">
        <v>0</v>
      </c>
      <c r="P1094" s="289">
        <v>0.998</v>
      </c>
      <c r="Q1094" s="289">
        <v>1001.8949944</v>
      </c>
      <c r="R1094" s="289">
        <v>0</v>
      </c>
      <c r="S1094" s="289">
        <v>0</v>
      </c>
    </row>
    <row r="1095" spans="1:19">
      <c r="A1095" s="69" t="str">
        <f t="shared" si="17"/>
        <v>HDUSDFWD</v>
      </c>
      <c r="B1095" s="69" t="str">
        <f>VLOOKUP(H1095,mapping!A:B,2,0)</f>
        <v>HDUSDF</v>
      </c>
      <c r="C1095" s="69" t="str">
        <f>VLOOKUP(H1095,mapping!A:C,3,0)</f>
        <v>WD</v>
      </c>
      <c r="D1095" s="69" t="str">
        <f>VLOOKUP(H1095,mapping!A:D,4,0)</f>
        <v>Weekly Dividend Option</v>
      </c>
      <c r="G1095" s="239">
        <v>1093</v>
      </c>
      <c r="H1095" s="358" t="s">
        <v>1681</v>
      </c>
      <c r="I1095" s="358" t="s">
        <v>2111</v>
      </c>
      <c r="J1095" s="287">
        <v>44600</v>
      </c>
      <c r="K1095" s="287">
        <v>44600</v>
      </c>
      <c r="L1095" s="289">
        <v>0.44470913000000001</v>
      </c>
      <c r="M1095" s="289">
        <v>0.44470913000000001</v>
      </c>
      <c r="N1095" s="289">
        <v>0</v>
      </c>
      <c r="O1095" s="289">
        <v>0</v>
      </c>
      <c r="P1095" s="289">
        <v>21571.572</v>
      </c>
      <c r="Q1095" s="289">
        <v>22116815.053872</v>
      </c>
      <c r="R1095" s="289">
        <v>0</v>
      </c>
      <c r="S1095" s="289">
        <v>0</v>
      </c>
    </row>
    <row r="1096" spans="1:19">
      <c r="A1096" s="69" t="str">
        <f t="shared" si="17"/>
        <v>HLCASHRDD</v>
      </c>
      <c r="B1096" s="69" t="str">
        <f>VLOOKUP(H1096,mapping!A:B,2,0)</f>
        <v>HLCASH</v>
      </c>
      <c r="C1096" s="69" t="str">
        <f>VLOOKUP(H1096,mapping!A:C,3,0)</f>
        <v>RDD</v>
      </c>
      <c r="D1096" s="69" t="str">
        <f>VLOOKUP(H1096,mapping!A:D,4,0)</f>
        <v>Regular Option - Daily Dividend</v>
      </c>
      <c r="G1096" s="239">
        <v>1094</v>
      </c>
      <c r="H1096" s="358" t="s">
        <v>638</v>
      </c>
      <c r="I1096" s="358" t="s">
        <v>2101</v>
      </c>
      <c r="J1096" s="287">
        <v>44584</v>
      </c>
      <c r="K1096" s="287">
        <v>44584</v>
      </c>
      <c r="L1096" s="289">
        <v>0.16109839000000001</v>
      </c>
      <c r="M1096" s="289">
        <v>0.16109839000000001</v>
      </c>
      <c r="N1096" s="289">
        <v>801.09900000000005</v>
      </c>
      <c r="O1096" s="289">
        <v>816560.21070000005</v>
      </c>
      <c r="P1096" s="289">
        <v>38178.947999999997</v>
      </c>
      <c r="Q1096" s="289">
        <v>38915801.696400002</v>
      </c>
      <c r="R1096" s="289">
        <v>0</v>
      </c>
      <c r="S1096" s="289">
        <v>0</v>
      </c>
    </row>
    <row r="1097" spans="1:19">
      <c r="A1097" s="69" t="str">
        <f t="shared" si="17"/>
        <v>HLCASHRDD</v>
      </c>
      <c r="B1097" s="69" t="str">
        <f>VLOOKUP(H1097,mapping!A:B,2,0)</f>
        <v>HLCASH</v>
      </c>
      <c r="C1097" s="69" t="str">
        <f>VLOOKUP(H1097,mapping!A:C,3,0)</f>
        <v>RDD</v>
      </c>
      <c r="D1097" s="69" t="str">
        <f>VLOOKUP(H1097,mapping!A:D,4,0)</f>
        <v>Regular Option - Daily Dividend</v>
      </c>
      <c r="G1097" s="239">
        <v>1095</v>
      </c>
      <c r="H1097" s="358" t="s">
        <v>638</v>
      </c>
      <c r="I1097" s="358" t="s">
        <v>2101</v>
      </c>
      <c r="J1097" s="287">
        <v>44651</v>
      </c>
      <c r="K1097" s="287">
        <v>44651</v>
      </c>
      <c r="L1097" s="289">
        <v>0.26091586999999999</v>
      </c>
      <c r="M1097" s="289">
        <v>0.26091586999999999</v>
      </c>
      <c r="N1097" s="289">
        <v>801.09900000000005</v>
      </c>
      <c r="O1097" s="289">
        <v>816560.21070000005</v>
      </c>
      <c r="P1097" s="289">
        <v>38178.947999999997</v>
      </c>
      <c r="Q1097" s="289">
        <v>38915801.696400002</v>
      </c>
      <c r="R1097" s="289">
        <v>0</v>
      </c>
      <c r="S1097" s="289">
        <v>0</v>
      </c>
    </row>
    <row r="1098" spans="1:19">
      <c r="A1098" s="69" t="str">
        <f t="shared" si="17"/>
        <v>HDUSDFWD</v>
      </c>
      <c r="B1098" s="69" t="str">
        <f>VLOOKUP(H1098,mapping!A:B,2,0)</f>
        <v>HDUSDF</v>
      </c>
      <c r="C1098" s="69" t="str">
        <f>VLOOKUP(H1098,mapping!A:C,3,0)</f>
        <v>WD</v>
      </c>
      <c r="D1098" s="69" t="str">
        <f>VLOOKUP(H1098,mapping!A:D,4,0)</f>
        <v>Weekly Dividend Option</v>
      </c>
      <c r="G1098" s="239">
        <v>1096</v>
      </c>
      <c r="H1098" s="358" t="s">
        <v>1681</v>
      </c>
      <c r="I1098" s="358" t="s">
        <v>2111</v>
      </c>
      <c r="J1098" s="287">
        <v>44551</v>
      </c>
      <c r="K1098" s="287">
        <v>44551</v>
      </c>
      <c r="L1098" s="289">
        <v>0.32273486000000001</v>
      </c>
      <c r="M1098" s="289">
        <v>0.32273486000000001</v>
      </c>
      <c r="N1098" s="289">
        <v>0</v>
      </c>
      <c r="O1098" s="289">
        <v>0</v>
      </c>
      <c r="P1098" s="289">
        <v>25413.31</v>
      </c>
      <c r="Q1098" s="289">
        <v>26052556.399739999</v>
      </c>
      <c r="R1098" s="289">
        <v>0</v>
      </c>
      <c r="S1098" s="289">
        <v>0</v>
      </c>
    </row>
    <row r="1099" spans="1:19">
      <c r="A1099" s="69" t="str">
        <f t="shared" si="17"/>
        <v>HLCASHRDD</v>
      </c>
      <c r="B1099" s="69" t="str">
        <f>VLOOKUP(H1099,mapping!A:B,2,0)</f>
        <v>HLCASH</v>
      </c>
      <c r="C1099" s="69" t="str">
        <f>VLOOKUP(H1099,mapping!A:C,3,0)</f>
        <v>RDD</v>
      </c>
      <c r="D1099" s="69" t="str">
        <f>VLOOKUP(H1099,mapping!A:D,4,0)</f>
        <v>Regular Option - Daily Dividend</v>
      </c>
      <c r="G1099" s="239">
        <v>1097</v>
      </c>
      <c r="H1099" s="358" t="s">
        <v>638</v>
      </c>
      <c r="I1099" s="358" t="s">
        <v>2101</v>
      </c>
      <c r="J1099" s="287">
        <v>44477</v>
      </c>
      <c r="K1099" s="287">
        <v>44477</v>
      </c>
      <c r="L1099" s="289">
        <v>0.14305429</v>
      </c>
      <c r="M1099" s="289">
        <v>0.14305429</v>
      </c>
      <c r="N1099" s="289">
        <v>801.09900000000005</v>
      </c>
      <c r="O1099" s="289">
        <v>816560.21070000005</v>
      </c>
      <c r="P1099" s="289">
        <v>38178.947999999997</v>
      </c>
      <c r="Q1099" s="289">
        <v>38915801.696400002</v>
      </c>
      <c r="R1099" s="289">
        <v>0</v>
      </c>
      <c r="S1099" s="289">
        <v>0</v>
      </c>
    </row>
    <row r="1100" spans="1:19">
      <c r="A1100" s="69" t="str">
        <f t="shared" si="17"/>
        <v>HDONTFWDP</v>
      </c>
      <c r="B1100" s="69" t="str">
        <f>VLOOKUP(H1100,mapping!A:B,2,0)</f>
        <v>HDONTF</v>
      </c>
      <c r="C1100" s="69" t="str">
        <f>VLOOKUP(H1100,mapping!A:C,3,0)</f>
        <v>WDP</v>
      </c>
      <c r="D1100" s="69" t="str">
        <f>VLOOKUP(H1100,mapping!A:D,4,0)</f>
        <v>Direct Plan - Weekly Dividend Option</v>
      </c>
      <c r="G1100" s="239">
        <v>1098</v>
      </c>
      <c r="H1100" s="358" t="s">
        <v>1464</v>
      </c>
      <c r="I1100" s="358" t="s">
        <v>2102</v>
      </c>
      <c r="J1100" s="287">
        <v>44544</v>
      </c>
      <c r="K1100" s="287">
        <v>44544</v>
      </c>
      <c r="L1100" s="289">
        <v>0.62439999999999996</v>
      </c>
      <c r="M1100" s="289">
        <v>0.62439999999999996</v>
      </c>
      <c r="N1100" s="289">
        <v>0</v>
      </c>
      <c r="O1100" s="289">
        <v>0</v>
      </c>
      <c r="P1100" s="289">
        <v>0</v>
      </c>
      <c r="Q1100" s="289">
        <v>0</v>
      </c>
      <c r="R1100" s="289">
        <v>0</v>
      </c>
      <c r="S1100" s="289">
        <v>0</v>
      </c>
    </row>
    <row r="1101" spans="1:19">
      <c r="A1101" s="69" t="str">
        <f t="shared" si="17"/>
        <v>HLCASHRDD</v>
      </c>
      <c r="B1101" s="69" t="str">
        <f>VLOOKUP(H1101,mapping!A:B,2,0)</f>
        <v>HLCASH</v>
      </c>
      <c r="C1101" s="69" t="str">
        <f>VLOOKUP(H1101,mapping!A:C,3,0)</f>
        <v>RDD</v>
      </c>
      <c r="D1101" s="69" t="str">
        <f>VLOOKUP(H1101,mapping!A:D,4,0)</f>
        <v>Regular Option - Daily Dividend</v>
      </c>
      <c r="G1101" s="239">
        <v>1099</v>
      </c>
      <c r="H1101" s="358" t="s">
        <v>638</v>
      </c>
      <c r="I1101" s="358" t="s">
        <v>2101</v>
      </c>
      <c r="J1101" s="287">
        <v>44542</v>
      </c>
      <c r="K1101" s="287">
        <v>44542</v>
      </c>
      <c r="L1101" s="289">
        <v>0.13969230999999999</v>
      </c>
      <c r="M1101" s="289">
        <v>0.13969230999999999</v>
      </c>
      <c r="N1101" s="289">
        <v>801.09900000000005</v>
      </c>
      <c r="O1101" s="289">
        <v>816560.21070000005</v>
      </c>
      <c r="P1101" s="289">
        <v>38178.947999999997</v>
      </c>
      <c r="Q1101" s="289">
        <v>38915801.696400002</v>
      </c>
      <c r="R1101" s="289">
        <v>0</v>
      </c>
      <c r="S1101" s="289">
        <v>0</v>
      </c>
    </row>
    <row r="1102" spans="1:19" hidden="1">
      <c r="A1102" s="69" t="str">
        <f t="shared" si="17"/>
        <v>HDMIPSIgnore</v>
      </c>
      <c r="B1102" s="69" t="str">
        <f>VLOOKUP(H1102,mapping!A:B,2,0)</f>
        <v>HDMIPS</v>
      </c>
      <c r="C1102" s="69" t="str">
        <f>VLOOKUP(H1102,mapping!A:C,3,0)</f>
        <v>Ignore</v>
      </c>
      <c r="D1102" s="69" t="str">
        <f>VLOOKUP(H1102,mapping!A:D,4,0)</f>
        <v>Ignore</v>
      </c>
      <c r="G1102" s="239">
        <v>1100</v>
      </c>
      <c r="H1102" s="358" t="s">
        <v>1865</v>
      </c>
      <c r="I1102" s="358" t="s">
        <v>2137</v>
      </c>
      <c r="J1102" s="287">
        <v>44557</v>
      </c>
      <c r="K1102" s="287">
        <v>44557</v>
      </c>
      <c r="L1102" s="289">
        <v>6.5000000000000002E-2</v>
      </c>
      <c r="M1102" s="289">
        <v>6.5000000000000002E-2</v>
      </c>
      <c r="N1102" s="289">
        <v>0</v>
      </c>
      <c r="O1102" s="289">
        <v>0</v>
      </c>
      <c r="P1102" s="289">
        <v>15763.476000000001</v>
      </c>
      <c r="Q1102" s="289">
        <v>204591.0023088</v>
      </c>
      <c r="R1102" s="289">
        <v>0</v>
      </c>
      <c r="S1102" s="289">
        <v>0</v>
      </c>
    </row>
    <row r="1103" spans="1:19">
      <c r="A1103" s="69" t="str">
        <f t="shared" si="17"/>
        <v>HDFLXIFD</v>
      </c>
      <c r="B1103" s="69" t="str">
        <f>VLOOKUP(H1103,mapping!A:B,2,0)</f>
        <v>HDFLXI</v>
      </c>
      <c r="C1103" s="69" t="str">
        <f>VLOOKUP(H1103,mapping!A:C,3,0)</f>
        <v>FD</v>
      </c>
      <c r="D1103" s="69" t="str">
        <f>VLOOKUP(H1103,mapping!A:D,4,0)</f>
        <v>Fortnightly Dividend Option</v>
      </c>
      <c r="G1103" s="239">
        <v>1101</v>
      </c>
      <c r="H1103" s="358" t="s">
        <v>321</v>
      </c>
      <c r="I1103" s="358" t="s">
        <v>2123</v>
      </c>
      <c r="J1103" s="287">
        <v>44544</v>
      </c>
      <c r="K1103" s="287">
        <v>44544</v>
      </c>
      <c r="L1103" s="359">
        <v>6.0365200000000001E-3</v>
      </c>
      <c r="M1103" s="359">
        <v>6.0365200000000001E-3</v>
      </c>
      <c r="N1103" s="289">
        <v>0</v>
      </c>
      <c r="O1103" s="289">
        <v>0</v>
      </c>
      <c r="P1103" s="289">
        <v>715148.76</v>
      </c>
      <c r="Q1103" s="289">
        <v>7581148.9750079997</v>
      </c>
      <c r="R1103" s="289">
        <v>0</v>
      </c>
      <c r="S1103" s="289">
        <v>0</v>
      </c>
    </row>
    <row r="1104" spans="1:19">
      <c r="A1104" s="69" t="str">
        <f t="shared" si="17"/>
        <v>HDSTIFWD</v>
      </c>
      <c r="B1104" s="69" t="str">
        <f>VLOOKUP(H1104,mapping!A:B,2,0)</f>
        <v>HDSTIF</v>
      </c>
      <c r="C1104" s="69" t="str">
        <f>VLOOKUP(H1104,mapping!A:C,3,0)</f>
        <v>WD</v>
      </c>
      <c r="D1104" s="69" t="str">
        <f>VLOOKUP(H1104,mapping!A:D,4,0)</f>
        <v>Weekly Dividend Option</v>
      </c>
      <c r="G1104" s="239">
        <v>1102</v>
      </c>
      <c r="H1104" s="358" t="s">
        <v>451</v>
      </c>
      <c r="I1104" s="358" t="s">
        <v>2100</v>
      </c>
      <c r="J1104" s="287">
        <v>44537</v>
      </c>
      <c r="K1104" s="287">
        <v>44537</v>
      </c>
      <c r="L1104" s="289">
        <v>2.7646200000000002E-3</v>
      </c>
      <c r="M1104" s="289">
        <v>2.7646200000000002E-3</v>
      </c>
      <c r="N1104" s="289">
        <v>0.10199999999999999</v>
      </c>
      <c r="O1104" s="289">
        <v>1.0401347999999999</v>
      </c>
      <c r="P1104" s="289">
        <v>3962565.4410000001</v>
      </c>
      <c r="Q1104" s="289">
        <v>40407864.8280534</v>
      </c>
      <c r="R1104" s="289">
        <v>0</v>
      </c>
      <c r="S1104" s="289">
        <v>0</v>
      </c>
    </row>
    <row r="1105" spans="1:19">
      <c r="A1105" s="69" t="str">
        <f t="shared" si="17"/>
        <v>HLCASHRDD</v>
      </c>
      <c r="B1105" s="69" t="str">
        <f>VLOOKUP(H1105,mapping!A:B,2,0)</f>
        <v>HLCASH</v>
      </c>
      <c r="C1105" s="69" t="str">
        <f>VLOOKUP(H1105,mapping!A:C,3,0)</f>
        <v>RDD</v>
      </c>
      <c r="D1105" s="69" t="str">
        <f>VLOOKUP(H1105,mapping!A:D,4,0)</f>
        <v>Regular Option - Daily Dividend</v>
      </c>
      <c r="G1105" s="239">
        <v>1103</v>
      </c>
      <c r="H1105" s="358" t="s">
        <v>638</v>
      </c>
      <c r="I1105" s="358" t="s">
        <v>2101</v>
      </c>
      <c r="J1105" s="287">
        <v>44601</v>
      </c>
      <c r="K1105" s="287">
        <v>44601</v>
      </c>
      <c r="L1105" s="289">
        <v>6.6490499999999994E-2</v>
      </c>
      <c r="M1105" s="289">
        <v>6.6490499999999994E-2</v>
      </c>
      <c r="N1105" s="289">
        <v>801.09900000000005</v>
      </c>
      <c r="O1105" s="289">
        <v>816560.21070000005</v>
      </c>
      <c r="P1105" s="289">
        <v>38178.947999999997</v>
      </c>
      <c r="Q1105" s="289">
        <v>38915801.696400002</v>
      </c>
      <c r="R1105" s="289">
        <v>0</v>
      </c>
      <c r="S1105" s="289">
        <v>0</v>
      </c>
    </row>
    <row r="1106" spans="1:19">
      <c r="A1106" s="69" t="str">
        <f t="shared" si="17"/>
        <v>HLCASHWD</v>
      </c>
      <c r="B1106" s="69" t="str">
        <f>VLOOKUP(H1106,mapping!A:B,2,0)</f>
        <v>HLCASH</v>
      </c>
      <c r="C1106" s="69" t="str">
        <f>VLOOKUP(H1106,mapping!A:C,3,0)</f>
        <v>WD</v>
      </c>
      <c r="D1106" s="69" t="str">
        <f>VLOOKUP(H1106,mapping!A:D,4,0)</f>
        <v>Weekly Dividend Option</v>
      </c>
      <c r="G1106" s="239">
        <v>1104</v>
      </c>
      <c r="H1106" s="358" t="s">
        <v>660</v>
      </c>
      <c r="I1106" s="358" t="s">
        <v>2105</v>
      </c>
      <c r="J1106" s="287">
        <v>44642</v>
      </c>
      <c r="K1106" s="287">
        <v>44642</v>
      </c>
      <c r="L1106" s="289">
        <v>0.75812723999999998</v>
      </c>
      <c r="M1106" s="289">
        <v>0.75812723999999998</v>
      </c>
      <c r="N1106" s="289">
        <v>1974.213</v>
      </c>
      <c r="O1106" s="289">
        <v>2187850.8804246001</v>
      </c>
      <c r="P1106" s="289">
        <v>89128.635999999999</v>
      </c>
      <c r="Q1106" s="289">
        <v>98773620.041831195</v>
      </c>
      <c r="R1106" s="289">
        <v>0</v>
      </c>
      <c r="S1106" s="289">
        <v>3485.56</v>
      </c>
    </row>
    <row r="1107" spans="1:19">
      <c r="A1107" s="69" t="str">
        <f t="shared" si="17"/>
        <v>HDONTFWD</v>
      </c>
      <c r="B1107" s="69" t="str">
        <f>VLOOKUP(H1107,mapping!A:B,2,0)</f>
        <v>HDONTF</v>
      </c>
      <c r="C1107" s="69" t="str">
        <f>VLOOKUP(H1107,mapping!A:C,3,0)</f>
        <v>WD</v>
      </c>
      <c r="D1107" s="69" t="str">
        <f>VLOOKUP(H1107,mapping!A:D,4,0)</f>
        <v>Weekly Dividend Option</v>
      </c>
      <c r="G1107" s="239">
        <v>1105</v>
      </c>
      <c r="H1107" s="358" t="s">
        <v>1461</v>
      </c>
      <c r="I1107" s="358" t="s">
        <v>2107</v>
      </c>
      <c r="J1107" s="287">
        <v>44481</v>
      </c>
      <c r="K1107" s="287">
        <v>44481</v>
      </c>
      <c r="L1107" s="289">
        <v>0.57297399999999998</v>
      </c>
      <c r="M1107" s="289">
        <v>0.57297399999999998</v>
      </c>
      <c r="N1107" s="289">
        <v>0</v>
      </c>
      <c r="O1107" s="289">
        <v>0</v>
      </c>
      <c r="P1107" s="289">
        <v>501.90499999999997</v>
      </c>
      <c r="Q1107" s="289">
        <v>502192.59156500001</v>
      </c>
      <c r="R1107" s="289">
        <v>0</v>
      </c>
      <c r="S1107" s="289">
        <v>0</v>
      </c>
    </row>
    <row r="1108" spans="1:19">
      <c r="A1108" s="69" t="str">
        <f t="shared" si="17"/>
        <v>HDUSDFMD</v>
      </c>
      <c r="B1108" s="69" t="str">
        <f>VLOOKUP(H1108,mapping!A:B,2,0)</f>
        <v>HDUSDF</v>
      </c>
      <c r="C1108" s="69" t="str">
        <f>VLOOKUP(H1108,mapping!A:C,3,0)</f>
        <v>MD</v>
      </c>
      <c r="D1108" s="69" t="str">
        <f>VLOOKUP(H1108,mapping!A:D,4,0)</f>
        <v>Monthly Dividend Option</v>
      </c>
      <c r="G1108" s="239">
        <v>1106</v>
      </c>
      <c r="H1108" s="358" t="s">
        <v>1675</v>
      </c>
      <c r="I1108" s="358" t="s">
        <v>2131</v>
      </c>
      <c r="J1108" s="287">
        <v>44586</v>
      </c>
      <c r="K1108" s="287">
        <v>44586</v>
      </c>
      <c r="L1108" s="289">
        <v>3.0162714300000002</v>
      </c>
      <c r="M1108" s="289">
        <v>3.0162714300000002</v>
      </c>
      <c r="N1108" s="289">
        <v>17493.325000000001</v>
      </c>
      <c r="O1108" s="289">
        <v>17879616.101314999</v>
      </c>
      <c r="P1108" s="289">
        <v>60203.252</v>
      </c>
      <c r="Q1108" s="289">
        <v>61532672.251314402</v>
      </c>
      <c r="R1108" s="289">
        <v>47488.62</v>
      </c>
      <c r="S1108" s="289">
        <v>0</v>
      </c>
    </row>
    <row r="1109" spans="1:19">
      <c r="A1109" s="69" t="str">
        <f t="shared" si="17"/>
        <v>HDSTIFWDP</v>
      </c>
      <c r="B1109" s="69" t="str">
        <f>VLOOKUP(H1109,mapping!A:B,2,0)</f>
        <v>HDSTIF</v>
      </c>
      <c r="C1109" s="69" t="str">
        <f>VLOOKUP(H1109,mapping!A:C,3,0)</f>
        <v>WDP</v>
      </c>
      <c r="D1109" s="69" t="str">
        <f>VLOOKUP(H1109,mapping!A:D,4,0)</f>
        <v>Direct Plan - Weekly Dividend Option</v>
      </c>
      <c r="G1109" s="239">
        <v>1107</v>
      </c>
      <c r="H1109" s="358" t="s">
        <v>455</v>
      </c>
      <c r="I1109" s="358" t="s">
        <v>2110</v>
      </c>
      <c r="J1109" s="287">
        <v>44544</v>
      </c>
      <c r="K1109" s="287">
        <v>44544</v>
      </c>
      <c r="L1109" s="289">
        <v>1.1822300000000001E-2</v>
      </c>
      <c r="M1109" s="289">
        <v>1.1822300000000001E-2</v>
      </c>
      <c r="N1109" s="289">
        <v>51751.498</v>
      </c>
      <c r="O1109" s="289">
        <v>529371.24819179997</v>
      </c>
      <c r="P1109" s="289">
        <v>423840.62699999998</v>
      </c>
      <c r="Q1109" s="289">
        <v>4335508.1576456996</v>
      </c>
      <c r="R1109" s="289">
        <v>0</v>
      </c>
      <c r="S1109" s="289">
        <v>558.16</v>
      </c>
    </row>
    <row r="1110" spans="1:19">
      <c r="A1110" s="69" t="str">
        <f t="shared" si="17"/>
        <v>HDONTFWDP</v>
      </c>
      <c r="B1110" s="69" t="str">
        <f>VLOOKUP(H1110,mapping!A:B,2,0)</f>
        <v>HDONTF</v>
      </c>
      <c r="C1110" s="69" t="str">
        <f>VLOOKUP(H1110,mapping!A:C,3,0)</f>
        <v>WDP</v>
      </c>
      <c r="D1110" s="69" t="str">
        <f>VLOOKUP(H1110,mapping!A:D,4,0)</f>
        <v>Direct Plan - Weekly Dividend Option</v>
      </c>
      <c r="G1110" s="239">
        <v>1108</v>
      </c>
      <c r="H1110" s="358" t="s">
        <v>1464</v>
      </c>
      <c r="I1110" s="358" t="s">
        <v>2102</v>
      </c>
      <c r="J1110" s="287">
        <v>44537</v>
      </c>
      <c r="K1110" s="287">
        <v>44537</v>
      </c>
      <c r="L1110" s="289">
        <v>0.63419999999999999</v>
      </c>
      <c r="M1110" s="289">
        <v>0.63419999999999999</v>
      </c>
      <c r="N1110" s="289">
        <v>0</v>
      </c>
      <c r="O1110" s="289">
        <v>0</v>
      </c>
      <c r="P1110" s="289">
        <v>0</v>
      </c>
      <c r="Q1110" s="289">
        <v>0</v>
      </c>
      <c r="R1110" s="289">
        <v>0</v>
      </c>
      <c r="S1110" s="289">
        <v>0</v>
      </c>
    </row>
    <row r="1111" spans="1:19" hidden="1">
      <c r="A1111" s="69" t="str">
        <f t="shared" si="17"/>
        <v>HLCASHIgnore</v>
      </c>
      <c r="B1111" s="69" t="str">
        <f>VLOOKUP(H1111,mapping!A:B,2,0)</f>
        <v>HLCASH</v>
      </c>
      <c r="C1111" s="69" t="str">
        <f>VLOOKUP(H1111,mapping!A:C,3,0)</f>
        <v>Ignore</v>
      </c>
      <c r="D1111" s="69" t="str">
        <f>VLOOKUP(H1111,mapping!A:D,4,0)</f>
        <v>Ignore</v>
      </c>
      <c r="G1111" s="239">
        <v>1109</v>
      </c>
      <c r="H1111" s="358" t="s">
        <v>1867</v>
      </c>
      <c r="I1111" s="358" t="s">
        <v>2104</v>
      </c>
      <c r="J1111" s="287">
        <v>44617</v>
      </c>
      <c r="K1111" s="287">
        <v>44617</v>
      </c>
      <c r="L1111" s="289">
        <v>3.0079035799999998</v>
      </c>
      <c r="M1111" s="289">
        <v>3.0079035799999998</v>
      </c>
      <c r="N1111" s="289">
        <v>0</v>
      </c>
      <c r="O1111" s="289">
        <v>0</v>
      </c>
      <c r="P1111" s="289">
        <v>22.952000000000002</v>
      </c>
      <c r="Q1111" s="289">
        <v>23057.016876000002</v>
      </c>
      <c r="R1111" s="289">
        <v>0</v>
      </c>
      <c r="S1111" s="289">
        <v>0</v>
      </c>
    </row>
    <row r="1112" spans="1:19">
      <c r="A1112" s="69" t="str">
        <f t="shared" si="17"/>
        <v>HLCASHRDD</v>
      </c>
      <c r="B1112" s="69" t="str">
        <f>VLOOKUP(H1112,mapping!A:B,2,0)</f>
        <v>HLCASH</v>
      </c>
      <c r="C1112" s="69" t="str">
        <f>VLOOKUP(H1112,mapping!A:C,3,0)</f>
        <v>RDD</v>
      </c>
      <c r="D1112" s="69" t="str">
        <f>VLOOKUP(H1112,mapping!A:D,4,0)</f>
        <v>Regular Option - Daily Dividend</v>
      </c>
      <c r="G1112" s="239">
        <v>1110</v>
      </c>
      <c r="H1112" s="358" t="s">
        <v>638</v>
      </c>
      <c r="I1112" s="358" t="s">
        <v>2101</v>
      </c>
      <c r="J1112" s="287">
        <v>44553</v>
      </c>
      <c r="K1112" s="287">
        <v>44553</v>
      </c>
      <c r="L1112" s="289">
        <v>8.183348E-2</v>
      </c>
      <c r="M1112" s="289">
        <v>8.183348E-2</v>
      </c>
      <c r="N1112" s="289">
        <v>801.09900000000005</v>
      </c>
      <c r="O1112" s="289">
        <v>816560.21070000005</v>
      </c>
      <c r="P1112" s="289">
        <v>38178.947999999997</v>
      </c>
      <c r="Q1112" s="289">
        <v>38915801.696400002</v>
      </c>
      <c r="R1112" s="289">
        <v>0</v>
      </c>
      <c r="S1112" s="289">
        <v>0</v>
      </c>
    </row>
    <row r="1113" spans="1:19">
      <c r="A1113" s="69" t="str">
        <f t="shared" si="17"/>
        <v>HDSTIFWDP</v>
      </c>
      <c r="B1113" s="69" t="str">
        <f>VLOOKUP(H1113,mapping!A:B,2,0)</f>
        <v>HDSTIF</v>
      </c>
      <c r="C1113" s="69" t="str">
        <f>VLOOKUP(H1113,mapping!A:C,3,0)</f>
        <v>WDP</v>
      </c>
      <c r="D1113" s="69" t="str">
        <f>VLOOKUP(H1113,mapping!A:D,4,0)</f>
        <v>Direct Plan - Weekly Dividend Option</v>
      </c>
      <c r="G1113" s="239">
        <v>1111</v>
      </c>
      <c r="H1113" s="358" t="s">
        <v>455</v>
      </c>
      <c r="I1113" s="358" t="s">
        <v>2110</v>
      </c>
      <c r="J1113" s="287">
        <v>44614</v>
      </c>
      <c r="K1113" s="287">
        <v>44614</v>
      </c>
      <c r="L1113" s="289">
        <v>7.6756799999999998E-3</v>
      </c>
      <c r="M1113" s="289">
        <v>7.6756799999999998E-3</v>
      </c>
      <c r="N1113" s="289">
        <v>52061.546000000002</v>
      </c>
      <c r="O1113" s="289">
        <v>532350.13246840006</v>
      </c>
      <c r="P1113" s="289">
        <v>426342.51500000001</v>
      </c>
      <c r="Q1113" s="289">
        <v>4359522.7528809998</v>
      </c>
      <c r="R1113" s="289">
        <v>0</v>
      </c>
      <c r="S1113" s="289">
        <v>364.31</v>
      </c>
    </row>
    <row r="1114" spans="1:19" hidden="1">
      <c r="A1114" s="69" t="str">
        <f t="shared" si="17"/>
        <v>HDONTFIgnore</v>
      </c>
      <c r="B1114" s="69" t="str">
        <f>VLOOKUP(H1114,mapping!A:B,2,0)</f>
        <v>HDONTF</v>
      </c>
      <c r="C1114" s="69" t="str">
        <f>VLOOKUP(H1114,mapping!A:C,3,0)</f>
        <v>Ignore</v>
      </c>
      <c r="D1114" s="69" t="str">
        <f>VLOOKUP(H1114,mapping!A:D,4,0)</f>
        <v>Ignore</v>
      </c>
      <c r="G1114" s="239">
        <v>1112</v>
      </c>
      <c r="H1114" s="358" t="s">
        <v>1869</v>
      </c>
      <c r="I1114" s="358" t="s">
        <v>2103</v>
      </c>
      <c r="J1114" s="287">
        <v>44489</v>
      </c>
      <c r="K1114" s="287">
        <v>44489</v>
      </c>
      <c r="L1114" s="289">
        <v>0.68469000000000002</v>
      </c>
      <c r="M1114" s="289">
        <v>0.68469000000000002</v>
      </c>
      <c r="N1114" s="289">
        <v>0</v>
      </c>
      <c r="O1114" s="289">
        <v>0</v>
      </c>
      <c r="P1114" s="289">
        <v>6.3289999999999997</v>
      </c>
      <c r="Q1114" s="289">
        <v>6333.3334662999996</v>
      </c>
      <c r="R1114" s="289">
        <v>0</v>
      </c>
      <c r="S1114" s="289">
        <v>0</v>
      </c>
    </row>
    <row r="1115" spans="1:19">
      <c r="A1115" s="69" t="str">
        <f t="shared" si="17"/>
        <v>HLCASHRDD</v>
      </c>
      <c r="B1115" s="69" t="str">
        <f>VLOOKUP(H1115,mapping!A:B,2,0)</f>
        <v>HLCASH</v>
      </c>
      <c r="C1115" s="69" t="str">
        <f>VLOOKUP(H1115,mapping!A:C,3,0)</f>
        <v>RDD</v>
      </c>
      <c r="D1115" s="69" t="str">
        <f>VLOOKUP(H1115,mapping!A:D,4,0)</f>
        <v>Regular Option - Daily Dividend</v>
      </c>
      <c r="G1115" s="239">
        <v>1113</v>
      </c>
      <c r="H1115" s="358" t="s">
        <v>638</v>
      </c>
      <c r="I1115" s="358" t="s">
        <v>2101</v>
      </c>
      <c r="J1115" s="287">
        <v>44486</v>
      </c>
      <c r="K1115" s="287">
        <v>44486</v>
      </c>
      <c r="L1115" s="289">
        <v>0.18547111999999999</v>
      </c>
      <c r="M1115" s="289">
        <v>0.18547111999999999</v>
      </c>
      <c r="N1115" s="289">
        <v>801.09900000000005</v>
      </c>
      <c r="O1115" s="289">
        <v>816560.21070000005</v>
      </c>
      <c r="P1115" s="289">
        <v>38178.947999999997</v>
      </c>
      <c r="Q1115" s="289">
        <v>38915801.696400002</v>
      </c>
      <c r="R1115" s="289">
        <v>0</v>
      </c>
      <c r="S1115" s="289">
        <v>0</v>
      </c>
    </row>
    <row r="1116" spans="1:19">
      <c r="A1116" s="69" t="str">
        <f t="shared" si="17"/>
        <v>HLCASHRDD</v>
      </c>
      <c r="B1116" s="69" t="str">
        <f>VLOOKUP(H1116,mapping!A:B,2,0)</f>
        <v>HLCASH</v>
      </c>
      <c r="C1116" s="69" t="str">
        <f>VLOOKUP(H1116,mapping!A:C,3,0)</f>
        <v>RDD</v>
      </c>
      <c r="D1116" s="69" t="str">
        <f>VLOOKUP(H1116,mapping!A:D,4,0)</f>
        <v>Regular Option - Daily Dividend</v>
      </c>
      <c r="G1116" s="239">
        <v>1114</v>
      </c>
      <c r="H1116" s="358" t="s">
        <v>638</v>
      </c>
      <c r="I1116" s="358" t="s">
        <v>2101</v>
      </c>
      <c r="J1116" s="287">
        <v>44626</v>
      </c>
      <c r="K1116" s="287">
        <v>44626</v>
      </c>
      <c r="L1116" s="289">
        <v>0.14727055</v>
      </c>
      <c r="M1116" s="289">
        <v>0.14727055</v>
      </c>
      <c r="N1116" s="289">
        <v>801.09900000000005</v>
      </c>
      <c r="O1116" s="289">
        <v>816560.21070000005</v>
      </c>
      <c r="P1116" s="289">
        <v>38178.947999999997</v>
      </c>
      <c r="Q1116" s="289">
        <v>38915801.696400002</v>
      </c>
      <c r="R1116" s="289">
        <v>0</v>
      </c>
      <c r="S1116" s="289">
        <v>0</v>
      </c>
    </row>
    <row r="1117" spans="1:19">
      <c r="A1117" s="69" t="str">
        <f t="shared" si="17"/>
        <v>HDMIPSMDP</v>
      </c>
      <c r="B1117" s="69" t="str">
        <f>VLOOKUP(H1117,mapping!A:B,2,0)</f>
        <v>HDMIPS</v>
      </c>
      <c r="C1117" s="69" t="str">
        <f>VLOOKUP(H1117,mapping!A:C,3,0)</f>
        <v>MDP</v>
      </c>
      <c r="D1117" s="69" t="str">
        <f>VLOOKUP(H1117,mapping!A:D,4,0)</f>
        <v>Direct Plan - Monthly Dividend Option</v>
      </c>
      <c r="G1117" s="239">
        <v>1115</v>
      </c>
      <c r="H1117" s="358" t="s">
        <v>397</v>
      </c>
      <c r="I1117" s="358" t="s">
        <v>2129</v>
      </c>
      <c r="J1117" s="287">
        <v>44494</v>
      </c>
      <c r="K1117" s="287">
        <v>44494</v>
      </c>
      <c r="L1117" s="289">
        <v>0.08</v>
      </c>
      <c r="M1117" s="289">
        <v>0.08</v>
      </c>
      <c r="N1117" s="289">
        <v>0</v>
      </c>
      <c r="O1117" s="289">
        <v>0</v>
      </c>
      <c r="P1117" s="289">
        <v>73431.596999999994</v>
      </c>
      <c r="Q1117" s="289">
        <v>1249188.9555252001</v>
      </c>
      <c r="R1117" s="289">
        <v>0</v>
      </c>
      <c r="S1117" s="289">
        <v>0</v>
      </c>
    </row>
    <row r="1118" spans="1:19" hidden="1">
      <c r="A1118" s="69" t="str">
        <f t="shared" si="17"/>
        <v>HDONTFIgnore</v>
      </c>
      <c r="B1118" s="69" t="str">
        <f>VLOOKUP(H1118,mapping!A:B,2,0)</f>
        <v>HDONTF</v>
      </c>
      <c r="C1118" s="69" t="str">
        <f>VLOOKUP(H1118,mapping!A:C,3,0)</f>
        <v>Ignore</v>
      </c>
      <c r="D1118" s="69" t="str">
        <f>VLOOKUP(H1118,mapping!A:D,4,0)</f>
        <v>Ignore</v>
      </c>
      <c r="G1118" s="239">
        <v>1116</v>
      </c>
      <c r="H1118" s="358" t="s">
        <v>1869</v>
      </c>
      <c r="I1118" s="358" t="s">
        <v>2103</v>
      </c>
      <c r="J1118" s="287">
        <v>44558</v>
      </c>
      <c r="K1118" s="287">
        <v>44558</v>
      </c>
      <c r="L1118" s="289">
        <v>0.66590000000000005</v>
      </c>
      <c r="M1118" s="289">
        <v>0.66590000000000005</v>
      </c>
      <c r="N1118" s="289">
        <v>0</v>
      </c>
      <c r="O1118" s="289">
        <v>0</v>
      </c>
      <c r="P1118" s="289">
        <v>6.3719999999999999</v>
      </c>
      <c r="Q1118" s="289">
        <v>6376.2431147999996</v>
      </c>
      <c r="R1118" s="289">
        <v>0</v>
      </c>
      <c r="S1118" s="289">
        <v>0</v>
      </c>
    </row>
    <row r="1119" spans="1:19">
      <c r="A1119" s="69" t="str">
        <f t="shared" si="17"/>
        <v>HLCASHRDD</v>
      </c>
      <c r="B1119" s="69" t="str">
        <f>VLOOKUP(H1119,mapping!A:B,2,0)</f>
        <v>HLCASH</v>
      </c>
      <c r="C1119" s="69" t="str">
        <f>VLOOKUP(H1119,mapping!A:C,3,0)</f>
        <v>RDD</v>
      </c>
      <c r="D1119" s="69" t="str">
        <f>VLOOKUP(H1119,mapping!A:D,4,0)</f>
        <v>Regular Option - Daily Dividend</v>
      </c>
      <c r="G1119" s="239">
        <v>1117</v>
      </c>
      <c r="H1119" s="358" t="s">
        <v>638</v>
      </c>
      <c r="I1119" s="358" t="s">
        <v>2101</v>
      </c>
      <c r="J1119" s="287">
        <v>44510</v>
      </c>
      <c r="K1119" s="287">
        <v>44510</v>
      </c>
      <c r="L1119" s="289">
        <v>7.3774740000000005E-2</v>
      </c>
      <c r="M1119" s="289">
        <v>7.3774740000000005E-2</v>
      </c>
      <c r="N1119" s="289">
        <v>801.09900000000005</v>
      </c>
      <c r="O1119" s="289">
        <v>816560.21070000005</v>
      </c>
      <c r="P1119" s="289">
        <v>38178.947999999997</v>
      </c>
      <c r="Q1119" s="289">
        <v>38915801.696400002</v>
      </c>
      <c r="R1119" s="289">
        <v>0</v>
      </c>
      <c r="S1119" s="289">
        <v>0</v>
      </c>
    </row>
    <row r="1120" spans="1:19">
      <c r="A1120" s="69" t="str">
        <f t="shared" si="17"/>
        <v>HLCASHRDD</v>
      </c>
      <c r="B1120" s="69" t="str">
        <f>VLOOKUP(H1120,mapping!A:B,2,0)</f>
        <v>HLCASH</v>
      </c>
      <c r="C1120" s="69" t="str">
        <f>VLOOKUP(H1120,mapping!A:C,3,0)</f>
        <v>RDD</v>
      </c>
      <c r="D1120" s="69" t="str">
        <f>VLOOKUP(H1120,mapping!A:D,4,0)</f>
        <v>Regular Option - Daily Dividend</v>
      </c>
      <c r="G1120" s="239">
        <v>1118</v>
      </c>
      <c r="H1120" s="358" t="s">
        <v>638</v>
      </c>
      <c r="I1120" s="358" t="s">
        <v>2101</v>
      </c>
      <c r="J1120" s="287">
        <v>44535</v>
      </c>
      <c r="K1120" s="287">
        <v>44535</v>
      </c>
      <c r="L1120" s="289">
        <v>0.14289113000000001</v>
      </c>
      <c r="M1120" s="289">
        <v>0.14289113000000001</v>
      </c>
      <c r="N1120" s="289">
        <v>801.09900000000005</v>
      </c>
      <c r="O1120" s="289">
        <v>816560.21070000005</v>
      </c>
      <c r="P1120" s="289">
        <v>38178.947999999997</v>
      </c>
      <c r="Q1120" s="289">
        <v>38915801.696400002</v>
      </c>
      <c r="R1120" s="289">
        <v>0</v>
      </c>
      <c r="S1120" s="289">
        <v>0</v>
      </c>
    </row>
    <row r="1121" spans="1:19">
      <c r="A1121" s="69" t="str">
        <f t="shared" si="17"/>
        <v>HLCASHRDD</v>
      </c>
      <c r="B1121" s="69" t="str">
        <f>VLOOKUP(H1121,mapping!A:B,2,0)</f>
        <v>HLCASH</v>
      </c>
      <c r="C1121" s="69" t="str">
        <f>VLOOKUP(H1121,mapping!A:C,3,0)</f>
        <v>RDD</v>
      </c>
      <c r="D1121" s="69" t="str">
        <f>VLOOKUP(H1121,mapping!A:D,4,0)</f>
        <v>Regular Option - Daily Dividend</v>
      </c>
      <c r="G1121" s="239">
        <v>1119</v>
      </c>
      <c r="H1121" s="358" t="s">
        <v>638</v>
      </c>
      <c r="I1121" s="358" t="s">
        <v>2101</v>
      </c>
      <c r="J1121" s="287">
        <v>44557</v>
      </c>
      <c r="K1121" s="287">
        <v>44557</v>
      </c>
      <c r="L1121" s="289">
        <v>8.9636960000000002E-2</v>
      </c>
      <c r="M1121" s="289">
        <v>8.9636960000000002E-2</v>
      </c>
      <c r="N1121" s="289">
        <v>801.09900000000005</v>
      </c>
      <c r="O1121" s="289">
        <v>816560.21070000005</v>
      </c>
      <c r="P1121" s="289">
        <v>38178.947999999997</v>
      </c>
      <c r="Q1121" s="289">
        <v>38915801.696400002</v>
      </c>
      <c r="R1121" s="289">
        <v>0</v>
      </c>
      <c r="S1121" s="289">
        <v>0</v>
      </c>
    </row>
    <row r="1122" spans="1:19">
      <c r="A1122" s="69" t="str">
        <f t="shared" si="17"/>
        <v>HDSTIFWDP</v>
      </c>
      <c r="B1122" s="69" t="str">
        <f>VLOOKUP(H1122,mapping!A:B,2,0)</f>
        <v>HDSTIF</v>
      </c>
      <c r="C1122" s="69" t="str">
        <f>VLOOKUP(H1122,mapping!A:C,3,0)</f>
        <v>WDP</v>
      </c>
      <c r="D1122" s="69" t="str">
        <f>VLOOKUP(H1122,mapping!A:D,4,0)</f>
        <v>Direct Plan - Weekly Dividend Option</v>
      </c>
      <c r="G1122" s="239">
        <v>1120</v>
      </c>
      <c r="H1122" s="358" t="s">
        <v>455</v>
      </c>
      <c r="I1122" s="358" t="s">
        <v>2110</v>
      </c>
      <c r="J1122" s="287">
        <v>44607</v>
      </c>
      <c r="K1122" s="287">
        <v>44607</v>
      </c>
      <c r="L1122" s="289">
        <v>3.6458999999999998E-2</v>
      </c>
      <c r="M1122" s="289">
        <v>3.6458999999999998E-2</v>
      </c>
      <c r="N1122" s="289">
        <v>52025.891000000003</v>
      </c>
      <c r="O1122" s="289">
        <v>533483.89149219997</v>
      </c>
      <c r="P1122" s="289">
        <v>426054.47499999998</v>
      </c>
      <c r="Q1122" s="289">
        <v>4368847.797545</v>
      </c>
      <c r="R1122" s="289">
        <v>0</v>
      </c>
      <c r="S1122" s="289">
        <v>1727.57</v>
      </c>
    </row>
    <row r="1123" spans="1:19">
      <c r="A1123" s="69" t="str">
        <f t="shared" si="17"/>
        <v>HLCASHRDD</v>
      </c>
      <c r="B1123" s="69" t="str">
        <f>VLOOKUP(H1123,mapping!A:B,2,0)</f>
        <v>HLCASH</v>
      </c>
      <c r="C1123" s="69" t="str">
        <f>VLOOKUP(H1123,mapping!A:C,3,0)</f>
        <v>RDD</v>
      </c>
      <c r="D1123" s="69" t="str">
        <f>VLOOKUP(H1123,mapping!A:D,4,0)</f>
        <v>Regular Option - Daily Dividend</v>
      </c>
      <c r="G1123" s="239">
        <v>1121</v>
      </c>
      <c r="H1123" s="358" t="s">
        <v>638</v>
      </c>
      <c r="I1123" s="358" t="s">
        <v>2101</v>
      </c>
      <c r="J1123" s="287">
        <v>44489</v>
      </c>
      <c r="K1123" s="287">
        <v>44489</v>
      </c>
      <c r="L1123" s="289">
        <v>5.5582609999999998E-2</v>
      </c>
      <c r="M1123" s="289">
        <v>5.5582609999999998E-2</v>
      </c>
      <c r="N1123" s="289">
        <v>801.09900000000005</v>
      </c>
      <c r="O1123" s="289">
        <v>816560.21070000005</v>
      </c>
      <c r="P1123" s="289">
        <v>38178.947999999997</v>
      </c>
      <c r="Q1123" s="289">
        <v>38915801.696400002</v>
      </c>
      <c r="R1123" s="289">
        <v>0</v>
      </c>
      <c r="S1123" s="289">
        <v>0</v>
      </c>
    </row>
    <row r="1124" spans="1:19">
      <c r="A1124" s="69" t="str">
        <f t="shared" si="17"/>
        <v>HDUSDFWDP</v>
      </c>
      <c r="B1124" s="69" t="str">
        <f>VLOOKUP(H1124,mapping!A:B,2,0)</f>
        <v>HDUSDF</v>
      </c>
      <c r="C1124" s="69" t="str">
        <f>VLOOKUP(H1124,mapping!A:C,3,0)</f>
        <v>WDP</v>
      </c>
      <c r="D1124" s="69" t="str">
        <f>VLOOKUP(H1124,mapping!A:D,4,0)</f>
        <v>Direct Plan - Weekly Dividend Option</v>
      </c>
      <c r="G1124" s="239">
        <v>1122</v>
      </c>
      <c r="H1124" s="358" t="s">
        <v>1684</v>
      </c>
      <c r="I1124" s="358" t="s">
        <v>2108</v>
      </c>
      <c r="J1124" s="287">
        <v>44614</v>
      </c>
      <c r="K1124" s="287">
        <v>44614</v>
      </c>
      <c r="L1124" s="289">
        <v>0.70061618999999997</v>
      </c>
      <c r="M1124" s="289">
        <v>0.70061618999999997</v>
      </c>
      <c r="N1124" s="289">
        <v>0</v>
      </c>
      <c r="O1124" s="289">
        <v>0</v>
      </c>
      <c r="P1124" s="289">
        <v>27.120999999999999</v>
      </c>
      <c r="Q1124" s="289">
        <v>27369.173422600001</v>
      </c>
      <c r="R1124" s="289">
        <v>0</v>
      </c>
      <c r="S1124" s="289">
        <v>0</v>
      </c>
    </row>
    <row r="1125" spans="1:19">
      <c r="A1125" s="69" t="str">
        <f t="shared" si="17"/>
        <v>HDUSDFWDP</v>
      </c>
      <c r="B1125" s="69" t="str">
        <f>VLOOKUP(H1125,mapping!A:B,2,0)</f>
        <v>HDUSDF</v>
      </c>
      <c r="C1125" s="69" t="str">
        <f>VLOOKUP(H1125,mapping!A:C,3,0)</f>
        <v>WDP</v>
      </c>
      <c r="D1125" s="69" t="str">
        <f>VLOOKUP(H1125,mapping!A:D,4,0)</f>
        <v>Direct Plan - Weekly Dividend Option</v>
      </c>
      <c r="G1125" s="239">
        <v>1123</v>
      </c>
      <c r="H1125" s="358" t="s">
        <v>1684</v>
      </c>
      <c r="I1125" s="358" t="s">
        <v>2108</v>
      </c>
      <c r="J1125" s="287">
        <v>44579</v>
      </c>
      <c r="K1125" s="287">
        <v>44579</v>
      </c>
      <c r="L1125" s="289">
        <v>0.81748878999999997</v>
      </c>
      <c r="M1125" s="289">
        <v>0.81748878999999997</v>
      </c>
      <c r="N1125" s="289">
        <v>0</v>
      </c>
      <c r="O1125" s="289">
        <v>0</v>
      </c>
      <c r="P1125" s="289">
        <v>27.024999999999999</v>
      </c>
      <c r="Q1125" s="289">
        <v>27275.4541875</v>
      </c>
      <c r="R1125" s="289">
        <v>0</v>
      </c>
      <c r="S1125" s="289">
        <v>0</v>
      </c>
    </row>
    <row r="1126" spans="1:19">
      <c r="A1126" s="69" t="str">
        <f t="shared" si="17"/>
        <v>HDCOBFQDP</v>
      </c>
      <c r="B1126" s="69" t="str">
        <f>VLOOKUP(H1126,mapping!A:B,2,0)</f>
        <v>HDCOBF</v>
      </c>
      <c r="C1126" s="69" t="str">
        <f>VLOOKUP(H1126,mapping!A:C,3,0)</f>
        <v>QDP</v>
      </c>
      <c r="D1126" s="69" t="str">
        <f>VLOOKUP(H1126,mapping!A:D,4,0)</f>
        <v>Direct Plan - Quarterly Dividend Option</v>
      </c>
      <c r="G1126" s="239">
        <v>1124</v>
      </c>
      <c r="H1126" s="358" t="s">
        <v>1842</v>
      </c>
      <c r="I1126" s="358" t="s">
        <v>2121</v>
      </c>
      <c r="J1126" s="287">
        <v>44557</v>
      </c>
      <c r="K1126" s="287">
        <v>44557</v>
      </c>
      <c r="L1126" s="359">
        <v>0.16</v>
      </c>
      <c r="M1126" s="359">
        <v>0.16</v>
      </c>
      <c r="N1126" s="289">
        <v>0</v>
      </c>
      <c r="O1126" s="289">
        <v>0</v>
      </c>
      <c r="P1126" s="289">
        <v>2495.3960000000002</v>
      </c>
      <c r="Q1126" s="289">
        <v>25692.347676400001</v>
      </c>
      <c r="R1126" s="289">
        <v>0</v>
      </c>
      <c r="S1126" s="289">
        <v>0</v>
      </c>
    </row>
    <row r="1127" spans="1:19" hidden="1">
      <c r="A1127" s="69" t="str">
        <f t="shared" si="17"/>
        <v>HDINCFIgnore</v>
      </c>
      <c r="B1127" s="69" t="str">
        <f>VLOOKUP(H1127,mapping!A:B,2,0)</f>
        <v>HDINCF</v>
      </c>
      <c r="C1127" s="69" t="str">
        <f>VLOOKUP(H1127,mapping!A:C,3,0)</f>
        <v>Ignore</v>
      </c>
      <c r="D1127" s="69" t="str">
        <f>VLOOKUP(H1127,mapping!A:D,4,0)</f>
        <v>Ignore</v>
      </c>
      <c r="G1127" s="239">
        <v>1125</v>
      </c>
      <c r="H1127" s="358" t="s">
        <v>1870</v>
      </c>
      <c r="I1127" s="358" t="s">
        <v>2112</v>
      </c>
      <c r="J1127" s="287">
        <v>44557</v>
      </c>
      <c r="K1127" s="287">
        <v>44557</v>
      </c>
      <c r="L1127" s="289">
        <v>0.17</v>
      </c>
      <c r="M1127" s="289">
        <v>0.17</v>
      </c>
      <c r="N1127" s="289">
        <v>0</v>
      </c>
      <c r="O1127" s="289">
        <v>0</v>
      </c>
      <c r="P1127" s="289">
        <v>3000.46</v>
      </c>
      <c r="Q1127" s="289">
        <v>33292.504068000002</v>
      </c>
      <c r="R1127" s="289">
        <v>0</v>
      </c>
      <c r="S1127" s="289">
        <v>0</v>
      </c>
    </row>
    <row r="1128" spans="1:19">
      <c r="A1128" s="69" t="str">
        <f t="shared" si="17"/>
        <v>HDUSDFWD</v>
      </c>
      <c r="B1128" s="69" t="str">
        <f>VLOOKUP(H1128,mapping!A:B,2,0)</f>
        <v>HDUSDF</v>
      </c>
      <c r="C1128" s="69" t="str">
        <f>VLOOKUP(H1128,mapping!A:C,3,0)</f>
        <v>WD</v>
      </c>
      <c r="D1128" s="69" t="str">
        <f>VLOOKUP(H1128,mapping!A:D,4,0)</f>
        <v>Weekly Dividend Option</v>
      </c>
      <c r="G1128" s="239">
        <v>1126</v>
      </c>
      <c r="H1128" s="358" t="s">
        <v>1681</v>
      </c>
      <c r="I1128" s="358" t="s">
        <v>2111</v>
      </c>
      <c r="J1128" s="287">
        <v>44586</v>
      </c>
      <c r="K1128" s="287">
        <v>44586</v>
      </c>
      <c r="L1128" s="289">
        <v>0.44283772999999998</v>
      </c>
      <c r="M1128" s="289">
        <v>0.44283772999999998</v>
      </c>
      <c r="N1128" s="289">
        <v>0</v>
      </c>
      <c r="O1128" s="289">
        <v>0</v>
      </c>
      <c r="P1128" s="289">
        <v>21858.127</v>
      </c>
      <c r="Q1128" s="289">
        <v>22410571.487610701</v>
      </c>
      <c r="R1128" s="289">
        <v>0</v>
      </c>
      <c r="S1128" s="289">
        <v>0</v>
      </c>
    </row>
    <row r="1129" spans="1:19">
      <c r="A1129" s="69" t="str">
        <f t="shared" si="17"/>
        <v>HDUSDFWDP</v>
      </c>
      <c r="B1129" s="69" t="str">
        <f>VLOOKUP(H1129,mapping!A:B,2,0)</f>
        <v>HDUSDF</v>
      </c>
      <c r="C1129" s="69" t="str">
        <f>VLOOKUP(H1129,mapping!A:C,3,0)</f>
        <v>WDP</v>
      </c>
      <c r="D1129" s="69" t="str">
        <f>VLOOKUP(H1129,mapping!A:D,4,0)</f>
        <v>Direct Plan - Weekly Dividend Option</v>
      </c>
      <c r="G1129" s="239">
        <v>1127</v>
      </c>
      <c r="H1129" s="358" t="s">
        <v>1684</v>
      </c>
      <c r="I1129" s="358" t="s">
        <v>2108</v>
      </c>
      <c r="J1129" s="287">
        <v>44509</v>
      </c>
      <c r="K1129" s="287">
        <v>44509</v>
      </c>
      <c r="L1129" s="289">
        <v>1.09019556</v>
      </c>
      <c r="M1129" s="289">
        <v>1.09019556</v>
      </c>
      <c r="N1129" s="289">
        <v>0</v>
      </c>
      <c r="O1129" s="289">
        <v>0</v>
      </c>
      <c r="P1129" s="289">
        <v>26.823</v>
      </c>
      <c r="Q1129" s="289">
        <v>27078.896784600001</v>
      </c>
      <c r="R1129" s="289">
        <v>0</v>
      </c>
      <c r="S1129" s="289">
        <v>0</v>
      </c>
    </row>
    <row r="1130" spans="1:19">
      <c r="A1130" s="69" t="str">
        <f t="shared" si="17"/>
        <v>HDCOBFMD</v>
      </c>
      <c r="B1130" s="69" t="str">
        <f>VLOOKUP(H1130,mapping!A:B,2,0)</f>
        <v>HDCOBF</v>
      </c>
      <c r="C1130" s="69" t="str">
        <f>VLOOKUP(H1130,mapping!A:C,3,0)</f>
        <v>MD</v>
      </c>
      <c r="D1130" s="69" t="str">
        <f>VLOOKUP(H1130,mapping!A:D,4,0)</f>
        <v>Regular Option - Monthly Dividend</v>
      </c>
      <c r="G1130" s="239">
        <v>1128</v>
      </c>
      <c r="H1130" s="358" t="s">
        <v>1833</v>
      </c>
      <c r="I1130" s="358" t="s">
        <v>2125</v>
      </c>
      <c r="J1130" s="287">
        <v>44645</v>
      </c>
      <c r="K1130" s="287">
        <v>44645</v>
      </c>
      <c r="L1130" s="359">
        <v>1.9630439999999999E-2</v>
      </c>
      <c r="M1130" s="359">
        <v>1.9630439999999999E-2</v>
      </c>
      <c r="N1130" s="289">
        <v>0</v>
      </c>
      <c r="O1130" s="289">
        <v>0</v>
      </c>
      <c r="P1130" s="289">
        <v>2446813.352</v>
      </c>
      <c r="Q1130" s="289">
        <v>24595612.495639201</v>
      </c>
      <c r="R1130" s="289">
        <v>0</v>
      </c>
      <c r="S1130" s="289">
        <v>0</v>
      </c>
    </row>
    <row r="1131" spans="1:19">
      <c r="A1131" s="69" t="str">
        <f t="shared" si="17"/>
        <v>HLCASHMD</v>
      </c>
      <c r="B1131" s="69" t="str">
        <f>VLOOKUP(H1131,mapping!A:B,2,0)</f>
        <v>HLCASH</v>
      </c>
      <c r="C1131" s="69" t="str">
        <f>VLOOKUP(H1131,mapping!A:C,3,0)</f>
        <v>MD</v>
      </c>
      <c r="D1131" s="69" t="str">
        <f>VLOOKUP(H1131,mapping!A:D,4,0)</f>
        <v>Monthly Dividend Option</v>
      </c>
      <c r="G1131" s="239">
        <v>1129</v>
      </c>
      <c r="H1131" s="358" t="s">
        <v>632</v>
      </c>
      <c r="I1131" s="358" t="s">
        <v>2119</v>
      </c>
      <c r="J1131" s="287">
        <v>44557</v>
      </c>
      <c r="K1131" s="287">
        <v>44557</v>
      </c>
      <c r="L1131" s="289">
        <v>2.9248386399999999</v>
      </c>
      <c r="M1131" s="289">
        <v>2.9248386399999999</v>
      </c>
      <c r="N1131" s="289">
        <v>19935.233</v>
      </c>
      <c r="O1131" s="289">
        <v>20024790.040729199</v>
      </c>
      <c r="P1131" s="289">
        <v>36368.807999999997</v>
      </c>
      <c r="Q1131" s="289">
        <v>36532191.233059198</v>
      </c>
      <c r="R1131" s="289">
        <v>52476.34</v>
      </c>
      <c r="S1131" s="289">
        <v>0</v>
      </c>
    </row>
    <row r="1132" spans="1:19">
      <c r="A1132" s="69" t="str">
        <f t="shared" si="17"/>
        <v>HLCASHRWD</v>
      </c>
      <c r="B1132" s="69" t="str">
        <f>VLOOKUP(H1132,mapping!A:B,2,0)</f>
        <v>HLCASH</v>
      </c>
      <c r="C1132" s="69" t="str">
        <f>VLOOKUP(H1132,mapping!A:C,3,0)</f>
        <v>RWD</v>
      </c>
      <c r="D1132" s="69" t="str">
        <f>VLOOKUP(H1132,mapping!A:D,4,0)</f>
        <v>Regular Option - Weekly Dividend</v>
      </c>
      <c r="G1132" s="239">
        <v>1130</v>
      </c>
      <c r="H1132" s="358" t="s">
        <v>644</v>
      </c>
      <c r="I1132" s="358" t="s">
        <v>2109</v>
      </c>
      <c r="J1132" s="287">
        <v>44649</v>
      </c>
      <c r="K1132" s="287">
        <v>44649</v>
      </c>
      <c r="L1132" s="289">
        <v>0.51819143000000001</v>
      </c>
      <c r="M1132" s="289">
        <v>0.51819143000000001</v>
      </c>
      <c r="N1132" s="289">
        <v>4446.8969999999999</v>
      </c>
      <c r="O1132" s="289">
        <v>4450223.7236457001</v>
      </c>
      <c r="P1132" s="289">
        <v>860.99699999999996</v>
      </c>
      <c r="Q1132" s="289">
        <v>861641.11185570003</v>
      </c>
      <c r="R1132" s="289">
        <v>0</v>
      </c>
      <c r="S1132" s="289">
        <v>0</v>
      </c>
    </row>
    <row r="1133" spans="1:19">
      <c r="A1133" s="69" t="str">
        <f t="shared" si="17"/>
        <v>HLCASHRDD</v>
      </c>
      <c r="B1133" s="69" t="str">
        <f>VLOOKUP(H1133,mapping!A:B,2,0)</f>
        <v>HLCASH</v>
      </c>
      <c r="C1133" s="69" t="str">
        <f>VLOOKUP(H1133,mapping!A:C,3,0)</f>
        <v>RDD</v>
      </c>
      <c r="D1133" s="69" t="str">
        <f>VLOOKUP(H1133,mapping!A:D,4,0)</f>
        <v>Regular Option - Daily Dividend</v>
      </c>
      <c r="G1133" s="239">
        <v>1131</v>
      </c>
      <c r="H1133" s="358" t="s">
        <v>638</v>
      </c>
      <c r="I1133" s="358" t="s">
        <v>2101</v>
      </c>
      <c r="J1133" s="287">
        <v>44482</v>
      </c>
      <c r="K1133" s="287">
        <v>44482</v>
      </c>
      <c r="L1133" s="289">
        <v>6.9416099999999994E-2</v>
      </c>
      <c r="M1133" s="289">
        <v>6.9416099999999994E-2</v>
      </c>
      <c r="N1133" s="289">
        <v>801.09900000000005</v>
      </c>
      <c r="O1133" s="289">
        <v>816560.21070000005</v>
      </c>
      <c r="P1133" s="289">
        <v>38178.947999999997</v>
      </c>
      <c r="Q1133" s="289">
        <v>38915801.696400002</v>
      </c>
      <c r="R1133" s="289">
        <v>0</v>
      </c>
      <c r="S1133" s="289">
        <v>0</v>
      </c>
    </row>
    <row r="1134" spans="1:19">
      <c r="A1134" s="69" t="str">
        <f t="shared" si="17"/>
        <v>HLCASHMD</v>
      </c>
      <c r="B1134" s="69" t="str">
        <f>VLOOKUP(H1134,mapping!A:B,2,0)</f>
        <v>HLCASH</v>
      </c>
      <c r="C1134" s="69" t="str">
        <f>VLOOKUP(H1134,mapping!A:C,3,0)</f>
        <v>MD</v>
      </c>
      <c r="D1134" s="69" t="str">
        <f>VLOOKUP(H1134,mapping!A:D,4,0)</f>
        <v>Monthly Dividend Option</v>
      </c>
      <c r="G1134" s="239">
        <v>1132</v>
      </c>
      <c r="H1134" s="358" t="s">
        <v>632</v>
      </c>
      <c r="I1134" s="358" t="s">
        <v>2119</v>
      </c>
      <c r="J1134" s="287">
        <v>44525</v>
      </c>
      <c r="K1134" s="287">
        <v>44525</v>
      </c>
      <c r="L1134" s="289">
        <v>2.97406909</v>
      </c>
      <c r="M1134" s="289">
        <v>2.97406909</v>
      </c>
      <c r="N1134" s="289">
        <v>19935.233</v>
      </c>
      <c r="O1134" s="289">
        <v>20025772.847716101</v>
      </c>
      <c r="P1134" s="289">
        <v>37790.493999999999</v>
      </c>
      <c r="Q1134" s="289">
        <v>37962127.086599797</v>
      </c>
      <c r="R1134" s="289">
        <v>53359.76</v>
      </c>
      <c r="S1134" s="289">
        <v>0</v>
      </c>
    </row>
    <row r="1135" spans="1:19">
      <c r="A1135" s="69" t="str">
        <f t="shared" si="17"/>
        <v>HDMIPSQDP</v>
      </c>
      <c r="B1135" s="69" t="str">
        <f>VLOOKUP(H1135,mapping!A:B,2,0)</f>
        <v>HDMIPS</v>
      </c>
      <c r="C1135" s="69" t="str">
        <f>VLOOKUP(H1135,mapping!A:C,3,0)</f>
        <v>QDP</v>
      </c>
      <c r="D1135" s="69" t="str">
        <f>VLOOKUP(H1135,mapping!A:D,4,0)</f>
        <v>Direct Plan - Quarterly Dividend Option</v>
      </c>
      <c r="G1135" s="239">
        <v>1133</v>
      </c>
      <c r="H1135" s="358" t="s">
        <v>403</v>
      </c>
      <c r="I1135" s="358" t="s">
        <v>2141</v>
      </c>
      <c r="J1135" s="287">
        <v>44557</v>
      </c>
      <c r="K1135" s="287">
        <v>44557</v>
      </c>
      <c r="L1135" s="289">
        <v>0.23</v>
      </c>
      <c r="M1135" s="289">
        <v>0.23</v>
      </c>
      <c r="N1135" s="289">
        <v>0</v>
      </c>
      <c r="O1135" s="289">
        <v>0</v>
      </c>
      <c r="P1135" s="289">
        <v>19814.285</v>
      </c>
      <c r="Q1135" s="289">
        <v>289502.55527800001</v>
      </c>
      <c r="R1135" s="289">
        <v>0</v>
      </c>
      <c r="S1135" s="289">
        <v>0</v>
      </c>
    </row>
    <row r="1136" spans="1:19">
      <c r="A1136" s="69" t="str">
        <f t="shared" si="17"/>
        <v>HDONTFWDP</v>
      </c>
      <c r="B1136" s="69" t="str">
        <f>VLOOKUP(H1136,mapping!A:B,2,0)</f>
        <v>HDONTF</v>
      </c>
      <c r="C1136" s="69" t="str">
        <f>VLOOKUP(H1136,mapping!A:C,3,0)</f>
        <v>WDP</v>
      </c>
      <c r="D1136" s="69" t="str">
        <f>VLOOKUP(H1136,mapping!A:D,4,0)</f>
        <v>Direct Plan - Weekly Dividend Option</v>
      </c>
      <c r="G1136" s="239">
        <v>1134</v>
      </c>
      <c r="H1136" s="358" t="s">
        <v>1464</v>
      </c>
      <c r="I1136" s="358" t="s">
        <v>2102</v>
      </c>
      <c r="J1136" s="287">
        <v>44489</v>
      </c>
      <c r="K1136" s="287">
        <v>44489</v>
      </c>
      <c r="L1136" s="289">
        <v>0.68469000000000002</v>
      </c>
      <c r="M1136" s="289">
        <v>0.68469000000000002</v>
      </c>
      <c r="N1136" s="289">
        <v>0</v>
      </c>
      <c r="O1136" s="289">
        <v>0</v>
      </c>
      <c r="P1136" s="289">
        <v>0</v>
      </c>
      <c r="Q1136" s="289">
        <v>0</v>
      </c>
      <c r="R1136" s="289">
        <v>0</v>
      </c>
      <c r="S1136" s="289">
        <v>0</v>
      </c>
    </row>
    <row r="1137" spans="1:19">
      <c r="A1137" s="69" t="str">
        <f t="shared" si="17"/>
        <v>HLCASHRDD</v>
      </c>
      <c r="B1137" s="69" t="str">
        <f>VLOOKUP(H1137,mapping!A:B,2,0)</f>
        <v>HLCASH</v>
      </c>
      <c r="C1137" s="69" t="str">
        <f>VLOOKUP(H1137,mapping!A:C,3,0)</f>
        <v>RDD</v>
      </c>
      <c r="D1137" s="69" t="str">
        <f>VLOOKUP(H1137,mapping!A:D,4,0)</f>
        <v>Regular Option - Daily Dividend</v>
      </c>
      <c r="G1137" s="239">
        <v>1135</v>
      </c>
      <c r="H1137" s="358" t="s">
        <v>638</v>
      </c>
      <c r="I1137" s="358" t="s">
        <v>2101</v>
      </c>
      <c r="J1137" s="287">
        <v>44479</v>
      </c>
      <c r="K1137" s="287">
        <v>44479</v>
      </c>
      <c r="L1137" s="289">
        <v>0.13232700999999999</v>
      </c>
      <c r="M1137" s="289">
        <v>0.13232700999999999</v>
      </c>
      <c r="N1137" s="289">
        <v>801.09900000000005</v>
      </c>
      <c r="O1137" s="289">
        <v>816560.21070000005</v>
      </c>
      <c r="P1137" s="289">
        <v>38178.947999999997</v>
      </c>
      <c r="Q1137" s="289">
        <v>38915801.696400002</v>
      </c>
      <c r="R1137" s="289">
        <v>0</v>
      </c>
      <c r="S1137" s="289">
        <v>0</v>
      </c>
    </row>
    <row r="1138" spans="1:19">
      <c r="A1138" s="69" t="str">
        <f t="shared" si="17"/>
        <v>HDMIPSMD</v>
      </c>
      <c r="B1138" s="69" t="str">
        <f>VLOOKUP(H1138,mapping!A:B,2,0)</f>
        <v>HDMIPS</v>
      </c>
      <c r="C1138" s="69" t="str">
        <f>VLOOKUP(H1138,mapping!A:C,3,0)</f>
        <v>MD</v>
      </c>
      <c r="D1138" s="69" t="str">
        <f>VLOOKUP(H1138,mapping!A:D,4,0)</f>
        <v>Monthly Dividend Option</v>
      </c>
      <c r="G1138" s="239">
        <v>1136</v>
      </c>
      <c r="H1138" s="358" t="s">
        <v>394</v>
      </c>
      <c r="I1138" s="358" t="s">
        <v>2134</v>
      </c>
      <c r="J1138" s="287">
        <v>44525</v>
      </c>
      <c r="K1138" s="287">
        <v>44525</v>
      </c>
      <c r="L1138" s="289">
        <v>6.5000000000000002E-2</v>
      </c>
      <c r="M1138" s="289">
        <v>6.5000000000000002E-2</v>
      </c>
      <c r="N1138" s="289">
        <v>376183.09600000002</v>
      </c>
      <c r="O1138" s="289">
        <v>4925402.8942376003</v>
      </c>
      <c r="P1138" s="289">
        <v>9495439.3619999997</v>
      </c>
      <c r="Q1138" s="289">
        <v>124324737.1106022</v>
      </c>
      <c r="R1138" s="289">
        <v>22006.9</v>
      </c>
      <c r="S1138" s="289">
        <v>0</v>
      </c>
    </row>
    <row r="1139" spans="1:19">
      <c r="A1139" s="69" t="str">
        <f t="shared" si="17"/>
        <v>HDONTFWDP</v>
      </c>
      <c r="B1139" s="69" t="str">
        <f>VLOOKUP(H1139,mapping!A:B,2,0)</f>
        <v>HDONTF</v>
      </c>
      <c r="C1139" s="69" t="str">
        <f>VLOOKUP(H1139,mapping!A:C,3,0)</f>
        <v>WDP</v>
      </c>
      <c r="D1139" s="69" t="str">
        <f>VLOOKUP(H1139,mapping!A:D,4,0)</f>
        <v>Direct Plan - Weekly Dividend Option</v>
      </c>
      <c r="G1139" s="239">
        <v>1137</v>
      </c>
      <c r="H1139" s="358" t="s">
        <v>1464</v>
      </c>
      <c r="I1139" s="358" t="s">
        <v>2102</v>
      </c>
      <c r="J1139" s="287">
        <v>44551</v>
      </c>
      <c r="K1139" s="287">
        <v>44551</v>
      </c>
      <c r="L1139" s="289">
        <v>0.72146999999999994</v>
      </c>
      <c r="M1139" s="289">
        <v>0.72146999999999994</v>
      </c>
      <c r="N1139" s="289">
        <v>0</v>
      </c>
      <c r="O1139" s="289">
        <v>0</v>
      </c>
      <c r="P1139" s="289">
        <v>0</v>
      </c>
      <c r="Q1139" s="289">
        <v>0</v>
      </c>
      <c r="R1139" s="289">
        <v>0</v>
      </c>
      <c r="S1139" s="289">
        <v>0</v>
      </c>
    </row>
    <row r="1140" spans="1:19">
      <c r="A1140" s="69" t="str">
        <f t="shared" si="17"/>
        <v>HDCOBFMDP</v>
      </c>
      <c r="B1140" s="69" t="str">
        <f>VLOOKUP(H1140,mapping!A:B,2,0)</f>
        <v>HDCOBF</v>
      </c>
      <c r="C1140" s="69" t="str">
        <f>VLOOKUP(H1140,mapping!A:C,3,0)</f>
        <v>MDP</v>
      </c>
      <c r="D1140" s="69" t="str">
        <f>VLOOKUP(H1140,mapping!A:D,4,0)</f>
        <v>Direct Plan  Monthly Dividend Option</v>
      </c>
      <c r="G1140" s="239">
        <v>1138</v>
      </c>
      <c r="H1140" s="358" t="s">
        <v>1836</v>
      </c>
      <c r="I1140" s="358" t="s">
        <v>2138</v>
      </c>
      <c r="J1140" s="287">
        <v>44617</v>
      </c>
      <c r="K1140" s="287">
        <v>44617</v>
      </c>
      <c r="L1140" s="359">
        <v>2.2100000000000002E-2</v>
      </c>
      <c r="M1140" s="359">
        <v>2.2100000000000002E-2</v>
      </c>
      <c r="N1140" s="289">
        <v>0</v>
      </c>
      <c r="O1140" s="289">
        <v>0</v>
      </c>
      <c r="P1140" s="289">
        <v>3819.549</v>
      </c>
      <c r="Q1140" s="289">
        <v>39222.948681000002</v>
      </c>
      <c r="R1140" s="289">
        <v>0</v>
      </c>
      <c r="S1140" s="289">
        <v>0</v>
      </c>
    </row>
    <row r="1141" spans="1:19">
      <c r="A1141" s="69" t="str">
        <f t="shared" si="17"/>
        <v>HDONTFWDP</v>
      </c>
      <c r="B1141" s="69" t="str">
        <f>VLOOKUP(H1141,mapping!A:B,2,0)</f>
        <v>HDONTF</v>
      </c>
      <c r="C1141" s="69" t="str">
        <f>VLOOKUP(H1141,mapping!A:C,3,0)</f>
        <v>WDP</v>
      </c>
      <c r="D1141" s="69" t="str">
        <f>VLOOKUP(H1141,mapping!A:D,4,0)</f>
        <v>Direct Plan - Weekly Dividend Option</v>
      </c>
      <c r="G1141" s="239">
        <v>1139</v>
      </c>
      <c r="H1141" s="358" t="s">
        <v>1464</v>
      </c>
      <c r="I1141" s="358" t="s">
        <v>2102</v>
      </c>
      <c r="J1141" s="287">
        <v>44523</v>
      </c>
      <c r="K1141" s="287">
        <v>44523</v>
      </c>
      <c r="L1141" s="289">
        <v>0.67296999999999996</v>
      </c>
      <c r="M1141" s="289">
        <v>0.67296999999999996</v>
      </c>
      <c r="N1141" s="289">
        <v>0</v>
      </c>
      <c r="O1141" s="289">
        <v>0</v>
      </c>
      <c r="P1141" s="289">
        <v>0</v>
      </c>
      <c r="Q1141" s="289">
        <v>0</v>
      </c>
      <c r="R1141" s="289">
        <v>0</v>
      </c>
      <c r="S1141" s="289">
        <v>0</v>
      </c>
    </row>
    <row r="1142" spans="1:19" hidden="1">
      <c r="A1142" s="69" t="str">
        <f t="shared" si="17"/>
        <v>HDONTFIgnore</v>
      </c>
      <c r="B1142" s="69" t="str">
        <f>VLOOKUP(H1142,mapping!A:B,2,0)</f>
        <v>HDONTF</v>
      </c>
      <c r="C1142" s="69" t="str">
        <f>VLOOKUP(H1142,mapping!A:C,3,0)</f>
        <v>Ignore</v>
      </c>
      <c r="D1142" s="69" t="str">
        <f>VLOOKUP(H1142,mapping!A:D,4,0)</f>
        <v>Ignore</v>
      </c>
      <c r="G1142" s="239">
        <v>1140</v>
      </c>
      <c r="H1142" s="358" t="s">
        <v>2087</v>
      </c>
      <c r="I1142" s="358" t="s">
        <v>2120</v>
      </c>
      <c r="J1142" s="287">
        <v>44586</v>
      </c>
      <c r="K1142" s="287">
        <v>44586</v>
      </c>
      <c r="L1142" s="289">
        <v>2.8307099999999998</v>
      </c>
      <c r="M1142" s="289">
        <v>2.8307099999999998</v>
      </c>
      <c r="N1142" s="289">
        <v>0</v>
      </c>
      <c r="O1142" s="289">
        <v>0</v>
      </c>
      <c r="P1142" s="289">
        <v>0</v>
      </c>
      <c r="Q1142" s="289">
        <v>0</v>
      </c>
      <c r="R1142" s="289">
        <v>0</v>
      </c>
      <c r="S1142" s="289">
        <v>0</v>
      </c>
    </row>
    <row r="1143" spans="1:19" hidden="1">
      <c r="A1143" s="69" t="str">
        <f t="shared" si="17"/>
        <v>HDONTFIgnore</v>
      </c>
      <c r="B1143" s="69" t="str">
        <f>VLOOKUP(H1143,mapping!A:B,2,0)</f>
        <v>HDONTF</v>
      </c>
      <c r="C1143" s="69" t="str">
        <f>VLOOKUP(H1143,mapping!A:C,3,0)</f>
        <v>Ignore</v>
      </c>
      <c r="D1143" s="69" t="str">
        <f>VLOOKUP(H1143,mapping!A:D,4,0)</f>
        <v>Ignore</v>
      </c>
      <c r="G1143" s="239">
        <v>1141</v>
      </c>
      <c r="H1143" s="358" t="s">
        <v>1869</v>
      </c>
      <c r="I1143" s="358" t="s">
        <v>2103</v>
      </c>
      <c r="J1143" s="287">
        <v>44628</v>
      </c>
      <c r="K1143" s="287">
        <v>44628</v>
      </c>
      <c r="L1143" s="289">
        <v>0.54593000000000003</v>
      </c>
      <c r="M1143" s="289">
        <v>0.54593000000000003</v>
      </c>
      <c r="N1143" s="289">
        <v>0</v>
      </c>
      <c r="O1143" s="289">
        <v>0</v>
      </c>
      <c r="P1143" s="289">
        <v>6.415</v>
      </c>
      <c r="Q1143" s="289">
        <v>6418.5019485000003</v>
      </c>
      <c r="R1143" s="289">
        <v>0</v>
      </c>
      <c r="S1143" s="289">
        <v>0</v>
      </c>
    </row>
    <row r="1144" spans="1:19">
      <c r="A1144" s="69" t="str">
        <f t="shared" si="17"/>
        <v>HLCASHRDD</v>
      </c>
      <c r="B1144" s="69" t="str">
        <f>VLOOKUP(H1144,mapping!A:B,2,0)</f>
        <v>HLCASH</v>
      </c>
      <c r="C1144" s="69" t="str">
        <f>VLOOKUP(H1144,mapping!A:C,3,0)</f>
        <v>RDD</v>
      </c>
      <c r="D1144" s="69" t="str">
        <f>VLOOKUP(H1144,mapping!A:D,4,0)</f>
        <v>Regular Option - Daily Dividend</v>
      </c>
      <c r="G1144" s="239">
        <v>1142</v>
      </c>
      <c r="H1144" s="358" t="s">
        <v>638</v>
      </c>
      <c r="I1144" s="358" t="s">
        <v>2101</v>
      </c>
      <c r="J1144" s="287">
        <v>44503</v>
      </c>
      <c r="K1144" s="287">
        <v>44503</v>
      </c>
      <c r="L1144" s="289">
        <v>8.9629520000000004E-2</v>
      </c>
      <c r="M1144" s="289">
        <v>8.9629520000000004E-2</v>
      </c>
      <c r="N1144" s="289">
        <v>801.09900000000005</v>
      </c>
      <c r="O1144" s="289">
        <v>816560.21070000005</v>
      </c>
      <c r="P1144" s="289">
        <v>38178.947999999997</v>
      </c>
      <c r="Q1144" s="289">
        <v>38915801.696400002</v>
      </c>
      <c r="R1144" s="289">
        <v>0</v>
      </c>
      <c r="S1144" s="289">
        <v>0</v>
      </c>
    </row>
    <row r="1145" spans="1:19">
      <c r="A1145" s="69" t="str">
        <f t="shared" si="17"/>
        <v>HLCASHRDD</v>
      </c>
      <c r="B1145" s="69" t="str">
        <f>VLOOKUP(H1145,mapping!A:B,2,0)</f>
        <v>HLCASH</v>
      </c>
      <c r="C1145" s="69" t="str">
        <f>VLOOKUP(H1145,mapping!A:C,3,0)</f>
        <v>RDD</v>
      </c>
      <c r="D1145" s="69" t="str">
        <f>VLOOKUP(H1145,mapping!A:D,4,0)</f>
        <v>Regular Option - Daily Dividend</v>
      </c>
      <c r="G1145" s="239">
        <v>1143</v>
      </c>
      <c r="H1145" s="358" t="s">
        <v>638</v>
      </c>
      <c r="I1145" s="358" t="s">
        <v>2101</v>
      </c>
      <c r="J1145" s="287">
        <v>44539</v>
      </c>
      <c r="K1145" s="287">
        <v>44539</v>
      </c>
      <c r="L1145" s="289">
        <v>5.0426640000000002E-2</v>
      </c>
      <c r="M1145" s="289">
        <v>5.0426640000000002E-2</v>
      </c>
      <c r="N1145" s="289">
        <v>801.09900000000005</v>
      </c>
      <c r="O1145" s="289">
        <v>816560.21070000005</v>
      </c>
      <c r="P1145" s="289">
        <v>38178.947999999997</v>
      </c>
      <c r="Q1145" s="289">
        <v>38915801.696400002</v>
      </c>
      <c r="R1145" s="289">
        <v>0</v>
      </c>
      <c r="S1145" s="289">
        <v>0</v>
      </c>
    </row>
    <row r="1146" spans="1:19" hidden="1">
      <c r="A1146" s="69" t="str">
        <f t="shared" si="17"/>
        <v>HDONTFIgnore</v>
      </c>
      <c r="B1146" s="69" t="str">
        <f>VLOOKUP(H1146,mapping!A:B,2,0)</f>
        <v>HDONTF</v>
      </c>
      <c r="C1146" s="69" t="str">
        <f>VLOOKUP(H1146,mapping!A:C,3,0)</f>
        <v>Ignore</v>
      </c>
      <c r="D1146" s="69" t="str">
        <f>VLOOKUP(H1146,mapping!A:D,4,0)</f>
        <v>Ignore</v>
      </c>
      <c r="G1146" s="239">
        <v>1144</v>
      </c>
      <c r="H1146" s="358" t="s">
        <v>1869</v>
      </c>
      <c r="I1146" s="358" t="s">
        <v>2103</v>
      </c>
      <c r="J1146" s="287">
        <v>44565</v>
      </c>
      <c r="K1146" s="287">
        <v>44565</v>
      </c>
      <c r="L1146" s="289">
        <v>0.65285000000000004</v>
      </c>
      <c r="M1146" s="289">
        <v>0.65285000000000004</v>
      </c>
      <c r="N1146" s="289">
        <v>0</v>
      </c>
      <c r="O1146" s="289">
        <v>0</v>
      </c>
      <c r="P1146" s="289">
        <v>6.3760000000000003</v>
      </c>
      <c r="Q1146" s="289">
        <v>6380.1628903999999</v>
      </c>
      <c r="R1146" s="289">
        <v>0</v>
      </c>
      <c r="S1146" s="289">
        <v>0</v>
      </c>
    </row>
    <row r="1147" spans="1:19">
      <c r="A1147" s="69" t="str">
        <f t="shared" si="17"/>
        <v>HLCASHMD</v>
      </c>
      <c r="B1147" s="69" t="str">
        <f>VLOOKUP(H1147,mapping!A:B,2,0)</f>
        <v>HLCASH</v>
      </c>
      <c r="C1147" s="69" t="str">
        <f>VLOOKUP(H1147,mapping!A:C,3,0)</f>
        <v>MD</v>
      </c>
      <c r="D1147" s="69" t="str">
        <f>VLOOKUP(H1147,mapping!A:D,4,0)</f>
        <v>Monthly Dividend Option</v>
      </c>
      <c r="G1147" s="239">
        <v>1145</v>
      </c>
      <c r="H1147" s="358" t="s">
        <v>632</v>
      </c>
      <c r="I1147" s="358" t="s">
        <v>2119</v>
      </c>
      <c r="J1147" s="287">
        <v>44617</v>
      </c>
      <c r="K1147" s="287">
        <v>44617</v>
      </c>
      <c r="L1147" s="289">
        <v>3.0079035799999998</v>
      </c>
      <c r="M1147" s="289">
        <v>3.0079035799999998</v>
      </c>
      <c r="N1147" s="289">
        <v>29959.780999999999</v>
      </c>
      <c r="O1147" s="289">
        <v>30096861.9779655</v>
      </c>
      <c r="P1147" s="289">
        <v>40815.813000000002</v>
      </c>
      <c r="Q1147" s="289">
        <v>41002565.752381504</v>
      </c>
      <c r="R1147" s="289">
        <v>53967.26</v>
      </c>
      <c r="S1147" s="289">
        <v>27063.25</v>
      </c>
    </row>
    <row r="1148" spans="1:19" hidden="1">
      <c r="A1148" s="69" t="str">
        <f t="shared" si="17"/>
        <v>HDONTFIgnore</v>
      </c>
      <c r="B1148" s="69" t="str">
        <f>VLOOKUP(H1148,mapping!A:B,2,0)</f>
        <v>HDONTF</v>
      </c>
      <c r="C1148" s="69" t="str">
        <f>VLOOKUP(H1148,mapping!A:C,3,0)</f>
        <v>Ignore</v>
      </c>
      <c r="D1148" s="69" t="str">
        <f>VLOOKUP(H1148,mapping!A:D,4,0)</f>
        <v>Ignore</v>
      </c>
      <c r="G1148" s="239">
        <v>1146</v>
      </c>
      <c r="H1148" s="358" t="s">
        <v>1869</v>
      </c>
      <c r="I1148" s="358" t="s">
        <v>2103</v>
      </c>
      <c r="J1148" s="287">
        <v>44502</v>
      </c>
      <c r="K1148" s="287">
        <v>44502</v>
      </c>
      <c r="L1148" s="289">
        <v>0.62370000000000003</v>
      </c>
      <c r="M1148" s="289">
        <v>0.62370000000000003</v>
      </c>
      <c r="N1148" s="289">
        <v>0</v>
      </c>
      <c r="O1148" s="289">
        <v>0</v>
      </c>
      <c r="P1148" s="289">
        <v>6.3369999999999997</v>
      </c>
      <c r="Q1148" s="289">
        <v>6340.9523869000004</v>
      </c>
      <c r="R1148" s="289">
        <v>0</v>
      </c>
      <c r="S1148" s="289">
        <v>0</v>
      </c>
    </row>
    <row r="1149" spans="1:19">
      <c r="A1149" s="69" t="str">
        <f t="shared" si="17"/>
        <v>HDUSDFWD</v>
      </c>
      <c r="B1149" s="69" t="str">
        <f>VLOOKUP(H1149,mapping!A:B,2,0)</f>
        <v>HDUSDF</v>
      </c>
      <c r="C1149" s="69" t="str">
        <f>VLOOKUP(H1149,mapping!A:C,3,0)</f>
        <v>WD</v>
      </c>
      <c r="D1149" s="69" t="str">
        <f>VLOOKUP(H1149,mapping!A:D,4,0)</f>
        <v>Weekly Dividend Option</v>
      </c>
      <c r="G1149" s="239">
        <v>1147</v>
      </c>
      <c r="H1149" s="358" t="s">
        <v>1681</v>
      </c>
      <c r="I1149" s="358" t="s">
        <v>2111</v>
      </c>
      <c r="J1149" s="287">
        <v>44530</v>
      </c>
      <c r="K1149" s="287">
        <v>44530</v>
      </c>
      <c r="L1149" s="289">
        <v>0.73309486000000001</v>
      </c>
      <c r="M1149" s="289">
        <v>0.73309486000000001</v>
      </c>
      <c r="N1149" s="289">
        <v>0</v>
      </c>
      <c r="O1149" s="289">
        <v>0</v>
      </c>
      <c r="P1149" s="289">
        <v>28830.35</v>
      </c>
      <c r="Q1149" s="289">
        <v>29567380.599539999</v>
      </c>
      <c r="R1149" s="289">
        <v>0</v>
      </c>
      <c r="S1149" s="289">
        <v>0</v>
      </c>
    </row>
    <row r="1150" spans="1:19" hidden="1">
      <c r="A1150" s="69" t="str">
        <f t="shared" si="17"/>
        <v>HDMIPSIgnore</v>
      </c>
      <c r="B1150" s="69" t="str">
        <f>VLOOKUP(H1150,mapping!A:B,2,0)</f>
        <v>HDMIPS</v>
      </c>
      <c r="C1150" s="69" t="str">
        <f>VLOOKUP(H1150,mapping!A:C,3,0)</f>
        <v>Ignore</v>
      </c>
      <c r="D1150" s="69" t="str">
        <f>VLOOKUP(H1150,mapping!A:D,4,0)</f>
        <v>Ignore</v>
      </c>
      <c r="G1150" s="239">
        <v>1148</v>
      </c>
      <c r="H1150" s="358" t="s">
        <v>2088</v>
      </c>
      <c r="I1150" s="358" t="s">
        <v>2127</v>
      </c>
      <c r="J1150" s="287">
        <v>44586</v>
      </c>
      <c r="K1150" s="287">
        <v>44586</v>
      </c>
      <c r="L1150" s="289">
        <v>8.5000000000000006E-2</v>
      </c>
      <c r="M1150" s="289">
        <v>8.5000000000000006E-2</v>
      </c>
      <c r="N1150" s="289">
        <v>0</v>
      </c>
      <c r="O1150" s="289">
        <v>0</v>
      </c>
      <c r="P1150" s="289">
        <v>0</v>
      </c>
      <c r="Q1150" s="289">
        <v>0</v>
      </c>
      <c r="R1150" s="289">
        <v>0</v>
      </c>
      <c r="S1150" s="289">
        <v>0</v>
      </c>
    </row>
    <row r="1151" spans="1:19">
      <c r="A1151" s="69" t="str">
        <f t="shared" si="17"/>
        <v>HLCASHRDD</v>
      </c>
      <c r="B1151" s="69" t="str">
        <f>VLOOKUP(H1151,mapping!A:B,2,0)</f>
        <v>HLCASH</v>
      </c>
      <c r="C1151" s="69" t="str">
        <f>VLOOKUP(H1151,mapping!A:C,3,0)</f>
        <v>RDD</v>
      </c>
      <c r="D1151" s="69" t="str">
        <f>VLOOKUP(H1151,mapping!A:D,4,0)</f>
        <v>Regular Option - Daily Dividend</v>
      </c>
      <c r="G1151" s="239">
        <v>1149</v>
      </c>
      <c r="H1151" s="358" t="s">
        <v>638</v>
      </c>
      <c r="I1151" s="358" t="s">
        <v>2101</v>
      </c>
      <c r="J1151" s="287">
        <v>44526</v>
      </c>
      <c r="K1151" s="287">
        <v>44526</v>
      </c>
      <c r="L1151" s="289">
        <v>7.7375050000000001E-2</v>
      </c>
      <c r="M1151" s="289">
        <v>7.7375050000000001E-2</v>
      </c>
      <c r="N1151" s="289">
        <v>801.09900000000005</v>
      </c>
      <c r="O1151" s="289">
        <v>816560.21070000005</v>
      </c>
      <c r="P1151" s="289">
        <v>38178.947999999997</v>
      </c>
      <c r="Q1151" s="289">
        <v>38915801.696400002</v>
      </c>
      <c r="R1151" s="289">
        <v>0</v>
      </c>
      <c r="S1151" s="289">
        <v>0</v>
      </c>
    </row>
    <row r="1152" spans="1:19">
      <c r="A1152" s="69" t="str">
        <f t="shared" si="17"/>
        <v>HDMIPSMDP</v>
      </c>
      <c r="B1152" s="69" t="str">
        <f>VLOOKUP(H1152,mapping!A:B,2,0)</f>
        <v>HDMIPS</v>
      </c>
      <c r="C1152" s="69" t="str">
        <f>VLOOKUP(H1152,mapping!A:C,3,0)</f>
        <v>MDP</v>
      </c>
      <c r="D1152" s="69" t="str">
        <f>VLOOKUP(H1152,mapping!A:D,4,0)</f>
        <v>Direct Plan - Monthly Dividend Option</v>
      </c>
      <c r="G1152" s="239">
        <v>1150</v>
      </c>
      <c r="H1152" s="358" t="s">
        <v>397</v>
      </c>
      <c r="I1152" s="358" t="s">
        <v>2129</v>
      </c>
      <c r="J1152" s="287">
        <v>44557</v>
      </c>
      <c r="K1152" s="287">
        <v>44557</v>
      </c>
      <c r="L1152" s="289">
        <v>8.5000000000000006E-2</v>
      </c>
      <c r="M1152" s="289">
        <v>8.5000000000000006E-2</v>
      </c>
      <c r="N1152" s="289">
        <v>0</v>
      </c>
      <c r="O1152" s="289">
        <v>0</v>
      </c>
      <c r="P1152" s="289">
        <v>82711.652000000002</v>
      </c>
      <c r="Q1152" s="289">
        <v>1386445.7954847999</v>
      </c>
      <c r="R1152" s="289">
        <v>0</v>
      </c>
      <c r="S1152" s="289">
        <v>0</v>
      </c>
    </row>
    <row r="1153" spans="1:19">
      <c r="A1153" s="69" t="str">
        <f t="shared" si="17"/>
        <v>HLCASHRDD</v>
      </c>
      <c r="B1153" s="69" t="str">
        <f>VLOOKUP(H1153,mapping!A:B,2,0)</f>
        <v>HLCASH</v>
      </c>
      <c r="C1153" s="69" t="str">
        <f>VLOOKUP(H1153,mapping!A:C,3,0)</f>
        <v>RDD</v>
      </c>
      <c r="D1153" s="69" t="str">
        <f>VLOOKUP(H1153,mapping!A:D,4,0)</f>
        <v>Regular Option - Daily Dividend</v>
      </c>
      <c r="G1153" s="239">
        <v>1151</v>
      </c>
      <c r="H1153" s="358" t="s">
        <v>638</v>
      </c>
      <c r="I1153" s="358" t="s">
        <v>2101</v>
      </c>
      <c r="J1153" s="287">
        <v>44549</v>
      </c>
      <c r="K1153" s="287">
        <v>44549</v>
      </c>
      <c r="L1153" s="289">
        <v>0.15429491000000001</v>
      </c>
      <c r="M1153" s="289">
        <v>0.15429491000000001</v>
      </c>
      <c r="N1153" s="289">
        <v>801.09900000000005</v>
      </c>
      <c r="O1153" s="289">
        <v>816560.21070000005</v>
      </c>
      <c r="P1153" s="289">
        <v>38178.947999999997</v>
      </c>
      <c r="Q1153" s="289">
        <v>38915801.696400002</v>
      </c>
      <c r="R1153" s="289">
        <v>0</v>
      </c>
      <c r="S1153" s="289">
        <v>0</v>
      </c>
    </row>
    <row r="1154" spans="1:19">
      <c r="A1154" s="69" t="str">
        <f t="shared" si="17"/>
        <v>HLCASHRDD</v>
      </c>
      <c r="B1154" s="69" t="str">
        <f>VLOOKUP(H1154,mapping!A:B,2,0)</f>
        <v>HLCASH</v>
      </c>
      <c r="C1154" s="69" t="str">
        <f>VLOOKUP(H1154,mapping!A:C,3,0)</f>
        <v>RDD</v>
      </c>
      <c r="D1154" s="69" t="str">
        <f>VLOOKUP(H1154,mapping!A:D,4,0)</f>
        <v>Regular Option - Daily Dividend</v>
      </c>
      <c r="G1154" s="239">
        <v>1152</v>
      </c>
      <c r="H1154" s="358" t="s">
        <v>638</v>
      </c>
      <c r="I1154" s="358" t="s">
        <v>2101</v>
      </c>
      <c r="J1154" s="287">
        <v>44565</v>
      </c>
      <c r="K1154" s="287">
        <v>44565</v>
      </c>
      <c r="L1154" s="289">
        <v>0.1045687</v>
      </c>
      <c r="M1154" s="289">
        <v>0.1045687</v>
      </c>
      <c r="N1154" s="289">
        <v>801.09900000000005</v>
      </c>
      <c r="O1154" s="289">
        <v>816560.21070000005</v>
      </c>
      <c r="P1154" s="289">
        <v>38178.947999999997</v>
      </c>
      <c r="Q1154" s="289">
        <v>38915801.696400002</v>
      </c>
      <c r="R1154" s="289">
        <v>0</v>
      </c>
      <c r="S1154" s="289">
        <v>0</v>
      </c>
    </row>
    <row r="1155" spans="1:19">
      <c r="A1155" s="69" t="str">
        <f t="shared" si="17"/>
        <v>HLCASHRWD</v>
      </c>
      <c r="B1155" s="69" t="str">
        <f>VLOOKUP(H1155,mapping!A:B,2,0)</f>
        <v>HLCASH</v>
      </c>
      <c r="C1155" s="69" t="str">
        <f>VLOOKUP(H1155,mapping!A:C,3,0)</f>
        <v>RWD</v>
      </c>
      <c r="D1155" s="69" t="str">
        <f>VLOOKUP(H1155,mapping!A:D,4,0)</f>
        <v>Regular Option - Weekly Dividend</v>
      </c>
      <c r="G1155" s="239">
        <v>1153</v>
      </c>
      <c r="H1155" s="358" t="s">
        <v>644</v>
      </c>
      <c r="I1155" s="358" t="s">
        <v>2109</v>
      </c>
      <c r="J1155" s="287">
        <v>44607</v>
      </c>
      <c r="K1155" s="287">
        <v>44607</v>
      </c>
      <c r="L1155" s="289">
        <v>0.58153104</v>
      </c>
      <c r="M1155" s="289">
        <v>0.58153104</v>
      </c>
      <c r="N1155" s="289">
        <v>4446.8969999999999</v>
      </c>
      <c r="O1155" s="289">
        <v>4450505.2122258004</v>
      </c>
      <c r="P1155" s="289">
        <v>860.99699999999996</v>
      </c>
      <c r="Q1155" s="289">
        <v>861695.61296579998</v>
      </c>
      <c r="R1155" s="289">
        <v>0</v>
      </c>
      <c r="S1155" s="289">
        <v>0</v>
      </c>
    </row>
    <row r="1156" spans="1:19">
      <c r="A1156" s="69" t="str">
        <f t="shared" ref="A1156:A1219" si="18">+B1156&amp;C1156</f>
        <v>HDSTIFWD</v>
      </c>
      <c r="B1156" s="69" t="str">
        <f>VLOOKUP(H1156,mapping!A:B,2,0)</f>
        <v>HDSTIF</v>
      </c>
      <c r="C1156" s="69" t="str">
        <f>VLOOKUP(H1156,mapping!A:C,3,0)</f>
        <v>WD</v>
      </c>
      <c r="D1156" s="69" t="str">
        <f>VLOOKUP(H1156,mapping!A:D,4,0)</f>
        <v>Weekly Dividend Option</v>
      </c>
      <c r="G1156" s="239">
        <v>1154</v>
      </c>
      <c r="H1156" s="358" t="s">
        <v>451</v>
      </c>
      <c r="I1156" s="358" t="s">
        <v>2100</v>
      </c>
      <c r="J1156" s="287">
        <v>44530</v>
      </c>
      <c r="K1156" s="287">
        <v>44530</v>
      </c>
      <c r="L1156" s="289">
        <v>1.147459E-2</v>
      </c>
      <c r="M1156" s="289">
        <v>1.147459E-2</v>
      </c>
      <c r="N1156" s="289">
        <v>0.10199999999999999</v>
      </c>
      <c r="O1156" s="289">
        <v>1.0410222</v>
      </c>
      <c r="P1156" s="289">
        <v>3972124.358</v>
      </c>
      <c r="Q1156" s="289">
        <v>40539898.410183802</v>
      </c>
      <c r="R1156" s="289">
        <v>0</v>
      </c>
      <c r="S1156" s="289">
        <v>0</v>
      </c>
    </row>
    <row r="1157" spans="1:19">
      <c r="A1157" s="69" t="str">
        <f t="shared" si="18"/>
        <v>HLCASHWD</v>
      </c>
      <c r="B1157" s="69" t="str">
        <f>VLOOKUP(H1157,mapping!A:B,2,0)</f>
        <v>HLCASH</v>
      </c>
      <c r="C1157" s="69" t="str">
        <f>VLOOKUP(H1157,mapping!A:C,3,0)</f>
        <v>WD</v>
      </c>
      <c r="D1157" s="69" t="str">
        <f>VLOOKUP(H1157,mapping!A:D,4,0)</f>
        <v>Weekly Dividend Option</v>
      </c>
      <c r="G1157" s="239">
        <v>1155</v>
      </c>
      <c r="H1157" s="358" t="s">
        <v>660</v>
      </c>
      <c r="I1157" s="358" t="s">
        <v>2105</v>
      </c>
      <c r="J1157" s="287">
        <v>44551</v>
      </c>
      <c r="K1157" s="287">
        <v>44551</v>
      </c>
      <c r="L1157" s="289">
        <v>0.66588396999999999</v>
      </c>
      <c r="M1157" s="289">
        <v>0.66588396999999999</v>
      </c>
      <c r="N1157" s="289">
        <v>1934.0940000000001</v>
      </c>
      <c r="O1157" s="289">
        <v>2143212.1114679999</v>
      </c>
      <c r="P1157" s="289">
        <v>90241.985000000001</v>
      </c>
      <c r="Q1157" s="289">
        <v>99999128.902170002</v>
      </c>
      <c r="R1157" s="289">
        <v>0</v>
      </c>
      <c r="S1157" s="289">
        <v>2964.87</v>
      </c>
    </row>
    <row r="1158" spans="1:19">
      <c r="A1158" s="69" t="str">
        <f t="shared" si="18"/>
        <v>HDMIPSMDP</v>
      </c>
      <c r="B1158" s="69" t="str">
        <f>VLOOKUP(H1158,mapping!A:B,2,0)</f>
        <v>HDMIPS</v>
      </c>
      <c r="C1158" s="69" t="str">
        <f>VLOOKUP(H1158,mapping!A:C,3,0)</f>
        <v>MDP</v>
      </c>
      <c r="D1158" s="69" t="str">
        <f>VLOOKUP(H1158,mapping!A:D,4,0)</f>
        <v>Direct Plan - Monthly Dividend Option</v>
      </c>
      <c r="G1158" s="239">
        <v>1156</v>
      </c>
      <c r="H1158" s="358" t="s">
        <v>397</v>
      </c>
      <c r="I1158" s="358" t="s">
        <v>2129</v>
      </c>
      <c r="J1158" s="287">
        <v>44617</v>
      </c>
      <c r="K1158" s="287">
        <v>44617</v>
      </c>
      <c r="L1158" s="289">
        <v>8.5000000000000006E-2</v>
      </c>
      <c r="M1158" s="289">
        <v>8.5000000000000006E-2</v>
      </c>
      <c r="N1158" s="289">
        <v>0</v>
      </c>
      <c r="O1158" s="289">
        <v>0</v>
      </c>
      <c r="P1158" s="289">
        <v>82934.313999999998</v>
      </c>
      <c r="Q1158" s="289">
        <v>1371600.8586575999</v>
      </c>
      <c r="R1158" s="289">
        <v>0</v>
      </c>
      <c r="S1158" s="289">
        <v>0</v>
      </c>
    </row>
    <row r="1159" spans="1:19" hidden="1">
      <c r="A1159" s="69" t="str">
        <f t="shared" si="18"/>
        <v>HLCASHIgnore</v>
      </c>
      <c r="B1159" s="69" t="str">
        <f>VLOOKUP(H1159,mapping!A:B,2,0)</f>
        <v>HLCASH</v>
      </c>
      <c r="C1159" s="69" t="str">
        <f>VLOOKUP(H1159,mapping!A:C,3,0)</f>
        <v>Ignore</v>
      </c>
      <c r="D1159" s="69" t="str">
        <f>VLOOKUP(H1159,mapping!A:D,4,0)</f>
        <v>Ignore</v>
      </c>
      <c r="G1159" s="239">
        <v>1157</v>
      </c>
      <c r="H1159" s="358" t="s">
        <v>1862</v>
      </c>
      <c r="I1159" s="358" t="s">
        <v>2113</v>
      </c>
      <c r="J1159" s="287">
        <v>44617</v>
      </c>
      <c r="K1159" s="287">
        <v>44617</v>
      </c>
      <c r="L1159" s="289">
        <v>3.20587154</v>
      </c>
      <c r="M1159" s="289">
        <v>3.20587154</v>
      </c>
      <c r="N1159" s="289">
        <v>0</v>
      </c>
      <c r="O1159" s="289">
        <v>0</v>
      </c>
      <c r="P1159" s="289">
        <v>9.6080000000000005</v>
      </c>
      <c r="Q1159" s="289">
        <v>10002.8148184</v>
      </c>
      <c r="R1159" s="289">
        <v>0</v>
      </c>
      <c r="S1159" s="289">
        <v>0</v>
      </c>
    </row>
    <row r="1160" spans="1:19">
      <c r="A1160" s="69" t="str">
        <f t="shared" si="18"/>
        <v>HDONTFWD</v>
      </c>
      <c r="B1160" s="69" t="str">
        <f>VLOOKUP(H1160,mapping!A:B,2,0)</f>
        <v>HDONTF</v>
      </c>
      <c r="C1160" s="69" t="str">
        <f>VLOOKUP(H1160,mapping!A:C,3,0)</f>
        <v>WD</v>
      </c>
      <c r="D1160" s="69" t="str">
        <f>VLOOKUP(H1160,mapping!A:D,4,0)</f>
        <v>Weekly Dividend Option</v>
      </c>
      <c r="G1160" s="239">
        <v>1158</v>
      </c>
      <c r="H1160" s="358" t="s">
        <v>1461</v>
      </c>
      <c r="I1160" s="358" t="s">
        <v>2107</v>
      </c>
      <c r="J1160" s="287">
        <v>44622</v>
      </c>
      <c r="K1160" s="287">
        <v>44622</v>
      </c>
      <c r="L1160" s="289">
        <v>0.68987399999999999</v>
      </c>
      <c r="M1160" s="289">
        <v>0.68987399999999999</v>
      </c>
      <c r="N1160" s="289">
        <v>0</v>
      </c>
      <c r="O1160" s="289">
        <v>0</v>
      </c>
      <c r="P1160" s="289">
        <v>52.509</v>
      </c>
      <c r="Q1160" s="289">
        <v>52545.225959099997</v>
      </c>
      <c r="R1160" s="289">
        <v>0</v>
      </c>
      <c r="S1160" s="289">
        <v>0</v>
      </c>
    </row>
    <row r="1161" spans="1:19">
      <c r="A1161" s="69" t="str">
        <f t="shared" si="18"/>
        <v>HDSTIFWD</v>
      </c>
      <c r="B1161" s="69" t="str">
        <f>VLOOKUP(H1161,mapping!A:B,2,0)</f>
        <v>HDSTIF</v>
      </c>
      <c r="C1161" s="69" t="str">
        <f>VLOOKUP(H1161,mapping!A:C,3,0)</f>
        <v>WD</v>
      </c>
      <c r="D1161" s="69" t="str">
        <f>VLOOKUP(H1161,mapping!A:D,4,0)</f>
        <v>Weekly Dividend Option</v>
      </c>
      <c r="G1161" s="239">
        <v>1159</v>
      </c>
      <c r="H1161" s="358" t="s">
        <v>451</v>
      </c>
      <c r="I1161" s="358" t="s">
        <v>2100</v>
      </c>
      <c r="J1161" s="287">
        <v>44509</v>
      </c>
      <c r="K1161" s="287">
        <v>44509</v>
      </c>
      <c r="L1161" s="289">
        <v>9.3393499999999997E-3</v>
      </c>
      <c r="M1161" s="289">
        <v>9.3393499999999997E-3</v>
      </c>
      <c r="N1161" s="289">
        <v>0.10199999999999999</v>
      </c>
      <c r="O1161" s="289">
        <v>1.0407978</v>
      </c>
      <c r="P1161" s="289">
        <v>3965076.9029999999</v>
      </c>
      <c r="Q1161" s="289">
        <v>40459248.210521698</v>
      </c>
      <c r="R1161" s="289">
        <v>0</v>
      </c>
      <c r="S1161" s="289">
        <v>0</v>
      </c>
    </row>
    <row r="1162" spans="1:19">
      <c r="A1162" s="69" t="str">
        <f t="shared" si="18"/>
        <v>HLCASHRDD</v>
      </c>
      <c r="B1162" s="69" t="str">
        <f>VLOOKUP(H1162,mapping!A:B,2,0)</f>
        <v>HLCASH</v>
      </c>
      <c r="C1162" s="69" t="str">
        <f>VLOOKUP(H1162,mapping!A:C,3,0)</f>
        <v>RDD</v>
      </c>
      <c r="D1162" s="69" t="str">
        <f>VLOOKUP(H1162,mapping!A:D,4,0)</f>
        <v>Regular Option - Daily Dividend</v>
      </c>
      <c r="G1162" s="239">
        <v>1160</v>
      </c>
      <c r="H1162" s="358" t="s">
        <v>638</v>
      </c>
      <c r="I1162" s="358" t="s">
        <v>2101</v>
      </c>
      <c r="J1162" s="287">
        <v>44545</v>
      </c>
      <c r="K1162" s="287">
        <v>44545</v>
      </c>
      <c r="L1162" s="289">
        <v>6.2109539999999998E-2</v>
      </c>
      <c r="M1162" s="289">
        <v>6.2109539999999998E-2</v>
      </c>
      <c r="N1162" s="289">
        <v>801.09900000000005</v>
      </c>
      <c r="O1162" s="289">
        <v>816560.21070000005</v>
      </c>
      <c r="P1162" s="289">
        <v>38178.947999999997</v>
      </c>
      <c r="Q1162" s="289">
        <v>38915801.696400002</v>
      </c>
      <c r="R1162" s="289">
        <v>0</v>
      </c>
      <c r="S1162" s="289">
        <v>0</v>
      </c>
    </row>
    <row r="1163" spans="1:19">
      <c r="A1163" s="69" t="str">
        <f t="shared" si="18"/>
        <v>HLCASHRDD</v>
      </c>
      <c r="B1163" s="69" t="str">
        <f>VLOOKUP(H1163,mapping!A:B,2,0)</f>
        <v>HLCASH</v>
      </c>
      <c r="C1163" s="69" t="str">
        <f>VLOOKUP(H1163,mapping!A:C,3,0)</f>
        <v>RDD</v>
      </c>
      <c r="D1163" s="69" t="str">
        <f>VLOOKUP(H1163,mapping!A:D,4,0)</f>
        <v>Regular Option - Daily Dividend</v>
      </c>
      <c r="G1163" s="239">
        <v>1161</v>
      </c>
      <c r="H1163" s="358" t="s">
        <v>638</v>
      </c>
      <c r="I1163" s="358" t="s">
        <v>2101</v>
      </c>
      <c r="J1163" s="287">
        <v>44546</v>
      </c>
      <c r="K1163" s="287">
        <v>44546</v>
      </c>
      <c r="L1163" s="289">
        <v>4.3516440000000003E-2</v>
      </c>
      <c r="M1163" s="289">
        <v>4.3516440000000003E-2</v>
      </c>
      <c r="N1163" s="289">
        <v>801.09900000000005</v>
      </c>
      <c r="O1163" s="289">
        <v>816560.21070000005</v>
      </c>
      <c r="P1163" s="289">
        <v>38178.947999999997</v>
      </c>
      <c r="Q1163" s="289">
        <v>38915801.696400002</v>
      </c>
      <c r="R1163" s="289">
        <v>0</v>
      </c>
      <c r="S1163" s="289">
        <v>0</v>
      </c>
    </row>
    <row r="1164" spans="1:19">
      <c r="A1164" s="69" t="str">
        <f t="shared" si="18"/>
        <v>HDUSDFWD</v>
      </c>
      <c r="B1164" s="69" t="str">
        <f>VLOOKUP(H1164,mapping!A:B,2,0)</f>
        <v>HDUSDF</v>
      </c>
      <c r="C1164" s="69" t="str">
        <f>VLOOKUP(H1164,mapping!A:C,3,0)</f>
        <v>WD</v>
      </c>
      <c r="D1164" s="69" t="str">
        <f>VLOOKUP(H1164,mapping!A:D,4,0)</f>
        <v>Weekly Dividend Option</v>
      </c>
      <c r="G1164" s="239">
        <v>1162</v>
      </c>
      <c r="H1164" s="358" t="s">
        <v>1681</v>
      </c>
      <c r="I1164" s="358" t="s">
        <v>2111</v>
      </c>
      <c r="J1164" s="287">
        <v>44593</v>
      </c>
      <c r="K1164" s="287">
        <v>44593</v>
      </c>
      <c r="L1164" s="289">
        <v>0.46625997000000002</v>
      </c>
      <c r="M1164" s="289">
        <v>0.46625997000000002</v>
      </c>
      <c r="N1164" s="289">
        <v>0</v>
      </c>
      <c r="O1164" s="289">
        <v>0</v>
      </c>
      <c r="P1164" s="289">
        <v>21866.355</v>
      </c>
      <c r="Q1164" s="289">
        <v>22419521.302248001</v>
      </c>
      <c r="R1164" s="289">
        <v>0</v>
      </c>
      <c r="S1164" s="289">
        <v>0</v>
      </c>
    </row>
    <row r="1165" spans="1:19">
      <c r="A1165" s="69" t="str">
        <f t="shared" si="18"/>
        <v>HLCASHRDD</v>
      </c>
      <c r="B1165" s="69" t="str">
        <f>VLOOKUP(H1165,mapping!A:B,2,0)</f>
        <v>HLCASH</v>
      </c>
      <c r="C1165" s="69" t="str">
        <f>VLOOKUP(H1165,mapping!A:C,3,0)</f>
        <v>RDD</v>
      </c>
      <c r="D1165" s="69" t="str">
        <f>VLOOKUP(H1165,mapping!A:D,4,0)</f>
        <v>Regular Option - Daily Dividend</v>
      </c>
      <c r="G1165" s="239">
        <v>1163</v>
      </c>
      <c r="H1165" s="358" t="s">
        <v>638</v>
      </c>
      <c r="I1165" s="358" t="s">
        <v>2101</v>
      </c>
      <c r="J1165" s="287">
        <v>44571</v>
      </c>
      <c r="K1165" s="287">
        <v>44571</v>
      </c>
      <c r="L1165" s="289">
        <v>5.8727559999999998E-2</v>
      </c>
      <c r="M1165" s="289">
        <v>5.8727559999999998E-2</v>
      </c>
      <c r="N1165" s="289">
        <v>801.09900000000005</v>
      </c>
      <c r="O1165" s="289">
        <v>816560.21070000005</v>
      </c>
      <c r="P1165" s="289">
        <v>38178.947999999997</v>
      </c>
      <c r="Q1165" s="289">
        <v>38915801.696400002</v>
      </c>
      <c r="R1165" s="289">
        <v>0</v>
      </c>
      <c r="S1165" s="289">
        <v>0</v>
      </c>
    </row>
    <row r="1166" spans="1:19" hidden="1">
      <c r="A1166" s="69" t="str">
        <f t="shared" si="18"/>
        <v>HDONTFIgnore</v>
      </c>
      <c r="B1166" s="69" t="str">
        <f>VLOOKUP(H1166,mapping!A:B,2,0)</f>
        <v>HDONTF</v>
      </c>
      <c r="C1166" s="69" t="str">
        <f>VLOOKUP(H1166,mapping!A:C,3,0)</f>
        <v>Ignore</v>
      </c>
      <c r="D1166" s="69" t="str">
        <f>VLOOKUP(H1166,mapping!A:D,4,0)</f>
        <v>Ignore</v>
      </c>
      <c r="G1166" s="239">
        <v>1164</v>
      </c>
      <c r="H1166" s="358" t="s">
        <v>2087</v>
      </c>
      <c r="I1166" s="358" t="s">
        <v>2120</v>
      </c>
      <c r="J1166" s="287">
        <v>44645</v>
      </c>
      <c r="K1166" s="287">
        <v>44645</v>
      </c>
      <c r="L1166" s="289">
        <v>2.6053042</v>
      </c>
      <c r="M1166" s="289">
        <v>2.6053042</v>
      </c>
      <c r="N1166" s="289">
        <v>0</v>
      </c>
      <c r="O1166" s="289">
        <v>0</v>
      </c>
      <c r="P1166" s="289">
        <v>0</v>
      </c>
      <c r="Q1166" s="289">
        <v>0</v>
      </c>
      <c r="R1166" s="289">
        <v>0</v>
      </c>
      <c r="S1166" s="289">
        <v>0</v>
      </c>
    </row>
    <row r="1167" spans="1:19">
      <c r="A1167" s="69" t="str">
        <f t="shared" si="18"/>
        <v>HDFLXIFD</v>
      </c>
      <c r="B1167" s="69" t="str">
        <f>VLOOKUP(H1167,mapping!A:B,2,0)</f>
        <v>HDFLXI</v>
      </c>
      <c r="C1167" s="69" t="str">
        <f>VLOOKUP(H1167,mapping!A:C,3,0)</f>
        <v>FD</v>
      </c>
      <c r="D1167" s="69" t="str">
        <f>VLOOKUP(H1167,mapping!A:D,4,0)</f>
        <v>Fortnightly Dividend Option</v>
      </c>
      <c r="G1167" s="239">
        <v>1165</v>
      </c>
      <c r="H1167" s="358" t="s">
        <v>321</v>
      </c>
      <c r="I1167" s="358" t="s">
        <v>2123</v>
      </c>
      <c r="J1167" s="287">
        <v>44515</v>
      </c>
      <c r="K1167" s="287">
        <v>44515</v>
      </c>
      <c r="L1167" s="359">
        <v>2.5605280000000001E-2</v>
      </c>
      <c r="M1167" s="359">
        <v>2.5605280000000001E-2</v>
      </c>
      <c r="N1167" s="289">
        <v>0</v>
      </c>
      <c r="O1167" s="289">
        <v>0</v>
      </c>
      <c r="P1167" s="289">
        <v>716204.62899999996</v>
      </c>
      <c r="Q1167" s="289">
        <v>7606379.6418316001</v>
      </c>
      <c r="R1167" s="289">
        <v>0</v>
      </c>
      <c r="S1167" s="289">
        <v>0</v>
      </c>
    </row>
    <row r="1168" spans="1:19">
      <c r="A1168" s="69" t="str">
        <f t="shared" si="18"/>
        <v>HDONTFMD</v>
      </c>
      <c r="B1168" s="69" t="str">
        <f>VLOOKUP(H1168,mapping!A:B,2,0)</f>
        <v>HDONTF</v>
      </c>
      <c r="C1168" s="69" t="str">
        <f>VLOOKUP(H1168,mapping!A:C,3,0)</f>
        <v>MD</v>
      </c>
      <c r="D1168" s="69" t="str">
        <f>VLOOKUP(H1168,mapping!A:D,4,0)</f>
        <v>Monthly Dividend Option</v>
      </c>
      <c r="G1168" s="239">
        <v>1166</v>
      </c>
      <c r="H1168" s="358" t="s">
        <v>1455</v>
      </c>
      <c r="I1168" s="358" t="s">
        <v>2122</v>
      </c>
      <c r="J1168" s="287">
        <v>44586</v>
      </c>
      <c r="K1168" s="287">
        <v>44586</v>
      </c>
      <c r="L1168" s="289">
        <v>2.7020094499999998</v>
      </c>
      <c r="M1168" s="289">
        <v>2.7020094499999998</v>
      </c>
      <c r="N1168" s="289">
        <v>0</v>
      </c>
      <c r="O1168" s="289">
        <v>0</v>
      </c>
      <c r="P1168" s="289">
        <v>9927.1730000000007</v>
      </c>
      <c r="Q1168" s="289">
        <v>9953996.221446</v>
      </c>
      <c r="R1168" s="289">
        <v>0</v>
      </c>
      <c r="S1168" s="289">
        <v>0</v>
      </c>
    </row>
    <row r="1169" spans="1:19">
      <c r="A1169" s="69" t="str">
        <f t="shared" si="18"/>
        <v>HLCASHRDD</v>
      </c>
      <c r="B1169" s="69" t="str">
        <f>VLOOKUP(H1169,mapping!A:B,2,0)</f>
        <v>HLCASH</v>
      </c>
      <c r="C1169" s="69" t="str">
        <f>VLOOKUP(H1169,mapping!A:C,3,0)</f>
        <v>RDD</v>
      </c>
      <c r="D1169" s="69" t="str">
        <f>VLOOKUP(H1169,mapping!A:D,4,0)</f>
        <v>Regular Option - Daily Dividend</v>
      </c>
      <c r="G1169" s="239">
        <v>1167</v>
      </c>
      <c r="H1169" s="358" t="s">
        <v>638</v>
      </c>
      <c r="I1169" s="358" t="s">
        <v>2101</v>
      </c>
      <c r="J1169" s="287">
        <v>44567</v>
      </c>
      <c r="K1169" s="287">
        <v>44567</v>
      </c>
      <c r="L1169" s="289">
        <v>6.1913549999999998E-2</v>
      </c>
      <c r="M1169" s="289">
        <v>6.1913549999999998E-2</v>
      </c>
      <c r="N1169" s="289">
        <v>801.09900000000005</v>
      </c>
      <c r="O1169" s="289">
        <v>816560.21070000005</v>
      </c>
      <c r="P1169" s="289">
        <v>38178.947999999997</v>
      </c>
      <c r="Q1169" s="289">
        <v>38915801.696400002</v>
      </c>
      <c r="R1169" s="289">
        <v>0</v>
      </c>
      <c r="S1169" s="289">
        <v>0</v>
      </c>
    </row>
    <row r="1170" spans="1:19">
      <c r="A1170" s="69" t="str">
        <f t="shared" si="18"/>
        <v>HLCASHRDD</v>
      </c>
      <c r="B1170" s="69" t="str">
        <f>VLOOKUP(H1170,mapping!A:B,2,0)</f>
        <v>HLCASH</v>
      </c>
      <c r="C1170" s="69" t="str">
        <f>VLOOKUP(H1170,mapping!A:C,3,0)</f>
        <v>RDD</v>
      </c>
      <c r="D1170" s="69" t="str">
        <f>VLOOKUP(H1170,mapping!A:D,4,0)</f>
        <v>Regular Option - Daily Dividend</v>
      </c>
      <c r="G1170" s="239">
        <v>1168</v>
      </c>
      <c r="H1170" s="358" t="s">
        <v>638</v>
      </c>
      <c r="I1170" s="358" t="s">
        <v>2101</v>
      </c>
      <c r="J1170" s="287">
        <v>44633</v>
      </c>
      <c r="K1170" s="287">
        <v>44633</v>
      </c>
      <c r="L1170" s="289">
        <v>0.15637725</v>
      </c>
      <c r="M1170" s="289">
        <v>0.15637725</v>
      </c>
      <c r="N1170" s="289">
        <v>801.09900000000005</v>
      </c>
      <c r="O1170" s="289">
        <v>816560.21070000005</v>
      </c>
      <c r="P1170" s="289">
        <v>38178.947999999997</v>
      </c>
      <c r="Q1170" s="289">
        <v>38915801.696400002</v>
      </c>
      <c r="R1170" s="289">
        <v>0</v>
      </c>
      <c r="S1170" s="289">
        <v>0</v>
      </c>
    </row>
    <row r="1171" spans="1:19">
      <c r="A1171" s="69" t="str">
        <f t="shared" si="18"/>
        <v>HDONTFWD</v>
      </c>
      <c r="B1171" s="69" t="str">
        <f>VLOOKUP(H1171,mapping!A:B,2,0)</f>
        <v>HDONTF</v>
      </c>
      <c r="C1171" s="69" t="str">
        <f>VLOOKUP(H1171,mapping!A:C,3,0)</f>
        <v>WD</v>
      </c>
      <c r="D1171" s="69" t="str">
        <f>VLOOKUP(H1171,mapping!A:D,4,0)</f>
        <v>Weekly Dividend Option</v>
      </c>
      <c r="G1171" s="239">
        <v>1169</v>
      </c>
      <c r="H1171" s="358" t="s">
        <v>1461</v>
      </c>
      <c r="I1171" s="358" t="s">
        <v>2107</v>
      </c>
      <c r="J1171" s="287">
        <v>44565</v>
      </c>
      <c r="K1171" s="287">
        <v>44565</v>
      </c>
      <c r="L1171" s="289">
        <v>0.626911</v>
      </c>
      <c r="M1171" s="289">
        <v>0.626911</v>
      </c>
      <c r="N1171" s="289">
        <v>0</v>
      </c>
      <c r="O1171" s="289">
        <v>0</v>
      </c>
      <c r="P1171" s="289">
        <v>52.24</v>
      </c>
      <c r="Q1171" s="289">
        <v>52272.749256000003</v>
      </c>
      <c r="R1171" s="289">
        <v>0</v>
      </c>
      <c r="S1171" s="289">
        <v>0</v>
      </c>
    </row>
    <row r="1172" spans="1:19">
      <c r="A1172" s="69" t="str">
        <f t="shared" si="18"/>
        <v>HDONTFWDP</v>
      </c>
      <c r="B1172" s="69" t="str">
        <f>VLOOKUP(H1172,mapping!A:B,2,0)</f>
        <v>HDONTF</v>
      </c>
      <c r="C1172" s="69" t="str">
        <f>VLOOKUP(H1172,mapping!A:C,3,0)</f>
        <v>WDP</v>
      </c>
      <c r="D1172" s="69" t="str">
        <f>VLOOKUP(H1172,mapping!A:D,4,0)</f>
        <v>Direct Plan - Weekly Dividend Option</v>
      </c>
      <c r="G1172" s="239">
        <v>1170</v>
      </c>
      <c r="H1172" s="358" t="s">
        <v>1464</v>
      </c>
      <c r="I1172" s="358" t="s">
        <v>2102</v>
      </c>
      <c r="J1172" s="287">
        <v>44565</v>
      </c>
      <c r="K1172" s="287">
        <v>44565</v>
      </c>
      <c r="L1172" s="289">
        <v>0.65285000000000004</v>
      </c>
      <c r="M1172" s="289">
        <v>0.65285000000000004</v>
      </c>
      <c r="N1172" s="289">
        <v>0</v>
      </c>
      <c r="O1172" s="289">
        <v>0</v>
      </c>
      <c r="P1172" s="289">
        <v>0</v>
      </c>
      <c r="Q1172" s="289">
        <v>0</v>
      </c>
      <c r="R1172" s="289">
        <v>0</v>
      </c>
      <c r="S1172" s="289">
        <v>0</v>
      </c>
    </row>
    <row r="1173" spans="1:19">
      <c r="A1173" s="69" t="str">
        <f t="shared" si="18"/>
        <v>HLCASHRDD</v>
      </c>
      <c r="B1173" s="69" t="str">
        <f>VLOOKUP(H1173,mapping!A:B,2,0)</f>
        <v>HLCASH</v>
      </c>
      <c r="C1173" s="69" t="str">
        <f>VLOOKUP(H1173,mapping!A:C,3,0)</f>
        <v>RDD</v>
      </c>
      <c r="D1173" s="69" t="str">
        <f>VLOOKUP(H1173,mapping!A:D,4,0)</f>
        <v>Regular Option - Daily Dividend</v>
      </c>
      <c r="G1173" s="239">
        <v>1171</v>
      </c>
      <c r="H1173" s="358" t="s">
        <v>638</v>
      </c>
      <c r="I1173" s="358" t="s">
        <v>2101</v>
      </c>
      <c r="J1173" s="287">
        <v>44586</v>
      </c>
      <c r="K1173" s="287">
        <v>44586</v>
      </c>
      <c r="L1173" s="289">
        <v>8.0182639999999999E-2</v>
      </c>
      <c r="M1173" s="289">
        <v>8.0182639999999999E-2</v>
      </c>
      <c r="N1173" s="289">
        <v>801.09900000000005</v>
      </c>
      <c r="O1173" s="289">
        <v>816560.21070000005</v>
      </c>
      <c r="P1173" s="289">
        <v>38178.947999999997</v>
      </c>
      <c r="Q1173" s="289">
        <v>38915801.696400002</v>
      </c>
      <c r="R1173" s="289">
        <v>0</v>
      </c>
      <c r="S1173" s="289">
        <v>0</v>
      </c>
    </row>
    <row r="1174" spans="1:19" hidden="1">
      <c r="A1174" s="69" t="str">
        <f t="shared" si="18"/>
        <v>HDMIPSIgnore</v>
      </c>
      <c r="B1174" s="69" t="str">
        <f>VLOOKUP(H1174,mapping!A:B,2,0)</f>
        <v>HDMIPS</v>
      </c>
      <c r="C1174" s="69" t="str">
        <f>VLOOKUP(H1174,mapping!A:C,3,0)</f>
        <v>Ignore</v>
      </c>
      <c r="D1174" s="69" t="str">
        <f>VLOOKUP(H1174,mapping!A:D,4,0)</f>
        <v>Ignore</v>
      </c>
      <c r="G1174" s="239">
        <v>1172</v>
      </c>
      <c r="H1174" s="358" t="s">
        <v>1865</v>
      </c>
      <c r="I1174" s="358" t="s">
        <v>2137</v>
      </c>
      <c r="J1174" s="287">
        <v>44586</v>
      </c>
      <c r="K1174" s="287">
        <v>44586</v>
      </c>
      <c r="L1174" s="289">
        <v>6.5000000000000002E-2</v>
      </c>
      <c r="M1174" s="289">
        <v>6.5000000000000002E-2</v>
      </c>
      <c r="N1174" s="289">
        <v>0</v>
      </c>
      <c r="O1174" s="289">
        <v>0</v>
      </c>
      <c r="P1174" s="289">
        <v>15763.476000000001</v>
      </c>
      <c r="Q1174" s="289">
        <v>204061.34951520001</v>
      </c>
      <c r="R1174" s="289">
        <v>0</v>
      </c>
      <c r="S1174" s="289">
        <v>0</v>
      </c>
    </row>
    <row r="1175" spans="1:19">
      <c r="A1175" s="69" t="str">
        <f t="shared" si="18"/>
        <v>HDINCFQDP</v>
      </c>
      <c r="B1175" s="69" t="str">
        <f>VLOOKUP(H1175,mapping!A:B,2,0)</f>
        <v>HDINCF</v>
      </c>
      <c r="C1175" s="69" t="str">
        <f>VLOOKUP(H1175,mapping!A:C,3,0)</f>
        <v>QDP</v>
      </c>
      <c r="D1175" s="69" t="str">
        <f>VLOOKUP(H1175,mapping!A:D,4,0)</f>
        <v>Direct Plan - Quarterly Dividend Option</v>
      </c>
      <c r="G1175" s="239">
        <v>1173</v>
      </c>
      <c r="H1175" s="358" t="s">
        <v>384</v>
      </c>
      <c r="I1175" s="358" t="s">
        <v>2139</v>
      </c>
      <c r="J1175" s="287">
        <v>44557</v>
      </c>
      <c r="K1175" s="287">
        <v>44557</v>
      </c>
      <c r="L1175" s="289">
        <v>0.18</v>
      </c>
      <c r="M1175" s="289">
        <v>0.18</v>
      </c>
      <c r="N1175" s="289">
        <v>0</v>
      </c>
      <c r="O1175" s="289">
        <v>0</v>
      </c>
      <c r="P1175" s="289">
        <v>12669.94</v>
      </c>
      <c r="Q1175" s="289">
        <v>142113.64900400001</v>
      </c>
      <c r="R1175" s="289">
        <v>0</v>
      </c>
      <c r="S1175" s="289">
        <v>0</v>
      </c>
    </row>
    <row r="1176" spans="1:19">
      <c r="A1176" s="69" t="str">
        <f t="shared" si="18"/>
        <v>HDUSDFMD</v>
      </c>
      <c r="B1176" s="69" t="str">
        <f>VLOOKUP(H1176,mapping!A:B,2,0)</f>
        <v>HDUSDF</v>
      </c>
      <c r="C1176" s="69" t="str">
        <f>VLOOKUP(H1176,mapping!A:C,3,0)</f>
        <v>MD</v>
      </c>
      <c r="D1176" s="69" t="str">
        <f>VLOOKUP(H1176,mapping!A:D,4,0)</f>
        <v>Monthly Dividend Option</v>
      </c>
      <c r="G1176" s="239">
        <v>1174</v>
      </c>
      <c r="H1176" s="358" t="s">
        <v>1675</v>
      </c>
      <c r="I1176" s="358" t="s">
        <v>2131</v>
      </c>
      <c r="J1176" s="287">
        <v>44617</v>
      </c>
      <c r="K1176" s="287">
        <v>44617</v>
      </c>
      <c r="L1176" s="289">
        <v>0.19337083999999999</v>
      </c>
      <c r="M1176" s="289">
        <v>0.19337083999999999</v>
      </c>
      <c r="N1176" s="289">
        <v>17493.325000000001</v>
      </c>
      <c r="O1176" s="289">
        <v>17882999.310369998</v>
      </c>
      <c r="P1176" s="289">
        <v>53026.97</v>
      </c>
      <c r="Q1176" s="289">
        <v>54208177.572931997</v>
      </c>
      <c r="R1176" s="289">
        <v>3044.7</v>
      </c>
      <c r="S1176" s="289">
        <v>0</v>
      </c>
    </row>
    <row r="1177" spans="1:19" hidden="1">
      <c r="A1177" s="69" t="str">
        <f t="shared" si="18"/>
        <v>HDONTFIgnore</v>
      </c>
      <c r="B1177" s="69" t="str">
        <f>VLOOKUP(H1177,mapping!A:B,2,0)</f>
        <v>HDONTF</v>
      </c>
      <c r="C1177" s="69" t="str">
        <f>VLOOKUP(H1177,mapping!A:C,3,0)</f>
        <v>Ignore</v>
      </c>
      <c r="D1177" s="69" t="str">
        <f>VLOOKUP(H1177,mapping!A:D,4,0)</f>
        <v>Ignore</v>
      </c>
      <c r="G1177" s="239">
        <v>1175</v>
      </c>
      <c r="H1177" s="358" t="s">
        <v>2087</v>
      </c>
      <c r="I1177" s="358" t="s">
        <v>2120</v>
      </c>
      <c r="J1177" s="287">
        <v>44617</v>
      </c>
      <c r="K1177" s="287">
        <v>44617</v>
      </c>
      <c r="L1177" s="289">
        <v>2.9119000000000002</v>
      </c>
      <c r="M1177" s="289">
        <v>2.9119000000000002</v>
      </c>
      <c r="N1177" s="289">
        <v>0</v>
      </c>
      <c r="O1177" s="289">
        <v>0</v>
      </c>
      <c r="P1177" s="289">
        <v>0</v>
      </c>
      <c r="Q1177" s="289">
        <v>0</v>
      </c>
      <c r="R1177" s="289">
        <v>0</v>
      </c>
      <c r="S1177" s="289">
        <v>0</v>
      </c>
    </row>
    <row r="1178" spans="1:19">
      <c r="A1178" s="69" t="str">
        <f t="shared" si="18"/>
        <v>HLCASHRDD</v>
      </c>
      <c r="B1178" s="69" t="str">
        <f>VLOOKUP(H1178,mapping!A:B,2,0)</f>
        <v>HLCASH</v>
      </c>
      <c r="C1178" s="69" t="str">
        <f>VLOOKUP(H1178,mapping!A:C,3,0)</f>
        <v>RDD</v>
      </c>
      <c r="D1178" s="69" t="str">
        <f>VLOOKUP(H1178,mapping!A:D,4,0)</f>
        <v>Regular Option - Daily Dividend</v>
      </c>
      <c r="G1178" s="239">
        <v>1176</v>
      </c>
      <c r="H1178" s="358" t="s">
        <v>638</v>
      </c>
      <c r="I1178" s="358" t="s">
        <v>2101</v>
      </c>
      <c r="J1178" s="287">
        <v>44606</v>
      </c>
      <c r="K1178" s="287">
        <v>44606</v>
      </c>
      <c r="L1178" s="289">
        <v>7.8256779999999998E-2</v>
      </c>
      <c r="M1178" s="289">
        <v>7.8256779999999998E-2</v>
      </c>
      <c r="N1178" s="289">
        <v>801.09900000000005</v>
      </c>
      <c r="O1178" s="289">
        <v>816560.21070000005</v>
      </c>
      <c r="P1178" s="289">
        <v>38178.947999999997</v>
      </c>
      <c r="Q1178" s="289">
        <v>38915801.696400002</v>
      </c>
      <c r="R1178" s="289">
        <v>0</v>
      </c>
      <c r="S1178" s="289">
        <v>0</v>
      </c>
    </row>
    <row r="1179" spans="1:19">
      <c r="A1179" s="69" t="str">
        <f t="shared" si="18"/>
        <v>HDUSDFWD</v>
      </c>
      <c r="B1179" s="69" t="str">
        <f>VLOOKUP(H1179,mapping!A:B,2,0)</f>
        <v>HDUSDF</v>
      </c>
      <c r="C1179" s="69" t="str">
        <f>VLOOKUP(H1179,mapping!A:C,3,0)</f>
        <v>WD</v>
      </c>
      <c r="D1179" s="69" t="str">
        <f>VLOOKUP(H1179,mapping!A:D,4,0)</f>
        <v>Weekly Dividend Option</v>
      </c>
      <c r="G1179" s="239">
        <v>1177</v>
      </c>
      <c r="H1179" s="358" t="s">
        <v>1681</v>
      </c>
      <c r="I1179" s="358" t="s">
        <v>2111</v>
      </c>
      <c r="J1179" s="287">
        <v>44489</v>
      </c>
      <c r="K1179" s="287">
        <v>44489</v>
      </c>
      <c r="L1179" s="289">
        <v>0.55407583999999999</v>
      </c>
      <c r="M1179" s="289">
        <v>0.55407583999999999</v>
      </c>
      <c r="N1179" s="289">
        <v>0</v>
      </c>
      <c r="O1179" s="289">
        <v>0</v>
      </c>
      <c r="P1179" s="289">
        <v>26784.054</v>
      </c>
      <c r="Q1179" s="289">
        <v>27463977.924411599</v>
      </c>
      <c r="R1179" s="289">
        <v>0</v>
      </c>
      <c r="S1179" s="289">
        <v>0</v>
      </c>
    </row>
    <row r="1180" spans="1:19">
      <c r="A1180" s="69" t="str">
        <f t="shared" si="18"/>
        <v>HLCASHWD</v>
      </c>
      <c r="B1180" s="69" t="str">
        <f>VLOOKUP(H1180,mapping!A:B,2,0)</f>
        <v>HLCASH</v>
      </c>
      <c r="C1180" s="69" t="str">
        <f>VLOOKUP(H1180,mapping!A:C,3,0)</f>
        <v>WD</v>
      </c>
      <c r="D1180" s="69" t="str">
        <f>VLOOKUP(H1180,mapping!A:D,4,0)</f>
        <v>Weekly Dividend Option</v>
      </c>
      <c r="G1180" s="239">
        <v>1178</v>
      </c>
      <c r="H1180" s="358" t="s">
        <v>660</v>
      </c>
      <c r="I1180" s="358" t="s">
        <v>2105</v>
      </c>
      <c r="J1180" s="287">
        <v>44622</v>
      </c>
      <c r="K1180" s="287">
        <v>44622</v>
      </c>
      <c r="L1180" s="289">
        <v>0.83975935000000002</v>
      </c>
      <c r="M1180" s="289">
        <v>0.83975935000000002</v>
      </c>
      <c r="N1180" s="289">
        <v>1965.357</v>
      </c>
      <c r="O1180" s="289">
        <v>2178197.1051363</v>
      </c>
      <c r="P1180" s="289">
        <v>90060.267000000007</v>
      </c>
      <c r="Q1180" s="289">
        <v>99813424.669005305</v>
      </c>
      <c r="R1180" s="289">
        <v>0</v>
      </c>
      <c r="S1180" s="289">
        <v>3833.46</v>
      </c>
    </row>
    <row r="1181" spans="1:19">
      <c r="A1181" s="69" t="str">
        <f t="shared" si="18"/>
        <v>HLCASHRDD</v>
      </c>
      <c r="B1181" s="69" t="str">
        <f>VLOOKUP(H1181,mapping!A:B,2,0)</f>
        <v>HLCASH</v>
      </c>
      <c r="C1181" s="69" t="str">
        <f>VLOOKUP(H1181,mapping!A:C,3,0)</f>
        <v>RDD</v>
      </c>
      <c r="D1181" s="69" t="str">
        <f>VLOOKUP(H1181,mapping!A:D,4,0)</f>
        <v>Regular Option - Daily Dividend</v>
      </c>
      <c r="G1181" s="239">
        <v>1179</v>
      </c>
      <c r="H1181" s="358" t="s">
        <v>638</v>
      </c>
      <c r="I1181" s="358" t="s">
        <v>2101</v>
      </c>
      <c r="J1181" s="287">
        <v>44564</v>
      </c>
      <c r="K1181" s="287">
        <v>44564</v>
      </c>
      <c r="L1181" s="289">
        <v>0.11082831</v>
      </c>
      <c r="M1181" s="289">
        <v>0.11082831</v>
      </c>
      <c r="N1181" s="289">
        <v>801.09900000000005</v>
      </c>
      <c r="O1181" s="289">
        <v>816560.21070000005</v>
      </c>
      <c r="P1181" s="289">
        <v>38178.947999999997</v>
      </c>
      <c r="Q1181" s="289">
        <v>38915801.696400002</v>
      </c>
      <c r="R1181" s="289">
        <v>0</v>
      </c>
      <c r="S1181" s="289">
        <v>0</v>
      </c>
    </row>
    <row r="1182" spans="1:19">
      <c r="A1182" s="69" t="str">
        <f t="shared" si="18"/>
        <v>HDUSDFWDP</v>
      </c>
      <c r="B1182" s="69" t="str">
        <f>VLOOKUP(H1182,mapping!A:B,2,0)</f>
        <v>HDUSDF</v>
      </c>
      <c r="C1182" s="69" t="str">
        <f>VLOOKUP(H1182,mapping!A:C,3,0)</f>
        <v>WDP</v>
      </c>
      <c r="D1182" s="69" t="str">
        <f>VLOOKUP(H1182,mapping!A:D,4,0)</f>
        <v>Direct Plan - Weekly Dividend Option</v>
      </c>
      <c r="G1182" s="239">
        <v>1180</v>
      </c>
      <c r="H1182" s="358" t="s">
        <v>1684</v>
      </c>
      <c r="I1182" s="358" t="s">
        <v>2108</v>
      </c>
      <c r="J1182" s="287">
        <v>44649</v>
      </c>
      <c r="K1182" s="287">
        <v>44649</v>
      </c>
      <c r="L1182" s="289">
        <v>1.06292941</v>
      </c>
      <c r="M1182" s="289">
        <v>1.06292941</v>
      </c>
      <c r="N1182" s="289">
        <v>0</v>
      </c>
      <c r="O1182" s="289">
        <v>0</v>
      </c>
      <c r="P1182" s="289">
        <v>27.228999999999999</v>
      </c>
      <c r="Q1182" s="289">
        <v>27487.975019000001</v>
      </c>
      <c r="R1182" s="289">
        <v>0</v>
      </c>
      <c r="S1182" s="289">
        <v>0</v>
      </c>
    </row>
    <row r="1183" spans="1:19">
      <c r="A1183" s="69" t="str">
        <f t="shared" si="18"/>
        <v>HDMIPSMD</v>
      </c>
      <c r="B1183" s="69" t="str">
        <f>VLOOKUP(H1183,mapping!A:B,2,0)</f>
        <v>HDMIPS</v>
      </c>
      <c r="C1183" s="69" t="str">
        <f>VLOOKUP(H1183,mapping!A:C,3,0)</f>
        <v>MD</v>
      </c>
      <c r="D1183" s="69" t="str">
        <f>VLOOKUP(H1183,mapping!A:D,4,0)</f>
        <v>Monthly Dividend Option</v>
      </c>
      <c r="G1183" s="239">
        <v>1181</v>
      </c>
      <c r="H1183" s="358" t="s">
        <v>394</v>
      </c>
      <c r="I1183" s="358" t="s">
        <v>2134</v>
      </c>
      <c r="J1183" s="287">
        <v>44494</v>
      </c>
      <c r="K1183" s="287">
        <v>44494</v>
      </c>
      <c r="L1183" s="289">
        <v>0.06</v>
      </c>
      <c r="M1183" s="289">
        <v>0.06</v>
      </c>
      <c r="N1183" s="289">
        <v>376183.09600000002</v>
      </c>
      <c r="O1183" s="289">
        <v>4963397.3869335996</v>
      </c>
      <c r="P1183" s="289">
        <v>11487287.544</v>
      </c>
      <c r="Q1183" s="289">
        <v>151564420.58429039</v>
      </c>
      <c r="R1183" s="289">
        <v>20313.990000000002</v>
      </c>
      <c r="S1183" s="289">
        <v>0</v>
      </c>
    </row>
    <row r="1184" spans="1:19">
      <c r="A1184" s="69" t="str">
        <f t="shared" si="18"/>
        <v>HLCASHWD</v>
      </c>
      <c r="B1184" s="69" t="str">
        <f>VLOOKUP(H1184,mapping!A:B,2,0)</f>
        <v>HLCASH</v>
      </c>
      <c r="C1184" s="69" t="str">
        <f>VLOOKUP(H1184,mapping!A:C,3,0)</f>
        <v>WD</v>
      </c>
      <c r="D1184" s="69" t="str">
        <f>VLOOKUP(H1184,mapping!A:D,4,0)</f>
        <v>Weekly Dividend Option</v>
      </c>
      <c r="G1184" s="239">
        <v>1182</v>
      </c>
      <c r="H1184" s="358" t="s">
        <v>660</v>
      </c>
      <c r="I1184" s="358" t="s">
        <v>2105</v>
      </c>
      <c r="J1184" s="287">
        <v>44586</v>
      </c>
      <c r="K1184" s="287">
        <v>44586</v>
      </c>
      <c r="L1184" s="289">
        <v>0.62994386000000002</v>
      </c>
      <c r="M1184" s="289">
        <v>0.62994386000000002</v>
      </c>
      <c r="N1184" s="289">
        <v>1949.4970000000001</v>
      </c>
      <c r="O1184" s="289">
        <v>2160210.332742</v>
      </c>
      <c r="P1184" s="289">
        <v>90280.582999999999</v>
      </c>
      <c r="Q1184" s="289">
        <v>100038650.094138</v>
      </c>
      <c r="R1184" s="289">
        <v>0</v>
      </c>
      <c r="S1184" s="289">
        <v>2780.96</v>
      </c>
    </row>
    <row r="1185" spans="1:19">
      <c r="A1185" s="69" t="str">
        <f t="shared" si="18"/>
        <v>HDONTFWDP</v>
      </c>
      <c r="B1185" s="69" t="str">
        <f>VLOOKUP(H1185,mapping!A:B,2,0)</f>
        <v>HDONTF</v>
      </c>
      <c r="C1185" s="69" t="str">
        <f>VLOOKUP(H1185,mapping!A:C,3,0)</f>
        <v>WDP</v>
      </c>
      <c r="D1185" s="69" t="str">
        <f>VLOOKUP(H1185,mapping!A:D,4,0)</f>
        <v>Direct Plan - Weekly Dividend Option</v>
      </c>
      <c r="G1185" s="239">
        <v>1183</v>
      </c>
      <c r="H1185" s="358" t="s">
        <v>1464</v>
      </c>
      <c r="I1185" s="358" t="s">
        <v>2102</v>
      </c>
      <c r="J1185" s="287">
        <v>44558</v>
      </c>
      <c r="K1185" s="287">
        <v>44558</v>
      </c>
      <c r="L1185" s="289">
        <v>0.66590000000000005</v>
      </c>
      <c r="M1185" s="289">
        <v>0.66590000000000005</v>
      </c>
      <c r="N1185" s="289">
        <v>0</v>
      </c>
      <c r="O1185" s="289">
        <v>0</v>
      </c>
      <c r="P1185" s="289">
        <v>0</v>
      </c>
      <c r="Q1185" s="289">
        <v>0</v>
      </c>
      <c r="R1185" s="289">
        <v>0</v>
      </c>
      <c r="S1185" s="289">
        <v>0</v>
      </c>
    </row>
    <row r="1186" spans="1:19" hidden="1">
      <c r="A1186" s="69" t="str">
        <f t="shared" si="18"/>
        <v>HDMIPSIgnore</v>
      </c>
      <c r="B1186" s="69" t="str">
        <f>VLOOKUP(H1186,mapping!A:B,2,0)</f>
        <v>HDMIPS</v>
      </c>
      <c r="C1186" s="69" t="str">
        <f>VLOOKUP(H1186,mapping!A:C,3,0)</f>
        <v>Ignore</v>
      </c>
      <c r="D1186" s="69" t="str">
        <f>VLOOKUP(H1186,mapping!A:D,4,0)</f>
        <v>Ignore</v>
      </c>
      <c r="G1186" s="239">
        <v>1184</v>
      </c>
      <c r="H1186" s="358" t="s">
        <v>1865</v>
      </c>
      <c r="I1186" s="358" t="s">
        <v>2137</v>
      </c>
      <c r="J1186" s="287">
        <v>44645</v>
      </c>
      <c r="K1186" s="287">
        <v>44645</v>
      </c>
      <c r="L1186" s="289">
        <v>6.5000000000000002E-2</v>
      </c>
      <c r="M1186" s="289">
        <v>6.5000000000000002E-2</v>
      </c>
      <c r="N1186" s="289">
        <v>0</v>
      </c>
      <c r="O1186" s="289">
        <v>0</v>
      </c>
      <c r="P1186" s="289">
        <v>16154.218999999999</v>
      </c>
      <c r="Q1186" s="289">
        <v>206462.2267733</v>
      </c>
      <c r="R1186" s="289">
        <v>0</v>
      </c>
      <c r="S1186" s="289">
        <v>0</v>
      </c>
    </row>
    <row r="1187" spans="1:19">
      <c r="A1187" s="69" t="str">
        <f t="shared" si="18"/>
        <v>HDCOBFMDP</v>
      </c>
      <c r="B1187" s="69" t="str">
        <f>VLOOKUP(H1187,mapping!A:B,2,0)</f>
        <v>HDCOBF</v>
      </c>
      <c r="C1187" s="69" t="str">
        <f>VLOOKUP(H1187,mapping!A:C,3,0)</f>
        <v>MDP</v>
      </c>
      <c r="D1187" s="69" t="str">
        <f>VLOOKUP(H1187,mapping!A:D,4,0)</f>
        <v>Direct Plan  Monthly Dividend Option</v>
      </c>
      <c r="G1187" s="239">
        <v>1185</v>
      </c>
      <c r="H1187" s="358" t="s">
        <v>1836</v>
      </c>
      <c r="I1187" s="358" t="s">
        <v>2138</v>
      </c>
      <c r="J1187" s="287">
        <v>44494</v>
      </c>
      <c r="K1187" s="287">
        <v>44494</v>
      </c>
      <c r="L1187" s="359">
        <v>1.4146499999999999E-2</v>
      </c>
      <c r="M1187" s="359">
        <v>1.4146499999999999E-2</v>
      </c>
      <c r="N1187" s="289">
        <v>0</v>
      </c>
      <c r="O1187" s="289">
        <v>0</v>
      </c>
      <c r="P1187" s="289">
        <v>8817.2929999999997</v>
      </c>
      <c r="Q1187" s="289">
        <v>89758.279281399999</v>
      </c>
      <c r="R1187" s="289">
        <v>0</v>
      </c>
      <c r="S1187" s="289">
        <v>0</v>
      </c>
    </row>
    <row r="1188" spans="1:19">
      <c r="A1188" s="69" t="str">
        <f t="shared" si="18"/>
        <v>HLCASHRDD</v>
      </c>
      <c r="B1188" s="69" t="str">
        <f>VLOOKUP(H1188,mapping!A:B,2,0)</f>
        <v>HLCASH</v>
      </c>
      <c r="C1188" s="69" t="str">
        <f>VLOOKUP(H1188,mapping!A:C,3,0)</f>
        <v>RDD</v>
      </c>
      <c r="D1188" s="69" t="str">
        <f>VLOOKUP(H1188,mapping!A:D,4,0)</f>
        <v>Regular Option - Daily Dividend</v>
      </c>
      <c r="G1188" s="239">
        <v>1186</v>
      </c>
      <c r="H1188" s="358" t="s">
        <v>638</v>
      </c>
      <c r="I1188" s="358" t="s">
        <v>2101</v>
      </c>
      <c r="J1188" s="287">
        <v>44530</v>
      </c>
      <c r="K1188" s="287">
        <v>44530</v>
      </c>
      <c r="L1188" s="289">
        <v>7.9515370000000002E-2</v>
      </c>
      <c r="M1188" s="289">
        <v>7.9515370000000002E-2</v>
      </c>
      <c r="N1188" s="289">
        <v>801.09900000000005</v>
      </c>
      <c r="O1188" s="289">
        <v>816560.21070000005</v>
      </c>
      <c r="P1188" s="289">
        <v>38178.947999999997</v>
      </c>
      <c r="Q1188" s="289">
        <v>38915801.696400002</v>
      </c>
      <c r="R1188" s="289">
        <v>0</v>
      </c>
      <c r="S1188" s="289">
        <v>0</v>
      </c>
    </row>
    <row r="1189" spans="1:19">
      <c r="A1189" s="69" t="str">
        <f t="shared" si="18"/>
        <v>HDSTIFWDP</v>
      </c>
      <c r="B1189" s="69" t="str">
        <f>VLOOKUP(H1189,mapping!A:B,2,0)</f>
        <v>HDSTIF</v>
      </c>
      <c r="C1189" s="69" t="str">
        <f>VLOOKUP(H1189,mapping!A:C,3,0)</f>
        <v>WDP</v>
      </c>
      <c r="D1189" s="69" t="str">
        <f>VLOOKUP(H1189,mapping!A:D,4,0)</f>
        <v>Direct Plan - Weekly Dividend Option</v>
      </c>
      <c r="G1189" s="239">
        <v>1187</v>
      </c>
      <c r="H1189" s="358" t="s">
        <v>455</v>
      </c>
      <c r="I1189" s="358" t="s">
        <v>2110</v>
      </c>
      <c r="J1189" s="287">
        <v>44495</v>
      </c>
      <c r="K1189" s="287">
        <v>44495</v>
      </c>
      <c r="L1189" s="289">
        <v>4.2214000000000002E-3</v>
      </c>
      <c r="M1189" s="289">
        <v>4.2214000000000002E-3</v>
      </c>
      <c r="N1189" s="289">
        <v>51491.686999999998</v>
      </c>
      <c r="O1189" s="289">
        <v>526327.42783920001</v>
      </c>
      <c r="P1189" s="289">
        <v>421744.76</v>
      </c>
      <c r="Q1189" s="289">
        <v>4310906.2388159996</v>
      </c>
      <c r="R1189" s="289">
        <v>0</v>
      </c>
      <c r="S1189" s="289">
        <v>198.27</v>
      </c>
    </row>
    <row r="1190" spans="1:19">
      <c r="A1190" s="69" t="str">
        <f t="shared" si="18"/>
        <v>HDONTFWDP</v>
      </c>
      <c r="B1190" s="69" t="str">
        <f>VLOOKUP(H1190,mapping!A:B,2,0)</f>
        <v>HDONTF</v>
      </c>
      <c r="C1190" s="69" t="str">
        <f>VLOOKUP(H1190,mapping!A:C,3,0)</f>
        <v>WDP</v>
      </c>
      <c r="D1190" s="69" t="str">
        <f>VLOOKUP(H1190,mapping!A:D,4,0)</f>
        <v>Direct Plan - Weekly Dividend Option</v>
      </c>
      <c r="G1190" s="239">
        <v>1188</v>
      </c>
      <c r="H1190" s="358" t="s">
        <v>1464</v>
      </c>
      <c r="I1190" s="358" t="s">
        <v>2102</v>
      </c>
      <c r="J1190" s="287">
        <v>44628</v>
      </c>
      <c r="K1190" s="287">
        <v>44628</v>
      </c>
      <c r="L1190" s="289">
        <v>0.54593000000000003</v>
      </c>
      <c r="M1190" s="289">
        <v>0.54593000000000003</v>
      </c>
      <c r="N1190" s="289">
        <v>0</v>
      </c>
      <c r="O1190" s="289">
        <v>0</v>
      </c>
      <c r="P1190" s="289">
        <v>0</v>
      </c>
      <c r="Q1190" s="289">
        <v>0</v>
      </c>
      <c r="R1190" s="289">
        <v>0</v>
      </c>
      <c r="S1190" s="289">
        <v>0</v>
      </c>
    </row>
    <row r="1191" spans="1:19">
      <c r="A1191" s="69" t="str">
        <f t="shared" si="18"/>
        <v>HDUSDFWD</v>
      </c>
      <c r="B1191" s="69" t="str">
        <f>VLOOKUP(H1191,mapping!A:B,2,0)</f>
        <v>HDUSDF</v>
      </c>
      <c r="C1191" s="69" t="str">
        <f>VLOOKUP(H1191,mapping!A:C,3,0)</f>
        <v>WD</v>
      </c>
      <c r="D1191" s="69" t="str">
        <f>VLOOKUP(H1191,mapping!A:D,4,0)</f>
        <v>Weekly Dividend Option</v>
      </c>
      <c r="G1191" s="239">
        <v>1189</v>
      </c>
      <c r="H1191" s="358" t="s">
        <v>1681</v>
      </c>
      <c r="I1191" s="358" t="s">
        <v>2111</v>
      </c>
      <c r="J1191" s="287">
        <v>44579</v>
      </c>
      <c r="K1191" s="287">
        <v>44579</v>
      </c>
      <c r="L1191" s="289">
        <v>0.77598029000000002</v>
      </c>
      <c r="M1191" s="289">
        <v>0.77598029000000002</v>
      </c>
      <c r="N1191" s="289">
        <v>0</v>
      </c>
      <c r="O1191" s="289">
        <v>0</v>
      </c>
      <c r="P1191" s="289">
        <v>24144.702000000001</v>
      </c>
      <c r="Q1191" s="289">
        <v>24762982.627524599</v>
      </c>
      <c r="R1191" s="289">
        <v>0</v>
      </c>
      <c r="S1191" s="289">
        <v>0</v>
      </c>
    </row>
    <row r="1192" spans="1:19">
      <c r="A1192" s="69" t="str">
        <f t="shared" si="18"/>
        <v>HDINCFQD</v>
      </c>
      <c r="B1192" s="69" t="str">
        <f>VLOOKUP(H1192,mapping!A:B,2,0)</f>
        <v>HDINCF</v>
      </c>
      <c r="C1192" s="69" t="str">
        <f>VLOOKUP(H1192,mapping!A:C,3,0)</f>
        <v>QD</v>
      </c>
      <c r="D1192" s="69" t="str">
        <f>VLOOKUP(H1192,mapping!A:D,4,0)</f>
        <v>Quarterly Dividend Option</v>
      </c>
      <c r="G1192" s="239">
        <v>1190</v>
      </c>
      <c r="H1192" s="358" t="s">
        <v>381</v>
      </c>
      <c r="I1192" s="358" t="s">
        <v>2106</v>
      </c>
      <c r="J1192" s="287">
        <v>44557</v>
      </c>
      <c r="K1192" s="287">
        <v>44557</v>
      </c>
      <c r="L1192" s="289">
        <v>0.17</v>
      </c>
      <c r="M1192" s="289">
        <v>0.17</v>
      </c>
      <c r="N1192" s="289">
        <v>43435.074000000001</v>
      </c>
      <c r="O1192" s="289">
        <v>481946.89408920001</v>
      </c>
      <c r="P1192" s="289">
        <v>2045977.9850000001</v>
      </c>
      <c r="Q1192" s="289">
        <v>22701762.525963001</v>
      </c>
      <c r="R1192" s="289">
        <v>5830.66</v>
      </c>
      <c r="S1192" s="289">
        <v>891.39</v>
      </c>
    </row>
    <row r="1193" spans="1:19">
      <c r="A1193" s="69" t="str">
        <f t="shared" si="18"/>
        <v>HDONTFWDP</v>
      </c>
      <c r="B1193" s="69" t="str">
        <f>VLOOKUP(H1193,mapping!A:B,2,0)</f>
        <v>HDONTF</v>
      </c>
      <c r="C1193" s="69" t="str">
        <f>VLOOKUP(H1193,mapping!A:C,3,0)</f>
        <v>WDP</v>
      </c>
      <c r="D1193" s="69" t="str">
        <f>VLOOKUP(H1193,mapping!A:D,4,0)</f>
        <v>Direct Plan - Weekly Dividend Option</v>
      </c>
      <c r="G1193" s="239">
        <v>1191</v>
      </c>
      <c r="H1193" s="358" t="s">
        <v>1464</v>
      </c>
      <c r="I1193" s="358" t="s">
        <v>2102</v>
      </c>
      <c r="J1193" s="287">
        <v>44516</v>
      </c>
      <c r="K1193" s="287">
        <v>44516</v>
      </c>
      <c r="L1193" s="289">
        <v>0.61660000000000004</v>
      </c>
      <c r="M1193" s="289">
        <v>0.61660000000000004</v>
      </c>
      <c r="N1193" s="289">
        <v>0</v>
      </c>
      <c r="O1193" s="289">
        <v>0</v>
      </c>
      <c r="P1193" s="289">
        <v>0</v>
      </c>
      <c r="Q1193" s="289">
        <v>0</v>
      </c>
      <c r="R1193" s="289">
        <v>0</v>
      </c>
      <c r="S1193" s="289">
        <v>0</v>
      </c>
    </row>
    <row r="1194" spans="1:19" hidden="1">
      <c r="A1194" s="69" t="str">
        <f t="shared" si="18"/>
        <v>HDONTFIgnore</v>
      </c>
      <c r="B1194" s="69" t="str">
        <f>VLOOKUP(H1194,mapping!A:B,2,0)</f>
        <v>HDONTF</v>
      </c>
      <c r="C1194" s="69" t="str">
        <f>VLOOKUP(H1194,mapping!A:C,3,0)</f>
        <v>Ignore</v>
      </c>
      <c r="D1194" s="69" t="str">
        <f>VLOOKUP(H1194,mapping!A:D,4,0)</f>
        <v>Ignore</v>
      </c>
      <c r="G1194" s="239">
        <v>1192</v>
      </c>
      <c r="H1194" s="358" t="s">
        <v>1869</v>
      </c>
      <c r="I1194" s="358" t="s">
        <v>2103</v>
      </c>
      <c r="J1194" s="287">
        <v>44530</v>
      </c>
      <c r="K1194" s="287">
        <v>44530</v>
      </c>
      <c r="L1194" s="289">
        <v>0.62046999999999997</v>
      </c>
      <c r="M1194" s="289">
        <v>0.62046999999999997</v>
      </c>
      <c r="N1194" s="289">
        <v>0</v>
      </c>
      <c r="O1194" s="289">
        <v>0</v>
      </c>
      <c r="P1194" s="289">
        <v>6.3540000000000001</v>
      </c>
      <c r="Q1194" s="289">
        <v>6357.9426569999996</v>
      </c>
      <c r="R1194" s="289">
        <v>0</v>
      </c>
      <c r="S1194" s="289">
        <v>0</v>
      </c>
    </row>
    <row r="1195" spans="1:19">
      <c r="A1195" s="69" t="str">
        <f t="shared" si="18"/>
        <v>HLCASHRDD</v>
      </c>
      <c r="B1195" s="69" t="str">
        <f>VLOOKUP(H1195,mapping!A:B,2,0)</f>
        <v>HLCASH</v>
      </c>
      <c r="C1195" s="69" t="str">
        <f>VLOOKUP(H1195,mapping!A:C,3,0)</f>
        <v>RDD</v>
      </c>
      <c r="D1195" s="69" t="str">
        <f>VLOOKUP(H1195,mapping!A:D,4,0)</f>
        <v>Regular Option - Daily Dividend</v>
      </c>
      <c r="G1195" s="239">
        <v>1193</v>
      </c>
      <c r="H1195" s="358" t="s">
        <v>638</v>
      </c>
      <c r="I1195" s="358" t="s">
        <v>2101</v>
      </c>
      <c r="J1195" s="287">
        <v>44596</v>
      </c>
      <c r="K1195" s="287">
        <v>44596</v>
      </c>
      <c r="L1195" s="289">
        <v>4.9085190000000001E-2</v>
      </c>
      <c r="M1195" s="289">
        <v>4.9085190000000001E-2</v>
      </c>
      <c r="N1195" s="289">
        <v>801.09900000000005</v>
      </c>
      <c r="O1195" s="289">
        <v>816560.21070000005</v>
      </c>
      <c r="P1195" s="289">
        <v>38178.947999999997</v>
      </c>
      <c r="Q1195" s="289">
        <v>38915801.696400002</v>
      </c>
      <c r="R1195" s="289">
        <v>0</v>
      </c>
      <c r="S1195" s="289">
        <v>0</v>
      </c>
    </row>
    <row r="1196" spans="1:19">
      <c r="A1196" s="69" t="str">
        <f t="shared" si="18"/>
        <v>HETAXFDDP</v>
      </c>
      <c r="B1196" s="69" t="str">
        <f>VLOOKUP(H1196,mapping!A:B,2,0)</f>
        <v>HETAXF</v>
      </c>
      <c r="C1196" s="69" t="str">
        <f>VLOOKUP(H1196,mapping!A:C,3,0)</f>
        <v>DDP</v>
      </c>
      <c r="D1196" s="69" t="str">
        <f>VLOOKUP(H1196,mapping!A:D,4,0)</f>
        <v>Direct Plan - Dividend Option</v>
      </c>
      <c r="G1196" s="239">
        <v>1194</v>
      </c>
      <c r="H1196" s="358" t="s">
        <v>566</v>
      </c>
      <c r="I1196" s="358" t="s">
        <v>2270</v>
      </c>
      <c r="J1196" s="287">
        <v>44586</v>
      </c>
      <c r="K1196" s="287">
        <v>44586</v>
      </c>
      <c r="L1196" s="289">
        <v>1.1000000000000001</v>
      </c>
      <c r="M1196" s="289">
        <v>1.1000000000000001</v>
      </c>
      <c r="N1196" s="289">
        <v>0</v>
      </c>
      <c r="O1196" s="289">
        <v>0</v>
      </c>
      <c r="P1196" s="289">
        <v>254421.00899999999</v>
      </c>
      <c r="Q1196" s="289">
        <v>7580092.3316414999</v>
      </c>
      <c r="R1196" s="289">
        <v>0</v>
      </c>
      <c r="S1196" s="289">
        <v>0</v>
      </c>
    </row>
    <row r="1197" spans="1:19">
      <c r="A1197" s="69" t="str">
        <f t="shared" si="18"/>
        <v>HLCASHRWD</v>
      </c>
      <c r="B1197" s="69" t="str">
        <f>VLOOKUP(H1197,mapping!A:B,2,0)</f>
        <v>HLCASH</v>
      </c>
      <c r="C1197" s="69" t="str">
        <f>VLOOKUP(H1197,mapping!A:C,3,0)</f>
        <v>RWD</v>
      </c>
      <c r="D1197" s="69" t="str">
        <f>VLOOKUP(H1197,mapping!A:D,4,0)</f>
        <v>Regular Option - Weekly Dividend</v>
      </c>
      <c r="G1197" s="239">
        <v>1195</v>
      </c>
      <c r="H1197" s="358" t="s">
        <v>644</v>
      </c>
      <c r="I1197" s="358" t="s">
        <v>2109</v>
      </c>
      <c r="J1197" s="287">
        <v>44489</v>
      </c>
      <c r="K1197" s="287">
        <v>44489</v>
      </c>
      <c r="L1197" s="289">
        <v>0.42009977999999998</v>
      </c>
      <c r="M1197" s="289">
        <v>0.42009977999999998</v>
      </c>
      <c r="N1197" s="289">
        <v>4446.8969999999999</v>
      </c>
      <c r="O1197" s="289">
        <v>4449787.4830499999</v>
      </c>
      <c r="P1197" s="289">
        <v>860.99699999999996</v>
      </c>
      <c r="Q1197" s="289">
        <v>861556.64804999996</v>
      </c>
      <c r="R1197" s="289">
        <v>0</v>
      </c>
      <c r="S1197" s="289">
        <v>0</v>
      </c>
    </row>
    <row r="1198" spans="1:19">
      <c r="A1198" s="69" t="str">
        <f t="shared" si="18"/>
        <v>HLCASHRDD</v>
      </c>
      <c r="B1198" s="69" t="str">
        <f>VLOOKUP(H1198,mapping!A:B,2,0)</f>
        <v>HLCASH</v>
      </c>
      <c r="C1198" s="69" t="str">
        <f>VLOOKUP(H1198,mapping!A:C,3,0)</f>
        <v>RDD</v>
      </c>
      <c r="D1198" s="69" t="str">
        <f>VLOOKUP(H1198,mapping!A:D,4,0)</f>
        <v>Regular Option - Daily Dividend</v>
      </c>
      <c r="G1198" s="239">
        <v>1196</v>
      </c>
      <c r="H1198" s="358" t="s">
        <v>638</v>
      </c>
      <c r="I1198" s="358" t="s">
        <v>2101</v>
      </c>
      <c r="J1198" s="287">
        <v>44588</v>
      </c>
      <c r="K1198" s="287">
        <v>44588</v>
      </c>
      <c r="L1198" s="289">
        <v>4.9213460000000001E-2</v>
      </c>
      <c r="M1198" s="289">
        <v>4.9213460000000001E-2</v>
      </c>
      <c r="N1198" s="289">
        <v>801.09900000000005</v>
      </c>
      <c r="O1198" s="289">
        <v>816560.21070000005</v>
      </c>
      <c r="P1198" s="289">
        <v>38178.947999999997</v>
      </c>
      <c r="Q1198" s="289">
        <v>38915801.696400002</v>
      </c>
      <c r="R1198" s="289">
        <v>0</v>
      </c>
      <c r="S1198" s="289">
        <v>0</v>
      </c>
    </row>
    <row r="1199" spans="1:19" hidden="1">
      <c r="A1199" s="69" t="str">
        <f t="shared" si="18"/>
        <v>HDONTFIgnore</v>
      </c>
      <c r="B1199" s="69" t="str">
        <f>VLOOKUP(H1199,mapping!A:B,2,0)</f>
        <v>HDONTF</v>
      </c>
      <c r="C1199" s="69" t="str">
        <f>VLOOKUP(H1199,mapping!A:C,3,0)</f>
        <v>Ignore</v>
      </c>
      <c r="D1199" s="69" t="str">
        <f>VLOOKUP(H1199,mapping!A:D,4,0)</f>
        <v>Ignore</v>
      </c>
      <c r="G1199" s="239">
        <v>1197</v>
      </c>
      <c r="H1199" s="358" t="s">
        <v>1869</v>
      </c>
      <c r="I1199" s="358" t="s">
        <v>2103</v>
      </c>
      <c r="J1199" s="287">
        <v>44642</v>
      </c>
      <c r="K1199" s="287">
        <v>44642</v>
      </c>
      <c r="L1199" s="289">
        <v>0.66052999999999995</v>
      </c>
      <c r="M1199" s="289">
        <v>0.66052999999999995</v>
      </c>
      <c r="N1199" s="289">
        <v>0</v>
      </c>
      <c r="O1199" s="289">
        <v>0</v>
      </c>
      <c r="P1199" s="289">
        <v>6.4240000000000004</v>
      </c>
      <c r="Q1199" s="289">
        <v>6428.2430519999998</v>
      </c>
      <c r="R1199" s="289">
        <v>0</v>
      </c>
      <c r="S1199" s="289">
        <v>0</v>
      </c>
    </row>
    <row r="1200" spans="1:19">
      <c r="A1200" s="69" t="str">
        <f t="shared" si="18"/>
        <v>HDCOBFMD</v>
      </c>
      <c r="B1200" s="69" t="str">
        <f>VLOOKUP(H1200,mapping!A:B,2,0)</f>
        <v>HDCOBF</v>
      </c>
      <c r="C1200" s="69" t="str">
        <f>VLOOKUP(H1200,mapping!A:C,3,0)</f>
        <v>MD</v>
      </c>
      <c r="D1200" s="69" t="str">
        <f>VLOOKUP(H1200,mapping!A:D,4,0)</f>
        <v>Regular Option - Monthly Dividend</v>
      </c>
      <c r="G1200" s="239">
        <v>1198</v>
      </c>
      <c r="H1200" s="358" t="s">
        <v>1833</v>
      </c>
      <c r="I1200" s="358" t="s">
        <v>2125</v>
      </c>
      <c r="J1200" s="287">
        <v>44586</v>
      </c>
      <c r="K1200" s="287">
        <v>44586</v>
      </c>
      <c r="L1200" s="359">
        <v>1.38925E-2</v>
      </c>
      <c r="M1200" s="359">
        <v>1.38925E-2</v>
      </c>
      <c r="N1200" s="289">
        <v>0</v>
      </c>
      <c r="O1200" s="289">
        <v>0</v>
      </c>
      <c r="P1200" s="289">
        <v>2387343.8659999999</v>
      </c>
      <c r="Q1200" s="289">
        <v>23951027.335645001</v>
      </c>
      <c r="R1200" s="289">
        <v>0</v>
      </c>
      <c r="S1200" s="289">
        <v>0</v>
      </c>
    </row>
    <row r="1201" spans="1:19">
      <c r="A1201" s="69" t="str">
        <f t="shared" si="18"/>
        <v>HLCASHRDD</v>
      </c>
      <c r="B1201" s="69" t="str">
        <f>VLOOKUP(H1201,mapping!A:B,2,0)</f>
        <v>HLCASH</v>
      </c>
      <c r="C1201" s="69" t="str">
        <f>VLOOKUP(H1201,mapping!A:C,3,0)</f>
        <v>RDD</v>
      </c>
      <c r="D1201" s="69" t="str">
        <f>VLOOKUP(H1201,mapping!A:D,4,0)</f>
        <v>Regular Option - Daily Dividend</v>
      </c>
      <c r="G1201" s="239">
        <v>1199</v>
      </c>
      <c r="H1201" s="358" t="s">
        <v>638</v>
      </c>
      <c r="I1201" s="358" t="s">
        <v>2101</v>
      </c>
      <c r="J1201" s="287">
        <v>44525</v>
      </c>
      <c r="K1201" s="287">
        <v>44525</v>
      </c>
      <c r="L1201" s="289">
        <v>7.578551E-2</v>
      </c>
      <c r="M1201" s="289">
        <v>7.578551E-2</v>
      </c>
      <c r="N1201" s="289">
        <v>801.09900000000005</v>
      </c>
      <c r="O1201" s="289">
        <v>816560.21070000005</v>
      </c>
      <c r="P1201" s="289">
        <v>38178.947999999997</v>
      </c>
      <c r="Q1201" s="289">
        <v>38915801.696400002</v>
      </c>
      <c r="R1201" s="289">
        <v>0</v>
      </c>
      <c r="S1201" s="289">
        <v>0</v>
      </c>
    </row>
    <row r="1202" spans="1:19">
      <c r="A1202" s="69" t="str">
        <f t="shared" si="18"/>
        <v>HLCASHRDD</v>
      </c>
      <c r="B1202" s="69" t="str">
        <f>VLOOKUP(H1202,mapping!A:B,2,0)</f>
        <v>HLCASH</v>
      </c>
      <c r="C1202" s="69" t="str">
        <f>VLOOKUP(H1202,mapping!A:C,3,0)</f>
        <v>RDD</v>
      </c>
      <c r="D1202" s="69" t="str">
        <f>VLOOKUP(H1202,mapping!A:D,4,0)</f>
        <v>Regular Option - Daily Dividend</v>
      </c>
      <c r="G1202" s="239">
        <v>1200</v>
      </c>
      <c r="H1202" s="358" t="s">
        <v>638</v>
      </c>
      <c r="I1202" s="358" t="s">
        <v>2101</v>
      </c>
      <c r="J1202" s="287">
        <v>44615</v>
      </c>
      <c r="K1202" s="287">
        <v>44615</v>
      </c>
      <c r="L1202" s="289">
        <v>8.3494840000000001E-2</v>
      </c>
      <c r="M1202" s="289">
        <v>8.3494840000000001E-2</v>
      </c>
      <c r="N1202" s="289">
        <v>801.09900000000005</v>
      </c>
      <c r="O1202" s="289">
        <v>816560.21070000005</v>
      </c>
      <c r="P1202" s="289">
        <v>38178.947999999997</v>
      </c>
      <c r="Q1202" s="289">
        <v>38915801.696400002</v>
      </c>
      <c r="R1202" s="289">
        <v>0</v>
      </c>
      <c r="S1202" s="289">
        <v>0</v>
      </c>
    </row>
    <row r="1203" spans="1:19" hidden="1">
      <c r="A1203" s="69" t="str">
        <f t="shared" si="18"/>
        <v>HDONTFIgnore</v>
      </c>
      <c r="B1203" s="69" t="str">
        <f>VLOOKUP(H1203,mapping!A:B,2,0)</f>
        <v>HDONTF</v>
      </c>
      <c r="C1203" s="69" t="str">
        <f>VLOOKUP(H1203,mapping!A:C,3,0)</f>
        <v>Ignore</v>
      </c>
      <c r="D1203" s="69" t="str">
        <f>VLOOKUP(H1203,mapping!A:D,4,0)</f>
        <v>Ignore</v>
      </c>
      <c r="G1203" s="239">
        <v>1201</v>
      </c>
      <c r="H1203" s="358" t="s">
        <v>1869</v>
      </c>
      <c r="I1203" s="358" t="s">
        <v>2103</v>
      </c>
      <c r="J1203" s="287">
        <v>44474</v>
      </c>
      <c r="K1203" s="287">
        <v>44474</v>
      </c>
      <c r="L1203" s="289">
        <v>0.63970000000000005</v>
      </c>
      <c r="M1203" s="289">
        <v>0.63970000000000005</v>
      </c>
      <c r="N1203" s="289">
        <v>0</v>
      </c>
      <c r="O1203" s="289">
        <v>0</v>
      </c>
      <c r="P1203" s="289">
        <v>6.319</v>
      </c>
      <c r="Q1203" s="289">
        <v>6323.0422643000002</v>
      </c>
      <c r="R1203" s="289">
        <v>0</v>
      </c>
      <c r="S1203" s="289">
        <v>0</v>
      </c>
    </row>
    <row r="1204" spans="1:19">
      <c r="A1204" s="69" t="str">
        <f t="shared" si="18"/>
        <v>HDUSDFWD</v>
      </c>
      <c r="B1204" s="69" t="str">
        <f>VLOOKUP(H1204,mapping!A:B,2,0)</f>
        <v>HDUSDF</v>
      </c>
      <c r="C1204" s="69" t="str">
        <f>VLOOKUP(H1204,mapping!A:C,3,0)</f>
        <v>WD</v>
      </c>
      <c r="D1204" s="69" t="str">
        <f>VLOOKUP(H1204,mapping!A:D,4,0)</f>
        <v>Weekly Dividend Option</v>
      </c>
      <c r="G1204" s="239">
        <v>1202</v>
      </c>
      <c r="H1204" s="358" t="s">
        <v>1681</v>
      </c>
      <c r="I1204" s="358" t="s">
        <v>2111</v>
      </c>
      <c r="J1204" s="287">
        <v>44474</v>
      </c>
      <c r="K1204" s="287">
        <v>44474</v>
      </c>
      <c r="L1204" s="289">
        <v>0.54931198000000003</v>
      </c>
      <c r="M1204" s="289">
        <v>0.54931198000000003</v>
      </c>
      <c r="N1204" s="289">
        <v>0</v>
      </c>
      <c r="O1204" s="289">
        <v>0</v>
      </c>
      <c r="P1204" s="289">
        <v>26751.690999999999</v>
      </c>
      <c r="Q1204" s="289">
        <v>27430664.9685946</v>
      </c>
      <c r="R1204" s="289">
        <v>0</v>
      </c>
      <c r="S1204" s="289">
        <v>0</v>
      </c>
    </row>
    <row r="1205" spans="1:19">
      <c r="A1205" s="69" t="str">
        <f t="shared" si="18"/>
        <v>HDUSDFWDP</v>
      </c>
      <c r="B1205" s="69" t="str">
        <f>VLOOKUP(H1205,mapping!A:B,2,0)</f>
        <v>HDUSDF</v>
      </c>
      <c r="C1205" s="69" t="str">
        <f>VLOOKUP(H1205,mapping!A:C,3,0)</f>
        <v>WDP</v>
      </c>
      <c r="D1205" s="69" t="str">
        <f>VLOOKUP(H1205,mapping!A:D,4,0)</f>
        <v>Direct Plan - Weekly Dividend Option</v>
      </c>
      <c r="G1205" s="239">
        <v>1203</v>
      </c>
      <c r="H1205" s="358" t="s">
        <v>1684</v>
      </c>
      <c r="I1205" s="358" t="s">
        <v>2108</v>
      </c>
      <c r="J1205" s="287">
        <v>44551</v>
      </c>
      <c r="K1205" s="287">
        <v>44551</v>
      </c>
      <c r="L1205" s="289">
        <v>0.40863912000000002</v>
      </c>
      <c r="M1205" s="289">
        <v>0.40863912000000002</v>
      </c>
      <c r="N1205" s="289">
        <v>0</v>
      </c>
      <c r="O1205" s="289">
        <v>0</v>
      </c>
      <c r="P1205" s="289">
        <v>26.934999999999999</v>
      </c>
      <c r="Q1205" s="289">
        <v>27173.606391000001</v>
      </c>
      <c r="R1205" s="289">
        <v>0</v>
      </c>
      <c r="S1205" s="289">
        <v>0</v>
      </c>
    </row>
    <row r="1206" spans="1:19">
      <c r="A1206" s="69" t="str">
        <f t="shared" si="18"/>
        <v>HDUSDFWD</v>
      </c>
      <c r="B1206" s="69" t="str">
        <f>VLOOKUP(H1206,mapping!A:B,2,0)</f>
        <v>HDUSDF</v>
      </c>
      <c r="C1206" s="69" t="str">
        <f>VLOOKUP(H1206,mapping!A:C,3,0)</f>
        <v>WD</v>
      </c>
      <c r="D1206" s="69" t="str">
        <f>VLOOKUP(H1206,mapping!A:D,4,0)</f>
        <v>Weekly Dividend Option</v>
      </c>
      <c r="G1206" s="239">
        <v>1204</v>
      </c>
      <c r="H1206" s="358" t="s">
        <v>1681</v>
      </c>
      <c r="I1206" s="358" t="s">
        <v>2111</v>
      </c>
      <c r="J1206" s="287">
        <v>44565</v>
      </c>
      <c r="K1206" s="287">
        <v>44565</v>
      </c>
      <c r="L1206" s="289">
        <v>0.98820965000000005</v>
      </c>
      <c r="M1206" s="289">
        <v>0.98820965000000005</v>
      </c>
      <c r="N1206" s="289">
        <v>0</v>
      </c>
      <c r="O1206" s="289">
        <v>0</v>
      </c>
      <c r="P1206" s="289">
        <v>29115.760999999999</v>
      </c>
      <c r="Q1206" s="289">
        <v>29867515.3911395</v>
      </c>
      <c r="R1206" s="289">
        <v>0</v>
      </c>
      <c r="S1206" s="289">
        <v>0</v>
      </c>
    </row>
    <row r="1207" spans="1:19">
      <c r="A1207" s="69" t="str">
        <f t="shared" si="18"/>
        <v>HLCASHRDD</v>
      </c>
      <c r="B1207" s="69" t="str">
        <f>VLOOKUP(H1207,mapping!A:B,2,0)</f>
        <v>HLCASH</v>
      </c>
      <c r="C1207" s="69" t="str">
        <f>VLOOKUP(H1207,mapping!A:C,3,0)</f>
        <v>RDD</v>
      </c>
      <c r="D1207" s="69" t="str">
        <f>VLOOKUP(H1207,mapping!A:D,4,0)</f>
        <v>Regular Option - Daily Dividend</v>
      </c>
      <c r="G1207" s="239">
        <v>1205</v>
      </c>
      <c r="H1207" s="358" t="s">
        <v>638</v>
      </c>
      <c r="I1207" s="358" t="s">
        <v>2101</v>
      </c>
      <c r="J1207" s="287">
        <v>44518</v>
      </c>
      <c r="K1207" s="287">
        <v>44518</v>
      </c>
      <c r="L1207" s="289">
        <v>7.5456369999999995E-2</v>
      </c>
      <c r="M1207" s="289">
        <v>7.5456369999999995E-2</v>
      </c>
      <c r="N1207" s="289">
        <v>801.09900000000005</v>
      </c>
      <c r="O1207" s="289">
        <v>816560.21070000005</v>
      </c>
      <c r="P1207" s="289">
        <v>38178.947999999997</v>
      </c>
      <c r="Q1207" s="289">
        <v>38915801.696400002</v>
      </c>
      <c r="R1207" s="289">
        <v>0</v>
      </c>
      <c r="S1207" s="289">
        <v>0</v>
      </c>
    </row>
    <row r="1208" spans="1:19">
      <c r="A1208" s="69" t="str">
        <f t="shared" si="18"/>
        <v>HLCASHRDD</v>
      </c>
      <c r="B1208" s="69" t="str">
        <f>VLOOKUP(H1208,mapping!A:B,2,0)</f>
        <v>HLCASH</v>
      </c>
      <c r="C1208" s="69" t="str">
        <f>VLOOKUP(H1208,mapping!A:C,3,0)</f>
        <v>RDD</v>
      </c>
      <c r="D1208" s="69" t="str">
        <f>VLOOKUP(H1208,mapping!A:D,4,0)</f>
        <v>Regular Option - Daily Dividend</v>
      </c>
      <c r="G1208" s="239">
        <v>1206</v>
      </c>
      <c r="H1208" s="358" t="s">
        <v>638</v>
      </c>
      <c r="I1208" s="358" t="s">
        <v>2101</v>
      </c>
      <c r="J1208" s="287">
        <v>44640</v>
      </c>
      <c r="K1208" s="287">
        <v>44640</v>
      </c>
      <c r="L1208" s="289">
        <v>0.24006775999999999</v>
      </c>
      <c r="M1208" s="289">
        <v>0.24006775999999999</v>
      </c>
      <c r="N1208" s="289">
        <v>801.09900000000005</v>
      </c>
      <c r="O1208" s="289">
        <v>816560.21070000005</v>
      </c>
      <c r="P1208" s="289">
        <v>38178.947999999997</v>
      </c>
      <c r="Q1208" s="289">
        <v>38915801.696400002</v>
      </c>
      <c r="R1208" s="289">
        <v>0</v>
      </c>
      <c r="S1208" s="289">
        <v>0</v>
      </c>
    </row>
    <row r="1209" spans="1:19">
      <c r="A1209" s="69" t="str">
        <f t="shared" si="18"/>
        <v>HLCASHWD</v>
      </c>
      <c r="B1209" s="69" t="str">
        <f>VLOOKUP(H1209,mapping!A:B,2,0)</f>
        <v>HLCASH</v>
      </c>
      <c r="C1209" s="69" t="str">
        <f>VLOOKUP(H1209,mapping!A:C,3,0)</f>
        <v>WD</v>
      </c>
      <c r="D1209" s="69" t="str">
        <f>VLOOKUP(H1209,mapping!A:D,4,0)</f>
        <v>Weekly Dividend Option</v>
      </c>
      <c r="G1209" s="239">
        <v>1207</v>
      </c>
      <c r="H1209" s="358" t="s">
        <v>660</v>
      </c>
      <c r="I1209" s="358" t="s">
        <v>2105</v>
      </c>
      <c r="J1209" s="287">
        <v>44628</v>
      </c>
      <c r="K1209" s="287">
        <v>44628</v>
      </c>
      <c r="L1209" s="289">
        <v>0.59257362999999996</v>
      </c>
      <c r="M1209" s="289">
        <v>0.59257362999999996</v>
      </c>
      <c r="N1209" s="289">
        <v>1967.7739999999999</v>
      </c>
      <c r="O1209" s="289">
        <v>2180389.4225937999</v>
      </c>
      <c r="P1209" s="289">
        <v>90107.710999999996</v>
      </c>
      <c r="Q1209" s="289">
        <v>99843732.033525705</v>
      </c>
      <c r="R1209" s="289">
        <v>0</v>
      </c>
      <c r="S1209" s="289">
        <v>2676.32</v>
      </c>
    </row>
    <row r="1210" spans="1:19">
      <c r="A1210" s="69" t="str">
        <f t="shared" si="18"/>
        <v>HDSTIFWDP</v>
      </c>
      <c r="B1210" s="69" t="str">
        <f>VLOOKUP(H1210,mapping!A:B,2,0)</f>
        <v>HDSTIF</v>
      </c>
      <c r="C1210" s="69" t="str">
        <f>VLOOKUP(H1210,mapping!A:C,3,0)</f>
        <v>WDP</v>
      </c>
      <c r="D1210" s="69" t="str">
        <f>VLOOKUP(H1210,mapping!A:D,4,0)</f>
        <v>Direct Plan - Weekly Dividend Option</v>
      </c>
      <c r="G1210" s="239">
        <v>1208</v>
      </c>
      <c r="H1210" s="358" t="s">
        <v>455</v>
      </c>
      <c r="I1210" s="358" t="s">
        <v>2110</v>
      </c>
      <c r="J1210" s="287">
        <v>44530</v>
      </c>
      <c r="K1210" s="287">
        <v>44530</v>
      </c>
      <c r="L1210" s="289">
        <v>1.238297E-2</v>
      </c>
      <c r="M1210" s="289">
        <v>1.238297E-2</v>
      </c>
      <c r="N1210" s="289">
        <v>51679.959000000003</v>
      </c>
      <c r="O1210" s="289">
        <v>528670.47658230003</v>
      </c>
      <c r="P1210" s="289">
        <v>423263.43099999998</v>
      </c>
      <c r="Q1210" s="289">
        <v>4329857.9201007001</v>
      </c>
      <c r="R1210" s="289">
        <v>0</v>
      </c>
      <c r="S1210" s="289">
        <v>584.22</v>
      </c>
    </row>
    <row r="1211" spans="1:19">
      <c r="A1211" s="69" t="str">
        <f t="shared" si="18"/>
        <v>HDUSDFWDP</v>
      </c>
      <c r="B1211" s="69" t="str">
        <f>VLOOKUP(H1211,mapping!A:B,2,0)</f>
        <v>HDUSDF</v>
      </c>
      <c r="C1211" s="69" t="str">
        <f>VLOOKUP(H1211,mapping!A:C,3,0)</f>
        <v>WDP</v>
      </c>
      <c r="D1211" s="69" t="str">
        <f>VLOOKUP(H1211,mapping!A:D,4,0)</f>
        <v>Direct Plan - Weekly Dividend Option</v>
      </c>
      <c r="G1211" s="239">
        <v>1209</v>
      </c>
      <c r="H1211" s="358" t="s">
        <v>1684</v>
      </c>
      <c r="I1211" s="358" t="s">
        <v>2108</v>
      </c>
      <c r="J1211" s="287">
        <v>44586</v>
      </c>
      <c r="K1211" s="287">
        <v>44586</v>
      </c>
      <c r="L1211" s="289">
        <v>0.48765030999999998</v>
      </c>
      <c r="M1211" s="289">
        <v>0.48765030999999998</v>
      </c>
      <c r="N1211" s="289">
        <v>0</v>
      </c>
      <c r="O1211" s="289">
        <v>0</v>
      </c>
      <c r="P1211" s="289">
        <v>27.038</v>
      </c>
      <c r="Q1211" s="289">
        <v>27279.657532599998</v>
      </c>
      <c r="R1211" s="289">
        <v>0</v>
      </c>
      <c r="S1211" s="289">
        <v>0</v>
      </c>
    </row>
    <row r="1212" spans="1:19">
      <c r="A1212" s="69" t="str">
        <f t="shared" si="18"/>
        <v>HLCASHWD</v>
      </c>
      <c r="B1212" s="69" t="str">
        <f>VLOOKUP(H1212,mapping!A:B,2,0)</f>
        <v>HLCASH</v>
      </c>
      <c r="C1212" s="69" t="str">
        <f>VLOOKUP(H1212,mapping!A:C,3,0)</f>
        <v>WD</v>
      </c>
      <c r="D1212" s="69" t="str">
        <f>VLOOKUP(H1212,mapping!A:D,4,0)</f>
        <v>Weekly Dividend Option</v>
      </c>
      <c r="G1212" s="239">
        <v>1210</v>
      </c>
      <c r="H1212" s="358" t="s">
        <v>660</v>
      </c>
      <c r="I1212" s="358" t="s">
        <v>2105</v>
      </c>
      <c r="J1212" s="287">
        <v>44530</v>
      </c>
      <c r="K1212" s="287">
        <v>44530</v>
      </c>
      <c r="L1212" s="289">
        <v>0.75953018000000005</v>
      </c>
      <c r="M1212" s="289">
        <v>0.75953018000000005</v>
      </c>
      <c r="N1212" s="289">
        <v>1925.942</v>
      </c>
      <c r="O1212" s="289">
        <v>2134358.9690951998</v>
      </c>
      <c r="P1212" s="289">
        <v>92962.04</v>
      </c>
      <c r="Q1212" s="289">
        <v>103021982.93582401</v>
      </c>
      <c r="R1212" s="289">
        <v>0</v>
      </c>
      <c r="S1212" s="289">
        <v>3455.32</v>
      </c>
    </row>
    <row r="1213" spans="1:19">
      <c r="A1213" s="69" t="str">
        <f t="shared" si="18"/>
        <v>HLCASHRDD</v>
      </c>
      <c r="B1213" s="69" t="str">
        <f>VLOOKUP(H1213,mapping!A:B,2,0)</f>
        <v>HLCASH</v>
      </c>
      <c r="C1213" s="69" t="str">
        <f>VLOOKUP(H1213,mapping!A:C,3,0)</f>
        <v>RDD</v>
      </c>
      <c r="D1213" s="69" t="str">
        <f>VLOOKUP(H1213,mapping!A:D,4,0)</f>
        <v>Regular Option - Daily Dividend</v>
      </c>
      <c r="G1213" s="239">
        <v>1211</v>
      </c>
      <c r="H1213" s="358" t="s">
        <v>638</v>
      </c>
      <c r="I1213" s="358" t="s">
        <v>2101</v>
      </c>
      <c r="J1213" s="287">
        <v>44509</v>
      </c>
      <c r="K1213" s="287">
        <v>44509</v>
      </c>
      <c r="L1213" s="289">
        <v>0.11295889000000001</v>
      </c>
      <c r="M1213" s="289">
        <v>0.11295889000000001</v>
      </c>
      <c r="N1213" s="289">
        <v>801.09900000000005</v>
      </c>
      <c r="O1213" s="289">
        <v>816560.21070000005</v>
      </c>
      <c r="P1213" s="289">
        <v>38178.947999999997</v>
      </c>
      <c r="Q1213" s="289">
        <v>38915801.696400002</v>
      </c>
      <c r="R1213" s="289">
        <v>0</v>
      </c>
      <c r="S1213" s="289">
        <v>0</v>
      </c>
    </row>
    <row r="1214" spans="1:19">
      <c r="A1214" s="69" t="str">
        <f t="shared" si="18"/>
        <v>HLCASHRDD</v>
      </c>
      <c r="B1214" s="69" t="str">
        <f>VLOOKUP(H1214,mapping!A:B,2,0)</f>
        <v>HLCASH</v>
      </c>
      <c r="C1214" s="69" t="str">
        <f>VLOOKUP(H1214,mapping!A:C,3,0)</f>
        <v>RDD</v>
      </c>
      <c r="D1214" s="69" t="str">
        <f>VLOOKUP(H1214,mapping!A:D,4,0)</f>
        <v>Regular Option - Daily Dividend</v>
      </c>
      <c r="G1214" s="239">
        <v>1212</v>
      </c>
      <c r="H1214" s="358" t="s">
        <v>638</v>
      </c>
      <c r="I1214" s="358" t="s">
        <v>2101</v>
      </c>
      <c r="J1214" s="287">
        <v>44643</v>
      </c>
      <c r="K1214" s="287">
        <v>44643</v>
      </c>
      <c r="L1214" s="289">
        <v>6.9660589999999994E-2</v>
      </c>
      <c r="M1214" s="289">
        <v>6.9660589999999994E-2</v>
      </c>
      <c r="N1214" s="289">
        <v>801.09900000000005</v>
      </c>
      <c r="O1214" s="289">
        <v>816560.21070000005</v>
      </c>
      <c r="P1214" s="289">
        <v>38178.947999999997</v>
      </c>
      <c r="Q1214" s="289">
        <v>38915801.696400002</v>
      </c>
      <c r="R1214" s="289">
        <v>0</v>
      </c>
      <c r="S1214" s="289">
        <v>0</v>
      </c>
    </row>
    <row r="1215" spans="1:19" hidden="1">
      <c r="A1215" s="69" t="str">
        <f t="shared" si="18"/>
        <v>HDMIPSIgnore</v>
      </c>
      <c r="B1215" s="69" t="str">
        <f>VLOOKUP(H1215,mapping!A:B,2,0)</f>
        <v>HDMIPS</v>
      </c>
      <c r="C1215" s="69" t="str">
        <f>VLOOKUP(H1215,mapping!A:C,3,0)</f>
        <v>Ignore</v>
      </c>
      <c r="D1215" s="69" t="str">
        <f>VLOOKUP(H1215,mapping!A:D,4,0)</f>
        <v>Ignore</v>
      </c>
      <c r="G1215" s="239">
        <v>1213</v>
      </c>
      <c r="H1215" s="358" t="s">
        <v>1911</v>
      </c>
      <c r="I1215" s="358" t="s">
        <v>2271</v>
      </c>
      <c r="J1215" s="287">
        <v>44557</v>
      </c>
      <c r="K1215" s="287">
        <v>44557</v>
      </c>
      <c r="L1215" s="289">
        <v>0.22</v>
      </c>
      <c r="M1215" s="289">
        <v>0.22</v>
      </c>
      <c r="N1215" s="289">
        <v>0</v>
      </c>
      <c r="O1215" s="289">
        <v>0</v>
      </c>
      <c r="P1215" s="289">
        <v>170609.36</v>
      </c>
      <c r="Q1215" s="289">
        <v>2852230.219544</v>
      </c>
      <c r="R1215" s="289">
        <v>0</v>
      </c>
      <c r="S1215" s="289">
        <v>0</v>
      </c>
    </row>
    <row r="1216" spans="1:19">
      <c r="A1216" s="69" t="str">
        <f t="shared" si="18"/>
        <v>HDCOBFMDP</v>
      </c>
      <c r="B1216" s="69" t="str">
        <f>VLOOKUP(H1216,mapping!A:B,2,0)</f>
        <v>HDCOBF</v>
      </c>
      <c r="C1216" s="69" t="str">
        <f>VLOOKUP(H1216,mapping!A:C,3,0)</f>
        <v>MDP</v>
      </c>
      <c r="D1216" s="69" t="str">
        <f>VLOOKUP(H1216,mapping!A:D,4,0)</f>
        <v>Direct Plan  Monthly Dividend Option</v>
      </c>
      <c r="G1216" s="239">
        <v>1214</v>
      </c>
      <c r="H1216" s="358" t="s">
        <v>1836</v>
      </c>
      <c r="I1216" s="358" t="s">
        <v>2138</v>
      </c>
      <c r="J1216" s="287">
        <v>44586</v>
      </c>
      <c r="K1216" s="287">
        <v>44586</v>
      </c>
      <c r="L1216" s="359">
        <v>1.7515630000000001E-2</v>
      </c>
      <c r="M1216" s="359">
        <v>1.7515630000000001E-2</v>
      </c>
      <c r="N1216" s="289">
        <v>0</v>
      </c>
      <c r="O1216" s="289">
        <v>0</v>
      </c>
      <c r="P1216" s="289">
        <v>3818.431</v>
      </c>
      <c r="Q1216" s="289">
        <v>39078.968383300002</v>
      </c>
      <c r="R1216" s="289">
        <v>0</v>
      </c>
      <c r="S1216" s="289">
        <v>0</v>
      </c>
    </row>
    <row r="1217" spans="1:19">
      <c r="A1217" s="69" t="str">
        <f t="shared" si="18"/>
        <v>HDUSTFRWD</v>
      </c>
      <c r="B1217" s="69" t="str">
        <f>VLOOKUP(H1217,mapping!A:B,2,0)</f>
        <v>HDUSTF</v>
      </c>
      <c r="C1217" s="69" t="str">
        <f>VLOOKUP(H1217,mapping!A:C,3,0)</f>
        <v>RWD</v>
      </c>
      <c r="D1217" s="69" t="str">
        <f>VLOOKUP(H1217,mapping!A:D,4,0)</f>
        <v>Regular Option - Weekly Dividend</v>
      </c>
      <c r="G1217" s="239">
        <v>1215</v>
      </c>
      <c r="H1217" s="358" t="s">
        <v>495</v>
      </c>
      <c r="I1217" s="358" t="s">
        <v>2263</v>
      </c>
      <c r="J1217" s="287">
        <v>44607</v>
      </c>
      <c r="K1217" s="287">
        <v>44607</v>
      </c>
      <c r="L1217" s="289">
        <v>1.7591309999999999E-2</v>
      </c>
      <c r="M1217" s="289">
        <v>1.7591309999999999E-2</v>
      </c>
      <c r="N1217" s="289">
        <v>0</v>
      </c>
      <c r="O1217" s="289">
        <v>0</v>
      </c>
      <c r="P1217" s="289">
        <v>685682.48300000001</v>
      </c>
      <c r="Q1217" s="289">
        <v>6868892.8417007998</v>
      </c>
      <c r="R1217" s="289">
        <v>0</v>
      </c>
      <c r="S1217" s="289">
        <v>0</v>
      </c>
    </row>
    <row r="1218" spans="1:19">
      <c r="A1218" s="69" t="str">
        <f t="shared" si="18"/>
        <v>HLCASHRDD</v>
      </c>
      <c r="B1218" s="69" t="str">
        <f>VLOOKUP(H1218,mapping!A:B,2,0)</f>
        <v>HLCASH</v>
      </c>
      <c r="C1218" s="69" t="str">
        <f>VLOOKUP(H1218,mapping!A:C,3,0)</f>
        <v>RDD</v>
      </c>
      <c r="D1218" s="69" t="str">
        <f>VLOOKUP(H1218,mapping!A:D,4,0)</f>
        <v>Regular Option - Daily Dividend</v>
      </c>
      <c r="G1218" s="239">
        <v>1216</v>
      </c>
      <c r="H1218" s="358" t="s">
        <v>638</v>
      </c>
      <c r="I1218" s="358" t="s">
        <v>2101</v>
      </c>
      <c r="J1218" s="287">
        <v>44558</v>
      </c>
      <c r="K1218" s="287">
        <v>44558</v>
      </c>
      <c r="L1218" s="289">
        <v>6.917624E-2</v>
      </c>
      <c r="M1218" s="289">
        <v>6.917624E-2</v>
      </c>
      <c r="N1218" s="289">
        <v>801.09900000000005</v>
      </c>
      <c r="O1218" s="289">
        <v>816560.21070000005</v>
      </c>
      <c r="P1218" s="289">
        <v>38178.947999999997</v>
      </c>
      <c r="Q1218" s="289">
        <v>38915801.696400002</v>
      </c>
      <c r="R1218" s="289">
        <v>0</v>
      </c>
      <c r="S1218" s="289">
        <v>0</v>
      </c>
    </row>
    <row r="1219" spans="1:19">
      <c r="A1219" s="69" t="str">
        <f t="shared" si="18"/>
        <v>HDUSDFWDP</v>
      </c>
      <c r="B1219" s="69" t="str">
        <f>VLOOKUP(H1219,mapping!A:B,2,0)</f>
        <v>HDUSDF</v>
      </c>
      <c r="C1219" s="69" t="str">
        <f>VLOOKUP(H1219,mapping!A:C,3,0)</f>
        <v>WDP</v>
      </c>
      <c r="D1219" s="69" t="str">
        <f>VLOOKUP(H1219,mapping!A:D,4,0)</f>
        <v>Direct Plan - Weekly Dividend Option</v>
      </c>
      <c r="G1219" s="239">
        <v>1217</v>
      </c>
      <c r="H1219" s="358" t="s">
        <v>1684</v>
      </c>
      <c r="I1219" s="358" t="s">
        <v>2108</v>
      </c>
      <c r="J1219" s="287">
        <v>44516</v>
      </c>
      <c r="K1219" s="287">
        <v>44516</v>
      </c>
      <c r="L1219" s="289">
        <v>0.87818848000000005</v>
      </c>
      <c r="M1219" s="289">
        <v>0.87818848000000005</v>
      </c>
      <c r="N1219" s="289">
        <v>0</v>
      </c>
      <c r="O1219" s="289">
        <v>0</v>
      </c>
      <c r="P1219" s="289">
        <v>26.847000000000001</v>
      </c>
      <c r="Q1219" s="289">
        <v>27097.434185400001</v>
      </c>
      <c r="R1219" s="289">
        <v>0</v>
      </c>
      <c r="S1219" s="289">
        <v>0</v>
      </c>
    </row>
    <row r="1220" spans="1:19">
      <c r="A1220" s="69" t="str">
        <f t="shared" ref="A1220:A1283" si="19">+B1220&amp;C1220</f>
        <v>HDCOBFMDP</v>
      </c>
      <c r="B1220" s="69" t="str">
        <f>VLOOKUP(H1220,mapping!A:B,2,0)</f>
        <v>HDCOBF</v>
      </c>
      <c r="C1220" s="69" t="str">
        <f>VLOOKUP(H1220,mapping!A:C,3,0)</f>
        <v>MDP</v>
      </c>
      <c r="D1220" s="69" t="str">
        <f>VLOOKUP(H1220,mapping!A:D,4,0)</f>
        <v>Direct Plan  Monthly Dividend Option</v>
      </c>
      <c r="G1220" s="239">
        <v>1218</v>
      </c>
      <c r="H1220" s="358" t="s">
        <v>1836</v>
      </c>
      <c r="I1220" s="358" t="s">
        <v>2138</v>
      </c>
      <c r="J1220" s="287">
        <v>44645</v>
      </c>
      <c r="K1220" s="287">
        <v>44645</v>
      </c>
      <c r="L1220" s="359">
        <v>2.3435569999999999E-2</v>
      </c>
      <c r="M1220" s="359">
        <v>2.3435569999999999E-2</v>
      </c>
      <c r="N1220" s="289">
        <v>0</v>
      </c>
      <c r="O1220" s="289">
        <v>0</v>
      </c>
      <c r="P1220" s="289">
        <v>3820.7379999999998</v>
      </c>
      <c r="Q1220" s="289">
        <v>39240.125481399999</v>
      </c>
      <c r="R1220" s="289">
        <v>0</v>
      </c>
      <c r="S1220" s="289">
        <v>0</v>
      </c>
    </row>
    <row r="1221" spans="1:19">
      <c r="A1221" s="69" t="str">
        <f t="shared" si="19"/>
        <v>HLCASHRDD</v>
      </c>
      <c r="B1221" s="69" t="str">
        <f>VLOOKUP(H1221,mapping!A:B,2,0)</f>
        <v>HLCASH</v>
      </c>
      <c r="C1221" s="69" t="str">
        <f>VLOOKUP(H1221,mapping!A:C,3,0)</f>
        <v>RDD</v>
      </c>
      <c r="D1221" s="69" t="str">
        <f>VLOOKUP(H1221,mapping!A:D,4,0)</f>
        <v>Regular Option - Daily Dividend</v>
      </c>
      <c r="G1221" s="239">
        <v>1219</v>
      </c>
      <c r="H1221" s="358" t="s">
        <v>638</v>
      </c>
      <c r="I1221" s="358" t="s">
        <v>2101</v>
      </c>
      <c r="J1221" s="287">
        <v>44617</v>
      </c>
      <c r="K1221" s="287">
        <v>44617</v>
      </c>
      <c r="L1221" s="289">
        <v>7.3206759999999996E-2</v>
      </c>
      <c r="M1221" s="289">
        <v>7.3206759999999996E-2</v>
      </c>
      <c r="N1221" s="289">
        <v>801.09900000000005</v>
      </c>
      <c r="O1221" s="289">
        <v>816560.21070000005</v>
      </c>
      <c r="P1221" s="289">
        <v>38178.947999999997</v>
      </c>
      <c r="Q1221" s="289">
        <v>38915801.696400002</v>
      </c>
      <c r="R1221" s="289">
        <v>0</v>
      </c>
      <c r="S1221" s="289">
        <v>0</v>
      </c>
    </row>
    <row r="1222" spans="1:19">
      <c r="A1222" s="69" t="str">
        <f t="shared" si="19"/>
        <v>HLCASHRDD</v>
      </c>
      <c r="B1222" s="69" t="str">
        <f>VLOOKUP(H1222,mapping!A:B,2,0)</f>
        <v>HLCASH</v>
      </c>
      <c r="C1222" s="69" t="str">
        <f>VLOOKUP(H1222,mapping!A:C,3,0)</f>
        <v>RDD</v>
      </c>
      <c r="D1222" s="69" t="str">
        <f>VLOOKUP(H1222,mapping!A:D,4,0)</f>
        <v>Regular Option - Daily Dividend</v>
      </c>
      <c r="G1222" s="239">
        <v>1220</v>
      </c>
      <c r="H1222" s="358" t="s">
        <v>638</v>
      </c>
      <c r="I1222" s="358" t="s">
        <v>2101</v>
      </c>
      <c r="J1222" s="287">
        <v>44648</v>
      </c>
      <c r="K1222" s="287">
        <v>44648</v>
      </c>
      <c r="L1222" s="289">
        <v>7.0614919999999998E-2</v>
      </c>
      <c r="M1222" s="289">
        <v>7.0614919999999998E-2</v>
      </c>
      <c r="N1222" s="289">
        <v>801.09900000000005</v>
      </c>
      <c r="O1222" s="289">
        <v>816560.21070000005</v>
      </c>
      <c r="P1222" s="289">
        <v>38178.947999999997</v>
      </c>
      <c r="Q1222" s="289">
        <v>38915801.696400002</v>
      </c>
      <c r="R1222" s="289">
        <v>0</v>
      </c>
      <c r="S1222" s="289">
        <v>0</v>
      </c>
    </row>
    <row r="1223" spans="1:19">
      <c r="A1223" s="69" t="str">
        <f t="shared" si="19"/>
        <v>HLCASHWD</v>
      </c>
      <c r="B1223" s="69" t="str">
        <f>VLOOKUP(H1223,mapping!A:B,2,0)</f>
        <v>HLCASH</v>
      </c>
      <c r="C1223" s="69" t="str">
        <f>VLOOKUP(H1223,mapping!A:C,3,0)</f>
        <v>WD</v>
      </c>
      <c r="D1223" s="69" t="str">
        <f>VLOOKUP(H1223,mapping!A:D,4,0)</f>
        <v>Weekly Dividend Option</v>
      </c>
      <c r="G1223" s="239">
        <v>1221</v>
      </c>
      <c r="H1223" s="358" t="s">
        <v>660</v>
      </c>
      <c r="I1223" s="358" t="s">
        <v>2105</v>
      </c>
      <c r="J1223" s="287">
        <v>44509</v>
      </c>
      <c r="K1223" s="287">
        <v>44509</v>
      </c>
      <c r="L1223" s="289">
        <v>0.90266621000000002</v>
      </c>
      <c r="M1223" s="289">
        <v>0.90266621000000002</v>
      </c>
      <c r="N1223" s="289">
        <v>1917.076</v>
      </c>
      <c r="O1223" s="289">
        <v>2124808.0548688001</v>
      </c>
      <c r="P1223" s="289">
        <v>95224.213000000003</v>
      </c>
      <c r="Q1223" s="289">
        <v>105542594.45162439</v>
      </c>
      <c r="R1223" s="289">
        <v>0</v>
      </c>
      <c r="S1223" s="289">
        <v>4214.57</v>
      </c>
    </row>
    <row r="1224" spans="1:19">
      <c r="A1224" s="69" t="str">
        <f t="shared" si="19"/>
        <v>HLCASHRDD</v>
      </c>
      <c r="B1224" s="69" t="str">
        <f>VLOOKUP(H1224,mapping!A:B,2,0)</f>
        <v>HLCASH</v>
      </c>
      <c r="C1224" s="69" t="str">
        <f>VLOOKUP(H1224,mapping!A:C,3,0)</f>
        <v>RDD</v>
      </c>
      <c r="D1224" s="69" t="str">
        <f>VLOOKUP(H1224,mapping!A:D,4,0)</f>
        <v>Regular Option - Daily Dividend</v>
      </c>
      <c r="G1224" s="239">
        <v>1222</v>
      </c>
      <c r="H1224" s="358" t="s">
        <v>638</v>
      </c>
      <c r="I1224" s="358" t="s">
        <v>2101</v>
      </c>
      <c r="J1224" s="287">
        <v>44600</v>
      </c>
      <c r="K1224" s="287">
        <v>44600</v>
      </c>
      <c r="L1224" s="289">
        <v>7.4410199999999996E-2</v>
      </c>
      <c r="M1224" s="289">
        <v>7.4410199999999996E-2</v>
      </c>
      <c r="N1224" s="289">
        <v>801.09900000000005</v>
      </c>
      <c r="O1224" s="289">
        <v>816560.21070000005</v>
      </c>
      <c r="P1224" s="289">
        <v>38178.947999999997</v>
      </c>
      <c r="Q1224" s="289">
        <v>38915801.696400002</v>
      </c>
      <c r="R1224" s="289">
        <v>0</v>
      </c>
      <c r="S1224" s="289">
        <v>0</v>
      </c>
    </row>
    <row r="1225" spans="1:19">
      <c r="A1225" s="69" t="str">
        <f t="shared" si="19"/>
        <v>HDUSTFMDP</v>
      </c>
      <c r="B1225" s="69" t="str">
        <f>VLOOKUP(H1225,mapping!A:B,2,0)</f>
        <v>HDUSTF</v>
      </c>
      <c r="C1225" s="69" t="str">
        <f>VLOOKUP(H1225,mapping!A:C,3,0)</f>
        <v>MDP</v>
      </c>
      <c r="D1225" s="69" t="str">
        <f>VLOOKUP(H1225,mapping!A:D,4,0)</f>
        <v>Direct Plan - Monthly Dividend Option</v>
      </c>
      <c r="G1225" s="239">
        <v>1223</v>
      </c>
      <c r="H1225" s="358" t="s">
        <v>478</v>
      </c>
      <c r="I1225" s="358" t="s">
        <v>2099</v>
      </c>
      <c r="J1225" s="287">
        <v>44494</v>
      </c>
      <c r="K1225" s="287">
        <v>44494</v>
      </c>
      <c r="L1225" s="289">
        <v>2.0881899999999998E-2</v>
      </c>
      <c r="M1225" s="289">
        <v>2.0881899999999998E-2</v>
      </c>
      <c r="N1225" s="289">
        <v>0</v>
      </c>
      <c r="O1225" s="289">
        <v>0</v>
      </c>
      <c r="P1225" s="289">
        <v>10334.683999999999</v>
      </c>
      <c r="Q1225" s="289">
        <v>103562.8348956</v>
      </c>
      <c r="R1225" s="289">
        <v>0</v>
      </c>
      <c r="S1225" s="289">
        <v>0</v>
      </c>
    </row>
    <row r="1226" spans="1:19">
      <c r="A1226" s="69" t="str">
        <f t="shared" si="19"/>
        <v>HDUSDFWD</v>
      </c>
      <c r="B1226" s="69" t="str">
        <f>VLOOKUP(H1226,mapping!A:B,2,0)</f>
        <v>HDUSDF</v>
      </c>
      <c r="C1226" s="69" t="str">
        <f>VLOOKUP(H1226,mapping!A:C,3,0)</f>
        <v>WD</v>
      </c>
      <c r="D1226" s="69" t="str">
        <f>VLOOKUP(H1226,mapping!A:D,4,0)</f>
        <v>Weekly Dividend Option</v>
      </c>
      <c r="G1226" s="239">
        <v>1224</v>
      </c>
      <c r="H1226" s="358" t="s">
        <v>1681</v>
      </c>
      <c r="I1226" s="358" t="s">
        <v>2111</v>
      </c>
      <c r="J1226" s="287">
        <v>44523</v>
      </c>
      <c r="K1226" s="287">
        <v>44523</v>
      </c>
      <c r="L1226" s="289">
        <v>0.63812097000000001</v>
      </c>
      <c r="M1226" s="289">
        <v>0.63812097000000001</v>
      </c>
      <c r="N1226" s="289">
        <v>0</v>
      </c>
      <c r="O1226" s="289">
        <v>0</v>
      </c>
      <c r="P1226" s="289">
        <v>28812.925999999999</v>
      </c>
      <c r="Q1226" s="289">
        <v>29546773.937464401</v>
      </c>
      <c r="R1226" s="289">
        <v>0</v>
      </c>
      <c r="S1226" s="289">
        <v>0</v>
      </c>
    </row>
    <row r="1227" spans="1:19" hidden="1">
      <c r="A1227" s="69" t="str">
        <f t="shared" si="19"/>
        <v>HDCOBFIgnore</v>
      </c>
      <c r="B1227" s="69" t="str">
        <f>VLOOKUP(H1227,mapping!A:B,2,0)</f>
        <v>HDCOBF</v>
      </c>
      <c r="C1227" s="69" t="str">
        <f>VLOOKUP(H1227,mapping!A:C,3,0)</f>
        <v>Ignore</v>
      </c>
      <c r="D1227" s="69" t="str">
        <f>VLOOKUP(H1227,mapping!A:D,4,0)</f>
        <v>Ignore</v>
      </c>
      <c r="G1227" s="239">
        <v>1225</v>
      </c>
      <c r="H1227" s="358" t="s">
        <v>1899</v>
      </c>
      <c r="I1227" s="358" t="s">
        <v>2130</v>
      </c>
      <c r="J1227" s="287">
        <v>44557</v>
      </c>
      <c r="K1227" s="287">
        <v>44557</v>
      </c>
      <c r="L1227" s="289">
        <v>2.0503270000000001E-2</v>
      </c>
      <c r="M1227" s="289">
        <v>2.0503270000000001E-2</v>
      </c>
      <c r="N1227" s="289">
        <v>0</v>
      </c>
      <c r="O1227" s="289">
        <v>0</v>
      </c>
      <c r="P1227" s="289">
        <v>3999.8249999999998</v>
      </c>
      <c r="Q1227" s="289">
        <v>40154.643157500002</v>
      </c>
      <c r="R1227" s="289">
        <v>0</v>
      </c>
      <c r="S1227" s="289">
        <v>0</v>
      </c>
    </row>
    <row r="1228" spans="1:19">
      <c r="A1228" s="69" t="str">
        <f t="shared" si="19"/>
        <v>HDUSDFMD</v>
      </c>
      <c r="B1228" s="69" t="str">
        <f>VLOOKUP(H1228,mapping!A:B,2,0)</f>
        <v>HDUSDF</v>
      </c>
      <c r="C1228" s="69" t="str">
        <f>VLOOKUP(H1228,mapping!A:C,3,0)</f>
        <v>MD</v>
      </c>
      <c r="D1228" s="69" t="str">
        <f>VLOOKUP(H1228,mapping!A:D,4,0)</f>
        <v>Monthly Dividend Option</v>
      </c>
      <c r="G1228" s="239">
        <v>1226</v>
      </c>
      <c r="H1228" s="358" t="s">
        <v>1675</v>
      </c>
      <c r="I1228" s="358" t="s">
        <v>2131</v>
      </c>
      <c r="J1228" s="287">
        <v>44557</v>
      </c>
      <c r="K1228" s="287">
        <v>44557</v>
      </c>
      <c r="L1228" s="289">
        <v>2.8821891499999999</v>
      </c>
      <c r="M1228" s="289">
        <v>2.8821891499999999</v>
      </c>
      <c r="N1228" s="289">
        <v>17493.325000000001</v>
      </c>
      <c r="O1228" s="289">
        <v>17877270.246432502</v>
      </c>
      <c r="P1228" s="289">
        <v>79543.661999999997</v>
      </c>
      <c r="Q1228" s="289">
        <v>81289494.247942194</v>
      </c>
      <c r="R1228" s="289">
        <v>45377.07</v>
      </c>
      <c r="S1228" s="289">
        <v>0</v>
      </c>
    </row>
    <row r="1229" spans="1:19">
      <c r="A1229" s="69" t="str">
        <f t="shared" si="19"/>
        <v>HDUSDFWDP</v>
      </c>
      <c r="B1229" s="69" t="str">
        <f>VLOOKUP(H1229,mapping!A:B,2,0)</f>
        <v>HDUSDF</v>
      </c>
      <c r="C1229" s="69" t="str">
        <f>VLOOKUP(H1229,mapping!A:C,3,0)</f>
        <v>WDP</v>
      </c>
      <c r="D1229" s="69" t="str">
        <f>VLOOKUP(H1229,mapping!A:D,4,0)</f>
        <v>Direct Plan - Weekly Dividend Option</v>
      </c>
      <c r="G1229" s="239">
        <v>1227</v>
      </c>
      <c r="H1229" s="358" t="s">
        <v>1684</v>
      </c>
      <c r="I1229" s="358" t="s">
        <v>2108</v>
      </c>
      <c r="J1229" s="287">
        <v>44530</v>
      </c>
      <c r="K1229" s="287">
        <v>44530</v>
      </c>
      <c r="L1229" s="289">
        <v>0.77352502000000001</v>
      </c>
      <c r="M1229" s="289">
        <v>0.77352502000000001</v>
      </c>
      <c r="N1229" s="289">
        <v>0</v>
      </c>
      <c r="O1229" s="289">
        <v>0</v>
      </c>
      <c r="P1229" s="289">
        <v>26.885000000000002</v>
      </c>
      <c r="Q1229" s="289">
        <v>27132.973797499999</v>
      </c>
      <c r="R1229" s="289">
        <v>0</v>
      </c>
      <c r="S1229" s="289">
        <v>0</v>
      </c>
    </row>
    <row r="1230" spans="1:19">
      <c r="A1230" s="69" t="str">
        <f t="shared" si="19"/>
        <v>HLCASHRWD</v>
      </c>
      <c r="B1230" s="69" t="str">
        <f>VLOOKUP(H1230,mapping!A:B,2,0)</f>
        <v>HLCASH</v>
      </c>
      <c r="C1230" s="69" t="str">
        <f>VLOOKUP(H1230,mapping!A:C,3,0)</f>
        <v>RWD</v>
      </c>
      <c r="D1230" s="69" t="str">
        <f>VLOOKUP(H1230,mapping!A:D,4,0)</f>
        <v>Regular Option - Weekly Dividend</v>
      </c>
      <c r="G1230" s="239">
        <v>1228</v>
      </c>
      <c r="H1230" s="358" t="s">
        <v>644</v>
      </c>
      <c r="I1230" s="358" t="s">
        <v>2109</v>
      </c>
      <c r="J1230" s="287">
        <v>44635</v>
      </c>
      <c r="K1230" s="287">
        <v>44635</v>
      </c>
      <c r="L1230" s="289">
        <v>0.56028343999999997</v>
      </c>
      <c r="M1230" s="289">
        <v>0.56028343999999997</v>
      </c>
      <c r="N1230" s="289">
        <v>4446.8969999999999</v>
      </c>
      <c r="O1230" s="289">
        <v>4450410.9380093999</v>
      </c>
      <c r="P1230" s="289">
        <v>860.99699999999996</v>
      </c>
      <c r="Q1230" s="289">
        <v>861677.35982939997</v>
      </c>
      <c r="R1230" s="289">
        <v>0</v>
      </c>
      <c r="S1230" s="289">
        <v>0</v>
      </c>
    </row>
    <row r="1231" spans="1:19">
      <c r="A1231" s="69" t="str">
        <f t="shared" si="19"/>
        <v>HDONTFWDP</v>
      </c>
      <c r="B1231" s="69" t="str">
        <f>VLOOKUP(H1231,mapping!A:B,2,0)</f>
        <v>HDONTF</v>
      </c>
      <c r="C1231" s="69" t="str">
        <f>VLOOKUP(H1231,mapping!A:C,3,0)</f>
        <v>WDP</v>
      </c>
      <c r="D1231" s="69" t="str">
        <f>VLOOKUP(H1231,mapping!A:D,4,0)</f>
        <v>Direct Plan - Weekly Dividend Option</v>
      </c>
      <c r="G1231" s="239">
        <v>1229</v>
      </c>
      <c r="H1231" s="358" t="s">
        <v>1464</v>
      </c>
      <c r="I1231" s="358" t="s">
        <v>2102</v>
      </c>
      <c r="J1231" s="287">
        <v>44614</v>
      </c>
      <c r="K1231" s="287">
        <v>44614</v>
      </c>
      <c r="L1231" s="289">
        <v>0.64510000000000001</v>
      </c>
      <c r="M1231" s="289">
        <v>0.64510000000000001</v>
      </c>
      <c r="N1231" s="289">
        <v>0</v>
      </c>
      <c r="O1231" s="289">
        <v>0</v>
      </c>
      <c r="P1231" s="289">
        <v>0</v>
      </c>
      <c r="Q1231" s="289">
        <v>0</v>
      </c>
      <c r="R1231" s="289">
        <v>0</v>
      </c>
      <c r="S1231" s="289">
        <v>0</v>
      </c>
    </row>
    <row r="1232" spans="1:19">
      <c r="A1232" s="69" t="str">
        <f t="shared" si="19"/>
        <v>HLCASHRDD</v>
      </c>
      <c r="B1232" s="69" t="str">
        <f>VLOOKUP(H1232,mapping!A:B,2,0)</f>
        <v>HLCASH</v>
      </c>
      <c r="C1232" s="69" t="str">
        <f>VLOOKUP(H1232,mapping!A:C,3,0)</f>
        <v>RDD</v>
      </c>
      <c r="D1232" s="69" t="str">
        <f>VLOOKUP(H1232,mapping!A:D,4,0)</f>
        <v>Regular Option - Daily Dividend</v>
      </c>
      <c r="G1232" s="239">
        <v>1230</v>
      </c>
      <c r="H1232" s="358" t="s">
        <v>638</v>
      </c>
      <c r="I1232" s="358" t="s">
        <v>2101</v>
      </c>
      <c r="J1232" s="287">
        <v>44612</v>
      </c>
      <c r="K1232" s="287">
        <v>44612</v>
      </c>
      <c r="L1232" s="289">
        <v>0.14356531</v>
      </c>
      <c r="M1232" s="289">
        <v>0.14356531</v>
      </c>
      <c r="N1232" s="289">
        <v>801.09900000000005</v>
      </c>
      <c r="O1232" s="289">
        <v>816560.21070000005</v>
      </c>
      <c r="P1232" s="289">
        <v>38178.947999999997</v>
      </c>
      <c r="Q1232" s="289">
        <v>38915801.696400002</v>
      </c>
      <c r="R1232" s="289">
        <v>0</v>
      </c>
      <c r="S1232" s="289">
        <v>0</v>
      </c>
    </row>
    <row r="1233" spans="1:19">
      <c r="A1233" s="69" t="str">
        <f t="shared" si="19"/>
        <v>HDUSTFMDP</v>
      </c>
      <c r="B1233" s="69" t="str">
        <f>VLOOKUP(H1233,mapping!A:B,2,0)</f>
        <v>HDUSTF</v>
      </c>
      <c r="C1233" s="69" t="str">
        <f>VLOOKUP(H1233,mapping!A:C,3,0)</f>
        <v>MDP</v>
      </c>
      <c r="D1233" s="69" t="str">
        <f>VLOOKUP(H1233,mapping!A:D,4,0)</f>
        <v>Direct Plan - Monthly Dividend Option</v>
      </c>
      <c r="G1233" s="239">
        <v>1231</v>
      </c>
      <c r="H1233" s="358" t="s">
        <v>478</v>
      </c>
      <c r="I1233" s="358" t="s">
        <v>2099</v>
      </c>
      <c r="J1233" s="287">
        <v>44617</v>
      </c>
      <c r="K1233" s="287">
        <v>44617</v>
      </c>
      <c r="L1233" s="289">
        <v>3.6781870000000001E-2</v>
      </c>
      <c r="M1233" s="289">
        <v>3.6781870000000001E-2</v>
      </c>
      <c r="N1233" s="289">
        <v>0</v>
      </c>
      <c r="O1233" s="289">
        <v>0</v>
      </c>
      <c r="P1233" s="289">
        <v>6035.951</v>
      </c>
      <c r="Q1233" s="289">
        <v>60581.632996799999</v>
      </c>
      <c r="R1233" s="289">
        <v>0</v>
      </c>
      <c r="S1233" s="289">
        <v>0</v>
      </c>
    </row>
    <row r="1234" spans="1:19">
      <c r="A1234" s="69" t="str">
        <f t="shared" si="19"/>
        <v>HDUSDFWDP</v>
      </c>
      <c r="B1234" s="69" t="str">
        <f>VLOOKUP(H1234,mapping!A:B,2,0)</f>
        <v>HDUSDF</v>
      </c>
      <c r="C1234" s="69" t="str">
        <f>VLOOKUP(H1234,mapping!A:C,3,0)</f>
        <v>WDP</v>
      </c>
      <c r="D1234" s="69" t="str">
        <f>VLOOKUP(H1234,mapping!A:D,4,0)</f>
        <v>Direct Plan - Weekly Dividend Option</v>
      </c>
      <c r="G1234" s="239">
        <v>1232</v>
      </c>
      <c r="H1234" s="358" t="s">
        <v>1684</v>
      </c>
      <c r="I1234" s="358" t="s">
        <v>2108</v>
      </c>
      <c r="J1234" s="287">
        <v>44600</v>
      </c>
      <c r="K1234" s="287">
        <v>44600</v>
      </c>
      <c r="L1234" s="289">
        <v>0.48390506</v>
      </c>
      <c r="M1234" s="289">
        <v>0.48390506</v>
      </c>
      <c r="N1234" s="289">
        <v>0</v>
      </c>
      <c r="O1234" s="289">
        <v>0</v>
      </c>
      <c r="P1234" s="289">
        <v>27.065000000000001</v>
      </c>
      <c r="Q1234" s="289">
        <v>27306.7960035</v>
      </c>
      <c r="R1234" s="289">
        <v>0</v>
      </c>
      <c r="S1234" s="289">
        <v>0</v>
      </c>
    </row>
    <row r="1235" spans="1:19">
      <c r="A1235" s="69" t="str">
        <f t="shared" si="19"/>
        <v>HDONTFWD</v>
      </c>
      <c r="B1235" s="69" t="str">
        <f>VLOOKUP(H1235,mapping!A:B,2,0)</f>
        <v>HDONTF</v>
      </c>
      <c r="C1235" s="69" t="str">
        <f>VLOOKUP(H1235,mapping!A:C,3,0)</f>
        <v>WD</v>
      </c>
      <c r="D1235" s="69" t="str">
        <f>VLOOKUP(H1235,mapping!A:D,4,0)</f>
        <v>Weekly Dividend Option</v>
      </c>
      <c r="G1235" s="239">
        <v>1233</v>
      </c>
      <c r="H1235" s="358" t="s">
        <v>1461</v>
      </c>
      <c r="I1235" s="358" t="s">
        <v>2107</v>
      </c>
      <c r="J1235" s="287">
        <v>44474</v>
      </c>
      <c r="K1235" s="287">
        <v>44474</v>
      </c>
      <c r="L1235" s="289">
        <v>0.5976013</v>
      </c>
      <c r="M1235" s="289">
        <v>0.5976013</v>
      </c>
      <c r="N1235" s="289">
        <v>0</v>
      </c>
      <c r="O1235" s="289">
        <v>0</v>
      </c>
      <c r="P1235" s="289">
        <v>501.904</v>
      </c>
      <c r="Q1235" s="289">
        <v>502203.93783040001</v>
      </c>
      <c r="R1235" s="289">
        <v>0</v>
      </c>
      <c r="S1235" s="289">
        <v>0</v>
      </c>
    </row>
    <row r="1236" spans="1:19">
      <c r="A1236" s="69" t="str">
        <f t="shared" si="19"/>
        <v>HDONTFWD</v>
      </c>
      <c r="B1236" s="69" t="str">
        <f>VLOOKUP(H1236,mapping!A:B,2,0)</f>
        <v>HDONTF</v>
      </c>
      <c r="C1236" s="69" t="str">
        <f>VLOOKUP(H1236,mapping!A:C,3,0)</f>
        <v>WD</v>
      </c>
      <c r="D1236" s="69" t="str">
        <f>VLOOKUP(H1236,mapping!A:D,4,0)</f>
        <v>Weekly Dividend Option</v>
      </c>
      <c r="G1236" s="239">
        <v>1234</v>
      </c>
      <c r="H1236" s="358" t="s">
        <v>1461</v>
      </c>
      <c r="I1236" s="358" t="s">
        <v>2107</v>
      </c>
      <c r="J1236" s="287">
        <v>44614</v>
      </c>
      <c r="K1236" s="287">
        <v>44614</v>
      </c>
      <c r="L1236" s="289">
        <v>0.61211199999999999</v>
      </c>
      <c r="M1236" s="289">
        <v>0.61211199999999999</v>
      </c>
      <c r="N1236" s="289">
        <v>0</v>
      </c>
      <c r="O1236" s="289">
        <v>0</v>
      </c>
      <c r="P1236" s="289">
        <v>52.472999999999999</v>
      </c>
      <c r="Q1236" s="289">
        <v>52505.118723300002</v>
      </c>
      <c r="R1236" s="289">
        <v>0</v>
      </c>
      <c r="S1236" s="289">
        <v>0</v>
      </c>
    </row>
    <row r="1237" spans="1:19">
      <c r="A1237" s="69" t="str">
        <f t="shared" si="19"/>
        <v>HLCASHRDD</v>
      </c>
      <c r="B1237" s="69" t="str">
        <f>VLOOKUP(H1237,mapping!A:B,2,0)</f>
        <v>HLCASH</v>
      </c>
      <c r="C1237" s="69" t="str">
        <f>VLOOKUP(H1237,mapping!A:C,3,0)</f>
        <v>RDD</v>
      </c>
      <c r="D1237" s="69" t="str">
        <f>VLOOKUP(H1237,mapping!A:D,4,0)</f>
        <v>Regular Option - Daily Dividend</v>
      </c>
      <c r="G1237" s="239">
        <v>1235</v>
      </c>
      <c r="H1237" s="358" t="s">
        <v>638</v>
      </c>
      <c r="I1237" s="358" t="s">
        <v>2101</v>
      </c>
      <c r="J1237" s="287">
        <v>44560</v>
      </c>
      <c r="K1237" s="287">
        <v>44560</v>
      </c>
      <c r="L1237" s="289">
        <v>8.7529969999999999E-2</v>
      </c>
      <c r="M1237" s="289">
        <v>8.7529969999999999E-2</v>
      </c>
      <c r="N1237" s="289">
        <v>801.09900000000005</v>
      </c>
      <c r="O1237" s="289">
        <v>816560.21070000005</v>
      </c>
      <c r="P1237" s="289">
        <v>38178.947999999997</v>
      </c>
      <c r="Q1237" s="289">
        <v>38915801.696400002</v>
      </c>
      <c r="R1237" s="289">
        <v>0</v>
      </c>
      <c r="S1237" s="289">
        <v>0</v>
      </c>
    </row>
    <row r="1238" spans="1:19">
      <c r="A1238" s="69" t="str">
        <f t="shared" si="19"/>
        <v>HDONTFMD</v>
      </c>
      <c r="B1238" s="69" t="str">
        <f>VLOOKUP(H1238,mapping!A:B,2,0)</f>
        <v>HDONTF</v>
      </c>
      <c r="C1238" s="69" t="str">
        <f>VLOOKUP(H1238,mapping!A:C,3,0)</f>
        <v>MD</v>
      </c>
      <c r="D1238" s="69" t="str">
        <f>VLOOKUP(H1238,mapping!A:D,4,0)</f>
        <v>Monthly Dividend Option</v>
      </c>
      <c r="G1238" s="239">
        <v>1236</v>
      </c>
      <c r="H1238" s="358" t="s">
        <v>1455</v>
      </c>
      <c r="I1238" s="358" t="s">
        <v>2122</v>
      </c>
      <c r="J1238" s="287">
        <v>44494</v>
      </c>
      <c r="K1238" s="287">
        <v>44494</v>
      </c>
      <c r="L1238" s="289">
        <v>2.3543894999999999</v>
      </c>
      <c r="M1238" s="289">
        <v>2.3543894999999999</v>
      </c>
      <c r="N1238" s="289">
        <v>0</v>
      </c>
      <c r="O1238" s="289">
        <v>0</v>
      </c>
      <c r="P1238" s="289">
        <v>9925.2839999999997</v>
      </c>
      <c r="Q1238" s="289">
        <v>9948652.0886496007</v>
      </c>
      <c r="R1238" s="289">
        <v>0</v>
      </c>
      <c r="S1238" s="289">
        <v>0</v>
      </c>
    </row>
    <row r="1239" spans="1:19" hidden="1">
      <c r="A1239" s="69" t="str">
        <f t="shared" si="19"/>
        <v>HDCOBFIgnore</v>
      </c>
      <c r="B1239" s="69" t="str">
        <f>VLOOKUP(H1239,mapping!A:B,2,0)</f>
        <v>HDCOBF</v>
      </c>
      <c r="C1239" s="69" t="str">
        <f>VLOOKUP(H1239,mapping!A:C,3,0)</f>
        <v>Ignore</v>
      </c>
      <c r="D1239" s="69" t="str">
        <f>VLOOKUP(H1239,mapping!A:D,4,0)</f>
        <v>Ignore</v>
      </c>
      <c r="G1239" s="239">
        <v>1237</v>
      </c>
      <c r="H1239" s="358" t="s">
        <v>1899</v>
      </c>
      <c r="I1239" s="358" t="s">
        <v>2130</v>
      </c>
      <c r="J1239" s="287">
        <v>44617</v>
      </c>
      <c r="K1239" s="287">
        <v>44617</v>
      </c>
      <c r="L1239" s="289">
        <v>3.3679180000000003E-2</v>
      </c>
      <c r="M1239" s="289">
        <v>3.3679180000000003E-2</v>
      </c>
      <c r="N1239" s="289">
        <v>0</v>
      </c>
      <c r="O1239" s="289">
        <v>0</v>
      </c>
      <c r="P1239" s="289">
        <v>3999.8249999999998</v>
      </c>
      <c r="Q1239" s="289">
        <v>40263.038415000003</v>
      </c>
      <c r="R1239" s="289">
        <v>0</v>
      </c>
      <c r="S1239" s="289">
        <v>0</v>
      </c>
    </row>
    <row r="1240" spans="1:19">
      <c r="A1240" s="69" t="str">
        <f t="shared" si="19"/>
        <v>HLCASHRDD</v>
      </c>
      <c r="B1240" s="69" t="str">
        <f>VLOOKUP(H1240,mapping!A:B,2,0)</f>
        <v>HLCASH</v>
      </c>
      <c r="C1240" s="69" t="str">
        <f>VLOOKUP(H1240,mapping!A:C,3,0)</f>
        <v>RDD</v>
      </c>
      <c r="D1240" s="69" t="str">
        <f>VLOOKUP(H1240,mapping!A:D,4,0)</f>
        <v>Regular Option - Daily Dividend</v>
      </c>
      <c r="G1240" s="239">
        <v>1238</v>
      </c>
      <c r="H1240" s="358" t="s">
        <v>638</v>
      </c>
      <c r="I1240" s="358" t="s">
        <v>2101</v>
      </c>
      <c r="J1240" s="287">
        <v>44523</v>
      </c>
      <c r="K1240" s="287">
        <v>44523</v>
      </c>
      <c r="L1240" s="289">
        <v>7.1926610000000002E-2</v>
      </c>
      <c r="M1240" s="289">
        <v>7.1926610000000002E-2</v>
      </c>
      <c r="N1240" s="289">
        <v>801.09900000000005</v>
      </c>
      <c r="O1240" s="289">
        <v>816560.21070000005</v>
      </c>
      <c r="P1240" s="289">
        <v>38178.947999999997</v>
      </c>
      <c r="Q1240" s="289">
        <v>38915801.696400002</v>
      </c>
      <c r="R1240" s="289">
        <v>0</v>
      </c>
      <c r="S1240" s="289">
        <v>0</v>
      </c>
    </row>
    <row r="1241" spans="1:19">
      <c r="A1241" s="69" t="str">
        <f t="shared" si="19"/>
        <v>HLCASHRDD</v>
      </c>
      <c r="B1241" s="69" t="str">
        <f>VLOOKUP(H1241,mapping!A:B,2,0)</f>
        <v>HLCASH</v>
      </c>
      <c r="C1241" s="69" t="str">
        <f>VLOOKUP(H1241,mapping!A:C,3,0)</f>
        <v>RDD</v>
      </c>
      <c r="D1241" s="69" t="str">
        <f>VLOOKUP(H1241,mapping!A:D,4,0)</f>
        <v>Regular Option - Daily Dividend</v>
      </c>
      <c r="G1241" s="239">
        <v>1239</v>
      </c>
      <c r="H1241" s="358" t="s">
        <v>638</v>
      </c>
      <c r="I1241" s="358" t="s">
        <v>2101</v>
      </c>
      <c r="J1241" s="287">
        <v>44607</v>
      </c>
      <c r="K1241" s="287">
        <v>44607</v>
      </c>
      <c r="L1241" s="289">
        <v>9.2534839999999993E-2</v>
      </c>
      <c r="M1241" s="289">
        <v>9.2534839999999993E-2</v>
      </c>
      <c r="N1241" s="289">
        <v>801.09900000000005</v>
      </c>
      <c r="O1241" s="289">
        <v>816560.21070000005</v>
      </c>
      <c r="P1241" s="289">
        <v>38178.947999999997</v>
      </c>
      <c r="Q1241" s="289">
        <v>38915801.696400002</v>
      </c>
      <c r="R1241" s="289">
        <v>0</v>
      </c>
      <c r="S1241" s="289">
        <v>0</v>
      </c>
    </row>
    <row r="1242" spans="1:19">
      <c r="A1242" s="69" t="str">
        <f t="shared" si="19"/>
        <v>HLCASHRDD</v>
      </c>
      <c r="B1242" s="69" t="str">
        <f>VLOOKUP(H1242,mapping!A:B,2,0)</f>
        <v>HLCASH</v>
      </c>
      <c r="C1242" s="69" t="str">
        <f>VLOOKUP(H1242,mapping!A:C,3,0)</f>
        <v>RDD</v>
      </c>
      <c r="D1242" s="69" t="str">
        <f>VLOOKUP(H1242,mapping!A:D,4,0)</f>
        <v>Regular Option - Daily Dividend</v>
      </c>
      <c r="G1242" s="239">
        <v>1240</v>
      </c>
      <c r="H1242" s="358" t="s">
        <v>638</v>
      </c>
      <c r="I1242" s="358" t="s">
        <v>2101</v>
      </c>
      <c r="J1242" s="287">
        <v>44550</v>
      </c>
      <c r="K1242" s="287">
        <v>44550</v>
      </c>
      <c r="L1242" s="289">
        <v>8.3853730000000001E-2</v>
      </c>
      <c r="M1242" s="289">
        <v>8.3853730000000001E-2</v>
      </c>
      <c r="N1242" s="289">
        <v>801.09900000000005</v>
      </c>
      <c r="O1242" s="289">
        <v>816560.21070000005</v>
      </c>
      <c r="P1242" s="289">
        <v>38178.947999999997</v>
      </c>
      <c r="Q1242" s="289">
        <v>38915801.696400002</v>
      </c>
      <c r="R1242" s="289">
        <v>0</v>
      </c>
      <c r="S1242" s="289">
        <v>0</v>
      </c>
    </row>
    <row r="1243" spans="1:19">
      <c r="A1243" s="69" t="str">
        <f t="shared" si="19"/>
        <v>HLCASHRDD</v>
      </c>
      <c r="B1243" s="69" t="str">
        <f>VLOOKUP(H1243,mapping!A:B,2,0)</f>
        <v>HLCASH</v>
      </c>
      <c r="C1243" s="69" t="str">
        <f>VLOOKUP(H1243,mapping!A:C,3,0)</f>
        <v>RDD</v>
      </c>
      <c r="D1243" s="69" t="str">
        <f>VLOOKUP(H1243,mapping!A:D,4,0)</f>
        <v>Regular Option - Daily Dividend</v>
      </c>
      <c r="G1243" s="239">
        <v>1241</v>
      </c>
      <c r="H1243" s="358" t="s">
        <v>638</v>
      </c>
      <c r="I1243" s="358" t="s">
        <v>2101</v>
      </c>
      <c r="J1243" s="287">
        <v>44603</v>
      </c>
      <c r="K1243" s="287">
        <v>44603</v>
      </c>
      <c r="L1243" s="289">
        <v>8.195508E-2</v>
      </c>
      <c r="M1243" s="289">
        <v>8.195508E-2</v>
      </c>
      <c r="N1243" s="289">
        <v>801.09900000000005</v>
      </c>
      <c r="O1243" s="289">
        <v>816560.21070000005</v>
      </c>
      <c r="P1243" s="289">
        <v>38178.947999999997</v>
      </c>
      <c r="Q1243" s="289">
        <v>38915801.696400002</v>
      </c>
      <c r="R1243" s="289">
        <v>0</v>
      </c>
      <c r="S1243" s="289">
        <v>0</v>
      </c>
    </row>
    <row r="1244" spans="1:19">
      <c r="A1244" s="69" t="str">
        <f t="shared" si="19"/>
        <v>HLCASHRDD</v>
      </c>
      <c r="B1244" s="69" t="str">
        <f>VLOOKUP(H1244,mapping!A:B,2,0)</f>
        <v>HLCASH</v>
      </c>
      <c r="C1244" s="69" t="str">
        <f>VLOOKUP(H1244,mapping!A:C,3,0)</f>
        <v>RDD</v>
      </c>
      <c r="D1244" s="69" t="str">
        <f>VLOOKUP(H1244,mapping!A:D,4,0)</f>
        <v>Regular Option - Daily Dividend</v>
      </c>
      <c r="G1244" s="239">
        <v>1242</v>
      </c>
      <c r="H1244" s="358" t="s">
        <v>638</v>
      </c>
      <c r="I1244" s="358" t="s">
        <v>2101</v>
      </c>
      <c r="J1244" s="287">
        <v>44631</v>
      </c>
      <c r="K1244" s="287">
        <v>44631</v>
      </c>
      <c r="L1244" s="289">
        <v>7.6294490000000006E-2</v>
      </c>
      <c r="M1244" s="289">
        <v>7.6294490000000006E-2</v>
      </c>
      <c r="N1244" s="289">
        <v>801.09900000000005</v>
      </c>
      <c r="O1244" s="289">
        <v>816560.21070000005</v>
      </c>
      <c r="P1244" s="289">
        <v>38178.947999999997</v>
      </c>
      <c r="Q1244" s="289">
        <v>38915801.696400002</v>
      </c>
      <c r="R1244" s="289">
        <v>0</v>
      </c>
      <c r="S1244" s="289">
        <v>0</v>
      </c>
    </row>
    <row r="1245" spans="1:19">
      <c r="A1245" s="69" t="str">
        <f t="shared" si="19"/>
        <v>HLCASHRWD</v>
      </c>
      <c r="B1245" s="69" t="str">
        <f>VLOOKUP(H1245,mapping!A:B,2,0)</f>
        <v>HLCASH</v>
      </c>
      <c r="C1245" s="69" t="str">
        <f>VLOOKUP(H1245,mapping!A:C,3,0)</f>
        <v>RWD</v>
      </c>
      <c r="D1245" s="69" t="str">
        <f>VLOOKUP(H1245,mapping!A:D,4,0)</f>
        <v>Regular Option - Weekly Dividend</v>
      </c>
      <c r="G1245" s="239">
        <v>1243</v>
      </c>
      <c r="H1245" s="358" t="s">
        <v>644</v>
      </c>
      <c r="I1245" s="358" t="s">
        <v>2109</v>
      </c>
      <c r="J1245" s="287">
        <v>44593</v>
      </c>
      <c r="K1245" s="287">
        <v>44593</v>
      </c>
      <c r="L1245" s="289">
        <v>0.54961066000000003</v>
      </c>
      <c r="M1245" s="289">
        <v>0.54961066000000003</v>
      </c>
      <c r="N1245" s="289">
        <v>4446.8969999999999</v>
      </c>
      <c r="O1245" s="289">
        <v>4450363.3562115002</v>
      </c>
      <c r="P1245" s="289">
        <v>860.99699999999996</v>
      </c>
      <c r="Q1245" s="289">
        <v>861668.14716149995</v>
      </c>
      <c r="R1245" s="289">
        <v>0</v>
      </c>
      <c r="S1245" s="289">
        <v>0</v>
      </c>
    </row>
    <row r="1246" spans="1:19" hidden="1">
      <c r="A1246" s="69" t="str">
        <f t="shared" si="19"/>
        <v>HDONTFIgnore</v>
      </c>
      <c r="B1246" s="69" t="str">
        <f>VLOOKUP(H1246,mapping!A:B,2,0)</f>
        <v>HDONTF</v>
      </c>
      <c r="C1246" s="69" t="str">
        <f>VLOOKUP(H1246,mapping!A:C,3,0)</f>
        <v>Ignore</v>
      </c>
      <c r="D1246" s="69" t="str">
        <f>VLOOKUP(H1246,mapping!A:D,4,0)</f>
        <v>Ignore</v>
      </c>
      <c r="G1246" s="239">
        <v>1244</v>
      </c>
      <c r="H1246" s="358" t="s">
        <v>1869</v>
      </c>
      <c r="I1246" s="358" t="s">
        <v>2103</v>
      </c>
      <c r="J1246" s="287">
        <v>44481</v>
      </c>
      <c r="K1246" s="287">
        <v>44481</v>
      </c>
      <c r="L1246" s="289">
        <v>0.75170000000000003</v>
      </c>
      <c r="M1246" s="289">
        <v>0.75170000000000003</v>
      </c>
      <c r="N1246" s="289">
        <v>0</v>
      </c>
      <c r="O1246" s="289">
        <v>0</v>
      </c>
      <c r="P1246" s="289">
        <v>6.3239999999999998</v>
      </c>
      <c r="Q1246" s="289">
        <v>6328.7537507999996</v>
      </c>
      <c r="R1246" s="289">
        <v>0</v>
      </c>
      <c r="S1246" s="289">
        <v>0</v>
      </c>
    </row>
    <row r="1247" spans="1:19">
      <c r="A1247" s="69" t="str">
        <f t="shared" si="19"/>
        <v>HLCASHRDD</v>
      </c>
      <c r="B1247" s="69" t="str">
        <f>VLOOKUP(H1247,mapping!A:B,2,0)</f>
        <v>HLCASH</v>
      </c>
      <c r="C1247" s="69" t="str">
        <f>VLOOKUP(H1247,mapping!A:C,3,0)</f>
        <v>RDD</v>
      </c>
      <c r="D1247" s="69" t="str">
        <f>VLOOKUP(H1247,mapping!A:D,4,0)</f>
        <v>Regular Option - Daily Dividend</v>
      </c>
      <c r="G1247" s="239">
        <v>1245</v>
      </c>
      <c r="H1247" s="358" t="s">
        <v>638</v>
      </c>
      <c r="I1247" s="358" t="s">
        <v>2101</v>
      </c>
      <c r="J1247" s="287">
        <v>44515</v>
      </c>
      <c r="K1247" s="287">
        <v>44515</v>
      </c>
      <c r="L1247" s="289">
        <v>6.0932010000000002E-2</v>
      </c>
      <c r="M1247" s="289">
        <v>6.0932010000000002E-2</v>
      </c>
      <c r="N1247" s="289">
        <v>801.09900000000005</v>
      </c>
      <c r="O1247" s="289">
        <v>816560.21070000005</v>
      </c>
      <c r="P1247" s="289">
        <v>38178.947999999997</v>
      </c>
      <c r="Q1247" s="289">
        <v>38915801.696400002</v>
      </c>
      <c r="R1247" s="289">
        <v>0</v>
      </c>
      <c r="S1247" s="289">
        <v>0</v>
      </c>
    </row>
    <row r="1248" spans="1:19">
      <c r="A1248" s="69" t="str">
        <f t="shared" si="19"/>
        <v>HDONTFWD</v>
      </c>
      <c r="B1248" s="69" t="str">
        <f>VLOOKUP(H1248,mapping!A:B,2,0)</f>
        <v>HDONTF</v>
      </c>
      <c r="C1248" s="69" t="str">
        <f>VLOOKUP(H1248,mapping!A:C,3,0)</f>
        <v>WD</v>
      </c>
      <c r="D1248" s="69" t="str">
        <f>VLOOKUP(H1248,mapping!A:D,4,0)</f>
        <v>Weekly Dividend Option</v>
      </c>
      <c r="G1248" s="239">
        <v>1246</v>
      </c>
      <c r="H1248" s="358" t="s">
        <v>1461</v>
      </c>
      <c r="I1248" s="358" t="s">
        <v>2107</v>
      </c>
      <c r="J1248" s="287">
        <v>44502</v>
      </c>
      <c r="K1248" s="287">
        <v>44502</v>
      </c>
      <c r="L1248" s="289">
        <v>0.61163190000000001</v>
      </c>
      <c r="M1248" s="289">
        <v>0.61163190000000001</v>
      </c>
      <c r="N1248" s="289">
        <v>0</v>
      </c>
      <c r="O1248" s="289">
        <v>0</v>
      </c>
      <c r="P1248" s="289">
        <v>2.012</v>
      </c>
      <c r="Q1248" s="289">
        <v>2013.2305392000001</v>
      </c>
      <c r="R1248" s="289">
        <v>0</v>
      </c>
      <c r="S1248" s="289">
        <v>0</v>
      </c>
    </row>
    <row r="1249" spans="1:19">
      <c r="A1249" s="69" t="str">
        <f t="shared" si="19"/>
        <v>HLCASHRDD</v>
      </c>
      <c r="B1249" s="69" t="str">
        <f>VLOOKUP(H1249,mapping!A:B,2,0)</f>
        <v>HLCASH</v>
      </c>
      <c r="C1249" s="69" t="str">
        <f>VLOOKUP(H1249,mapping!A:C,3,0)</f>
        <v>RDD</v>
      </c>
      <c r="D1249" s="69" t="str">
        <f>VLOOKUP(H1249,mapping!A:D,4,0)</f>
        <v>Regular Option - Daily Dividend</v>
      </c>
      <c r="G1249" s="239">
        <v>1247</v>
      </c>
      <c r="H1249" s="358" t="s">
        <v>638</v>
      </c>
      <c r="I1249" s="358" t="s">
        <v>2101</v>
      </c>
      <c r="J1249" s="287">
        <v>44533</v>
      </c>
      <c r="K1249" s="287">
        <v>44533</v>
      </c>
      <c r="L1249" s="289">
        <v>7.8338619999999998E-2</v>
      </c>
      <c r="M1249" s="289">
        <v>7.8338619999999998E-2</v>
      </c>
      <c r="N1249" s="289">
        <v>801.09900000000005</v>
      </c>
      <c r="O1249" s="289">
        <v>816560.21070000005</v>
      </c>
      <c r="P1249" s="289">
        <v>38178.947999999997</v>
      </c>
      <c r="Q1249" s="289">
        <v>38915801.696400002</v>
      </c>
      <c r="R1249" s="289">
        <v>0</v>
      </c>
      <c r="S1249" s="289">
        <v>0</v>
      </c>
    </row>
    <row r="1250" spans="1:19">
      <c r="A1250" s="69" t="str">
        <f t="shared" si="19"/>
        <v>HDSTIFWD</v>
      </c>
      <c r="B1250" s="69" t="str">
        <f>VLOOKUP(H1250,mapping!A:B,2,0)</f>
        <v>HDSTIF</v>
      </c>
      <c r="C1250" s="69" t="str">
        <f>VLOOKUP(H1250,mapping!A:C,3,0)</f>
        <v>WD</v>
      </c>
      <c r="D1250" s="69" t="str">
        <f>VLOOKUP(H1250,mapping!A:D,4,0)</f>
        <v>Weekly Dividend Option</v>
      </c>
      <c r="G1250" s="239">
        <v>1248</v>
      </c>
      <c r="H1250" s="358" t="s">
        <v>451</v>
      </c>
      <c r="I1250" s="358" t="s">
        <v>2100</v>
      </c>
      <c r="J1250" s="287">
        <v>44523</v>
      </c>
      <c r="K1250" s="287">
        <v>44523</v>
      </c>
      <c r="L1250" s="289">
        <v>8.0378299999999993E-3</v>
      </c>
      <c r="M1250" s="289">
        <v>8.0378299999999993E-3</v>
      </c>
      <c r="N1250" s="289">
        <v>0.10199999999999999</v>
      </c>
      <c r="O1250" s="289">
        <v>1.0406652000000001</v>
      </c>
      <c r="P1250" s="289">
        <v>3968333.6439999999</v>
      </c>
      <c r="Q1250" s="289">
        <v>40487320.8362744</v>
      </c>
      <c r="R1250" s="289">
        <v>0</v>
      </c>
      <c r="S1250" s="289">
        <v>0</v>
      </c>
    </row>
    <row r="1251" spans="1:19">
      <c r="A1251" s="69" t="str">
        <f t="shared" si="19"/>
        <v>HLCASHWD</v>
      </c>
      <c r="B1251" s="69" t="str">
        <f>VLOOKUP(H1251,mapping!A:B,2,0)</f>
        <v>HLCASH</v>
      </c>
      <c r="C1251" s="69" t="str">
        <f>VLOOKUP(H1251,mapping!A:C,3,0)</f>
        <v>WD</v>
      </c>
      <c r="D1251" s="69" t="str">
        <f>VLOOKUP(H1251,mapping!A:D,4,0)</f>
        <v>Weekly Dividend Option</v>
      </c>
      <c r="G1251" s="239">
        <v>1249</v>
      </c>
      <c r="H1251" s="358" t="s">
        <v>660</v>
      </c>
      <c r="I1251" s="358" t="s">
        <v>2105</v>
      </c>
      <c r="J1251" s="287">
        <v>44537</v>
      </c>
      <c r="K1251" s="287">
        <v>44537</v>
      </c>
      <c r="L1251" s="289">
        <v>0.68709160999999996</v>
      </c>
      <c r="M1251" s="289">
        <v>0.68709160999999996</v>
      </c>
      <c r="N1251" s="289">
        <v>1928.7139999999999</v>
      </c>
      <c r="O1251" s="289">
        <v>2137291.3038448002</v>
      </c>
      <c r="P1251" s="289">
        <v>92968.471999999994</v>
      </c>
      <c r="Q1251" s="289">
        <v>103022380.0611904</v>
      </c>
      <c r="R1251" s="289">
        <v>0</v>
      </c>
      <c r="S1251" s="289">
        <v>3069.29</v>
      </c>
    </row>
    <row r="1252" spans="1:19">
      <c r="A1252" s="69" t="str">
        <f t="shared" si="19"/>
        <v>HLCASHRDD</v>
      </c>
      <c r="B1252" s="69" t="str">
        <f>VLOOKUP(H1252,mapping!A:B,2,0)</f>
        <v>HLCASH</v>
      </c>
      <c r="C1252" s="69" t="str">
        <f>VLOOKUP(H1252,mapping!A:C,3,0)</f>
        <v>RDD</v>
      </c>
      <c r="D1252" s="69" t="str">
        <f>VLOOKUP(H1252,mapping!A:D,4,0)</f>
        <v>Regular Option - Daily Dividend</v>
      </c>
      <c r="G1252" s="239">
        <v>1250</v>
      </c>
      <c r="H1252" s="358" t="s">
        <v>638</v>
      </c>
      <c r="I1252" s="358" t="s">
        <v>2101</v>
      </c>
      <c r="J1252" s="287">
        <v>44609</v>
      </c>
      <c r="K1252" s="287">
        <v>44609</v>
      </c>
      <c r="L1252" s="289">
        <v>8.1489199999999998E-2</v>
      </c>
      <c r="M1252" s="289">
        <v>8.1489199999999998E-2</v>
      </c>
      <c r="N1252" s="289">
        <v>801.09900000000005</v>
      </c>
      <c r="O1252" s="289">
        <v>816560.21070000005</v>
      </c>
      <c r="P1252" s="289">
        <v>38178.947999999997</v>
      </c>
      <c r="Q1252" s="289">
        <v>38915801.696400002</v>
      </c>
      <c r="R1252" s="289">
        <v>0</v>
      </c>
      <c r="S1252" s="289">
        <v>0</v>
      </c>
    </row>
    <row r="1253" spans="1:19">
      <c r="A1253" s="69" t="str">
        <f t="shared" si="19"/>
        <v>HLCASHWD</v>
      </c>
      <c r="B1253" s="69" t="str">
        <f>VLOOKUP(H1253,mapping!A:B,2,0)</f>
        <v>HLCASH</v>
      </c>
      <c r="C1253" s="69" t="str">
        <f>VLOOKUP(H1253,mapping!A:C,3,0)</f>
        <v>WD</v>
      </c>
      <c r="D1253" s="69" t="str">
        <f>VLOOKUP(H1253,mapping!A:D,4,0)</f>
        <v>Weekly Dividend Option</v>
      </c>
      <c r="G1253" s="239">
        <v>1251</v>
      </c>
      <c r="H1253" s="358" t="s">
        <v>660</v>
      </c>
      <c r="I1253" s="358" t="s">
        <v>2105</v>
      </c>
      <c r="J1253" s="287">
        <v>44565</v>
      </c>
      <c r="K1253" s="287">
        <v>44565</v>
      </c>
      <c r="L1253" s="289">
        <v>0.88695088</v>
      </c>
      <c r="M1253" s="289">
        <v>0.88695088</v>
      </c>
      <c r="N1253" s="289">
        <v>1941.095</v>
      </c>
      <c r="O1253" s="289">
        <v>2151399.2496945001</v>
      </c>
      <c r="P1253" s="289">
        <v>90364.532999999996</v>
      </c>
      <c r="Q1253" s="289">
        <v>100154906.63527229</v>
      </c>
      <c r="R1253" s="289">
        <v>0</v>
      </c>
      <c r="S1253" s="289">
        <v>4154.9399999999996</v>
      </c>
    </row>
    <row r="1254" spans="1:19" hidden="1">
      <c r="A1254" s="69" t="str">
        <f t="shared" si="19"/>
        <v>HDONTFIgnore</v>
      </c>
      <c r="B1254" s="69" t="str">
        <f>VLOOKUP(H1254,mapping!A:B,2,0)</f>
        <v>HDONTF</v>
      </c>
      <c r="C1254" s="69" t="str">
        <f>VLOOKUP(H1254,mapping!A:C,3,0)</f>
        <v>Ignore</v>
      </c>
      <c r="D1254" s="69" t="str">
        <f>VLOOKUP(H1254,mapping!A:D,4,0)</f>
        <v>Ignore</v>
      </c>
      <c r="G1254" s="239">
        <v>1252</v>
      </c>
      <c r="H1254" s="358" t="s">
        <v>2250</v>
      </c>
      <c r="I1254" s="358" t="s">
        <v>2260</v>
      </c>
      <c r="J1254" s="287">
        <v>44645</v>
      </c>
      <c r="K1254" s="287">
        <v>44645</v>
      </c>
      <c r="L1254" s="289">
        <v>2.4818947699999998</v>
      </c>
      <c r="M1254" s="289">
        <v>2.4818947699999998</v>
      </c>
      <c r="N1254" s="289">
        <v>0</v>
      </c>
      <c r="O1254" s="289">
        <v>0</v>
      </c>
      <c r="P1254" s="289">
        <v>1.0089999999999999</v>
      </c>
      <c r="Q1254" s="289">
        <v>1011.5055488</v>
      </c>
      <c r="R1254" s="289">
        <v>0</v>
      </c>
      <c r="S1254" s="289">
        <v>0</v>
      </c>
    </row>
    <row r="1255" spans="1:19" hidden="1">
      <c r="A1255" s="69" t="str">
        <f t="shared" si="19"/>
        <v>HDONTFIgnore</v>
      </c>
      <c r="B1255" s="69" t="str">
        <f>VLOOKUP(H1255,mapping!A:B,2,0)</f>
        <v>HDONTF</v>
      </c>
      <c r="C1255" s="69" t="str">
        <f>VLOOKUP(H1255,mapping!A:C,3,0)</f>
        <v>Ignore</v>
      </c>
      <c r="D1255" s="69" t="str">
        <f>VLOOKUP(H1255,mapping!A:D,4,0)</f>
        <v>Ignore</v>
      </c>
      <c r="G1255" s="239">
        <v>1253</v>
      </c>
      <c r="H1255" s="358" t="s">
        <v>1869</v>
      </c>
      <c r="I1255" s="358" t="s">
        <v>2103</v>
      </c>
      <c r="J1255" s="287">
        <v>44509</v>
      </c>
      <c r="K1255" s="287">
        <v>44509</v>
      </c>
      <c r="L1255" s="289">
        <v>0.62646999999999997</v>
      </c>
      <c r="M1255" s="289">
        <v>0.62646999999999997</v>
      </c>
      <c r="N1255" s="289">
        <v>0</v>
      </c>
      <c r="O1255" s="289">
        <v>0</v>
      </c>
      <c r="P1255" s="289">
        <v>6.3410000000000002</v>
      </c>
      <c r="Q1255" s="289">
        <v>6344.9726364999997</v>
      </c>
      <c r="R1255" s="289">
        <v>0</v>
      </c>
      <c r="S1255" s="289">
        <v>0</v>
      </c>
    </row>
    <row r="1256" spans="1:19" hidden="1">
      <c r="A1256" s="69" t="str">
        <f t="shared" si="19"/>
        <v>HLCASHIgnore</v>
      </c>
      <c r="B1256" s="69" t="str">
        <f>VLOOKUP(H1256,mapping!A:B,2,0)</f>
        <v>HLCASH</v>
      </c>
      <c r="C1256" s="69" t="str">
        <f>VLOOKUP(H1256,mapping!A:C,3,0)</f>
        <v>Ignore</v>
      </c>
      <c r="D1256" s="69" t="str">
        <f>VLOOKUP(H1256,mapping!A:D,4,0)</f>
        <v>Ignore</v>
      </c>
      <c r="G1256" s="239">
        <v>1254</v>
      </c>
      <c r="H1256" s="358" t="s">
        <v>1862</v>
      </c>
      <c r="I1256" s="358" t="s">
        <v>2113</v>
      </c>
      <c r="J1256" s="287">
        <v>44525</v>
      </c>
      <c r="K1256" s="287">
        <v>44525</v>
      </c>
      <c r="L1256" s="289">
        <v>3.1646031200000002</v>
      </c>
      <c r="M1256" s="289">
        <v>3.1646031200000002</v>
      </c>
      <c r="N1256" s="289">
        <v>0</v>
      </c>
      <c r="O1256" s="289">
        <v>0</v>
      </c>
      <c r="P1256" s="289">
        <v>0.96899999999999997</v>
      </c>
      <c r="Q1256" s="289">
        <v>1008.778419</v>
      </c>
      <c r="R1256" s="289">
        <v>0</v>
      </c>
      <c r="S1256" s="289">
        <v>0</v>
      </c>
    </row>
    <row r="1257" spans="1:19">
      <c r="A1257" s="69" t="str">
        <f t="shared" si="19"/>
        <v>HLCASHWD</v>
      </c>
      <c r="B1257" s="69" t="str">
        <f>VLOOKUP(H1257,mapping!A:B,2,0)</f>
        <v>HLCASH</v>
      </c>
      <c r="C1257" s="69" t="str">
        <f>VLOOKUP(H1257,mapping!A:C,3,0)</f>
        <v>WD</v>
      </c>
      <c r="D1257" s="69" t="str">
        <f>VLOOKUP(H1257,mapping!A:D,4,0)</f>
        <v>Weekly Dividend Option</v>
      </c>
      <c r="G1257" s="239">
        <v>1255</v>
      </c>
      <c r="H1257" s="358" t="s">
        <v>660</v>
      </c>
      <c r="I1257" s="358" t="s">
        <v>2105</v>
      </c>
      <c r="J1257" s="287">
        <v>44558</v>
      </c>
      <c r="K1257" s="287">
        <v>44558</v>
      </c>
      <c r="L1257" s="289">
        <v>0.78384171999999996</v>
      </c>
      <c r="M1257" s="289">
        <v>0.78384171999999996</v>
      </c>
      <c r="N1257" s="289">
        <v>1937.3430000000001</v>
      </c>
      <c r="O1257" s="289">
        <v>2147040.8125856998</v>
      </c>
      <c r="P1257" s="289">
        <v>90299.509000000005</v>
      </c>
      <c r="Q1257" s="289">
        <v>100073518.82420909</v>
      </c>
      <c r="R1257" s="289">
        <v>0</v>
      </c>
      <c r="S1257" s="289">
        <v>3598.59</v>
      </c>
    </row>
    <row r="1258" spans="1:19">
      <c r="A1258" s="69" t="str">
        <f t="shared" si="19"/>
        <v>HDONTFWDP</v>
      </c>
      <c r="B1258" s="69" t="str">
        <f>VLOOKUP(H1258,mapping!A:B,2,0)</f>
        <v>HDONTF</v>
      </c>
      <c r="C1258" s="69" t="str">
        <f>VLOOKUP(H1258,mapping!A:C,3,0)</f>
        <v>WDP</v>
      </c>
      <c r="D1258" s="69" t="str">
        <f>VLOOKUP(H1258,mapping!A:D,4,0)</f>
        <v>Direct Plan - Weekly Dividend Option</v>
      </c>
      <c r="G1258" s="239">
        <v>1256</v>
      </c>
      <c r="H1258" s="358" t="s">
        <v>1464</v>
      </c>
      <c r="I1258" s="358" t="s">
        <v>2102</v>
      </c>
      <c r="J1258" s="287">
        <v>44495</v>
      </c>
      <c r="K1258" s="287">
        <v>44495</v>
      </c>
      <c r="L1258" s="289">
        <v>0.54668983000000004</v>
      </c>
      <c r="M1258" s="289">
        <v>0.54668983000000004</v>
      </c>
      <c r="N1258" s="289">
        <v>0</v>
      </c>
      <c r="O1258" s="289">
        <v>0</v>
      </c>
      <c r="P1258" s="289">
        <v>0</v>
      </c>
      <c r="Q1258" s="289">
        <v>0</v>
      </c>
      <c r="R1258" s="289">
        <v>0</v>
      </c>
      <c r="S1258" s="289">
        <v>0</v>
      </c>
    </row>
    <row r="1259" spans="1:19">
      <c r="A1259" s="69" t="str">
        <f t="shared" si="19"/>
        <v>HOEMKFD</v>
      </c>
      <c r="B1259" s="69" t="str">
        <f>VLOOKUP(H1259,mapping!A:B,2,0)</f>
        <v>HOEMKF</v>
      </c>
      <c r="C1259" s="69" t="str">
        <f>VLOOKUP(H1259,mapping!A:C,3,0)</f>
        <v>D</v>
      </c>
      <c r="D1259" s="69" t="str">
        <f>VLOOKUP(H1259,mapping!A:D,4,0)</f>
        <v>Dividend Option</v>
      </c>
      <c r="G1259" s="239">
        <v>1257</v>
      </c>
      <c r="H1259" s="358" t="s">
        <v>694</v>
      </c>
      <c r="I1259" s="358" t="s">
        <v>2272</v>
      </c>
      <c r="J1259" s="287">
        <v>44645</v>
      </c>
      <c r="K1259" s="287">
        <v>44645</v>
      </c>
      <c r="L1259" s="289">
        <v>1.25</v>
      </c>
      <c r="M1259" s="289">
        <v>1.25</v>
      </c>
      <c r="N1259" s="289">
        <v>82118.232000000004</v>
      </c>
      <c r="O1259" s="289">
        <v>1442242.5086159999</v>
      </c>
      <c r="P1259" s="289">
        <v>1030798.4179999999</v>
      </c>
      <c r="Q1259" s="289">
        <v>18103912.615334</v>
      </c>
      <c r="R1259" s="289">
        <v>9640.23</v>
      </c>
      <c r="S1259" s="289">
        <v>77570.740000000005</v>
      </c>
    </row>
    <row r="1260" spans="1:19">
      <c r="A1260" s="69" t="str">
        <f t="shared" si="19"/>
        <v>HDUSDFWDP</v>
      </c>
      <c r="B1260" s="69" t="str">
        <f>VLOOKUP(H1260,mapping!A:B,2,0)</f>
        <v>HDUSDF</v>
      </c>
      <c r="C1260" s="69" t="str">
        <f>VLOOKUP(H1260,mapping!A:C,3,0)</f>
        <v>WDP</v>
      </c>
      <c r="D1260" s="69" t="str">
        <f>VLOOKUP(H1260,mapping!A:D,4,0)</f>
        <v>Direct Plan - Weekly Dividend Option</v>
      </c>
      <c r="G1260" s="239">
        <v>1258</v>
      </c>
      <c r="H1260" s="358" t="s">
        <v>1684</v>
      </c>
      <c r="I1260" s="358" t="s">
        <v>2108</v>
      </c>
      <c r="J1260" s="287">
        <v>44495</v>
      </c>
      <c r="K1260" s="287">
        <v>44495</v>
      </c>
      <c r="L1260" s="289">
        <v>0.16373566000000001</v>
      </c>
      <c r="M1260" s="289">
        <v>0.16373566000000001</v>
      </c>
      <c r="N1260" s="289">
        <v>0</v>
      </c>
      <c r="O1260" s="289">
        <v>0</v>
      </c>
      <c r="P1260" s="289">
        <v>26.780999999999999</v>
      </c>
      <c r="Q1260" s="289">
        <v>27011.683499700001</v>
      </c>
      <c r="R1260" s="289">
        <v>0</v>
      </c>
      <c r="S1260" s="289">
        <v>0</v>
      </c>
    </row>
    <row r="1261" spans="1:19">
      <c r="A1261" s="69" t="str">
        <f t="shared" si="19"/>
        <v>HDSTIFWD</v>
      </c>
      <c r="B1261" s="69" t="str">
        <f>VLOOKUP(H1261,mapping!A:B,2,0)</f>
        <v>HDSTIF</v>
      </c>
      <c r="C1261" s="69" t="str">
        <f>VLOOKUP(H1261,mapping!A:C,3,0)</f>
        <v>WD</v>
      </c>
      <c r="D1261" s="69" t="str">
        <f>VLOOKUP(H1261,mapping!A:D,4,0)</f>
        <v>Weekly Dividend Option</v>
      </c>
      <c r="G1261" s="239">
        <v>1259</v>
      </c>
      <c r="H1261" s="358" t="s">
        <v>451</v>
      </c>
      <c r="I1261" s="358" t="s">
        <v>2100</v>
      </c>
      <c r="J1261" s="287">
        <v>44544</v>
      </c>
      <c r="K1261" s="287">
        <v>44544</v>
      </c>
      <c r="L1261" s="289">
        <v>1.0915350000000001E-2</v>
      </c>
      <c r="M1261" s="289">
        <v>1.0915350000000001E-2</v>
      </c>
      <c r="N1261" s="289">
        <v>0.10199999999999999</v>
      </c>
      <c r="O1261" s="289">
        <v>1.040961</v>
      </c>
      <c r="P1261" s="289">
        <v>3966174.0109999999</v>
      </c>
      <c r="Q1261" s="289">
        <v>40476788.869260497</v>
      </c>
      <c r="R1261" s="289">
        <v>0</v>
      </c>
      <c r="S1261" s="289">
        <v>0</v>
      </c>
    </row>
    <row r="1262" spans="1:19">
      <c r="A1262" s="69" t="str">
        <f t="shared" si="19"/>
        <v>HLCASHWD</v>
      </c>
      <c r="B1262" s="69" t="str">
        <f>VLOOKUP(H1262,mapping!A:B,2,0)</f>
        <v>HLCASH</v>
      </c>
      <c r="C1262" s="69" t="str">
        <f>VLOOKUP(H1262,mapping!A:C,3,0)</f>
        <v>WD</v>
      </c>
      <c r="D1262" s="69" t="str">
        <f>VLOOKUP(H1262,mapping!A:D,4,0)</f>
        <v>Weekly Dividend Option</v>
      </c>
      <c r="G1262" s="239">
        <v>1260</v>
      </c>
      <c r="H1262" s="358" t="s">
        <v>660</v>
      </c>
      <c r="I1262" s="358" t="s">
        <v>2105</v>
      </c>
      <c r="J1262" s="287">
        <v>44523</v>
      </c>
      <c r="K1262" s="287">
        <v>44523</v>
      </c>
      <c r="L1262" s="289">
        <v>0.69670681000000001</v>
      </c>
      <c r="M1262" s="289">
        <v>0.69670681000000001</v>
      </c>
      <c r="N1262" s="289">
        <v>1922.8230000000001</v>
      </c>
      <c r="O1262" s="289">
        <v>2130781.6913544</v>
      </c>
      <c r="P1262" s="289">
        <v>92904.986000000004</v>
      </c>
      <c r="Q1262" s="289">
        <v>102952920.3698608</v>
      </c>
      <c r="R1262" s="289">
        <v>0</v>
      </c>
      <c r="S1262" s="289">
        <v>3117.4</v>
      </c>
    </row>
    <row r="1263" spans="1:19">
      <c r="A1263" s="69" t="str">
        <f t="shared" si="19"/>
        <v>HLCASHRDD</v>
      </c>
      <c r="B1263" s="69" t="str">
        <f>VLOOKUP(H1263,mapping!A:B,2,0)</f>
        <v>HLCASH</v>
      </c>
      <c r="C1263" s="69" t="str">
        <f>VLOOKUP(H1263,mapping!A:C,3,0)</f>
        <v>RDD</v>
      </c>
      <c r="D1263" s="69" t="str">
        <f>VLOOKUP(H1263,mapping!A:D,4,0)</f>
        <v>Regular Option - Daily Dividend</v>
      </c>
      <c r="G1263" s="239">
        <v>1261</v>
      </c>
      <c r="H1263" s="358" t="s">
        <v>638</v>
      </c>
      <c r="I1263" s="358" t="s">
        <v>2101</v>
      </c>
      <c r="J1263" s="287">
        <v>44512</v>
      </c>
      <c r="K1263" s="287">
        <v>44512</v>
      </c>
      <c r="L1263" s="289">
        <v>9.2835780000000007E-2</v>
      </c>
      <c r="M1263" s="289">
        <v>9.2835780000000007E-2</v>
      </c>
      <c r="N1263" s="289">
        <v>801.09900000000005</v>
      </c>
      <c r="O1263" s="289">
        <v>816560.21070000005</v>
      </c>
      <c r="P1263" s="289">
        <v>38178.947999999997</v>
      </c>
      <c r="Q1263" s="289">
        <v>38915801.696400002</v>
      </c>
      <c r="R1263" s="289">
        <v>0</v>
      </c>
      <c r="S1263" s="289">
        <v>0</v>
      </c>
    </row>
    <row r="1264" spans="1:19">
      <c r="A1264" s="69" t="str">
        <f t="shared" si="19"/>
        <v>HDUSDFMDP</v>
      </c>
      <c r="B1264" s="69" t="str">
        <f>VLOOKUP(H1264,mapping!A:B,2,0)</f>
        <v>HDUSDF</v>
      </c>
      <c r="C1264" s="69" t="str">
        <f>VLOOKUP(H1264,mapping!A:C,3,0)</f>
        <v>MDP</v>
      </c>
      <c r="D1264" s="69" t="str">
        <f>VLOOKUP(H1264,mapping!A:D,4,0)</f>
        <v>Direct Plan - Monthly Dividend Option</v>
      </c>
      <c r="G1264" s="239">
        <v>1262</v>
      </c>
      <c r="H1264" s="358" t="s">
        <v>1678</v>
      </c>
      <c r="I1264" s="358" t="s">
        <v>2114</v>
      </c>
      <c r="J1264" s="287">
        <v>44525</v>
      </c>
      <c r="K1264" s="287">
        <v>44525</v>
      </c>
      <c r="L1264" s="289">
        <v>3.24487075</v>
      </c>
      <c r="M1264" s="289">
        <v>3.24487075</v>
      </c>
      <c r="N1264" s="289">
        <v>0</v>
      </c>
      <c r="O1264" s="289">
        <v>0</v>
      </c>
      <c r="P1264" s="289">
        <v>858.76900000000001</v>
      </c>
      <c r="Q1264" s="289">
        <v>868588.59413049999</v>
      </c>
      <c r="R1264" s="289">
        <v>0</v>
      </c>
      <c r="S1264" s="289">
        <v>0</v>
      </c>
    </row>
    <row r="1265" spans="1:19">
      <c r="A1265" s="69" t="str">
        <f t="shared" si="19"/>
        <v>HLCASHRDD</v>
      </c>
      <c r="B1265" s="69" t="str">
        <f>VLOOKUP(H1265,mapping!A:B,2,0)</f>
        <v>HLCASH</v>
      </c>
      <c r="C1265" s="69" t="str">
        <f>VLOOKUP(H1265,mapping!A:C,3,0)</f>
        <v>RDD</v>
      </c>
      <c r="D1265" s="69" t="str">
        <f>VLOOKUP(H1265,mapping!A:D,4,0)</f>
        <v>Regular Option - Daily Dividend</v>
      </c>
      <c r="G1265" s="239">
        <v>1263</v>
      </c>
      <c r="H1265" s="358" t="s">
        <v>638</v>
      </c>
      <c r="I1265" s="358" t="s">
        <v>2101</v>
      </c>
      <c r="J1265" s="287">
        <v>44495</v>
      </c>
      <c r="K1265" s="287">
        <v>44495</v>
      </c>
      <c r="L1265" s="289">
        <v>7.5737999999999999E-4</v>
      </c>
      <c r="M1265" s="289">
        <v>7.5737999999999999E-4</v>
      </c>
      <c r="N1265" s="289">
        <v>801.09900000000005</v>
      </c>
      <c r="O1265" s="289">
        <v>816560.21070000005</v>
      </c>
      <c r="P1265" s="289">
        <v>38178.947999999997</v>
      </c>
      <c r="Q1265" s="289">
        <v>38915801.696400002</v>
      </c>
      <c r="R1265" s="289">
        <v>0</v>
      </c>
      <c r="S1265" s="289">
        <v>0</v>
      </c>
    </row>
    <row r="1266" spans="1:19">
      <c r="A1266" s="69" t="str">
        <f t="shared" si="19"/>
        <v>HDONTFWD</v>
      </c>
      <c r="B1266" s="69" t="str">
        <f>VLOOKUP(H1266,mapping!A:B,2,0)</f>
        <v>HDONTF</v>
      </c>
      <c r="C1266" s="69" t="str">
        <f>VLOOKUP(H1266,mapping!A:C,3,0)</f>
        <v>WD</v>
      </c>
      <c r="D1266" s="69" t="str">
        <f>VLOOKUP(H1266,mapping!A:D,4,0)</f>
        <v>Weekly Dividend Option</v>
      </c>
      <c r="G1266" s="239">
        <v>1264</v>
      </c>
      <c r="H1266" s="358" t="s">
        <v>1461</v>
      </c>
      <c r="I1266" s="358" t="s">
        <v>2107</v>
      </c>
      <c r="J1266" s="287">
        <v>44530</v>
      </c>
      <c r="K1266" s="287">
        <v>44530</v>
      </c>
      <c r="L1266" s="289">
        <v>0.59158770000000005</v>
      </c>
      <c r="M1266" s="289">
        <v>0.59158770000000005</v>
      </c>
      <c r="N1266" s="289">
        <v>0</v>
      </c>
      <c r="O1266" s="289">
        <v>0</v>
      </c>
      <c r="P1266" s="289">
        <v>52.076999999999998</v>
      </c>
      <c r="Q1266" s="289">
        <v>52107.808753199999</v>
      </c>
      <c r="R1266" s="289">
        <v>0</v>
      </c>
      <c r="S1266" s="289">
        <v>0</v>
      </c>
    </row>
    <row r="1267" spans="1:19">
      <c r="A1267" s="69" t="str">
        <f t="shared" si="19"/>
        <v>HDCOBFMD</v>
      </c>
      <c r="B1267" s="69" t="str">
        <f>VLOOKUP(H1267,mapping!A:B,2,0)</f>
        <v>HDCOBF</v>
      </c>
      <c r="C1267" s="69" t="str">
        <f>VLOOKUP(H1267,mapping!A:C,3,0)</f>
        <v>MD</v>
      </c>
      <c r="D1267" s="69" t="str">
        <f>VLOOKUP(H1267,mapping!A:D,4,0)</f>
        <v>Regular Option - Monthly Dividend</v>
      </c>
      <c r="G1267" s="239">
        <v>1265</v>
      </c>
      <c r="H1267" s="358" t="s">
        <v>1833</v>
      </c>
      <c r="I1267" s="358" t="s">
        <v>2125</v>
      </c>
      <c r="J1267" s="287">
        <v>44525</v>
      </c>
      <c r="K1267" s="287">
        <v>44525</v>
      </c>
      <c r="L1267" s="359">
        <v>2.237714E-2</v>
      </c>
      <c r="M1267" s="359">
        <v>2.237714E-2</v>
      </c>
      <c r="N1267" s="289">
        <v>0</v>
      </c>
      <c r="O1267" s="289">
        <v>0</v>
      </c>
      <c r="P1267" s="289">
        <v>2516853.0359999998</v>
      </c>
      <c r="Q1267" s="289">
        <v>25271721.334476002</v>
      </c>
      <c r="R1267" s="289">
        <v>0</v>
      </c>
      <c r="S1267" s="289">
        <v>0</v>
      </c>
    </row>
    <row r="1268" spans="1:19">
      <c r="A1268" s="69" t="str">
        <f t="shared" si="19"/>
        <v>HLCASHRWD</v>
      </c>
      <c r="B1268" s="69" t="str">
        <f>VLOOKUP(H1268,mapping!A:B,2,0)</f>
        <v>HLCASH</v>
      </c>
      <c r="C1268" s="69" t="str">
        <f>VLOOKUP(H1268,mapping!A:C,3,0)</f>
        <v>RWD</v>
      </c>
      <c r="D1268" s="69" t="str">
        <f>VLOOKUP(H1268,mapping!A:D,4,0)</f>
        <v>Regular Option - Weekly Dividend</v>
      </c>
      <c r="G1268" s="239">
        <v>1266</v>
      </c>
      <c r="H1268" s="358" t="s">
        <v>644</v>
      </c>
      <c r="I1268" s="358" t="s">
        <v>2109</v>
      </c>
      <c r="J1268" s="287">
        <v>44600</v>
      </c>
      <c r="K1268" s="287">
        <v>44600</v>
      </c>
      <c r="L1268" s="289">
        <v>0.48769344999999997</v>
      </c>
      <c r="M1268" s="289">
        <v>0.48769344999999997</v>
      </c>
      <c r="N1268" s="289">
        <v>4446.8969999999999</v>
      </c>
      <c r="O1268" s="289">
        <v>4450088.0932871997</v>
      </c>
      <c r="P1268" s="289">
        <v>860.99699999999996</v>
      </c>
      <c r="Q1268" s="289">
        <v>861614.85144720005</v>
      </c>
      <c r="R1268" s="289">
        <v>0</v>
      </c>
      <c r="S1268" s="289">
        <v>0</v>
      </c>
    </row>
    <row r="1269" spans="1:19" hidden="1">
      <c r="A1269" s="69" t="str">
        <f t="shared" si="19"/>
        <v>HLCASHIgnore</v>
      </c>
      <c r="B1269" s="69" t="str">
        <f>VLOOKUP(H1269,mapping!A:B,2,0)</f>
        <v>HLCASH</v>
      </c>
      <c r="C1269" s="69" t="str">
        <f>VLOOKUP(H1269,mapping!A:C,3,0)</f>
        <v>Ignore</v>
      </c>
      <c r="D1269" s="69" t="str">
        <f>VLOOKUP(H1269,mapping!A:D,4,0)</f>
        <v>Ignore</v>
      </c>
      <c r="G1269" s="239">
        <v>1267</v>
      </c>
      <c r="H1269" s="358" t="s">
        <v>1862</v>
      </c>
      <c r="I1269" s="358" t="s">
        <v>2113</v>
      </c>
      <c r="J1269" s="287">
        <v>44494</v>
      </c>
      <c r="K1269" s="287">
        <v>44494</v>
      </c>
      <c r="L1269" s="289">
        <v>2.4942697300000001</v>
      </c>
      <c r="M1269" s="289">
        <v>2.4942697300000001</v>
      </c>
      <c r="N1269" s="289">
        <v>0</v>
      </c>
      <c r="O1269" s="289">
        <v>0</v>
      </c>
      <c r="P1269" s="289">
        <v>18.277000000000001</v>
      </c>
      <c r="Q1269" s="289">
        <v>19015.0380539</v>
      </c>
      <c r="R1269" s="289">
        <v>0</v>
      </c>
      <c r="S1269" s="289">
        <v>0</v>
      </c>
    </row>
    <row r="1270" spans="1:19" hidden="1">
      <c r="A1270" s="69" t="str">
        <f t="shared" si="19"/>
        <v>HDONTFIgnore</v>
      </c>
      <c r="B1270" s="69" t="str">
        <f>VLOOKUP(H1270,mapping!A:B,2,0)</f>
        <v>HDONTF</v>
      </c>
      <c r="C1270" s="69" t="str">
        <f>VLOOKUP(H1270,mapping!A:C,3,0)</f>
        <v>Ignore</v>
      </c>
      <c r="D1270" s="69" t="str">
        <f>VLOOKUP(H1270,mapping!A:D,4,0)</f>
        <v>Ignore</v>
      </c>
      <c r="G1270" s="239">
        <v>1268</v>
      </c>
      <c r="H1270" s="358" t="s">
        <v>2250</v>
      </c>
      <c r="I1270" s="358" t="s">
        <v>2260</v>
      </c>
      <c r="J1270" s="287">
        <v>44617</v>
      </c>
      <c r="K1270" s="287">
        <v>44617</v>
      </c>
      <c r="L1270" s="289">
        <v>2.774</v>
      </c>
      <c r="M1270" s="289">
        <v>2.774</v>
      </c>
      <c r="N1270" s="289">
        <v>0</v>
      </c>
      <c r="O1270" s="289">
        <v>0</v>
      </c>
      <c r="P1270" s="289">
        <v>3.0129999999999999</v>
      </c>
      <c r="Q1270" s="289">
        <v>3021.3619788999999</v>
      </c>
      <c r="R1270" s="289">
        <v>0</v>
      </c>
      <c r="S1270" s="289">
        <v>0</v>
      </c>
    </row>
    <row r="1271" spans="1:19">
      <c r="A1271" s="69" t="str">
        <f t="shared" si="19"/>
        <v>HDUSDFWD</v>
      </c>
      <c r="B1271" s="69" t="str">
        <f>VLOOKUP(H1271,mapping!A:B,2,0)</f>
        <v>HDUSDF</v>
      </c>
      <c r="C1271" s="69" t="str">
        <f>VLOOKUP(H1271,mapping!A:C,3,0)</f>
        <v>WD</v>
      </c>
      <c r="D1271" s="69" t="str">
        <f>VLOOKUP(H1271,mapping!A:D,4,0)</f>
        <v>Weekly Dividend Option</v>
      </c>
      <c r="G1271" s="239">
        <v>1269</v>
      </c>
      <c r="H1271" s="358" t="s">
        <v>1681</v>
      </c>
      <c r="I1271" s="358" t="s">
        <v>2111</v>
      </c>
      <c r="J1271" s="287">
        <v>44537</v>
      </c>
      <c r="K1271" s="287">
        <v>44537</v>
      </c>
      <c r="L1271" s="289">
        <v>0.66604386999999998</v>
      </c>
      <c r="M1271" s="289">
        <v>0.66604386999999998</v>
      </c>
      <c r="N1271" s="289">
        <v>0</v>
      </c>
      <c r="O1271" s="289">
        <v>0</v>
      </c>
      <c r="P1271" s="289">
        <v>28846.188999999998</v>
      </c>
      <c r="Q1271" s="289">
        <v>29581688.934789699</v>
      </c>
      <c r="R1271" s="289">
        <v>0</v>
      </c>
      <c r="S1271" s="289">
        <v>0</v>
      </c>
    </row>
    <row r="1272" spans="1:19">
      <c r="A1272" s="69" t="str">
        <f t="shared" si="19"/>
        <v>HLCASHRDD</v>
      </c>
      <c r="B1272" s="69" t="str">
        <f>VLOOKUP(H1272,mapping!A:B,2,0)</f>
        <v>HLCASH</v>
      </c>
      <c r="C1272" s="69" t="str">
        <f>VLOOKUP(H1272,mapping!A:C,3,0)</f>
        <v>RDD</v>
      </c>
      <c r="D1272" s="69" t="str">
        <f>VLOOKUP(H1272,mapping!A:D,4,0)</f>
        <v>Regular Option - Daily Dividend</v>
      </c>
      <c r="G1272" s="239">
        <v>1270</v>
      </c>
      <c r="H1272" s="358" t="s">
        <v>638</v>
      </c>
      <c r="I1272" s="358" t="s">
        <v>2101</v>
      </c>
      <c r="J1272" s="287">
        <v>44517</v>
      </c>
      <c r="K1272" s="287">
        <v>44517</v>
      </c>
      <c r="L1272" s="289">
        <v>8.9498679999999997E-2</v>
      </c>
      <c r="M1272" s="289">
        <v>8.9498679999999997E-2</v>
      </c>
      <c r="N1272" s="289">
        <v>801.09900000000005</v>
      </c>
      <c r="O1272" s="289">
        <v>816560.21070000005</v>
      </c>
      <c r="P1272" s="289">
        <v>38178.947999999997</v>
      </c>
      <c r="Q1272" s="289">
        <v>38915801.696400002</v>
      </c>
      <c r="R1272" s="289">
        <v>0</v>
      </c>
      <c r="S1272" s="289">
        <v>0</v>
      </c>
    </row>
    <row r="1273" spans="1:19">
      <c r="A1273" s="69" t="str">
        <f t="shared" si="19"/>
        <v>HLCASHRWD</v>
      </c>
      <c r="B1273" s="69" t="str">
        <f>VLOOKUP(H1273,mapping!A:B,2,0)</f>
        <v>HLCASH</v>
      </c>
      <c r="C1273" s="69" t="str">
        <f>VLOOKUP(H1273,mapping!A:C,3,0)</f>
        <v>RWD</v>
      </c>
      <c r="D1273" s="69" t="str">
        <f>VLOOKUP(H1273,mapping!A:D,4,0)</f>
        <v>Regular Option - Weekly Dividend</v>
      </c>
      <c r="G1273" s="239">
        <v>1271</v>
      </c>
      <c r="H1273" s="358" t="s">
        <v>644</v>
      </c>
      <c r="I1273" s="358" t="s">
        <v>2109</v>
      </c>
      <c r="J1273" s="287">
        <v>44509</v>
      </c>
      <c r="K1273" s="287">
        <v>44509</v>
      </c>
      <c r="L1273" s="289">
        <v>0.66242376000000003</v>
      </c>
      <c r="M1273" s="289">
        <v>0.66242376000000003</v>
      </c>
      <c r="N1273" s="289">
        <v>4446.8969999999999</v>
      </c>
      <c r="O1273" s="289">
        <v>4450864.9661931004</v>
      </c>
      <c r="P1273" s="289">
        <v>860.99699999999996</v>
      </c>
      <c r="Q1273" s="289">
        <v>861765.26762309996</v>
      </c>
      <c r="R1273" s="289">
        <v>0</v>
      </c>
      <c r="S1273" s="289">
        <v>0</v>
      </c>
    </row>
    <row r="1274" spans="1:19" hidden="1">
      <c r="A1274" s="69" t="str">
        <f t="shared" si="19"/>
        <v>HLCASHIgnore</v>
      </c>
      <c r="B1274" s="69" t="str">
        <f>VLOOKUP(H1274,mapping!A:B,2,0)</f>
        <v>HLCASH</v>
      </c>
      <c r="C1274" s="69" t="str">
        <f>VLOOKUP(H1274,mapping!A:C,3,0)</f>
        <v>Ignore</v>
      </c>
      <c r="D1274" s="69" t="str">
        <f>VLOOKUP(H1274,mapping!A:D,4,0)</f>
        <v>Ignore</v>
      </c>
      <c r="G1274" s="239">
        <v>1272</v>
      </c>
      <c r="H1274" s="358" t="s">
        <v>1862</v>
      </c>
      <c r="I1274" s="358" t="s">
        <v>2113</v>
      </c>
      <c r="J1274" s="287">
        <v>44586</v>
      </c>
      <c r="K1274" s="287">
        <v>44586</v>
      </c>
      <c r="L1274" s="289">
        <v>2.9506112299999998</v>
      </c>
      <c r="M1274" s="289">
        <v>2.9506112299999998</v>
      </c>
      <c r="N1274" s="289">
        <v>0</v>
      </c>
      <c r="O1274" s="289">
        <v>0</v>
      </c>
      <c r="P1274" s="289">
        <v>9.6080000000000005</v>
      </c>
      <c r="Q1274" s="289">
        <v>10000.361896</v>
      </c>
      <c r="R1274" s="289">
        <v>0</v>
      </c>
      <c r="S1274" s="289">
        <v>0</v>
      </c>
    </row>
    <row r="1275" spans="1:19">
      <c r="A1275" s="69" t="str">
        <f t="shared" si="19"/>
        <v>HLCASHWD</v>
      </c>
      <c r="B1275" s="69" t="str">
        <f>VLOOKUP(H1275,mapping!A:B,2,0)</f>
        <v>HLCASH</v>
      </c>
      <c r="C1275" s="69" t="str">
        <f>VLOOKUP(H1275,mapping!A:C,3,0)</f>
        <v>WD</v>
      </c>
      <c r="D1275" s="69" t="str">
        <f>VLOOKUP(H1275,mapping!A:D,4,0)</f>
        <v>Weekly Dividend Option</v>
      </c>
      <c r="G1275" s="239">
        <v>1273</v>
      </c>
      <c r="H1275" s="358" t="s">
        <v>660</v>
      </c>
      <c r="I1275" s="358" t="s">
        <v>2105</v>
      </c>
      <c r="J1275" s="287">
        <v>44635</v>
      </c>
      <c r="K1275" s="287">
        <v>44635</v>
      </c>
      <c r="L1275" s="289">
        <v>0.78803597999999997</v>
      </c>
      <c r="M1275" s="289">
        <v>0.78803597999999997</v>
      </c>
      <c r="N1275" s="289">
        <v>1971.066</v>
      </c>
      <c r="O1275" s="289">
        <v>2184422.2652106001</v>
      </c>
      <c r="P1275" s="289">
        <v>88291.612999999998</v>
      </c>
      <c r="Q1275" s="289">
        <v>97848659.186733305</v>
      </c>
      <c r="R1275" s="289">
        <v>0</v>
      </c>
      <c r="S1275" s="289">
        <v>3646.02</v>
      </c>
    </row>
    <row r="1276" spans="1:19">
      <c r="A1276" s="69" t="str">
        <f t="shared" si="19"/>
        <v>HLCASHRDD</v>
      </c>
      <c r="B1276" s="69" t="str">
        <f>VLOOKUP(H1276,mapping!A:B,2,0)</f>
        <v>HLCASH</v>
      </c>
      <c r="C1276" s="69" t="str">
        <f>VLOOKUP(H1276,mapping!A:C,3,0)</f>
        <v>RDD</v>
      </c>
      <c r="D1276" s="69" t="str">
        <f>VLOOKUP(H1276,mapping!A:D,4,0)</f>
        <v>Regular Option - Daily Dividend</v>
      </c>
      <c r="G1276" s="239">
        <v>1274</v>
      </c>
      <c r="H1276" s="358" t="s">
        <v>638</v>
      </c>
      <c r="I1276" s="358" t="s">
        <v>2101</v>
      </c>
      <c r="J1276" s="287">
        <v>44521</v>
      </c>
      <c r="K1276" s="287">
        <v>44521</v>
      </c>
      <c r="L1276" s="289">
        <v>0.20837591</v>
      </c>
      <c r="M1276" s="289">
        <v>0.20837591</v>
      </c>
      <c r="N1276" s="289">
        <v>801.09900000000005</v>
      </c>
      <c r="O1276" s="289">
        <v>816560.21070000005</v>
      </c>
      <c r="P1276" s="289">
        <v>38178.947999999997</v>
      </c>
      <c r="Q1276" s="289">
        <v>38915801.696400002</v>
      </c>
      <c r="R1276" s="289">
        <v>0</v>
      </c>
      <c r="S1276" s="289">
        <v>0</v>
      </c>
    </row>
    <row r="1277" spans="1:19">
      <c r="A1277" s="69" t="str">
        <f t="shared" si="19"/>
        <v>HLCASHRDD</v>
      </c>
      <c r="B1277" s="69" t="str">
        <f>VLOOKUP(H1277,mapping!A:B,2,0)</f>
        <v>HLCASH</v>
      </c>
      <c r="C1277" s="69" t="str">
        <f>VLOOKUP(H1277,mapping!A:C,3,0)</f>
        <v>RDD</v>
      </c>
      <c r="D1277" s="69" t="str">
        <f>VLOOKUP(H1277,mapping!A:D,4,0)</f>
        <v>Regular Option - Daily Dividend</v>
      </c>
      <c r="G1277" s="239">
        <v>1275</v>
      </c>
      <c r="H1277" s="358" t="s">
        <v>638</v>
      </c>
      <c r="I1277" s="358" t="s">
        <v>2101</v>
      </c>
      <c r="J1277" s="287">
        <v>44614</v>
      </c>
      <c r="K1277" s="287">
        <v>44614</v>
      </c>
      <c r="L1277" s="289">
        <v>5.563187E-2</v>
      </c>
      <c r="M1277" s="289">
        <v>5.563187E-2</v>
      </c>
      <c r="N1277" s="289">
        <v>801.09900000000005</v>
      </c>
      <c r="O1277" s="289">
        <v>816560.21070000005</v>
      </c>
      <c r="P1277" s="289">
        <v>38178.947999999997</v>
      </c>
      <c r="Q1277" s="289">
        <v>38915801.696400002</v>
      </c>
      <c r="R1277" s="289">
        <v>0</v>
      </c>
      <c r="S1277" s="289">
        <v>0</v>
      </c>
    </row>
    <row r="1278" spans="1:19">
      <c r="A1278" s="69" t="str">
        <f t="shared" si="19"/>
        <v>HDONTFMDP</v>
      </c>
      <c r="B1278" s="69" t="str">
        <f>VLOOKUP(H1278,mapping!A:B,2,0)</f>
        <v>HDONTF</v>
      </c>
      <c r="C1278" s="69" t="str">
        <f>VLOOKUP(H1278,mapping!A:C,3,0)</f>
        <v>MDP</v>
      </c>
      <c r="D1278" s="69" t="str">
        <f>VLOOKUP(H1278,mapping!A:D,4,0)</f>
        <v>Monthly IDCW Option</v>
      </c>
      <c r="G1278" s="239">
        <v>1276</v>
      </c>
      <c r="H1278" s="358" t="s">
        <v>1458</v>
      </c>
      <c r="I1278" s="358" t="s">
        <v>2258</v>
      </c>
      <c r="J1278" s="287">
        <v>44557</v>
      </c>
      <c r="K1278" s="287">
        <v>44557</v>
      </c>
      <c r="L1278" s="289">
        <v>1.833869</v>
      </c>
      <c r="M1278" s="289">
        <v>1.833869</v>
      </c>
      <c r="N1278" s="289">
        <v>0</v>
      </c>
      <c r="O1278" s="289">
        <v>0</v>
      </c>
      <c r="P1278" s="289">
        <v>49.997999999999998</v>
      </c>
      <c r="Q1278" s="289">
        <v>50089.691332199996</v>
      </c>
      <c r="R1278" s="289">
        <v>0</v>
      </c>
      <c r="S1278" s="289">
        <v>0</v>
      </c>
    </row>
    <row r="1279" spans="1:19">
      <c r="A1279" s="69" t="str">
        <f t="shared" si="19"/>
        <v>HDUSDFWDP</v>
      </c>
      <c r="B1279" s="69" t="str">
        <f>VLOOKUP(H1279,mapping!A:B,2,0)</f>
        <v>HDUSDF</v>
      </c>
      <c r="C1279" s="69" t="str">
        <f>VLOOKUP(H1279,mapping!A:C,3,0)</f>
        <v>WDP</v>
      </c>
      <c r="D1279" s="69" t="str">
        <f>VLOOKUP(H1279,mapping!A:D,4,0)</f>
        <v>Direct Plan - Weekly Dividend Option</v>
      </c>
      <c r="G1279" s="239">
        <v>1277</v>
      </c>
      <c r="H1279" s="358" t="s">
        <v>1684</v>
      </c>
      <c r="I1279" s="358" t="s">
        <v>2108</v>
      </c>
      <c r="J1279" s="287">
        <v>44523</v>
      </c>
      <c r="K1279" s="287">
        <v>44523</v>
      </c>
      <c r="L1279" s="289">
        <v>0.67802174000000004</v>
      </c>
      <c r="M1279" s="289">
        <v>0.67802174000000004</v>
      </c>
      <c r="N1279" s="289">
        <v>0</v>
      </c>
      <c r="O1279" s="289">
        <v>0</v>
      </c>
      <c r="P1279" s="289">
        <v>26.864999999999998</v>
      </c>
      <c r="Q1279" s="289">
        <v>27110.223720000002</v>
      </c>
      <c r="R1279" s="289">
        <v>0</v>
      </c>
      <c r="S1279" s="289">
        <v>0</v>
      </c>
    </row>
    <row r="1280" spans="1:19">
      <c r="A1280" s="69" t="str">
        <f t="shared" si="19"/>
        <v>HLCASHRDD</v>
      </c>
      <c r="B1280" s="69" t="str">
        <f>VLOOKUP(H1280,mapping!A:B,2,0)</f>
        <v>HLCASH</v>
      </c>
      <c r="C1280" s="69" t="str">
        <f>VLOOKUP(H1280,mapping!A:C,3,0)</f>
        <v>RDD</v>
      </c>
      <c r="D1280" s="69" t="str">
        <f>VLOOKUP(H1280,mapping!A:D,4,0)</f>
        <v>Regular Option - Daily Dividend</v>
      </c>
      <c r="G1280" s="239">
        <v>1278</v>
      </c>
      <c r="H1280" s="358" t="s">
        <v>638</v>
      </c>
      <c r="I1280" s="358" t="s">
        <v>2101</v>
      </c>
      <c r="J1280" s="287">
        <v>44488</v>
      </c>
      <c r="K1280" s="287">
        <v>44488</v>
      </c>
      <c r="L1280" s="289">
        <v>4.2742710000000003E-2</v>
      </c>
      <c r="M1280" s="289">
        <v>4.2742710000000003E-2</v>
      </c>
      <c r="N1280" s="289">
        <v>801.09900000000005</v>
      </c>
      <c r="O1280" s="289">
        <v>816560.21070000005</v>
      </c>
      <c r="P1280" s="289">
        <v>38178.947999999997</v>
      </c>
      <c r="Q1280" s="289">
        <v>38915801.696400002</v>
      </c>
      <c r="R1280" s="289">
        <v>0</v>
      </c>
      <c r="S1280" s="289">
        <v>0</v>
      </c>
    </row>
    <row r="1281" spans="1:19">
      <c r="A1281" s="69" t="str">
        <f t="shared" si="19"/>
        <v>HLCASHRDD</v>
      </c>
      <c r="B1281" s="69" t="str">
        <f>VLOOKUP(H1281,mapping!A:B,2,0)</f>
        <v>HLCASH</v>
      </c>
      <c r="C1281" s="69" t="str">
        <f>VLOOKUP(H1281,mapping!A:C,3,0)</f>
        <v>RDD</v>
      </c>
      <c r="D1281" s="69" t="str">
        <f>VLOOKUP(H1281,mapping!A:D,4,0)</f>
        <v>Regular Option - Daily Dividend</v>
      </c>
      <c r="G1281" s="239">
        <v>1279</v>
      </c>
      <c r="H1281" s="358" t="s">
        <v>638</v>
      </c>
      <c r="I1281" s="358" t="s">
        <v>2101</v>
      </c>
      <c r="J1281" s="287">
        <v>44547</v>
      </c>
      <c r="K1281" s="287">
        <v>44547</v>
      </c>
      <c r="L1281" s="289">
        <v>7.543764E-2</v>
      </c>
      <c r="M1281" s="289">
        <v>7.543764E-2</v>
      </c>
      <c r="N1281" s="289">
        <v>801.09900000000005</v>
      </c>
      <c r="O1281" s="289">
        <v>816560.21070000005</v>
      </c>
      <c r="P1281" s="289">
        <v>38178.947999999997</v>
      </c>
      <c r="Q1281" s="289">
        <v>38915801.696400002</v>
      </c>
      <c r="R1281" s="289">
        <v>0</v>
      </c>
      <c r="S1281" s="289">
        <v>0</v>
      </c>
    </row>
    <row r="1282" spans="1:19">
      <c r="A1282" s="69" t="str">
        <f t="shared" si="19"/>
        <v>HDONTFWD</v>
      </c>
      <c r="B1282" s="69" t="str">
        <f>VLOOKUP(H1282,mapping!A:B,2,0)</f>
        <v>HDONTF</v>
      </c>
      <c r="C1282" s="69" t="str">
        <f>VLOOKUP(H1282,mapping!A:C,3,0)</f>
        <v>WD</v>
      </c>
      <c r="D1282" s="69" t="str">
        <f>VLOOKUP(H1282,mapping!A:D,4,0)</f>
        <v>Weekly Dividend Option</v>
      </c>
      <c r="G1282" s="239">
        <v>1280</v>
      </c>
      <c r="H1282" s="358" t="s">
        <v>1461</v>
      </c>
      <c r="I1282" s="358" t="s">
        <v>2107</v>
      </c>
      <c r="J1282" s="287">
        <v>44572</v>
      </c>
      <c r="K1282" s="287">
        <v>44572</v>
      </c>
      <c r="L1282" s="289">
        <v>0.60183319999999996</v>
      </c>
      <c r="M1282" s="289">
        <v>0.60183319999999996</v>
      </c>
      <c r="N1282" s="289">
        <v>0</v>
      </c>
      <c r="O1282" s="289">
        <v>0</v>
      </c>
      <c r="P1282" s="289">
        <v>52.271000000000001</v>
      </c>
      <c r="Q1282" s="289">
        <v>52302.456687799997</v>
      </c>
      <c r="R1282" s="289">
        <v>0</v>
      </c>
      <c r="S1282" s="289">
        <v>0</v>
      </c>
    </row>
    <row r="1283" spans="1:19">
      <c r="A1283" s="69" t="str">
        <f t="shared" si="19"/>
        <v>HDUSDFWD</v>
      </c>
      <c r="B1283" s="69" t="str">
        <f>VLOOKUP(H1283,mapping!A:B,2,0)</f>
        <v>HDUSDF</v>
      </c>
      <c r="C1283" s="69" t="str">
        <f>VLOOKUP(H1283,mapping!A:C,3,0)</f>
        <v>WD</v>
      </c>
      <c r="D1283" s="69" t="str">
        <f>VLOOKUP(H1283,mapping!A:D,4,0)</f>
        <v>Weekly Dividend Option</v>
      </c>
      <c r="G1283" s="239">
        <v>1281</v>
      </c>
      <c r="H1283" s="358" t="s">
        <v>1681</v>
      </c>
      <c r="I1283" s="358" t="s">
        <v>2111</v>
      </c>
      <c r="J1283" s="287">
        <v>44509</v>
      </c>
      <c r="K1283" s="287">
        <v>44509</v>
      </c>
      <c r="L1283" s="289">
        <v>1.0563930500000001</v>
      </c>
      <c r="M1283" s="289">
        <v>1.0563930500000001</v>
      </c>
      <c r="N1283" s="289">
        <v>0</v>
      </c>
      <c r="O1283" s="289">
        <v>0</v>
      </c>
      <c r="P1283" s="289">
        <v>28778.085999999999</v>
      </c>
      <c r="Q1283" s="289">
        <v>29523084.456942201</v>
      </c>
      <c r="R1283" s="289">
        <v>0</v>
      </c>
      <c r="S1283" s="289">
        <v>0</v>
      </c>
    </row>
    <row r="1284" spans="1:19">
      <c r="A1284" s="69" t="str">
        <f t="shared" ref="A1284:A1343" si="20">+B1284&amp;C1284</f>
        <v>HLCASHWD</v>
      </c>
      <c r="B1284" s="69" t="str">
        <f>VLOOKUP(H1284,mapping!A:B,2,0)</f>
        <v>HLCASH</v>
      </c>
      <c r="C1284" s="69" t="str">
        <f>VLOOKUP(H1284,mapping!A:C,3,0)</f>
        <v>WD</v>
      </c>
      <c r="D1284" s="69" t="str">
        <f>VLOOKUP(H1284,mapping!A:D,4,0)</f>
        <v>Weekly Dividend Option</v>
      </c>
      <c r="G1284" s="239">
        <v>1282</v>
      </c>
      <c r="H1284" s="358" t="s">
        <v>660</v>
      </c>
      <c r="I1284" s="358" t="s">
        <v>2105</v>
      </c>
      <c r="J1284" s="287">
        <v>44593</v>
      </c>
      <c r="K1284" s="287">
        <v>44593</v>
      </c>
      <c r="L1284" s="289">
        <v>0.77622016000000005</v>
      </c>
      <c r="M1284" s="289">
        <v>0.77622016000000005</v>
      </c>
      <c r="N1284" s="289">
        <v>1952.72</v>
      </c>
      <c r="O1284" s="289">
        <v>2164067.3768560002</v>
      </c>
      <c r="P1284" s="289">
        <v>89813.626000000004</v>
      </c>
      <c r="Q1284" s="289">
        <v>99534361.313319802</v>
      </c>
      <c r="R1284" s="289">
        <v>0</v>
      </c>
      <c r="S1284" s="289">
        <v>3569.12</v>
      </c>
    </row>
    <row r="1285" spans="1:19">
      <c r="A1285" s="69" t="str">
        <f t="shared" si="20"/>
        <v>HLCASHRDD</v>
      </c>
      <c r="B1285" s="69" t="str">
        <f>VLOOKUP(H1285,mapping!A:B,2,0)</f>
        <v>HLCASH</v>
      </c>
      <c r="C1285" s="69" t="str">
        <f>VLOOKUP(H1285,mapping!A:C,3,0)</f>
        <v>RDD</v>
      </c>
      <c r="D1285" s="69" t="str">
        <f>VLOOKUP(H1285,mapping!A:D,4,0)</f>
        <v>Regular Option - Daily Dividend</v>
      </c>
      <c r="G1285" s="239">
        <v>1283</v>
      </c>
      <c r="H1285" s="358" t="s">
        <v>638</v>
      </c>
      <c r="I1285" s="358" t="s">
        <v>2101</v>
      </c>
      <c r="J1285" s="287">
        <v>44598</v>
      </c>
      <c r="K1285" s="287">
        <v>44598</v>
      </c>
      <c r="L1285" s="289">
        <v>0.15074642999999999</v>
      </c>
      <c r="M1285" s="289">
        <v>0.15074642999999999</v>
      </c>
      <c r="N1285" s="289">
        <v>801.09900000000005</v>
      </c>
      <c r="O1285" s="289">
        <v>816560.21070000005</v>
      </c>
      <c r="P1285" s="289">
        <v>38178.947999999997</v>
      </c>
      <c r="Q1285" s="289">
        <v>38915801.696400002</v>
      </c>
      <c r="R1285" s="289">
        <v>0</v>
      </c>
      <c r="S1285" s="289">
        <v>0</v>
      </c>
    </row>
    <row r="1286" spans="1:19">
      <c r="A1286" s="69" t="str">
        <f t="shared" si="20"/>
        <v>HLCASHRDD</v>
      </c>
      <c r="B1286" s="69" t="str">
        <f>VLOOKUP(H1286,mapping!A:B,2,0)</f>
        <v>HLCASH</v>
      </c>
      <c r="C1286" s="69" t="str">
        <f>VLOOKUP(H1286,mapping!A:C,3,0)</f>
        <v>RDD</v>
      </c>
      <c r="D1286" s="69" t="str">
        <f>VLOOKUP(H1286,mapping!A:D,4,0)</f>
        <v>Regular Option - Daily Dividend</v>
      </c>
      <c r="G1286" s="239">
        <v>1284</v>
      </c>
      <c r="H1286" s="358" t="s">
        <v>638</v>
      </c>
      <c r="I1286" s="358" t="s">
        <v>2101</v>
      </c>
      <c r="J1286" s="287">
        <v>44622</v>
      </c>
      <c r="K1286" s="287">
        <v>44622</v>
      </c>
      <c r="L1286" s="289">
        <v>6.7415080000000002E-2</v>
      </c>
      <c r="M1286" s="289">
        <v>6.7415080000000002E-2</v>
      </c>
      <c r="N1286" s="289">
        <v>801.09900000000005</v>
      </c>
      <c r="O1286" s="289">
        <v>816560.21070000005</v>
      </c>
      <c r="P1286" s="289">
        <v>38178.947999999997</v>
      </c>
      <c r="Q1286" s="289">
        <v>38915801.696400002</v>
      </c>
      <c r="R1286" s="289">
        <v>0</v>
      </c>
      <c r="S1286" s="289">
        <v>0</v>
      </c>
    </row>
    <row r="1287" spans="1:19" hidden="1">
      <c r="A1287" s="69" t="str">
        <f t="shared" si="20"/>
        <v>HDUSDFIgnore</v>
      </c>
      <c r="B1287" s="69" t="str">
        <f>VLOOKUP(H1287,mapping!A:B,2,0)</f>
        <v>HDUSDF</v>
      </c>
      <c r="C1287" s="69" t="str">
        <f>VLOOKUP(H1287,mapping!A:C,3,0)</f>
        <v>Ignore</v>
      </c>
      <c r="D1287" s="69" t="str">
        <f>VLOOKUP(H1287,mapping!A:D,4,0)</f>
        <v>Ignore</v>
      </c>
      <c r="G1287" s="239">
        <v>1285</v>
      </c>
      <c r="H1287" s="358" t="s">
        <v>1900</v>
      </c>
      <c r="I1287" s="358" t="s">
        <v>2128</v>
      </c>
      <c r="J1287" s="287">
        <v>44586</v>
      </c>
      <c r="K1287" s="287">
        <v>44586</v>
      </c>
      <c r="L1287" s="289">
        <v>3.1925790599999999</v>
      </c>
      <c r="M1287" s="289">
        <v>3.1925790599999999</v>
      </c>
      <c r="N1287" s="289">
        <v>0</v>
      </c>
      <c r="O1287" s="289">
        <v>0</v>
      </c>
      <c r="P1287" s="289">
        <v>0</v>
      </c>
      <c r="Q1287" s="289">
        <v>0</v>
      </c>
      <c r="R1287" s="289">
        <v>0</v>
      </c>
      <c r="S1287" s="289">
        <v>0</v>
      </c>
    </row>
    <row r="1288" spans="1:19">
      <c r="A1288" s="69" t="str">
        <f t="shared" si="20"/>
        <v>HLCASHRDD</v>
      </c>
      <c r="B1288" s="69" t="str">
        <f>VLOOKUP(H1288,mapping!A:B,2,0)</f>
        <v>HLCASH</v>
      </c>
      <c r="C1288" s="69" t="str">
        <f>VLOOKUP(H1288,mapping!A:C,3,0)</f>
        <v>RDD</v>
      </c>
      <c r="D1288" s="69" t="str">
        <f>VLOOKUP(H1288,mapping!A:D,4,0)</f>
        <v>Regular Option - Daily Dividend</v>
      </c>
      <c r="G1288" s="239">
        <v>1286</v>
      </c>
      <c r="H1288" s="358" t="s">
        <v>638</v>
      </c>
      <c r="I1288" s="358" t="s">
        <v>2101</v>
      </c>
      <c r="J1288" s="287">
        <v>44650</v>
      </c>
      <c r="K1288" s="287">
        <v>44650</v>
      </c>
      <c r="L1288" s="289">
        <v>3.8781709999999997E-2</v>
      </c>
      <c r="M1288" s="289">
        <v>3.8781709999999997E-2</v>
      </c>
      <c r="N1288" s="289">
        <v>801.09900000000005</v>
      </c>
      <c r="O1288" s="289">
        <v>816560.21070000005</v>
      </c>
      <c r="P1288" s="289">
        <v>38178.947999999997</v>
      </c>
      <c r="Q1288" s="289">
        <v>38915801.696400002</v>
      </c>
      <c r="R1288" s="289">
        <v>0</v>
      </c>
      <c r="S1288" s="289">
        <v>0</v>
      </c>
    </row>
    <row r="1289" spans="1:19">
      <c r="A1289" s="69" t="str">
        <f t="shared" si="20"/>
        <v>HLCASHRDD</v>
      </c>
      <c r="B1289" s="69" t="str">
        <f>VLOOKUP(H1289,mapping!A:B,2,0)</f>
        <v>HLCASH</v>
      </c>
      <c r="C1289" s="69" t="str">
        <f>VLOOKUP(H1289,mapping!A:C,3,0)</f>
        <v>RDD</v>
      </c>
      <c r="D1289" s="69" t="str">
        <f>VLOOKUP(H1289,mapping!A:D,4,0)</f>
        <v>Regular Option - Daily Dividend</v>
      </c>
      <c r="G1289" s="239">
        <v>1287</v>
      </c>
      <c r="H1289" s="358" t="s">
        <v>638</v>
      </c>
      <c r="I1289" s="358" t="s">
        <v>2101</v>
      </c>
      <c r="J1289" s="287">
        <v>44579</v>
      </c>
      <c r="K1289" s="287">
        <v>44579</v>
      </c>
      <c r="L1289" s="289">
        <v>4.2989760000000002E-2</v>
      </c>
      <c r="M1289" s="289">
        <v>4.2989760000000002E-2</v>
      </c>
      <c r="N1289" s="289">
        <v>801.09900000000005</v>
      </c>
      <c r="O1289" s="289">
        <v>816560.21070000005</v>
      </c>
      <c r="P1289" s="289">
        <v>38178.947999999997</v>
      </c>
      <c r="Q1289" s="289">
        <v>38915801.696400002</v>
      </c>
      <c r="R1289" s="289">
        <v>0</v>
      </c>
      <c r="S1289" s="289">
        <v>0</v>
      </c>
    </row>
    <row r="1290" spans="1:19">
      <c r="A1290" s="69" t="str">
        <f t="shared" si="20"/>
        <v>HDCOBFHYP</v>
      </c>
      <c r="B1290" s="69" t="str">
        <f>VLOOKUP(H1290,mapping!A:B,2,0)</f>
        <v>HDCOBF</v>
      </c>
      <c r="C1290" s="69" t="str">
        <f>VLOOKUP(H1290,mapping!A:C,3,0)</f>
        <v>HYP</v>
      </c>
      <c r="D1290" s="69" t="str">
        <f>VLOOKUP(H1290,mapping!A:D,4,0)</f>
        <v>Direct Plan - Half Yearly Dividend Option</v>
      </c>
      <c r="G1290" s="239">
        <v>1288</v>
      </c>
      <c r="H1290" s="358" t="s">
        <v>1830</v>
      </c>
      <c r="I1290" s="358" t="s">
        <v>2136</v>
      </c>
      <c r="J1290" s="287">
        <v>44645</v>
      </c>
      <c r="K1290" s="287">
        <v>44645</v>
      </c>
      <c r="L1290" s="359">
        <v>0.28000000000000003</v>
      </c>
      <c r="M1290" s="359">
        <v>0.28000000000000003</v>
      </c>
      <c r="N1290" s="289">
        <v>0</v>
      </c>
      <c r="O1290" s="289">
        <v>0</v>
      </c>
      <c r="P1290" s="289">
        <v>19920.235000000001</v>
      </c>
      <c r="Q1290" s="289">
        <v>206999.12997899999</v>
      </c>
      <c r="R1290" s="289">
        <v>0</v>
      </c>
      <c r="S1290" s="289">
        <v>0</v>
      </c>
    </row>
    <row r="1291" spans="1:19">
      <c r="A1291" s="69" t="str">
        <f t="shared" si="20"/>
        <v>HDSTIFWDP</v>
      </c>
      <c r="B1291" s="69" t="str">
        <f>VLOOKUP(H1291,mapping!A:B,2,0)</f>
        <v>HDSTIF</v>
      </c>
      <c r="C1291" s="69" t="str">
        <f>VLOOKUP(H1291,mapping!A:C,3,0)</f>
        <v>WDP</v>
      </c>
      <c r="D1291" s="69" t="str">
        <f>VLOOKUP(H1291,mapping!A:D,4,0)</f>
        <v>Direct Plan - Weekly Dividend Option</v>
      </c>
      <c r="G1291" s="239">
        <v>1289</v>
      </c>
      <c r="H1291" s="358" t="s">
        <v>455</v>
      </c>
      <c r="I1291" s="358" t="s">
        <v>2110</v>
      </c>
      <c r="J1291" s="287">
        <v>44537</v>
      </c>
      <c r="K1291" s="287">
        <v>44537</v>
      </c>
      <c r="L1291" s="289">
        <v>3.6528400000000001E-3</v>
      </c>
      <c r="M1291" s="289">
        <v>3.6528400000000001E-3</v>
      </c>
      <c r="N1291" s="289">
        <v>51696.868999999999</v>
      </c>
      <c r="O1291" s="289">
        <v>528393.698049</v>
      </c>
      <c r="P1291" s="289">
        <v>423399.67499999999</v>
      </c>
      <c r="Q1291" s="289">
        <v>4327568.0781749999</v>
      </c>
      <c r="R1291" s="289">
        <v>0</v>
      </c>
      <c r="S1291" s="289">
        <v>172.77</v>
      </c>
    </row>
    <row r="1292" spans="1:19">
      <c r="A1292" s="69" t="str">
        <f t="shared" si="20"/>
        <v>HDSTIFWDP</v>
      </c>
      <c r="B1292" s="69" t="str">
        <f>VLOOKUP(H1292,mapping!A:B,2,0)</f>
        <v>HDSTIF</v>
      </c>
      <c r="C1292" s="69" t="str">
        <f>VLOOKUP(H1292,mapping!A:C,3,0)</f>
        <v>WDP</v>
      </c>
      <c r="D1292" s="69" t="str">
        <f>VLOOKUP(H1292,mapping!A:D,4,0)</f>
        <v>Direct Plan - Weekly Dividend Option</v>
      </c>
      <c r="G1292" s="239">
        <v>1290</v>
      </c>
      <c r="H1292" s="358" t="s">
        <v>455</v>
      </c>
      <c r="I1292" s="358" t="s">
        <v>2110</v>
      </c>
      <c r="J1292" s="287">
        <v>44649</v>
      </c>
      <c r="K1292" s="287">
        <v>44649</v>
      </c>
      <c r="L1292" s="289">
        <v>1.122342E-2</v>
      </c>
      <c r="M1292" s="289">
        <v>1.122342E-2</v>
      </c>
      <c r="N1292" s="289">
        <v>52189.464</v>
      </c>
      <c r="O1292" s="289">
        <v>533804.2756848</v>
      </c>
      <c r="P1292" s="289">
        <v>427554.36800000002</v>
      </c>
      <c r="Q1292" s="289">
        <v>4373111.5867776005</v>
      </c>
      <c r="R1292" s="289">
        <v>0</v>
      </c>
      <c r="S1292" s="289">
        <v>454.99</v>
      </c>
    </row>
    <row r="1293" spans="1:19">
      <c r="A1293" s="69" t="str">
        <f t="shared" si="20"/>
        <v>HDFLXIQDP</v>
      </c>
      <c r="B1293" s="69" t="str">
        <f>VLOOKUP(H1293,mapping!A:B,2,0)</f>
        <v>HDFLXI</v>
      </c>
      <c r="C1293" s="69" t="str">
        <f>VLOOKUP(H1293,mapping!A:C,3,0)</f>
        <v>QDP</v>
      </c>
      <c r="D1293" s="69" t="str">
        <f>VLOOKUP(H1293,mapping!A:D,4,0)</f>
        <v>Direct Plan - Quarterly Dividend Option</v>
      </c>
      <c r="G1293" s="239">
        <v>1291</v>
      </c>
      <c r="H1293" s="358" t="s">
        <v>349</v>
      </c>
      <c r="I1293" s="358" t="s">
        <v>2135</v>
      </c>
      <c r="J1293" s="287">
        <v>44557</v>
      </c>
      <c r="K1293" s="287">
        <v>44557</v>
      </c>
      <c r="L1293" s="359">
        <v>0.18</v>
      </c>
      <c r="M1293" s="359">
        <v>0.18</v>
      </c>
      <c r="N1293" s="289">
        <v>0</v>
      </c>
      <c r="O1293" s="289">
        <v>0</v>
      </c>
      <c r="P1293" s="289">
        <v>23930.936000000002</v>
      </c>
      <c r="Q1293" s="289">
        <v>282928.27704720001</v>
      </c>
      <c r="R1293" s="289">
        <v>0</v>
      </c>
      <c r="S1293" s="289">
        <v>0</v>
      </c>
    </row>
    <row r="1294" spans="1:19" hidden="1">
      <c r="A1294" s="69" t="str">
        <f t="shared" si="20"/>
        <v>HEHYBFIgnore</v>
      </c>
      <c r="B1294" s="69" t="str">
        <f>VLOOKUP(H1294,mapping!A:B,2,0)</f>
        <v>HEHYBF</v>
      </c>
      <c r="C1294" s="69" t="str">
        <f>VLOOKUP(H1294,mapping!A:C,3,0)</f>
        <v>Ignore</v>
      </c>
      <c r="D1294" s="69" t="str">
        <f>VLOOKUP(H1294,mapping!A:D,4,0)</f>
        <v>Equity Hybrid Fund IDCW Payout</v>
      </c>
      <c r="G1294" s="239">
        <v>1292</v>
      </c>
      <c r="H1294" s="358" t="s">
        <v>2252</v>
      </c>
      <c r="I1294" s="358" t="s">
        <v>2273</v>
      </c>
      <c r="J1294" s="287">
        <v>44495</v>
      </c>
      <c r="K1294" s="287">
        <v>44495</v>
      </c>
      <c r="L1294" s="289">
        <v>0.9</v>
      </c>
      <c r="M1294" s="289">
        <v>0.9</v>
      </c>
      <c r="N1294" s="289">
        <v>0</v>
      </c>
      <c r="O1294" s="289">
        <v>0</v>
      </c>
      <c r="P1294" s="289">
        <v>117262.83100000001</v>
      </c>
      <c r="Q1294" s="289">
        <v>1915335.9027046999</v>
      </c>
      <c r="R1294" s="289">
        <v>0</v>
      </c>
      <c r="S1294" s="289">
        <v>0</v>
      </c>
    </row>
    <row r="1295" spans="1:19" hidden="1">
      <c r="A1295" s="69" t="str">
        <f t="shared" si="20"/>
        <v>HDONTFIgnore</v>
      </c>
      <c r="B1295" s="69" t="str">
        <f>VLOOKUP(H1295,mapping!A:B,2,0)</f>
        <v>HDONTF</v>
      </c>
      <c r="C1295" s="69" t="str">
        <f>VLOOKUP(H1295,mapping!A:C,3,0)</f>
        <v>Ignore</v>
      </c>
      <c r="D1295" s="69" t="str">
        <f>VLOOKUP(H1295,mapping!A:D,4,0)</f>
        <v>Ignore</v>
      </c>
      <c r="G1295" s="239">
        <v>1293</v>
      </c>
      <c r="H1295" s="358" t="s">
        <v>1869</v>
      </c>
      <c r="I1295" s="358" t="s">
        <v>2103</v>
      </c>
      <c r="J1295" s="287">
        <v>44572</v>
      </c>
      <c r="K1295" s="287">
        <v>44572</v>
      </c>
      <c r="L1295" s="289">
        <v>0.62890000000000001</v>
      </c>
      <c r="M1295" s="289">
        <v>0.62890000000000001</v>
      </c>
      <c r="N1295" s="289">
        <v>0</v>
      </c>
      <c r="O1295" s="289">
        <v>0</v>
      </c>
      <c r="P1295" s="289">
        <v>6.38</v>
      </c>
      <c r="Q1295" s="289">
        <v>6384.0123819999999</v>
      </c>
      <c r="R1295" s="289">
        <v>0</v>
      </c>
      <c r="S1295" s="289">
        <v>0</v>
      </c>
    </row>
    <row r="1296" spans="1:19">
      <c r="A1296" s="69" t="str">
        <f t="shared" si="20"/>
        <v>HLCASHRDD</v>
      </c>
      <c r="B1296" s="69" t="str">
        <f>VLOOKUP(H1296,mapping!A:B,2,0)</f>
        <v>HLCASH</v>
      </c>
      <c r="C1296" s="69" t="str">
        <f>VLOOKUP(H1296,mapping!A:C,3,0)</f>
        <v>RDD</v>
      </c>
      <c r="D1296" s="69" t="str">
        <f>VLOOKUP(H1296,mapping!A:D,4,0)</f>
        <v>Regular Option - Daily Dividend</v>
      </c>
      <c r="G1296" s="239">
        <v>1294</v>
      </c>
      <c r="H1296" s="358" t="s">
        <v>638</v>
      </c>
      <c r="I1296" s="358" t="s">
        <v>2101</v>
      </c>
      <c r="J1296" s="287">
        <v>44476</v>
      </c>
      <c r="K1296" s="287">
        <v>44476</v>
      </c>
      <c r="L1296" s="289">
        <v>7.7679289999999998E-2</v>
      </c>
      <c r="M1296" s="289">
        <v>7.7679289999999998E-2</v>
      </c>
      <c r="N1296" s="289">
        <v>801.09900000000005</v>
      </c>
      <c r="O1296" s="289">
        <v>816560.21070000005</v>
      </c>
      <c r="P1296" s="289">
        <v>38178.947999999997</v>
      </c>
      <c r="Q1296" s="289">
        <v>38915801.696400002</v>
      </c>
      <c r="R1296" s="289">
        <v>0</v>
      </c>
      <c r="S1296" s="289">
        <v>0</v>
      </c>
    </row>
    <row r="1297" spans="1:19" hidden="1">
      <c r="A1297" s="69" t="str">
        <f t="shared" si="20"/>
        <v>HEIOPFIgnore</v>
      </c>
      <c r="B1297" s="69" t="str">
        <f>VLOOKUP(H1297,mapping!A:B,2,0)</f>
        <v>HEIOPF</v>
      </c>
      <c r="C1297" s="69" t="str">
        <f>VLOOKUP(H1297,mapping!A:C,3,0)</f>
        <v>Ignore</v>
      </c>
      <c r="D1297" s="69" t="str">
        <f>VLOOKUP(H1297,mapping!A:D,4,0)</f>
        <v>Ignore</v>
      </c>
      <c r="G1297" s="239">
        <v>1295</v>
      </c>
      <c r="H1297" s="358" t="s">
        <v>2253</v>
      </c>
      <c r="I1297" s="358" t="s">
        <v>2274</v>
      </c>
      <c r="J1297" s="287">
        <v>44620</v>
      </c>
      <c r="K1297" s="287">
        <v>44620</v>
      </c>
      <c r="L1297" s="289">
        <v>3</v>
      </c>
      <c r="M1297" s="289">
        <v>3</v>
      </c>
      <c r="N1297" s="289">
        <v>0</v>
      </c>
      <c r="O1297" s="289">
        <v>0</v>
      </c>
      <c r="P1297" s="289">
        <v>278.83999999999997</v>
      </c>
      <c r="Q1297" s="289">
        <v>9351.6522679999998</v>
      </c>
      <c r="R1297" s="289">
        <v>0</v>
      </c>
      <c r="S1297" s="289">
        <v>0</v>
      </c>
    </row>
    <row r="1298" spans="1:19">
      <c r="A1298" s="69" t="str">
        <f t="shared" si="20"/>
        <v>HLCASHRDD</v>
      </c>
      <c r="B1298" s="69" t="str">
        <f>VLOOKUP(H1298,mapping!A:B,2,0)</f>
        <v>HLCASH</v>
      </c>
      <c r="C1298" s="69" t="str">
        <f>VLOOKUP(H1298,mapping!A:C,3,0)</f>
        <v>RDD</v>
      </c>
      <c r="D1298" s="69" t="str">
        <f>VLOOKUP(H1298,mapping!A:D,4,0)</f>
        <v>Regular Option - Daily Dividend</v>
      </c>
      <c r="G1298" s="239">
        <v>1296</v>
      </c>
      <c r="H1298" s="358" t="s">
        <v>638</v>
      </c>
      <c r="I1298" s="358" t="s">
        <v>2101</v>
      </c>
      <c r="J1298" s="287">
        <v>44581</v>
      </c>
      <c r="K1298" s="287">
        <v>44581</v>
      </c>
      <c r="L1298" s="289">
        <v>3.1051349999999998E-2</v>
      </c>
      <c r="M1298" s="289">
        <v>3.1051349999999998E-2</v>
      </c>
      <c r="N1298" s="289">
        <v>801.09900000000005</v>
      </c>
      <c r="O1298" s="289">
        <v>816560.21070000005</v>
      </c>
      <c r="P1298" s="289">
        <v>38178.947999999997</v>
      </c>
      <c r="Q1298" s="289">
        <v>38915801.696400002</v>
      </c>
      <c r="R1298" s="289">
        <v>0</v>
      </c>
      <c r="S1298" s="289">
        <v>0</v>
      </c>
    </row>
    <row r="1299" spans="1:19">
      <c r="A1299" s="69" t="str">
        <f t="shared" si="20"/>
        <v>HDUSTFRWD</v>
      </c>
      <c r="B1299" s="69" t="str">
        <f>VLOOKUP(H1299,mapping!A:B,2,0)</f>
        <v>HDUSTF</v>
      </c>
      <c r="C1299" s="69" t="str">
        <f>VLOOKUP(H1299,mapping!A:C,3,0)</f>
        <v>RWD</v>
      </c>
      <c r="D1299" s="69" t="str">
        <f>VLOOKUP(H1299,mapping!A:D,4,0)</f>
        <v>Regular Option - Weekly Dividend</v>
      </c>
      <c r="G1299" s="239">
        <v>1297</v>
      </c>
      <c r="H1299" s="358" t="s">
        <v>495</v>
      </c>
      <c r="I1299" s="358" t="s">
        <v>2263</v>
      </c>
      <c r="J1299" s="287">
        <v>44635</v>
      </c>
      <c r="K1299" s="287">
        <v>44635</v>
      </c>
      <c r="L1299" s="289">
        <v>1.213702E-2</v>
      </c>
      <c r="M1299" s="289">
        <v>1.213702E-2</v>
      </c>
      <c r="N1299" s="289">
        <v>0</v>
      </c>
      <c r="O1299" s="289">
        <v>0</v>
      </c>
      <c r="P1299" s="289">
        <v>685682.48300000001</v>
      </c>
      <c r="Q1299" s="289">
        <v>6865121.5880442997</v>
      </c>
      <c r="R1299" s="289">
        <v>0</v>
      </c>
      <c r="S1299" s="289">
        <v>0</v>
      </c>
    </row>
    <row r="1300" spans="1:19">
      <c r="A1300" s="69" t="str">
        <f t="shared" si="20"/>
        <v>HLCASHRDD</v>
      </c>
      <c r="B1300" s="69" t="str">
        <f>VLOOKUP(H1300,mapping!A:B,2,0)</f>
        <v>HLCASH</v>
      </c>
      <c r="C1300" s="69" t="str">
        <f>VLOOKUP(H1300,mapping!A:C,3,0)</f>
        <v>RDD</v>
      </c>
      <c r="D1300" s="69" t="str">
        <f>VLOOKUP(H1300,mapping!A:D,4,0)</f>
        <v>Regular Option - Daily Dividend</v>
      </c>
      <c r="G1300" s="239">
        <v>1298</v>
      </c>
      <c r="H1300" s="358" t="s">
        <v>638</v>
      </c>
      <c r="I1300" s="358" t="s">
        <v>2101</v>
      </c>
      <c r="J1300" s="287">
        <v>44552</v>
      </c>
      <c r="K1300" s="287">
        <v>44552</v>
      </c>
      <c r="L1300" s="289">
        <v>7.5236520000000001E-2</v>
      </c>
      <c r="M1300" s="289">
        <v>7.5236520000000001E-2</v>
      </c>
      <c r="N1300" s="289">
        <v>801.09900000000005</v>
      </c>
      <c r="O1300" s="289">
        <v>816560.21070000005</v>
      </c>
      <c r="P1300" s="289">
        <v>38178.947999999997</v>
      </c>
      <c r="Q1300" s="289">
        <v>38915801.696400002</v>
      </c>
      <c r="R1300" s="289">
        <v>0</v>
      </c>
      <c r="S1300" s="289">
        <v>0</v>
      </c>
    </row>
    <row r="1301" spans="1:19">
      <c r="A1301" s="69" t="str">
        <f t="shared" si="20"/>
        <v>HDONTFWD</v>
      </c>
      <c r="B1301" s="69" t="str">
        <f>VLOOKUP(H1301,mapping!A:B,2,0)</f>
        <v>HDONTF</v>
      </c>
      <c r="C1301" s="69" t="str">
        <f>VLOOKUP(H1301,mapping!A:C,3,0)</f>
        <v>WD</v>
      </c>
      <c r="D1301" s="69" t="str">
        <f>VLOOKUP(H1301,mapping!A:D,4,0)</f>
        <v>Weekly Dividend Option</v>
      </c>
      <c r="G1301" s="239">
        <v>1299</v>
      </c>
      <c r="H1301" s="358" t="s">
        <v>1461</v>
      </c>
      <c r="I1301" s="358" t="s">
        <v>2107</v>
      </c>
      <c r="J1301" s="287">
        <v>44537</v>
      </c>
      <c r="K1301" s="287">
        <v>44537</v>
      </c>
      <c r="L1301" s="289">
        <v>0.60602140000000004</v>
      </c>
      <c r="M1301" s="289">
        <v>0.60602140000000004</v>
      </c>
      <c r="N1301" s="289">
        <v>0</v>
      </c>
      <c r="O1301" s="289">
        <v>0</v>
      </c>
      <c r="P1301" s="289">
        <v>52.107999999999997</v>
      </c>
      <c r="Q1301" s="289">
        <v>52139.577447999996</v>
      </c>
      <c r="R1301" s="289">
        <v>0</v>
      </c>
      <c r="S1301" s="289">
        <v>0</v>
      </c>
    </row>
    <row r="1302" spans="1:19">
      <c r="A1302" s="69" t="str">
        <f t="shared" si="20"/>
        <v>HDONTFWDP</v>
      </c>
      <c r="B1302" s="69" t="str">
        <f>VLOOKUP(H1302,mapping!A:B,2,0)</f>
        <v>HDONTF</v>
      </c>
      <c r="C1302" s="69" t="str">
        <f>VLOOKUP(H1302,mapping!A:C,3,0)</f>
        <v>WDP</v>
      </c>
      <c r="D1302" s="69" t="str">
        <f>VLOOKUP(H1302,mapping!A:D,4,0)</f>
        <v>Direct Plan - Weekly Dividend Option</v>
      </c>
      <c r="G1302" s="239">
        <v>1300</v>
      </c>
      <c r="H1302" s="358" t="s">
        <v>1464</v>
      </c>
      <c r="I1302" s="358" t="s">
        <v>2102</v>
      </c>
      <c r="J1302" s="287">
        <v>44572</v>
      </c>
      <c r="K1302" s="287">
        <v>44572</v>
      </c>
      <c r="L1302" s="289">
        <v>0.62890000000000001</v>
      </c>
      <c r="M1302" s="289">
        <v>0.62890000000000001</v>
      </c>
      <c r="N1302" s="289">
        <v>0</v>
      </c>
      <c r="O1302" s="289">
        <v>0</v>
      </c>
      <c r="P1302" s="289">
        <v>0</v>
      </c>
      <c r="Q1302" s="289">
        <v>0</v>
      </c>
      <c r="R1302" s="289">
        <v>0</v>
      </c>
      <c r="S1302" s="289">
        <v>0</v>
      </c>
    </row>
    <row r="1303" spans="1:19">
      <c r="A1303" s="69" t="str">
        <f t="shared" si="20"/>
        <v>HLCASHRDD</v>
      </c>
      <c r="B1303" s="69" t="str">
        <f>VLOOKUP(H1303,mapping!A:B,2,0)</f>
        <v>HLCASH</v>
      </c>
      <c r="C1303" s="69" t="str">
        <f>VLOOKUP(H1303,mapping!A:C,3,0)</f>
        <v>RDD</v>
      </c>
      <c r="D1303" s="69" t="str">
        <f>VLOOKUP(H1303,mapping!A:D,4,0)</f>
        <v>Regular Option - Daily Dividend</v>
      </c>
      <c r="G1303" s="239">
        <v>1301</v>
      </c>
      <c r="H1303" s="358" t="s">
        <v>638</v>
      </c>
      <c r="I1303" s="358" t="s">
        <v>2101</v>
      </c>
      <c r="J1303" s="287">
        <v>44529</v>
      </c>
      <c r="K1303" s="287">
        <v>44529</v>
      </c>
      <c r="L1303" s="289">
        <v>7.3830670000000001E-2</v>
      </c>
      <c r="M1303" s="289">
        <v>7.3830670000000001E-2</v>
      </c>
      <c r="N1303" s="289">
        <v>801.09900000000005</v>
      </c>
      <c r="O1303" s="289">
        <v>816560.21070000005</v>
      </c>
      <c r="P1303" s="289">
        <v>38178.947999999997</v>
      </c>
      <c r="Q1303" s="289">
        <v>38915801.696400002</v>
      </c>
      <c r="R1303" s="289">
        <v>0</v>
      </c>
      <c r="S1303" s="289">
        <v>0</v>
      </c>
    </row>
    <row r="1304" spans="1:19" hidden="1">
      <c r="A1304" s="69" t="str">
        <f t="shared" si="20"/>
        <v>HDONTFIgnore</v>
      </c>
      <c r="B1304" s="69" t="str">
        <f>VLOOKUP(H1304,mapping!A:B,2,0)</f>
        <v>HDONTF</v>
      </c>
      <c r="C1304" s="69" t="str">
        <f>VLOOKUP(H1304,mapping!A:C,3,0)</f>
        <v>Ignore</v>
      </c>
      <c r="D1304" s="69" t="str">
        <f>VLOOKUP(H1304,mapping!A:D,4,0)</f>
        <v>Ignore</v>
      </c>
      <c r="G1304" s="239">
        <v>1302</v>
      </c>
      <c r="H1304" s="358" t="s">
        <v>1869</v>
      </c>
      <c r="I1304" s="358" t="s">
        <v>2103</v>
      </c>
      <c r="J1304" s="287">
        <v>44495</v>
      </c>
      <c r="K1304" s="287">
        <v>44495</v>
      </c>
      <c r="L1304" s="289">
        <v>0.54668983000000004</v>
      </c>
      <c r="M1304" s="289">
        <v>0.54668983000000004</v>
      </c>
      <c r="N1304" s="289">
        <v>0</v>
      </c>
      <c r="O1304" s="289">
        <v>0</v>
      </c>
      <c r="P1304" s="289">
        <v>6.3330000000000002</v>
      </c>
      <c r="Q1304" s="289">
        <v>6336.4622510999998</v>
      </c>
      <c r="R1304" s="289">
        <v>0</v>
      </c>
      <c r="S1304" s="289">
        <v>0</v>
      </c>
    </row>
    <row r="1305" spans="1:19">
      <c r="A1305" s="69" t="str">
        <f t="shared" si="20"/>
        <v>HDUSDFWDP</v>
      </c>
      <c r="B1305" s="69" t="str">
        <f>VLOOKUP(H1305,mapping!A:B,2,0)</f>
        <v>HDUSDF</v>
      </c>
      <c r="C1305" s="69" t="str">
        <f>VLOOKUP(H1305,mapping!A:C,3,0)</f>
        <v>WDP</v>
      </c>
      <c r="D1305" s="69" t="str">
        <f>VLOOKUP(H1305,mapping!A:D,4,0)</f>
        <v>Direct Plan - Weekly Dividend Option</v>
      </c>
      <c r="G1305" s="239">
        <v>1303</v>
      </c>
      <c r="H1305" s="358" t="s">
        <v>1684</v>
      </c>
      <c r="I1305" s="358" t="s">
        <v>2108</v>
      </c>
      <c r="J1305" s="287">
        <v>44565</v>
      </c>
      <c r="K1305" s="287">
        <v>44565</v>
      </c>
      <c r="L1305" s="289">
        <v>1.02581243</v>
      </c>
      <c r="M1305" s="289">
        <v>1.02581243</v>
      </c>
      <c r="N1305" s="289">
        <v>0</v>
      </c>
      <c r="O1305" s="289">
        <v>0</v>
      </c>
      <c r="P1305" s="289">
        <v>26.983000000000001</v>
      </c>
      <c r="Q1305" s="289">
        <v>27238.685511399999</v>
      </c>
      <c r="R1305" s="289">
        <v>0</v>
      </c>
      <c r="S1305" s="289">
        <v>0</v>
      </c>
    </row>
    <row r="1306" spans="1:19" hidden="1">
      <c r="A1306" s="69" t="str">
        <f t="shared" si="20"/>
        <v>HDMIPSIgnore</v>
      </c>
      <c r="B1306" s="69" t="str">
        <f>VLOOKUP(H1306,mapping!A:B,2,0)</f>
        <v>HDMIPS</v>
      </c>
      <c r="C1306" s="69" t="str">
        <f>VLOOKUP(H1306,mapping!A:C,3,0)</f>
        <v>Ignore</v>
      </c>
      <c r="D1306" s="69" t="str">
        <f>VLOOKUP(H1306,mapping!A:D,4,0)</f>
        <v>Ignore</v>
      </c>
      <c r="G1306" s="239">
        <v>1304</v>
      </c>
      <c r="H1306" s="358" t="s">
        <v>2088</v>
      </c>
      <c r="I1306" s="358" t="s">
        <v>2127</v>
      </c>
      <c r="J1306" s="287">
        <v>44525</v>
      </c>
      <c r="K1306" s="287">
        <v>44525</v>
      </c>
      <c r="L1306" s="289">
        <v>8.5000000000000006E-2</v>
      </c>
      <c r="M1306" s="289">
        <v>8.5000000000000006E-2</v>
      </c>
      <c r="N1306" s="289">
        <v>0</v>
      </c>
      <c r="O1306" s="289">
        <v>0</v>
      </c>
      <c r="P1306" s="289">
        <v>2967.5810000000001</v>
      </c>
      <c r="Q1306" s="289">
        <v>50136.093962600004</v>
      </c>
      <c r="R1306" s="289">
        <v>0</v>
      </c>
      <c r="S1306" s="289">
        <v>0</v>
      </c>
    </row>
    <row r="1307" spans="1:19">
      <c r="A1307" s="69" t="str">
        <f t="shared" si="20"/>
        <v>HDSTIFWDP</v>
      </c>
      <c r="B1307" s="69" t="str">
        <f>VLOOKUP(H1307,mapping!A:B,2,0)</f>
        <v>HDSTIF</v>
      </c>
      <c r="C1307" s="69" t="str">
        <f>VLOOKUP(H1307,mapping!A:C,3,0)</f>
        <v>WDP</v>
      </c>
      <c r="D1307" s="69" t="str">
        <f>VLOOKUP(H1307,mapping!A:D,4,0)</f>
        <v>Direct Plan - Weekly Dividend Option</v>
      </c>
      <c r="G1307" s="239">
        <v>1305</v>
      </c>
      <c r="H1307" s="358" t="s">
        <v>455</v>
      </c>
      <c r="I1307" s="358" t="s">
        <v>2110</v>
      </c>
      <c r="J1307" s="287">
        <v>44635</v>
      </c>
      <c r="K1307" s="287">
        <v>44635</v>
      </c>
      <c r="L1307" s="289">
        <v>1.0936E-2</v>
      </c>
      <c r="M1307" s="289">
        <v>1.0936E-2</v>
      </c>
      <c r="N1307" s="289">
        <v>52104.915999999997</v>
      </c>
      <c r="O1307" s="289">
        <v>532923.87035640003</v>
      </c>
      <c r="P1307" s="289">
        <v>426753.22899999999</v>
      </c>
      <c r="Q1307" s="289">
        <v>4364789.3508890998</v>
      </c>
      <c r="R1307" s="289">
        <v>0</v>
      </c>
      <c r="S1307" s="289">
        <v>443.11</v>
      </c>
    </row>
    <row r="1308" spans="1:19">
      <c r="A1308" s="69" t="str">
        <f t="shared" si="20"/>
        <v>HLCASHRDD</v>
      </c>
      <c r="B1308" s="69" t="str">
        <f>VLOOKUP(H1308,mapping!A:B,2,0)</f>
        <v>HLCASH</v>
      </c>
      <c r="C1308" s="69" t="str">
        <f>VLOOKUP(H1308,mapping!A:C,3,0)</f>
        <v>RDD</v>
      </c>
      <c r="D1308" s="69" t="str">
        <f>VLOOKUP(H1308,mapping!A:D,4,0)</f>
        <v>Regular Option - Daily Dividend</v>
      </c>
      <c r="G1308" s="239">
        <v>1306</v>
      </c>
      <c r="H1308" s="358" t="s">
        <v>638</v>
      </c>
      <c r="I1308" s="358" t="s">
        <v>2101</v>
      </c>
      <c r="J1308" s="287">
        <v>44497</v>
      </c>
      <c r="K1308" s="287">
        <v>44497</v>
      </c>
      <c r="L1308" s="289">
        <v>4.5924600000000003E-2</v>
      </c>
      <c r="M1308" s="289">
        <v>4.5924600000000003E-2</v>
      </c>
      <c r="N1308" s="289">
        <v>801.09900000000005</v>
      </c>
      <c r="O1308" s="289">
        <v>816560.21070000005</v>
      </c>
      <c r="P1308" s="289">
        <v>38178.947999999997</v>
      </c>
      <c r="Q1308" s="289">
        <v>38915801.696400002</v>
      </c>
      <c r="R1308" s="289">
        <v>0</v>
      </c>
      <c r="S1308" s="289">
        <v>0</v>
      </c>
    </row>
    <row r="1309" spans="1:19">
      <c r="A1309" s="69" t="str">
        <f t="shared" si="20"/>
        <v>HDMIPSMD</v>
      </c>
      <c r="B1309" s="69" t="str">
        <f>VLOOKUP(H1309,mapping!A:B,2,0)</f>
        <v>HDMIPS</v>
      </c>
      <c r="C1309" s="69" t="str">
        <f>VLOOKUP(H1309,mapping!A:C,3,0)</f>
        <v>MD</v>
      </c>
      <c r="D1309" s="69" t="str">
        <f>VLOOKUP(H1309,mapping!A:D,4,0)</f>
        <v>Monthly Dividend Option</v>
      </c>
      <c r="G1309" s="239">
        <v>1307</v>
      </c>
      <c r="H1309" s="358" t="s">
        <v>394</v>
      </c>
      <c r="I1309" s="358" t="s">
        <v>2134</v>
      </c>
      <c r="J1309" s="287">
        <v>44586</v>
      </c>
      <c r="K1309" s="287">
        <v>44586</v>
      </c>
      <c r="L1309" s="289">
        <v>6.5000000000000002E-2</v>
      </c>
      <c r="M1309" s="289">
        <v>6.5000000000000002E-2</v>
      </c>
      <c r="N1309" s="289">
        <v>376183.09600000002</v>
      </c>
      <c r="O1309" s="289">
        <v>4869765.4143391997</v>
      </c>
      <c r="P1309" s="289">
        <v>8935679.7109999992</v>
      </c>
      <c r="Q1309" s="289">
        <v>115674160.99483719</v>
      </c>
      <c r="R1309" s="289">
        <v>22006.9</v>
      </c>
      <c r="S1309" s="289">
        <v>0</v>
      </c>
    </row>
    <row r="1310" spans="1:19">
      <c r="A1310" s="69" t="str">
        <f t="shared" si="20"/>
        <v>HDONTFMDP</v>
      </c>
      <c r="B1310" s="69" t="str">
        <f>VLOOKUP(H1310,mapping!A:B,2,0)</f>
        <v>HDONTF</v>
      </c>
      <c r="C1310" s="69" t="str">
        <f>VLOOKUP(H1310,mapping!A:C,3,0)</f>
        <v>MDP</v>
      </c>
      <c r="D1310" s="69" t="str">
        <f>VLOOKUP(H1310,mapping!A:D,4,0)</f>
        <v>Monthly IDCW Option</v>
      </c>
      <c r="G1310" s="239">
        <v>1308</v>
      </c>
      <c r="H1310" s="358" t="s">
        <v>1458</v>
      </c>
      <c r="I1310" s="358" t="s">
        <v>2258</v>
      </c>
      <c r="J1310" s="287">
        <v>44645</v>
      </c>
      <c r="K1310" s="287">
        <v>44645</v>
      </c>
      <c r="L1310" s="289">
        <v>2.6053042</v>
      </c>
      <c r="M1310" s="289">
        <v>2.6053042</v>
      </c>
      <c r="N1310" s="289">
        <v>0</v>
      </c>
      <c r="O1310" s="289">
        <v>0</v>
      </c>
      <c r="P1310" s="289">
        <v>49.997999999999998</v>
      </c>
      <c r="Q1310" s="289">
        <v>50128.259789399999</v>
      </c>
      <c r="R1310" s="289">
        <v>0</v>
      </c>
      <c r="S1310" s="289">
        <v>0</v>
      </c>
    </row>
    <row r="1311" spans="1:19" hidden="1">
      <c r="A1311" s="69" t="str">
        <f t="shared" si="20"/>
        <v>HDCOBFIgnore</v>
      </c>
      <c r="B1311" s="69" t="str">
        <f>VLOOKUP(H1311,mapping!A:B,2,0)</f>
        <v>HDCOBF</v>
      </c>
      <c r="C1311" s="69" t="str">
        <f>VLOOKUP(H1311,mapping!A:C,3,0)</f>
        <v>Ignore</v>
      </c>
      <c r="D1311" s="69" t="str">
        <f>VLOOKUP(H1311,mapping!A:D,4,0)</f>
        <v>Ignore</v>
      </c>
      <c r="G1311" s="239">
        <v>1309</v>
      </c>
      <c r="H1311" s="358" t="s">
        <v>2089</v>
      </c>
      <c r="I1311" s="358" t="s">
        <v>2140</v>
      </c>
      <c r="J1311" s="287">
        <v>44645</v>
      </c>
      <c r="K1311" s="287">
        <v>44645</v>
      </c>
      <c r="L1311" s="289">
        <v>0.27</v>
      </c>
      <c r="M1311" s="289">
        <v>0.27</v>
      </c>
      <c r="N1311" s="289">
        <v>0</v>
      </c>
      <c r="O1311" s="289">
        <v>0</v>
      </c>
      <c r="P1311" s="289">
        <v>4999.75</v>
      </c>
      <c r="Q1311" s="289">
        <v>51677.915975000004</v>
      </c>
      <c r="R1311" s="289">
        <v>0</v>
      </c>
      <c r="S1311" s="289">
        <v>0</v>
      </c>
    </row>
    <row r="1312" spans="1:19">
      <c r="A1312" s="69" t="str">
        <f t="shared" si="20"/>
        <v>HLCASHRDD</v>
      </c>
      <c r="B1312" s="69" t="str">
        <f>VLOOKUP(H1312,mapping!A:B,2,0)</f>
        <v>HLCASH</v>
      </c>
      <c r="C1312" s="69" t="str">
        <f>VLOOKUP(H1312,mapping!A:C,3,0)</f>
        <v>RDD</v>
      </c>
      <c r="D1312" s="69" t="str">
        <f>VLOOKUP(H1312,mapping!A:D,4,0)</f>
        <v>Regular Option - Daily Dividend</v>
      </c>
      <c r="G1312" s="239">
        <v>1310</v>
      </c>
      <c r="H1312" s="358" t="s">
        <v>638</v>
      </c>
      <c r="I1312" s="358" t="s">
        <v>2101</v>
      </c>
      <c r="J1312" s="287">
        <v>44500</v>
      </c>
      <c r="K1312" s="287">
        <v>44500</v>
      </c>
      <c r="L1312" s="289">
        <v>0.15150015</v>
      </c>
      <c r="M1312" s="289">
        <v>0.15150015</v>
      </c>
      <c r="N1312" s="289">
        <v>801.09900000000005</v>
      </c>
      <c r="O1312" s="289">
        <v>816560.21070000005</v>
      </c>
      <c r="P1312" s="289">
        <v>38178.947999999997</v>
      </c>
      <c r="Q1312" s="289">
        <v>38915801.696400002</v>
      </c>
      <c r="R1312" s="289">
        <v>0</v>
      </c>
      <c r="S1312" s="289">
        <v>0</v>
      </c>
    </row>
    <row r="1313" spans="1:19" hidden="1">
      <c r="A1313" s="69" t="str">
        <f t="shared" si="20"/>
        <v>HOEMKFIgnore</v>
      </c>
      <c r="B1313" s="69" t="str">
        <f>VLOOKUP(H1313,mapping!A:B,2,0)</f>
        <v>HOEMKF</v>
      </c>
      <c r="C1313" s="69" t="str">
        <f>VLOOKUP(H1313,mapping!A:C,3,0)</f>
        <v>Ignore</v>
      </c>
      <c r="D1313" s="69" t="str">
        <f>VLOOKUP(H1313,mapping!A:D,4,0)</f>
        <v>Ignore</v>
      </c>
      <c r="G1313" s="239">
        <v>1311</v>
      </c>
      <c r="H1313" s="358" t="s">
        <v>2254</v>
      </c>
      <c r="I1313" s="358" t="s">
        <v>2275</v>
      </c>
      <c r="J1313" s="287">
        <v>44645</v>
      </c>
      <c r="K1313" s="287">
        <v>44645</v>
      </c>
      <c r="L1313" s="289">
        <v>1.25</v>
      </c>
      <c r="M1313" s="289">
        <v>1.25</v>
      </c>
      <c r="N1313" s="289">
        <v>0</v>
      </c>
      <c r="O1313" s="289">
        <v>0</v>
      </c>
      <c r="P1313" s="289">
        <v>28017.314999999999</v>
      </c>
      <c r="Q1313" s="289">
        <v>492068.10334500001</v>
      </c>
      <c r="R1313" s="289">
        <v>0</v>
      </c>
      <c r="S1313" s="289">
        <v>0</v>
      </c>
    </row>
    <row r="1314" spans="1:19" hidden="1">
      <c r="A1314" s="69" t="str">
        <f t="shared" si="20"/>
        <v>HDCOBFIgnore</v>
      </c>
      <c r="B1314" s="69" t="str">
        <f>VLOOKUP(H1314,mapping!A:B,2,0)</f>
        <v>HDCOBF</v>
      </c>
      <c r="C1314" s="69" t="str">
        <f>VLOOKUP(H1314,mapping!A:C,3,0)</f>
        <v>Ignore</v>
      </c>
      <c r="D1314" s="69" t="str">
        <f>VLOOKUP(H1314,mapping!A:D,4,0)</f>
        <v>Ignore</v>
      </c>
      <c r="G1314" s="239">
        <v>1312</v>
      </c>
      <c r="H1314" s="358" t="s">
        <v>1899</v>
      </c>
      <c r="I1314" s="358" t="s">
        <v>2130</v>
      </c>
      <c r="J1314" s="287">
        <v>44586</v>
      </c>
      <c r="K1314" s="287">
        <v>44586</v>
      </c>
      <c r="L1314" s="289">
        <v>1.38925E-2</v>
      </c>
      <c r="M1314" s="289">
        <v>1.38925E-2</v>
      </c>
      <c r="N1314" s="289">
        <v>0</v>
      </c>
      <c r="O1314" s="289">
        <v>0</v>
      </c>
      <c r="P1314" s="289">
        <v>3999.8249999999998</v>
      </c>
      <c r="Q1314" s="289">
        <v>40128.244312499999</v>
      </c>
      <c r="R1314" s="289">
        <v>0</v>
      </c>
      <c r="S1314" s="289">
        <v>0</v>
      </c>
    </row>
    <row r="1315" spans="1:19">
      <c r="A1315" s="69" t="str">
        <f t="shared" si="20"/>
        <v>HDUSDFMDP</v>
      </c>
      <c r="B1315" s="69" t="str">
        <f>VLOOKUP(H1315,mapping!A:B,2,0)</f>
        <v>HDUSDF</v>
      </c>
      <c r="C1315" s="69" t="str">
        <f>VLOOKUP(H1315,mapping!A:C,3,0)</f>
        <v>MDP</v>
      </c>
      <c r="D1315" s="69" t="str">
        <f>VLOOKUP(H1315,mapping!A:D,4,0)</f>
        <v>Direct Plan - Monthly Dividend Option</v>
      </c>
      <c r="G1315" s="239">
        <v>1313</v>
      </c>
      <c r="H1315" s="358" t="s">
        <v>1678</v>
      </c>
      <c r="I1315" s="358" t="s">
        <v>2114</v>
      </c>
      <c r="J1315" s="287">
        <v>44617</v>
      </c>
      <c r="K1315" s="287">
        <v>44617</v>
      </c>
      <c r="L1315" s="289">
        <v>0.20507114000000001</v>
      </c>
      <c r="M1315" s="289">
        <v>0.20507114000000001</v>
      </c>
      <c r="N1315" s="289">
        <v>0</v>
      </c>
      <c r="O1315" s="289">
        <v>0</v>
      </c>
      <c r="P1315" s="289">
        <v>855.32100000000003</v>
      </c>
      <c r="Q1315" s="289">
        <v>865231.86102329998</v>
      </c>
      <c r="R1315" s="289">
        <v>0</v>
      </c>
      <c r="S1315" s="289">
        <v>0</v>
      </c>
    </row>
    <row r="1316" spans="1:19">
      <c r="A1316" s="69" t="str">
        <f t="shared" si="20"/>
        <v>HLCASHRDD</v>
      </c>
      <c r="B1316" s="69" t="str">
        <f>VLOOKUP(H1316,mapping!A:B,2,0)</f>
        <v>HLCASH</v>
      </c>
      <c r="C1316" s="69" t="str">
        <f>VLOOKUP(H1316,mapping!A:C,3,0)</f>
        <v>RDD</v>
      </c>
      <c r="D1316" s="69" t="str">
        <f>VLOOKUP(H1316,mapping!A:D,4,0)</f>
        <v>Regular Option - Daily Dividend</v>
      </c>
      <c r="G1316" s="239">
        <v>1314</v>
      </c>
      <c r="H1316" s="358" t="s">
        <v>638</v>
      </c>
      <c r="I1316" s="358" t="s">
        <v>2101</v>
      </c>
      <c r="J1316" s="287">
        <v>44537</v>
      </c>
      <c r="K1316" s="287">
        <v>44537</v>
      </c>
      <c r="L1316" s="289">
        <v>5.3332999999999998E-2</v>
      </c>
      <c r="M1316" s="289">
        <v>5.3332999999999998E-2</v>
      </c>
      <c r="N1316" s="289">
        <v>801.09900000000005</v>
      </c>
      <c r="O1316" s="289">
        <v>816560.21070000005</v>
      </c>
      <c r="P1316" s="289">
        <v>38178.947999999997</v>
      </c>
      <c r="Q1316" s="289">
        <v>38915801.696400002</v>
      </c>
      <c r="R1316" s="289">
        <v>0</v>
      </c>
      <c r="S1316" s="289">
        <v>0</v>
      </c>
    </row>
    <row r="1317" spans="1:19">
      <c r="A1317" s="69" t="str">
        <f t="shared" si="20"/>
        <v>HLCASHRDD</v>
      </c>
      <c r="B1317" s="69" t="str">
        <f>VLOOKUP(H1317,mapping!A:B,2,0)</f>
        <v>HLCASH</v>
      </c>
      <c r="C1317" s="69" t="str">
        <f>VLOOKUP(H1317,mapping!A:C,3,0)</f>
        <v>RDD</v>
      </c>
      <c r="D1317" s="69" t="str">
        <f>VLOOKUP(H1317,mapping!A:D,4,0)</f>
        <v>Regular Option - Daily Dividend</v>
      </c>
      <c r="G1317" s="239">
        <v>1315</v>
      </c>
      <c r="H1317" s="358" t="s">
        <v>638</v>
      </c>
      <c r="I1317" s="358" t="s">
        <v>2101</v>
      </c>
      <c r="J1317" s="287">
        <v>44568</v>
      </c>
      <c r="K1317" s="287">
        <v>44568</v>
      </c>
      <c r="L1317" s="289">
        <v>8.4336040000000001E-2</v>
      </c>
      <c r="M1317" s="289">
        <v>8.4336040000000001E-2</v>
      </c>
      <c r="N1317" s="289">
        <v>801.09900000000005</v>
      </c>
      <c r="O1317" s="289">
        <v>816560.21070000005</v>
      </c>
      <c r="P1317" s="289">
        <v>38178.947999999997</v>
      </c>
      <c r="Q1317" s="289">
        <v>38915801.696400002</v>
      </c>
      <c r="R1317" s="289">
        <v>0</v>
      </c>
      <c r="S1317" s="289">
        <v>0</v>
      </c>
    </row>
    <row r="1318" spans="1:19" hidden="1">
      <c r="A1318" s="69" t="str">
        <f t="shared" si="20"/>
        <v>HDONTFIgnore</v>
      </c>
      <c r="B1318" s="69" t="str">
        <f>VLOOKUP(H1318,mapping!A:B,2,0)</f>
        <v>HDONTF</v>
      </c>
      <c r="C1318" s="69" t="str">
        <f>VLOOKUP(H1318,mapping!A:C,3,0)</f>
        <v>Ignore</v>
      </c>
      <c r="D1318" s="69" t="str">
        <f>VLOOKUP(H1318,mapping!A:D,4,0)</f>
        <v>Ignore</v>
      </c>
      <c r="G1318" s="239">
        <v>1316</v>
      </c>
      <c r="H1318" s="358" t="s">
        <v>1869</v>
      </c>
      <c r="I1318" s="358" t="s">
        <v>2103</v>
      </c>
      <c r="J1318" s="287">
        <v>44607</v>
      </c>
      <c r="K1318" s="287">
        <v>44607</v>
      </c>
      <c r="L1318" s="289">
        <v>0.63300000000000001</v>
      </c>
      <c r="M1318" s="289">
        <v>0.63300000000000001</v>
      </c>
      <c r="N1318" s="289">
        <v>0</v>
      </c>
      <c r="O1318" s="289">
        <v>0</v>
      </c>
      <c r="P1318" s="289">
        <v>6.4020000000000001</v>
      </c>
      <c r="Q1318" s="289">
        <v>6406.0524660000001</v>
      </c>
      <c r="R1318" s="289">
        <v>0</v>
      </c>
      <c r="S1318" s="289">
        <v>0</v>
      </c>
    </row>
    <row r="1319" spans="1:19">
      <c r="A1319" s="69" t="str">
        <f t="shared" si="20"/>
        <v>HLCASHRDD</v>
      </c>
      <c r="B1319" s="69" t="str">
        <f>VLOOKUP(H1319,mapping!A:B,2,0)</f>
        <v>HLCASH</v>
      </c>
      <c r="C1319" s="69" t="str">
        <f>VLOOKUP(H1319,mapping!A:C,3,0)</f>
        <v>RDD</v>
      </c>
      <c r="D1319" s="69" t="str">
        <f>VLOOKUP(H1319,mapping!A:D,4,0)</f>
        <v>Regular Option - Daily Dividend</v>
      </c>
      <c r="G1319" s="239">
        <v>1317</v>
      </c>
      <c r="H1319" s="358" t="s">
        <v>638</v>
      </c>
      <c r="I1319" s="358" t="s">
        <v>2101</v>
      </c>
      <c r="J1319" s="287">
        <v>44491</v>
      </c>
      <c r="K1319" s="287">
        <v>44491</v>
      </c>
      <c r="L1319" s="289">
        <v>4.9346859999999999E-2</v>
      </c>
      <c r="M1319" s="289">
        <v>4.9346859999999999E-2</v>
      </c>
      <c r="N1319" s="289">
        <v>801.09900000000005</v>
      </c>
      <c r="O1319" s="289">
        <v>816560.21070000005</v>
      </c>
      <c r="P1319" s="289">
        <v>38178.947999999997</v>
      </c>
      <c r="Q1319" s="289">
        <v>38915801.696400002</v>
      </c>
      <c r="R1319" s="289">
        <v>0</v>
      </c>
      <c r="S1319" s="289">
        <v>0</v>
      </c>
    </row>
    <row r="1320" spans="1:19">
      <c r="A1320" s="69" t="str">
        <f t="shared" si="20"/>
        <v>HLCASHRDD</v>
      </c>
      <c r="B1320" s="69" t="str">
        <f>VLOOKUP(H1320,mapping!A:B,2,0)</f>
        <v>HLCASH</v>
      </c>
      <c r="C1320" s="69" t="str">
        <f>VLOOKUP(H1320,mapping!A:C,3,0)</f>
        <v>RDD</v>
      </c>
      <c r="D1320" s="69" t="str">
        <f>VLOOKUP(H1320,mapping!A:D,4,0)</f>
        <v>Regular Option - Daily Dividend</v>
      </c>
      <c r="G1320" s="239">
        <v>1318</v>
      </c>
      <c r="H1320" s="358" t="s">
        <v>638</v>
      </c>
      <c r="I1320" s="358" t="s">
        <v>2101</v>
      </c>
      <c r="J1320" s="287">
        <v>44630</v>
      </c>
      <c r="K1320" s="287">
        <v>44630</v>
      </c>
      <c r="L1320" s="289">
        <v>7.3501269999999994E-2</v>
      </c>
      <c r="M1320" s="289">
        <v>7.3501269999999994E-2</v>
      </c>
      <c r="N1320" s="289">
        <v>801.09900000000005</v>
      </c>
      <c r="O1320" s="289">
        <v>816560.21070000005</v>
      </c>
      <c r="P1320" s="289">
        <v>38178.947999999997</v>
      </c>
      <c r="Q1320" s="289">
        <v>38915801.696400002</v>
      </c>
      <c r="R1320" s="289">
        <v>0</v>
      </c>
      <c r="S1320" s="289">
        <v>0</v>
      </c>
    </row>
    <row r="1321" spans="1:19">
      <c r="A1321" s="69" t="str">
        <f t="shared" si="20"/>
        <v>HDSTIFWDP</v>
      </c>
      <c r="B1321" s="69" t="str">
        <f>VLOOKUP(H1321,mapping!A:B,2,0)</f>
        <v>HDSTIF</v>
      </c>
      <c r="C1321" s="69" t="str">
        <f>VLOOKUP(H1321,mapping!A:C,3,0)</f>
        <v>WDP</v>
      </c>
      <c r="D1321" s="69" t="str">
        <f>VLOOKUP(H1321,mapping!A:D,4,0)</f>
        <v>Direct Plan - Weekly Dividend Option</v>
      </c>
      <c r="G1321" s="239">
        <v>1319</v>
      </c>
      <c r="H1321" s="358" t="s">
        <v>455</v>
      </c>
      <c r="I1321" s="358" t="s">
        <v>2110</v>
      </c>
      <c r="J1321" s="287">
        <v>44523</v>
      </c>
      <c r="K1321" s="287">
        <v>44523</v>
      </c>
      <c r="L1321" s="289">
        <v>8.9381500000000006E-3</v>
      </c>
      <c r="M1321" s="289">
        <v>8.9381500000000006E-3</v>
      </c>
      <c r="N1321" s="289">
        <v>51622.779000000002</v>
      </c>
      <c r="O1321" s="289">
        <v>527904.86260979995</v>
      </c>
      <c r="P1321" s="289">
        <v>422802.22200000001</v>
      </c>
      <c r="Q1321" s="289">
        <v>4323660.0826164</v>
      </c>
      <c r="R1321" s="289">
        <v>0</v>
      </c>
      <c r="S1321" s="289">
        <v>421.03</v>
      </c>
    </row>
    <row r="1322" spans="1:19">
      <c r="A1322" s="69" t="str">
        <f t="shared" si="20"/>
        <v>HDONTFMD</v>
      </c>
      <c r="B1322" s="69" t="str">
        <f>VLOOKUP(H1322,mapping!A:B,2,0)</f>
        <v>HDONTF</v>
      </c>
      <c r="C1322" s="69" t="str">
        <f>VLOOKUP(H1322,mapping!A:C,3,0)</f>
        <v>MD</v>
      </c>
      <c r="D1322" s="69" t="str">
        <f>VLOOKUP(H1322,mapping!A:D,4,0)</f>
        <v>Monthly Dividend Option</v>
      </c>
      <c r="G1322" s="239">
        <v>1320</v>
      </c>
      <c r="H1322" s="358" t="s">
        <v>1455</v>
      </c>
      <c r="I1322" s="358" t="s">
        <v>2122</v>
      </c>
      <c r="J1322" s="287">
        <v>44617</v>
      </c>
      <c r="K1322" s="287">
        <v>44617</v>
      </c>
      <c r="L1322" s="289">
        <v>2.774</v>
      </c>
      <c r="M1322" s="289">
        <v>2.774</v>
      </c>
      <c r="N1322" s="289">
        <v>0</v>
      </c>
      <c r="O1322" s="289">
        <v>0</v>
      </c>
      <c r="P1322" s="289">
        <v>273.01600000000002</v>
      </c>
      <c r="Q1322" s="289">
        <v>273773.70130479999</v>
      </c>
      <c r="R1322" s="289">
        <v>0</v>
      </c>
      <c r="S1322" s="289">
        <v>0</v>
      </c>
    </row>
    <row r="1323" spans="1:19">
      <c r="A1323" s="69" t="str">
        <f t="shared" si="20"/>
        <v>HLCASHRWD</v>
      </c>
      <c r="B1323" s="69" t="str">
        <f>VLOOKUP(H1323,mapping!A:B,2,0)</f>
        <v>HLCASH</v>
      </c>
      <c r="C1323" s="69" t="str">
        <f>VLOOKUP(H1323,mapping!A:C,3,0)</f>
        <v>RWD</v>
      </c>
      <c r="D1323" s="69" t="str">
        <f>VLOOKUP(H1323,mapping!A:D,4,0)</f>
        <v>Regular Option - Weekly Dividend</v>
      </c>
      <c r="G1323" s="239">
        <v>1321</v>
      </c>
      <c r="H1323" s="358" t="s">
        <v>644</v>
      </c>
      <c r="I1323" s="358" t="s">
        <v>2109</v>
      </c>
      <c r="J1323" s="287">
        <v>44544</v>
      </c>
      <c r="K1323" s="287">
        <v>44544</v>
      </c>
      <c r="L1323" s="289">
        <v>0.4549686</v>
      </c>
      <c r="M1323" s="289">
        <v>0.4549686</v>
      </c>
      <c r="N1323" s="289">
        <v>4446.8969999999999</v>
      </c>
      <c r="O1323" s="289">
        <v>4449942.6797553003</v>
      </c>
      <c r="P1323" s="289">
        <v>860.99699999999996</v>
      </c>
      <c r="Q1323" s="289">
        <v>861586.69684530003</v>
      </c>
      <c r="R1323" s="289">
        <v>0</v>
      </c>
      <c r="S1323" s="289">
        <v>0</v>
      </c>
    </row>
    <row r="1324" spans="1:19">
      <c r="A1324" s="69" t="str">
        <f t="shared" si="20"/>
        <v>HDONTFMD</v>
      </c>
      <c r="B1324" s="69" t="str">
        <f>VLOOKUP(H1324,mapping!A:B,2,0)</f>
        <v>HDONTF</v>
      </c>
      <c r="C1324" s="69" t="str">
        <f>VLOOKUP(H1324,mapping!A:C,3,0)</f>
        <v>MD</v>
      </c>
      <c r="D1324" s="69" t="str">
        <f>VLOOKUP(H1324,mapping!A:D,4,0)</f>
        <v>Monthly Dividend Option</v>
      </c>
      <c r="G1324" s="239">
        <v>1322</v>
      </c>
      <c r="H1324" s="358" t="s">
        <v>1455</v>
      </c>
      <c r="I1324" s="358" t="s">
        <v>2122</v>
      </c>
      <c r="J1324" s="287">
        <v>44525</v>
      </c>
      <c r="K1324" s="287">
        <v>44525</v>
      </c>
      <c r="L1324" s="289">
        <v>2.7090559999999999</v>
      </c>
      <c r="M1324" s="289">
        <v>2.7090559999999999</v>
      </c>
      <c r="N1324" s="289">
        <v>0</v>
      </c>
      <c r="O1324" s="289">
        <v>0</v>
      </c>
      <c r="P1324" s="289">
        <v>9925.9009999999998</v>
      </c>
      <c r="Q1324" s="289">
        <v>9952791.2583990991</v>
      </c>
      <c r="R1324" s="289">
        <v>0</v>
      </c>
      <c r="S1324" s="289">
        <v>0</v>
      </c>
    </row>
    <row r="1325" spans="1:19">
      <c r="A1325" s="69" t="str">
        <f t="shared" si="20"/>
        <v>HLCASHRDD</v>
      </c>
      <c r="B1325" s="69" t="str">
        <f>VLOOKUP(H1325,mapping!A:B,2,0)</f>
        <v>HLCASH</v>
      </c>
      <c r="C1325" s="69" t="str">
        <f>VLOOKUP(H1325,mapping!A:C,3,0)</f>
        <v>RDD</v>
      </c>
      <c r="D1325" s="69" t="str">
        <f>VLOOKUP(H1325,mapping!A:D,4,0)</f>
        <v>Regular Option - Daily Dividend</v>
      </c>
      <c r="G1325" s="239">
        <v>1323</v>
      </c>
      <c r="H1325" s="358" t="s">
        <v>638</v>
      </c>
      <c r="I1325" s="358" t="s">
        <v>2101</v>
      </c>
      <c r="J1325" s="287">
        <v>44587</v>
      </c>
      <c r="K1325" s="287">
        <v>44587</v>
      </c>
      <c r="L1325" s="289">
        <v>7.8585660000000002E-2</v>
      </c>
      <c r="M1325" s="289">
        <v>7.8585660000000002E-2</v>
      </c>
      <c r="N1325" s="289">
        <v>801.09900000000005</v>
      </c>
      <c r="O1325" s="289">
        <v>816560.21070000005</v>
      </c>
      <c r="P1325" s="289">
        <v>38178.947999999997</v>
      </c>
      <c r="Q1325" s="289">
        <v>38915801.696400002</v>
      </c>
      <c r="R1325" s="289">
        <v>0</v>
      </c>
      <c r="S1325" s="289">
        <v>0</v>
      </c>
    </row>
    <row r="1326" spans="1:19">
      <c r="A1326" s="69" t="str">
        <f t="shared" si="20"/>
        <v>HDONTFWDP</v>
      </c>
      <c r="B1326" s="69" t="str">
        <f>VLOOKUP(H1326,mapping!A:B,2,0)</f>
        <v>HDONTF</v>
      </c>
      <c r="C1326" s="69" t="str">
        <f>VLOOKUP(H1326,mapping!A:C,3,0)</f>
        <v>WDP</v>
      </c>
      <c r="D1326" s="69" t="str">
        <f>VLOOKUP(H1326,mapping!A:D,4,0)</f>
        <v>Direct Plan - Weekly Dividend Option</v>
      </c>
      <c r="G1326" s="239">
        <v>1324</v>
      </c>
      <c r="H1326" s="358" t="s">
        <v>1464</v>
      </c>
      <c r="I1326" s="358" t="s">
        <v>2102</v>
      </c>
      <c r="J1326" s="287">
        <v>44474</v>
      </c>
      <c r="K1326" s="287">
        <v>44474</v>
      </c>
      <c r="L1326" s="289">
        <v>0.63970000000000005</v>
      </c>
      <c r="M1326" s="289">
        <v>0.63970000000000005</v>
      </c>
      <c r="N1326" s="289">
        <v>0</v>
      </c>
      <c r="O1326" s="289">
        <v>0</v>
      </c>
      <c r="P1326" s="289">
        <v>0</v>
      </c>
      <c r="Q1326" s="289">
        <v>0</v>
      </c>
      <c r="R1326" s="289">
        <v>0</v>
      </c>
      <c r="S1326" s="289">
        <v>0</v>
      </c>
    </row>
    <row r="1327" spans="1:19" hidden="1">
      <c r="A1327" s="69" t="str">
        <f t="shared" si="20"/>
        <v>HDONTFIgnore</v>
      </c>
      <c r="B1327" s="69" t="str">
        <f>VLOOKUP(H1327,mapping!A:B,2,0)</f>
        <v>HDONTF</v>
      </c>
      <c r="C1327" s="69" t="str">
        <f>VLOOKUP(H1327,mapping!A:C,3,0)</f>
        <v>Ignore</v>
      </c>
      <c r="D1327" s="69" t="str">
        <f>VLOOKUP(H1327,mapping!A:D,4,0)</f>
        <v>Ignore</v>
      </c>
      <c r="G1327" s="239">
        <v>1325</v>
      </c>
      <c r="H1327" s="358" t="s">
        <v>2250</v>
      </c>
      <c r="I1327" s="358" t="s">
        <v>2260</v>
      </c>
      <c r="J1327" s="287">
        <v>44586</v>
      </c>
      <c r="K1327" s="287">
        <v>44586</v>
      </c>
      <c r="L1327" s="289">
        <v>2.7020094499999998</v>
      </c>
      <c r="M1327" s="289">
        <v>2.7020094499999998</v>
      </c>
      <c r="N1327" s="289">
        <v>0</v>
      </c>
      <c r="O1327" s="289">
        <v>0</v>
      </c>
      <c r="P1327" s="289">
        <v>2.0070000000000001</v>
      </c>
      <c r="Q1327" s="289">
        <v>2012.422914</v>
      </c>
      <c r="R1327" s="289">
        <v>0</v>
      </c>
      <c r="S1327" s="289">
        <v>0</v>
      </c>
    </row>
    <row r="1328" spans="1:19">
      <c r="A1328" s="69" t="str">
        <f t="shared" si="20"/>
        <v>HDONTFWD</v>
      </c>
      <c r="B1328" s="69" t="str">
        <f>VLOOKUP(H1328,mapping!A:B,2,0)</f>
        <v>HDONTF</v>
      </c>
      <c r="C1328" s="69" t="str">
        <f>VLOOKUP(H1328,mapping!A:C,3,0)</f>
        <v>WD</v>
      </c>
      <c r="D1328" s="69" t="str">
        <f>VLOOKUP(H1328,mapping!A:D,4,0)</f>
        <v>Weekly Dividend Option</v>
      </c>
      <c r="G1328" s="239">
        <v>1326</v>
      </c>
      <c r="H1328" s="358" t="s">
        <v>1461</v>
      </c>
      <c r="I1328" s="358" t="s">
        <v>2107</v>
      </c>
      <c r="J1328" s="287">
        <v>44523</v>
      </c>
      <c r="K1328" s="287">
        <v>44523</v>
      </c>
      <c r="L1328" s="289">
        <v>0.64214300000000002</v>
      </c>
      <c r="M1328" s="289">
        <v>0.64214300000000002</v>
      </c>
      <c r="N1328" s="289">
        <v>0</v>
      </c>
      <c r="O1328" s="289">
        <v>0</v>
      </c>
      <c r="P1328" s="289">
        <v>52.045999999999999</v>
      </c>
      <c r="Q1328" s="289">
        <v>52079.418736599997</v>
      </c>
      <c r="R1328" s="289">
        <v>0</v>
      </c>
      <c r="S1328" s="289">
        <v>0</v>
      </c>
    </row>
    <row r="1329" spans="1:19" hidden="1">
      <c r="A1329" s="69" t="str">
        <f t="shared" si="20"/>
        <v>HDONTFIgnore</v>
      </c>
      <c r="B1329" s="69" t="str">
        <f>VLOOKUP(H1329,mapping!A:B,2,0)</f>
        <v>HDONTF</v>
      </c>
      <c r="C1329" s="69" t="str">
        <f>VLOOKUP(H1329,mapping!A:C,3,0)</f>
        <v>Ignore</v>
      </c>
      <c r="D1329" s="69" t="str">
        <f>VLOOKUP(H1329,mapping!A:D,4,0)</f>
        <v>Ignore</v>
      </c>
      <c r="G1329" s="239">
        <v>1327</v>
      </c>
      <c r="H1329" s="358" t="s">
        <v>1869</v>
      </c>
      <c r="I1329" s="358" t="s">
        <v>2103</v>
      </c>
      <c r="J1329" s="287">
        <v>44551</v>
      </c>
      <c r="K1329" s="287">
        <v>44551</v>
      </c>
      <c r="L1329" s="289">
        <v>0.72146999999999994</v>
      </c>
      <c r="M1329" s="289">
        <v>0.72146999999999994</v>
      </c>
      <c r="N1329" s="289">
        <v>0</v>
      </c>
      <c r="O1329" s="289">
        <v>0</v>
      </c>
      <c r="P1329" s="289">
        <v>6.367</v>
      </c>
      <c r="Q1329" s="289">
        <v>6371.5937905000001</v>
      </c>
      <c r="R1329" s="289">
        <v>0</v>
      </c>
      <c r="S1329" s="289">
        <v>0</v>
      </c>
    </row>
    <row r="1330" spans="1:19" hidden="1">
      <c r="A1330" s="69" t="str">
        <f t="shared" si="20"/>
        <v>HDONTFIgnore</v>
      </c>
      <c r="B1330" s="69" t="str">
        <f>VLOOKUP(H1330,mapping!A:B,2,0)</f>
        <v>HDONTF</v>
      </c>
      <c r="C1330" s="69" t="str">
        <f>VLOOKUP(H1330,mapping!A:C,3,0)</f>
        <v>Ignore</v>
      </c>
      <c r="D1330" s="69" t="str">
        <f>VLOOKUP(H1330,mapping!A:D,4,0)</f>
        <v>Ignore</v>
      </c>
      <c r="G1330" s="239">
        <v>1328</v>
      </c>
      <c r="H1330" s="358" t="s">
        <v>2250</v>
      </c>
      <c r="I1330" s="358" t="s">
        <v>2260</v>
      </c>
      <c r="J1330" s="287">
        <v>44525</v>
      </c>
      <c r="K1330" s="287">
        <v>44525</v>
      </c>
      <c r="L1330" s="289">
        <v>2.7090559999999999</v>
      </c>
      <c r="M1330" s="289">
        <v>2.7090559999999999</v>
      </c>
      <c r="N1330" s="289">
        <v>0</v>
      </c>
      <c r="O1330" s="289">
        <v>0</v>
      </c>
      <c r="P1330" s="289">
        <v>1.0009999999999999</v>
      </c>
      <c r="Q1330" s="289">
        <v>1003.7118091</v>
      </c>
      <c r="R1330" s="289">
        <v>0</v>
      </c>
      <c r="S1330" s="289">
        <v>0</v>
      </c>
    </row>
    <row r="1331" spans="1:19">
      <c r="A1331" s="69" t="str">
        <f t="shared" si="20"/>
        <v>HLCASHRWD</v>
      </c>
      <c r="B1331" s="69" t="str">
        <f>VLOOKUP(H1331,mapping!A:B,2,0)</f>
        <v>HLCASH</v>
      </c>
      <c r="C1331" s="69" t="str">
        <f>VLOOKUP(H1331,mapping!A:C,3,0)</f>
        <v>RWD</v>
      </c>
      <c r="D1331" s="69" t="str">
        <f>VLOOKUP(H1331,mapping!A:D,4,0)</f>
        <v>Regular Option - Weekly Dividend</v>
      </c>
      <c r="G1331" s="239">
        <v>1329</v>
      </c>
      <c r="H1331" s="358" t="s">
        <v>644</v>
      </c>
      <c r="I1331" s="358" t="s">
        <v>2109</v>
      </c>
      <c r="J1331" s="287">
        <v>44579</v>
      </c>
      <c r="K1331" s="287">
        <v>44579</v>
      </c>
      <c r="L1331" s="289">
        <v>0.47602402999999999</v>
      </c>
      <c r="M1331" s="289">
        <v>0.47602402999999999</v>
      </c>
      <c r="N1331" s="289">
        <v>4446.8969999999999</v>
      </c>
      <c r="O1331" s="289">
        <v>4450036.0645923</v>
      </c>
      <c r="P1331" s="289">
        <v>860.99699999999996</v>
      </c>
      <c r="Q1331" s="289">
        <v>861604.77778230002</v>
      </c>
      <c r="R1331" s="289">
        <v>0</v>
      </c>
      <c r="S1331" s="289">
        <v>0</v>
      </c>
    </row>
    <row r="1332" spans="1:19">
      <c r="A1332" s="69" t="str">
        <f t="shared" si="20"/>
        <v>HDUSDFMDP</v>
      </c>
      <c r="B1332" s="69" t="str">
        <f>VLOOKUP(H1332,mapping!A:B,2,0)</f>
        <v>HDUSDF</v>
      </c>
      <c r="C1332" s="69" t="str">
        <f>VLOOKUP(H1332,mapping!A:C,3,0)</f>
        <v>MDP</v>
      </c>
      <c r="D1332" s="69" t="str">
        <f>VLOOKUP(H1332,mapping!A:D,4,0)</f>
        <v>Direct Plan - Monthly Dividend Option</v>
      </c>
      <c r="G1332" s="239">
        <v>1330</v>
      </c>
      <c r="H1332" s="358" t="s">
        <v>1678</v>
      </c>
      <c r="I1332" s="358" t="s">
        <v>2114</v>
      </c>
      <c r="J1332" s="287">
        <v>44645</v>
      </c>
      <c r="K1332" s="287">
        <v>44645</v>
      </c>
      <c r="L1332" s="289">
        <v>3.2425027599999998</v>
      </c>
      <c r="M1332" s="289">
        <v>3.2425027599999998</v>
      </c>
      <c r="N1332" s="289">
        <v>0</v>
      </c>
      <c r="O1332" s="289">
        <v>0</v>
      </c>
      <c r="P1332" s="289">
        <v>855.88099999999997</v>
      </c>
      <c r="Q1332" s="289">
        <v>868398.00286070001</v>
      </c>
      <c r="R1332" s="289">
        <v>0</v>
      </c>
      <c r="S1332" s="289">
        <v>0</v>
      </c>
    </row>
    <row r="1333" spans="1:19">
      <c r="A1333" s="69" t="str">
        <f t="shared" si="20"/>
        <v>HDONTFWD</v>
      </c>
      <c r="B1333" s="69" t="str">
        <f>VLOOKUP(H1333,mapping!A:B,2,0)</f>
        <v>HDONTF</v>
      </c>
      <c r="C1333" s="69" t="str">
        <f>VLOOKUP(H1333,mapping!A:C,3,0)</f>
        <v>WD</v>
      </c>
      <c r="D1333" s="69" t="str">
        <f>VLOOKUP(H1333,mapping!A:D,4,0)</f>
        <v>Weekly Dividend Option</v>
      </c>
      <c r="G1333" s="239">
        <v>1331</v>
      </c>
      <c r="H1333" s="358" t="s">
        <v>1461</v>
      </c>
      <c r="I1333" s="358" t="s">
        <v>2107</v>
      </c>
      <c r="J1333" s="287">
        <v>44558</v>
      </c>
      <c r="K1333" s="287">
        <v>44558</v>
      </c>
      <c r="L1333" s="289">
        <v>0.63804079999999996</v>
      </c>
      <c r="M1333" s="289">
        <v>0.63804079999999996</v>
      </c>
      <c r="N1333" s="289">
        <v>0</v>
      </c>
      <c r="O1333" s="289">
        <v>0</v>
      </c>
      <c r="P1333" s="289">
        <v>52.207999999999998</v>
      </c>
      <c r="Q1333" s="289">
        <v>52241.308704000003</v>
      </c>
      <c r="R1333" s="289">
        <v>0</v>
      </c>
      <c r="S1333" s="289">
        <v>0</v>
      </c>
    </row>
    <row r="1334" spans="1:19">
      <c r="A1334" s="69" t="str">
        <f t="shared" si="20"/>
        <v>HLCASHRDD</v>
      </c>
      <c r="B1334" s="69" t="str">
        <f>VLOOKUP(H1334,mapping!A:B,2,0)</f>
        <v>HLCASH</v>
      </c>
      <c r="C1334" s="69" t="str">
        <f>VLOOKUP(H1334,mapping!A:C,3,0)</f>
        <v>RDD</v>
      </c>
      <c r="D1334" s="69" t="str">
        <f>VLOOKUP(H1334,mapping!A:D,4,0)</f>
        <v>Regular Option - Daily Dividend</v>
      </c>
      <c r="G1334" s="239">
        <v>1332</v>
      </c>
      <c r="H1334" s="358" t="s">
        <v>638</v>
      </c>
      <c r="I1334" s="358" t="s">
        <v>2101</v>
      </c>
      <c r="J1334" s="287">
        <v>44623</v>
      </c>
      <c r="K1334" s="287">
        <v>44623</v>
      </c>
      <c r="L1334" s="289">
        <v>6.0257570000000003E-2</v>
      </c>
      <c r="M1334" s="289">
        <v>6.0257570000000003E-2</v>
      </c>
      <c r="N1334" s="289">
        <v>801.09900000000005</v>
      </c>
      <c r="O1334" s="289">
        <v>816560.21070000005</v>
      </c>
      <c r="P1334" s="289">
        <v>38178.947999999997</v>
      </c>
      <c r="Q1334" s="289">
        <v>38915801.696400002</v>
      </c>
      <c r="R1334" s="289">
        <v>0</v>
      </c>
      <c r="S1334" s="289">
        <v>0</v>
      </c>
    </row>
    <row r="1335" spans="1:19">
      <c r="A1335" s="69" t="str">
        <f t="shared" si="20"/>
        <v>HDFLXIQDP</v>
      </c>
      <c r="B1335" s="69" t="str">
        <f>VLOOKUP(H1335,mapping!A:B,2,0)</f>
        <v>HDFLXI</v>
      </c>
      <c r="C1335" s="69" t="str">
        <f>VLOOKUP(H1335,mapping!A:C,3,0)</f>
        <v>QDP</v>
      </c>
      <c r="D1335" s="69" t="str">
        <f>VLOOKUP(H1335,mapping!A:D,4,0)</f>
        <v>Direct Plan - Quarterly Dividend Option</v>
      </c>
      <c r="G1335" s="239">
        <v>1333</v>
      </c>
      <c r="H1335" s="358" t="s">
        <v>349</v>
      </c>
      <c r="I1335" s="358" t="s">
        <v>2135</v>
      </c>
      <c r="J1335" s="287">
        <v>44645</v>
      </c>
      <c r="K1335" s="287">
        <v>44645</v>
      </c>
      <c r="L1335" s="359">
        <v>0.18</v>
      </c>
      <c r="M1335" s="359">
        <v>0.18</v>
      </c>
      <c r="N1335" s="289">
        <v>0</v>
      </c>
      <c r="O1335" s="289">
        <v>0</v>
      </c>
      <c r="P1335" s="289">
        <v>1399.587</v>
      </c>
      <c r="Q1335" s="289">
        <v>16365.9306258</v>
      </c>
      <c r="R1335" s="289">
        <v>0</v>
      </c>
      <c r="S1335" s="289">
        <v>0</v>
      </c>
    </row>
    <row r="1336" spans="1:19">
      <c r="A1336" s="69" t="str">
        <f t="shared" si="20"/>
        <v>HDONTFWDP</v>
      </c>
      <c r="B1336" s="69" t="str">
        <f>VLOOKUP(H1336,mapping!A:B,2,0)</f>
        <v>HDONTF</v>
      </c>
      <c r="C1336" s="69" t="str">
        <f>VLOOKUP(H1336,mapping!A:C,3,0)</f>
        <v>WDP</v>
      </c>
      <c r="D1336" s="69" t="str">
        <f>VLOOKUP(H1336,mapping!A:D,4,0)</f>
        <v>Direct Plan - Weekly Dividend Option</v>
      </c>
      <c r="G1336" s="239">
        <v>1334</v>
      </c>
      <c r="H1336" s="358" t="s">
        <v>1464</v>
      </c>
      <c r="I1336" s="358" t="s">
        <v>2102</v>
      </c>
      <c r="J1336" s="287">
        <v>44622</v>
      </c>
      <c r="K1336" s="287">
        <v>44622</v>
      </c>
      <c r="L1336" s="289">
        <v>0.72740000000000005</v>
      </c>
      <c r="M1336" s="289">
        <v>0.72740000000000005</v>
      </c>
      <c r="N1336" s="289">
        <v>0</v>
      </c>
      <c r="O1336" s="289">
        <v>0</v>
      </c>
      <c r="P1336" s="289">
        <v>0</v>
      </c>
      <c r="Q1336" s="289">
        <v>0</v>
      </c>
      <c r="R1336" s="289">
        <v>0</v>
      </c>
      <c r="S1336" s="289">
        <v>0</v>
      </c>
    </row>
    <row r="1337" spans="1:19">
      <c r="A1337" s="69" t="str">
        <f t="shared" si="20"/>
        <v>HLCASHWD</v>
      </c>
      <c r="B1337" s="69" t="str">
        <f>VLOOKUP(H1337,mapping!A:B,2,0)</f>
        <v>HLCASH</v>
      </c>
      <c r="C1337" s="69" t="str">
        <f>VLOOKUP(H1337,mapping!A:C,3,0)</f>
        <v>WD</v>
      </c>
      <c r="D1337" s="69" t="str">
        <f>VLOOKUP(H1337,mapping!A:D,4,0)</f>
        <v>Weekly Dividend Option</v>
      </c>
      <c r="G1337" s="239">
        <v>1335</v>
      </c>
      <c r="H1337" s="358" t="s">
        <v>660</v>
      </c>
      <c r="I1337" s="358" t="s">
        <v>2105</v>
      </c>
      <c r="J1337" s="287">
        <v>44607</v>
      </c>
      <c r="K1337" s="287">
        <v>44607</v>
      </c>
      <c r="L1337" s="289">
        <v>0.81158364000000005</v>
      </c>
      <c r="M1337" s="289">
        <v>0.81158364000000005</v>
      </c>
      <c r="N1337" s="289">
        <v>1959.009</v>
      </c>
      <c r="O1337" s="289">
        <v>2171106.3987093</v>
      </c>
      <c r="P1337" s="289">
        <v>89965.248999999996</v>
      </c>
      <c r="Q1337" s="289">
        <v>99705579.589157298</v>
      </c>
      <c r="R1337" s="289">
        <v>0</v>
      </c>
      <c r="S1337" s="289">
        <v>3762.97</v>
      </c>
    </row>
    <row r="1338" spans="1:19">
      <c r="A1338" s="69" t="str">
        <f t="shared" si="20"/>
        <v>HEHYBFDDP</v>
      </c>
      <c r="B1338" s="69" t="str">
        <f>VLOOKUP(H1338,mapping!A:B,2,0)</f>
        <v>HEHYBF</v>
      </c>
      <c r="C1338" s="69" t="str">
        <f>VLOOKUP(H1338,mapping!A:C,3,0)</f>
        <v>DDP</v>
      </c>
      <c r="D1338" s="69" t="str">
        <f>VLOOKUP(H1338,mapping!A:D,4,0)</f>
        <v>Equity Hyb Fund Dir Plan IDCW</v>
      </c>
      <c r="G1338" s="239">
        <v>1336</v>
      </c>
      <c r="H1338" s="358" t="s">
        <v>1374</v>
      </c>
      <c r="I1338" s="358" t="s">
        <v>2276</v>
      </c>
      <c r="J1338" s="287">
        <v>44495</v>
      </c>
      <c r="K1338" s="287">
        <v>44495</v>
      </c>
      <c r="L1338" s="289">
        <v>0.95</v>
      </c>
      <c r="M1338" s="289">
        <v>0.95</v>
      </c>
      <c r="N1338" s="289">
        <v>0</v>
      </c>
      <c r="O1338" s="289">
        <v>0</v>
      </c>
      <c r="P1338" s="289">
        <v>98559.784</v>
      </c>
      <c r="Q1338" s="289">
        <v>1677241.1242200001</v>
      </c>
      <c r="R1338" s="289">
        <v>0</v>
      </c>
      <c r="S1338" s="289">
        <v>0</v>
      </c>
    </row>
    <row r="1339" spans="1:19">
      <c r="A1339" s="69" t="str">
        <f t="shared" si="20"/>
        <v>HLCASHRDD</v>
      </c>
      <c r="B1339" s="69" t="str">
        <f>VLOOKUP(H1339,mapping!A:B,2,0)</f>
        <v>HLCASH</v>
      </c>
      <c r="C1339" s="69" t="str">
        <f>VLOOKUP(H1339,mapping!A:C,3,0)</f>
        <v>RDD</v>
      </c>
      <c r="D1339" s="69" t="str">
        <f>VLOOKUP(H1339,mapping!A:D,4,0)</f>
        <v>Regular Option - Daily Dividend</v>
      </c>
      <c r="G1339" s="239">
        <v>1337</v>
      </c>
      <c r="H1339" s="358" t="s">
        <v>638</v>
      </c>
      <c r="I1339" s="358" t="s">
        <v>2101</v>
      </c>
      <c r="J1339" s="287">
        <v>44621</v>
      </c>
      <c r="K1339" s="287">
        <v>44621</v>
      </c>
      <c r="L1339" s="289">
        <v>7.3650579999999993E-2</v>
      </c>
      <c r="M1339" s="289">
        <v>7.3650579999999993E-2</v>
      </c>
      <c r="N1339" s="289">
        <v>801.09900000000005</v>
      </c>
      <c r="O1339" s="289">
        <v>816560.21070000005</v>
      </c>
      <c r="P1339" s="289">
        <v>38178.947999999997</v>
      </c>
      <c r="Q1339" s="289">
        <v>38915801.696400002</v>
      </c>
      <c r="R1339" s="289">
        <v>0</v>
      </c>
      <c r="S1339" s="289">
        <v>0</v>
      </c>
    </row>
    <row r="1340" spans="1:19">
      <c r="A1340" s="69" t="str">
        <f t="shared" si="20"/>
        <v>HLCASHWD</v>
      </c>
      <c r="B1340" s="69" t="str">
        <f>VLOOKUP(H1340,mapping!A:B,2,0)</f>
        <v>HLCASH</v>
      </c>
      <c r="C1340" s="69" t="str">
        <f>VLOOKUP(H1340,mapping!A:C,3,0)</f>
        <v>WD</v>
      </c>
      <c r="D1340" s="69" t="str">
        <f>VLOOKUP(H1340,mapping!A:D,4,0)</f>
        <v>Weekly Dividend Option</v>
      </c>
      <c r="G1340" s="239">
        <v>1338</v>
      </c>
      <c r="H1340" s="358" t="s">
        <v>660</v>
      </c>
      <c r="I1340" s="358" t="s">
        <v>2105</v>
      </c>
      <c r="J1340" s="287">
        <v>44481</v>
      </c>
      <c r="K1340" s="287">
        <v>44481</v>
      </c>
      <c r="L1340" s="289">
        <v>0.84155343999999999</v>
      </c>
      <c r="M1340" s="289">
        <v>0.84155343999999999</v>
      </c>
      <c r="N1340" s="289">
        <v>1906.5119999999999</v>
      </c>
      <c r="O1340" s="289">
        <v>2112982.8646224001</v>
      </c>
      <c r="P1340" s="289">
        <v>95087.928</v>
      </c>
      <c r="Q1340" s="289">
        <v>105385731.9001656</v>
      </c>
      <c r="R1340" s="289">
        <v>0</v>
      </c>
      <c r="S1340" s="289">
        <v>3879.75</v>
      </c>
    </row>
    <row r="1341" spans="1:19">
      <c r="A1341" s="69" t="str">
        <f t="shared" si="20"/>
        <v>HLCASHRDD</v>
      </c>
      <c r="B1341" s="69" t="str">
        <f>VLOOKUP(H1341,mapping!A:B,2,0)</f>
        <v>HLCASH</v>
      </c>
      <c r="C1341" s="69" t="str">
        <f>VLOOKUP(H1341,mapping!A:C,3,0)</f>
        <v>RDD</v>
      </c>
      <c r="D1341" s="69" t="str">
        <f>VLOOKUP(H1341,mapping!A:D,4,0)</f>
        <v>Regular Option - Daily Dividend</v>
      </c>
      <c r="G1341" s="239">
        <v>1339</v>
      </c>
      <c r="H1341" s="358" t="s">
        <v>638</v>
      </c>
      <c r="I1341" s="358" t="s">
        <v>2101</v>
      </c>
      <c r="J1341" s="287">
        <v>44490</v>
      </c>
      <c r="K1341" s="287">
        <v>44490</v>
      </c>
      <c r="L1341" s="289">
        <v>5.6976150000000003E-2</v>
      </c>
      <c r="M1341" s="289">
        <v>5.6976150000000003E-2</v>
      </c>
      <c r="N1341" s="289">
        <v>801.09900000000005</v>
      </c>
      <c r="O1341" s="289">
        <v>816560.21070000005</v>
      </c>
      <c r="P1341" s="289">
        <v>38178.947999999997</v>
      </c>
      <c r="Q1341" s="289">
        <v>38915801.696400002</v>
      </c>
      <c r="R1341" s="289">
        <v>0</v>
      </c>
      <c r="S1341" s="289">
        <v>0</v>
      </c>
    </row>
    <row r="1342" spans="1:19">
      <c r="A1342" s="69" t="str">
        <f t="shared" si="20"/>
        <v>HLCASHRDD</v>
      </c>
      <c r="B1342" s="69" t="str">
        <f>VLOOKUP(H1342,mapping!A:B,2,0)</f>
        <v>HLCASH</v>
      </c>
      <c r="C1342" s="69" t="str">
        <f>VLOOKUP(H1342,mapping!A:C,3,0)</f>
        <v>RDD</v>
      </c>
      <c r="D1342" s="69" t="str">
        <f>VLOOKUP(H1342,mapping!A:D,4,0)</f>
        <v>Regular Option - Daily Dividend</v>
      </c>
      <c r="G1342" s="239">
        <v>1340</v>
      </c>
      <c r="H1342" s="358" t="s">
        <v>638</v>
      </c>
      <c r="I1342" s="358" t="s">
        <v>2101</v>
      </c>
      <c r="J1342" s="287">
        <v>44619</v>
      </c>
      <c r="K1342" s="287">
        <v>44619</v>
      </c>
      <c r="L1342" s="289">
        <v>0.14556711</v>
      </c>
      <c r="M1342" s="289">
        <v>0.14556711</v>
      </c>
      <c r="N1342" s="289">
        <v>801.09900000000005</v>
      </c>
      <c r="O1342" s="289">
        <v>816560.21070000005</v>
      </c>
      <c r="P1342" s="289">
        <v>38178.947999999997</v>
      </c>
      <c r="Q1342" s="289">
        <v>38915801.696400002</v>
      </c>
      <c r="R1342" s="289">
        <v>0</v>
      </c>
      <c r="S1342" s="289">
        <v>0</v>
      </c>
    </row>
    <row r="1343" spans="1:19">
      <c r="A1343" s="69" t="str">
        <f t="shared" si="20"/>
        <v>HLCASHRDD</v>
      </c>
      <c r="B1343" s="69" t="str">
        <f>VLOOKUP(H1343,mapping!A:B,2,0)</f>
        <v>HLCASH</v>
      </c>
      <c r="C1343" s="69" t="str">
        <f>VLOOKUP(H1343,mapping!A:C,3,0)</f>
        <v>RDD</v>
      </c>
      <c r="D1343" s="69" t="str">
        <f>VLOOKUP(H1343,mapping!A:D,4,0)</f>
        <v>Regular Option - Daily Dividend</v>
      </c>
      <c r="G1343" s="239">
        <v>1341</v>
      </c>
      <c r="H1343" s="358" t="s">
        <v>638</v>
      </c>
      <c r="I1343" s="358" t="s">
        <v>2101</v>
      </c>
      <c r="J1343" s="287">
        <v>44593</v>
      </c>
      <c r="K1343" s="287">
        <v>44593</v>
      </c>
      <c r="L1343" s="289">
        <v>8.555923E-2</v>
      </c>
      <c r="M1343" s="289">
        <v>8.555923E-2</v>
      </c>
      <c r="N1343" s="289">
        <v>801.09900000000005</v>
      </c>
      <c r="O1343" s="289">
        <v>816560.21070000005</v>
      </c>
      <c r="P1343" s="289">
        <v>38178.947999999997</v>
      </c>
      <c r="Q1343" s="289">
        <v>38915801.696400002</v>
      </c>
      <c r="R1343" s="289">
        <v>0</v>
      </c>
      <c r="S1343" s="289">
        <v>0</v>
      </c>
    </row>
    <row r="1344" spans="1:19">
      <c r="A1344" s="69" t="str">
        <f t="shared" ref="A1344:A1403" si="21">+B1344&amp;C1344</f>
        <v>HDSTIFWDP</v>
      </c>
      <c r="B1344" s="69" t="str">
        <f>VLOOKUP(H1344,mapping!A:B,2,0)</f>
        <v>HDSTIF</v>
      </c>
      <c r="C1344" s="69" t="str">
        <f>VLOOKUP(H1344,mapping!A:C,3,0)</f>
        <v>WDP</v>
      </c>
      <c r="D1344" s="69" t="str">
        <f>VLOOKUP(H1344,mapping!A:D,4,0)</f>
        <v>Direct Plan - Weekly Dividend Option</v>
      </c>
      <c r="G1344" s="239">
        <v>1342</v>
      </c>
      <c r="H1344" s="358" t="s">
        <v>455</v>
      </c>
      <c r="I1344" s="358" t="s">
        <v>2110</v>
      </c>
      <c r="J1344" s="287">
        <v>44509</v>
      </c>
      <c r="K1344" s="287">
        <v>44509</v>
      </c>
      <c r="L1344" s="289">
        <v>1.672299E-2</v>
      </c>
      <c r="M1344" s="289">
        <v>1.672299E-2</v>
      </c>
      <c r="N1344" s="289">
        <v>51568.718000000001</v>
      </c>
      <c r="O1344" s="289">
        <v>527759.41688379995</v>
      </c>
      <c r="P1344" s="289">
        <v>422366.11</v>
      </c>
      <c r="Q1344" s="289">
        <v>4322537.0063509997</v>
      </c>
      <c r="R1344" s="289">
        <v>0</v>
      </c>
      <c r="S1344" s="289">
        <v>787.05</v>
      </c>
    </row>
    <row r="1345" spans="1:19">
      <c r="A1345" s="69" t="str">
        <f t="shared" si="21"/>
        <v>HDFLXIMD</v>
      </c>
      <c r="B1345" s="69" t="str">
        <f>VLOOKUP(H1345,mapping!A:B,2,0)</f>
        <v>HDFLXI</v>
      </c>
      <c r="C1345" s="69" t="str">
        <f>VLOOKUP(H1345,mapping!A:C,3,0)</f>
        <v>MD</v>
      </c>
      <c r="D1345" s="69" t="str">
        <f>VLOOKUP(H1345,mapping!A:D,4,0)</f>
        <v>Monthly Dividend Option</v>
      </c>
      <c r="G1345" s="239">
        <v>1343</v>
      </c>
      <c r="H1345" s="358" t="s">
        <v>339</v>
      </c>
      <c r="I1345" s="358" t="s">
        <v>2118</v>
      </c>
      <c r="J1345" s="287">
        <v>44525</v>
      </c>
      <c r="K1345" s="287">
        <v>44525</v>
      </c>
      <c r="L1345" s="359">
        <v>3.5907509999999997E-2</v>
      </c>
      <c r="M1345" s="359">
        <v>3.5907509999999997E-2</v>
      </c>
      <c r="N1345" s="289">
        <v>19310.349999999999</v>
      </c>
      <c r="O1345" s="289">
        <v>205120.33080500001</v>
      </c>
      <c r="P1345" s="289">
        <v>1368014.5930000001</v>
      </c>
      <c r="Q1345" s="289">
        <v>14531461.4112239</v>
      </c>
      <c r="R1345" s="289">
        <v>0</v>
      </c>
      <c r="S1345" s="289">
        <v>691.01</v>
      </c>
    </row>
    <row r="1346" spans="1:19">
      <c r="A1346" s="69" t="str">
        <f t="shared" si="21"/>
        <v>HDONTFWD</v>
      </c>
      <c r="B1346" s="69" t="str">
        <f>VLOOKUP(H1346,mapping!A:B,2,0)</f>
        <v>HDONTF</v>
      </c>
      <c r="C1346" s="69" t="str">
        <f>VLOOKUP(H1346,mapping!A:C,3,0)</f>
        <v>WD</v>
      </c>
      <c r="D1346" s="69" t="str">
        <f>VLOOKUP(H1346,mapping!A:D,4,0)</f>
        <v>Weekly Dividend Option</v>
      </c>
      <c r="G1346" s="239">
        <v>1344</v>
      </c>
      <c r="H1346" s="358" t="s">
        <v>1461</v>
      </c>
      <c r="I1346" s="358" t="s">
        <v>2107</v>
      </c>
      <c r="J1346" s="287">
        <v>44642</v>
      </c>
      <c r="K1346" s="287">
        <v>44642</v>
      </c>
      <c r="L1346" s="289">
        <v>0.63287800000000005</v>
      </c>
      <c r="M1346" s="289">
        <v>0.63287800000000005</v>
      </c>
      <c r="N1346" s="289">
        <v>0</v>
      </c>
      <c r="O1346" s="289">
        <v>0</v>
      </c>
      <c r="P1346" s="289">
        <v>52.601999999999997</v>
      </c>
      <c r="Q1346" s="289">
        <v>52635.2918058</v>
      </c>
      <c r="R1346" s="289">
        <v>0</v>
      </c>
      <c r="S1346" s="289">
        <v>0</v>
      </c>
    </row>
    <row r="1347" spans="1:19">
      <c r="A1347" s="69" t="str">
        <f t="shared" si="21"/>
        <v>HLCASHRWD</v>
      </c>
      <c r="B1347" s="69" t="str">
        <f>VLOOKUP(H1347,mapping!A:B,2,0)</f>
        <v>HLCASH</v>
      </c>
      <c r="C1347" s="69" t="str">
        <f>VLOOKUP(H1347,mapping!A:C,3,0)</f>
        <v>RWD</v>
      </c>
      <c r="D1347" s="69" t="str">
        <f>VLOOKUP(H1347,mapping!A:D,4,0)</f>
        <v>Regular Option - Weekly Dividend</v>
      </c>
      <c r="G1347" s="239">
        <v>1345</v>
      </c>
      <c r="H1347" s="358" t="s">
        <v>644</v>
      </c>
      <c r="I1347" s="358" t="s">
        <v>2109</v>
      </c>
      <c r="J1347" s="287">
        <v>44516</v>
      </c>
      <c r="K1347" s="287">
        <v>44516</v>
      </c>
      <c r="L1347" s="289">
        <v>0.49865825000000003</v>
      </c>
      <c r="M1347" s="289">
        <v>0.49865825000000003</v>
      </c>
      <c r="N1347" s="289">
        <v>4446.8969999999999</v>
      </c>
      <c r="O1347" s="289">
        <v>4450137.0091541996</v>
      </c>
      <c r="P1347" s="289">
        <v>860.99699999999996</v>
      </c>
      <c r="Q1347" s="289">
        <v>861624.32241420005</v>
      </c>
      <c r="R1347" s="289">
        <v>0</v>
      </c>
      <c r="S1347" s="289">
        <v>0</v>
      </c>
    </row>
    <row r="1348" spans="1:19" hidden="1">
      <c r="A1348" s="69" t="str">
        <f t="shared" si="21"/>
        <v>HDUSDFIgnore</v>
      </c>
      <c r="B1348" s="69" t="str">
        <f>VLOOKUP(H1348,mapping!A:B,2,0)</f>
        <v>HDUSDF</v>
      </c>
      <c r="C1348" s="69" t="str">
        <f>VLOOKUP(H1348,mapping!A:C,3,0)</f>
        <v>Ignore</v>
      </c>
      <c r="D1348" s="69" t="str">
        <f>VLOOKUP(H1348,mapping!A:D,4,0)</f>
        <v>Ignore</v>
      </c>
      <c r="G1348" s="239">
        <v>1346</v>
      </c>
      <c r="H1348" s="358" t="s">
        <v>1900</v>
      </c>
      <c r="I1348" s="358" t="s">
        <v>2128</v>
      </c>
      <c r="J1348" s="287">
        <v>44557</v>
      </c>
      <c r="K1348" s="287">
        <v>44557</v>
      </c>
      <c r="L1348" s="289">
        <v>3.0816639100000001</v>
      </c>
      <c r="M1348" s="289">
        <v>3.0816639100000001</v>
      </c>
      <c r="N1348" s="289">
        <v>0</v>
      </c>
      <c r="O1348" s="289">
        <v>0</v>
      </c>
      <c r="P1348" s="289">
        <v>0</v>
      </c>
      <c r="Q1348" s="289">
        <v>0</v>
      </c>
      <c r="R1348" s="289">
        <v>0</v>
      </c>
      <c r="S1348" s="289">
        <v>0</v>
      </c>
    </row>
    <row r="1349" spans="1:19">
      <c r="A1349" s="69" t="str">
        <f t="shared" si="21"/>
        <v>HDSTIFWD</v>
      </c>
      <c r="B1349" s="69" t="str">
        <f>VLOOKUP(H1349,mapping!A:B,2,0)</f>
        <v>HDSTIF</v>
      </c>
      <c r="C1349" s="69" t="str">
        <f>VLOOKUP(H1349,mapping!A:C,3,0)</f>
        <v>WD</v>
      </c>
      <c r="D1349" s="69" t="str">
        <f>VLOOKUP(H1349,mapping!A:D,4,0)</f>
        <v>Weekly Dividend Option</v>
      </c>
      <c r="G1349" s="239">
        <v>1347</v>
      </c>
      <c r="H1349" s="358" t="s">
        <v>451</v>
      </c>
      <c r="I1349" s="358" t="s">
        <v>2100</v>
      </c>
      <c r="J1349" s="287">
        <v>44516</v>
      </c>
      <c r="K1349" s="287">
        <v>44516</v>
      </c>
      <c r="L1349" s="289">
        <v>1.8182000000000001E-3</v>
      </c>
      <c r="M1349" s="289">
        <v>1.8182000000000001E-3</v>
      </c>
      <c r="N1349" s="289">
        <v>0.10199999999999999</v>
      </c>
      <c r="O1349" s="289">
        <v>1.0400328000000001</v>
      </c>
      <c r="P1349" s="289">
        <v>3965680.0669999998</v>
      </c>
      <c r="Q1349" s="289">
        <v>40435660.235158801</v>
      </c>
      <c r="R1349" s="289">
        <v>0</v>
      </c>
      <c r="S1349" s="289">
        <v>0</v>
      </c>
    </row>
    <row r="1350" spans="1:19">
      <c r="A1350" s="69" t="str">
        <f t="shared" si="21"/>
        <v>HLCASHRDD</v>
      </c>
      <c r="B1350" s="69" t="str">
        <f>VLOOKUP(H1350,mapping!A:B,2,0)</f>
        <v>HLCASH</v>
      </c>
      <c r="C1350" s="69" t="str">
        <f>VLOOKUP(H1350,mapping!A:C,3,0)</f>
        <v>RDD</v>
      </c>
      <c r="D1350" s="69" t="str">
        <f>VLOOKUP(H1350,mapping!A:D,4,0)</f>
        <v>Regular Option - Daily Dividend</v>
      </c>
      <c r="G1350" s="239">
        <v>1348</v>
      </c>
      <c r="H1350" s="358" t="s">
        <v>638</v>
      </c>
      <c r="I1350" s="358" t="s">
        <v>2101</v>
      </c>
      <c r="J1350" s="287">
        <v>44616</v>
      </c>
      <c r="K1350" s="287">
        <v>44616</v>
      </c>
      <c r="L1350" s="289">
        <v>7.1963050000000001E-2</v>
      </c>
      <c r="M1350" s="289">
        <v>7.1963050000000001E-2</v>
      </c>
      <c r="N1350" s="289">
        <v>801.09900000000005</v>
      </c>
      <c r="O1350" s="289">
        <v>816560.21070000005</v>
      </c>
      <c r="P1350" s="289">
        <v>38178.947999999997</v>
      </c>
      <c r="Q1350" s="289">
        <v>38915801.696400002</v>
      </c>
      <c r="R1350" s="289">
        <v>0</v>
      </c>
      <c r="S1350" s="289">
        <v>0</v>
      </c>
    </row>
    <row r="1351" spans="1:19">
      <c r="A1351" s="69" t="str">
        <f t="shared" si="21"/>
        <v>HDUSDFWD</v>
      </c>
      <c r="B1351" s="69" t="str">
        <f>VLOOKUP(H1351,mapping!A:B,2,0)</f>
        <v>HDUSDF</v>
      </c>
      <c r="C1351" s="69" t="str">
        <f>VLOOKUP(H1351,mapping!A:C,3,0)</f>
        <v>WD</v>
      </c>
      <c r="D1351" s="69" t="str">
        <f>VLOOKUP(H1351,mapping!A:D,4,0)</f>
        <v>Weekly Dividend Option</v>
      </c>
      <c r="G1351" s="239">
        <v>1349</v>
      </c>
      <c r="H1351" s="358" t="s">
        <v>1681</v>
      </c>
      <c r="I1351" s="358" t="s">
        <v>2111</v>
      </c>
      <c r="J1351" s="287">
        <v>44572</v>
      </c>
      <c r="K1351" s="287">
        <v>44572</v>
      </c>
      <c r="L1351" s="289">
        <v>0.72295911999999996</v>
      </c>
      <c r="M1351" s="289">
        <v>0.72295911999999996</v>
      </c>
      <c r="N1351" s="289">
        <v>0</v>
      </c>
      <c r="O1351" s="289">
        <v>0</v>
      </c>
      <c r="P1351" s="289">
        <v>25935.268</v>
      </c>
      <c r="Q1351" s="289">
        <v>26598025.619052399</v>
      </c>
      <c r="R1351" s="289">
        <v>0</v>
      </c>
      <c r="S1351" s="289">
        <v>0</v>
      </c>
    </row>
    <row r="1352" spans="1:19">
      <c r="A1352" s="69" t="str">
        <f t="shared" si="21"/>
        <v>HDUSDFWDP</v>
      </c>
      <c r="B1352" s="69" t="str">
        <f>VLOOKUP(H1352,mapping!A:B,2,0)</f>
        <v>HDUSDF</v>
      </c>
      <c r="C1352" s="69" t="str">
        <f>VLOOKUP(H1352,mapping!A:C,3,0)</f>
        <v>WDP</v>
      </c>
      <c r="D1352" s="69" t="str">
        <f>VLOOKUP(H1352,mapping!A:D,4,0)</f>
        <v>Direct Plan - Weekly Dividend Option</v>
      </c>
      <c r="G1352" s="239">
        <v>1350</v>
      </c>
      <c r="H1352" s="358" t="s">
        <v>1684</v>
      </c>
      <c r="I1352" s="358" t="s">
        <v>2108</v>
      </c>
      <c r="J1352" s="287">
        <v>44537</v>
      </c>
      <c r="K1352" s="287">
        <v>44537</v>
      </c>
      <c r="L1352" s="289">
        <v>0.70529103999999998</v>
      </c>
      <c r="M1352" s="289">
        <v>0.70529103999999998</v>
      </c>
      <c r="N1352" s="289">
        <v>0</v>
      </c>
      <c r="O1352" s="289">
        <v>0</v>
      </c>
      <c r="P1352" s="289">
        <v>26.904</v>
      </c>
      <c r="Q1352" s="289">
        <v>27150.314191199999</v>
      </c>
      <c r="R1352" s="289">
        <v>0</v>
      </c>
      <c r="S1352" s="289">
        <v>0</v>
      </c>
    </row>
    <row r="1353" spans="1:19">
      <c r="A1353" s="69" t="str">
        <f t="shared" si="21"/>
        <v>HLCASHRDD</v>
      </c>
      <c r="B1353" s="69" t="str">
        <f>VLOOKUP(H1353,mapping!A:B,2,0)</f>
        <v>HLCASH</v>
      </c>
      <c r="C1353" s="69" t="str">
        <f>VLOOKUP(H1353,mapping!A:C,3,0)</f>
        <v>RDD</v>
      </c>
      <c r="D1353" s="69" t="str">
        <f>VLOOKUP(H1353,mapping!A:D,4,0)</f>
        <v>Regular Option - Daily Dividend</v>
      </c>
      <c r="G1353" s="239">
        <v>1351</v>
      </c>
      <c r="H1353" s="358" t="s">
        <v>638</v>
      </c>
      <c r="I1353" s="358" t="s">
        <v>2101</v>
      </c>
      <c r="J1353" s="287">
        <v>44628</v>
      </c>
      <c r="K1353" s="287">
        <v>44628</v>
      </c>
      <c r="L1353" s="289">
        <v>6.5920980000000004E-2</v>
      </c>
      <c r="M1353" s="289">
        <v>6.5920980000000004E-2</v>
      </c>
      <c r="N1353" s="289">
        <v>801.09900000000005</v>
      </c>
      <c r="O1353" s="289">
        <v>816560.21070000005</v>
      </c>
      <c r="P1353" s="289">
        <v>38178.947999999997</v>
      </c>
      <c r="Q1353" s="289">
        <v>38915801.696400002</v>
      </c>
      <c r="R1353" s="289">
        <v>0</v>
      </c>
      <c r="S1353" s="289">
        <v>0</v>
      </c>
    </row>
    <row r="1354" spans="1:19" hidden="1">
      <c r="A1354" s="69" t="str">
        <f t="shared" si="21"/>
        <v>HDONTFIgnore</v>
      </c>
      <c r="B1354" s="69" t="str">
        <f>VLOOKUP(H1354,mapping!A:B,2,0)</f>
        <v>HDONTF</v>
      </c>
      <c r="C1354" s="69" t="str">
        <f>VLOOKUP(H1354,mapping!A:C,3,0)</f>
        <v>Ignore</v>
      </c>
      <c r="D1354" s="69" t="str">
        <f>VLOOKUP(H1354,mapping!A:D,4,0)</f>
        <v>Ignore</v>
      </c>
      <c r="G1354" s="239">
        <v>1352</v>
      </c>
      <c r="H1354" s="358" t="s">
        <v>1869</v>
      </c>
      <c r="I1354" s="358" t="s">
        <v>2103</v>
      </c>
      <c r="J1354" s="287">
        <v>44593</v>
      </c>
      <c r="K1354" s="287">
        <v>44593</v>
      </c>
      <c r="L1354" s="289">
        <v>0.71059000000000005</v>
      </c>
      <c r="M1354" s="289">
        <v>0.71059000000000005</v>
      </c>
      <c r="N1354" s="289">
        <v>0</v>
      </c>
      <c r="O1354" s="289">
        <v>0</v>
      </c>
      <c r="P1354" s="289">
        <v>6.3940000000000001</v>
      </c>
      <c r="Q1354" s="289">
        <v>6398.5435764000003</v>
      </c>
      <c r="R1354" s="289">
        <v>0</v>
      </c>
      <c r="S1354" s="289">
        <v>0</v>
      </c>
    </row>
    <row r="1355" spans="1:19">
      <c r="A1355" s="69" t="str">
        <f t="shared" si="21"/>
        <v>HLCASHRDD</v>
      </c>
      <c r="B1355" s="69" t="str">
        <f>VLOOKUP(H1355,mapping!A:B,2,0)</f>
        <v>HLCASH</v>
      </c>
      <c r="C1355" s="69" t="str">
        <f>VLOOKUP(H1355,mapping!A:C,3,0)</f>
        <v>RDD</v>
      </c>
      <c r="D1355" s="69" t="str">
        <f>VLOOKUP(H1355,mapping!A:D,4,0)</f>
        <v>Regular Option - Daily Dividend</v>
      </c>
      <c r="G1355" s="239">
        <v>1353</v>
      </c>
      <c r="H1355" s="358" t="s">
        <v>638</v>
      </c>
      <c r="I1355" s="358" t="s">
        <v>2101</v>
      </c>
      <c r="J1355" s="287">
        <v>44559</v>
      </c>
      <c r="K1355" s="287">
        <v>44559</v>
      </c>
      <c r="L1355" s="289">
        <v>9.6883490000000003E-2</v>
      </c>
      <c r="M1355" s="289">
        <v>9.6883490000000003E-2</v>
      </c>
      <c r="N1355" s="289">
        <v>801.09900000000005</v>
      </c>
      <c r="O1355" s="289">
        <v>816560.21070000005</v>
      </c>
      <c r="P1355" s="289">
        <v>38178.947999999997</v>
      </c>
      <c r="Q1355" s="289">
        <v>38915801.696400002</v>
      </c>
      <c r="R1355" s="289">
        <v>0</v>
      </c>
      <c r="S1355" s="289">
        <v>0</v>
      </c>
    </row>
    <row r="1356" spans="1:19">
      <c r="A1356" s="69" t="str">
        <f t="shared" si="21"/>
        <v>HDFLXIFD</v>
      </c>
      <c r="B1356" s="69" t="str">
        <f>VLOOKUP(H1356,mapping!A:B,2,0)</f>
        <v>HDFLXI</v>
      </c>
      <c r="C1356" s="69" t="str">
        <f>VLOOKUP(H1356,mapping!A:C,3,0)</f>
        <v>FD</v>
      </c>
      <c r="D1356" s="69" t="str">
        <f>VLOOKUP(H1356,mapping!A:D,4,0)</f>
        <v>Fortnightly Dividend Option</v>
      </c>
      <c r="G1356" s="239">
        <v>1354</v>
      </c>
      <c r="H1356" s="358" t="s">
        <v>321</v>
      </c>
      <c r="I1356" s="358" t="s">
        <v>2123</v>
      </c>
      <c r="J1356" s="287">
        <v>44529</v>
      </c>
      <c r="K1356" s="287">
        <v>44529</v>
      </c>
      <c r="L1356" s="359">
        <v>2.6475720000000001E-2</v>
      </c>
      <c r="M1356" s="359">
        <v>2.6475720000000001E-2</v>
      </c>
      <c r="N1356" s="289">
        <v>0</v>
      </c>
      <c r="O1356" s="289">
        <v>0</v>
      </c>
      <c r="P1356" s="289">
        <v>717651.12</v>
      </c>
      <c r="Q1356" s="289">
        <v>7622387.8408559998</v>
      </c>
      <c r="R1356" s="289">
        <v>0</v>
      </c>
      <c r="S1356" s="289">
        <v>0</v>
      </c>
    </row>
    <row r="1357" spans="1:19">
      <c r="A1357" s="69" t="str">
        <f t="shared" si="21"/>
        <v>HDUSDFWD</v>
      </c>
      <c r="B1357" s="69" t="str">
        <f>VLOOKUP(H1357,mapping!A:B,2,0)</f>
        <v>HDUSDF</v>
      </c>
      <c r="C1357" s="69" t="str">
        <f>VLOOKUP(H1357,mapping!A:C,3,0)</f>
        <v>WD</v>
      </c>
      <c r="D1357" s="69" t="str">
        <f>VLOOKUP(H1357,mapping!A:D,4,0)</f>
        <v>Weekly Dividend Option</v>
      </c>
      <c r="G1357" s="239">
        <v>1355</v>
      </c>
      <c r="H1357" s="358" t="s">
        <v>1681</v>
      </c>
      <c r="I1357" s="358" t="s">
        <v>2111</v>
      </c>
      <c r="J1357" s="287">
        <v>44516</v>
      </c>
      <c r="K1357" s="287">
        <v>44516</v>
      </c>
      <c r="L1357" s="289">
        <v>0.84124219</v>
      </c>
      <c r="M1357" s="289">
        <v>0.84124219</v>
      </c>
      <c r="N1357" s="289">
        <v>0</v>
      </c>
      <c r="O1357" s="289">
        <v>0</v>
      </c>
      <c r="P1357" s="289">
        <v>28798.123</v>
      </c>
      <c r="Q1357" s="289">
        <v>29537442.812717501</v>
      </c>
      <c r="R1357" s="289">
        <v>0</v>
      </c>
      <c r="S1357" s="289">
        <v>0</v>
      </c>
    </row>
    <row r="1358" spans="1:19">
      <c r="A1358" s="69" t="str">
        <f t="shared" si="21"/>
        <v>HLCASHRDD</v>
      </c>
      <c r="B1358" s="69" t="str">
        <f>VLOOKUP(H1358,mapping!A:B,2,0)</f>
        <v>HLCASH</v>
      </c>
      <c r="C1358" s="69" t="str">
        <f>VLOOKUP(H1358,mapping!A:C,3,0)</f>
        <v>RDD</v>
      </c>
      <c r="D1358" s="69" t="str">
        <f>VLOOKUP(H1358,mapping!A:D,4,0)</f>
        <v>Regular Option - Daily Dividend</v>
      </c>
      <c r="G1358" s="239">
        <v>1356</v>
      </c>
      <c r="H1358" s="358" t="s">
        <v>638</v>
      </c>
      <c r="I1358" s="358" t="s">
        <v>2101</v>
      </c>
      <c r="J1358" s="287">
        <v>44532</v>
      </c>
      <c r="K1358" s="287">
        <v>44532</v>
      </c>
      <c r="L1358" s="289">
        <v>7.3585670000000006E-2</v>
      </c>
      <c r="M1358" s="289">
        <v>7.3585670000000006E-2</v>
      </c>
      <c r="N1358" s="289">
        <v>801.09900000000005</v>
      </c>
      <c r="O1358" s="289">
        <v>816560.21070000005</v>
      </c>
      <c r="P1358" s="289">
        <v>38178.947999999997</v>
      </c>
      <c r="Q1358" s="289">
        <v>38915801.696400002</v>
      </c>
      <c r="R1358" s="289">
        <v>0</v>
      </c>
      <c r="S1358" s="289">
        <v>0</v>
      </c>
    </row>
    <row r="1359" spans="1:19" hidden="1">
      <c r="A1359" s="69" t="str">
        <f t="shared" si="21"/>
        <v>HLCASHIgnore</v>
      </c>
      <c r="B1359" s="69" t="str">
        <f>VLOOKUP(H1359,mapping!A:B,2,0)</f>
        <v>HLCASH</v>
      </c>
      <c r="C1359" s="69" t="str">
        <f>VLOOKUP(H1359,mapping!A:C,3,0)</f>
        <v>Ignore</v>
      </c>
      <c r="D1359" s="69" t="str">
        <f>VLOOKUP(H1359,mapping!A:D,4,0)</f>
        <v>Ignore</v>
      </c>
      <c r="G1359" s="239">
        <v>1357</v>
      </c>
      <c r="H1359" s="358" t="s">
        <v>1867</v>
      </c>
      <c r="I1359" s="358" t="s">
        <v>2104</v>
      </c>
      <c r="J1359" s="287">
        <v>44586</v>
      </c>
      <c r="K1359" s="287">
        <v>44586</v>
      </c>
      <c r="L1359" s="289">
        <v>2.7671404399999999</v>
      </c>
      <c r="M1359" s="289">
        <v>2.7671404399999999</v>
      </c>
      <c r="N1359" s="289">
        <v>0</v>
      </c>
      <c r="O1359" s="289">
        <v>0</v>
      </c>
      <c r="P1359" s="289">
        <v>22.452999999999999</v>
      </c>
      <c r="Q1359" s="289">
        <v>22550.327019100001</v>
      </c>
      <c r="R1359" s="289">
        <v>0</v>
      </c>
      <c r="S1359" s="289">
        <v>0</v>
      </c>
    </row>
    <row r="1360" spans="1:19" hidden="1">
      <c r="A1360" s="69" t="str">
        <f t="shared" si="21"/>
        <v>HDONTFIgnore</v>
      </c>
      <c r="B1360" s="69" t="str">
        <f>VLOOKUP(H1360,mapping!A:B,2,0)</f>
        <v>HDONTF</v>
      </c>
      <c r="C1360" s="69" t="str">
        <f>VLOOKUP(H1360,mapping!A:C,3,0)</f>
        <v>Ignore</v>
      </c>
      <c r="D1360" s="69" t="str">
        <f>VLOOKUP(H1360,mapping!A:D,4,0)</f>
        <v>Ignore</v>
      </c>
      <c r="G1360" s="239">
        <v>1358</v>
      </c>
      <c r="H1360" s="358" t="s">
        <v>1869</v>
      </c>
      <c r="I1360" s="358" t="s">
        <v>2103</v>
      </c>
      <c r="J1360" s="287">
        <v>44600</v>
      </c>
      <c r="K1360" s="287">
        <v>44600</v>
      </c>
      <c r="L1360" s="289">
        <v>0.63809000000000005</v>
      </c>
      <c r="M1360" s="289">
        <v>0.63809000000000005</v>
      </c>
      <c r="N1360" s="289">
        <v>0</v>
      </c>
      <c r="O1360" s="289">
        <v>0</v>
      </c>
      <c r="P1360" s="289">
        <v>6.3979999999999997</v>
      </c>
      <c r="Q1360" s="289">
        <v>6402.0825637999997</v>
      </c>
      <c r="R1360" s="289">
        <v>0</v>
      </c>
      <c r="S1360" s="289">
        <v>0</v>
      </c>
    </row>
    <row r="1361" spans="1:19">
      <c r="A1361" s="69" t="str">
        <f t="shared" si="21"/>
        <v>HDCOBFMD</v>
      </c>
      <c r="B1361" s="69" t="str">
        <f>VLOOKUP(H1361,mapping!A:B,2,0)</f>
        <v>HDCOBF</v>
      </c>
      <c r="C1361" s="69" t="str">
        <f>VLOOKUP(H1361,mapping!A:C,3,0)</f>
        <v>MD</v>
      </c>
      <c r="D1361" s="69" t="str">
        <f>VLOOKUP(H1361,mapping!A:D,4,0)</f>
        <v>Regular Option - Monthly Dividend</v>
      </c>
      <c r="G1361" s="239">
        <v>1359</v>
      </c>
      <c r="H1361" s="358" t="s">
        <v>1833</v>
      </c>
      <c r="I1361" s="358" t="s">
        <v>2125</v>
      </c>
      <c r="J1361" s="287">
        <v>44494</v>
      </c>
      <c r="K1361" s="287">
        <v>44494</v>
      </c>
      <c r="L1361" s="359">
        <v>1.077298E-2</v>
      </c>
      <c r="M1361" s="359">
        <v>1.077298E-2</v>
      </c>
      <c r="N1361" s="289">
        <v>0</v>
      </c>
      <c r="O1361" s="289">
        <v>0</v>
      </c>
      <c r="P1361" s="289">
        <v>2575261.798</v>
      </c>
      <c r="Q1361" s="289">
        <v>25828330.6768612</v>
      </c>
      <c r="R1361" s="289">
        <v>0</v>
      </c>
      <c r="S1361" s="289">
        <v>0</v>
      </c>
    </row>
    <row r="1362" spans="1:19">
      <c r="A1362" s="69" t="str">
        <f t="shared" si="21"/>
        <v>HDONTFWDP</v>
      </c>
      <c r="B1362" s="69" t="str">
        <f>VLOOKUP(H1362,mapping!A:B,2,0)</f>
        <v>HDONTF</v>
      </c>
      <c r="C1362" s="69" t="str">
        <f>VLOOKUP(H1362,mapping!A:C,3,0)</f>
        <v>WDP</v>
      </c>
      <c r="D1362" s="69" t="str">
        <f>VLOOKUP(H1362,mapping!A:D,4,0)</f>
        <v>Direct Plan - Weekly Dividend Option</v>
      </c>
      <c r="G1362" s="239">
        <v>1360</v>
      </c>
      <c r="H1362" s="358" t="s">
        <v>1464</v>
      </c>
      <c r="I1362" s="358" t="s">
        <v>2102</v>
      </c>
      <c r="J1362" s="287">
        <v>44481</v>
      </c>
      <c r="K1362" s="287">
        <v>44481</v>
      </c>
      <c r="L1362" s="289">
        <v>0.75170000000000003</v>
      </c>
      <c r="M1362" s="289">
        <v>0.75170000000000003</v>
      </c>
      <c r="N1362" s="289">
        <v>0</v>
      </c>
      <c r="O1362" s="289">
        <v>0</v>
      </c>
      <c r="P1362" s="289">
        <v>0</v>
      </c>
      <c r="Q1362" s="289">
        <v>0</v>
      </c>
      <c r="R1362" s="289">
        <v>0</v>
      </c>
      <c r="S1362" s="289">
        <v>0</v>
      </c>
    </row>
    <row r="1363" spans="1:19">
      <c r="A1363" s="69" t="str">
        <f t="shared" si="21"/>
        <v>HDUSDFWDP</v>
      </c>
      <c r="B1363" s="69" t="str">
        <f>VLOOKUP(H1363,mapping!A:B,2,0)</f>
        <v>HDUSDF</v>
      </c>
      <c r="C1363" s="69" t="str">
        <f>VLOOKUP(H1363,mapping!A:C,3,0)</f>
        <v>WDP</v>
      </c>
      <c r="D1363" s="69" t="str">
        <f>VLOOKUP(H1363,mapping!A:D,4,0)</f>
        <v>Direct Plan - Weekly Dividend Option</v>
      </c>
      <c r="G1363" s="239">
        <v>1361</v>
      </c>
      <c r="H1363" s="358" t="s">
        <v>1684</v>
      </c>
      <c r="I1363" s="358" t="s">
        <v>2108</v>
      </c>
      <c r="J1363" s="287">
        <v>44642</v>
      </c>
      <c r="K1363" s="287">
        <v>44642</v>
      </c>
      <c r="L1363" s="289">
        <v>0.90755777000000004</v>
      </c>
      <c r="M1363" s="289">
        <v>0.90755777000000004</v>
      </c>
      <c r="N1363" s="289">
        <v>0</v>
      </c>
      <c r="O1363" s="289">
        <v>0</v>
      </c>
      <c r="P1363" s="289">
        <v>27.2</v>
      </c>
      <c r="Q1363" s="289">
        <v>27454.475040000001</v>
      </c>
      <c r="R1363" s="289">
        <v>0</v>
      </c>
      <c r="S1363" s="289">
        <v>0</v>
      </c>
    </row>
    <row r="1364" spans="1:19">
      <c r="A1364" s="69" t="str">
        <f t="shared" si="21"/>
        <v>HLCASHRDD</v>
      </c>
      <c r="B1364" s="69" t="str">
        <f>VLOOKUP(H1364,mapping!A:B,2,0)</f>
        <v>HLCASH</v>
      </c>
      <c r="C1364" s="69" t="str">
        <f>VLOOKUP(H1364,mapping!A:C,3,0)</f>
        <v>RDD</v>
      </c>
      <c r="D1364" s="69" t="str">
        <f>VLOOKUP(H1364,mapping!A:D,4,0)</f>
        <v>Regular Option - Daily Dividend</v>
      </c>
      <c r="G1364" s="239">
        <v>1362</v>
      </c>
      <c r="H1364" s="358" t="s">
        <v>638</v>
      </c>
      <c r="I1364" s="358" t="s">
        <v>2101</v>
      </c>
      <c r="J1364" s="287">
        <v>44531</v>
      </c>
      <c r="K1364" s="287">
        <v>44531</v>
      </c>
      <c r="L1364" s="289">
        <v>7.3154170000000004E-2</v>
      </c>
      <c r="M1364" s="289">
        <v>7.3154170000000004E-2</v>
      </c>
      <c r="N1364" s="289">
        <v>801.09900000000005</v>
      </c>
      <c r="O1364" s="289">
        <v>816560.21070000005</v>
      </c>
      <c r="P1364" s="289">
        <v>38178.947999999997</v>
      </c>
      <c r="Q1364" s="289">
        <v>38915801.696400002</v>
      </c>
      <c r="R1364" s="289">
        <v>0</v>
      </c>
      <c r="S1364" s="289">
        <v>0</v>
      </c>
    </row>
    <row r="1365" spans="1:19">
      <c r="A1365" s="69" t="str">
        <f t="shared" si="21"/>
        <v>HLCASHMD</v>
      </c>
      <c r="B1365" s="69" t="str">
        <f>VLOOKUP(H1365,mapping!A:B,2,0)</f>
        <v>HLCASH</v>
      </c>
      <c r="C1365" s="69" t="str">
        <f>VLOOKUP(H1365,mapping!A:C,3,0)</f>
        <v>MD</v>
      </c>
      <c r="D1365" s="69" t="str">
        <f>VLOOKUP(H1365,mapping!A:D,4,0)</f>
        <v>Monthly Dividend Option</v>
      </c>
      <c r="G1365" s="239">
        <v>1363</v>
      </c>
      <c r="H1365" s="358" t="s">
        <v>632</v>
      </c>
      <c r="I1365" s="358" t="s">
        <v>2119</v>
      </c>
      <c r="J1365" s="287">
        <v>44494</v>
      </c>
      <c r="K1365" s="287">
        <v>44494</v>
      </c>
      <c r="L1365" s="289">
        <v>2.33517245</v>
      </c>
      <c r="M1365" s="289">
        <v>2.33517245</v>
      </c>
      <c r="N1365" s="289">
        <v>19935.233</v>
      </c>
      <c r="O1365" s="289">
        <v>20013036.227352399</v>
      </c>
      <c r="P1365" s="289">
        <v>38377.713000000003</v>
      </c>
      <c r="Q1365" s="289">
        <v>38527493.538296402</v>
      </c>
      <c r="R1365" s="289">
        <v>41897.21</v>
      </c>
      <c r="S1365" s="289">
        <v>0</v>
      </c>
    </row>
    <row r="1366" spans="1:19">
      <c r="A1366" s="69" t="str">
        <f t="shared" si="21"/>
        <v>HDUSDFWDP</v>
      </c>
      <c r="B1366" s="69" t="str">
        <f>VLOOKUP(H1366,mapping!A:B,2,0)</f>
        <v>HDUSDF</v>
      </c>
      <c r="C1366" s="69" t="str">
        <f>VLOOKUP(H1366,mapping!A:C,3,0)</f>
        <v>WDP</v>
      </c>
      <c r="D1366" s="69" t="str">
        <f>VLOOKUP(H1366,mapping!A:D,4,0)</f>
        <v>Direct Plan - Weekly Dividend Option</v>
      </c>
      <c r="G1366" s="239">
        <v>1364</v>
      </c>
      <c r="H1366" s="358" t="s">
        <v>1684</v>
      </c>
      <c r="I1366" s="358" t="s">
        <v>2108</v>
      </c>
      <c r="J1366" s="287">
        <v>44572</v>
      </c>
      <c r="K1366" s="287">
        <v>44572</v>
      </c>
      <c r="L1366" s="289">
        <v>0.76432012000000005</v>
      </c>
      <c r="M1366" s="289">
        <v>0.76432012000000005</v>
      </c>
      <c r="N1366" s="289">
        <v>0</v>
      </c>
      <c r="O1366" s="289">
        <v>0</v>
      </c>
      <c r="P1366" s="289">
        <v>27.003</v>
      </c>
      <c r="Q1366" s="289">
        <v>27251.813742900002</v>
      </c>
      <c r="R1366" s="289">
        <v>0</v>
      </c>
      <c r="S1366" s="289">
        <v>0</v>
      </c>
    </row>
    <row r="1367" spans="1:19">
      <c r="A1367" s="69" t="str">
        <f t="shared" si="21"/>
        <v>HLCASHWD</v>
      </c>
      <c r="B1367" s="69" t="str">
        <f>VLOOKUP(H1367,mapping!A:B,2,0)</f>
        <v>HLCASH</v>
      </c>
      <c r="C1367" s="69" t="str">
        <f>VLOOKUP(H1367,mapping!A:C,3,0)</f>
        <v>WD</v>
      </c>
      <c r="D1367" s="69" t="str">
        <f>VLOOKUP(H1367,mapping!A:D,4,0)</f>
        <v>Weekly Dividend Option</v>
      </c>
      <c r="G1367" s="239">
        <v>1365</v>
      </c>
      <c r="H1367" s="358" t="s">
        <v>660</v>
      </c>
      <c r="I1367" s="358" t="s">
        <v>2105</v>
      </c>
      <c r="J1367" s="287">
        <v>44600</v>
      </c>
      <c r="K1367" s="287">
        <v>44600</v>
      </c>
      <c r="L1367" s="289">
        <v>0.70766397999999997</v>
      </c>
      <c r="M1367" s="289">
        <v>0.70766397999999997</v>
      </c>
      <c r="N1367" s="289">
        <v>1955.6110000000001</v>
      </c>
      <c r="O1367" s="289">
        <v>2167137.3170818002</v>
      </c>
      <c r="P1367" s="289">
        <v>89865.290999999997</v>
      </c>
      <c r="Q1367" s="289">
        <v>99585462.362665802</v>
      </c>
      <c r="R1367" s="289">
        <v>0</v>
      </c>
      <c r="S1367" s="289">
        <v>3201.43</v>
      </c>
    </row>
    <row r="1368" spans="1:19">
      <c r="A1368" s="69" t="str">
        <f t="shared" si="21"/>
        <v>HLCASHRDD</v>
      </c>
      <c r="B1368" s="69" t="str">
        <f>VLOOKUP(H1368,mapping!A:B,2,0)</f>
        <v>HLCASH</v>
      </c>
      <c r="C1368" s="69" t="str">
        <f>VLOOKUP(H1368,mapping!A:C,3,0)</f>
        <v>RDD</v>
      </c>
      <c r="D1368" s="69" t="str">
        <f>VLOOKUP(H1368,mapping!A:D,4,0)</f>
        <v>Regular Option - Daily Dividend</v>
      </c>
      <c r="G1368" s="239">
        <v>1366</v>
      </c>
      <c r="H1368" s="358" t="s">
        <v>638</v>
      </c>
      <c r="I1368" s="358" t="s">
        <v>2101</v>
      </c>
      <c r="J1368" s="287">
        <v>44473</v>
      </c>
      <c r="K1368" s="287">
        <v>44473</v>
      </c>
      <c r="L1368" s="289">
        <v>7.4433540000000006E-2</v>
      </c>
      <c r="M1368" s="289">
        <v>7.4433540000000006E-2</v>
      </c>
      <c r="N1368" s="289">
        <v>801.09900000000005</v>
      </c>
      <c r="O1368" s="289">
        <v>816560.21070000005</v>
      </c>
      <c r="P1368" s="289">
        <v>38178.947999999997</v>
      </c>
      <c r="Q1368" s="289">
        <v>38915801.696400002</v>
      </c>
      <c r="R1368" s="289">
        <v>0</v>
      </c>
      <c r="S1368" s="289">
        <v>0</v>
      </c>
    </row>
    <row r="1369" spans="1:19">
      <c r="A1369" s="69" t="str">
        <f t="shared" si="21"/>
        <v>HLCASHRDD</v>
      </c>
      <c r="B1369" s="69" t="str">
        <f>VLOOKUP(H1369,mapping!A:B,2,0)</f>
        <v>HLCASH</v>
      </c>
      <c r="C1369" s="69" t="str">
        <f>VLOOKUP(H1369,mapping!A:C,3,0)</f>
        <v>RDD</v>
      </c>
      <c r="D1369" s="69" t="str">
        <f>VLOOKUP(H1369,mapping!A:D,4,0)</f>
        <v>Regular Option - Daily Dividend</v>
      </c>
      <c r="G1369" s="239">
        <v>1367</v>
      </c>
      <c r="H1369" s="358" t="s">
        <v>638</v>
      </c>
      <c r="I1369" s="358" t="s">
        <v>2101</v>
      </c>
      <c r="J1369" s="287">
        <v>44540</v>
      </c>
      <c r="K1369" s="287">
        <v>44540</v>
      </c>
      <c r="L1369" s="289">
        <v>5.7821450000000003E-2</v>
      </c>
      <c r="M1369" s="289">
        <v>5.7821450000000003E-2</v>
      </c>
      <c r="N1369" s="289">
        <v>801.09900000000005</v>
      </c>
      <c r="O1369" s="289">
        <v>816560.21070000005</v>
      </c>
      <c r="P1369" s="289">
        <v>38178.947999999997</v>
      </c>
      <c r="Q1369" s="289">
        <v>38915801.696400002</v>
      </c>
      <c r="R1369" s="289">
        <v>0</v>
      </c>
      <c r="S1369" s="289">
        <v>0</v>
      </c>
    </row>
    <row r="1370" spans="1:19">
      <c r="A1370" s="69" t="str">
        <f t="shared" si="21"/>
        <v>HLCASHRWD</v>
      </c>
      <c r="B1370" s="69" t="str">
        <f>VLOOKUP(H1370,mapping!A:B,2,0)</f>
        <v>HLCASH</v>
      </c>
      <c r="C1370" s="69" t="str">
        <f>VLOOKUP(H1370,mapping!A:C,3,0)</f>
        <v>RWD</v>
      </c>
      <c r="D1370" s="69" t="str">
        <f>VLOOKUP(H1370,mapping!A:D,4,0)</f>
        <v>Regular Option - Weekly Dividend</v>
      </c>
      <c r="G1370" s="239">
        <v>1368</v>
      </c>
      <c r="H1370" s="358" t="s">
        <v>644</v>
      </c>
      <c r="I1370" s="358" t="s">
        <v>2109</v>
      </c>
      <c r="J1370" s="287">
        <v>44628</v>
      </c>
      <c r="K1370" s="287">
        <v>44628</v>
      </c>
      <c r="L1370" s="289">
        <v>0.40541410999999999</v>
      </c>
      <c r="M1370" s="289">
        <v>0.40541410999999999</v>
      </c>
      <c r="N1370" s="289">
        <v>4446.8969999999999</v>
      </c>
      <c r="O1370" s="289">
        <v>4449722.1136640999</v>
      </c>
      <c r="P1370" s="289">
        <v>860.99699999999996</v>
      </c>
      <c r="Q1370" s="289">
        <v>861543.99139410001</v>
      </c>
      <c r="R1370" s="289">
        <v>0</v>
      </c>
      <c r="S1370" s="289">
        <v>0</v>
      </c>
    </row>
    <row r="1371" spans="1:19">
      <c r="A1371" s="69" t="str">
        <f t="shared" si="21"/>
        <v>HLCASHRDD</v>
      </c>
      <c r="B1371" s="69" t="str">
        <f>VLOOKUP(H1371,mapping!A:B,2,0)</f>
        <v>HLCASH</v>
      </c>
      <c r="C1371" s="69" t="str">
        <f>VLOOKUP(H1371,mapping!A:C,3,0)</f>
        <v>RDD</v>
      </c>
      <c r="D1371" s="69" t="str">
        <f>VLOOKUP(H1371,mapping!A:D,4,0)</f>
        <v>Regular Option - Daily Dividend</v>
      </c>
      <c r="G1371" s="239">
        <v>1369</v>
      </c>
      <c r="H1371" s="358" t="s">
        <v>638</v>
      </c>
      <c r="I1371" s="358" t="s">
        <v>2101</v>
      </c>
      <c r="J1371" s="287">
        <v>44516</v>
      </c>
      <c r="K1371" s="287">
        <v>44516</v>
      </c>
      <c r="L1371" s="289">
        <v>4.3128809999999997E-2</v>
      </c>
      <c r="M1371" s="289">
        <v>4.3128809999999997E-2</v>
      </c>
      <c r="N1371" s="289">
        <v>801.09900000000005</v>
      </c>
      <c r="O1371" s="289">
        <v>816560.21070000005</v>
      </c>
      <c r="P1371" s="289">
        <v>38178.947999999997</v>
      </c>
      <c r="Q1371" s="289">
        <v>38915801.696400002</v>
      </c>
      <c r="R1371" s="289">
        <v>0</v>
      </c>
      <c r="S1371" s="289">
        <v>0</v>
      </c>
    </row>
    <row r="1372" spans="1:19">
      <c r="A1372" s="69" t="str">
        <f t="shared" si="21"/>
        <v>HDMIPSMDP</v>
      </c>
      <c r="B1372" s="69" t="str">
        <f>VLOOKUP(H1372,mapping!A:B,2,0)</f>
        <v>HDMIPS</v>
      </c>
      <c r="C1372" s="69" t="str">
        <f>VLOOKUP(H1372,mapping!A:C,3,0)</f>
        <v>MDP</v>
      </c>
      <c r="D1372" s="69" t="str">
        <f>VLOOKUP(H1372,mapping!A:D,4,0)</f>
        <v>Direct Plan - Monthly Dividend Option</v>
      </c>
      <c r="G1372" s="239">
        <v>1370</v>
      </c>
      <c r="H1372" s="358" t="s">
        <v>397</v>
      </c>
      <c r="I1372" s="358" t="s">
        <v>2129</v>
      </c>
      <c r="J1372" s="287">
        <v>44525</v>
      </c>
      <c r="K1372" s="287">
        <v>44525</v>
      </c>
      <c r="L1372" s="289">
        <v>8.5000000000000006E-2</v>
      </c>
      <c r="M1372" s="289">
        <v>8.5000000000000006E-2</v>
      </c>
      <c r="N1372" s="289">
        <v>0</v>
      </c>
      <c r="O1372" s="289">
        <v>0</v>
      </c>
      <c r="P1372" s="289">
        <v>73629.634000000005</v>
      </c>
      <c r="Q1372" s="289">
        <v>1243943.2145763999</v>
      </c>
      <c r="R1372" s="289">
        <v>0</v>
      </c>
      <c r="S1372" s="289">
        <v>0</v>
      </c>
    </row>
    <row r="1373" spans="1:19">
      <c r="A1373" s="69" t="str">
        <f t="shared" si="21"/>
        <v>HDUSTFMDP</v>
      </c>
      <c r="B1373" s="69" t="str">
        <f>VLOOKUP(H1373,mapping!A:B,2,0)</f>
        <v>HDUSTF</v>
      </c>
      <c r="C1373" s="69" t="str">
        <f>VLOOKUP(H1373,mapping!A:C,3,0)</f>
        <v>MDP</v>
      </c>
      <c r="D1373" s="69" t="str">
        <f>VLOOKUP(H1373,mapping!A:D,4,0)</f>
        <v>Direct Plan - Monthly Dividend Option</v>
      </c>
      <c r="G1373" s="239">
        <v>1371</v>
      </c>
      <c r="H1373" s="358" t="s">
        <v>478</v>
      </c>
      <c r="I1373" s="358" t="s">
        <v>2099</v>
      </c>
      <c r="J1373" s="287">
        <v>44586</v>
      </c>
      <c r="K1373" s="287">
        <v>44586</v>
      </c>
      <c r="L1373" s="289">
        <v>3.3884900000000003E-2</v>
      </c>
      <c r="M1373" s="289">
        <v>3.3884900000000003E-2</v>
      </c>
      <c r="N1373" s="289">
        <v>0</v>
      </c>
      <c r="O1373" s="289">
        <v>0</v>
      </c>
      <c r="P1373" s="289">
        <v>6013.8329999999996</v>
      </c>
      <c r="Q1373" s="289">
        <v>60342.198938699999</v>
      </c>
      <c r="R1373" s="289">
        <v>0</v>
      </c>
      <c r="S1373" s="289">
        <v>0</v>
      </c>
    </row>
    <row r="1374" spans="1:19" hidden="1">
      <c r="A1374" s="69" t="str">
        <f t="shared" si="21"/>
        <v>HDMIPSIgnore</v>
      </c>
      <c r="B1374" s="69" t="str">
        <f>VLOOKUP(H1374,mapping!A:B,2,0)</f>
        <v>HDMIPS</v>
      </c>
      <c r="C1374" s="69" t="str">
        <f>VLOOKUP(H1374,mapping!A:C,3,0)</f>
        <v>Ignore</v>
      </c>
      <c r="D1374" s="69" t="str">
        <f>VLOOKUP(H1374,mapping!A:D,4,0)</f>
        <v>Ignore</v>
      </c>
      <c r="G1374" s="239">
        <v>1372</v>
      </c>
      <c r="H1374" s="358" t="s">
        <v>1865</v>
      </c>
      <c r="I1374" s="358" t="s">
        <v>2137</v>
      </c>
      <c r="J1374" s="287">
        <v>44494</v>
      </c>
      <c r="K1374" s="287">
        <v>44494</v>
      </c>
      <c r="L1374" s="289">
        <v>0.06</v>
      </c>
      <c r="M1374" s="289">
        <v>0.06</v>
      </c>
      <c r="N1374" s="289">
        <v>0</v>
      </c>
      <c r="O1374" s="289">
        <v>0</v>
      </c>
      <c r="P1374" s="289">
        <v>14852.795</v>
      </c>
      <c r="Q1374" s="289">
        <v>195969.2625095</v>
      </c>
      <c r="R1374" s="289">
        <v>0</v>
      </c>
      <c r="S1374" s="289">
        <v>0</v>
      </c>
    </row>
    <row r="1375" spans="1:19">
      <c r="A1375" s="69" t="str">
        <f t="shared" si="21"/>
        <v>HLCASHRDD</v>
      </c>
      <c r="B1375" s="69" t="str">
        <f>VLOOKUP(H1375,mapping!A:B,2,0)</f>
        <v>HLCASH</v>
      </c>
      <c r="C1375" s="69" t="str">
        <f>VLOOKUP(H1375,mapping!A:C,3,0)</f>
        <v>RDD</v>
      </c>
      <c r="D1375" s="69" t="str">
        <f>VLOOKUP(H1375,mapping!A:D,4,0)</f>
        <v>Regular Option - Daily Dividend</v>
      </c>
      <c r="G1375" s="239">
        <v>1373</v>
      </c>
      <c r="H1375" s="358" t="s">
        <v>638</v>
      </c>
      <c r="I1375" s="358" t="s">
        <v>2101</v>
      </c>
      <c r="J1375" s="287">
        <v>44578</v>
      </c>
      <c r="K1375" s="287">
        <v>44578</v>
      </c>
      <c r="L1375" s="289">
        <v>5.0854299999999998E-2</v>
      </c>
      <c r="M1375" s="289">
        <v>5.0854299999999998E-2</v>
      </c>
      <c r="N1375" s="289">
        <v>801.09900000000005</v>
      </c>
      <c r="O1375" s="289">
        <v>816560.21070000005</v>
      </c>
      <c r="P1375" s="289">
        <v>38178.947999999997</v>
      </c>
      <c r="Q1375" s="289">
        <v>38915801.696400002</v>
      </c>
      <c r="R1375" s="289">
        <v>0</v>
      </c>
      <c r="S1375" s="289">
        <v>0</v>
      </c>
    </row>
    <row r="1376" spans="1:19">
      <c r="A1376" s="69" t="str">
        <f t="shared" si="21"/>
        <v>HLCASHRWD</v>
      </c>
      <c r="B1376" s="69" t="str">
        <f>VLOOKUP(H1376,mapping!A:B,2,0)</f>
        <v>HLCASH</v>
      </c>
      <c r="C1376" s="69" t="str">
        <f>VLOOKUP(H1376,mapping!A:C,3,0)</f>
        <v>RWD</v>
      </c>
      <c r="D1376" s="69" t="str">
        <f>VLOOKUP(H1376,mapping!A:D,4,0)</f>
        <v>Regular Option - Weekly Dividend</v>
      </c>
      <c r="G1376" s="239">
        <v>1374</v>
      </c>
      <c r="H1376" s="358" t="s">
        <v>644</v>
      </c>
      <c r="I1376" s="358" t="s">
        <v>2109</v>
      </c>
      <c r="J1376" s="287">
        <v>44622</v>
      </c>
      <c r="K1376" s="287">
        <v>44622</v>
      </c>
      <c r="L1376" s="289">
        <v>0.58538003000000005</v>
      </c>
      <c r="M1376" s="289">
        <v>0.58538003000000005</v>
      </c>
      <c r="N1376" s="289">
        <v>4446.8969999999999</v>
      </c>
      <c r="O1376" s="289">
        <v>4450522.5551241003</v>
      </c>
      <c r="P1376" s="289">
        <v>860.99699999999996</v>
      </c>
      <c r="Q1376" s="289">
        <v>861698.97085409996</v>
      </c>
      <c r="R1376" s="289">
        <v>0</v>
      </c>
      <c r="S1376" s="289">
        <v>0</v>
      </c>
    </row>
    <row r="1377" spans="1:19">
      <c r="A1377" s="69" t="str">
        <f t="shared" si="21"/>
        <v>HDUSTFMDP</v>
      </c>
      <c r="B1377" s="69" t="str">
        <f>VLOOKUP(H1377,mapping!A:B,2,0)</f>
        <v>HDUSTF</v>
      </c>
      <c r="C1377" s="69" t="str">
        <f>VLOOKUP(H1377,mapping!A:C,3,0)</f>
        <v>MDP</v>
      </c>
      <c r="D1377" s="69" t="str">
        <f>VLOOKUP(H1377,mapping!A:D,4,0)</f>
        <v>Direct Plan - Monthly Dividend Option</v>
      </c>
      <c r="G1377" s="239">
        <v>1375</v>
      </c>
      <c r="H1377" s="358" t="s">
        <v>478</v>
      </c>
      <c r="I1377" s="358" t="s">
        <v>2099</v>
      </c>
      <c r="J1377" s="287">
        <v>44645</v>
      </c>
      <c r="K1377" s="287">
        <v>44645</v>
      </c>
      <c r="L1377" s="289">
        <v>3.2367710000000001E-2</v>
      </c>
      <c r="M1377" s="289">
        <v>3.2367710000000001E-2</v>
      </c>
      <c r="N1377" s="289">
        <v>0</v>
      </c>
      <c r="O1377" s="289">
        <v>0</v>
      </c>
      <c r="P1377" s="289">
        <v>6055.4880000000003</v>
      </c>
      <c r="Q1377" s="289">
        <v>60751.077811199997</v>
      </c>
      <c r="R1377" s="289">
        <v>0</v>
      </c>
      <c r="S1377" s="289">
        <v>0</v>
      </c>
    </row>
    <row r="1378" spans="1:19">
      <c r="A1378" s="69" t="str">
        <f t="shared" si="21"/>
        <v>HDSTIFWDP</v>
      </c>
      <c r="B1378" s="69" t="str">
        <f>VLOOKUP(H1378,mapping!A:B,2,0)</f>
        <v>HDSTIF</v>
      </c>
      <c r="C1378" s="69" t="str">
        <f>VLOOKUP(H1378,mapping!A:C,3,0)</f>
        <v>WDP</v>
      </c>
      <c r="D1378" s="69" t="str">
        <f>VLOOKUP(H1378,mapping!A:D,4,0)</f>
        <v>Direct Plan - Weekly Dividend Option</v>
      </c>
      <c r="G1378" s="239">
        <v>1376</v>
      </c>
      <c r="H1378" s="358" t="s">
        <v>455</v>
      </c>
      <c r="I1378" s="358" t="s">
        <v>2110</v>
      </c>
      <c r="J1378" s="287">
        <v>44516</v>
      </c>
      <c r="K1378" s="287">
        <v>44516</v>
      </c>
      <c r="L1378" s="289">
        <v>2.7795799999999998E-3</v>
      </c>
      <c r="M1378" s="289">
        <v>2.7795799999999998E-3</v>
      </c>
      <c r="N1378" s="289">
        <v>51581.572</v>
      </c>
      <c r="O1378" s="289">
        <v>527168.8239972</v>
      </c>
      <c r="P1378" s="289">
        <v>422469.55699999997</v>
      </c>
      <c r="Q1378" s="289">
        <v>4317681.1194957001</v>
      </c>
      <c r="R1378" s="289">
        <v>0</v>
      </c>
      <c r="S1378" s="289">
        <v>131.33000000000001</v>
      </c>
    </row>
    <row r="1379" spans="1:19">
      <c r="A1379" s="69" t="str">
        <f t="shared" si="21"/>
        <v>HLCASHRDD</v>
      </c>
      <c r="B1379" s="69" t="str">
        <f>VLOOKUP(H1379,mapping!A:B,2,0)</f>
        <v>HLCASH</v>
      </c>
      <c r="C1379" s="69" t="str">
        <f>VLOOKUP(H1379,mapping!A:C,3,0)</f>
        <v>RDD</v>
      </c>
      <c r="D1379" s="69" t="str">
        <f>VLOOKUP(H1379,mapping!A:D,4,0)</f>
        <v>Regular Option - Daily Dividend</v>
      </c>
      <c r="G1379" s="239">
        <v>1377</v>
      </c>
      <c r="H1379" s="358" t="s">
        <v>638</v>
      </c>
      <c r="I1379" s="358" t="s">
        <v>2101</v>
      </c>
      <c r="J1379" s="287">
        <v>44636</v>
      </c>
      <c r="K1379" s="287">
        <v>44636</v>
      </c>
      <c r="L1379" s="289">
        <v>7.7858629999999998E-2</v>
      </c>
      <c r="M1379" s="289">
        <v>7.7858629999999998E-2</v>
      </c>
      <c r="N1379" s="289">
        <v>801.09900000000005</v>
      </c>
      <c r="O1379" s="289">
        <v>816560.21070000005</v>
      </c>
      <c r="P1379" s="289">
        <v>38178.947999999997</v>
      </c>
      <c r="Q1379" s="289">
        <v>38915801.696400002</v>
      </c>
      <c r="R1379" s="289">
        <v>0</v>
      </c>
      <c r="S1379" s="289">
        <v>0</v>
      </c>
    </row>
    <row r="1380" spans="1:19">
      <c r="A1380" s="69" t="str">
        <f t="shared" si="21"/>
        <v>HLCASHRDD</v>
      </c>
      <c r="B1380" s="69" t="str">
        <f>VLOOKUP(H1380,mapping!A:B,2,0)</f>
        <v>HLCASH</v>
      </c>
      <c r="C1380" s="69" t="str">
        <f>VLOOKUP(H1380,mapping!A:C,3,0)</f>
        <v>RDD</v>
      </c>
      <c r="D1380" s="69" t="str">
        <f>VLOOKUP(H1380,mapping!A:D,4,0)</f>
        <v>Regular Option - Daily Dividend</v>
      </c>
      <c r="G1380" s="239">
        <v>1378</v>
      </c>
      <c r="H1380" s="358" t="s">
        <v>638</v>
      </c>
      <c r="I1380" s="358" t="s">
        <v>2101</v>
      </c>
      <c r="J1380" s="287">
        <v>44594</v>
      </c>
      <c r="K1380" s="287">
        <v>44594</v>
      </c>
      <c r="L1380" s="289">
        <v>4.124092E-2</v>
      </c>
      <c r="M1380" s="289">
        <v>4.124092E-2</v>
      </c>
      <c r="N1380" s="289">
        <v>801.09900000000005</v>
      </c>
      <c r="O1380" s="289">
        <v>816560.21070000005</v>
      </c>
      <c r="P1380" s="289">
        <v>38178.947999999997</v>
      </c>
      <c r="Q1380" s="289">
        <v>38915801.696400002</v>
      </c>
      <c r="R1380" s="289">
        <v>0</v>
      </c>
      <c r="S1380" s="289">
        <v>0</v>
      </c>
    </row>
    <row r="1381" spans="1:19">
      <c r="A1381" s="69" t="str">
        <f t="shared" si="21"/>
        <v>HLCASHRDD</v>
      </c>
      <c r="B1381" s="69" t="str">
        <f>VLOOKUP(H1381,mapping!A:B,2,0)</f>
        <v>HLCASH</v>
      </c>
      <c r="C1381" s="69" t="str">
        <f>VLOOKUP(H1381,mapping!A:C,3,0)</f>
        <v>RDD</v>
      </c>
      <c r="D1381" s="69" t="str">
        <f>VLOOKUP(H1381,mapping!A:D,4,0)</f>
        <v>Regular Option - Daily Dividend</v>
      </c>
      <c r="G1381" s="239">
        <v>1379</v>
      </c>
      <c r="H1381" s="358" t="s">
        <v>638</v>
      </c>
      <c r="I1381" s="358" t="s">
        <v>2101</v>
      </c>
      <c r="J1381" s="287">
        <v>44608</v>
      </c>
      <c r="K1381" s="287">
        <v>44608</v>
      </c>
      <c r="L1381" s="289">
        <v>9.1494320000000004E-2</v>
      </c>
      <c r="M1381" s="289">
        <v>9.1494320000000004E-2</v>
      </c>
      <c r="N1381" s="289">
        <v>801.09900000000005</v>
      </c>
      <c r="O1381" s="289">
        <v>816560.21070000005</v>
      </c>
      <c r="P1381" s="289">
        <v>38178.947999999997</v>
      </c>
      <c r="Q1381" s="289">
        <v>38915801.696400002</v>
      </c>
      <c r="R1381" s="289">
        <v>0</v>
      </c>
      <c r="S1381" s="289">
        <v>0</v>
      </c>
    </row>
    <row r="1382" spans="1:19">
      <c r="A1382" s="69" t="str">
        <f t="shared" si="21"/>
        <v>HLCASHRDD</v>
      </c>
      <c r="B1382" s="69" t="str">
        <f>VLOOKUP(H1382,mapping!A:B,2,0)</f>
        <v>HLCASH</v>
      </c>
      <c r="C1382" s="69" t="str">
        <f>VLOOKUP(H1382,mapping!A:C,3,0)</f>
        <v>RDD</v>
      </c>
      <c r="D1382" s="69" t="str">
        <f>VLOOKUP(H1382,mapping!A:D,4,0)</f>
        <v>Regular Option - Daily Dividend</v>
      </c>
      <c r="G1382" s="239">
        <v>1380</v>
      </c>
      <c r="H1382" s="358" t="s">
        <v>638</v>
      </c>
      <c r="I1382" s="358" t="s">
        <v>2101</v>
      </c>
      <c r="J1382" s="287">
        <v>44634</v>
      </c>
      <c r="K1382" s="287">
        <v>44634</v>
      </c>
      <c r="L1382" s="289">
        <v>8.1495360000000003E-2</v>
      </c>
      <c r="M1382" s="289">
        <v>8.1495360000000003E-2</v>
      </c>
      <c r="N1382" s="289">
        <v>801.09900000000005</v>
      </c>
      <c r="O1382" s="289">
        <v>816560.21070000005</v>
      </c>
      <c r="P1382" s="289">
        <v>38178.947999999997</v>
      </c>
      <c r="Q1382" s="289">
        <v>38915801.696400002</v>
      </c>
      <c r="R1382" s="289">
        <v>0</v>
      </c>
      <c r="S1382" s="289">
        <v>0</v>
      </c>
    </row>
    <row r="1383" spans="1:19" hidden="1">
      <c r="A1383" s="69" t="str">
        <f t="shared" si="21"/>
        <v>HDCOBFIgnore</v>
      </c>
      <c r="B1383" s="69" t="str">
        <f>VLOOKUP(H1383,mapping!A:B,2,0)</f>
        <v>HDCOBF</v>
      </c>
      <c r="C1383" s="69" t="str">
        <f>VLOOKUP(H1383,mapping!A:C,3,0)</f>
        <v>Ignore</v>
      </c>
      <c r="D1383" s="69" t="str">
        <f>VLOOKUP(H1383,mapping!A:D,4,0)</f>
        <v>Ignore</v>
      </c>
      <c r="G1383" s="239">
        <v>1381</v>
      </c>
      <c r="H1383" s="358" t="s">
        <v>1899</v>
      </c>
      <c r="I1383" s="358" t="s">
        <v>2130</v>
      </c>
      <c r="J1383" s="287">
        <v>44525</v>
      </c>
      <c r="K1383" s="287">
        <v>44525</v>
      </c>
      <c r="L1383" s="289">
        <v>2.237714E-2</v>
      </c>
      <c r="M1383" s="289">
        <v>2.237714E-2</v>
      </c>
      <c r="N1383" s="289">
        <v>0</v>
      </c>
      <c r="O1383" s="289">
        <v>0</v>
      </c>
      <c r="P1383" s="289">
        <v>3999.8249999999998</v>
      </c>
      <c r="Q1383" s="289">
        <v>40162.242825000001</v>
      </c>
      <c r="R1383" s="289">
        <v>0</v>
      </c>
      <c r="S1383" s="289">
        <v>0</v>
      </c>
    </row>
    <row r="1384" spans="1:19">
      <c r="A1384" s="69" t="str">
        <f t="shared" si="21"/>
        <v>HDCOBFQD</v>
      </c>
      <c r="B1384" s="69" t="str">
        <f>VLOOKUP(H1384,mapping!A:B,2,0)</f>
        <v>HDCOBF</v>
      </c>
      <c r="C1384" s="69" t="str">
        <f>VLOOKUP(H1384,mapping!A:C,3,0)</f>
        <v>QD</v>
      </c>
      <c r="D1384" s="69" t="str">
        <f>VLOOKUP(H1384,mapping!A:D,4,0)</f>
        <v>Quarterly Dividend Option</v>
      </c>
      <c r="G1384" s="239">
        <v>1382</v>
      </c>
      <c r="H1384" s="358" t="s">
        <v>1839</v>
      </c>
      <c r="I1384" s="358" t="s">
        <v>2116</v>
      </c>
      <c r="J1384" s="287">
        <v>44645</v>
      </c>
      <c r="K1384" s="287">
        <v>44645</v>
      </c>
      <c r="L1384" s="359">
        <v>0.12</v>
      </c>
      <c r="M1384" s="359">
        <v>0.12</v>
      </c>
      <c r="N1384" s="289">
        <v>0</v>
      </c>
      <c r="O1384" s="289">
        <v>0</v>
      </c>
      <c r="P1384" s="289">
        <v>445603.25199999998</v>
      </c>
      <c r="Q1384" s="289">
        <v>4541900.2666603997</v>
      </c>
      <c r="R1384" s="289">
        <v>0</v>
      </c>
      <c r="S1384" s="289">
        <v>0</v>
      </c>
    </row>
    <row r="1385" spans="1:19">
      <c r="A1385" s="69" t="str">
        <f t="shared" si="21"/>
        <v>HDCOBFQDP</v>
      </c>
      <c r="B1385" s="69" t="str">
        <f>VLOOKUP(H1385,mapping!A:B,2,0)</f>
        <v>HDCOBF</v>
      </c>
      <c r="C1385" s="69" t="str">
        <f>VLOOKUP(H1385,mapping!A:C,3,0)</f>
        <v>QDP</v>
      </c>
      <c r="D1385" s="69" t="str">
        <f>VLOOKUP(H1385,mapping!A:D,4,0)</f>
        <v>Direct Plan - Quarterly Dividend Option</v>
      </c>
      <c r="G1385" s="239">
        <v>1383</v>
      </c>
      <c r="H1385" s="358" t="s">
        <v>1842</v>
      </c>
      <c r="I1385" s="358" t="s">
        <v>2121</v>
      </c>
      <c r="J1385" s="287">
        <v>44645</v>
      </c>
      <c r="K1385" s="287">
        <v>44645</v>
      </c>
      <c r="L1385" s="359">
        <v>0.13</v>
      </c>
      <c r="M1385" s="359">
        <v>0.13</v>
      </c>
      <c r="N1385" s="289">
        <v>0</v>
      </c>
      <c r="O1385" s="289">
        <v>0</v>
      </c>
      <c r="P1385" s="289">
        <v>2495.3960000000002</v>
      </c>
      <c r="Q1385" s="289">
        <v>25524.657065200001</v>
      </c>
      <c r="R1385" s="289">
        <v>0</v>
      </c>
      <c r="S1385" s="289">
        <v>0</v>
      </c>
    </row>
    <row r="1386" spans="1:19">
      <c r="A1386" s="69" t="str">
        <f t="shared" si="21"/>
        <v>HLCASHRDD</v>
      </c>
      <c r="B1386" s="69" t="str">
        <f>VLOOKUP(H1386,mapping!A:B,2,0)</f>
        <v>HLCASH</v>
      </c>
      <c r="C1386" s="69" t="str">
        <f>VLOOKUP(H1386,mapping!A:C,3,0)</f>
        <v>RDD</v>
      </c>
      <c r="D1386" s="69" t="str">
        <f>VLOOKUP(H1386,mapping!A:D,4,0)</f>
        <v>Regular Option - Daily Dividend</v>
      </c>
      <c r="G1386" s="239">
        <v>1384</v>
      </c>
      <c r="H1386" s="358" t="s">
        <v>638</v>
      </c>
      <c r="I1386" s="358" t="s">
        <v>2101</v>
      </c>
      <c r="J1386" s="287">
        <v>44496</v>
      </c>
      <c r="K1386" s="287">
        <v>44496</v>
      </c>
      <c r="L1386" s="289">
        <v>6.8225750000000002E-2</v>
      </c>
      <c r="M1386" s="289">
        <v>6.8225750000000002E-2</v>
      </c>
      <c r="N1386" s="289">
        <v>801.09900000000005</v>
      </c>
      <c r="O1386" s="289">
        <v>816560.21070000005</v>
      </c>
      <c r="P1386" s="289">
        <v>38178.947999999997</v>
      </c>
      <c r="Q1386" s="289">
        <v>38915801.696400002</v>
      </c>
      <c r="R1386" s="289">
        <v>0</v>
      </c>
      <c r="S1386" s="289">
        <v>0</v>
      </c>
    </row>
    <row r="1387" spans="1:19">
      <c r="A1387" s="69" t="str">
        <f t="shared" si="21"/>
        <v>HDMIPSQD</v>
      </c>
      <c r="B1387" s="69" t="str">
        <f>VLOOKUP(H1387,mapping!A:B,2,0)</f>
        <v>HDMIPS</v>
      </c>
      <c r="C1387" s="69" t="str">
        <f>VLOOKUP(H1387,mapping!A:C,3,0)</f>
        <v>QD</v>
      </c>
      <c r="D1387" s="69" t="str">
        <f>VLOOKUP(H1387,mapping!A:D,4,0)</f>
        <v>Quarterly Dividend Option</v>
      </c>
      <c r="G1387" s="239">
        <v>1385</v>
      </c>
      <c r="H1387" s="358" t="s">
        <v>400</v>
      </c>
      <c r="I1387" s="358" t="s">
        <v>2277</v>
      </c>
      <c r="J1387" s="287">
        <v>44557</v>
      </c>
      <c r="K1387" s="287">
        <v>44557</v>
      </c>
      <c r="L1387" s="289">
        <v>0.22</v>
      </c>
      <c r="M1387" s="289">
        <v>0.22</v>
      </c>
      <c r="N1387" s="289">
        <v>816070.14500000002</v>
      </c>
      <c r="O1387" s="289">
        <v>13642979.077095499</v>
      </c>
      <c r="P1387" s="289">
        <v>6695395.4369999999</v>
      </c>
      <c r="Q1387" s="289">
        <v>111932951.3762223</v>
      </c>
      <c r="R1387" s="289">
        <v>158949.6</v>
      </c>
      <c r="S1387" s="289">
        <v>3586.82</v>
      </c>
    </row>
    <row r="1388" spans="1:19">
      <c r="A1388" s="69" t="str">
        <f t="shared" si="21"/>
        <v>HLCASHRDD</v>
      </c>
      <c r="B1388" s="69" t="str">
        <f>VLOOKUP(H1388,mapping!A:B,2,0)</f>
        <v>HLCASH</v>
      </c>
      <c r="C1388" s="69" t="str">
        <f>VLOOKUP(H1388,mapping!A:C,3,0)</f>
        <v>RDD</v>
      </c>
      <c r="D1388" s="69" t="str">
        <f>VLOOKUP(H1388,mapping!A:D,4,0)</f>
        <v>Regular Option - Daily Dividend</v>
      </c>
      <c r="G1388" s="239">
        <v>1386</v>
      </c>
      <c r="H1388" s="358" t="s">
        <v>638</v>
      </c>
      <c r="I1388" s="358" t="s">
        <v>2101</v>
      </c>
      <c r="J1388" s="287">
        <v>44570</v>
      </c>
      <c r="K1388" s="287">
        <v>44570</v>
      </c>
      <c r="L1388" s="289">
        <v>0.12564718</v>
      </c>
      <c r="M1388" s="289">
        <v>0.12564718</v>
      </c>
      <c r="N1388" s="289">
        <v>801.09900000000005</v>
      </c>
      <c r="O1388" s="289">
        <v>816560.21070000005</v>
      </c>
      <c r="P1388" s="289">
        <v>38178.947999999997</v>
      </c>
      <c r="Q1388" s="289">
        <v>38915801.696400002</v>
      </c>
      <c r="R1388" s="289">
        <v>0</v>
      </c>
      <c r="S1388" s="289">
        <v>0</v>
      </c>
    </row>
    <row r="1389" spans="1:19">
      <c r="A1389" s="69" t="str">
        <f t="shared" si="21"/>
        <v>HDONTFWDP</v>
      </c>
      <c r="B1389" s="69" t="str">
        <f>VLOOKUP(H1389,mapping!A:B,2,0)</f>
        <v>HDONTF</v>
      </c>
      <c r="C1389" s="69" t="str">
        <f>VLOOKUP(H1389,mapping!A:C,3,0)</f>
        <v>WDP</v>
      </c>
      <c r="D1389" s="69" t="str">
        <f>VLOOKUP(H1389,mapping!A:D,4,0)</f>
        <v>Direct Plan - Weekly Dividend Option</v>
      </c>
      <c r="G1389" s="239">
        <v>1387</v>
      </c>
      <c r="H1389" s="358" t="s">
        <v>1464</v>
      </c>
      <c r="I1389" s="358" t="s">
        <v>2102</v>
      </c>
      <c r="J1389" s="287">
        <v>44509</v>
      </c>
      <c r="K1389" s="287">
        <v>44509</v>
      </c>
      <c r="L1389" s="289">
        <v>0.62646999999999997</v>
      </c>
      <c r="M1389" s="289">
        <v>0.62646999999999997</v>
      </c>
      <c r="N1389" s="289">
        <v>0</v>
      </c>
      <c r="O1389" s="289">
        <v>0</v>
      </c>
      <c r="P1389" s="289">
        <v>0</v>
      </c>
      <c r="Q1389" s="289">
        <v>0</v>
      </c>
      <c r="R1389" s="289">
        <v>0</v>
      </c>
      <c r="S1389" s="289">
        <v>0</v>
      </c>
    </row>
    <row r="1390" spans="1:19">
      <c r="A1390" s="69" t="str">
        <f t="shared" si="21"/>
        <v>HLCASHWD</v>
      </c>
      <c r="B1390" s="69" t="str">
        <f>VLOOKUP(H1390,mapping!A:B,2,0)</f>
        <v>HLCASH</v>
      </c>
      <c r="C1390" s="69" t="str">
        <f>VLOOKUP(H1390,mapping!A:C,3,0)</f>
        <v>WD</v>
      </c>
      <c r="D1390" s="69" t="str">
        <f>VLOOKUP(H1390,mapping!A:D,4,0)</f>
        <v>Weekly Dividend Option</v>
      </c>
      <c r="G1390" s="239">
        <v>1388</v>
      </c>
      <c r="H1390" s="358" t="s">
        <v>660</v>
      </c>
      <c r="I1390" s="358" t="s">
        <v>2105</v>
      </c>
      <c r="J1390" s="287">
        <v>44474</v>
      </c>
      <c r="K1390" s="287">
        <v>44474</v>
      </c>
      <c r="L1390" s="289">
        <v>0.67903915999999997</v>
      </c>
      <c r="M1390" s="289">
        <v>0.67903915999999997</v>
      </c>
      <c r="N1390" s="289">
        <v>1903.008</v>
      </c>
      <c r="O1390" s="289">
        <v>2108789.9603808001</v>
      </c>
      <c r="P1390" s="289">
        <v>95000.736000000004</v>
      </c>
      <c r="Q1390" s="289">
        <v>105273650.08743361</v>
      </c>
      <c r="R1390" s="289">
        <v>0</v>
      </c>
      <c r="S1390" s="289">
        <v>3009.93</v>
      </c>
    </row>
    <row r="1391" spans="1:19">
      <c r="A1391" s="69" t="str">
        <f t="shared" si="21"/>
        <v>HLCASHRDD</v>
      </c>
      <c r="B1391" s="69" t="str">
        <f>VLOOKUP(H1391,mapping!A:B,2,0)</f>
        <v>HLCASH</v>
      </c>
      <c r="C1391" s="69" t="str">
        <f>VLOOKUP(H1391,mapping!A:C,3,0)</f>
        <v>RDD</v>
      </c>
      <c r="D1391" s="69" t="str">
        <f>VLOOKUP(H1391,mapping!A:D,4,0)</f>
        <v>Regular Option - Daily Dividend</v>
      </c>
      <c r="G1391" s="239">
        <v>1389</v>
      </c>
      <c r="H1391" s="358" t="s">
        <v>638</v>
      </c>
      <c r="I1391" s="358" t="s">
        <v>2101</v>
      </c>
      <c r="J1391" s="287">
        <v>44563</v>
      </c>
      <c r="K1391" s="287">
        <v>44563</v>
      </c>
      <c r="L1391" s="289">
        <v>0.14770692999999999</v>
      </c>
      <c r="M1391" s="289">
        <v>0.14770692999999999</v>
      </c>
      <c r="N1391" s="289">
        <v>801.09900000000005</v>
      </c>
      <c r="O1391" s="289">
        <v>816560.21070000005</v>
      </c>
      <c r="P1391" s="289">
        <v>38178.947999999997</v>
      </c>
      <c r="Q1391" s="289">
        <v>38915801.696400002</v>
      </c>
      <c r="R1391" s="289">
        <v>0</v>
      </c>
      <c r="S1391" s="289">
        <v>0</v>
      </c>
    </row>
    <row r="1392" spans="1:19">
      <c r="A1392" s="69" t="str">
        <f t="shared" si="21"/>
        <v>HLCASHRDD</v>
      </c>
      <c r="B1392" s="69" t="str">
        <f>VLOOKUP(H1392,mapping!A:B,2,0)</f>
        <v>HLCASH</v>
      </c>
      <c r="C1392" s="69" t="str">
        <f>VLOOKUP(H1392,mapping!A:C,3,0)</f>
        <v>RDD</v>
      </c>
      <c r="D1392" s="69" t="str">
        <f>VLOOKUP(H1392,mapping!A:D,4,0)</f>
        <v>Regular Option - Daily Dividend</v>
      </c>
      <c r="G1392" s="239">
        <v>1390</v>
      </c>
      <c r="H1392" s="358" t="s">
        <v>638</v>
      </c>
      <c r="I1392" s="358" t="s">
        <v>2101</v>
      </c>
      <c r="J1392" s="287">
        <v>44483</v>
      </c>
      <c r="K1392" s="287">
        <v>44483</v>
      </c>
      <c r="L1392" s="289">
        <v>7.4752929999999995E-2</v>
      </c>
      <c r="M1392" s="289">
        <v>7.4752929999999995E-2</v>
      </c>
      <c r="N1392" s="289">
        <v>801.09900000000005</v>
      </c>
      <c r="O1392" s="289">
        <v>816560.21070000005</v>
      </c>
      <c r="P1392" s="289">
        <v>38178.947999999997</v>
      </c>
      <c r="Q1392" s="289">
        <v>38915801.696400002</v>
      </c>
      <c r="R1392" s="289">
        <v>0</v>
      </c>
      <c r="S1392" s="289">
        <v>0</v>
      </c>
    </row>
    <row r="1393" spans="1:19">
      <c r="A1393" s="69" t="str">
        <f t="shared" si="21"/>
        <v>HLCASHRDD</v>
      </c>
      <c r="B1393" s="69" t="str">
        <f>VLOOKUP(H1393,mapping!A:B,2,0)</f>
        <v>HLCASH</v>
      </c>
      <c r="C1393" s="69" t="str">
        <f>VLOOKUP(H1393,mapping!A:C,3,0)</f>
        <v>RDD</v>
      </c>
      <c r="D1393" s="69" t="str">
        <f>VLOOKUP(H1393,mapping!A:D,4,0)</f>
        <v>Regular Option - Daily Dividend</v>
      </c>
      <c r="G1393" s="239">
        <v>1391</v>
      </c>
      <c r="H1393" s="358" t="s">
        <v>638</v>
      </c>
      <c r="I1393" s="358" t="s">
        <v>2101</v>
      </c>
      <c r="J1393" s="287">
        <v>44637</v>
      </c>
      <c r="K1393" s="287">
        <v>44637</v>
      </c>
      <c r="L1393" s="289">
        <v>8.4940970000000005E-2</v>
      </c>
      <c r="M1393" s="289">
        <v>8.4940970000000005E-2</v>
      </c>
      <c r="N1393" s="289">
        <v>801.09900000000005</v>
      </c>
      <c r="O1393" s="289">
        <v>816560.21070000005</v>
      </c>
      <c r="P1393" s="289">
        <v>38178.947999999997</v>
      </c>
      <c r="Q1393" s="289">
        <v>38915801.696400002</v>
      </c>
      <c r="R1393" s="289">
        <v>0</v>
      </c>
      <c r="S1393" s="289">
        <v>0</v>
      </c>
    </row>
    <row r="1394" spans="1:19">
      <c r="A1394" s="69" t="str">
        <f t="shared" si="21"/>
        <v>HDUSDFMDP</v>
      </c>
      <c r="B1394" s="69" t="str">
        <f>VLOOKUP(H1394,mapping!A:B,2,0)</f>
        <v>HDUSDF</v>
      </c>
      <c r="C1394" s="69" t="str">
        <f>VLOOKUP(H1394,mapping!A:C,3,0)</f>
        <v>MDP</v>
      </c>
      <c r="D1394" s="69" t="str">
        <f>VLOOKUP(H1394,mapping!A:D,4,0)</f>
        <v>Direct Plan - Monthly Dividend Option</v>
      </c>
      <c r="G1394" s="239">
        <v>1392</v>
      </c>
      <c r="H1394" s="358" t="s">
        <v>1678</v>
      </c>
      <c r="I1394" s="358" t="s">
        <v>2114</v>
      </c>
      <c r="J1394" s="287">
        <v>44586</v>
      </c>
      <c r="K1394" s="287">
        <v>44586</v>
      </c>
      <c r="L1394" s="289">
        <v>3.1925790599999999</v>
      </c>
      <c r="M1394" s="289">
        <v>3.1925790599999999</v>
      </c>
      <c r="N1394" s="289">
        <v>0</v>
      </c>
      <c r="O1394" s="289">
        <v>0</v>
      </c>
      <c r="P1394" s="289">
        <v>854.822</v>
      </c>
      <c r="Q1394" s="289">
        <v>864551.7549684</v>
      </c>
      <c r="R1394" s="289">
        <v>0</v>
      </c>
      <c r="S1394" s="289">
        <v>0</v>
      </c>
    </row>
    <row r="1395" spans="1:19">
      <c r="A1395" s="69" t="str">
        <f t="shared" si="21"/>
        <v>HDUSTFRWD</v>
      </c>
      <c r="B1395" s="69" t="str">
        <f>VLOOKUP(H1395,mapping!A:B,2,0)</f>
        <v>HDUSTF</v>
      </c>
      <c r="C1395" s="69" t="str">
        <f>VLOOKUP(H1395,mapping!A:C,3,0)</f>
        <v>RWD</v>
      </c>
      <c r="D1395" s="69" t="str">
        <f>VLOOKUP(H1395,mapping!A:D,4,0)</f>
        <v>Regular Option - Weekly Dividend</v>
      </c>
      <c r="G1395" s="239">
        <v>1393</v>
      </c>
      <c r="H1395" s="358" t="s">
        <v>495</v>
      </c>
      <c r="I1395" s="358" t="s">
        <v>2263</v>
      </c>
      <c r="J1395" s="287">
        <v>44622</v>
      </c>
      <c r="K1395" s="287">
        <v>44622</v>
      </c>
      <c r="L1395" s="289">
        <v>3.1776E-3</v>
      </c>
      <c r="M1395" s="289">
        <v>3.1776E-3</v>
      </c>
      <c r="N1395" s="289">
        <v>0</v>
      </c>
      <c r="O1395" s="289">
        <v>0</v>
      </c>
      <c r="P1395" s="289">
        <v>685682.48300000001</v>
      </c>
      <c r="Q1395" s="289">
        <v>6861487.4708844004</v>
      </c>
      <c r="R1395" s="289">
        <v>0</v>
      </c>
      <c r="S1395" s="289">
        <v>0</v>
      </c>
    </row>
    <row r="1396" spans="1:19">
      <c r="A1396" s="69" t="str">
        <f t="shared" si="21"/>
        <v>HLCASHWD</v>
      </c>
      <c r="B1396" s="69" t="str">
        <f>VLOOKUP(H1396,mapping!A:B,2,0)</f>
        <v>HLCASH</v>
      </c>
      <c r="C1396" s="69" t="str">
        <f>VLOOKUP(H1396,mapping!A:C,3,0)</f>
        <v>WD</v>
      </c>
      <c r="D1396" s="69" t="str">
        <f>VLOOKUP(H1396,mapping!A:D,4,0)</f>
        <v>Weekly Dividend Option</v>
      </c>
      <c r="G1396" s="239">
        <v>1394</v>
      </c>
      <c r="H1396" s="358" t="s">
        <v>660</v>
      </c>
      <c r="I1396" s="358" t="s">
        <v>2105</v>
      </c>
      <c r="J1396" s="287">
        <v>44489</v>
      </c>
      <c r="K1396" s="287">
        <v>44489</v>
      </c>
      <c r="L1396" s="289">
        <v>0.65844161000000001</v>
      </c>
      <c r="M1396" s="289">
        <v>0.65844161000000001</v>
      </c>
      <c r="N1396" s="289">
        <v>1909.057</v>
      </c>
      <c r="O1396" s="289">
        <v>2115453.7430265001</v>
      </c>
      <c r="P1396" s="289">
        <v>95050.797999999995</v>
      </c>
      <c r="Q1396" s="289">
        <v>105327167.50037099</v>
      </c>
      <c r="R1396" s="289">
        <v>0</v>
      </c>
      <c r="S1396" s="289">
        <v>2817.32</v>
      </c>
    </row>
    <row r="1397" spans="1:19" hidden="1">
      <c r="A1397" s="69" t="str">
        <f t="shared" si="21"/>
        <v>HEHYBFIgnore</v>
      </c>
      <c r="B1397" s="69" t="str">
        <f>VLOOKUP(H1397,mapping!A:B,2,0)</f>
        <v>HEHYBF</v>
      </c>
      <c r="C1397" s="69" t="str">
        <f>VLOOKUP(H1397,mapping!A:C,3,0)</f>
        <v>Ignore</v>
      </c>
      <c r="D1397" s="69" t="str">
        <f>VLOOKUP(H1397,mapping!A:D,4,0)</f>
        <v>Equity Hyb Fund Dir Plan IDCW  Pay</v>
      </c>
      <c r="G1397" s="239">
        <v>1395</v>
      </c>
      <c r="H1397" s="358" t="s">
        <v>2255</v>
      </c>
      <c r="I1397" s="358" t="s">
        <v>2278</v>
      </c>
      <c r="J1397" s="287">
        <v>44495</v>
      </c>
      <c r="K1397" s="287">
        <v>44495</v>
      </c>
      <c r="L1397" s="289">
        <v>0.95</v>
      </c>
      <c r="M1397" s="289">
        <v>0.95</v>
      </c>
      <c r="N1397" s="289">
        <v>0</v>
      </c>
      <c r="O1397" s="289">
        <v>0</v>
      </c>
      <c r="P1397" s="289">
        <v>4574.7330000000002</v>
      </c>
      <c r="Q1397" s="289">
        <v>77850.518827499996</v>
      </c>
      <c r="R1397" s="289">
        <v>0</v>
      </c>
      <c r="S1397" s="289">
        <v>0</v>
      </c>
    </row>
    <row r="1398" spans="1:19" hidden="1">
      <c r="A1398" s="69" t="str">
        <f t="shared" si="21"/>
        <v>HDONTFIgnore</v>
      </c>
      <c r="B1398" s="69" t="str">
        <f>VLOOKUP(H1398,mapping!A:B,2,0)</f>
        <v>HDONTF</v>
      </c>
      <c r="C1398" s="69" t="str">
        <f>VLOOKUP(H1398,mapping!A:C,3,0)</f>
        <v>Ignore</v>
      </c>
      <c r="D1398" s="69" t="str">
        <f>VLOOKUP(H1398,mapping!A:D,4,0)</f>
        <v>Ignore</v>
      </c>
      <c r="G1398" s="239">
        <v>1396</v>
      </c>
      <c r="H1398" s="358" t="s">
        <v>1869</v>
      </c>
      <c r="I1398" s="358" t="s">
        <v>2103</v>
      </c>
      <c r="J1398" s="287">
        <v>44622</v>
      </c>
      <c r="K1398" s="287">
        <v>44622</v>
      </c>
      <c r="L1398" s="289">
        <v>0.72740000000000005</v>
      </c>
      <c r="M1398" s="289">
        <v>0.72740000000000005</v>
      </c>
      <c r="N1398" s="289">
        <v>0</v>
      </c>
      <c r="O1398" s="289">
        <v>0</v>
      </c>
      <c r="P1398" s="289">
        <v>6.4109999999999996</v>
      </c>
      <c r="Q1398" s="289">
        <v>6415.6633614000002</v>
      </c>
      <c r="R1398" s="289">
        <v>0</v>
      </c>
      <c r="S1398" s="289">
        <v>0</v>
      </c>
    </row>
    <row r="1399" spans="1:19">
      <c r="A1399" s="69" t="str">
        <f t="shared" si="21"/>
        <v>HLCASHRDD</v>
      </c>
      <c r="B1399" s="69" t="str">
        <f>VLOOKUP(H1399,mapping!A:B,2,0)</f>
        <v>HLCASH</v>
      </c>
      <c r="C1399" s="69" t="str">
        <f>VLOOKUP(H1399,mapping!A:C,3,0)</f>
        <v>RDD</v>
      </c>
      <c r="D1399" s="69" t="str">
        <f>VLOOKUP(H1399,mapping!A:D,4,0)</f>
        <v>Regular Option - Daily Dividend</v>
      </c>
      <c r="G1399" s="239">
        <v>1397</v>
      </c>
      <c r="H1399" s="358" t="s">
        <v>638</v>
      </c>
      <c r="I1399" s="358" t="s">
        <v>2101</v>
      </c>
      <c r="J1399" s="287">
        <v>44649</v>
      </c>
      <c r="K1399" s="287">
        <v>44649</v>
      </c>
      <c r="L1399" s="289">
        <v>8.2925579999999999E-2</v>
      </c>
      <c r="M1399" s="289">
        <v>8.2925579999999999E-2</v>
      </c>
      <c r="N1399" s="289">
        <v>801.09900000000005</v>
      </c>
      <c r="O1399" s="289">
        <v>816560.21070000005</v>
      </c>
      <c r="P1399" s="289">
        <v>38178.947999999997</v>
      </c>
      <c r="Q1399" s="289">
        <v>38915801.696400002</v>
      </c>
      <c r="R1399" s="289">
        <v>0</v>
      </c>
      <c r="S1399" s="289">
        <v>0</v>
      </c>
    </row>
    <row r="1400" spans="1:19" hidden="1">
      <c r="A1400" s="69" t="str">
        <f t="shared" si="21"/>
        <v>HDINCFIgnore</v>
      </c>
      <c r="B1400" s="69" t="str">
        <f>VLOOKUP(H1400,mapping!A:B,2,0)</f>
        <v>HDINCF</v>
      </c>
      <c r="C1400" s="69" t="str">
        <f>VLOOKUP(H1400,mapping!A:C,3,0)</f>
        <v>Ignore</v>
      </c>
      <c r="D1400" s="69" t="str">
        <f>VLOOKUP(H1400,mapping!A:D,4,0)</f>
        <v>Ignore</v>
      </c>
      <c r="G1400" s="239">
        <v>1398</v>
      </c>
      <c r="H1400" s="358" t="s">
        <v>1870</v>
      </c>
      <c r="I1400" s="358" t="s">
        <v>2112</v>
      </c>
      <c r="J1400" s="287">
        <v>44645</v>
      </c>
      <c r="K1400" s="287">
        <v>44645</v>
      </c>
      <c r="L1400" s="289">
        <v>0.17</v>
      </c>
      <c r="M1400" s="289">
        <v>0.17</v>
      </c>
      <c r="N1400" s="289">
        <v>0</v>
      </c>
      <c r="O1400" s="289">
        <v>0</v>
      </c>
      <c r="P1400" s="289">
        <v>18904.115000000002</v>
      </c>
      <c r="Q1400" s="289">
        <v>206398.90839299999</v>
      </c>
      <c r="R1400" s="289">
        <v>0</v>
      </c>
      <c r="S1400" s="289">
        <v>0</v>
      </c>
    </row>
    <row r="1401" spans="1:19">
      <c r="A1401" s="69" t="str">
        <f t="shared" si="21"/>
        <v>HLCASHRWD</v>
      </c>
      <c r="B1401" s="69" t="str">
        <f>VLOOKUP(H1401,mapping!A:B,2,0)</f>
        <v>HLCASH</v>
      </c>
      <c r="C1401" s="69" t="str">
        <f>VLOOKUP(H1401,mapping!A:C,3,0)</f>
        <v>RWD</v>
      </c>
      <c r="D1401" s="69" t="str">
        <f>VLOOKUP(H1401,mapping!A:D,4,0)</f>
        <v>Regular Option - Weekly Dividend</v>
      </c>
      <c r="G1401" s="239">
        <v>1399</v>
      </c>
      <c r="H1401" s="358" t="s">
        <v>644</v>
      </c>
      <c r="I1401" s="358" t="s">
        <v>2109</v>
      </c>
      <c r="J1401" s="287">
        <v>44502</v>
      </c>
      <c r="K1401" s="287">
        <v>44502</v>
      </c>
      <c r="L1401" s="289">
        <v>0.44673934999999998</v>
      </c>
      <c r="M1401" s="289">
        <v>0.44673934999999998</v>
      </c>
      <c r="N1401" s="289">
        <v>4446.8969999999999</v>
      </c>
      <c r="O1401" s="289">
        <v>4449905.7705102004</v>
      </c>
      <c r="P1401" s="289">
        <v>860.99699999999996</v>
      </c>
      <c r="Q1401" s="289">
        <v>861579.55057019996</v>
      </c>
      <c r="R1401" s="289">
        <v>0</v>
      </c>
      <c r="S1401" s="289">
        <v>0</v>
      </c>
    </row>
    <row r="1402" spans="1:19" hidden="1">
      <c r="A1402" s="69" t="str">
        <f t="shared" si="21"/>
        <v>HDUSDFIgnore</v>
      </c>
      <c r="B1402" s="69" t="str">
        <f>VLOOKUP(H1402,mapping!A:B,2,0)</f>
        <v>HDUSDF</v>
      </c>
      <c r="C1402" s="69" t="str">
        <f>VLOOKUP(H1402,mapping!A:C,3,0)</f>
        <v>Ignore</v>
      </c>
      <c r="D1402" s="69" t="str">
        <f>VLOOKUP(H1402,mapping!A:D,4,0)</f>
        <v>Ignore</v>
      </c>
      <c r="G1402" s="239">
        <v>1400</v>
      </c>
      <c r="H1402" s="358" t="s">
        <v>1900</v>
      </c>
      <c r="I1402" s="358" t="s">
        <v>2128</v>
      </c>
      <c r="J1402" s="287">
        <v>44645</v>
      </c>
      <c r="K1402" s="287">
        <v>44645</v>
      </c>
      <c r="L1402" s="289">
        <v>3.2425027599999998</v>
      </c>
      <c r="M1402" s="289">
        <v>3.2425027599999998</v>
      </c>
      <c r="N1402" s="289">
        <v>0</v>
      </c>
      <c r="O1402" s="289">
        <v>0</v>
      </c>
      <c r="P1402" s="289">
        <v>0</v>
      </c>
      <c r="Q1402" s="289">
        <v>0</v>
      </c>
      <c r="R1402" s="289">
        <v>0</v>
      </c>
      <c r="S1402" s="289">
        <v>0</v>
      </c>
    </row>
    <row r="1403" spans="1:19">
      <c r="A1403" s="69" t="str">
        <f t="shared" si="21"/>
        <v>HDINCFQDP</v>
      </c>
      <c r="B1403" s="69" t="str">
        <f>VLOOKUP(H1403,mapping!A:B,2,0)</f>
        <v>HDINCF</v>
      </c>
      <c r="C1403" s="69" t="str">
        <f>VLOOKUP(H1403,mapping!A:C,3,0)</f>
        <v>QDP</v>
      </c>
      <c r="D1403" s="69" t="str">
        <f>VLOOKUP(H1403,mapping!A:D,4,0)</f>
        <v>Direct Plan - Quarterly Dividend Option</v>
      </c>
      <c r="G1403" s="239">
        <v>1401</v>
      </c>
      <c r="H1403" s="358" t="s">
        <v>384</v>
      </c>
      <c r="I1403" s="358" t="s">
        <v>2139</v>
      </c>
      <c r="J1403" s="287">
        <v>44645</v>
      </c>
      <c r="K1403" s="287">
        <v>44645</v>
      </c>
      <c r="L1403" s="289">
        <v>0.18</v>
      </c>
      <c r="M1403" s="289">
        <v>0.18</v>
      </c>
      <c r="N1403" s="289">
        <v>0</v>
      </c>
      <c r="O1403" s="289">
        <v>0</v>
      </c>
      <c r="P1403" s="289">
        <v>12522.864</v>
      </c>
      <c r="Q1403" s="289">
        <v>138377.64720000001</v>
      </c>
      <c r="R1403" s="289">
        <v>0</v>
      </c>
      <c r="S1403" s="289">
        <v>0</v>
      </c>
    </row>
    <row r="1404" spans="1:19">
      <c r="J1404" s="288"/>
      <c r="K1404" s="288"/>
      <c r="L1404" s="290"/>
      <c r="M1404" s="290"/>
      <c r="N1404" s="290"/>
      <c r="O1404" s="290"/>
      <c r="Q1404" s="290"/>
      <c r="R1404" s="290"/>
      <c r="S1404" s="290"/>
    </row>
    <row r="1405" spans="1:19">
      <c r="J1405" s="288"/>
      <c r="K1405" s="288"/>
      <c r="L1405" s="290"/>
      <c r="Q1405" s="290"/>
    </row>
  </sheetData>
  <autoFilter ref="A2:S1403">
    <filterColumn colId="2">
      <filters>
        <filter val="D"/>
        <filter val="DD"/>
        <filter val="DDP"/>
        <filter val="DPD"/>
        <filter val="FD"/>
        <filter val="HYD"/>
        <filter val="HYP"/>
        <filter val="MD"/>
        <filter val="MDP"/>
        <filter val="QD"/>
        <filter val="QDP"/>
        <filter val="RDD"/>
        <filter val="RWD"/>
        <filter val="WD"/>
        <filter val="WDP"/>
      </filters>
    </filterColumn>
  </autoFilter>
  <customSheetViews>
    <customSheetView guid="{EE9F80F0-D120-4EB8-900E-6F37F4D124A6}" showAutoFilter="1" state="hidden" topLeftCell="L1">
      <selection activeCell="S3" sqref="S3"/>
      <pageMargins left="0.7" right="0.7" top="0.75" bottom="0.75" header="0.3" footer="0.3"/>
      <pageSetup orientation="portrait" r:id="rId1"/>
      <autoFilter ref="A2:S942"/>
    </customSheetView>
    <customSheetView guid="{ADB689A5-199C-47D5-A330-3295FFA6C434}" showAutoFilter="1" topLeftCell="A901">
      <selection activeCell="A942" sqref="A942"/>
      <pageMargins left="0.7" right="0.7" top="0.75" bottom="0.75" header="0.3" footer="0.3"/>
      <pageSetup orientation="portrait" r:id="rId2"/>
      <autoFilter ref="A2:S942"/>
    </customSheetView>
  </customSheetViews>
  <pageMargins left="0.7" right="0.7" top="0.75" bottom="0.75" header="0.3" footer="0.3"/>
  <pageSetup orientation="portrait" r:id="rId3"/>
  <headerFooter>
    <oddFooter>&amp;C&amp;1#&amp;"Calibri"&amp;10&amp;K000000PUBLIC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53"/>
  <sheetViews>
    <sheetView topLeftCell="A209" workbookViewId="0">
      <selection activeCell="C221" sqref="C221"/>
    </sheetView>
  </sheetViews>
  <sheetFormatPr defaultRowHeight="12.75"/>
  <cols>
    <col min="1" max="1" width="6.85546875" bestFit="1" customWidth="1"/>
    <col min="2" max="2" width="28.42578125" bestFit="1" customWidth="1"/>
    <col min="3" max="3" width="9.5703125" bestFit="1" customWidth="1"/>
    <col min="4" max="4" width="37.28515625" bestFit="1" customWidth="1"/>
    <col min="5" max="5" width="38.28515625" bestFit="1" customWidth="1"/>
  </cols>
  <sheetData>
    <row r="3" spans="1:5" ht="15">
      <c r="A3" s="235" t="s">
        <v>1902</v>
      </c>
      <c r="B3" s="235" t="s">
        <v>1275</v>
      </c>
      <c r="C3" s="235" t="s">
        <v>1276</v>
      </c>
      <c r="D3" s="235" t="s">
        <v>1903</v>
      </c>
      <c r="E3" s="235" t="s">
        <v>1904</v>
      </c>
    </row>
    <row r="4" spans="1:5">
      <c r="A4" t="s">
        <v>300</v>
      </c>
      <c r="B4" t="s">
        <v>27</v>
      </c>
      <c r="C4" t="s">
        <v>43</v>
      </c>
      <c r="D4" t="s">
        <v>44</v>
      </c>
      <c r="E4" t="s">
        <v>303</v>
      </c>
    </row>
    <row r="5" spans="1:5">
      <c r="A5" t="s">
        <v>304</v>
      </c>
      <c r="B5" t="s">
        <v>27</v>
      </c>
      <c r="C5" t="s">
        <v>94</v>
      </c>
      <c r="D5" t="s">
        <v>95</v>
      </c>
      <c r="E5" t="s">
        <v>303</v>
      </c>
    </row>
    <row r="6" spans="1:5">
      <c r="A6" t="s">
        <v>307</v>
      </c>
      <c r="B6" t="s">
        <v>27</v>
      </c>
      <c r="C6" t="s">
        <v>41</v>
      </c>
      <c r="D6" t="s">
        <v>42</v>
      </c>
      <c r="E6" t="s">
        <v>303</v>
      </c>
    </row>
    <row r="7" spans="1:5">
      <c r="A7" t="s">
        <v>308</v>
      </c>
      <c r="B7" t="s">
        <v>27</v>
      </c>
      <c r="C7" t="s">
        <v>92</v>
      </c>
      <c r="D7" t="s">
        <v>93</v>
      </c>
      <c r="E7" t="s">
        <v>303</v>
      </c>
    </row>
    <row r="8" spans="1:5">
      <c r="A8" t="s">
        <v>310</v>
      </c>
      <c r="B8" t="s">
        <v>28</v>
      </c>
      <c r="C8" t="s">
        <v>43</v>
      </c>
      <c r="D8" t="s">
        <v>44</v>
      </c>
      <c r="E8" t="s">
        <v>311</v>
      </c>
    </row>
    <row r="9" spans="1:5">
      <c r="A9" t="s">
        <v>312</v>
      </c>
      <c r="B9" t="s">
        <v>28</v>
      </c>
      <c r="C9" t="s">
        <v>94</v>
      </c>
      <c r="D9" t="s">
        <v>95</v>
      </c>
      <c r="E9" t="s">
        <v>311</v>
      </c>
    </row>
    <row r="10" spans="1:5">
      <c r="A10" t="s">
        <v>313</v>
      </c>
      <c r="B10" t="s">
        <v>28</v>
      </c>
      <c r="C10" t="s">
        <v>41</v>
      </c>
      <c r="D10" t="s">
        <v>42</v>
      </c>
      <c r="E10" t="s">
        <v>311</v>
      </c>
    </row>
    <row r="11" spans="1:5">
      <c r="A11" t="s">
        <v>314</v>
      </c>
      <c r="B11" t="s">
        <v>28</v>
      </c>
      <c r="C11" t="s">
        <v>92</v>
      </c>
      <c r="D11" t="s">
        <v>93</v>
      </c>
      <c r="E11" t="s">
        <v>311</v>
      </c>
    </row>
    <row r="12" spans="1:5">
      <c r="A12" t="s">
        <v>316</v>
      </c>
      <c r="B12" t="s">
        <v>13</v>
      </c>
      <c r="C12" t="s">
        <v>100</v>
      </c>
      <c r="D12" t="s">
        <v>101</v>
      </c>
      <c r="E12" t="s">
        <v>220</v>
      </c>
    </row>
    <row r="13" spans="1:5">
      <c r="A13" t="s">
        <v>321</v>
      </c>
      <c r="B13" t="s">
        <v>13</v>
      </c>
      <c r="C13" t="s">
        <v>50</v>
      </c>
      <c r="D13" t="s">
        <v>51</v>
      </c>
      <c r="E13" t="s">
        <v>220</v>
      </c>
    </row>
    <row r="14" spans="1:5">
      <c r="A14" t="s">
        <v>326</v>
      </c>
      <c r="B14" t="s">
        <v>13</v>
      </c>
      <c r="C14" t="s">
        <v>41</v>
      </c>
      <c r="D14" t="s">
        <v>42</v>
      </c>
      <c r="E14" t="s">
        <v>220</v>
      </c>
    </row>
    <row r="15" spans="1:5">
      <c r="A15" t="s">
        <v>329</v>
      </c>
      <c r="B15" t="s">
        <v>13</v>
      </c>
      <c r="C15" t="s">
        <v>92</v>
      </c>
      <c r="D15" t="s">
        <v>93</v>
      </c>
      <c r="E15" t="s">
        <v>220</v>
      </c>
    </row>
    <row r="16" spans="1:5">
      <c r="A16" t="s">
        <v>332</v>
      </c>
      <c r="B16" t="s">
        <v>13</v>
      </c>
      <c r="C16" t="s">
        <v>56</v>
      </c>
      <c r="D16" t="s">
        <v>57</v>
      </c>
      <c r="E16" t="s">
        <v>220</v>
      </c>
    </row>
    <row r="17" spans="1:5">
      <c r="A17" t="s">
        <v>335</v>
      </c>
      <c r="B17" t="s">
        <v>13</v>
      </c>
      <c r="C17" t="s">
        <v>106</v>
      </c>
      <c r="D17" t="s">
        <v>107</v>
      </c>
      <c r="E17" t="s">
        <v>220</v>
      </c>
    </row>
    <row r="18" spans="1:5">
      <c r="A18" t="s">
        <v>339</v>
      </c>
      <c r="B18" t="s">
        <v>13</v>
      </c>
      <c r="C18" t="s">
        <v>52</v>
      </c>
      <c r="D18" t="s">
        <v>53</v>
      </c>
      <c r="E18" t="s">
        <v>220</v>
      </c>
    </row>
    <row r="19" spans="1:5">
      <c r="A19" t="s">
        <v>342</v>
      </c>
      <c r="B19" t="s">
        <v>13</v>
      </c>
      <c r="C19" t="s">
        <v>102</v>
      </c>
      <c r="D19" t="s">
        <v>103</v>
      </c>
      <c r="E19" t="s">
        <v>220</v>
      </c>
    </row>
    <row r="20" spans="1:5">
      <c r="A20" t="s">
        <v>346</v>
      </c>
      <c r="B20" t="s">
        <v>13</v>
      </c>
      <c r="C20" t="s">
        <v>54</v>
      </c>
      <c r="D20" t="s">
        <v>55</v>
      </c>
      <c r="E20" t="s">
        <v>220</v>
      </c>
    </row>
    <row r="21" spans="1:5">
      <c r="A21" t="s">
        <v>349</v>
      </c>
      <c r="B21" t="s">
        <v>13</v>
      </c>
      <c r="C21" t="s">
        <v>104</v>
      </c>
      <c r="D21" t="s">
        <v>105</v>
      </c>
      <c r="E21" t="s">
        <v>220</v>
      </c>
    </row>
    <row r="22" spans="1:5">
      <c r="A22" t="s">
        <v>353</v>
      </c>
      <c r="B22" t="s">
        <v>13</v>
      </c>
      <c r="C22" t="s">
        <v>64</v>
      </c>
      <c r="D22" t="s">
        <v>65</v>
      </c>
      <c r="E22" t="s">
        <v>220</v>
      </c>
    </row>
    <row r="23" spans="1:5">
      <c r="A23" t="s">
        <v>357</v>
      </c>
      <c r="B23" t="s">
        <v>13</v>
      </c>
      <c r="C23" t="s">
        <v>58</v>
      </c>
      <c r="D23" t="s">
        <v>59</v>
      </c>
      <c r="E23" t="s">
        <v>220</v>
      </c>
    </row>
    <row r="24" spans="1:5">
      <c r="A24" t="s">
        <v>361</v>
      </c>
      <c r="B24" t="s">
        <v>13</v>
      </c>
      <c r="C24" t="s">
        <v>70</v>
      </c>
      <c r="D24" t="s">
        <v>71</v>
      </c>
      <c r="E24" t="s">
        <v>220</v>
      </c>
    </row>
    <row r="25" spans="1:5">
      <c r="A25" t="s">
        <v>365</v>
      </c>
      <c r="B25" t="s">
        <v>13</v>
      </c>
      <c r="C25" t="s">
        <v>66</v>
      </c>
      <c r="D25" t="s">
        <v>67</v>
      </c>
      <c r="E25" t="s">
        <v>220</v>
      </c>
    </row>
    <row r="26" spans="1:5">
      <c r="A26" t="s">
        <v>369</v>
      </c>
      <c r="B26" t="s">
        <v>13</v>
      </c>
      <c r="C26" t="s">
        <v>68</v>
      </c>
      <c r="D26" t="s">
        <v>69</v>
      </c>
      <c r="E26" t="s">
        <v>220</v>
      </c>
    </row>
    <row r="27" spans="1:5">
      <c r="A27" t="s">
        <v>373</v>
      </c>
      <c r="B27" t="s">
        <v>2</v>
      </c>
      <c r="C27" t="s">
        <v>41</v>
      </c>
      <c r="D27" t="s">
        <v>42</v>
      </c>
      <c r="E27" t="s">
        <v>1191</v>
      </c>
    </row>
    <row r="28" spans="1:5">
      <c r="A28" t="s">
        <v>378</v>
      </c>
      <c r="B28" t="s">
        <v>2</v>
      </c>
      <c r="C28" t="s">
        <v>92</v>
      </c>
      <c r="D28" t="s">
        <v>93</v>
      </c>
      <c r="E28" t="s">
        <v>1191</v>
      </c>
    </row>
    <row r="29" spans="1:5">
      <c r="A29" t="s">
        <v>381</v>
      </c>
      <c r="B29" t="s">
        <v>2</v>
      </c>
      <c r="C29" t="s">
        <v>54</v>
      </c>
      <c r="D29" t="s">
        <v>55</v>
      </c>
      <c r="E29" t="s">
        <v>1191</v>
      </c>
    </row>
    <row r="30" spans="1:5">
      <c r="A30" t="s">
        <v>384</v>
      </c>
      <c r="B30" t="s">
        <v>2</v>
      </c>
      <c r="C30" t="s">
        <v>104</v>
      </c>
      <c r="D30" t="s">
        <v>105</v>
      </c>
      <c r="E30" t="s">
        <v>1191</v>
      </c>
    </row>
    <row r="31" spans="1:5">
      <c r="A31" t="s">
        <v>387</v>
      </c>
      <c r="B31" t="s">
        <v>6</v>
      </c>
      <c r="C31" t="s">
        <v>41</v>
      </c>
      <c r="D31" t="s">
        <v>42</v>
      </c>
      <c r="E31" t="s">
        <v>1192</v>
      </c>
    </row>
    <row r="32" spans="1:5">
      <c r="A32" t="s">
        <v>391</v>
      </c>
      <c r="B32" t="s">
        <v>6</v>
      </c>
      <c r="C32" t="s">
        <v>92</v>
      </c>
      <c r="D32" t="s">
        <v>93</v>
      </c>
      <c r="E32" t="s">
        <v>1192</v>
      </c>
    </row>
    <row r="33" spans="1:5">
      <c r="A33" t="s">
        <v>394</v>
      </c>
      <c r="B33" t="s">
        <v>6</v>
      </c>
      <c r="C33" t="s">
        <v>52</v>
      </c>
      <c r="D33" t="s">
        <v>53</v>
      </c>
      <c r="E33" t="s">
        <v>1192</v>
      </c>
    </row>
    <row r="34" spans="1:5">
      <c r="A34" t="s">
        <v>397</v>
      </c>
      <c r="B34" t="s">
        <v>6</v>
      </c>
      <c r="C34" t="s">
        <v>102</v>
      </c>
      <c r="D34" t="s">
        <v>103</v>
      </c>
      <c r="E34" t="s">
        <v>1192</v>
      </c>
    </row>
    <row r="35" spans="1:5">
      <c r="A35" t="s">
        <v>400</v>
      </c>
      <c r="B35" t="s">
        <v>6</v>
      </c>
      <c r="C35" t="s">
        <v>54</v>
      </c>
      <c r="D35" t="s">
        <v>55</v>
      </c>
      <c r="E35" t="s">
        <v>1192</v>
      </c>
    </row>
    <row r="36" spans="1:5">
      <c r="A36" t="s">
        <v>403</v>
      </c>
      <c r="B36" t="s">
        <v>6</v>
      </c>
      <c r="C36" t="s">
        <v>104</v>
      </c>
      <c r="D36" t="s">
        <v>105</v>
      </c>
      <c r="E36" t="s">
        <v>1192</v>
      </c>
    </row>
    <row r="37" spans="1:5">
      <c r="A37" t="s">
        <v>406</v>
      </c>
      <c r="B37" t="s">
        <v>3</v>
      </c>
      <c r="C37" t="s">
        <v>41</v>
      </c>
      <c r="D37" t="s">
        <v>42</v>
      </c>
      <c r="E37" t="s">
        <v>1193</v>
      </c>
    </row>
    <row r="38" spans="1:5">
      <c r="A38" t="s">
        <v>412</v>
      </c>
      <c r="B38" t="s">
        <v>3</v>
      </c>
      <c r="C38" t="s">
        <v>92</v>
      </c>
      <c r="D38" t="s">
        <v>93</v>
      </c>
      <c r="E38" t="s">
        <v>1193</v>
      </c>
    </row>
    <row r="39" spans="1:5">
      <c r="A39" t="s">
        <v>415</v>
      </c>
      <c r="B39" t="s">
        <v>3</v>
      </c>
      <c r="C39" t="s">
        <v>72</v>
      </c>
      <c r="D39" t="s">
        <v>73</v>
      </c>
      <c r="E39" t="s">
        <v>1193</v>
      </c>
    </row>
    <row r="40" spans="1:5">
      <c r="A40" t="s">
        <v>419</v>
      </c>
      <c r="B40" t="s">
        <v>3</v>
      </c>
      <c r="C40" t="s">
        <v>80</v>
      </c>
      <c r="D40" t="s">
        <v>81</v>
      </c>
      <c r="E40" t="s">
        <v>1193</v>
      </c>
    </row>
    <row r="41" spans="1:5">
      <c r="A41" t="s">
        <v>423</v>
      </c>
      <c r="B41" t="s">
        <v>3</v>
      </c>
      <c r="C41" t="s">
        <v>77</v>
      </c>
      <c r="D41" t="s">
        <v>78</v>
      </c>
      <c r="E41" t="s">
        <v>1193</v>
      </c>
    </row>
    <row r="42" spans="1:5">
      <c r="A42" t="s">
        <v>427</v>
      </c>
      <c r="B42" t="s">
        <v>3</v>
      </c>
      <c r="C42" t="s">
        <v>52</v>
      </c>
      <c r="D42" t="s">
        <v>53</v>
      </c>
      <c r="E42" t="s">
        <v>1193</v>
      </c>
    </row>
    <row r="43" spans="1:5">
      <c r="A43" t="s">
        <v>430</v>
      </c>
      <c r="B43" t="s">
        <v>3</v>
      </c>
      <c r="C43" t="s">
        <v>102</v>
      </c>
      <c r="D43" t="s">
        <v>103</v>
      </c>
      <c r="E43" t="s">
        <v>1193</v>
      </c>
    </row>
    <row r="44" spans="1:5">
      <c r="A44" t="s">
        <v>433</v>
      </c>
      <c r="B44" t="s">
        <v>3</v>
      </c>
      <c r="C44" t="s">
        <v>84</v>
      </c>
      <c r="D44" t="s">
        <v>85</v>
      </c>
      <c r="E44" t="s">
        <v>1193</v>
      </c>
    </row>
    <row r="45" spans="1:5">
      <c r="A45" t="s">
        <v>437</v>
      </c>
      <c r="B45" t="s">
        <v>3</v>
      </c>
      <c r="C45" t="s">
        <v>90</v>
      </c>
      <c r="D45" t="s">
        <v>91</v>
      </c>
      <c r="E45" t="s">
        <v>1193</v>
      </c>
    </row>
    <row r="46" spans="1:5">
      <c r="A46" t="s">
        <v>441</v>
      </c>
      <c r="B46" t="s">
        <v>3</v>
      </c>
      <c r="C46" t="s">
        <v>88</v>
      </c>
      <c r="D46" t="s">
        <v>89</v>
      </c>
      <c r="E46" t="s">
        <v>1193</v>
      </c>
    </row>
    <row r="47" spans="1:5">
      <c r="A47" t="s">
        <v>445</v>
      </c>
      <c r="B47" t="s">
        <v>3</v>
      </c>
      <c r="C47" t="s">
        <v>54</v>
      </c>
      <c r="D47" t="s">
        <v>55</v>
      </c>
      <c r="E47" t="s">
        <v>1193</v>
      </c>
    </row>
    <row r="48" spans="1:5">
      <c r="A48" t="s">
        <v>448</v>
      </c>
      <c r="B48" t="s">
        <v>3</v>
      </c>
      <c r="C48" t="s">
        <v>104</v>
      </c>
      <c r="D48" t="s">
        <v>105</v>
      </c>
      <c r="E48" t="s">
        <v>1193</v>
      </c>
    </row>
    <row r="49" spans="1:5">
      <c r="A49" t="s">
        <v>451</v>
      </c>
      <c r="B49" t="s">
        <v>3</v>
      </c>
      <c r="C49" t="s">
        <v>48</v>
      </c>
      <c r="D49" t="s">
        <v>49</v>
      </c>
      <c r="E49" t="s">
        <v>1193</v>
      </c>
    </row>
    <row r="50" spans="1:5">
      <c r="A50" t="s">
        <v>455</v>
      </c>
      <c r="B50" t="s">
        <v>3</v>
      </c>
      <c r="C50" t="s">
        <v>98</v>
      </c>
      <c r="D50" t="s">
        <v>99</v>
      </c>
      <c r="E50" t="s">
        <v>1193</v>
      </c>
    </row>
    <row r="51" spans="1:5">
      <c r="A51" t="s">
        <v>459</v>
      </c>
      <c r="B51" t="s">
        <v>9</v>
      </c>
      <c r="C51" t="s">
        <v>46</v>
      </c>
      <c r="D51" t="s">
        <v>47</v>
      </c>
      <c r="E51" t="s">
        <v>1196</v>
      </c>
    </row>
    <row r="52" spans="1:5">
      <c r="A52" t="s">
        <v>465</v>
      </c>
      <c r="B52" t="s">
        <v>9</v>
      </c>
      <c r="C52" t="s">
        <v>96</v>
      </c>
      <c r="D52" t="s">
        <v>97</v>
      </c>
      <c r="E52" t="s">
        <v>1196</v>
      </c>
    </row>
    <row r="53" spans="1:5">
      <c r="A53" t="s">
        <v>469</v>
      </c>
      <c r="B53" t="s">
        <v>9</v>
      </c>
      <c r="C53" t="s">
        <v>41</v>
      </c>
      <c r="D53" t="s">
        <v>42</v>
      </c>
      <c r="E53" t="s">
        <v>1196</v>
      </c>
    </row>
    <row r="54" spans="1:5">
      <c r="A54" t="s">
        <v>472</v>
      </c>
      <c r="B54" t="s">
        <v>9</v>
      </c>
      <c r="C54" t="s">
        <v>92</v>
      </c>
      <c r="D54" t="s">
        <v>93</v>
      </c>
      <c r="E54" t="s">
        <v>1196</v>
      </c>
    </row>
    <row r="55" spans="1:5">
      <c r="A55" t="s">
        <v>475</v>
      </c>
      <c r="B55" t="s">
        <v>9</v>
      </c>
      <c r="C55" t="s">
        <v>52</v>
      </c>
      <c r="D55" t="s">
        <v>53</v>
      </c>
      <c r="E55" t="s">
        <v>1196</v>
      </c>
    </row>
    <row r="56" spans="1:5">
      <c r="A56" t="s">
        <v>478</v>
      </c>
      <c r="B56" t="s">
        <v>9</v>
      </c>
      <c r="C56" t="s">
        <v>102</v>
      </c>
      <c r="D56" t="s">
        <v>103</v>
      </c>
      <c r="E56" t="s">
        <v>1196</v>
      </c>
    </row>
    <row r="57" spans="1:5">
      <c r="A57" t="s">
        <v>481</v>
      </c>
      <c r="B57" t="s">
        <v>9</v>
      </c>
      <c r="C57" t="s">
        <v>86</v>
      </c>
      <c r="D57" t="s">
        <v>87</v>
      </c>
      <c r="E57" t="s">
        <v>1196</v>
      </c>
    </row>
    <row r="58" spans="1:5">
      <c r="A58" t="s">
        <v>485</v>
      </c>
      <c r="B58" t="s">
        <v>9</v>
      </c>
      <c r="C58" t="s">
        <v>88</v>
      </c>
      <c r="D58" t="s">
        <v>89</v>
      </c>
      <c r="E58" t="s">
        <v>1196</v>
      </c>
    </row>
    <row r="59" spans="1:5">
      <c r="A59" t="s">
        <v>488</v>
      </c>
      <c r="B59" t="s">
        <v>9</v>
      </c>
      <c r="C59" t="s">
        <v>60</v>
      </c>
      <c r="D59" t="s">
        <v>61</v>
      </c>
      <c r="E59" t="s">
        <v>1196</v>
      </c>
    </row>
    <row r="60" spans="1:5">
      <c r="A60" t="s">
        <v>492</v>
      </c>
      <c r="B60" t="s">
        <v>9</v>
      </c>
      <c r="C60" t="s">
        <v>58</v>
      </c>
      <c r="D60" t="s">
        <v>59</v>
      </c>
      <c r="E60" t="s">
        <v>1196</v>
      </c>
    </row>
    <row r="61" spans="1:5">
      <c r="A61" t="s">
        <v>495</v>
      </c>
      <c r="B61" t="s">
        <v>9</v>
      </c>
      <c r="C61" t="s">
        <v>62</v>
      </c>
      <c r="D61" t="s">
        <v>63</v>
      </c>
      <c r="E61" t="s">
        <v>1196</v>
      </c>
    </row>
    <row r="62" spans="1:5">
      <c r="A62" t="s">
        <v>499</v>
      </c>
      <c r="B62" t="s">
        <v>9</v>
      </c>
      <c r="C62" t="s">
        <v>48</v>
      </c>
      <c r="D62" t="s">
        <v>49</v>
      </c>
      <c r="E62" t="s">
        <v>1196</v>
      </c>
    </row>
    <row r="63" spans="1:5">
      <c r="A63" t="s">
        <v>502</v>
      </c>
      <c r="B63" t="s">
        <v>9</v>
      </c>
      <c r="C63" t="s">
        <v>98</v>
      </c>
      <c r="D63" t="s">
        <v>99</v>
      </c>
      <c r="E63" t="s">
        <v>1196</v>
      </c>
    </row>
    <row r="64" spans="1:5">
      <c r="A64" t="s">
        <v>504</v>
      </c>
      <c r="B64" t="s">
        <v>12</v>
      </c>
      <c r="C64" t="s">
        <v>43</v>
      </c>
      <c r="D64" t="s">
        <v>44</v>
      </c>
      <c r="E64" t="s">
        <v>1197</v>
      </c>
    </row>
    <row r="65" spans="1:5">
      <c r="A65" t="s">
        <v>507</v>
      </c>
      <c r="B65" t="s">
        <v>12</v>
      </c>
      <c r="C65" t="s">
        <v>94</v>
      </c>
      <c r="D65" t="s">
        <v>95</v>
      </c>
      <c r="E65" t="s">
        <v>1197</v>
      </c>
    </row>
    <row r="66" spans="1:5">
      <c r="A66" t="s">
        <v>508</v>
      </c>
      <c r="B66" t="s">
        <v>12</v>
      </c>
      <c r="C66" t="s">
        <v>41</v>
      </c>
      <c r="D66" t="s">
        <v>42</v>
      </c>
      <c r="E66" t="s">
        <v>1197</v>
      </c>
    </row>
    <row r="67" spans="1:5">
      <c r="A67" t="s">
        <v>509</v>
      </c>
      <c r="B67" t="s">
        <v>12</v>
      </c>
      <c r="C67" t="s">
        <v>92</v>
      </c>
      <c r="D67" t="s">
        <v>93</v>
      </c>
      <c r="E67" t="s">
        <v>1197</v>
      </c>
    </row>
    <row r="68" spans="1:5">
      <c r="A68" t="s">
        <v>511</v>
      </c>
      <c r="B68" t="s">
        <v>4</v>
      </c>
      <c r="C68" t="s">
        <v>43</v>
      </c>
      <c r="D68" t="s">
        <v>44</v>
      </c>
      <c r="E68" t="s">
        <v>1198</v>
      </c>
    </row>
    <row r="69" spans="1:5">
      <c r="A69" t="s">
        <v>514</v>
      </c>
      <c r="B69" t="s">
        <v>4</v>
      </c>
      <c r="C69" t="s">
        <v>94</v>
      </c>
      <c r="D69" t="s">
        <v>95</v>
      </c>
      <c r="E69" t="s">
        <v>1198</v>
      </c>
    </row>
    <row r="70" spans="1:5">
      <c r="A70" t="s">
        <v>517</v>
      </c>
      <c r="B70" t="s">
        <v>4</v>
      </c>
      <c r="C70" t="s">
        <v>41</v>
      </c>
      <c r="D70" t="s">
        <v>42</v>
      </c>
      <c r="E70" t="s">
        <v>1198</v>
      </c>
    </row>
    <row r="71" spans="1:5">
      <c r="A71" t="s">
        <v>520</v>
      </c>
      <c r="B71" t="s">
        <v>4</v>
      </c>
      <c r="C71" t="s">
        <v>92</v>
      </c>
      <c r="D71" t="s">
        <v>93</v>
      </c>
      <c r="E71" t="s">
        <v>1198</v>
      </c>
    </row>
    <row r="72" spans="1:5">
      <c r="A72" t="s">
        <v>523</v>
      </c>
      <c r="B72" t="s">
        <v>5</v>
      </c>
      <c r="C72" t="s">
        <v>43</v>
      </c>
      <c r="D72" t="s">
        <v>44</v>
      </c>
      <c r="E72" t="s">
        <v>1199</v>
      </c>
    </row>
    <row r="73" spans="1:5">
      <c r="A73" t="s">
        <v>527</v>
      </c>
      <c r="B73" t="s">
        <v>5</v>
      </c>
      <c r="C73" t="s">
        <v>94</v>
      </c>
      <c r="D73" t="s">
        <v>95</v>
      </c>
      <c r="E73" t="s">
        <v>1199</v>
      </c>
    </row>
    <row r="74" spans="1:5">
      <c r="A74" t="s">
        <v>530</v>
      </c>
      <c r="B74" t="s">
        <v>5</v>
      </c>
      <c r="C74" t="s">
        <v>41</v>
      </c>
      <c r="D74" t="s">
        <v>42</v>
      </c>
      <c r="E74" t="s">
        <v>1199</v>
      </c>
    </row>
    <row r="75" spans="1:5">
      <c r="A75" t="s">
        <v>533</v>
      </c>
      <c r="B75" t="s">
        <v>5</v>
      </c>
      <c r="C75" t="s">
        <v>92</v>
      </c>
      <c r="D75" t="s">
        <v>93</v>
      </c>
      <c r="E75" t="s">
        <v>1199</v>
      </c>
    </row>
    <row r="76" spans="1:5">
      <c r="A76" t="s">
        <v>536</v>
      </c>
      <c r="B76" t="s">
        <v>7</v>
      </c>
      <c r="C76" t="s">
        <v>43</v>
      </c>
      <c r="D76" t="s">
        <v>44</v>
      </c>
      <c r="E76" t="s">
        <v>1200</v>
      </c>
    </row>
    <row r="77" spans="1:5">
      <c r="A77" t="s">
        <v>540</v>
      </c>
      <c r="B77" t="s">
        <v>7</v>
      </c>
      <c r="C77" t="s">
        <v>94</v>
      </c>
      <c r="D77" t="s">
        <v>95</v>
      </c>
      <c r="E77" t="s">
        <v>1200</v>
      </c>
    </row>
    <row r="78" spans="1:5">
      <c r="A78" t="s">
        <v>543</v>
      </c>
      <c r="B78" t="s">
        <v>7</v>
      </c>
      <c r="C78" t="s">
        <v>41</v>
      </c>
      <c r="D78" t="s">
        <v>42</v>
      </c>
      <c r="E78" t="s">
        <v>1200</v>
      </c>
    </row>
    <row r="79" spans="1:5">
      <c r="A79" t="s">
        <v>546</v>
      </c>
      <c r="B79" t="s">
        <v>7</v>
      </c>
      <c r="C79" t="s">
        <v>92</v>
      </c>
      <c r="D79" t="s">
        <v>93</v>
      </c>
      <c r="E79" t="s">
        <v>1200</v>
      </c>
    </row>
    <row r="80" spans="1:5">
      <c r="A80" t="s">
        <v>549</v>
      </c>
      <c r="B80" t="s">
        <v>8</v>
      </c>
      <c r="C80" t="s">
        <v>43</v>
      </c>
      <c r="D80" t="s">
        <v>44</v>
      </c>
      <c r="E80" t="s">
        <v>232</v>
      </c>
    </row>
    <row r="81" spans="1:5">
      <c r="A81" t="s">
        <v>553</v>
      </c>
      <c r="B81" t="s">
        <v>8</v>
      </c>
      <c r="C81" t="s">
        <v>94</v>
      </c>
      <c r="D81" t="s">
        <v>95</v>
      </c>
      <c r="E81" t="s">
        <v>232</v>
      </c>
    </row>
    <row r="82" spans="1:5">
      <c r="A82" t="s">
        <v>556</v>
      </c>
      <c r="B82" t="s">
        <v>8</v>
      </c>
      <c r="C82" t="s">
        <v>41</v>
      </c>
      <c r="D82" t="s">
        <v>42</v>
      </c>
      <c r="E82" t="s">
        <v>232</v>
      </c>
    </row>
    <row r="83" spans="1:5">
      <c r="A83" t="s">
        <v>559</v>
      </c>
      <c r="B83" t="s">
        <v>8</v>
      </c>
      <c r="C83" t="s">
        <v>92</v>
      </c>
      <c r="D83" t="s">
        <v>93</v>
      </c>
      <c r="E83" t="s">
        <v>232</v>
      </c>
    </row>
    <row r="84" spans="1:5">
      <c r="A84" t="s">
        <v>562</v>
      </c>
      <c r="B84" t="s">
        <v>10</v>
      </c>
      <c r="C84" t="s">
        <v>43</v>
      </c>
      <c r="D84" t="s">
        <v>44</v>
      </c>
      <c r="E84" t="s">
        <v>231</v>
      </c>
    </row>
    <row r="85" spans="1:5">
      <c r="A85" t="s">
        <v>566</v>
      </c>
      <c r="B85" t="s">
        <v>10</v>
      </c>
      <c r="C85" t="s">
        <v>94</v>
      </c>
      <c r="D85" t="s">
        <v>95</v>
      </c>
      <c r="E85" t="s">
        <v>231</v>
      </c>
    </row>
    <row r="86" spans="1:5">
      <c r="A86" t="s">
        <v>569</v>
      </c>
      <c r="B86" t="s">
        <v>10</v>
      </c>
      <c r="C86" t="s">
        <v>41</v>
      </c>
      <c r="D86" t="s">
        <v>42</v>
      </c>
      <c r="E86" t="s">
        <v>231</v>
      </c>
    </row>
    <row r="87" spans="1:5">
      <c r="A87" t="s">
        <v>572</v>
      </c>
      <c r="B87" t="s">
        <v>10</v>
      </c>
      <c r="C87" t="s">
        <v>92</v>
      </c>
      <c r="D87" t="s">
        <v>93</v>
      </c>
      <c r="E87" t="s">
        <v>231</v>
      </c>
    </row>
    <row r="88" spans="1:5">
      <c r="A88" t="s">
        <v>574</v>
      </c>
      <c r="B88" t="s">
        <v>29</v>
      </c>
      <c r="C88" t="s">
        <v>43</v>
      </c>
      <c r="D88" t="s">
        <v>44</v>
      </c>
      <c r="E88" t="s">
        <v>225</v>
      </c>
    </row>
    <row r="89" spans="1:5">
      <c r="A89" t="s">
        <v>576</v>
      </c>
      <c r="B89" t="s">
        <v>29</v>
      </c>
      <c r="C89" t="s">
        <v>94</v>
      </c>
      <c r="D89" t="s">
        <v>95</v>
      </c>
      <c r="E89" t="s">
        <v>225</v>
      </c>
    </row>
    <row r="90" spans="1:5">
      <c r="A90" t="s">
        <v>577</v>
      </c>
      <c r="B90" t="s">
        <v>29</v>
      </c>
      <c r="C90" t="s">
        <v>41</v>
      </c>
      <c r="D90" t="s">
        <v>42</v>
      </c>
      <c r="E90" t="s">
        <v>225</v>
      </c>
    </row>
    <row r="91" spans="1:5">
      <c r="A91" t="s">
        <v>578</v>
      </c>
      <c r="B91" t="s">
        <v>29</v>
      </c>
      <c r="C91" t="s">
        <v>92</v>
      </c>
      <c r="D91" t="s">
        <v>93</v>
      </c>
      <c r="E91" t="s">
        <v>225</v>
      </c>
    </row>
    <row r="92" spans="1:5">
      <c r="A92" t="s">
        <v>579</v>
      </c>
      <c r="B92" t="s">
        <v>30</v>
      </c>
      <c r="C92" t="s">
        <v>43</v>
      </c>
      <c r="D92" t="s">
        <v>44</v>
      </c>
      <c r="E92" t="s">
        <v>226</v>
      </c>
    </row>
    <row r="93" spans="1:5">
      <c r="A93" t="s">
        <v>580</v>
      </c>
      <c r="B93" t="s">
        <v>30</v>
      </c>
      <c r="C93" t="s">
        <v>94</v>
      </c>
      <c r="D93" t="s">
        <v>95</v>
      </c>
      <c r="E93" t="s">
        <v>226</v>
      </c>
    </row>
    <row r="94" spans="1:5">
      <c r="A94" t="s">
        <v>581</v>
      </c>
      <c r="B94" t="s">
        <v>30</v>
      </c>
      <c r="C94" t="s">
        <v>41</v>
      </c>
      <c r="D94" t="s">
        <v>42</v>
      </c>
      <c r="E94" t="s">
        <v>226</v>
      </c>
    </row>
    <row r="95" spans="1:5">
      <c r="A95" t="s">
        <v>582</v>
      </c>
      <c r="B95" t="s">
        <v>30</v>
      </c>
      <c r="C95" t="s">
        <v>92</v>
      </c>
      <c r="D95" t="s">
        <v>93</v>
      </c>
      <c r="E95" t="s">
        <v>226</v>
      </c>
    </row>
    <row r="96" spans="1:5">
      <c r="A96" t="s">
        <v>583</v>
      </c>
      <c r="B96" t="s">
        <v>31</v>
      </c>
      <c r="C96" t="s">
        <v>43</v>
      </c>
      <c r="D96" t="s">
        <v>44</v>
      </c>
      <c r="E96" t="s">
        <v>208</v>
      </c>
    </row>
    <row r="97" spans="1:5">
      <c r="A97" t="s">
        <v>584</v>
      </c>
      <c r="B97" t="s">
        <v>31</v>
      </c>
      <c r="C97" t="s">
        <v>94</v>
      </c>
      <c r="D97" t="s">
        <v>95</v>
      </c>
      <c r="E97" t="s">
        <v>208</v>
      </c>
    </row>
    <row r="98" spans="1:5">
      <c r="A98" t="s">
        <v>585</v>
      </c>
      <c r="B98" t="s">
        <v>31</v>
      </c>
      <c r="C98" t="s">
        <v>41</v>
      </c>
      <c r="D98" t="s">
        <v>42</v>
      </c>
      <c r="E98" t="s">
        <v>208</v>
      </c>
    </row>
    <row r="99" spans="1:5">
      <c r="A99" t="s">
        <v>586</v>
      </c>
      <c r="B99" t="s">
        <v>31</v>
      </c>
      <c r="C99" t="s">
        <v>92</v>
      </c>
      <c r="D99" t="s">
        <v>93</v>
      </c>
      <c r="E99" t="s">
        <v>208</v>
      </c>
    </row>
    <row r="100" spans="1:5">
      <c r="A100" t="s">
        <v>587</v>
      </c>
      <c r="B100" t="s">
        <v>32</v>
      </c>
      <c r="C100" t="s">
        <v>43</v>
      </c>
      <c r="D100" t="s">
        <v>44</v>
      </c>
      <c r="E100" t="s">
        <v>209</v>
      </c>
    </row>
    <row r="101" spans="1:5">
      <c r="A101" t="s">
        <v>588</v>
      </c>
      <c r="B101" t="s">
        <v>32</v>
      </c>
      <c r="C101" t="s">
        <v>94</v>
      </c>
      <c r="D101" t="s">
        <v>95</v>
      </c>
      <c r="E101" t="s">
        <v>209</v>
      </c>
    </row>
    <row r="102" spans="1:5">
      <c r="A102" t="s">
        <v>589</v>
      </c>
      <c r="B102" t="s">
        <v>32</v>
      </c>
      <c r="C102" t="s">
        <v>41</v>
      </c>
      <c r="D102" t="s">
        <v>42</v>
      </c>
      <c r="E102" t="s">
        <v>209</v>
      </c>
    </row>
    <row r="103" spans="1:5">
      <c r="A103" t="s">
        <v>590</v>
      </c>
      <c r="B103" t="s">
        <v>32</v>
      </c>
      <c r="C103" t="s">
        <v>92</v>
      </c>
      <c r="D103" t="s">
        <v>93</v>
      </c>
      <c r="E103" t="s">
        <v>209</v>
      </c>
    </row>
    <row r="104" spans="1:5">
      <c r="A104" t="s">
        <v>597</v>
      </c>
      <c r="B104" t="s">
        <v>16</v>
      </c>
      <c r="C104" t="s">
        <v>43</v>
      </c>
      <c r="D104" t="s">
        <v>44</v>
      </c>
      <c r="E104" t="s">
        <v>221</v>
      </c>
    </row>
    <row r="105" spans="1:5">
      <c r="A105" t="s">
        <v>598</v>
      </c>
      <c r="B105" t="s">
        <v>16</v>
      </c>
      <c r="C105" t="s">
        <v>94</v>
      </c>
      <c r="D105" t="s">
        <v>95</v>
      </c>
      <c r="E105" t="s">
        <v>221</v>
      </c>
    </row>
    <row r="106" spans="1:5">
      <c r="A106" t="s">
        <v>599</v>
      </c>
      <c r="B106" t="s">
        <v>16</v>
      </c>
      <c r="C106" t="s">
        <v>41</v>
      </c>
      <c r="D106" t="s">
        <v>42</v>
      </c>
      <c r="E106" t="s">
        <v>221</v>
      </c>
    </row>
    <row r="107" spans="1:5">
      <c r="A107" t="s">
        <v>600</v>
      </c>
      <c r="B107" t="s">
        <v>16</v>
      </c>
      <c r="C107" t="s">
        <v>92</v>
      </c>
      <c r="D107" t="s">
        <v>93</v>
      </c>
      <c r="E107" t="s">
        <v>221</v>
      </c>
    </row>
    <row r="108" spans="1:5">
      <c r="A108" t="s">
        <v>601</v>
      </c>
      <c r="B108" t="s">
        <v>17</v>
      </c>
      <c r="C108" t="s">
        <v>43</v>
      </c>
      <c r="D108" t="s">
        <v>44</v>
      </c>
      <c r="E108" t="s">
        <v>222</v>
      </c>
    </row>
    <row r="109" spans="1:5">
      <c r="A109" t="s">
        <v>602</v>
      </c>
      <c r="B109" t="s">
        <v>17</v>
      </c>
      <c r="C109" t="s">
        <v>94</v>
      </c>
      <c r="D109" t="s">
        <v>95</v>
      </c>
      <c r="E109" t="s">
        <v>222</v>
      </c>
    </row>
    <row r="110" spans="1:5">
      <c r="A110" t="s">
        <v>603</v>
      </c>
      <c r="B110" t="s">
        <v>17</v>
      </c>
      <c r="C110" t="s">
        <v>41</v>
      </c>
      <c r="D110" t="s">
        <v>42</v>
      </c>
      <c r="E110" t="s">
        <v>222</v>
      </c>
    </row>
    <row r="111" spans="1:5">
      <c r="A111" t="s">
        <v>604</v>
      </c>
      <c r="B111" t="s">
        <v>17</v>
      </c>
      <c r="C111" t="s">
        <v>92</v>
      </c>
      <c r="D111" t="s">
        <v>93</v>
      </c>
      <c r="E111" t="s">
        <v>222</v>
      </c>
    </row>
    <row r="112" spans="1:5">
      <c r="A112" t="s">
        <v>605</v>
      </c>
      <c r="B112" t="s">
        <v>18</v>
      </c>
      <c r="C112" t="s">
        <v>43</v>
      </c>
      <c r="D112" t="s">
        <v>44</v>
      </c>
      <c r="E112" t="s">
        <v>223</v>
      </c>
    </row>
    <row r="113" spans="1:5">
      <c r="A113" t="s">
        <v>606</v>
      </c>
      <c r="B113" t="s">
        <v>18</v>
      </c>
      <c r="C113" t="s">
        <v>94</v>
      </c>
      <c r="D113" t="s">
        <v>95</v>
      </c>
      <c r="E113" t="s">
        <v>223</v>
      </c>
    </row>
    <row r="114" spans="1:5">
      <c r="A114" t="s">
        <v>607</v>
      </c>
      <c r="B114" t="s">
        <v>18</v>
      </c>
      <c r="C114" t="s">
        <v>41</v>
      </c>
      <c r="D114" t="s">
        <v>42</v>
      </c>
      <c r="E114" t="s">
        <v>223</v>
      </c>
    </row>
    <row r="115" spans="1:5">
      <c r="A115" t="s">
        <v>608</v>
      </c>
      <c r="B115" t="s">
        <v>18</v>
      </c>
      <c r="C115" t="s">
        <v>92</v>
      </c>
      <c r="D115" t="s">
        <v>93</v>
      </c>
      <c r="E115" t="s">
        <v>223</v>
      </c>
    </row>
    <row r="116" spans="1:5">
      <c r="A116" t="s">
        <v>610</v>
      </c>
      <c r="B116" t="s">
        <v>1</v>
      </c>
      <c r="C116" t="s">
        <v>46</v>
      </c>
      <c r="D116" t="s">
        <v>47</v>
      </c>
      <c r="E116" t="s">
        <v>219</v>
      </c>
    </row>
    <row r="117" spans="1:5">
      <c r="A117" t="s">
        <v>615</v>
      </c>
      <c r="B117" t="s">
        <v>1</v>
      </c>
      <c r="C117" t="s">
        <v>96</v>
      </c>
      <c r="D117" t="s">
        <v>97</v>
      </c>
      <c r="E117" t="s">
        <v>219</v>
      </c>
    </row>
    <row r="118" spans="1:5">
      <c r="A118" t="s">
        <v>618</v>
      </c>
      <c r="B118" t="s">
        <v>1</v>
      </c>
      <c r="C118" t="s">
        <v>41</v>
      </c>
      <c r="D118" t="s">
        <v>42</v>
      </c>
      <c r="E118" t="s">
        <v>219</v>
      </c>
    </row>
    <row r="119" spans="1:5">
      <c r="A119" t="s">
        <v>621</v>
      </c>
      <c r="B119" t="s">
        <v>1</v>
      </c>
      <c r="C119" t="s">
        <v>92</v>
      </c>
      <c r="D119" t="s">
        <v>93</v>
      </c>
      <c r="E119" t="s">
        <v>219</v>
      </c>
    </row>
    <row r="120" spans="1:5">
      <c r="A120" t="s">
        <v>624</v>
      </c>
      <c r="B120" t="s">
        <v>1</v>
      </c>
      <c r="C120" t="s">
        <v>75</v>
      </c>
      <c r="D120" t="s">
        <v>76</v>
      </c>
      <c r="E120" t="s">
        <v>219</v>
      </c>
    </row>
    <row r="121" spans="1:5">
      <c r="A121" t="s">
        <v>628</v>
      </c>
      <c r="B121" t="s">
        <v>1</v>
      </c>
      <c r="C121" t="s">
        <v>72</v>
      </c>
      <c r="D121" t="s">
        <v>73</v>
      </c>
      <c r="E121" t="s">
        <v>219</v>
      </c>
    </row>
    <row r="122" spans="1:5">
      <c r="B122" t="s">
        <v>1</v>
      </c>
      <c r="C122" t="s">
        <v>77</v>
      </c>
      <c r="D122" t="s">
        <v>78</v>
      </c>
      <c r="E122" t="s">
        <v>219</v>
      </c>
    </row>
    <row r="123" spans="1:5">
      <c r="A123" t="s">
        <v>632</v>
      </c>
      <c r="B123" t="s">
        <v>1</v>
      </c>
      <c r="C123" t="s">
        <v>52</v>
      </c>
      <c r="D123" t="s">
        <v>53</v>
      </c>
      <c r="E123" t="s">
        <v>219</v>
      </c>
    </row>
    <row r="124" spans="1:5">
      <c r="A124" t="s">
        <v>635</v>
      </c>
      <c r="B124" t="s">
        <v>1</v>
      </c>
      <c r="C124" t="s">
        <v>102</v>
      </c>
      <c r="D124" t="s">
        <v>103</v>
      </c>
      <c r="E124" t="s">
        <v>219</v>
      </c>
    </row>
    <row r="125" spans="1:5">
      <c r="A125" t="s">
        <v>638</v>
      </c>
      <c r="B125" t="s">
        <v>1</v>
      </c>
      <c r="C125" t="s">
        <v>60</v>
      </c>
      <c r="D125" t="s">
        <v>61</v>
      </c>
      <c r="E125" t="s">
        <v>219</v>
      </c>
    </row>
    <row r="126" spans="1:5">
      <c r="A126" t="s">
        <v>641</v>
      </c>
      <c r="B126" t="s">
        <v>1</v>
      </c>
      <c r="C126" t="s">
        <v>58</v>
      </c>
      <c r="D126" t="s">
        <v>59</v>
      </c>
      <c r="E126" t="s">
        <v>219</v>
      </c>
    </row>
    <row r="127" spans="1:5">
      <c r="A127" t="s">
        <v>644</v>
      </c>
      <c r="B127" t="s">
        <v>1</v>
      </c>
      <c r="C127" t="s">
        <v>62</v>
      </c>
      <c r="D127" t="s">
        <v>63</v>
      </c>
      <c r="E127" t="s">
        <v>219</v>
      </c>
    </row>
    <row r="128" spans="1:5">
      <c r="A128" t="s">
        <v>647</v>
      </c>
      <c r="B128" t="s">
        <v>1</v>
      </c>
      <c r="C128" t="s">
        <v>108</v>
      </c>
      <c r="D128" t="s">
        <v>1905</v>
      </c>
      <c r="E128" t="s">
        <v>219</v>
      </c>
    </row>
    <row r="129" spans="1:5">
      <c r="A129" t="s">
        <v>651</v>
      </c>
      <c r="B129" t="s">
        <v>1</v>
      </c>
      <c r="C129" t="s">
        <v>110</v>
      </c>
      <c r="D129" t="s">
        <v>1906</v>
      </c>
      <c r="E129" t="s">
        <v>219</v>
      </c>
    </row>
    <row r="130" spans="1:5">
      <c r="A130" t="s">
        <v>654</v>
      </c>
      <c r="B130" t="s">
        <v>1</v>
      </c>
      <c r="C130" t="s">
        <v>112</v>
      </c>
      <c r="D130" t="s">
        <v>1907</v>
      </c>
      <c r="E130" t="s">
        <v>219</v>
      </c>
    </row>
    <row r="131" spans="1:5">
      <c r="A131" t="s">
        <v>657</v>
      </c>
      <c r="B131" t="s">
        <v>1</v>
      </c>
      <c r="C131" t="s">
        <v>114</v>
      </c>
      <c r="D131" t="s">
        <v>1908</v>
      </c>
      <c r="E131" t="s">
        <v>219</v>
      </c>
    </row>
    <row r="132" spans="1:5">
      <c r="A132" t="s">
        <v>660</v>
      </c>
      <c r="B132" t="s">
        <v>1</v>
      </c>
      <c r="C132" t="s">
        <v>48</v>
      </c>
      <c r="D132" t="s">
        <v>49</v>
      </c>
      <c r="E132" t="s">
        <v>219</v>
      </c>
    </row>
    <row r="133" spans="1:5">
      <c r="A133" t="s">
        <v>663</v>
      </c>
      <c r="B133" t="s">
        <v>1</v>
      </c>
      <c r="C133" t="s">
        <v>98</v>
      </c>
      <c r="D133" t="s">
        <v>99</v>
      </c>
      <c r="E133" t="s">
        <v>219</v>
      </c>
    </row>
    <row r="134" spans="1:5">
      <c r="A134" t="s">
        <v>666</v>
      </c>
      <c r="B134" t="s">
        <v>22</v>
      </c>
      <c r="C134" t="s">
        <v>43</v>
      </c>
      <c r="D134" t="s">
        <v>44</v>
      </c>
      <c r="E134" t="s">
        <v>670</v>
      </c>
    </row>
    <row r="135" spans="1:5">
      <c r="A135" t="s">
        <v>672</v>
      </c>
      <c r="B135" t="s">
        <v>22</v>
      </c>
      <c r="C135" t="s">
        <v>94</v>
      </c>
      <c r="D135" t="s">
        <v>95</v>
      </c>
      <c r="E135" t="s">
        <v>670</v>
      </c>
    </row>
    <row r="136" spans="1:5">
      <c r="A136" t="s">
        <v>675</v>
      </c>
      <c r="B136" t="s">
        <v>22</v>
      </c>
      <c r="C136" t="s">
        <v>41</v>
      </c>
      <c r="D136" t="s">
        <v>42</v>
      </c>
      <c r="E136" t="s">
        <v>670</v>
      </c>
    </row>
    <row r="137" spans="1:5">
      <c r="A137" t="s">
        <v>678</v>
      </c>
      <c r="B137" t="s">
        <v>22</v>
      </c>
      <c r="C137" t="s">
        <v>92</v>
      </c>
      <c r="D137" t="s">
        <v>93</v>
      </c>
      <c r="E137" t="s">
        <v>670</v>
      </c>
    </row>
    <row r="138" spans="1:5">
      <c r="A138" t="s">
        <v>681</v>
      </c>
      <c r="B138" t="s">
        <v>15</v>
      </c>
      <c r="C138" t="s">
        <v>43</v>
      </c>
      <c r="D138" t="s">
        <v>44</v>
      </c>
      <c r="E138" t="s">
        <v>252</v>
      </c>
    </row>
    <row r="139" spans="1:5">
      <c r="A139" t="s">
        <v>685</v>
      </c>
      <c r="B139" t="s">
        <v>15</v>
      </c>
      <c r="C139" t="s">
        <v>94</v>
      </c>
      <c r="D139" t="s">
        <v>95</v>
      </c>
      <c r="E139" t="s">
        <v>252</v>
      </c>
    </row>
    <row r="140" spans="1:5">
      <c r="A140" t="s">
        <v>688</v>
      </c>
      <c r="B140" t="s">
        <v>15</v>
      </c>
      <c r="C140" t="s">
        <v>41</v>
      </c>
      <c r="D140" t="s">
        <v>42</v>
      </c>
      <c r="E140" t="s">
        <v>252</v>
      </c>
    </row>
    <row r="141" spans="1:5">
      <c r="A141" t="s">
        <v>691</v>
      </c>
      <c r="B141" t="s">
        <v>15</v>
      </c>
      <c r="C141" t="s">
        <v>92</v>
      </c>
      <c r="D141" t="s">
        <v>93</v>
      </c>
      <c r="E141" t="s">
        <v>252</v>
      </c>
    </row>
    <row r="142" spans="1:5">
      <c r="A142" t="s">
        <v>694</v>
      </c>
      <c r="B142" t="s">
        <v>14</v>
      </c>
      <c r="C142" t="s">
        <v>43</v>
      </c>
      <c r="D142" t="s">
        <v>44</v>
      </c>
      <c r="E142" t="s">
        <v>1207</v>
      </c>
    </row>
    <row r="143" spans="1:5">
      <c r="A143" t="s">
        <v>699</v>
      </c>
      <c r="B143" t="s">
        <v>14</v>
      </c>
      <c r="C143" t="s">
        <v>94</v>
      </c>
      <c r="D143" t="s">
        <v>95</v>
      </c>
      <c r="E143" t="s">
        <v>1207</v>
      </c>
    </row>
    <row r="144" spans="1:5">
      <c r="A144" t="s">
        <v>702</v>
      </c>
      <c r="B144" t="s">
        <v>14</v>
      </c>
      <c r="C144" t="s">
        <v>41</v>
      </c>
      <c r="D144" t="s">
        <v>42</v>
      </c>
      <c r="E144" t="s">
        <v>1207</v>
      </c>
    </row>
    <row r="145" spans="1:5">
      <c r="A145" t="s">
        <v>705</v>
      </c>
      <c r="B145" t="s">
        <v>14</v>
      </c>
      <c r="C145" t="s">
        <v>92</v>
      </c>
      <c r="D145" t="s">
        <v>93</v>
      </c>
      <c r="E145" t="s">
        <v>1207</v>
      </c>
    </row>
    <row r="146" spans="1:5">
      <c r="A146" t="s">
        <v>708</v>
      </c>
      <c r="B146" t="s">
        <v>26</v>
      </c>
      <c r="C146" t="s">
        <v>41</v>
      </c>
      <c r="D146" t="s">
        <v>42</v>
      </c>
      <c r="E146" t="s">
        <v>710</v>
      </c>
    </row>
    <row r="147" spans="1:5">
      <c r="A147" t="s">
        <v>712</v>
      </c>
      <c r="B147" t="s">
        <v>26</v>
      </c>
      <c r="C147" t="s">
        <v>92</v>
      </c>
      <c r="D147" t="s">
        <v>93</v>
      </c>
      <c r="E147" t="s">
        <v>710</v>
      </c>
    </row>
    <row r="148" spans="1:5">
      <c r="A148" t="s">
        <v>715</v>
      </c>
      <c r="B148" t="s">
        <v>23</v>
      </c>
      <c r="C148" t="s">
        <v>43</v>
      </c>
      <c r="D148" t="s">
        <v>44</v>
      </c>
      <c r="E148" t="s">
        <v>719</v>
      </c>
    </row>
    <row r="149" spans="1:5">
      <c r="A149" t="s">
        <v>721</v>
      </c>
      <c r="B149" t="s">
        <v>23</v>
      </c>
      <c r="C149" t="s">
        <v>94</v>
      </c>
      <c r="D149" t="s">
        <v>95</v>
      </c>
      <c r="E149" t="s">
        <v>719</v>
      </c>
    </row>
    <row r="150" spans="1:5">
      <c r="A150" t="s">
        <v>724</v>
      </c>
      <c r="B150" t="s">
        <v>23</v>
      </c>
      <c r="C150" t="s">
        <v>41</v>
      </c>
      <c r="D150" t="s">
        <v>42</v>
      </c>
      <c r="E150" t="s">
        <v>719</v>
      </c>
    </row>
    <row r="151" spans="1:5">
      <c r="A151" t="s">
        <v>727</v>
      </c>
      <c r="B151" t="s">
        <v>23</v>
      </c>
      <c r="C151" t="s">
        <v>92</v>
      </c>
      <c r="D151" t="s">
        <v>93</v>
      </c>
      <c r="E151" t="s">
        <v>719</v>
      </c>
    </row>
    <row r="152" spans="1:5">
      <c r="A152" t="s">
        <v>730</v>
      </c>
      <c r="B152" t="s">
        <v>24</v>
      </c>
      <c r="C152" t="s">
        <v>43</v>
      </c>
      <c r="D152" t="s">
        <v>44</v>
      </c>
      <c r="E152" t="s">
        <v>734</v>
      </c>
    </row>
    <row r="153" spans="1:5">
      <c r="A153" t="s">
        <v>736</v>
      </c>
      <c r="B153" t="s">
        <v>24</v>
      </c>
      <c r="C153" t="s">
        <v>94</v>
      </c>
      <c r="D153" t="s">
        <v>95</v>
      </c>
      <c r="E153" t="s">
        <v>734</v>
      </c>
    </row>
    <row r="154" spans="1:5">
      <c r="A154" t="s">
        <v>739</v>
      </c>
      <c r="B154" t="s">
        <v>24</v>
      </c>
      <c r="C154" t="s">
        <v>41</v>
      </c>
      <c r="D154" t="s">
        <v>42</v>
      </c>
      <c r="E154" t="s">
        <v>734</v>
      </c>
    </row>
    <row r="155" spans="1:5">
      <c r="A155" t="s">
        <v>742</v>
      </c>
      <c r="B155" t="s">
        <v>24</v>
      </c>
      <c r="C155" t="s">
        <v>92</v>
      </c>
      <c r="D155" t="s">
        <v>93</v>
      </c>
      <c r="E155" t="s">
        <v>734</v>
      </c>
    </row>
    <row r="156" spans="1:5">
      <c r="A156" t="s">
        <v>745</v>
      </c>
      <c r="B156" t="s">
        <v>25</v>
      </c>
      <c r="C156" t="s">
        <v>43</v>
      </c>
      <c r="D156" t="s">
        <v>44</v>
      </c>
      <c r="E156" t="s">
        <v>749</v>
      </c>
    </row>
    <row r="157" spans="1:5">
      <c r="A157" t="s">
        <v>751</v>
      </c>
      <c r="B157" t="s">
        <v>25</v>
      </c>
      <c r="C157" t="s">
        <v>94</v>
      </c>
      <c r="D157" t="s">
        <v>95</v>
      </c>
      <c r="E157" t="s">
        <v>749</v>
      </c>
    </row>
    <row r="158" spans="1:5">
      <c r="A158" t="s">
        <v>754</v>
      </c>
      <c r="B158" t="s">
        <v>25</v>
      </c>
      <c r="C158" t="s">
        <v>41</v>
      </c>
      <c r="D158" t="s">
        <v>42</v>
      </c>
      <c r="E158" t="s">
        <v>749</v>
      </c>
    </row>
    <row r="159" spans="1:5">
      <c r="A159" t="s">
        <v>758</v>
      </c>
      <c r="B159" t="s">
        <v>25</v>
      </c>
      <c r="C159" t="s">
        <v>92</v>
      </c>
      <c r="D159" t="s">
        <v>93</v>
      </c>
      <c r="E159" t="s">
        <v>749</v>
      </c>
    </row>
    <row r="161" spans="1:5">
      <c r="A161" t="s">
        <v>1866</v>
      </c>
      <c r="B161" t="s">
        <v>3</v>
      </c>
      <c r="C161" t="s">
        <v>1596</v>
      </c>
      <c r="D161" t="s">
        <v>1596</v>
      </c>
      <c r="E161" t="s">
        <v>1193</v>
      </c>
    </row>
    <row r="162" spans="1:5">
      <c r="A162" t="s">
        <v>1909</v>
      </c>
      <c r="B162" t="s">
        <v>9</v>
      </c>
      <c r="C162" t="s">
        <v>1596</v>
      </c>
      <c r="D162" t="s">
        <v>1596</v>
      </c>
      <c r="E162" t="s">
        <v>1196</v>
      </c>
    </row>
    <row r="163" spans="1:5">
      <c r="A163" t="s">
        <v>1865</v>
      </c>
      <c r="B163" t="s">
        <v>6</v>
      </c>
      <c r="C163" t="s">
        <v>1596</v>
      </c>
      <c r="D163" t="s">
        <v>1596</v>
      </c>
      <c r="E163" t="s">
        <v>1192</v>
      </c>
    </row>
    <row r="164" spans="1:5">
      <c r="A164" t="s">
        <v>1866</v>
      </c>
      <c r="B164" t="s">
        <v>3</v>
      </c>
      <c r="C164" t="s">
        <v>1596</v>
      </c>
      <c r="D164" t="s">
        <v>1596</v>
      </c>
      <c r="E164" t="s">
        <v>1193</v>
      </c>
    </row>
    <row r="165" spans="1:5">
      <c r="A165" t="s">
        <v>1909</v>
      </c>
      <c r="B165" t="s">
        <v>9</v>
      </c>
      <c r="C165" t="s">
        <v>1596</v>
      </c>
      <c r="D165" t="s">
        <v>1596</v>
      </c>
      <c r="E165" t="s">
        <v>1196</v>
      </c>
    </row>
    <row r="166" spans="1:5">
      <c r="A166" t="s">
        <v>1865</v>
      </c>
      <c r="B166" t="s">
        <v>6</v>
      </c>
      <c r="C166" t="s">
        <v>1596</v>
      </c>
      <c r="D166" t="s">
        <v>1596</v>
      </c>
      <c r="E166" t="s">
        <v>1192</v>
      </c>
    </row>
    <row r="167" spans="1:5">
      <c r="A167" t="s">
        <v>1910</v>
      </c>
      <c r="B167" t="s">
        <v>13</v>
      </c>
      <c r="C167" t="s">
        <v>1596</v>
      </c>
      <c r="D167" t="s">
        <v>1596</v>
      </c>
      <c r="E167" t="s">
        <v>220</v>
      </c>
    </row>
    <row r="168" spans="1:5">
      <c r="A168" t="s">
        <v>1870</v>
      </c>
      <c r="B168" t="s">
        <v>2</v>
      </c>
      <c r="C168" t="s">
        <v>1596</v>
      </c>
      <c r="D168" t="s">
        <v>1596</v>
      </c>
      <c r="E168" t="s">
        <v>1191</v>
      </c>
    </row>
    <row r="169" spans="1:5">
      <c r="A169" t="s">
        <v>1909</v>
      </c>
      <c r="B169" t="s">
        <v>9</v>
      </c>
      <c r="C169" t="s">
        <v>1596</v>
      </c>
      <c r="D169" t="s">
        <v>1596</v>
      </c>
      <c r="E169" t="s">
        <v>1196</v>
      </c>
    </row>
    <row r="170" spans="1:5">
      <c r="A170" t="s">
        <v>1865</v>
      </c>
      <c r="B170" t="s">
        <v>6</v>
      </c>
      <c r="C170" t="s">
        <v>1596</v>
      </c>
      <c r="D170" t="s">
        <v>1596</v>
      </c>
      <c r="E170" t="s">
        <v>1192</v>
      </c>
    </row>
    <row r="171" spans="1:5">
      <c r="A171" t="s">
        <v>1911</v>
      </c>
      <c r="B171" t="s">
        <v>6</v>
      </c>
      <c r="C171" t="s">
        <v>1596</v>
      </c>
      <c r="D171" t="s">
        <v>1596</v>
      </c>
      <c r="E171" t="s">
        <v>1192</v>
      </c>
    </row>
    <row r="172" spans="1:5">
      <c r="A172" t="s">
        <v>1912</v>
      </c>
      <c r="B172" t="s">
        <v>4</v>
      </c>
      <c r="C172" t="s">
        <v>1596</v>
      </c>
      <c r="D172" t="s">
        <v>1596</v>
      </c>
      <c r="E172" t="s">
        <v>1198</v>
      </c>
    </row>
    <row r="173" spans="1:5">
      <c r="A173" t="s">
        <v>1866</v>
      </c>
      <c r="B173" t="s">
        <v>3</v>
      </c>
      <c r="C173" t="s">
        <v>1596</v>
      </c>
      <c r="D173" t="s">
        <v>1596</v>
      </c>
      <c r="E173" t="s">
        <v>1193</v>
      </c>
    </row>
    <row r="174" spans="1:5">
      <c r="A174" t="s">
        <v>1909</v>
      </c>
      <c r="B174" t="s">
        <v>9</v>
      </c>
      <c r="C174" t="s">
        <v>1596</v>
      </c>
      <c r="D174" t="s">
        <v>1596</v>
      </c>
      <c r="E174" t="s">
        <v>1196</v>
      </c>
    </row>
    <row r="175" spans="1:5">
      <c r="A175" t="s">
        <v>1865</v>
      </c>
      <c r="B175" t="s">
        <v>6</v>
      </c>
      <c r="C175" t="s">
        <v>1596</v>
      </c>
      <c r="D175" t="s">
        <v>1596</v>
      </c>
      <c r="E175" t="s">
        <v>1192</v>
      </c>
    </row>
    <row r="176" spans="1:5">
      <c r="A176" t="s">
        <v>1866</v>
      </c>
      <c r="B176" t="s">
        <v>3</v>
      </c>
      <c r="C176" t="s">
        <v>1596</v>
      </c>
      <c r="D176" t="s">
        <v>1596</v>
      </c>
      <c r="E176" t="s">
        <v>1193</v>
      </c>
    </row>
    <row r="177" spans="1:5">
      <c r="A177" t="s">
        <v>1909</v>
      </c>
      <c r="B177" t="s">
        <v>9</v>
      </c>
      <c r="C177" t="s">
        <v>1596</v>
      </c>
      <c r="D177" t="s">
        <v>1596</v>
      </c>
      <c r="E177" t="s">
        <v>1196</v>
      </c>
    </row>
    <row r="178" spans="1:5">
      <c r="A178" t="s">
        <v>1865</v>
      </c>
      <c r="B178" t="s">
        <v>6</v>
      </c>
      <c r="C178" t="s">
        <v>1596</v>
      </c>
      <c r="D178" t="s">
        <v>1596</v>
      </c>
      <c r="E178" t="s">
        <v>1192</v>
      </c>
    </row>
    <row r="179" spans="1:5">
      <c r="A179" t="s">
        <v>1913</v>
      </c>
      <c r="B179" t="s">
        <v>5</v>
      </c>
      <c r="C179" t="s">
        <v>1596</v>
      </c>
      <c r="D179" t="s">
        <v>1596</v>
      </c>
      <c r="E179" t="s">
        <v>1199</v>
      </c>
    </row>
    <row r="180" spans="1:5">
      <c r="A180" t="s">
        <v>1871</v>
      </c>
      <c r="B180" t="s">
        <v>13</v>
      </c>
      <c r="C180" t="s">
        <v>1596</v>
      </c>
      <c r="D180" t="s">
        <v>1596</v>
      </c>
      <c r="E180" t="s">
        <v>220</v>
      </c>
    </row>
    <row r="181" spans="1:5">
      <c r="A181" t="s">
        <v>1910</v>
      </c>
      <c r="B181" t="s">
        <v>13</v>
      </c>
      <c r="C181" t="s">
        <v>1596</v>
      </c>
      <c r="D181" t="s">
        <v>1596</v>
      </c>
      <c r="E181" t="s">
        <v>220</v>
      </c>
    </row>
    <row r="182" spans="1:5">
      <c r="A182" t="s">
        <v>1866</v>
      </c>
      <c r="B182" t="s">
        <v>3</v>
      </c>
      <c r="C182" t="s">
        <v>1596</v>
      </c>
      <c r="D182" t="s">
        <v>1596</v>
      </c>
      <c r="E182" t="s">
        <v>1193</v>
      </c>
    </row>
    <row r="183" spans="1:5">
      <c r="A183" t="s">
        <v>1909</v>
      </c>
      <c r="B183" t="s">
        <v>9</v>
      </c>
      <c r="C183" t="s">
        <v>1596</v>
      </c>
      <c r="D183" t="s">
        <v>1596</v>
      </c>
      <c r="E183" t="s">
        <v>1196</v>
      </c>
    </row>
    <row r="184" spans="1:5">
      <c r="A184" t="s">
        <v>1865</v>
      </c>
      <c r="B184" t="s">
        <v>6</v>
      </c>
      <c r="C184" t="s">
        <v>1596</v>
      </c>
      <c r="D184" t="s">
        <v>1596</v>
      </c>
      <c r="E184" t="s">
        <v>1192</v>
      </c>
    </row>
    <row r="185" spans="1:5">
      <c r="A185" t="s">
        <v>1911</v>
      </c>
      <c r="B185" t="s">
        <v>6</v>
      </c>
      <c r="C185" t="s">
        <v>1596</v>
      </c>
      <c r="D185" t="s">
        <v>1596</v>
      </c>
      <c r="E185" t="s">
        <v>1192</v>
      </c>
    </row>
    <row r="186" spans="1:5">
      <c r="A186" s="236" t="s">
        <v>1914</v>
      </c>
      <c r="B186" t="s">
        <v>7</v>
      </c>
      <c r="C186" t="s">
        <v>1596</v>
      </c>
      <c r="D186" t="s">
        <v>1596</v>
      </c>
      <c r="E186" t="s">
        <v>1200</v>
      </c>
    </row>
    <row r="187" spans="1:5">
      <c r="A187" s="236" t="s">
        <v>1867</v>
      </c>
      <c r="B187" t="s">
        <v>1</v>
      </c>
      <c r="C187" t="s">
        <v>1596</v>
      </c>
      <c r="D187" t="s">
        <v>1596</v>
      </c>
      <c r="E187" t="s">
        <v>219</v>
      </c>
    </row>
    <row r="188" spans="1:5">
      <c r="A188" s="236" t="s">
        <v>1867</v>
      </c>
      <c r="B188" t="s">
        <v>1</v>
      </c>
      <c r="C188" t="s">
        <v>1596</v>
      </c>
      <c r="D188" t="s">
        <v>1596</v>
      </c>
      <c r="E188" t="s">
        <v>219</v>
      </c>
    </row>
    <row r="189" spans="1:5">
      <c r="A189" t="s">
        <v>1863</v>
      </c>
      <c r="B189" t="s">
        <v>13</v>
      </c>
      <c r="C189" t="s">
        <v>1596</v>
      </c>
      <c r="D189" t="s">
        <v>1596</v>
      </c>
      <c r="E189" t="s">
        <v>220</v>
      </c>
    </row>
    <row r="190" spans="1:5">
      <c r="A190" t="s">
        <v>1864</v>
      </c>
      <c r="B190" t="s">
        <v>13</v>
      </c>
      <c r="C190" t="s">
        <v>1596</v>
      </c>
      <c r="D190" t="s">
        <v>1596</v>
      </c>
      <c r="E190" t="s">
        <v>220</v>
      </c>
    </row>
    <row r="192" spans="1:5">
      <c r="A192" s="237" t="s">
        <v>1862</v>
      </c>
      <c r="B192" t="s">
        <v>1</v>
      </c>
      <c r="C192" t="s">
        <v>1596</v>
      </c>
      <c r="D192" t="s">
        <v>1596</v>
      </c>
      <c r="E192" t="s">
        <v>219</v>
      </c>
    </row>
    <row r="193" spans="1:5">
      <c r="A193" s="237" t="s">
        <v>1915</v>
      </c>
      <c r="B193" t="s">
        <v>7</v>
      </c>
      <c r="C193" t="s">
        <v>1596</v>
      </c>
      <c r="D193" t="s">
        <v>1596</v>
      </c>
      <c r="E193" t="s">
        <v>1200</v>
      </c>
    </row>
    <row r="194" spans="1:5" ht="15">
      <c r="A194" s="237" t="s">
        <v>1446</v>
      </c>
      <c r="B194" s="238" t="s">
        <v>1437</v>
      </c>
      <c r="C194" s="238" t="s">
        <v>96</v>
      </c>
      <c r="D194" t="s">
        <v>97</v>
      </c>
      <c r="E194" s="238" t="s">
        <v>1439</v>
      </c>
    </row>
    <row r="195" spans="1:5" ht="15">
      <c r="A195" s="237" t="s">
        <v>1441</v>
      </c>
      <c r="B195" s="238" t="s">
        <v>1437</v>
      </c>
      <c r="C195" s="238" t="s">
        <v>46</v>
      </c>
      <c r="D195" s="238" t="s">
        <v>47</v>
      </c>
      <c r="E195" s="238" t="s">
        <v>1439</v>
      </c>
    </row>
    <row r="196" spans="1:5" ht="15">
      <c r="A196" s="237" t="s">
        <v>1455</v>
      </c>
      <c r="B196" s="238" t="s">
        <v>1437</v>
      </c>
      <c r="C196" s="238" t="s">
        <v>52</v>
      </c>
      <c r="D196" s="238" t="s">
        <v>53</v>
      </c>
      <c r="E196" s="238" t="s">
        <v>1439</v>
      </c>
    </row>
    <row r="197" spans="1:5" ht="15">
      <c r="A197" s="237" t="s">
        <v>1461</v>
      </c>
      <c r="B197" s="238" t="s">
        <v>1437</v>
      </c>
      <c r="C197" s="238" t="s">
        <v>48</v>
      </c>
      <c r="D197" s="238" t="s">
        <v>49</v>
      </c>
      <c r="E197" s="238" t="s">
        <v>1439</v>
      </c>
    </row>
    <row r="198" spans="1:5" ht="15">
      <c r="A198" s="239" t="s">
        <v>1464</v>
      </c>
      <c r="B198" s="238" t="s">
        <v>1437</v>
      </c>
      <c r="C198" t="s">
        <v>98</v>
      </c>
      <c r="D198" t="s">
        <v>99</v>
      </c>
      <c r="E198" s="238" t="s">
        <v>1439</v>
      </c>
    </row>
    <row r="199" spans="1:5" ht="15">
      <c r="A199" s="239" t="s">
        <v>1869</v>
      </c>
      <c r="B199" s="238" t="s">
        <v>1437</v>
      </c>
      <c r="C199" t="s">
        <v>1596</v>
      </c>
      <c r="D199" t="s">
        <v>1596</v>
      </c>
      <c r="E199" s="238" t="s">
        <v>1439</v>
      </c>
    </row>
    <row r="200" spans="1:5" ht="15">
      <c r="A200" s="239" t="s">
        <v>1660</v>
      </c>
      <c r="B200" s="238" t="s">
        <v>1659</v>
      </c>
      <c r="C200" s="238" t="s">
        <v>46</v>
      </c>
      <c r="D200" s="238" t="s">
        <v>47</v>
      </c>
      <c r="E200" t="s">
        <v>1664</v>
      </c>
    </row>
    <row r="201" spans="1:5" ht="15">
      <c r="A201" s="239" t="s">
        <v>1666</v>
      </c>
      <c r="B201" s="238" t="s">
        <v>1659</v>
      </c>
      <c r="C201" s="238" t="s">
        <v>96</v>
      </c>
      <c r="D201" t="s">
        <v>97</v>
      </c>
      <c r="E201" t="s">
        <v>1664</v>
      </c>
    </row>
    <row r="202" spans="1:5" ht="15">
      <c r="A202" s="239" t="s">
        <v>1681</v>
      </c>
      <c r="B202" s="238" t="s">
        <v>1659</v>
      </c>
      <c r="C202" s="238" t="s">
        <v>48</v>
      </c>
      <c r="D202" s="238" t="s">
        <v>49</v>
      </c>
      <c r="E202" t="s">
        <v>1664</v>
      </c>
    </row>
    <row r="203" spans="1:5" ht="15">
      <c r="A203" s="239" t="s">
        <v>1684</v>
      </c>
      <c r="B203" s="238" t="s">
        <v>1659</v>
      </c>
      <c r="C203" t="s">
        <v>98</v>
      </c>
      <c r="D203" t="s">
        <v>99</v>
      </c>
      <c r="E203" t="s">
        <v>1664</v>
      </c>
    </row>
    <row r="204" spans="1:5" ht="15">
      <c r="A204" s="239" t="s">
        <v>1675</v>
      </c>
      <c r="B204" s="238" t="s">
        <v>1659</v>
      </c>
      <c r="C204" s="238" t="s">
        <v>52</v>
      </c>
      <c r="D204" s="238" t="s">
        <v>53</v>
      </c>
      <c r="E204" t="s">
        <v>1664</v>
      </c>
    </row>
    <row r="205" spans="1:5" ht="15">
      <c r="A205" s="239" t="s">
        <v>1678</v>
      </c>
      <c r="B205" s="238" t="s">
        <v>1659</v>
      </c>
      <c r="C205" t="s">
        <v>102</v>
      </c>
      <c r="D205" t="s">
        <v>103</v>
      </c>
      <c r="E205" t="s">
        <v>1664</v>
      </c>
    </row>
    <row r="206" spans="1:5" ht="15">
      <c r="A206" s="239" t="s">
        <v>1868</v>
      </c>
      <c r="B206" s="238" t="s">
        <v>1659</v>
      </c>
      <c r="C206" t="s">
        <v>1596</v>
      </c>
      <c r="D206" t="s">
        <v>1596</v>
      </c>
      <c r="E206" t="s">
        <v>1664</v>
      </c>
    </row>
    <row r="208" spans="1:5" ht="15">
      <c r="A208" t="s">
        <v>1833</v>
      </c>
      <c r="B208" s="238" t="s">
        <v>1801</v>
      </c>
      <c r="C208" t="s">
        <v>52</v>
      </c>
      <c r="D208" t="s">
        <v>67</v>
      </c>
      <c r="E208" t="s">
        <v>1802</v>
      </c>
    </row>
    <row r="209" spans="1:5" ht="15">
      <c r="A209" t="s">
        <v>1899</v>
      </c>
      <c r="B209" s="238" t="s">
        <v>1801</v>
      </c>
      <c r="C209" t="s">
        <v>1596</v>
      </c>
      <c r="D209" t="s">
        <v>1596</v>
      </c>
      <c r="E209" t="s">
        <v>1802</v>
      </c>
    </row>
    <row r="210" spans="1:5" ht="15">
      <c r="A210" t="s">
        <v>1900</v>
      </c>
      <c r="B210" s="238" t="s">
        <v>1659</v>
      </c>
      <c r="C210" t="s">
        <v>1596</v>
      </c>
      <c r="D210" t="s">
        <v>1596</v>
      </c>
      <c r="E210" t="s">
        <v>1664</v>
      </c>
    </row>
    <row r="211" spans="1:5" ht="15">
      <c r="A211" t="s">
        <v>1836</v>
      </c>
      <c r="B211" s="238" t="s">
        <v>1801</v>
      </c>
      <c r="C211" t="s">
        <v>102</v>
      </c>
      <c r="D211" t="s">
        <v>344</v>
      </c>
      <c r="E211" t="s">
        <v>1802</v>
      </c>
    </row>
    <row r="212" spans="1:5">
      <c r="A212" t="s">
        <v>1901</v>
      </c>
      <c r="B212" t="s">
        <v>4</v>
      </c>
      <c r="C212" t="s">
        <v>1596</v>
      </c>
      <c r="D212" t="s">
        <v>1596</v>
      </c>
      <c r="E212" s="240" t="s">
        <v>1198</v>
      </c>
    </row>
    <row r="214" spans="1:5">
      <c r="A214" s="239" t="s">
        <v>1331</v>
      </c>
      <c r="B214" s="285" t="s">
        <v>1303</v>
      </c>
      <c r="C214" t="s">
        <v>43</v>
      </c>
      <c r="D214" t="s">
        <v>44</v>
      </c>
      <c r="E214" t="s">
        <v>1366</v>
      </c>
    </row>
    <row r="215" spans="1:5">
      <c r="A215" s="239" t="s">
        <v>592</v>
      </c>
      <c r="B215" s="239" t="s">
        <v>291</v>
      </c>
      <c r="C215" t="s">
        <v>43</v>
      </c>
      <c r="D215" t="s">
        <v>44</v>
      </c>
      <c r="E215" t="s">
        <v>1304</v>
      </c>
    </row>
    <row r="216" spans="1:5">
      <c r="A216" s="239" t="s">
        <v>1326</v>
      </c>
      <c r="B216" s="239" t="s">
        <v>1302</v>
      </c>
      <c r="C216" t="s">
        <v>94</v>
      </c>
      <c r="D216" t="s">
        <v>95</v>
      </c>
      <c r="E216" t="s">
        <v>1367</v>
      </c>
    </row>
    <row r="217" spans="1:5" ht="15">
      <c r="A217" s="239" t="s">
        <v>2086</v>
      </c>
      <c r="B217" s="238" t="s">
        <v>1801</v>
      </c>
      <c r="C217" t="s">
        <v>1596</v>
      </c>
      <c r="D217" t="s">
        <v>1596</v>
      </c>
      <c r="E217" t="s">
        <v>1802</v>
      </c>
    </row>
    <row r="218" spans="1:5" ht="15">
      <c r="A218" s="239" t="s">
        <v>1839</v>
      </c>
      <c r="B218" s="238" t="s">
        <v>1801</v>
      </c>
      <c r="C218" t="s">
        <v>54</v>
      </c>
      <c r="D218" t="s">
        <v>55</v>
      </c>
      <c r="E218" t="s">
        <v>1802</v>
      </c>
    </row>
    <row r="219" spans="1:5">
      <c r="A219" s="239" t="s">
        <v>1247</v>
      </c>
      <c r="B219" s="239" t="s">
        <v>1203</v>
      </c>
      <c r="C219" t="s">
        <v>94</v>
      </c>
      <c r="D219" t="s">
        <v>95</v>
      </c>
      <c r="E219" t="s">
        <v>1306</v>
      </c>
    </row>
    <row r="220" spans="1:5">
      <c r="A220" s="239" t="s">
        <v>1251</v>
      </c>
      <c r="B220" s="239" t="s">
        <v>1205</v>
      </c>
      <c r="C220" t="s">
        <v>43</v>
      </c>
      <c r="D220" t="s">
        <v>44</v>
      </c>
      <c r="E220" t="s">
        <v>1307</v>
      </c>
    </row>
    <row r="221" spans="1:5" ht="15">
      <c r="A221" s="239" t="s">
        <v>2087</v>
      </c>
      <c r="B221" s="238" t="s">
        <v>1437</v>
      </c>
      <c r="C221" t="s">
        <v>1596</v>
      </c>
      <c r="D221" t="s">
        <v>1596</v>
      </c>
      <c r="E221" t="s">
        <v>1796</v>
      </c>
    </row>
    <row r="222" spans="1:5" ht="15">
      <c r="A222" s="239" t="s">
        <v>1842</v>
      </c>
      <c r="B222" s="238" t="s">
        <v>1801</v>
      </c>
      <c r="C222" t="s">
        <v>104</v>
      </c>
      <c r="D222" t="s">
        <v>105</v>
      </c>
      <c r="E222" t="s">
        <v>1802</v>
      </c>
    </row>
    <row r="223" spans="1:5" ht="15">
      <c r="A223" s="239" t="s">
        <v>1827</v>
      </c>
      <c r="B223" s="238" t="s">
        <v>1801</v>
      </c>
      <c r="C223" t="s">
        <v>56</v>
      </c>
      <c r="D223" t="s">
        <v>57</v>
      </c>
      <c r="E223" t="s">
        <v>1802</v>
      </c>
    </row>
    <row r="224" spans="1:5">
      <c r="A224" s="239" t="s">
        <v>2088</v>
      </c>
      <c r="B224" s="239" t="s">
        <v>6</v>
      </c>
      <c r="C224" t="s">
        <v>1596</v>
      </c>
      <c r="D224" t="s">
        <v>1596</v>
      </c>
      <c r="E224" t="s">
        <v>1192</v>
      </c>
    </row>
    <row r="225" spans="1:5">
      <c r="A225" s="239" t="s">
        <v>1321</v>
      </c>
      <c r="B225" s="239" t="s">
        <v>1301</v>
      </c>
      <c r="C225" t="s">
        <v>94</v>
      </c>
      <c r="D225" t="s">
        <v>95</v>
      </c>
      <c r="E225" t="s">
        <v>2143</v>
      </c>
    </row>
    <row r="226" spans="1:5">
      <c r="A226" s="239" t="s">
        <v>1334</v>
      </c>
      <c r="B226" s="239" t="s">
        <v>1303</v>
      </c>
      <c r="C226" t="s">
        <v>94</v>
      </c>
      <c r="D226" t="s">
        <v>95</v>
      </c>
      <c r="E226" t="s">
        <v>1366</v>
      </c>
    </row>
    <row r="227" spans="1:5" ht="15">
      <c r="A227" s="239" t="s">
        <v>1830</v>
      </c>
      <c r="B227" s="238" t="s">
        <v>1801</v>
      </c>
      <c r="C227" t="s">
        <v>106</v>
      </c>
      <c r="D227" t="s">
        <v>107</v>
      </c>
      <c r="E227" t="s">
        <v>1802</v>
      </c>
    </row>
    <row r="228" spans="1:5">
      <c r="A228" s="239" t="s">
        <v>1849</v>
      </c>
      <c r="B228" s="135" t="s">
        <v>1807</v>
      </c>
      <c r="C228" t="s">
        <v>94</v>
      </c>
      <c r="D228" t="s">
        <v>95</v>
      </c>
      <c r="E228" t="s">
        <v>1808</v>
      </c>
    </row>
    <row r="229" spans="1:5">
      <c r="A229" s="239" t="s">
        <v>1320</v>
      </c>
      <c r="B229" s="239" t="s">
        <v>1301</v>
      </c>
      <c r="C229" t="s">
        <v>43</v>
      </c>
      <c r="D229" t="s">
        <v>44</v>
      </c>
      <c r="E229" t="s">
        <v>2143</v>
      </c>
    </row>
    <row r="230" spans="1:5">
      <c r="A230" s="239" t="s">
        <v>1241</v>
      </c>
      <c r="B230" s="239" t="s">
        <v>1201</v>
      </c>
      <c r="C230" t="s">
        <v>43</v>
      </c>
      <c r="D230" t="s">
        <v>44</v>
      </c>
      <c r="E230" t="s">
        <v>1305</v>
      </c>
    </row>
    <row r="231" spans="1:5">
      <c r="A231" s="239" t="s">
        <v>1325</v>
      </c>
      <c r="B231" s="239" t="s">
        <v>1302</v>
      </c>
      <c r="C231" t="s">
        <v>43</v>
      </c>
      <c r="D231" t="s">
        <v>44</v>
      </c>
      <c r="E231" t="s">
        <v>1367</v>
      </c>
    </row>
    <row r="232" spans="1:5" ht="15">
      <c r="A232" s="239" t="s">
        <v>2089</v>
      </c>
      <c r="B232" s="238" t="s">
        <v>1801</v>
      </c>
      <c r="C232" t="s">
        <v>1596</v>
      </c>
      <c r="D232" t="s">
        <v>1596</v>
      </c>
      <c r="E232" t="s">
        <v>1802</v>
      </c>
    </row>
    <row r="233" spans="1:5">
      <c r="A233" s="239" t="s">
        <v>1252</v>
      </c>
      <c r="B233" s="239" t="s">
        <v>1205</v>
      </c>
      <c r="C233" t="s">
        <v>94</v>
      </c>
      <c r="D233" t="s">
        <v>95</v>
      </c>
      <c r="E233" t="s">
        <v>1307</v>
      </c>
    </row>
    <row r="234" spans="1:5" ht="15">
      <c r="A234" s="239" t="s">
        <v>2090</v>
      </c>
      <c r="B234" s="238" t="s">
        <v>1801</v>
      </c>
      <c r="C234" t="s">
        <v>1596</v>
      </c>
      <c r="D234" t="s">
        <v>1596</v>
      </c>
      <c r="E234" t="s">
        <v>1802</v>
      </c>
    </row>
    <row r="235" spans="1:5">
      <c r="A235" s="239" t="s">
        <v>1246</v>
      </c>
      <c r="B235" s="239" t="s">
        <v>1203</v>
      </c>
      <c r="C235" t="s">
        <v>43</v>
      </c>
      <c r="D235" t="s">
        <v>44</v>
      </c>
      <c r="E235" t="s">
        <v>1306</v>
      </c>
    </row>
    <row r="236" spans="1:5">
      <c r="A236" s="239" t="s">
        <v>1845</v>
      </c>
      <c r="B236" s="135" t="s">
        <v>1807</v>
      </c>
      <c r="C236" t="s">
        <v>43</v>
      </c>
      <c r="D236" t="s">
        <v>44</v>
      </c>
      <c r="E236" t="s">
        <v>1808</v>
      </c>
    </row>
    <row r="237" spans="1:5">
      <c r="A237" s="239" t="s">
        <v>2091</v>
      </c>
      <c r="B237" s="135" t="s">
        <v>1807</v>
      </c>
      <c r="C237" t="s">
        <v>1596</v>
      </c>
      <c r="D237" t="s">
        <v>1596</v>
      </c>
      <c r="E237" t="s">
        <v>1808</v>
      </c>
    </row>
    <row r="238" spans="1:5">
      <c r="A238" s="239" t="s">
        <v>2092</v>
      </c>
      <c r="B238" s="135" t="s">
        <v>1807</v>
      </c>
      <c r="C238" t="s">
        <v>1596</v>
      </c>
      <c r="D238" t="s">
        <v>1596</v>
      </c>
      <c r="E238" t="s">
        <v>1808</v>
      </c>
    </row>
    <row r="239" spans="1:5" ht="15">
      <c r="A239" t="s">
        <v>2250</v>
      </c>
      <c r="B239" s="238" t="s">
        <v>1437</v>
      </c>
      <c r="C239" t="s">
        <v>1596</v>
      </c>
      <c r="D239" t="s">
        <v>1596</v>
      </c>
    </row>
    <row r="240" spans="1:5">
      <c r="A240" t="s">
        <v>1901</v>
      </c>
      <c r="B240" t="s">
        <v>4</v>
      </c>
      <c r="C240" t="s">
        <v>1596</v>
      </c>
      <c r="D240" t="s">
        <v>1596</v>
      </c>
    </row>
    <row r="241" spans="1:5">
      <c r="A241" t="s">
        <v>2249</v>
      </c>
      <c r="B241" t="s">
        <v>22</v>
      </c>
      <c r="C241" t="s">
        <v>1596</v>
      </c>
      <c r="D241" t="s">
        <v>1596</v>
      </c>
    </row>
    <row r="242" spans="1:5">
      <c r="A242" t="s">
        <v>2253</v>
      </c>
      <c r="B242" t="s">
        <v>5</v>
      </c>
      <c r="C242" t="s">
        <v>1596</v>
      </c>
      <c r="D242" t="s">
        <v>1596</v>
      </c>
    </row>
    <row r="243" spans="1:5">
      <c r="A243" s="358" t="s">
        <v>2251</v>
      </c>
      <c r="B243" t="s">
        <v>14</v>
      </c>
      <c r="C243" t="s">
        <v>1596</v>
      </c>
      <c r="D243" t="s">
        <v>1596</v>
      </c>
    </row>
    <row r="244" spans="1:5">
      <c r="A244" s="358" t="s">
        <v>2254</v>
      </c>
      <c r="B244" t="s">
        <v>14</v>
      </c>
      <c r="C244" t="s">
        <v>1596</v>
      </c>
      <c r="D244" t="s">
        <v>1596</v>
      </c>
    </row>
    <row r="245" spans="1:5">
      <c r="A245" s="358" t="s">
        <v>1827</v>
      </c>
      <c r="B245" t="s">
        <v>1801</v>
      </c>
      <c r="C245" t="s">
        <v>56</v>
      </c>
    </row>
    <row r="246" spans="1:5">
      <c r="A246" s="358" t="s">
        <v>2090</v>
      </c>
      <c r="B246" t="s">
        <v>1801</v>
      </c>
      <c r="C246" t="s">
        <v>1596</v>
      </c>
      <c r="D246" t="s">
        <v>1596</v>
      </c>
    </row>
    <row r="247" spans="1:5">
      <c r="A247" s="358" t="s">
        <v>1830</v>
      </c>
      <c r="B247" t="s">
        <v>1801</v>
      </c>
      <c r="C247" t="s">
        <v>106</v>
      </c>
    </row>
    <row r="248" spans="1:5">
      <c r="A248" s="358" t="s">
        <v>2089</v>
      </c>
      <c r="B248" t="s">
        <v>1801</v>
      </c>
      <c r="C248" t="s">
        <v>1596</v>
      </c>
      <c r="D248" t="s">
        <v>1596</v>
      </c>
    </row>
    <row r="249" spans="1:5" ht="15">
      <c r="A249" t="s">
        <v>1458</v>
      </c>
      <c r="B249" s="238" t="s">
        <v>1437</v>
      </c>
      <c r="C249" t="s">
        <v>102</v>
      </c>
      <c r="D249" s="238" t="s">
        <v>2150</v>
      </c>
      <c r="E249" s="238" t="s">
        <v>1439</v>
      </c>
    </row>
    <row r="250" spans="1:5">
      <c r="A250" t="s">
        <v>1369</v>
      </c>
      <c r="B250" s="360" t="s">
        <v>1349</v>
      </c>
      <c r="C250" t="s">
        <v>43</v>
      </c>
      <c r="D250" t="s">
        <v>2262</v>
      </c>
    </row>
    <row r="251" spans="1:5">
      <c r="A251" t="s">
        <v>2252</v>
      </c>
      <c r="B251" s="360" t="s">
        <v>1349</v>
      </c>
      <c r="C251" t="s">
        <v>1596</v>
      </c>
      <c r="D251" t="s">
        <v>2273</v>
      </c>
    </row>
    <row r="252" spans="1:5">
      <c r="A252" t="s">
        <v>1374</v>
      </c>
      <c r="B252" s="360" t="s">
        <v>1349</v>
      </c>
      <c r="C252" t="s">
        <v>94</v>
      </c>
      <c r="D252" t="s">
        <v>2276</v>
      </c>
    </row>
    <row r="253" spans="1:5">
      <c r="A253" t="s">
        <v>2255</v>
      </c>
      <c r="B253" s="360" t="s">
        <v>1349</v>
      </c>
      <c r="C253" t="s">
        <v>1596</v>
      </c>
      <c r="D253" t="s">
        <v>2278</v>
      </c>
    </row>
  </sheetData>
  <pageMargins left="0.7" right="0.7" top="0.75" bottom="0.75" header="0.3" footer="0.3"/>
  <pageSetup orientation="portrait" r:id="rId1"/>
  <headerFooter>
    <oddFooter>&amp;C&amp;1#&amp;"Calibri"&amp;10&amp;K000000PUBLIC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headerFooter>
    <oddFooter>&amp;C&amp;1#&amp;"Calibri"&amp;10&amp;K000000PUBLIC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D19" sqref="D19"/>
    </sheetView>
  </sheetViews>
  <sheetFormatPr defaultRowHeight="12.75"/>
  <cols>
    <col min="1" max="2" width="16" bestFit="1" customWidth="1"/>
    <col min="4" max="4" width="50.5703125" bestFit="1" customWidth="1"/>
  </cols>
  <sheetData>
    <row r="1" spans="1:4">
      <c r="A1" t="s">
        <v>760</v>
      </c>
      <c r="B1" t="s">
        <v>761</v>
      </c>
      <c r="D1" t="s">
        <v>765</v>
      </c>
    </row>
    <row r="2" spans="1:4">
      <c r="A2" t="s">
        <v>27</v>
      </c>
      <c r="B2" t="s">
        <v>27</v>
      </c>
      <c r="C2" t="str">
        <f t="shared" ref="C2:C34" si="0">+VLOOKUP(B2,A:A,1,0)</f>
        <v>HDC2P1</v>
      </c>
    </row>
    <row r="3" spans="1:4">
      <c r="A3" t="s">
        <v>28</v>
      </c>
      <c r="B3" t="s">
        <v>28</v>
      </c>
      <c r="C3" t="str">
        <f t="shared" si="0"/>
        <v>HDC2P2</v>
      </c>
    </row>
    <row r="4" spans="1:4">
      <c r="A4" t="s">
        <v>13</v>
      </c>
      <c r="B4" t="s">
        <v>13</v>
      </c>
      <c r="C4" t="str">
        <f t="shared" si="0"/>
        <v>HDFLXI</v>
      </c>
    </row>
    <row r="5" spans="1:4">
      <c r="A5" t="s">
        <v>2</v>
      </c>
      <c r="B5" t="s">
        <v>2</v>
      </c>
      <c r="C5" t="str">
        <f t="shared" si="0"/>
        <v>HDINCF</v>
      </c>
    </row>
    <row r="6" spans="1:4">
      <c r="A6" t="s">
        <v>6</v>
      </c>
      <c r="B6" t="s">
        <v>6</v>
      </c>
      <c r="C6" t="str">
        <f t="shared" si="0"/>
        <v>HDMIPS</v>
      </c>
    </row>
    <row r="7" spans="1:4">
      <c r="A7" t="s">
        <v>3</v>
      </c>
      <c r="B7" t="s">
        <v>3</v>
      </c>
      <c r="C7" t="str">
        <f t="shared" si="0"/>
        <v>HDSTIF</v>
      </c>
    </row>
    <row r="8" spans="1:4">
      <c r="A8" t="s">
        <v>9</v>
      </c>
      <c r="B8" t="s">
        <v>9</v>
      </c>
      <c r="C8" t="str">
        <f t="shared" si="0"/>
        <v>HDUSTF</v>
      </c>
    </row>
    <row r="9" spans="1:4">
      <c r="A9" t="s">
        <v>12</v>
      </c>
      <c r="B9" t="s">
        <v>12</v>
      </c>
      <c r="C9" t="str">
        <f t="shared" si="0"/>
        <v>HEDYNF</v>
      </c>
    </row>
    <row r="10" spans="1:4">
      <c r="A10" t="s">
        <v>4</v>
      </c>
      <c r="B10" t="s">
        <v>4</v>
      </c>
      <c r="C10" t="str">
        <f t="shared" si="0"/>
        <v>HEEQTF</v>
      </c>
    </row>
    <row r="11" spans="1:4">
      <c r="A11" t="s">
        <v>5</v>
      </c>
      <c r="B11" t="s">
        <v>5</v>
      </c>
      <c r="C11" t="str">
        <f t="shared" si="0"/>
        <v>HEIOPF</v>
      </c>
    </row>
    <row r="12" spans="1:4">
      <c r="A12" t="s">
        <v>7</v>
      </c>
      <c r="B12" t="s">
        <v>7</v>
      </c>
      <c r="C12" t="str">
        <f t="shared" si="0"/>
        <v>HEMIDF</v>
      </c>
    </row>
    <row r="13" spans="1:4">
      <c r="A13" t="s">
        <v>8</v>
      </c>
      <c r="B13" t="s">
        <v>8</v>
      </c>
      <c r="C13" t="str">
        <f t="shared" si="0"/>
        <v>HEPROF</v>
      </c>
    </row>
    <row r="14" spans="1:4">
      <c r="A14" t="s">
        <v>10</v>
      </c>
      <c r="B14" t="s">
        <v>10</v>
      </c>
      <c r="C14" t="str">
        <f t="shared" si="0"/>
        <v>HETAXF</v>
      </c>
    </row>
    <row r="15" spans="1:4">
      <c r="A15" t="s">
        <v>29</v>
      </c>
      <c r="B15" s="56" t="s">
        <v>11</v>
      </c>
      <c r="C15" s="56" t="e">
        <f t="shared" si="0"/>
        <v>#N/A</v>
      </c>
      <c r="D15" s="56" t="s">
        <v>763</v>
      </c>
    </row>
    <row r="16" spans="1:4">
      <c r="A16" t="s">
        <v>30</v>
      </c>
      <c r="B16" s="56" t="s">
        <v>19</v>
      </c>
      <c r="C16" s="56" t="e">
        <f t="shared" si="0"/>
        <v>#N/A</v>
      </c>
      <c r="D16" s="56" t="s">
        <v>762</v>
      </c>
    </row>
    <row r="17" spans="1:4">
      <c r="A17" t="s">
        <v>31</v>
      </c>
      <c r="B17" s="56" t="s">
        <v>20</v>
      </c>
      <c r="C17" s="56" t="e">
        <f t="shared" si="0"/>
        <v>#N/A</v>
      </c>
      <c r="D17" s="56" t="s">
        <v>762</v>
      </c>
    </row>
    <row r="18" spans="1:4">
      <c r="A18" t="s">
        <v>32</v>
      </c>
      <c r="B18" s="56" t="s">
        <v>21</v>
      </c>
      <c r="C18" s="56" t="e">
        <f t="shared" si="0"/>
        <v>#N/A</v>
      </c>
      <c r="D18" s="56" t="s">
        <v>762</v>
      </c>
    </row>
    <row r="19" spans="1:4">
      <c r="A19" t="s">
        <v>291</v>
      </c>
      <c r="B19" s="56" t="s">
        <v>291</v>
      </c>
      <c r="C19" s="56" t="str">
        <f t="shared" si="0"/>
        <v>HFT130</v>
      </c>
      <c r="D19" s="56" t="s">
        <v>764</v>
      </c>
    </row>
    <row r="20" spans="1:4">
      <c r="A20" t="s">
        <v>16</v>
      </c>
      <c r="B20" t="s">
        <v>29</v>
      </c>
      <c r="C20" t="str">
        <f t="shared" si="0"/>
        <v>HFT125</v>
      </c>
    </row>
    <row r="21" spans="1:4">
      <c r="A21" t="s">
        <v>17</v>
      </c>
      <c r="B21" t="s">
        <v>30</v>
      </c>
      <c r="C21" t="str">
        <f t="shared" si="0"/>
        <v>HFT126</v>
      </c>
    </row>
    <row r="22" spans="1:4">
      <c r="A22" t="s">
        <v>18</v>
      </c>
      <c r="B22" t="s">
        <v>31</v>
      </c>
      <c r="C22" t="str">
        <f t="shared" si="0"/>
        <v>HFT128</v>
      </c>
    </row>
    <row r="23" spans="1:4">
      <c r="A23" t="s">
        <v>1</v>
      </c>
      <c r="B23" t="s">
        <v>32</v>
      </c>
      <c r="C23" t="str">
        <f t="shared" si="0"/>
        <v>HFT129</v>
      </c>
    </row>
    <row r="24" spans="1:4">
      <c r="A24" t="s">
        <v>22</v>
      </c>
      <c r="B24" t="s">
        <v>16</v>
      </c>
      <c r="C24" t="str">
        <f t="shared" si="0"/>
        <v>HFTS94</v>
      </c>
    </row>
    <row r="25" spans="1:4">
      <c r="A25" t="s">
        <v>15</v>
      </c>
      <c r="B25" t="s">
        <v>17</v>
      </c>
      <c r="C25" t="str">
        <f t="shared" si="0"/>
        <v>HFTS96</v>
      </c>
    </row>
    <row r="26" spans="1:4">
      <c r="A26" t="s">
        <v>14</v>
      </c>
      <c r="B26" t="s">
        <v>18</v>
      </c>
      <c r="C26" t="str">
        <f t="shared" si="0"/>
        <v>HFTS98</v>
      </c>
    </row>
    <row r="27" spans="1:4">
      <c r="A27" t="s">
        <v>26</v>
      </c>
      <c r="B27" t="s">
        <v>1</v>
      </c>
      <c r="C27" t="str">
        <f t="shared" si="0"/>
        <v>HLCASH</v>
      </c>
    </row>
    <row r="28" spans="1:4">
      <c r="A28" t="s">
        <v>23</v>
      </c>
      <c r="B28" t="s">
        <v>22</v>
      </c>
      <c r="C28" t="str">
        <f t="shared" si="0"/>
        <v>HOAPDF</v>
      </c>
    </row>
    <row r="29" spans="1:4">
      <c r="A29" t="s">
        <v>24</v>
      </c>
      <c r="B29" t="s">
        <v>15</v>
      </c>
      <c r="C29" t="str">
        <f t="shared" si="0"/>
        <v>HOBRAZ</v>
      </c>
    </row>
    <row r="30" spans="1:4">
      <c r="A30" t="s">
        <v>25</v>
      </c>
      <c r="B30" t="s">
        <v>14</v>
      </c>
      <c r="C30" t="str">
        <f t="shared" si="0"/>
        <v>HOEMKF</v>
      </c>
    </row>
    <row r="31" spans="1:4">
      <c r="B31" t="s">
        <v>26</v>
      </c>
      <c r="C31" t="str">
        <f t="shared" si="0"/>
        <v>HOGCOP</v>
      </c>
    </row>
    <row r="32" spans="1:4">
      <c r="B32" t="s">
        <v>23</v>
      </c>
      <c r="C32" t="str">
        <f t="shared" si="0"/>
        <v>HOMSCS</v>
      </c>
    </row>
    <row r="33" spans="2:3">
      <c r="B33" t="s">
        <v>24</v>
      </c>
      <c r="C33" t="str">
        <f t="shared" si="0"/>
        <v>HOMSGS</v>
      </c>
    </row>
    <row r="34" spans="2:3">
      <c r="B34" t="s">
        <v>25</v>
      </c>
      <c r="C34" t="str">
        <f t="shared" si="0"/>
        <v>HOMSMS</v>
      </c>
    </row>
    <row r="35" spans="2:3">
      <c r="C35" s="57"/>
    </row>
  </sheetData>
  <autoFilter ref="A1:D35"/>
  <sortState ref="B3:B34">
    <sortCondition ref="B3:B34"/>
  </sortState>
  <customSheetViews>
    <customSheetView guid="{EE9F80F0-D120-4EB8-900E-6F37F4D124A6}" showAutoFilter="1" state="hidden">
      <selection activeCell="D19" sqref="D19"/>
      <pageMargins left="0.7" right="0.7" top="0.75" bottom="0.75" header="0.3" footer="0.3"/>
      <autoFilter ref="A1:D35"/>
    </customSheetView>
    <customSheetView guid="{ADB689A5-199C-47D5-A330-3295FFA6C434}" showAutoFilter="1" state="hidden">
      <pageMargins left="0.7" right="0.7" top="0.75" bottom="0.75" header="0.3" footer="0.3"/>
      <autoFilter ref="A1:D35"/>
    </customSheetView>
  </customSheetViews>
  <pageMargins left="0.7" right="0.7" top="0.75" bottom="0.75" header="0.3" footer="0.3"/>
  <pageSetup orientation="portrait" r:id="rId1"/>
  <headerFooter>
    <oddFooter>&amp;C&amp;1#&amp;"Calibri"&amp;10&amp;K000000RESTRICTED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6"/>
  <sheetViews>
    <sheetView topLeftCell="A422" workbookViewId="0">
      <selection activeCell="A431" sqref="A431"/>
    </sheetView>
  </sheetViews>
  <sheetFormatPr defaultRowHeight="12.75"/>
  <cols>
    <col min="1" max="1" width="10.140625" bestFit="1" customWidth="1"/>
    <col min="2" max="2" width="30.28515625" bestFit="1" customWidth="1"/>
    <col min="3" max="3" width="20.85546875" bestFit="1" customWidth="1"/>
    <col min="4" max="4" width="36.5703125" bestFit="1" customWidth="1"/>
  </cols>
  <sheetData>
    <row r="1" spans="1:4">
      <c r="A1" s="66" t="s">
        <v>774</v>
      </c>
      <c r="B1" s="66" t="s">
        <v>773</v>
      </c>
      <c r="C1" s="66" t="s">
        <v>1187</v>
      </c>
      <c r="D1" s="66" t="s">
        <v>1186</v>
      </c>
    </row>
    <row r="2" spans="1:4">
      <c r="A2" s="66">
        <v>432120</v>
      </c>
      <c r="B2" s="66" t="s">
        <v>832</v>
      </c>
      <c r="C2" s="66" t="s">
        <v>1188</v>
      </c>
      <c r="D2" s="66"/>
    </row>
    <row r="3" spans="1:4">
      <c r="A3" s="66">
        <v>433190</v>
      </c>
      <c r="B3" s="66" t="s">
        <v>833</v>
      </c>
      <c r="C3" s="66" t="s">
        <v>1188</v>
      </c>
      <c r="D3" s="66"/>
    </row>
    <row r="4" spans="1:4">
      <c r="A4" s="66">
        <v>452120</v>
      </c>
      <c r="B4" s="66" t="s">
        <v>835</v>
      </c>
      <c r="C4" s="66">
        <v>5.2</v>
      </c>
      <c r="D4" s="66"/>
    </row>
    <row r="5" spans="1:4">
      <c r="A5" s="66">
        <v>452228</v>
      </c>
      <c r="B5" s="66" t="s">
        <v>836</v>
      </c>
      <c r="C5" s="66">
        <v>5.2</v>
      </c>
      <c r="D5" s="66"/>
    </row>
    <row r="6" spans="1:4">
      <c r="A6" s="66">
        <v>452229</v>
      </c>
      <c r="B6" s="66" t="s">
        <v>837</v>
      </c>
      <c r="C6" s="66">
        <v>5.2</v>
      </c>
      <c r="D6" s="66"/>
    </row>
    <row r="7" spans="1:4">
      <c r="A7" s="66">
        <v>452230</v>
      </c>
      <c r="B7" s="66" t="s">
        <v>838</v>
      </c>
      <c r="C7" s="66">
        <v>5.2</v>
      </c>
      <c r="D7" s="66"/>
    </row>
    <row r="8" spans="1:4">
      <c r="A8" s="66">
        <v>460106</v>
      </c>
      <c r="B8" s="66" t="s">
        <v>840</v>
      </c>
      <c r="C8" s="66">
        <v>5.5</v>
      </c>
      <c r="D8" s="66"/>
    </row>
    <row r="9" spans="1:4">
      <c r="A9" s="221">
        <v>460108</v>
      </c>
      <c r="B9" s="221" t="s">
        <v>841</v>
      </c>
      <c r="C9" s="221">
        <v>5.5</v>
      </c>
      <c r="D9" s="221"/>
    </row>
    <row r="10" spans="1:4">
      <c r="A10" s="66">
        <v>512120</v>
      </c>
      <c r="B10" s="66" t="s">
        <v>843</v>
      </c>
      <c r="C10" s="66">
        <v>5.3</v>
      </c>
      <c r="D10" s="66"/>
    </row>
    <row r="11" spans="1:4">
      <c r="A11" s="66">
        <v>512228</v>
      </c>
      <c r="B11" s="66" t="s">
        <v>844</v>
      </c>
      <c r="C11" s="66">
        <v>5.3</v>
      </c>
      <c r="D11" s="66"/>
    </row>
    <row r="12" spans="1:4">
      <c r="A12" s="66">
        <v>512230</v>
      </c>
      <c r="B12" s="66" t="s">
        <v>845</v>
      </c>
      <c r="C12" s="66">
        <v>5.3</v>
      </c>
      <c r="D12" s="66"/>
    </row>
    <row r="13" spans="1:4">
      <c r="A13" s="225">
        <v>553107</v>
      </c>
      <c r="B13" s="225" t="s">
        <v>847</v>
      </c>
      <c r="C13" s="225">
        <v>6.4</v>
      </c>
      <c r="D13" s="225"/>
    </row>
    <row r="14" spans="1:4">
      <c r="A14" s="66">
        <v>553117</v>
      </c>
      <c r="B14" s="66" t="s">
        <v>848</v>
      </c>
      <c r="C14" s="225">
        <v>6.4</v>
      </c>
      <c r="D14" s="66"/>
    </row>
    <row r="15" spans="1:4">
      <c r="A15" s="66">
        <v>553129</v>
      </c>
      <c r="B15" s="66" t="s">
        <v>849</v>
      </c>
      <c r="C15" s="225">
        <v>6.4</v>
      </c>
      <c r="D15" s="66"/>
    </row>
    <row r="16" spans="1:4">
      <c r="A16" s="66">
        <v>553171</v>
      </c>
      <c r="B16" s="66" t="s">
        <v>850</v>
      </c>
      <c r="C16" s="225">
        <v>6.4</v>
      </c>
      <c r="D16" s="66"/>
    </row>
    <row r="17" spans="1:4">
      <c r="A17" s="66">
        <v>553172</v>
      </c>
      <c r="B17" s="66" t="s">
        <v>851</v>
      </c>
      <c r="C17" s="225">
        <v>6.4</v>
      </c>
      <c r="D17" s="66">
        <v>6.2</v>
      </c>
    </row>
    <row r="18" spans="1:4">
      <c r="A18" s="66">
        <v>553190</v>
      </c>
      <c r="B18" s="66" t="s">
        <v>852</v>
      </c>
      <c r="C18" s="225">
        <v>6.4</v>
      </c>
      <c r="D18" s="66"/>
    </row>
    <row r="19" spans="1:4">
      <c r="A19" s="66">
        <v>553202</v>
      </c>
      <c r="B19" s="66" t="s">
        <v>853</v>
      </c>
      <c r="C19" s="225">
        <v>6.4</v>
      </c>
      <c r="D19" s="66">
        <v>6.1</v>
      </c>
    </row>
    <row r="20" spans="1:4">
      <c r="A20" s="66">
        <v>555108</v>
      </c>
      <c r="B20" s="66" t="s">
        <v>854</v>
      </c>
      <c r="C20" s="225">
        <v>6.4</v>
      </c>
      <c r="D20" s="66"/>
    </row>
    <row r="21" spans="1:4">
      <c r="A21" s="66">
        <v>555109</v>
      </c>
      <c r="B21" s="66" t="s">
        <v>855</v>
      </c>
      <c r="C21" s="225">
        <v>6.4</v>
      </c>
      <c r="D21" s="66"/>
    </row>
    <row r="22" spans="1:4">
      <c r="A22" s="66">
        <v>555110</v>
      </c>
      <c r="B22" s="66" t="s">
        <v>856</v>
      </c>
      <c r="C22" s="225">
        <v>6.4</v>
      </c>
      <c r="D22" s="66"/>
    </row>
    <row r="23" spans="1:4">
      <c r="A23" s="66">
        <v>555111</v>
      </c>
      <c r="B23" s="66" t="s">
        <v>857</v>
      </c>
      <c r="C23" s="225">
        <v>6.4</v>
      </c>
      <c r="D23" s="66"/>
    </row>
    <row r="24" spans="1:4">
      <c r="A24" s="66">
        <v>555112</v>
      </c>
      <c r="B24" s="66" t="s">
        <v>858</v>
      </c>
      <c r="C24" s="225">
        <v>6.4</v>
      </c>
      <c r="D24" s="66"/>
    </row>
    <row r="25" spans="1:4">
      <c r="A25" s="66">
        <v>555113</v>
      </c>
      <c r="B25" s="66" t="s">
        <v>859</v>
      </c>
      <c r="C25" s="225">
        <v>6.4</v>
      </c>
      <c r="D25" s="66"/>
    </row>
    <row r="26" spans="1:4">
      <c r="A26" s="66">
        <v>555163</v>
      </c>
      <c r="B26" s="66" t="s">
        <v>860</v>
      </c>
      <c r="C26" s="225">
        <v>6.4</v>
      </c>
      <c r="D26" s="66"/>
    </row>
    <row r="27" spans="1:4">
      <c r="A27" s="66">
        <v>555597</v>
      </c>
      <c r="B27" s="66" t="s">
        <v>861</v>
      </c>
      <c r="C27" s="225">
        <v>6.4</v>
      </c>
      <c r="D27" s="66"/>
    </row>
    <row r="28" spans="1:4">
      <c r="A28" s="66">
        <v>555598</v>
      </c>
      <c r="B28" s="66" t="s">
        <v>862</v>
      </c>
      <c r="C28" s="225">
        <v>6.4</v>
      </c>
      <c r="D28" s="66"/>
    </row>
    <row r="29" spans="1:4">
      <c r="A29" s="66">
        <v>555100</v>
      </c>
      <c r="B29" s="66" t="s">
        <v>864</v>
      </c>
      <c r="C29" s="225">
        <v>6.4</v>
      </c>
      <c r="D29" s="66">
        <v>6.2</v>
      </c>
    </row>
    <row r="30" spans="1:4">
      <c r="A30" s="66">
        <v>700403</v>
      </c>
      <c r="B30" s="66" t="s">
        <v>865</v>
      </c>
      <c r="C30" s="66" t="s">
        <v>1188</v>
      </c>
      <c r="D30" s="66"/>
    </row>
    <row r="31" spans="1:4">
      <c r="A31" s="66">
        <v>700404</v>
      </c>
      <c r="B31" s="66" t="s">
        <v>866</v>
      </c>
      <c r="C31" s="66" t="s">
        <v>1188</v>
      </c>
      <c r="D31" s="66"/>
    </row>
    <row r="32" spans="1:4">
      <c r="A32" s="66">
        <v>432145</v>
      </c>
      <c r="B32" s="66" t="s">
        <v>874</v>
      </c>
      <c r="C32" s="66" t="s">
        <v>1188</v>
      </c>
      <c r="D32" s="66"/>
    </row>
    <row r="33" spans="1:4">
      <c r="A33" s="66">
        <v>432190</v>
      </c>
      <c r="B33" s="66" t="s">
        <v>875</v>
      </c>
      <c r="C33" s="66" t="s">
        <v>1188</v>
      </c>
      <c r="D33" s="66"/>
    </row>
    <row r="34" spans="1:4">
      <c r="A34" s="66">
        <v>452145</v>
      </c>
      <c r="B34" s="66" t="s">
        <v>876</v>
      </c>
      <c r="C34" s="66">
        <v>5.2</v>
      </c>
      <c r="D34" s="66"/>
    </row>
    <row r="35" spans="1:4">
      <c r="A35" s="221">
        <v>452181</v>
      </c>
      <c r="B35" s="221" t="s">
        <v>877</v>
      </c>
      <c r="C35" s="221">
        <v>5.2</v>
      </c>
      <c r="D35" s="221"/>
    </row>
    <row r="36" spans="1:4">
      <c r="A36" s="66">
        <v>412120</v>
      </c>
      <c r="B36" s="66" t="s">
        <v>932</v>
      </c>
      <c r="C36" s="66">
        <v>5.3</v>
      </c>
      <c r="D36" s="66"/>
    </row>
    <row r="37" spans="1:4">
      <c r="A37" s="66">
        <v>412130</v>
      </c>
      <c r="B37" s="66" t="s">
        <v>933</v>
      </c>
      <c r="C37" s="66">
        <v>5.3</v>
      </c>
      <c r="D37" s="66"/>
    </row>
    <row r="38" spans="1:4">
      <c r="A38" s="66">
        <v>412135</v>
      </c>
      <c r="B38" s="66" t="s">
        <v>934</v>
      </c>
      <c r="C38" s="66">
        <v>5.3</v>
      </c>
      <c r="D38" s="66"/>
    </row>
    <row r="39" spans="1:4">
      <c r="A39" s="225">
        <v>432130</v>
      </c>
      <c r="B39" s="225" t="s">
        <v>935</v>
      </c>
      <c r="C39" s="225" t="s">
        <v>1188</v>
      </c>
      <c r="D39" s="225"/>
    </row>
    <row r="40" spans="1:4">
      <c r="A40" s="66">
        <v>432135</v>
      </c>
      <c r="B40" s="66" t="s">
        <v>936</v>
      </c>
      <c r="C40" s="66" t="s">
        <v>1188</v>
      </c>
      <c r="D40" s="66"/>
    </row>
    <row r="41" spans="1:4">
      <c r="A41" s="66">
        <v>452130</v>
      </c>
      <c r="B41" s="66" t="s">
        <v>937</v>
      </c>
      <c r="C41" s="66">
        <v>5.2</v>
      </c>
      <c r="D41" s="66"/>
    </row>
    <row r="42" spans="1:4">
      <c r="A42" s="66">
        <v>452135</v>
      </c>
      <c r="B42" s="66" t="s">
        <v>938</v>
      </c>
      <c r="C42" s="66">
        <v>5.2</v>
      </c>
      <c r="D42" s="66"/>
    </row>
    <row r="43" spans="1:4">
      <c r="A43" s="66">
        <v>452180</v>
      </c>
      <c r="B43" s="66" t="s">
        <v>939</v>
      </c>
      <c r="C43" s="66">
        <v>5.2</v>
      </c>
      <c r="D43" s="66"/>
    </row>
    <row r="44" spans="1:4">
      <c r="A44" s="66">
        <v>460100</v>
      </c>
      <c r="B44" s="66" t="s">
        <v>940</v>
      </c>
      <c r="C44" s="66">
        <v>5.5</v>
      </c>
      <c r="D44" s="66"/>
    </row>
    <row r="45" spans="1:4">
      <c r="A45" s="66">
        <v>460120</v>
      </c>
      <c r="B45" s="66" t="s">
        <v>941</v>
      </c>
      <c r="C45" s="66">
        <v>5.5</v>
      </c>
      <c r="D45" s="66"/>
    </row>
    <row r="46" spans="1:4">
      <c r="A46" s="221">
        <v>460167</v>
      </c>
      <c r="B46" s="221" t="s">
        <v>942</v>
      </c>
      <c r="C46" s="221">
        <v>5.5</v>
      </c>
      <c r="D46" s="221"/>
    </row>
    <row r="47" spans="1:4">
      <c r="A47" s="66">
        <v>512130</v>
      </c>
      <c r="B47" s="66" t="s">
        <v>943</v>
      </c>
      <c r="C47" s="66">
        <v>5.3</v>
      </c>
      <c r="D47" s="66"/>
    </row>
    <row r="48" spans="1:4">
      <c r="A48" s="66">
        <v>512135</v>
      </c>
      <c r="B48" s="66" t="s">
        <v>944</v>
      </c>
      <c r="C48" s="66">
        <v>5.3</v>
      </c>
      <c r="D48" s="66"/>
    </row>
    <row r="49" spans="1:4">
      <c r="A49" s="225">
        <v>553105</v>
      </c>
      <c r="B49" s="225" t="s">
        <v>945</v>
      </c>
      <c r="C49" s="225">
        <v>6.4</v>
      </c>
      <c r="D49" s="225"/>
    </row>
    <row r="50" spans="1:4">
      <c r="A50" s="66">
        <v>553131</v>
      </c>
      <c r="B50" s="66" t="s">
        <v>132</v>
      </c>
      <c r="C50" s="225">
        <v>6.4</v>
      </c>
      <c r="D50" s="66">
        <v>6.3</v>
      </c>
    </row>
    <row r="51" spans="1:4">
      <c r="A51" s="66">
        <v>553141</v>
      </c>
      <c r="B51" s="66" t="s">
        <v>946</v>
      </c>
      <c r="C51" s="225">
        <v>6.4</v>
      </c>
      <c r="D51" s="66"/>
    </row>
    <row r="52" spans="1:4">
      <c r="A52" s="66">
        <v>553197</v>
      </c>
      <c r="B52" s="66" t="s">
        <v>947</v>
      </c>
      <c r="C52" s="225">
        <v>6.4</v>
      </c>
      <c r="D52" s="66"/>
    </row>
    <row r="53" spans="1:4">
      <c r="A53" s="66">
        <v>553205</v>
      </c>
      <c r="B53" s="66" t="s">
        <v>948</v>
      </c>
      <c r="C53" s="225">
        <v>6.4</v>
      </c>
      <c r="D53" s="66">
        <v>6.1</v>
      </c>
    </row>
    <row r="54" spans="1:4">
      <c r="A54" s="66">
        <v>553208</v>
      </c>
      <c r="B54" s="66" t="s">
        <v>949</v>
      </c>
      <c r="C54" s="225">
        <v>6.4</v>
      </c>
      <c r="D54" s="66">
        <v>6.1</v>
      </c>
    </row>
    <row r="55" spans="1:4">
      <c r="A55" s="66">
        <v>555204</v>
      </c>
      <c r="B55" s="66" t="s">
        <v>950</v>
      </c>
      <c r="C55" s="225">
        <v>6.4</v>
      </c>
      <c r="D55" s="66"/>
    </row>
    <row r="56" spans="1:4">
      <c r="A56" s="66">
        <v>553301</v>
      </c>
      <c r="B56" s="66" t="s">
        <v>952</v>
      </c>
      <c r="C56" s="66" t="s">
        <v>1188</v>
      </c>
      <c r="D56" s="66"/>
    </row>
    <row r="57" spans="1:4">
      <c r="A57" s="66">
        <v>553302</v>
      </c>
      <c r="B57" s="66" t="s">
        <v>953</v>
      </c>
      <c r="C57" s="66" t="s">
        <v>1188</v>
      </c>
      <c r="D57" s="66"/>
    </row>
    <row r="58" spans="1:4">
      <c r="A58" s="66">
        <v>553305</v>
      </c>
      <c r="B58" s="66" t="s">
        <v>954</v>
      </c>
      <c r="C58" s="66" t="s">
        <v>1188</v>
      </c>
      <c r="D58" s="66"/>
    </row>
    <row r="59" spans="1:4">
      <c r="A59" s="66">
        <v>554349</v>
      </c>
      <c r="B59" s="66" t="s">
        <v>955</v>
      </c>
      <c r="C59" s="66" t="s">
        <v>1188</v>
      </c>
      <c r="D59" s="66"/>
    </row>
    <row r="60" spans="1:4">
      <c r="A60" s="66">
        <v>554350</v>
      </c>
      <c r="B60" s="66" t="s">
        <v>956</v>
      </c>
      <c r="C60" s="66" t="s">
        <v>1188</v>
      </c>
      <c r="D60" s="66"/>
    </row>
    <row r="61" spans="1:4">
      <c r="A61" s="66">
        <v>554375</v>
      </c>
      <c r="B61" s="66" t="s">
        <v>957</v>
      </c>
      <c r="C61" s="66" t="s">
        <v>1188</v>
      </c>
      <c r="D61" s="66"/>
    </row>
    <row r="62" spans="1:4">
      <c r="A62" s="66">
        <v>556301</v>
      </c>
      <c r="B62" s="66" t="s">
        <v>958</v>
      </c>
      <c r="C62" s="66" t="s">
        <v>1188</v>
      </c>
      <c r="D62" s="66"/>
    </row>
    <row r="63" spans="1:4">
      <c r="A63" s="66">
        <v>556302</v>
      </c>
      <c r="B63" s="66" t="s">
        <v>959</v>
      </c>
      <c r="C63" s="66" t="s">
        <v>1188</v>
      </c>
      <c r="D63" s="66"/>
    </row>
    <row r="64" spans="1:4">
      <c r="A64" s="66">
        <v>556305</v>
      </c>
      <c r="B64" s="66" t="s">
        <v>960</v>
      </c>
      <c r="C64" s="66" t="s">
        <v>1188</v>
      </c>
      <c r="D64" s="66"/>
    </row>
    <row r="65" spans="1:4">
      <c r="A65" s="66">
        <v>556349</v>
      </c>
      <c r="B65" s="66" t="s">
        <v>961</v>
      </c>
      <c r="C65" s="66" t="s">
        <v>1188</v>
      </c>
      <c r="D65" s="66"/>
    </row>
    <row r="66" spans="1:4">
      <c r="A66" s="66">
        <v>556350</v>
      </c>
      <c r="B66" s="66" t="s">
        <v>962</v>
      </c>
      <c r="C66" s="66" t="s">
        <v>1188</v>
      </c>
      <c r="D66" s="66"/>
    </row>
    <row r="67" spans="1:4">
      <c r="A67" s="221">
        <v>556375</v>
      </c>
      <c r="B67" s="221" t="s">
        <v>963</v>
      </c>
      <c r="C67" s="221" t="s">
        <v>1188</v>
      </c>
      <c r="D67" s="221"/>
    </row>
    <row r="68" spans="1:4">
      <c r="A68" s="66">
        <v>411100</v>
      </c>
      <c r="B68" s="66" t="s">
        <v>996</v>
      </c>
      <c r="C68" s="66">
        <v>5.3</v>
      </c>
      <c r="D68" s="66"/>
    </row>
    <row r="69" spans="1:4">
      <c r="A69" s="225">
        <v>431100</v>
      </c>
      <c r="B69" s="225" t="s">
        <v>997</v>
      </c>
      <c r="C69" s="225" t="s">
        <v>1188</v>
      </c>
      <c r="D69" s="225"/>
    </row>
    <row r="70" spans="1:4">
      <c r="A70" s="66">
        <v>451100</v>
      </c>
      <c r="B70" s="66" t="s">
        <v>998</v>
      </c>
      <c r="C70" s="66">
        <v>5.0999999999999996</v>
      </c>
      <c r="D70" s="66"/>
    </row>
    <row r="71" spans="1:4">
      <c r="A71" s="66">
        <v>455103</v>
      </c>
      <c r="B71" s="66" t="s">
        <v>999</v>
      </c>
      <c r="C71" s="66">
        <v>5.5</v>
      </c>
      <c r="D71" s="66"/>
    </row>
    <row r="72" spans="1:4">
      <c r="A72" s="66">
        <v>460000</v>
      </c>
      <c r="B72" s="66" t="s">
        <v>1000</v>
      </c>
      <c r="C72" s="66">
        <v>5.5</v>
      </c>
      <c r="D72" s="66"/>
    </row>
    <row r="73" spans="1:4">
      <c r="A73" s="66">
        <v>460122</v>
      </c>
      <c r="B73" s="66" t="s">
        <v>1001</v>
      </c>
      <c r="C73" s="66">
        <v>5.5</v>
      </c>
      <c r="D73" s="66"/>
    </row>
    <row r="74" spans="1:4">
      <c r="A74" s="221">
        <v>460143</v>
      </c>
      <c r="B74" s="221" t="s">
        <v>1002</v>
      </c>
      <c r="C74" s="221">
        <v>5.5</v>
      </c>
      <c r="D74" s="221"/>
    </row>
    <row r="75" spans="1:4">
      <c r="A75" s="66">
        <v>511100</v>
      </c>
      <c r="B75" s="66" t="s">
        <v>1003</v>
      </c>
      <c r="C75" s="66">
        <v>5.3</v>
      </c>
      <c r="D75" s="66"/>
    </row>
    <row r="76" spans="1:4">
      <c r="A76" s="225">
        <v>553106</v>
      </c>
      <c r="B76" s="225" t="s">
        <v>1004</v>
      </c>
      <c r="C76" s="225">
        <v>6.4</v>
      </c>
      <c r="D76" s="225"/>
    </row>
    <row r="77" spans="1:4">
      <c r="A77" s="66">
        <v>553126</v>
      </c>
      <c r="B77" s="66" t="s">
        <v>1005</v>
      </c>
      <c r="C77" s="225">
        <v>6.4</v>
      </c>
      <c r="D77" s="66"/>
    </row>
    <row r="78" spans="1:4">
      <c r="A78" s="66">
        <v>553900</v>
      </c>
      <c r="B78" s="66" t="s">
        <v>1006</v>
      </c>
      <c r="C78" s="225">
        <v>6.4</v>
      </c>
      <c r="D78" s="66"/>
    </row>
    <row r="79" spans="1:4">
      <c r="A79" s="66">
        <v>554348</v>
      </c>
      <c r="B79" s="66" t="s">
        <v>1007</v>
      </c>
      <c r="C79" s="66" t="s">
        <v>1188</v>
      </c>
      <c r="D79" s="66"/>
    </row>
    <row r="80" spans="1:4">
      <c r="A80" s="221">
        <v>556348</v>
      </c>
      <c r="B80" s="221" t="s">
        <v>1008</v>
      </c>
      <c r="C80" s="221" t="s">
        <v>1188</v>
      </c>
      <c r="D80" s="221"/>
    </row>
    <row r="81" spans="1:9">
      <c r="A81" s="66">
        <v>412145</v>
      </c>
      <c r="B81" s="66" t="s">
        <v>1021</v>
      </c>
      <c r="C81" s="66">
        <v>5.3</v>
      </c>
      <c r="D81" s="66"/>
    </row>
    <row r="82" spans="1:9">
      <c r="A82" s="66">
        <v>412180</v>
      </c>
      <c r="B82" s="66" t="s">
        <v>1022</v>
      </c>
      <c r="C82" s="66">
        <v>5.3</v>
      </c>
      <c r="D82" s="66"/>
    </row>
    <row r="83" spans="1:9">
      <c r="A83" s="66">
        <v>412190</v>
      </c>
      <c r="B83" s="66" t="s">
        <v>1023</v>
      </c>
      <c r="C83" s="66">
        <v>5.3</v>
      </c>
      <c r="D83" s="66"/>
    </row>
    <row r="84" spans="1:9">
      <c r="A84" s="225">
        <v>452110</v>
      </c>
      <c r="B84" s="225" t="s">
        <v>1024</v>
      </c>
      <c r="C84" s="225">
        <v>5.2</v>
      </c>
      <c r="D84" s="225"/>
    </row>
    <row r="85" spans="1:9">
      <c r="A85" s="66">
        <v>452223</v>
      </c>
      <c r="B85" s="66" t="s">
        <v>1025</v>
      </c>
      <c r="C85" s="66">
        <v>5.2</v>
      </c>
      <c r="D85" s="66"/>
    </row>
    <row r="86" spans="1:9">
      <c r="A86" s="221">
        <v>460126</v>
      </c>
      <c r="B86" s="221" t="s">
        <v>1026</v>
      </c>
      <c r="C86" s="221">
        <v>5.5</v>
      </c>
      <c r="D86" s="221"/>
    </row>
    <row r="87" spans="1:9">
      <c r="A87" s="66">
        <v>512110</v>
      </c>
      <c r="B87" s="66" t="s">
        <v>1027</v>
      </c>
      <c r="C87" s="66">
        <v>5.3</v>
      </c>
      <c r="D87" s="66"/>
      <c r="H87" s="54" t="s">
        <v>1194</v>
      </c>
      <c r="I87" t="s">
        <v>1256</v>
      </c>
    </row>
    <row r="88" spans="1:9">
      <c r="A88" s="66">
        <v>512180</v>
      </c>
      <c r="B88" s="66" t="s">
        <v>1028</v>
      </c>
      <c r="C88" s="66">
        <v>5.3</v>
      </c>
      <c r="D88" s="66"/>
    </row>
    <row r="89" spans="1:9">
      <c r="A89" s="66">
        <v>512190</v>
      </c>
      <c r="B89" s="66" t="s">
        <v>1029</v>
      </c>
      <c r="C89" s="66">
        <v>5.3</v>
      </c>
      <c r="D89" s="66"/>
    </row>
    <row r="90" spans="1:9">
      <c r="A90" s="225">
        <v>553206</v>
      </c>
      <c r="B90" s="225" t="s">
        <v>1030</v>
      </c>
      <c r="C90" s="225">
        <v>6.4</v>
      </c>
      <c r="D90" s="225">
        <v>6.1</v>
      </c>
      <c r="H90" s="54" t="s">
        <v>1195</v>
      </c>
    </row>
    <row r="91" spans="1:9">
      <c r="A91" s="66">
        <v>553207</v>
      </c>
      <c r="B91" s="66" t="s">
        <v>1031</v>
      </c>
      <c r="C91" s="225">
        <v>6.4</v>
      </c>
      <c r="D91" s="225">
        <v>6.1</v>
      </c>
    </row>
    <row r="92" spans="1:9">
      <c r="A92" s="66">
        <v>553309</v>
      </c>
      <c r="B92" s="66" t="s">
        <v>1032</v>
      </c>
      <c r="C92" s="66" t="s">
        <v>1188</v>
      </c>
      <c r="D92" s="66"/>
    </row>
    <row r="93" spans="1:9">
      <c r="A93" s="66">
        <v>554368</v>
      </c>
      <c r="B93" s="66" t="s">
        <v>1033</v>
      </c>
      <c r="C93" s="66" t="s">
        <v>1188</v>
      </c>
      <c r="D93" s="66"/>
    </row>
    <row r="94" spans="1:9">
      <c r="A94" s="66">
        <v>554374</v>
      </c>
      <c r="B94" s="66" t="s">
        <v>1034</v>
      </c>
      <c r="C94" s="66" t="s">
        <v>1188</v>
      </c>
      <c r="D94" s="66"/>
    </row>
    <row r="95" spans="1:9">
      <c r="A95" s="66">
        <v>556309</v>
      </c>
      <c r="B95" s="66" t="s">
        <v>1035</v>
      </c>
      <c r="C95" s="66" t="s">
        <v>1188</v>
      </c>
      <c r="D95" s="66"/>
    </row>
    <row r="96" spans="1:9">
      <c r="A96" s="66">
        <v>556368</v>
      </c>
      <c r="B96" s="66" t="s">
        <v>1036</v>
      </c>
      <c r="C96" s="66" t="s">
        <v>1188</v>
      </c>
      <c r="D96" s="66"/>
    </row>
    <row r="97" spans="1:4">
      <c r="A97" s="221">
        <v>556374</v>
      </c>
      <c r="B97" s="221" t="s">
        <v>1037</v>
      </c>
      <c r="C97" s="221" t="s">
        <v>1188</v>
      </c>
      <c r="D97" s="221"/>
    </row>
    <row r="98" spans="1:4">
      <c r="A98" s="66">
        <v>412110</v>
      </c>
      <c r="B98" s="66" t="s">
        <v>1046</v>
      </c>
      <c r="C98" s="66">
        <v>5.3</v>
      </c>
      <c r="D98" s="66"/>
    </row>
    <row r="99" spans="1:4">
      <c r="A99" s="225">
        <v>432180</v>
      </c>
      <c r="B99" s="225" t="s">
        <v>1047</v>
      </c>
      <c r="C99" s="225" t="s">
        <v>1188</v>
      </c>
      <c r="D99" s="225"/>
    </row>
    <row r="100" spans="1:4">
      <c r="A100" s="66">
        <v>460146</v>
      </c>
      <c r="B100" s="66" t="s">
        <v>1048</v>
      </c>
      <c r="C100" s="66">
        <v>5.5</v>
      </c>
      <c r="D100" s="66"/>
    </row>
    <row r="101" spans="1:4">
      <c r="A101" s="66">
        <v>460164</v>
      </c>
      <c r="B101" s="66" t="s">
        <v>1049</v>
      </c>
      <c r="C101" s="66">
        <v>5.5</v>
      </c>
      <c r="D101" s="66"/>
    </row>
    <row r="102" spans="1:4">
      <c r="A102" s="66">
        <v>460171</v>
      </c>
      <c r="B102" s="66" t="s">
        <v>1050</v>
      </c>
      <c r="C102" s="66">
        <v>5.5</v>
      </c>
      <c r="D102" s="66"/>
    </row>
    <row r="103" spans="1:4">
      <c r="A103" s="66">
        <v>460172</v>
      </c>
      <c r="B103" s="66" t="s">
        <v>1051</v>
      </c>
      <c r="C103" s="66">
        <v>5.5</v>
      </c>
      <c r="D103" s="66"/>
    </row>
    <row r="104" spans="1:4">
      <c r="A104" s="66">
        <v>553303</v>
      </c>
      <c r="B104" s="66" t="s">
        <v>1052</v>
      </c>
      <c r="C104" s="66" t="s">
        <v>1188</v>
      </c>
      <c r="D104" s="66"/>
    </row>
    <row r="105" spans="1:4">
      <c r="A105" s="66">
        <v>553304</v>
      </c>
      <c r="B105" s="66" t="s">
        <v>1053</v>
      </c>
      <c r="C105" s="66" t="s">
        <v>1188</v>
      </c>
      <c r="D105" s="66"/>
    </row>
    <row r="106" spans="1:4">
      <c r="A106" s="66">
        <v>554366</v>
      </c>
      <c r="B106" s="66" t="s">
        <v>1054</v>
      </c>
      <c r="C106" s="66" t="s">
        <v>1188</v>
      </c>
      <c r="D106" s="66"/>
    </row>
    <row r="107" spans="1:4">
      <c r="A107" s="66">
        <v>554373</v>
      </c>
      <c r="B107" s="66" t="s">
        <v>1055</v>
      </c>
      <c r="C107" s="66" t="s">
        <v>1188</v>
      </c>
      <c r="D107" s="66"/>
    </row>
    <row r="108" spans="1:4">
      <c r="A108" s="66">
        <v>556303</v>
      </c>
      <c r="B108" s="66" t="s">
        <v>1056</v>
      </c>
      <c r="C108" s="66" t="s">
        <v>1188</v>
      </c>
      <c r="D108" s="66"/>
    </row>
    <row r="109" spans="1:4">
      <c r="A109" s="66">
        <v>556304</v>
      </c>
      <c r="B109" s="66" t="s">
        <v>1057</v>
      </c>
      <c r="C109" s="66" t="s">
        <v>1188</v>
      </c>
      <c r="D109" s="66"/>
    </row>
    <row r="110" spans="1:4">
      <c r="A110" s="66">
        <v>556366</v>
      </c>
      <c r="B110" s="66" t="s">
        <v>1058</v>
      </c>
      <c r="C110" s="66" t="s">
        <v>1188</v>
      </c>
      <c r="D110" s="66"/>
    </row>
    <row r="111" spans="1:4">
      <c r="A111" s="66">
        <v>556373</v>
      </c>
      <c r="B111" s="66" t="s">
        <v>1059</v>
      </c>
      <c r="C111" s="66" t="s">
        <v>1188</v>
      </c>
      <c r="D111" s="66"/>
    </row>
    <row r="112" spans="1:4">
      <c r="A112" s="66">
        <v>460144</v>
      </c>
      <c r="B112" s="66" t="s">
        <v>1067</v>
      </c>
      <c r="C112" s="66">
        <v>5.5</v>
      </c>
      <c r="D112" s="66"/>
    </row>
    <row r="113" spans="1:4">
      <c r="A113" s="66">
        <v>553300</v>
      </c>
      <c r="B113" s="66" t="s">
        <v>1072</v>
      </c>
      <c r="C113" s="66" t="s">
        <v>1188</v>
      </c>
      <c r="D113" s="66"/>
    </row>
    <row r="114" spans="1:4">
      <c r="A114" s="221">
        <v>554346</v>
      </c>
      <c r="B114" s="221" t="s">
        <v>1073</v>
      </c>
      <c r="C114" s="221" t="s">
        <v>1188</v>
      </c>
      <c r="D114" s="221"/>
    </row>
    <row r="115" spans="1:4">
      <c r="A115" s="66">
        <v>411140</v>
      </c>
      <c r="B115" s="66" t="s">
        <v>1075</v>
      </c>
      <c r="C115" s="66">
        <v>5.3</v>
      </c>
      <c r="D115" s="66"/>
    </row>
    <row r="116" spans="1:4">
      <c r="A116" s="225">
        <v>553204</v>
      </c>
      <c r="B116" s="225" t="s">
        <v>1082</v>
      </c>
      <c r="C116" s="225">
        <v>6.4</v>
      </c>
      <c r="D116" s="225"/>
    </row>
    <row r="117" spans="1:4">
      <c r="A117" s="66">
        <v>556300</v>
      </c>
      <c r="B117" s="66" t="s">
        <v>1083</v>
      </c>
      <c r="C117" s="66" t="s">
        <v>1188</v>
      </c>
      <c r="D117" s="66"/>
    </row>
    <row r="118" spans="1:4">
      <c r="A118" s="66">
        <v>621250</v>
      </c>
      <c r="B118" s="66" t="s">
        <v>1086</v>
      </c>
      <c r="C118" s="225">
        <v>6.4</v>
      </c>
      <c r="D118" s="66"/>
    </row>
    <row r="119" spans="1:4">
      <c r="A119" s="66">
        <v>621251</v>
      </c>
      <c r="B119" s="66" t="s">
        <v>1087</v>
      </c>
      <c r="C119" s="225">
        <v>6.4</v>
      </c>
      <c r="D119" s="66"/>
    </row>
    <row r="120" spans="1:4">
      <c r="A120" s="66">
        <v>621252</v>
      </c>
      <c r="B120" s="66" t="s">
        <v>1088</v>
      </c>
      <c r="C120" s="225">
        <v>6.4</v>
      </c>
      <c r="D120" s="66"/>
    </row>
    <row r="121" spans="1:4">
      <c r="A121" s="66">
        <v>621253</v>
      </c>
      <c r="B121" s="66" t="s">
        <v>1089</v>
      </c>
      <c r="C121" s="225">
        <v>6.4</v>
      </c>
      <c r="D121" s="66"/>
    </row>
    <row r="122" spans="1:4">
      <c r="A122" s="66">
        <v>621254</v>
      </c>
      <c r="B122" s="66" t="s">
        <v>1090</v>
      </c>
      <c r="C122" s="225">
        <v>6.4</v>
      </c>
      <c r="D122" s="66"/>
    </row>
    <row r="123" spans="1:4">
      <c r="A123" s="66">
        <v>621255</v>
      </c>
      <c r="B123" s="66" t="s">
        <v>1091</v>
      </c>
      <c r="C123" s="225">
        <v>6.4</v>
      </c>
      <c r="D123" s="66"/>
    </row>
    <row r="124" spans="1:4">
      <c r="A124" s="66">
        <v>621256</v>
      </c>
      <c r="B124" s="66" t="s">
        <v>1092</v>
      </c>
      <c r="C124" s="225">
        <v>6.4</v>
      </c>
      <c r="D124" s="66"/>
    </row>
    <row r="125" spans="1:4">
      <c r="A125" s="66">
        <v>621257</v>
      </c>
      <c r="B125" s="66" t="s">
        <v>1093</v>
      </c>
      <c r="C125" s="225">
        <v>6.4</v>
      </c>
      <c r="D125" s="66"/>
    </row>
    <row r="126" spans="1:4">
      <c r="A126" s="66">
        <v>621258</v>
      </c>
      <c r="B126" s="66" t="s">
        <v>1094</v>
      </c>
      <c r="C126" s="225">
        <v>6.4</v>
      </c>
      <c r="D126" s="66"/>
    </row>
    <row r="127" spans="1:4">
      <c r="A127" s="66">
        <v>621259</v>
      </c>
      <c r="B127" s="66" t="s">
        <v>1095</v>
      </c>
      <c r="C127" s="225">
        <v>6.4</v>
      </c>
      <c r="D127" s="66"/>
    </row>
    <row r="128" spans="1:4">
      <c r="A128" s="66">
        <v>621260</v>
      </c>
      <c r="B128" s="66" t="s">
        <v>1096</v>
      </c>
      <c r="C128" s="225">
        <v>6.4</v>
      </c>
      <c r="D128" s="66"/>
    </row>
    <row r="129" spans="1:4">
      <c r="A129" s="66">
        <v>621261</v>
      </c>
      <c r="B129" s="66" t="s">
        <v>1097</v>
      </c>
      <c r="C129" s="225">
        <v>6.4</v>
      </c>
      <c r="D129" s="66"/>
    </row>
    <row r="130" spans="1:4">
      <c r="A130" s="66">
        <v>621262</v>
      </c>
      <c r="B130" s="66" t="s">
        <v>1098</v>
      </c>
      <c r="C130" s="225">
        <v>6.4</v>
      </c>
      <c r="D130" s="66"/>
    </row>
    <row r="131" spans="1:4">
      <c r="A131" s="66">
        <v>621263</v>
      </c>
      <c r="B131" s="66" t="s">
        <v>1099</v>
      </c>
      <c r="C131" s="225">
        <v>6.4</v>
      </c>
      <c r="D131" s="66"/>
    </row>
    <row r="132" spans="1:4">
      <c r="A132" s="66">
        <v>621264</v>
      </c>
      <c r="B132" s="66" t="s">
        <v>1100</v>
      </c>
      <c r="C132" s="225">
        <v>6.4</v>
      </c>
      <c r="D132" s="66"/>
    </row>
    <row r="133" spans="1:4">
      <c r="A133" s="66">
        <v>621265</v>
      </c>
      <c r="B133" s="66" t="s">
        <v>1101</v>
      </c>
      <c r="C133" s="225">
        <v>6.4</v>
      </c>
      <c r="D133" s="66"/>
    </row>
    <row r="134" spans="1:4">
      <c r="A134" s="66">
        <v>621266</v>
      </c>
      <c r="B134" s="66" t="s">
        <v>1102</v>
      </c>
      <c r="C134" s="225">
        <v>6.4</v>
      </c>
      <c r="D134" s="66"/>
    </row>
    <row r="135" spans="1:4">
      <c r="A135" s="66">
        <v>621268</v>
      </c>
      <c r="B135" s="66" t="s">
        <v>1103</v>
      </c>
      <c r="C135" s="225">
        <v>6.4</v>
      </c>
      <c r="D135" s="66"/>
    </row>
    <row r="136" spans="1:4">
      <c r="A136" s="66">
        <v>621269</v>
      </c>
      <c r="B136" s="66" t="s">
        <v>1104</v>
      </c>
      <c r="C136" s="225">
        <v>6.4</v>
      </c>
      <c r="D136" s="66"/>
    </row>
    <row r="137" spans="1:4">
      <c r="A137" s="66">
        <v>621270</v>
      </c>
      <c r="B137" s="66" t="s">
        <v>1105</v>
      </c>
      <c r="C137" s="225">
        <v>6.4</v>
      </c>
      <c r="D137" s="66"/>
    </row>
    <row r="138" spans="1:4">
      <c r="A138" s="66">
        <v>621271</v>
      </c>
      <c r="B138" s="66" t="s">
        <v>1106</v>
      </c>
      <c r="C138" s="225">
        <v>6.4</v>
      </c>
      <c r="D138" s="66"/>
    </row>
    <row r="139" spans="1:4">
      <c r="A139" s="66">
        <v>621272</v>
      </c>
      <c r="B139" s="66" t="s">
        <v>1107</v>
      </c>
      <c r="C139" s="225">
        <v>6.4</v>
      </c>
      <c r="D139" s="66"/>
    </row>
    <row r="140" spans="1:4">
      <c r="A140" s="66">
        <v>621273</v>
      </c>
      <c r="B140" s="66" t="s">
        <v>1108</v>
      </c>
      <c r="C140" s="225">
        <v>6.4</v>
      </c>
      <c r="D140" s="66"/>
    </row>
    <row r="141" spans="1:4">
      <c r="A141" s="66">
        <v>621274</v>
      </c>
      <c r="B141" s="66" t="s">
        <v>1109</v>
      </c>
      <c r="C141" s="225">
        <v>6.4</v>
      </c>
      <c r="D141" s="66"/>
    </row>
    <row r="142" spans="1:4">
      <c r="A142" s="66">
        <v>621275</v>
      </c>
      <c r="B142" s="66" t="s">
        <v>1110</v>
      </c>
      <c r="C142" s="225">
        <v>6.4</v>
      </c>
      <c r="D142" s="66"/>
    </row>
    <row r="143" spans="1:4">
      <c r="A143" s="66">
        <v>621276</v>
      </c>
      <c r="B143" s="66" t="s">
        <v>1111</v>
      </c>
      <c r="C143" s="225">
        <v>6.4</v>
      </c>
      <c r="D143" s="66"/>
    </row>
    <row r="144" spans="1:4">
      <c r="A144" s="66">
        <v>621277</v>
      </c>
      <c r="B144" s="66" t="s">
        <v>1112</v>
      </c>
      <c r="C144" s="225">
        <v>6.4</v>
      </c>
      <c r="D144" s="66"/>
    </row>
    <row r="145" spans="1:4">
      <c r="A145" s="66">
        <v>621278</v>
      </c>
      <c r="B145" s="66" t="s">
        <v>1113</v>
      </c>
      <c r="C145" s="225">
        <v>6.4</v>
      </c>
      <c r="D145" s="66"/>
    </row>
    <row r="146" spans="1:4">
      <c r="A146" s="66">
        <v>621279</v>
      </c>
      <c r="B146" s="66" t="s">
        <v>1114</v>
      </c>
      <c r="C146" s="225">
        <v>6.4</v>
      </c>
      <c r="D146" s="66"/>
    </row>
    <row r="147" spans="1:4">
      <c r="A147" s="66">
        <v>621280</v>
      </c>
      <c r="B147" s="66" t="s">
        <v>1115</v>
      </c>
      <c r="C147" s="225">
        <v>6.4</v>
      </c>
      <c r="D147" s="66"/>
    </row>
    <row r="148" spans="1:4">
      <c r="A148" s="66">
        <v>621281</v>
      </c>
      <c r="B148" s="66" t="s">
        <v>1116</v>
      </c>
      <c r="C148" s="225">
        <v>6.4</v>
      </c>
      <c r="D148" s="66"/>
    </row>
    <row r="149" spans="1:4">
      <c r="A149" s="66">
        <v>621282</v>
      </c>
      <c r="B149" s="66" t="s">
        <v>1117</v>
      </c>
      <c r="C149" s="225">
        <v>6.4</v>
      </c>
      <c r="D149" s="66"/>
    </row>
    <row r="150" spans="1:4">
      <c r="A150" s="66">
        <v>621283</v>
      </c>
      <c r="B150" s="66" t="s">
        <v>1118</v>
      </c>
      <c r="C150" s="225">
        <v>6.4</v>
      </c>
      <c r="D150" s="66"/>
    </row>
    <row r="151" spans="1:4">
      <c r="A151" s="66">
        <v>621284</v>
      </c>
      <c r="B151" s="66" t="s">
        <v>1119</v>
      </c>
      <c r="C151" s="225">
        <v>6.4</v>
      </c>
      <c r="D151" s="66"/>
    </row>
    <row r="152" spans="1:4">
      <c r="A152" s="66">
        <v>621285</v>
      </c>
      <c r="B152" s="66" t="s">
        <v>1120</v>
      </c>
      <c r="C152" s="225">
        <v>6.4</v>
      </c>
      <c r="D152" s="66"/>
    </row>
    <row r="153" spans="1:4">
      <c r="A153" s="66">
        <v>621286</v>
      </c>
      <c r="B153" s="66" t="s">
        <v>1121</v>
      </c>
      <c r="C153" s="225">
        <v>6.4</v>
      </c>
      <c r="D153" s="66"/>
    </row>
    <row r="154" spans="1:4">
      <c r="A154" s="66">
        <v>621287</v>
      </c>
      <c r="B154" s="66" t="s">
        <v>1122</v>
      </c>
      <c r="C154" s="225">
        <v>6.4</v>
      </c>
      <c r="D154" s="66"/>
    </row>
    <row r="155" spans="1:4">
      <c r="A155" s="66">
        <v>621288</v>
      </c>
      <c r="B155" s="66" t="s">
        <v>1123</v>
      </c>
      <c r="C155" s="225">
        <v>6.4</v>
      </c>
      <c r="D155" s="66"/>
    </row>
    <row r="156" spans="1:4">
      <c r="A156" s="66">
        <v>621289</v>
      </c>
      <c r="B156" s="66" t="s">
        <v>1124</v>
      </c>
      <c r="C156" s="225">
        <v>6.4</v>
      </c>
      <c r="D156" s="66"/>
    </row>
    <row r="157" spans="1:4">
      <c r="A157" s="66">
        <v>621290</v>
      </c>
      <c r="B157" s="66" t="s">
        <v>1125</v>
      </c>
      <c r="C157" s="225">
        <v>6.4</v>
      </c>
      <c r="D157" s="66"/>
    </row>
    <row r="158" spans="1:4">
      <c r="A158" s="66">
        <v>621291</v>
      </c>
      <c r="B158" s="66" t="s">
        <v>1126</v>
      </c>
      <c r="C158" s="225">
        <v>6.4</v>
      </c>
      <c r="D158" s="66"/>
    </row>
    <row r="159" spans="1:4">
      <c r="A159" s="66">
        <v>621292</v>
      </c>
      <c r="B159" s="66" t="s">
        <v>1127</v>
      </c>
      <c r="C159" s="225">
        <v>6.4</v>
      </c>
      <c r="D159" s="66"/>
    </row>
    <row r="160" spans="1:4">
      <c r="A160" s="66">
        <v>621293</v>
      </c>
      <c r="B160" s="66" t="s">
        <v>1128</v>
      </c>
      <c r="C160" s="225">
        <v>6.4</v>
      </c>
      <c r="D160" s="66"/>
    </row>
    <row r="161" spans="1:4">
      <c r="A161" s="66">
        <v>621294</v>
      </c>
      <c r="B161" s="66" t="s">
        <v>1129</v>
      </c>
      <c r="C161" s="225">
        <v>6.4</v>
      </c>
      <c r="D161" s="66"/>
    </row>
    <row r="162" spans="1:4">
      <c r="A162" s="66">
        <v>621296</v>
      </c>
      <c r="B162" s="66" t="s">
        <v>1130</v>
      </c>
      <c r="C162" s="225">
        <v>6.4</v>
      </c>
      <c r="D162" s="66"/>
    </row>
    <row r="163" spans="1:4">
      <c r="A163" s="66">
        <v>621297</v>
      </c>
      <c r="B163" s="66" t="s">
        <v>1131</v>
      </c>
      <c r="C163" s="225">
        <v>6.4</v>
      </c>
      <c r="D163" s="66"/>
    </row>
    <row r="164" spans="1:4">
      <c r="A164" s="66">
        <v>621298</v>
      </c>
      <c r="B164" s="66" t="s">
        <v>1132</v>
      </c>
      <c r="C164" s="225">
        <v>6.4</v>
      </c>
      <c r="D164" s="66"/>
    </row>
    <row r="165" spans="1:4">
      <c r="A165" s="66">
        <v>554330</v>
      </c>
      <c r="B165" s="66" t="s">
        <v>1133</v>
      </c>
      <c r="C165" s="225">
        <v>6.4</v>
      </c>
      <c r="D165" s="66"/>
    </row>
    <row r="166" spans="1:4">
      <c r="A166" s="66">
        <v>554333</v>
      </c>
      <c r="B166" s="66" t="s">
        <v>1134</v>
      </c>
      <c r="C166" s="225">
        <v>6.4</v>
      </c>
      <c r="D166" s="66"/>
    </row>
    <row r="167" spans="1:4">
      <c r="A167" s="66">
        <v>432110</v>
      </c>
      <c r="B167" s="66" t="s">
        <v>1155</v>
      </c>
      <c r="C167" s="66" t="s">
        <v>1188</v>
      </c>
      <c r="D167" s="66"/>
    </row>
    <row r="168" spans="1:4">
      <c r="A168" s="66">
        <v>460109</v>
      </c>
      <c r="B168" s="66" t="s">
        <v>1156</v>
      </c>
      <c r="C168" s="66">
        <v>5.5</v>
      </c>
      <c r="D168" s="66"/>
    </row>
    <row r="169" spans="1:4">
      <c r="A169" s="66">
        <v>460226</v>
      </c>
      <c r="B169" s="66" t="s">
        <v>1157</v>
      </c>
      <c r="C169" s="66">
        <v>5.5</v>
      </c>
      <c r="D169" s="66"/>
    </row>
    <row r="170" spans="1:4">
      <c r="A170" s="66">
        <v>460227</v>
      </c>
      <c r="B170" s="66" t="s">
        <v>1158</v>
      </c>
      <c r="C170" s="66">
        <v>5.5</v>
      </c>
      <c r="D170" s="66"/>
    </row>
    <row r="171" spans="1:4">
      <c r="A171" s="66">
        <v>553139</v>
      </c>
      <c r="B171" s="66" t="s">
        <v>1159</v>
      </c>
      <c r="C171" s="66">
        <v>5.2</v>
      </c>
      <c r="D171" s="66"/>
    </row>
    <row r="172" spans="1:4">
      <c r="A172" s="66">
        <v>553274</v>
      </c>
      <c r="B172" s="66" t="s">
        <v>1160</v>
      </c>
      <c r="C172" s="225">
        <v>6.4</v>
      </c>
      <c r="D172" s="66"/>
    </row>
    <row r="173" spans="1:4">
      <c r="A173" s="66">
        <v>553275</v>
      </c>
      <c r="B173" s="66" t="s">
        <v>1161</v>
      </c>
      <c r="C173" s="225">
        <v>6.4</v>
      </c>
      <c r="D173" s="66"/>
    </row>
    <row r="174" spans="1:4">
      <c r="A174" s="66">
        <v>553385</v>
      </c>
      <c r="B174" s="66" t="s">
        <v>1162</v>
      </c>
      <c r="C174" s="225">
        <v>6.4</v>
      </c>
      <c r="D174" s="66"/>
    </row>
    <row r="175" spans="1:4">
      <c r="A175" s="66">
        <v>553386</v>
      </c>
      <c r="B175" s="66" t="s">
        <v>1163</v>
      </c>
      <c r="C175" s="225">
        <v>6.4</v>
      </c>
      <c r="D175" s="66"/>
    </row>
    <row r="176" spans="1:4">
      <c r="A176" s="221">
        <v>553387</v>
      </c>
      <c r="B176" s="221" t="s">
        <v>1164</v>
      </c>
      <c r="C176" s="225">
        <v>6.4</v>
      </c>
      <c r="D176" s="221"/>
    </row>
    <row r="177" spans="1:4">
      <c r="A177" s="66">
        <v>416100</v>
      </c>
      <c r="B177" s="66" t="s">
        <v>1169</v>
      </c>
      <c r="C177" s="66">
        <v>5.3</v>
      </c>
      <c r="D177" s="66"/>
    </row>
    <row r="178" spans="1:4">
      <c r="A178" s="66">
        <v>426100</v>
      </c>
      <c r="B178" s="66" t="s">
        <v>1171</v>
      </c>
      <c r="C178" s="66">
        <v>5.3</v>
      </c>
      <c r="D178" s="66"/>
    </row>
    <row r="179" spans="1:4">
      <c r="A179" s="66">
        <v>444444</v>
      </c>
      <c r="B179" s="66" t="s">
        <v>1172</v>
      </c>
      <c r="C179" s="66">
        <v>5.3</v>
      </c>
      <c r="D179" s="66"/>
    </row>
    <row r="180" spans="1:4">
      <c r="A180" s="225">
        <v>436100</v>
      </c>
      <c r="B180" s="225" t="s">
        <v>1173</v>
      </c>
      <c r="C180" s="225" t="s">
        <v>1188</v>
      </c>
      <c r="D180" s="225"/>
    </row>
    <row r="181" spans="1:4">
      <c r="A181" s="221">
        <v>446100</v>
      </c>
      <c r="B181" s="221" t="s">
        <v>1175</v>
      </c>
      <c r="C181" s="221" t="s">
        <v>1188</v>
      </c>
      <c r="D181" s="221"/>
    </row>
    <row r="182" spans="1:4">
      <c r="A182" s="66">
        <v>527100</v>
      </c>
      <c r="B182" s="66" t="s">
        <v>1176</v>
      </c>
      <c r="C182" s="66">
        <v>5.3</v>
      </c>
      <c r="D182" s="66"/>
    </row>
    <row r="183" spans="1:4">
      <c r="A183" s="66">
        <v>555555</v>
      </c>
      <c r="B183" s="66" t="s">
        <v>1177</v>
      </c>
      <c r="C183" s="66">
        <v>5.3</v>
      </c>
      <c r="D183" s="66"/>
    </row>
    <row r="184" spans="1:4">
      <c r="A184" s="226">
        <v>999998</v>
      </c>
      <c r="B184" s="226" t="s">
        <v>1179</v>
      </c>
      <c r="C184" s="226" t="s">
        <v>1188</v>
      </c>
      <c r="D184" s="226"/>
    </row>
    <row r="185" spans="1:4">
      <c r="A185" s="66">
        <v>516100</v>
      </c>
      <c r="B185" s="66" t="s">
        <v>1180</v>
      </c>
      <c r="C185" s="66">
        <v>5.3</v>
      </c>
      <c r="D185" s="66"/>
    </row>
    <row r="186" spans="1:4">
      <c r="A186" s="66">
        <v>415102</v>
      </c>
      <c r="B186" s="66" t="s">
        <v>1183</v>
      </c>
      <c r="C186" s="66">
        <v>5.3</v>
      </c>
      <c r="D186" s="66"/>
    </row>
    <row r="187" spans="1:4">
      <c r="A187" s="225">
        <v>435100</v>
      </c>
      <c r="B187" s="225" t="s">
        <v>1184</v>
      </c>
      <c r="C187" s="225" t="s">
        <v>1188</v>
      </c>
      <c r="D187" s="225"/>
    </row>
    <row r="188" spans="1:4">
      <c r="A188" s="221">
        <v>460111</v>
      </c>
      <c r="B188" s="222" t="s">
        <v>1194</v>
      </c>
      <c r="C188" s="221">
        <v>5.5</v>
      </c>
      <c r="D188" s="221"/>
    </row>
    <row r="189" spans="1:4">
      <c r="A189" s="66">
        <v>512145</v>
      </c>
      <c r="B189" s="70" t="s">
        <v>1195</v>
      </c>
      <c r="C189" s="66">
        <v>5.3</v>
      </c>
      <c r="D189" s="66"/>
    </row>
    <row r="190" spans="1:4">
      <c r="A190" s="89">
        <v>513190</v>
      </c>
      <c r="B190" s="88" t="e">
        <v>#N/A</v>
      </c>
      <c r="C190" s="87">
        <v>5.3</v>
      </c>
      <c r="D190" s="66"/>
    </row>
    <row r="191" spans="1:4">
      <c r="A191" s="227">
        <v>553113</v>
      </c>
      <c r="B191" s="228" t="e">
        <v>#N/A</v>
      </c>
      <c r="C191" s="225">
        <v>6.4</v>
      </c>
      <c r="D191" s="225"/>
    </row>
    <row r="192" spans="1:4">
      <c r="A192" s="89">
        <v>460101</v>
      </c>
      <c r="B192" s="88" t="e">
        <v>#N/A</v>
      </c>
      <c r="C192" s="88">
        <v>5.5</v>
      </c>
      <c r="D192" s="66"/>
    </row>
    <row r="193" spans="1:4">
      <c r="A193" s="89">
        <v>460147</v>
      </c>
      <c r="B193" s="88" t="s">
        <v>1309</v>
      </c>
      <c r="C193" s="88">
        <v>5.5</v>
      </c>
      <c r="D193" s="66"/>
    </row>
    <row r="194" spans="1:4">
      <c r="A194" s="89">
        <v>553203</v>
      </c>
      <c r="B194" s="88" t="s">
        <v>1894</v>
      </c>
      <c r="C194" s="225">
        <v>6.4</v>
      </c>
      <c r="D194" s="66"/>
    </row>
    <row r="195" spans="1:4">
      <c r="A195" s="89">
        <v>555527</v>
      </c>
      <c r="B195" s="88" t="e">
        <v>#N/A</v>
      </c>
      <c r="C195" s="225">
        <v>6.4</v>
      </c>
      <c r="D195" s="66"/>
    </row>
    <row r="196" spans="1:4">
      <c r="A196" s="89">
        <v>460112</v>
      </c>
      <c r="B196" s="88" t="e">
        <v>#N/A</v>
      </c>
      <c r="C196" s="88">
        <v>5.5</v>
      </c>
      <c r="D196" s="66"/>
    </row>
    <row r="197" spans="1:4">
      <c r="A197" s="89">
        <v>460114</v>
      </c>
      <c r="B197" s="88" t="e">
        <v>#N/A</v>
      </c>
      <c r="C197" s="88">
        <v>5.5</v>
      </c>
      <c r="D197" s="66"/>
    </row>
    <row r="198" spans="1:4">
      <c r="A198" s="89">
        <v>460166</v>
      </c>
      <c r="B198" s="88" t="s">
        <v>1687</v>
      </c>
      <c r="C198" s="88">
        <v>5.5</v>
      </c>
      <c r="D198" s="66"/>
    </row>
    <row r="199" spans="1:4">
      <c r="A199" s="89">
        <v>556346</v>
      </c>
      <c r="B199" s="88" t="e">
        <v>#N/A</v>
      </c>
      <c r="C199" s="88" t="s">
        <v>1188</v>
      </c>
      <c r="D199" s="66"/>
    </row>
    <row r="200" spans="1:4">
      <c r="A200" s="89">
        <v>621299</v>
      </c>
      <c r="B200" s="88" t="s">
        <v>1811</v>
      </c>
      <c r="C200" s="88" t="s">
        <v>1188</v>
      </c>
      <c r="D200" s="66"/>
    </row>
    <row r="201" spans="1:4">
      <c r="A201" s="89">
        <v>621310</v>
      </c>
      <c r="B201" s="88" t="s">
        <v>1812</v>
      </c>
      <c r="C201" s="88" t="s">
        <v>1188</v>
      </c>
      <c r="D201" s="66"/>
    </row>
    <row r="202" spans="1:4">
      <c r="A202" s="89">
        <v>621311</v>
      </c>
      <c r="B202" s="88" t="s">
        <v>1813</v>
      </c>
      <c r="C202" s="88" t="s">
        <v>1188</v>
      </c>
      <c r="D202" s="66"/>
    </row>
    <row r="203" spans="1:4">
      <c r="A203" s="89">
        <v>621312</v>
      </c>
      <c r="B203" s="88" t="s">
        <v>1814</v>
      </c>
      <c r="C203" s="88" t="s">
        <v>1188</v>
      </c>
      <c r="D203" s="66"/>
    </row>
    <row r="204" spans="1:4">
      <c r="A204" s="89">
        <v>621313</v>
      </c>
      <c r="B204" s="88" t="s">
        <v>1815</v>
      </c>
      <c r="C204" s="88" t="s">
        <v>1188</v>
      </c>
      <c r="D204" s="66"/>
    </row>
    <row r="205" spans="1:4">
      <c r="A205" s="223">
        <v>621314</v>
      </c>
      <c r="B205" s="224" t="s">
        <v>1816</v>
      </c>
      <c r="C205" s="224" t="s">
        <v>1188</v>
      </c>
      <c r="D205" s="221"/>
    </row>
    <row r="206" spans="1:4">
      <c r="A206" s="89">
        <v>553128</v>
      </c>
      <c r="B206" s="88" t="e">
        <v>#N/A</v>
      </c>
      <c r="C206" s="87">
        <v>5.3</v>
      </c>
      <c r="D206" s="66"/>
    </row>
    <row r="209" spans="1:4">
      <c r="A209" s="73" t="s">
        <v>1412</v>
      </c>
    </row>
    <row r="211" spans="1:4">
      <c r="A211" s="55">
        <v>452247</v>
      </c>
      <c r="B211" s="54" t="s">
        <v>1346</v>
      </c>
      <c r="C211" s="66">
        <v>5.2</v>
      </c>
    </row>
    <row r="212" spans="1:4">
      <c r="A212" s="55">
        <v>460173</v>
      </c>
      <c r="B212" s="54" t="s">
        <v>1347</v>
      </c>
      <c r="C212" s="221">
        <v>5.5</v>
      </c>
      <c r="D212" s="221"/>
    </row>
    <row r="213" spans="1:4">
      <c r="A213" s="120">
        <v>512247</v>
      </c>
      <c r="B213" s="70" t="s">
        <v>1348</v>
      </c>
      <c r="C213" s="66">
        <v>5.3</v>
      </c>
      <c r="D213" s="66"/>
    </row>
    <row r="214" spans="1:4">
      <c r="A214" s="55">
        <v>553006</v>
      </c>
      <c r="B214" s="54" t="s">
        <v>1357</v>
      </c>
      <c r="C214" s="225">
        <v>6.4</v>
      </c>
    </row>
    <row r="216" spans="1:4">
      <c r="A216">
        <v>152400</v>
      </c>
      <c r="B216" t="s">
        <v>798</v>
      </c>
      <c r="C216" t="s">
        <v>1596</v>
      </c>
      <c r="D216" t="s">
        <v>1596</v>
      </c>
    </row>
    <row r="217" spans="1:4">
      <c r="A217">
        <v>140500</v>
      </c>
      <c r="B217" t="s">
        <v>800</v>
      </c>
      <c r="C217" t="s">
        <v>1596</v>
      </c>
      <c r="D217" t="s">
        <v>1596</v>
      </c>
    </row>
    <row r="218" spans="1:4">
      <c r="A218">
        <v>140504</v>
      </c>
      <c r="B218" t="s">
        <v>801</v>
      </c>
      <c r="C218" t="s">
        <v>1596</v>
      </c>
      <c r="D218" t="s">
        <v>1596</v>
      </c>
    </row>
    <row r="219" spans="1:4">
      <c r="A219">
        <v>140505</v>
      </c>
      <c r="B219" t="s">
        <v>802</v>
      </c>
      <c r="C219" t="s">
        <v>1596</v>
      </c>
      <c r="D219" t="s">
        <v>1596</v>
      </c>
    </row>
    <row r="220" spans="1:4">
      <c r="A220">
        <v>141675</v>
      </c>
      <c r="B220" t="s">
        <v>803</v>
      </c>
      <c r="C220" t="s">
        <v>1596</v>
      </c>
      <c r="D220" t="s">
        <v>1596</v>
      </c>
    </row>
    <row r="221" spans="1:4">
      <c r="A221">
        <v>212101</v>
      </c>
      <c r="B221" t="s">
        <v>810</v>
      </c>
      <c r="C221" t="s">
        <v>1596</v>
      </c>
      <c r="D221" t="s">
        <v>1596</v>
      </c>
    </row>
    <row r="222" spans="1:4">
      <c r="A222">
        <v>212160</v>
      </c>
      <c r="B222" t="s">
        <v>811</v>
      </c>
      <c r="C222" t="s">
        <v>1596</v>
      </c>
      <c r="D222" t="s">
        <v>1596</v>
      </c>
    </row>
    <row r="223" spans="1:4">
      <c r="A223">
        <v>213143</v>
      </c>
      <c r="B223" t="s">
        <v>820</v>
      </c>
      <c r="C223" t="s">
        <v>1596</v>
      </c>
      <c r="D223" t="s">
        <v>1596</v>
      </c>
    </row>
    <row r="224" spans="1:4">
      <c r="A224">
        <v>303207</v>
      </c>
      <c r="B224" t="s">
        <v>826</v>
      </c>
      <c r="C224" t="s">
        <v>1596</v>
      </c>
      <c r="D224" t="s">
        <v>1596</v>
      </c>
    </row>
    <row r="225" spans="1:4">
      <c r="A225">
        <v>390000</v>
      </c>
      <c r="B225" t="s">
        <v>827</v>
      </c>
      <c r="C225" t="s">
        <v>1596</v>
      </c>
      <c r="D225" t="s">
        <v>1596</v>
      </c>
    </row>
    <row r="226" spans="1:4">
      <c r="A226">
        <v>390405</v>
      </c>
      <c r="B226" t="s">
        <v>828</v>
      </c>
      <c r="C226" t="s">
        <v>1596</v>
      </c>
      <c r="D226" t="s">
        <v>1596</v>
      </c>
    </row>
    <row r="227" spans="1:4">
      <c r="A227">
        <v>390407</v>
      </c>
      <c r="B227" t="s">
        <v>829</v>
      </c>
      <c r="C227" t="s">
        <v>1596</v>
      </c>
      <c r="D227" t="s">
        <v>1596</v>
      </c>
    </row>
    <row r="228" spans="1:4">
      <c r="A228">
        <v>390409</v>
      </c>
      <c r="B228" t="s">
        <v>830</v>
      </c>
      <c r="C228" t="s">
        <v>1596</v>
      </c>
      <c r="D228" t="s">
        <v>1596</v>
      </c>
    </row>
    <row r="229" spans="1:4">
      <c r="A229">
        <v>212153</v>
      </c>
      <c r="B229" t="s">
        <v>873</v>
      </c>
      <c r="C229" t="s">
        <v>1596</v>
      </c>
      <c r="D229" t="s">
        <v>1596</v>
      </c>
    </row>
    <row r="230" spans="1:4">
      <c r="A230">
        <v>212220</v>
      </c>
      <c r="B230" t="s">
        <v>812</v>
      </c>
      <c r="C230" t="s">
        <v>1596</v>
      </c>
      <c r="D230" t="s">
        <v>1596</v>
      </c>
    </row>
    <row r="231" spans="1:4">
      <c r="A231">
        <v>212271</v>
      </c>
      <c r="B231" t="s">
        <v>817</v>
      </c>
      <c r="C231" t="s">
        <v>1596</v>
      </c>
      <c r="D231" t="s">
        <v>1596</v>
      </c>
    </row>
    <row r="232" spans="1:4">
      <c r="A232">
        <v>212272</v>
      </c>
      <c r="B232" t="s">
        <v>818</v>
      </c>
      <c r="C232" t="s">
        <v>1596</v>
      </c>
      <c r="D232" t="s">
        <v>1596</v>
      </c>
    </row>
    <row r="233" spans="1:4">
      <c r="A233">
        <v>213500</v>
      </c>
      <c r="B233" t="s">
        <v>821</v>
      </c>
      <c r="C233" t="s">
        <v>1596</v>
      </c>
      <c r="D233" t="s">
        <v>1596</v>
      </c>
    </row>
    <row r="234" spans="1:4">
      <c r="A234">
        <v>140314</v>
      </c>
      <c r="B234" t="s">
        <v>878</v>
      </c>
      <c r="C234" t="s">
        <v>1596</v>
      </c>
      <c r="D234" t="s">
        <v>1596</v>
      </c>
    </row>
    <row r="235" spans="1:4">
      <c r="A235">
        <v>212121</v>
      </c>
      <c r="B235" t="s">
        <v>879</v>
      </c>
      <c r="C235" t="s">
        <v>1596</v>
      </c>
      <c r="D235" t="s">
        <v>1596</v>
      </c>
    </row>
    <row r="236" spans="1:4">
      <c r="A236">
        <v>303245</v>
      </c>
      <c r="B236" t="s">
        <v>880</v>
      </c>
      <c r="C236" t="s">
        <v>1596</v>
      </c>
      <c r="D236" t="s">
        <v>1596</v>
      </c>
    </row>
    <row r="237" spans="1:4">
      <c r="A237">
        <v>390445</v>
      </c>
      <c r="B237" t="s">
        <v>881</v>
      </c>
      <c r="C237" t="s">
        <v>1596</v>
      </c>
      <c r="D237" t="s">
        <v>1596</v>
      </c>
    </row>
    <row r="238" spans="1:4">
      <c r="A238">
        <v>102120</v>
      </c>
      <c r="B238" t="s">
        <v>792</v>
      </c>
      <c r="C238" t="s">
        <v>1596</v>
      </c>
      <c r="D238" t="s">
        <v>1596</v>
      </c>
    </row>
    <row r="239" spans="1:4">
      <c r="A239">
        <v>102130</v>
      </c>
      <c r="B239" t="s">
        <v>882</v>
      </c>
      <c r="C239" t="s">
        <v>1596</v>
      </c>
      <c r="D239" t="s">
        <v>1596</v>
      </c>
    </row>
    <row r="240" spans="1:4">
      <c r="A240">
        <v>102135</v>
      </c>
      <c r="B240" t="s">
        <v>883</v>
      </c>
      <c r="C240" t="s">
        <v>1596</v>
      </c>
      <c r="D240" t="s">
        <v>1596</v>
      </c>
    </row>
    <row r="241" spans="1:4">
      <c r="A241">
        <v>102190</v>
      </c>
      <c r="B241" t="s">
        <v>868</v>
      </c>
      <c r="C241" t="s">
        <v>1596</v>
      </c>
      <c r="D241" t="s">
        <v>1596</v>
      </c>
    </row>
    <row r="242" spans="1:4">
      <c r="A242">
        <v>103122</v>
      </c>
      <c r="B242" t="s">
        <v>1343</v>
      </c>
      <c r="C242" t="s">
        <v>1596</v>
      </c>
      <c r="D242" t="s">
        <v>1596</v>
      </c>
    </row>
    <row r="243" spans="1:4">
      <c r="A243">
        <v>110119</v>
      </c>
      <c r="B243" t="s">
        <v>796</v>
      </c>
      <c r="C243" t="s">
        <v>1596</v>
      </c>
      <c r="D243" t="s">
        <v>1596</v>
      </c>
    </row>
    <row r="244" spans="1:4">
      <c r="A244">
        <v>110247</v>
      </c>
      <c r="B244" t="s">
        <v>1344</v>
      </c>
      <c r="C244" t="s">
        <v>1596</v>
      </c>
      <c r="D244" t="s">
        <v>1596</v>
      </c>
    </row>
    <row r="245" spans="1:4">
      <c r="A245">
        <v>132124</v>
      </c>
      <c r="B245" t="s">
        <v>884</v>
      </c>
      <c r="C245" t="s">
        <v>1596</v>
      </c>
      <c r="D245" t="s">
        <v>1596</v>
      </c>
    </row>
    <row r="246" spans="1:4">
      <c r="A246">
        <v>132160</v>
      </c>
      <c r="B246" t="s">
        <v>885</v>
      </c>
      <c r="C246" t="s">
        <v>1596</v>
      </c>
      <c r="D246" t="s">
        <v>1596</v>
      </c>
    </row>
    <row r="247" spans="1:4">
      <c r="A247">
        <v>140307</v>
      </c>
      <c r="B247" t="s">
        <v>886</v>
      </c>
      <c r="C247" t="s">
        <v>1596</v>
      </c>
      <c r="D247" t="s">
        <v>1596</v>
      </c>
    </row>
    <row r="248" spans="1:4">
      <c r="A248">
        <v>140308</v>
      </c>
      <c r="B248" t="s">
        <v>887</v>
      </c>
      <c r="C248" t="s">
        <v>1596</v>
      </c>
      <c r="D248" t="s">
        <v>1596</v>
      </c>
    </row>
    <row r="249" spans="1:4">
      <c r="A249">
        <v>140311</v>
      </c>
      <c r="B249" t="s">
        <v>888</v>
      </c>
      <c r="C249" t="s">
        <v>1596</v>
      </c>
      <c r="D249" t="s">
        <v>1596</v>
      </c>
    </row>
    <row r="250" spans="1:4">
      <c r="A250">
        <v>140338</v>
      </c>
      <c r="B250" t="s">
        <v>889</v>
      </c>
      <c r="C250" t="s">
        <v>1596</v>
      </c>
      <c r="D250" t="s">
        <v>1596</v>
      </c>
    </row>
    <row r="251" spans="1:4">
      <c r="A251">
        <v>152120</v>
      </c>
      <c r="B251" t="s">
        <v>805</v>
      </c>
      <c r="C251" t="s">
        <v>1596</v>
      </c>
      <c r="D251" t="s">
        <v>1596</v>
      </c>
    </row>
    <row r="252" spans="1:4">
      <c r="A252">
        <v>152130</v>
      </c>
      <c r="B252" t="s">
        <v>890</v>
      </c>
      <c r="C252" t="s">
        <v>1596</v>
      </c>
      <c r="D252" t="s">
        <v>1596</v>
      </c>
    </row>
    <row r="253" spans="1:4">
      <c r="A253">
        <v>152135</v>
      </c>
      <c r="B253" t="s">
        <v>891</v>
      </c>
      <c r="C253" t="s">
        <v>1596</v>
      </c>
      <c r="D253" t="s">
        <v>1596</v>
      </c>
    </row>
    <row r="254" spans="1:4">
      <c r="A254">
        <v>152181</v>
      </c>
      <c r="B254" t="s">
        <v>870</v>
      </c>
      <c r="C254" t="s">
        <v>1596</v>
      </c>
      <c r="D254" t="s">
        <v>1596</v>
      </c>
    </row>
    <row r="255" spans="1:4">
      <c r="A255">
        <v>152247</v>
      </c>
      <c r="B255" t="s">
        <v>1345</v>
      </c>
      <c r="C255" t="s">
        <v>1596</v>
      </c>
      <c r="D255" t="s">
        <v>1596</v>
      </c>
    </row>
    <row r="256" spans="1:4">
      <c r="A256">
        <v>162120</v>
      </c>
      <c r="B256" t="s">
        <v>808</v>
      </c>
      <c r="C256" t="s">
        <v>1596</v>
      </c>
      <c r="D256" t="s">
        <v>1596</v>
      </c>
    </row>
    <row r="257" spans="1:4">
      <c r="A257">
        <v>162130</v>
      </c>
      <c r="B257" t="s">
        <v>892</v>
      </c>
      <c r="C257" t="s">
        <v>1596</v>
      </c>
      <c r="D257" t="s">
        <v>1596</v>
      </c>
    </row>
    <row r="258" spans="1:4">
      <c r="A258">
        <v>162135</v>
      </c>
      <c r="B258" t="s">
        <v>893</v>
      </c>
      <c r="C258" t="s">
        <v>1596</v>
      </c>
      <c r="D258" t="s">
        <v>1596</v>
      </c>
    </row>
    <row r="259" spans="1:4">
      <c r="A259">
        <v>162190</v>
      </c>
      <c r="B259" t="s">
        <v>872</v>
      </c>
      <c r="C259" t="s">
        <v>1596</v>
      </c>
      <c r="D259" t="s">
        <v>1596</v>
      </c>
    </row>
    <row r="260" spans="1:4">
      <c r="A260">
        <v>211103</v>
      </c>
      <c r="B260" t="s">
        <v>894</v>
      </c>
      <c r="C260" t="s">
        <v>1596</v>
      </c>
      <c r="D260" t="s">
        <v>1596</v>
      </c>
    </row>
    <row r="261" spans="1:4">
      <c r="A261">
        <v>212100</v>
      </c>
      <c r="B261" t="s">
        <v>895</v>
      </c>
      <c r="C261" t="s">
        <v>1596</v>
      </c>
      <c r="D261" t="s">
        <v>1596</v>
      </c>
    </row>
    <row r="262" spans="1:4">
      <c r="A262">
        <v>212195</v>
      </c>
      <c r="B262" t="s">
        <v>1308</v>
      </c>
      <c r="C262" t="s">
        <v>1596</v>
      </c>
      <c r="D262" t="s">
        <v>1596</v>
      </c>
    </row>
    <row r="263" spans="1:4">
      <c r="A263">
        <v>212233</v>
      </c>
      <c r="B263" t="s">
        <v>897</v>
      </c>
      <c r="C263" t="s">
        <v>1596</v>
      </c>
      <c r="D263" t="s">
        <v>1596</v>
      </c>
    </row>
    <row r="264" spans="1:4">
      <c r="A264">
        <v>212240</v>
      </c>
      <c r="B264" t="s">
        <v>813</v>
      </c>
      <c r="C264" t="s">
        <v>1596</v>
      </c>
      <c r="D264" t="s">
        <v>1596</v>
      </c>
    </row>
    <row r="265" spans="1:4">
      <c r="A265">
        <v>212242</v>
      </c>
      <c r="B265" t="s">
        <v>995</v>
      </c>
      <c r="C265" t="s">
        <v>1596</v>
      </c>
      <c r="D265" t="s">
        <v>1596</v>
      </c>
    </row>
    <row r="266" spans="1:4">
      <c r="A266">
        <v>212247</v>
      </c>
      <c r="B266" t="s">
        <v>898</v>
      </c>
      <c r="C266" t="s">
        <v>1596</v>
      </c>
      <c r="D266" t="s">
        <v>1596</v>
      </c>
    </row>
    <row r="267" spans="1:4">
      <c r="A267">
        <v>212252</v>
      </c>
      <c r="B267" t="s">
        <v>814</v>
      </c>
      <c r="C267" t="s">
        <v>1596</v>
      </c>
      <c r="D267" t="s">
        <v>1596</v>
      </c>
    </row>
    <row r="268" spans="1:4">
      <c r="A268">
        <v>212253</v>
      </c>
      <c r="B268" t="s">
        <v>899</v>
      </c>
      <c r="C268" t="s">
        <v>1596</v>
      </c>
      <c r="D268" t="s">
        <v>1596</v>
      </c>
    </row>
    <row r="269" spans="1:4">
      <c r="A269">
        <v>212255</v>
      </c>
      <c r="B269" t="s">
        <v>815</v>
      </c>
      <c r="C269" t="s">
        <v>1596</v>
      </c>
      <c r="D269" t="s">
        <v>1596</v>
      </c>
    </row>
    <row r="270" spans="1:4">
      <c r="A270">
        <v>212257</v>
      </c>
      <c r="B270" t="s">
        <v>816</v>
      </c>
      <c r="C270" t="s">
        <v>1596</v>
      </c>
      <c r="D270" t="s">
        <v>1596</v>
      </c>
    </row>
    <row r="271" spans="1:4">
      <c r="A271">
        <v>212258</v>
      </c>
      <c r="B271" t="s">
        <v>900</v>
      </c>
      <c r="C271" t="s">
        <v>1596</v>
      </c>
      <c r="D271" t="s">
        <v>1596</v>
      </c>
    </row>
    <row r="272" spans="1:4">
      <c r="A272">
        <v>212270</v>
      </c>
      <c r="B272" t="s">
        <v>901</v>
      </c>
      <c r="C272" t="s">
        <v>1596</v>
      </c>
      <c r="D272" t="s">
        <v>1596</v>
      </c>
    </row>
    <row r="273" spans="1:4">
      <c r="A273">
        <v>213155</v>
      </c>
      <c r="B273" t="s">
        <v>1483</v>
      </c>
      <c r="C273" t="s">
        <v>1596</v>
      </c>
      <c r="D273" t="s">
        <v>1596</v>
      </c>
    </row>
    <row r="274" spans="1:4">
      <c r="A274">
        <v>214100</v>
      </c>
      <c r="B274" t="s">
        <v>1484</v>
      </c>
      <c r="C274" t="s">
        <v>1596</v>
      </c>
      <c r="D274" t="s">
        <v>1596</v>
      </c>
    </row>
    <row r="275" spans="1:4">
      <c r="A275">
        <v>213105</v>
      </c>
      <c r="B275" t="s">
        <v>902</v>
      </c>
      <c r="C275" t="s">
        <v>1596</v>
      </c>
      <c r="D275" t="s">
        <v>1596</v>
      </c>
    </row>
    <row r="276" spans="1:4">
      <c r="A276">
        <v>213141</v>
      </c>
      <c r="B276" t="s">
        <v>903</v>
      </c>
      <c r="C276" t="s">
        <v>1596</v>
      </c>
      <c r="D276" t="s">
        <v>1596</v>
      </c>
    </row>
    <row r="277" spans="1:4">
      <c r="A277">
        <v>213504</v>
      </c>
      <c r="B277" t="s">
        <v>822</v>
      </c>
      <c r="C277" t="s">
        <v>1596</v>
      </c>
      <c r="D277" t="s">
        <v>1596</v>
      </c>
    </row>
    <row r="278" spans="1:4">
      <c r="A278">
        <v>310000</v>
      </c>
      <c r="B278" t="s">
        <v>824</v>
      </c>
      <c r="C278" t="s">
        <v>1596</v>
      </c>
      <c r="D278" t="s">
        <v>1596</v>
      </c>
    </row>
    <row r="279" spans="1:4">
      <c r="A279">
        <v>303201</v>
      </c>
      <c r="B279" t="s">
        <v>904</v>
      </c>
      <c r="C279" t="s">
        <v>1596</v>
      </c>
      <c r="D279" t="s">
        <v>1596</v>
      </c>
    </row>
    <row r="280" spans="1:4">
      <c r="A280">
        <v>303221</v>
      </c>
      <c r="B280" t="s">
        <v>905</v>
      </c>
      <c r="C280" t="s">
        <v>1596</v>
      </c>
      <c r="D280" t="s">
        <v>1596</v>
      </c>
    </row>
    <row r="281" spans="1:4">
      <c r="A281">
        <v>303223</v>
      </c>
      <c r="B281" t="s">
        <v>906</v>
      </c>
      <c r="C281" t="s">
        <v>1596</v>
      </c>
      <c r="D281" t="s">
        <v>1596</v>
      </c>
    </row>
    <row r="282" spans="1:4">
      <c r="A282">
        <v>303227</v>
      </c>
      <c r="B282" t="s">
        <v>907</v>
      </c>
      <c r="C282" t="s">
        <v>1596</v>
      </c>
      <c r="D282" t="s">
        <v>1596</v>
      </c>
    </row>
    <row r="283" spans="1:4">
      <c r="A283">
        <v>303229</v>
      </c>
      <c r="B283" t="s">
        <v>908</v>
      </c>
      <c r="C283" t="s">
        <v>1596</v>
      </c>
      <c r="D283" t="s">
        <v>1596</v>
      </c>
    </row>
    <row r="284" spans="1:4">
      <c r="A284">
        <v>303230</v>
      </c>
      <c r="B284" t="s">
        <v>909</v>
      </c>
      <c r="C284" t="s">
        <v>1596</v>
      </c>
      <c r="D284" t="s">
        <v>1596</v>
      </c>
    </row>
    <row r="285" spans="1:4">
      <c r="A285">
        <v>303248</v>
      </c>
      <c r="B285" t="s">
        <v>966</v>
      </c>
      <c r="C285" t="s">
        <v>1596</v>
      </c>
      <c r="D285" t="s">
        <v>1596</v>
      </c>
    </row>
    <row r="286" spans="1:4">
      <c r="A286">
        <v>303249</v>
      </c>
      <c r="B286" t="s">
        <v>910</v>
      </c>
      <c r="C286" t="s">
        <v>1596</v>
      </c>
      <c r="D286" t="s">
        <v>1596</v>
      </c>
    </row>
    <row r="287" spans="1:4">
      <c r="A287">
        <v>303250</v>
      </c>
      <c r="B287" t="s">
        <v>911</v>
      </c>
      <c r="C287" t="s">
        <v>1596</v>
      </c>
      <c r="D287" t="s">
        <v>1596</v>
      </c>
    </row>
    <row r="288" spans="1:4">
      <c r="A288">
        <v>303267</v>
      </c>
      <c r="B288" t="s">
        <v>912</v>
      </c>
      <c r="C288" t="s">
        <v>1596</v>
      </c>
      <c r="D288" t="s">
        <v>1596</v>
      </c>
    </row>
    <row r="289" spans="1:4">
      <c r="A289">
        <v>303269</v>
      </c>
      <c r="B289" t="s">
        <v>913</v>
      </c>
      <c r="C289" t="s">
        <v>1596</v>
      </c>
      <c r="D289" t="s">
        <v>1596</v>
      </c>
    </row>
    <row r="290" spans="1:4">
      <c r="A290">
        <v>303275</v>
      </c>
      <c r="B290" t="s">
        <v>914</v>
      </c>
      <c r="C290" t="s">
        <v>1596</v>
      </c>
      <c r="D290" t="s">
        <v>1596</v>
      </c>
    </row>
    <row r="291" spans="1:4">
      <c r="A291">
        <v>303276</v>
      </c>
      <c r="B291" t="s">
        <v>915</v>
      </c>
      <c r="C291" t="s">
        <v>1596</v>
      </c>
      <c r="D291" t="s">
        <v>1596</v>
      </c>
    </row>
    <row r="292" spans="1:4">
      <c r="A292">
        <v>390001</v>
      </c>
      <c r="B292" t="s">
        <v>916</v>
      </c>
      <c r="C292" t="s">
        <v>1596</v>
      </c>
      <c r="D292" t="s">
        <v>1596</v>
      </c>
    </row>
    <row r="293" spans="1:4">
      <c r="A293">
        <v>390421</v>
      </c>
      <c r="B293" t="s">
        <v>917</v>
      </c>
      <c r="C293" t="s">
        <v>1596</v>
      </c>
      <c r="D293" t="s">
        <v>1596</v>
      </c>
    </row>
    <row r="294" spans="1:4">
      <c r="A294">
        <v>390423</v>
      </c>
      <c r="B294" t="s">
        <v>918</v>
      </c>
      <c r="C294" t="s">
        <v>1596</v>
      </c>
      <c r="D294" t="s">
        <v>1596</v>
      </c>
    </row>
    <row r="295" spans="1:4">
      <c r="A295">
        <v>390427</v>
      </c>
      <c r="B295" t="s">
        <v>919</v>
      </c>
      <c r="C295" t="s">
        <v>1596</v>
      </c>
      <c r="D295" t="s">
        <v>1596</v>
      </c>
    </row>
    <row r="296" spans="1:4">
      <c r="A296">
        <v>390429</v>
      </c>
      <c r="B296" t="s">
        <v>920</v>
      </c>
      <c r="C296" t="s">
        <v>1596</v>
      </c>
      <c r="D296" t="s">
        <v>1596</v>
      </c>
    </row>
    <row r="297" spans="1:4">
      <c r="A297">
        <v>390430</v>
      </c>
      <c r="B297" t="s">
        <v>921</v>
      </c>
      <c r="C297" t="s">
        <v>1596</v>
      </c>
      <c r="D297" t="s">
        <v>1596</v>
      </c>
    </row>
    <row r="298" spans="1:4">
      <c r="A298">
        <v>390448</v>
      </c>
      <c r="B298" t="s">
        <v>922</v>
      </c>
      <c r="C298" t="s">
        <v>1596</v>
      </c>
      <c r="D298" t="s">
        <v>1596</v>
      </c>
    </row>
    <row r="299" spans="1:4">
      <c r="A299">
        <v>390449</v>
      </c>
      <c r="B299" t="s">
        <v>923</v>
      </c>
      <c r="C299" t="s">
        <v>1596</v>
      </c>
      <c r="D299" t="s">
        <v>1596</v>
      </c>
    </row>
    <row r="300" spans="1:4">
      <c r="A300">
        <v>390450</v>
      </c>
      <c r="B300" t="s">
        <v>924</v>
      </c>
      <c r="C300" t="s">
        <v>1596</v>
      </c>
      <c r="D300" t="s">
        <v>1596</v>
      </c>
    </row>
    <row r="301" spans="1:4">
      <c r="A301">
        <v>390467</v>
      </c>
      <c r="B301" t="s">
        <v>925</v>
      </c>
      <c r="C301" t="s">
        <v>1596</v>
      </c>
      <c r="D301" t="s">
        <v>1596</v>
      </c>
    </row>
    <row r="302" spans="1:4">
      <c r="A302">
        <v>390469</v>
      </c>
      <c r="B302" t="s">
        <v>926</v>
      </c>
      <c r="C302" t="s">
        <v>1596</v>
      </c>
      <c r="D302" t="s">
        <v>1596</v>
      </c>
    </row>
    <row r="303" spans="1:4">
      <c r="A303">
        <v>390475</v>
      </c>
      <c r="B303" t="s">
        <v>927</v>
      </c>
      <c r="C303" t="s">
        <v>1596</v>
      </c>
      <c r="D303" t="s">
        <v>1596</v>
      </c>
    </row>
    <row r="304" spans="1:4">
      <c r="A304">
        <v>390476</v>
      </c>
      <c r="B304" t="s">
        <v>928</v>
      </c>
      <c r="C304" t="s">
        <v>1596</v>
      </c>
      <c r="D304" t="s">
        <v>1596</v>
      </c>
    </row>
    <row r="305" spans="1:4">
      <c r="A305">
        <v>390486</v>
      </c>
      <c r="B305" t="s">
        <v>929</v>
      </c>
      <c r="C305" t="s">
        <v>1596</v>
      </c>
      <c r="D305" t="s">
        <v>1596</v>
      </c>
    </row>
    <row r="306" spans="1:4">
      <c r="A306">
        <v>390487</v>
      </c>
      <c r="B306" t="s">
        <v>930</v>
      </c>
      <c r="C306" t="s">
        <v>1596</v>
      </c>
      <c r="D306" t="s">
        <v>1596</v>
      </c>
    </row>
    <row r="307" spans="1:4">
      <c r="A307">
        <v>460148</v>
      </c>
      <c r="B307" t="s">
        <v>1485</v>
      </c>
      <c r="C307" s="66">
        <v>5.5</v>
      </c>
      <c r="D307" s="66"/>
    </row>
    <row r="308" spans="1:4">
      <c r="A308">
        <v>553176</v>
      </c>
      <c r="B308" t="s">
        <v>1486</v>
      </c>
      <c r="C308" s="225">
        <v>6.4</v>
      </c>
      <c r="D308" s="66"/>
    </row>
    <row r="309" spans="1:4">
      <c r="A309">
        <v>555599</v>
      </c>
      <c r="B309" t="s">
        <v>1487</v>
      </c>
      <c r="C309" s="225">
        <v>6.4</v>
      </c>
      <c r="D309" s="66"/>
    </row>
    <row r="310" spans="1:4">
      <c r="A310">
        <v>555600</v>
      </c>
      <c r="B310" t="s">
        <v>1488</v>
      </c>
      <c r="C310" s="225">
        <v>6.4</v>
      </c>
      <c r="D310" s="66"/>
    </row>
    <row r="311" spans="1:4">
      <c r="A311">
        <v>555603</v>
      </c>
      <c r="B311" t="s">
        <v>1489</v>
      </c>
      <c r="C311" s="225">
        <v>6.4</v>
      </c>
      <c r="D311" s="66"/>
    </row>
    <row r="312" spans="1:4">
      <c r="A312">
        <v>555604</v>
      </c>
      <c r="B312" t="s">
        <v>1490</v>
      </c>
      <c r="C312" s="225">
        <v>6.4</v>
      </c>
      <c r="D312" s="66"/>
    </row>
    <row r="313" spans="1:4">
      <c r="A313">
        <v>555329</v>
      </c>
      <c r="B313" t="s">
        <v>1491</v>
      </c>
      <c r="C313" s="225">
        <v>6.4</v>
      </c>
      <c r="D313" s="66">
        <v>6.2</v>
      </c>
    </row>
    <row r="314" spans="1:4">
      <c r="A314">
        <v>555526</v>
      </c>
      <c r="B314" t="s">
        <v>1492</v>
      </c>
      <c r="C314" s="225">
        <v>6.4</v>
      </c>
      <c r="D314" s="66">
        <v>6.2</v>
      </c>
    </row>
    <row r="315" spans="1:4">
      <c r="A315">
        <v>303213</v>
      </c>
      <c r="B315" t="s">
        <v>964</v>
      </c>
      <c r="C315" t="s">
        <v>1596</v>
      </c>
      <c r="D315" t="s">
        <v>1596</v>
      </c>
    </row>
    <row r="316" spans="1:4">
      <c r="A316">
        <v>303215</v>
      </c>
      <c r="B316" t="s">
        <v>965</v>
      </c>
      <c r="C316" t="s">
        <v>1596</v>
      </c>
      <c r="D316" t="s">
        <v>1596</v>
      </c>
    </row>
    <row r="317" spans="1:4">
      <c r="A317">
        <v>303266</v>
      </c>
      <c r="B317" t="s">
        <v>967</v>
      </c>
      <c r="C317" t="s">
        <v>1596</v>
      </c>
      <c r="D317" t="s">
        <v>1596</v>
      </c>
    </row>
    <row r="318" spans="1:4">
      <c r="A318">
        <v>303268</v>
      </c>
      <c r="B318" t="s">
        <v>968</v>
      </c>
      <c r="C318" t="s">
        <v>1596</v>
      </c>
      <c r="D318" t="s">
        <v>1596</v>
      </c>
    </row>
    <row r="319" spans="1:4">
      <c r="A319">
        <v>303273</v>
      </c>
      <c r="B319" t="s">
        <v>969</v>
      </c>
      <c r="C319" t="s">
        <v>1596</v>
      </c>
      <c r="D319" t="s">
        <v>1596</v>
      </c>
    </row>
    <row r="320" spans="1:4">
      <c r="A320">
        <v>303274</v>
      </c>
      <c r="B320" t="s">
        <v>970</v>
      </c>
      <c r="C320" t="s">
        <v>1596</v>
      </c>
      <c r="D320" t="s">
        <v>1596</v>
      </c>
    </row>
    <row r="321" spans="1:4">
      <c r="A321">
        <v>390413</v>
      </c>
      <c r="B321" t="s">
        <v>971</v>
      </c>
      <c r="C321" t="s">
        <v>1596</v>
      </c>
      <c r="D321" t="s">
        <v>1596</v>
      </c>
    </row>
    <row r="322" spans="1:4">
      <c r="A322">
        <v>390415</v>
      </c>
      <c r="B322" t="s">
        <v>972</v>
      </c>
      <c r="C322" t="s">
        <v>1596</v>
      </c>
      <c r="D322" t="s">
        <v>1596</v>
      </c>
    </row>
    <row r="323" spans="1:4">
      <c r="A323">
        <v>390466</v>
      </c>
      <c r="B323" t="s">
        <v>973</v>
      </c>
      <c r="C323" t="s">
        <v>1596</v>
      </c>
      <c r="D323" t="s">
        <v>1596</v>
      </c>
    </row>
    <row r="324" spans="1:4">
      <c r="A324">
        <v>390468</v>
      </c>
      <c r="B324" t="s">
        <v>974</v>
      </c>
      <c r="C324" t="s">
        <v>1596</v>
      </c>
      <c r="D324" t="s">
        <v>1596</v>
      </c>
    </row>
    <row r="325" spans="1:4">
      <c r="A325">
        <v>390473</v>
      </c>
      <c r="B325" t="s">
        <v>975</v>
      </c>
      <c r="C325" t="s">
        <v>1596</v>
      </c>
      <c r="D325" t="s">
        <v>1596</v>
      </c>
    </row>
    <row r="326" spans="1:4">
      <c r="A326">
        <v>390474</v>
      </c>
      <c r="B326" t="s">
        <v>976</v>
      </c>
      <c r="C326" t="s">
        <v>1596</v>
      </c>
      <c r="D326" t="s">
        <v>1596</v>
      </c>
    </row>
    <row r="327" spans="1:4">
      <c r="A327">
        <v>140313</v>
      </c>
      <c r="B327" t="s">
        <v>977</v>
      </c>
      <c r="C327" t="s">
        <v>1596</v>
      </c>
      <c r="D327" t="s">
        <v>1596</v>
      </c>
    </row>
    <row r="328" spans="1:4">
      <c r="A328">
        <v>212261</v>
      </c>
      <c r="B328" t="s">
        <v>978</v>
      </c>
      <c r="C328" t="s">
        <v>1596</v>
      </c>
      <c r="D328" t="s">
        <v>1596</v>
      </c>
    </row>
    <row r="329" spans="1:4">
      <c r="A329">
        <v>102180</v>
      </c>
      <c r="B329" t="s">
        <v>979</v>
      </c>
      <c r="C329" t="s">
        <v>1596</v>
      </c>
      <c r="D329" t="s">
        <v>1596</v>
      </c>
    </row>
    <row r="330" spans="1:4">
      <c r="A330">
        <v>102210</v>
      </c>
      <c r="B330" t="s">
        <v>980</v>
      </c>
      <c r="C330" t="s">
        <v>1596</v>
      </c>
      <c r="D330" t="s">
        <v>1596</v>
      </c>
    </row>
    <row r="331" spans="1:4">
      <c r="A331">
        <v>132121</v>
      </c>
      <c r="B331" t="s">
        <v>990</v>
      </c>
      <c r="C331" t="s">
        <v>1596</v>
      </c>
      <c r="D331" t="s">
        <v>1596</v>
      </c>
    </row>
    <row r="332" spans="1:4">
      <c r="A332">
        <v>140402</v>
      </c>
      <c r="B332" t="s">
        <v>981</v>
      </c>
      <c r="C332" t="s">
        <v>1596</v>
      </c>
      <c r="D332" t="s">
        <v>1596</v>
      </c>
    </row>
    <row r="333" spans="1:4">
      <c r="A333">
        <v>152210</v>
      </c>
      <c r="B333" t="s">
        <v>982</v>
      </c>
      <c r="C333" t="s">
        <v>1596</v>
      </c>
      <c r="D333" t="s">
        <v>1596</v>
      </c>
    </row>
    <row r="334" spans="1:4">
      <c r="A334">
        <v>303205</v>
      </c>
      <c r="B334" t="s">
        <v>983</v>
      </c>
      <c r="C334" t="s">
        <v>1596</v>
      </c>
      <c r="D334" t="s">
        <v>1596</v>
      </c>
    </row>
    <row r="335" spans="1:4">
      <c r="A335">
        <v>303211</v>
      </c>
      <c r="B335" t="s">
        <v>984</v>
      </c>
      <c r="C335" t="s">
        <v>1596</v>
      </c>
      <c r="D335" t="s">
        <v>1596</v>
      </c>
    </row>
    <row r="336" spans="1:4">
      <c r="A336">
        <v>390005</v>
      </c>
      <c r="B336" t="s">
        <v>985</v>
      </c>
      <c r="C336" t="s">
        <v>1596</v>
      </c>
      <c r="D336" t="s">
        <v>1596</v>
      </c>
    </row>
    <row r="337" spans="1:4">
      <c r="A337">
        <v>390411</v>
      </c>
      <c r="B337" t="s">
        <v>986</v>
      </c>
      <c r="C337" t="s">
        <v>1596</v>
      </c>
      <c r="D337" t="s">
        <v>1596</v>
      </c>
    </row>
    <row r="338" spans="1:4">
      <c r="A338">
        <v>101100</v>
      </c>
      <c r="B338" t="s">
        <v>988</v>
      </c>
      <c r="C338" t="s">
        <v>1596</v>
      </c>
      <c r="D338" t="s">
        <v>1596</v>
      </c>
    </row>
    <row r="339" spans="1:4">
      <c r="A339">
        <v>102145</v>
      </c>
      <c r="B339" t="s">
        <v>867</v>
      </c>
      <c r="C339" t="s">
        <v>1596</v>
      </c>
      <c r="D339" t="s">
        <v>1596</v>
      </c>
    </row>
    <row r="340" spans="1:4">
      <c r="A340">
        <v>132100</v>
      </c>
      <c r="B340" t="s">
        <v>989</v>
      </c>
      <c r="C340" t="s">
        <v>1596</v>
      </c>
      <c r="D340" t="s">
        <v>1596</v>
      </c>
    </row>
    <row r="341" spans="1:4">
      <c r="A341">
        <v>132150</v>
      </c>
      <c r="B341" t="s">
        <v>991</v>
      </c>
      <c r="C341" t="s">
        <v>1596</v>
      </c>
      <c r="D341" t="s">
        <v>1596</v>
      </c>
    </row>
    <row r="342" spans="1:4">
      <c r="A342">
        <v>152145</v>
      </c>
      <c r="B342" t="s">
        <v>869</v>
      </c>
      <c r="C342" t="s">
        <v>1596</v>
      </c>
      <c r="D342" t="s">
        <v>1596</v>
      </c>
    </row>
    <row r="343" spans="1:4">
      <c r="A343">
        <v>161100</v>
      </c>
      <c r="B343" t="s">
        <v>992</v>
      </c>
      <c r="C343" t="s">
        <v>1596</v>
      </c>
      <c r="D343" t="s">
        <v>1596</v>
      </c>
    </row>
    <row r="344" spans="1:4">
      <c r="A344">
        <v>162145</v>
      </c>
      <c r="B344" t="s">
        <v>871</v>
      </c>
      <c r="C344" t="s">
        <v>1596</v>
      </c>
      <c r="D344" t="s">
        <v>1596</v>
      </c>
    </row>
    <row r="345" spans="1:4">
      <c r="A345">
        <v>212112</v>
      </c>
      <c r="B345" t="s">
        <v>1071</v>
      </c>
      <c r="C345" t="s">
        <v>1596</v>
      </c>
      <c r="D345" t="s">
        <v>1596</v>
      </c>
    </row>
    <row r="346" spans="1:4">
      <c r="A346">
        <v>212113</v>
      </c>
      <c r="B346" t="s">
        <v>1061</v>
      </c>
      <c r="C346" t="s">
        <v>1596</v>
      </c>
      <c r="D346" t="s">
        <v>1596</v>
      </c>
    </row>
    <row r="347" spans="1:4">
      <c r="A347">
        <v>212114</v>
      </c>
      <c r="B347" t="s">
        <v>1062</v>
      </c>
      <c r="C347" t="s">
        <v>1596</v>
      </c>
      <c r="D347" t="s">
        <v>1596</v>
      </c>
    </row>
    <row r="348" spans="1:4">
      <c r="A348">
        <v>212150</v>
      </c>
      <c r="B348" t="s">
        <v>1077</v>
      </c>
      <c r="C348" t="s">
        <v>1596</v>
      </c>
      <c r="D348" t="s">
        <v>1596</v>
      </c>
    </row>
    <row r="349" spans="1:4">
      <c r="A349">
        <v>212227</v>
      </c>
      <c r="B349" t="s">
        <v>994</v>
      </c>
      <c r="C349" t="s">
        <v>1596</v>
      </c>
      <c r="D349" t="s">
        <v>1596</v>
      </c>
    </row>
    <row r="350" spans="1:4">
      <c r="A350">
        <v>390406</v>
      </c>
      <c r="B350" t="s">
        <v>1148</v>
      </c>
      <c r="C350" t="s">
        <v>1596</v>
      </c>
      <c r="D350" t="s">
        <v>1596</v>
      </c>
    </row>
    <row r="351" spans="1:4">
      <c r="A351">
        <v>212135</v>
      </c>
      <c r="B351" t="s">
        <v>1493</v>
      </c>
      <c r="C351" t="s">
        <v>1596</v>
      </c>
      <c r="D351" t="s">
        <v>1596</v>
      </c>
    </row>
    <row r="352" spans="1:4">
      <c r="A352">
        <v>132170</v>
      </c>
      <c r="B352" t="s">
        <v>1407</v>
      </c>
      <c r="C352" t="s">
        <v>1596</v>
      </c>
      <c r="D352" t="s">
        <v>1596</v>
      </c>
    </row>
    <row r="353" spans="1:4">
      <c r="A353">
        <v>132220</v>
      </c>
      <c r="B353" t="s">
        <v>1060</v>
      </c>
      <c r="C353" t="s">
        <v>1596</v>
      </c>
      <c r="D353" t="s">
        <v>1596</v>
      </c>
    </row>
    <row r="354" spans="1:4">
      <c r="A354">
        <v>212124</v>
      </c>
      <c r="B354" t="s">
        <v>896</v>
      </c>
      <c r="C354" t="s">
        <v>1596</v>
      </c>
      <c r="D354" t="s">
        <v>1596</v>
      </c>
    </row>
    <row r="355" spans="1:4">
      <c r="A355">
        <v>303212</v>
      </c>
      <c r="B355" t="s">
        <v>1009</v>
      </c>
      <c r="C355" t="s">
        <v>1596</v>
      </c>
      <c r="D355" t="s">
        <v>1596</v>
      </c>
    </row>
    <row r="356" spans="1:4">
      <c r="A356">
        <v>303228</v>
      </c>
      <c r="B356" t="s">
        <v>1010</v>
      </c>
      <c r="C356" t="s">
        <v>1596</v>
      </c>
      <c r="D356" t="s">
        <v>1596</v>
      </c>
    </row>
    <row r="357" spans="1:4">
      <c r="A357">
        <v>303277</v>
      </c>
      <c r="B357" t="s">
        <v>1011</v>
      </c>
      <c r="C357" t="s">
        <v>1596</v>
      </c>
      <c r="D357" t="s">
        <v>1596</v>
      </c>
    </row>
    <row r="358" spans="1:4">
      <c r="A358">
        <v>303279</v>
      </c>
      <c r="B358" t="s">
        <v>1012</v>
      </c>
      <c r="C358" t="s">
        <v>1596</v>
      </c>
      <c r="D358" t="s">
        <v>1596</v>
      </c>
    </row>
    <row r="359" spans="1:4">
      <c r="A359">
        <v>303280</v>
      </c>
      <c r="B359" t="s">
        <v>1013</v>
      </c>
      <c r="C359" t="s">
        <v>1596</v>
      </c>
      <c r="D359" t="s">
        <v>1596</v>
      </c>
    </row>
    <row r="360" spans="1:4">
      <c r="A360">
        <v>390004</v>
      </c>
      <c r="B360" t="s">
        <v>1014</v>
      </c>
      <c r="C360" t="s">
        <v>1596</v>
      </c>
      <c r="D360" t="s">
        <v>1596</v>
      </c>
    </row>
    <row r="361" spans="1:4">
      <c r="A361">
        <v>390412</v>
      </c>
      <c r="B361" t="s">
        <v>1015</v>
      </c>
      <c r="C361" t="s">
        <v>1596</v>
      </c>
      <c r="D361" t="s">
        <v>1596</v>
      </c>
    </row>
    <row r="362" spans="1:4">
      <c r="A362">
        <v>390428</v>
      </c>
      <c r="B362" t="s">
        <v>1016</v>
      </c>
      <c r="C362" t="s">
        <v>1596</v>
      </c>
      <c r="D362" t="s">
        <v>1596</v>
      </c>
    </row>
    <row r="363" spans="1:4">
      <c r="A363">
        <v>390477</v>
      </c>
      <c r="B363" t="s">
        <v>1017</v>
      </c>
      <c r="C363" t="s">
        <v>1596</v>
      </c>
      <c r="D363" t="s">
        <v>1596</v>
      </c>
    </row>
    <row r="364" spans="1:4">
      <c r="A364">
        <v>390479</v>
      </c>
      <c r="B364" t="s">
        <v>1018</v>
      </c>
      <c r="C364" t="s">
        <v>1596</v>
      </c>
      <c r="D364" t="s">
        <v>1596</v>
      </c>
    </row>
    <row r="365" spans="1:4">
      <c r="A365">
        <v>390480</v>
      </c>
      <c r="B365" t="s">
        <v>1019</v>
      </c>
      <c r="C365" t="s">
        <v>1596</v>
      </c>
      <c r="D365" t="s">
        <v>1596</v>
      </c>
    </row>
    <row r="366" spans="1:4">
      <c r="A366">
        <v>390485</v>
      </c>
      <c r="B366" t="s">
        <v>1020</v>
      </c>
      <c r="C366" t="s">
        <v>1596</v>
      </c>
      <c r="D366" t="s">
        <v>1596</v>
      </c>
    </row>
    <row r="367" spans="1:4">
      <c r="A367">
        <v>555165</v>
      </c>
      <c r="B367" t="s">
        <v>1494</v>
      </c>
    </row>
    <row r="368" spans="1:4">
      <c r="A368">
        <v>568255</v>
      </c>
      <c r="B368" t="s">
        <v>1495</v>
      </c>
      <c r="C368" s="225">
        <v>6.4</v>
      </c>
      <c r="D368" s="66"/>
    </row>
    <row r="369" spans="1:4">
      <c r="A369">
        <v>568256</v>
      </c>
      <c r="B369" t="s">
        <v>1496</v>
      </c>
      <c r="C369" s="225">
        <v>6.4</v>
      </c>
      <c r="D369" s="66"/>
    </row>
    <row r="370" spans="1:4">
      <c r="A370">
        <v>568265</v>
      </c>
      <c r="B370" t="s">
        <v>1497</v>
      </c>
      <c r="C370" s="225">
        <v>6.4</v>
      </c>
      <c r="D370" s="66"/>
    </row>
    <row r="371" spans="1:4">
      <c r="A371">
        <v>568250</v>
      </c>
      <c r="B371" t="s">
        <v>1498</v>
      </c>
      <c r="C371" s="225">
        <v>6.4</v>
      </c>
      <c r="D371" s="66">
        <v>6.2</v>
      </c>
    </row>
    <row r="372" spans="1:4">
      <c r="A372">
        <v>102140</v>
      </c>
      <c r="B372" t="s">
        <v>1038</v>
      </c>
      <c r="C372" t="s">
        <v>1596</v>
      </c>
      <c r="D372" t="s">
        <v>1596</v>
      </c>
    </row>
    <row r="373" spans="1:4">
      <c r="A373">
        <v>212232</v>
      </c>
      <c r="B373" t="s">
        <v>1041</v>
      </c>
      <c r="C373" t="s">
        <v>1596</v>
      </c>
      <c r="D373" t="s">
        <v>1596</v>
      </c>
    </row>
    <row r="374" spans="1:4">
      <c r="A374">
        <v>213102</v>
      </c>
      <c r="B374" t="s">
        <v>1042</v>
      </c>
      <c r="C374" t="s">
        <v>1596</v>
      </c>
      <c r="D374" t="s">
        <v>1596</v>
      </c>
    </row>
    <row r="375" spans="1:4">
      <c r="A375">
        <v>303278</v>
      </c>
      <c r="B375" t="s">
        <v>1043</v>
      </c>
      <c r="C375" t="s">
        <v>1596</v>
      </c>
      <c r="D375" t="s">
        <v>1596</v>
      </c>
    </row>
    <row r="376" spans="1:4">
      <c r="A376">
        <v>303378</v>
      </c>
      <c r="B376" t="s">
        <v>1044</v>
      </c>
      <c r="C376" t="s">
        <v>1596</v>
      </c>
      <c r="D376" t="s">
        <v>1596</v>
      </c>
    </row>
    <row r="377" spans="1:4">
      <c r="A377">
        <v>390478</v>
      </c>
      <c r="B377" t="s">
        <v>1045</v>
      </c>
      <c r="C377" t="s">
        <v>1596</v>
      </c>
      <c r="D377" t="s">
        <v>1596</v>
      </c>
    </row>
    <row r="378" spans="1:4">
      <c r="A378">
        <v>303209</v>
      </c>
      <c r="B378" t="s">
        <v>1064</v>
      </c>
      <c r="C378" t="s">
        <v>1596</v>
      </c>
      <c r="D378" t="s">
        <v>1596</v>
      </c>
    </row>
    <row r="379" spans="1:4">
      <c r="A379">
        <v>303246</v>
      </c>
      <c r="B379" t="s">
        <v>1065</v>
      </c>
      <c r="C379" t="s">
        <v>1596</v>
      </c>
      <c r="D379" t="s">
        <v>1596</v>
      </c>
    </row>
    <row r="380" spans="1:4">
      <c r="A380">
        <v>390446</v>
      </c>
      <c r="B380" t="s">
        <v>1066</v>
      </c>
      <c r="C380" t="s">
        <v>1596</v>
      </c>
      <c r="D380" t="s">
        <v>1596</v>
      </c>
    </row>
    <row r="381" spans="1:4">
      <c r="A381">
        <v>103160</v>
      </c>
      <c r="B381" t="s">
        <v>1068</v>
      </c>
      <c r="C381" t="s">
        <v>1596</v>
      </c>
      <c r="D381" t="s">
        <v>1596</v>
      </c>
    </row>
    <row r="382" spans="1:4">
      <c r="A382">
        <v>110116</v>
      </c>
      <c r="B382" t="s">
        <v>1069</v>
      </c>
      <c r="C382" t="s">
        <v>1596</v>
      </c>
      <c r="D382" t="s">
        <v>1596</v>
      </c>
    </row>
    <row r="383" spans="1:4">
      <c r="A383">
        <v>140376</v>
      </c>
      <c r="B383" t="s">
        <v>1070</v>
      </c>
      <c r="C383" t="s">
        <v>1596</v>
      </c>
      <c r="D383" t="s">
        <v>1596</v>
      </c>
    </row>
    <row r="384" spans="1:4">
      <c r="A384">
        <v>212231</v>
      </c>
      <c r="B384" t="s">
        <v>1063</v>
      </c>
      <c r="C384" t="s">
        <v>1596</v>
      </c>
      <c r="D384" t="s">
        <v>1596</v>
      </c>
    </row>
    <row r="385" spans="1:4">
      <c r="A385">
        <v>190000</v>
      </c>
      <c r="B385" t="s">
        <v>1074</v>
      </c>
      <c r="C385" t="s">
        <v>1596</v>
      </c>
      <c r="D385" t="s">
        <v>1596</v>
      </c>
    </row>
    <row r="386" spans="1:4">
      <c r="A386">
        <v>211101</v>
      </c>
      <c r="B386" t="s">
        <v>1076</v>
      </c>
      <c r="C386" t="s">
        <v>1596</v>
      </c>
      <c r="D386" t="s">
        <v>1596</v>
      </c>
    </row>
    <row r="387" spans="1:4">
      <c r="A387">
        <v>213330</v>
      </c>
      <c r="B387" t="s">
        <v>1078</v>
      </c>
      <c r="C387" t="s">
        <v>1596</v>
      </c>
      <c r="D387" t="s">
        <v>1596</v>
      </c>
    </row>
    <row r="388" spans="1:4">
      <c r="A388">
        <v>211105</v>
      </c>
      <c r="B388" t="s">
        <v>993</v>
      </c>
      <c r="C388" t="s">
        <v>1596</v>
      </c>
      <c r="D388" t="s">
        <v>1596</v>
      </c>
    </row>
    <row r="389" spans="1:4">
      <c r="A389">
        <v>140321</v>
      </c>
      <c r="B389" t="s">
        <v>1079</v>
      </c>
      <c r="C389" t="s">
        <v>1596</v>
      </c>
      <c r="D389" t="s">
        <v>1596</v>
      </c>
    </row>
    <row r="390" spans="1:4">
      <c r="A390">
        <v>212243</v>
      </c>
      <c r="B390" t="s">
        <v>1080</v>
      </c>
      <c r="C390" t="s">
        <v>1596</v>
      </c>
      <c r="D390" t="s">
        <v>1596</v>
      </c>
    </row>
    <row r="391" spans="1:4">
      <c r="A391">
        <v>621315</v>
      </c>
      <c r="B391" t="s">
        <v>1355</v>
      </c>
      <c r="C391" s="225">
        <v>6.4</v>
      </c>
      <c r="D391" s="66"/>
    </row>
    <row r="392" spans="1:4">
      <c r="A392">
        <v>621316</v>
      </c>
      <c r="B392" t="s">
        <v>1356</v>
      </c>
      <c r="C392" s="225">
        <v>6.4</v>
      </c>
      <c r="D392" s="66"/>
    </row>
    <row r="393" spans="1:4">
      <c r="A393">
        <v>621317</v>
      </c>
      <c r="B393" t="s">
        <v>1410</v>
      </c>
      <c r="C393" s="225">
        <v>6.4</v>
      </c>
      <c r="D393" s="66"/>
    </row>
    <row r="394" spans="1:4">
      <c r="A394">
        <v>621318</v>
      </c>
      <c r="B394" t="s">
        <v>1499</v>
      </c>
      <c r="C394" s="225">
        <v>6.4</v>
      </c>
      <c r="D394" s="66"/>
    </row>
    <row r="395" spans="1:4">
      <c r="A395">
        <v>621319</v>
      </c>
      <c r="B395" t="s">
        <v>1500</v>
      </c>
      <c r="C395" s="225">
        <v>6.4</v>
      </c>
      <c r="D395" s="66"/>
    </row>
    <row r="396" spans="1:4">
      <c r="A396">
        <v>621320</v>
      </c>
      <c r="B396" t="s">
        <v>1501</v>
      </c>
      <c r="C396" s="225">
        <v>6.4</v>
      </c>
      <c r="D396" s="66"/>
    </row>
    <row r="397" spans="1:4">
      <c r="A397">
        <v>102110</v>
      </c>
      <c r="B397" t="s">
        <v>1135</v>
      </c>
      <c r="C397" t="s">
        <v>1596</v>
      </c>
      <c r="D397" t="s">
        <v>1596</v>
      </c>
    </row>
    <row r="398" spans="1:4">
      <c r="A398">
        <v>110117</v>
      </c>
      <c r="B398" t="s">
        <v>1136</v>
      </c>
      <c r="C398" t="s">
        <v>1596</v>
      </c>
      <c r="D398" t="s">
        <v>1596</v>
      </c>
    </row>
    <row r="399" spans="1:4">
      <c r="A399">
        <v>140302</v>
      </c>
      <c r="B399" t="s">
        <v>1137</v>
      </c>
      <c r="C399" t="s">
        <v>1596</v>
      </c>
      <c r="D399" t="s">
        <v>1596</v>
      </c>
    </row>
    <row r="400" spans="1:4">
      <c r="A400">
        <v>140326</v>
      </c>
      <c r="B400" t="s">
        <v>1138</v>
      </c>
      <c r="C400" t="s">
        <v>1596</v>
      </c>
      <c r="D400" t="s">
        <v>1596</v>
      </c>
    </row>
    <row r="401" spans="1:4">
      <c r="A401">
        <v>152180</v>
      </c>
      <c r="B401" t="s">
        <v>1039</v>
      </c>
      <c r="C401" t="s">
        <v>1596</v>
      </c>
      <c r="D401" t="s">
        <v>1596</v>
      </c>
    </row>
    <row r="402" spans="1:4">
      <c r="A402">
        <v>152228</v>
      </c>
      <c r="B402" t="s">
        <v>806</v>
      </c>
      <c r="C402" t="s">
        <v>1596</v>
      </c>
      <c r="D402" t="s">
        <v>1596</v>
      </c>
    </row>
    <row r="403" spans="1:4">
      <c r="A403">
        <v>153001</v>
      </c>
      <c r="B403" t="s">
        <v>1139</v>
      </c>
      <c r="C403" t="s">
        <v>1596</v>
      </c>
      <c r="D403" t="s">
        <v>1596</v>
      </c>
    </row>
    <row r="404" spans="1:4">
      <c r="A404">
        <v>162110</v>
      </c>
      <c r="B404" t="s">
        <v>1255</v>
      </c>
      <c r="C404" t="s">
        <v>1596</v>
      </c>
      <c r="D404" t="s">
        <v>1596</v>
      </c>
    </row>
    <row r="405" spans="1:4">
      <c r="A405">
        <v>162180</v>
      </c>
      <c r="B405" t="s">
        <v>1040</v>
      </c>
      <c r="C405" t="s">
        <v>1596</v>
      </c>
      <c r="D405" t="s">
        <v>1596</v>
      </c>
    </row>
    <row r="406" spans="1:4">
      <c r="A406">
        <v>212266</v>
      </c>
      <c r="B406" t="s">
        <v>1140</v>
      </c>
      <c r="C406" t="s">
        <v>1596</v>
      </c>
      <c r="D406" t="s">
        <v>1596</v>
      </c>
    </row>
    <row r="407" spans="1:4">
      <c r="A407">
        <v>213108</v>
      </c>
      <c r="B407" t="s">
        <v>1141</v>
      </c>
      <c r="C407" t="s">
        <v>1596</v>
      </c>
      <c r="D407" t="s">
        <v>1596</v>
      </c>
    </row>
    <row r="408" spans="1:4">
      <c r="A408">
        <v>252226</v>
      </c>
      <c r="B408" t="s">
        <v>1142</v>
      </c>
      <c r="C408" t="s">
        <v>1596</v>
      </c>
      <c r="D408" t="s">
        <v>1596</v>
      </c>
    </row>
    <row r="409" spans="1:4">
      <c r="A409">
        <v>303210</v>
      </c>
      <c r="B409" t="s">
        <v>1143</v>
      </c>
      <c r="C409" t="s">
        <v>1596</v>
      </c>
      <c r="D409" t="s">
        <v>1596</v>
      </c>
    </row>
    <row r="410" spans="1:4">
      <c r="A410">
        <v>303416</v>
      </c>
      <c r="B410" t="s">
        <v>1144</v>
      </c>
      <c r="C410" t="s">
        <v>1596</v>
      </c>
      <c r="D410" t="s">
        <v>1596</v>
      </c>
    </row>
    <row r="411" spans="1:4">
      <c r="A411">
        <v>303417</v>
      </c>
      <c r="B411" t="s">
        <v>1145</v>
      </c>
      <c r="C411" t="s">
        <v>1596</v>
      </c>
      <c r="D411" t="s">
        <v>1596</v>
      </c>
    </row>
    <row r="412" spans="1:4">
      <c r="A412">
        <v>303418</v>
      </c>
      <c r="B412" t="s">
        <v>1146</v>
      </c>
      <c r="C412" t="s">
        <v>1596</v>
      </c>
      <c r="D412" t="s">
        <v>1596</v>
      </c>
    </row>
    <row r="413" spans="1:4">
      <c r="A413">
        <v>303419</v>
      </c>
      <c r="B413" t="s">
        <v>1147</v>
      </c>
      <c r="C413" t="s">
        <v>1596</v>
      </c>
      <c r="D413" t="s">
        <v>1596</v>
      </c>
    </row>
    <row r="414" spans="1:4">
      <c r="A414">
        <v>390410</v>
      </c>
      <c r="B414" t="s">
        <v>1149</v>
      </c>
      <c r="C414" t="s">
        <v>1596</v>
      </c>
      <c r="D414" t="s">
        <v>1596</v>
      </c>
    </row>
    <row r="415" spans="1:4">
      <c r="A415">
        <v>390519</v>
      </c>
      <c r="B415" t="s">
        <v>1150</v>
      </c>
      <c r="C415" t="s">
        <v>1596</v>
      </c>
      <c r="D415" t="s">
        <v>1596</v>
      </c>
    </row>
    <row r="416" spans="1:4">
      <c r="A416">
        <v>390520</v>
      </c>
      <c r="B416" t="s">
        <v>1151</v>
      </c>
      <c r="C416" t="s">
        <v>1596</v>
      </c>
      <c r="D416" t="s">
        <v>1596</v>
      </c>
    </row>
    <row r="417" spans="1:4">
      <c r="A417">
        <v>390521</v>
      </c>
      <c r="B417" t="s">
        <v>1152</v>
      </c>
      <c r="C417" t="s">
        <v>1596</v>
      </c>
      <c r="D417" t="s">
        <v>1596</v>
      </c>
    </row>
    <row r="418" spans="1:4">
      <c r="A418">
        <v>390522</v>
      </c>
      <c r="B418" t="s">
        <v>1153</v>
      </c>
      <c r="C418" t="s">
        <v>1596</v>
      </c>
      <c r="D418" t="s">
        <v>1596</v>
      </c>
    </row>
    <row r="419" spans="1:4">
      <c r="A419">
        <v>390644</v>
      </c>
      <c r="B419" t="s">
        <v>1154</v>
      </c>
      <c r="C419" t="s">
        <v>1596</v>
      </c>
      <c r="D419" t="s">
        <v>1596</v>
      </c>
    </row>
    <row r="420" spans="1:4">
      <c r="A420">
        <v>106100</v>
      </c>
      <c r="B420" t="s">
        <v>1166</v>
      </c>
      <c r="C420" t="s">
        <v>1596</v>
      </c>
      <c r="D420" t="s">
        <v>1596</v>
      </c>
    </row>
    <row r="421" spans="1:4">
      <c r="A421">
        <v>132153</v>
      </c>
      <c r="B421" t="s">
        <v>1411</v>
      </c>
      <c r="C421" t="s">
        <v>1596</v>
      </c>
      <c r="D421" t="s">
        <v>1596</v>
      </c>
    </row>
    <row r="422" spans="1:4">
      <c r="A422">
        <v>166100</v>
      </c>
      <c r="B422" t="s">
        <v>1168</v>
      </c>
      <c r="C422" t="s">
        <v>1596</v>
      </c>
      <c r="D422" t="s">
        <v>1596</v>
      </c>
    </row>
    <row r="423" spans="1:4">
      <c r="A423">
        <v>105100</v>
      </c>
      <c r="B423" t="s">
        <v>1181</v>
      </c>
      <c r="C423" t="s">
        <v>1596</v>
      </c>
      <c r="D423" t="s">
        <v>1596</v>
      </c>
    </row>
    <row r="424" spans="1:4">
      <c r="A424">
        <v>165100</v>
      </c>
      <c r="B424" t="s">
        <v>1182</v>
      </c>
      <c r="C424" t="s">
        <v>1596</v>
      </c>
      <c r="D424" t="s">
        <v>1596</v>
      </c>
    </row>
    <row r="425" spans="1:4">
      <c r="A425" s="66">
        <v>515100</v>
      </c>
      <c r="B425" s="66" t="s">
        <v>1693</v>
      </c>
      <c r="C425" s="66">
        <v>5.3</v>
      </c>
      <c r="D425" s="66"/>
    </row>
    <row r="426" spans="1:4">
      <c r="A426" s="66">
        <v>460129</v>
      </c>
      <c r="B426" s="66" t="s">
        <v>1686</v>
      </c>
      <c r="C426" s="66">
        <v>5.5</v>
      </c>
      <c r="D426" s="66"/>
    </row>
    <row r="427" spans="1:4">
      <c r="A427" s="66">
        <v>460110</v>
      </c>
      <c r="B427" s="66" t="s">
        <v>1688</v>
      </c>
      <c r="C427" s="66">
        <v>5.5</v>
      </c>
      <c r="D427" s="66"/>
    </row>
    <row r="428" spans="1:4">
      <c r="A428" s="66">
        <v>460127</v>
      </c>
      <c r="B428" s="66" t="s">
        <v>1689</v>
      </c>
      <c r="C428" s="66">
        <v>5.5</v>
      </c>
      <c r="D428" s="66"/>
    </row>
    <row r="429" spans="1:4">
      <c r="A429" s="66">
        <v>460175</v>
      </c>
      <c r="B429" s="66" t="s">
        <v>1690</v>
      </c>
      <c r="C429" s="66">
        <v>5.5</v>
      </c>
      <c r="D429" s="66"/>
    </row>
    <row r="430" spans="1:4">
      <c r="A430" s="66">
        <v>460177</v>
      </c>
      <c r="B430" s="66" t="s">
        <v>1691</v>
      </c>
      <c r="C430" s="66">
        <v>5.5</v>
      </c>
      <c r="D430" s="66"/>
    </row>
    <row r="431" spans="1:4">
      <c r="A431" s="66">
        <v>460176</v>
      </c>
      <c r="B431" s="66" t="s">
        <v>1692</v>
      </c>
      <c r="C431" s="66">
        <v>5.5</v>
      </c>
      <c r="D431" s="66"/>
    </row>
    <row r="432" spans="1:4">
      <c r="A432" s="66">
        <v>460177</v>
      </c>
      <c r="B432" s="66" t="s">
        <v>1691</v>
      </c>
      <c r="C432" s="66">
        <v>5.5</v>
      </c>
      <c r="D432" s="66"/>
    </row>
    <row r="433" spans="1:4">
      <c r="A433" s="66">
        <v>460110</v>
      </c>
      <c r="B433" s="66" t="s">
        <v>1688</v>
      </c>
      <c r="C433" s="66">
        <v>5.5</v>
      </c>
      <c r="D433" s="66"/>
    </row>
    <row r="434" spans="1:4">
      <c r="A434" s="392">
        <v>556653</v>
      </c>
      <c r="B434" s="54" t="s">
        <v>2073</v>
      </c>
      <c r="C434" s="225">
        <v>6.4</v>
      </c>
      <c r="D434" s="66"/>
    </row>
    <row r="435" spans="1:4">
      <c r="A435" s="392">
        <v>460174</v>
      </c>
      <c r="B435" s="54" t="s">
        <v>2075</v>
      </c>
      <c r="C435" s="66">
        <v>5.5</v>
      </c>
    </row>
    <row r="436" spans="1:4">
      <c r="A436" s="392">
        <v>554376</v>
      </c>
      <c r="B436" s="54" t="s">
        <v>2074</v>
      </c>
      <c r="C436" s="66" t="s">
        <v>1188</v>
      </c>
    </row>
  </sheetData>
  <autoFilter ref="A1:I436"/>
  <customSheetViews>
    <customSheetView guid="{EE9F80F0-D120-4EB8-900E-6F37F4D124A6}" showAutoFilter="1" state="hidden">
      <selection activeCell="D223" sqref="D223"/>
      <pageMargins left="0.7" right="0.7" top="0.75" bottom="0.75" header="0.3" footer="0.3"/>
      <autoFilter ref="A1:I206"/>
    </customSheetView>
    <customSheetView guid="{ADB689A5-199C-47D5-A330-3295FFA6C434}" showAutoFilter="1" topLeftCell="A145">
      <selection activeCell="G185" sqref="G185"/>
      <pageMargins left="0.7" right="0.7" top="0.75" bottom="0.75" header="0.3" footer="0.3"/>
      <autoFilter ref="A1:I206"/>
    </customSheetView>
  </customSheetViews>
  <pageMargins left="0.7" right="0.7" top="0.75" bottom="0.75" header="0.3" footer="0.3"/>
  <pageSetup orientation="portrait" r:id="rId1"/>
  <headerFooter>
    <oddFooter>&amp;C&amp;1#&amp;"Calibri"&amp;10&amp;K000000PUBLIC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6"/>
  <sheetViews>
    <sheetView workbookViewId="0">
      <selection activeCell="A20" sqref="A20"/>
    </sheetView>
  </sheetViews>
  <sheetFormatPr defaultRowHeight="12.75"/>
  <cols>
    <col min="1" max="1" width="41.7109375" bestFit="1" customWidth="1"/>
    <col min="2" max="2" width="10.140625" customWidth="1"/>
    <col min="3" max="3" width="35.5703125" customWidth="1"/>
    <col min="4" max="4" width="13.85546875" bestFit="1" customWidth="1"/>
    <col min="5" max="5" width="64" bestFit="1" customWidth="1"/>
    <col min="6" max="6" width="15.28515625" bestFit="1" customWidth="1"/>
    <col min="7" max="7" width="18.140625" bestFit="1" customWidth="1"/>
    <col min="8" max="8" width="11.85546875" bestFit="1" customWidth="1"/>
    <col min="9" max="9" width="9.85546875" bestFit="1" customWidth="1"/>
  </cols>
  <sheetData>
    <row r="1" spans="1:10">
      <c r="A1" s="73" t="s">
        <v>1236</v>
      </c>
      <c r="B1" s="73" t="s">
        <v>1235</v>
      </c>
      <c r="C1" s="73" t="s">
        <v>1234</v>
      </c>
      <c r="D1" s="73" t="s">
        <v>261</v>
      </c>
      <c r="E1" s="73" t="s">
        <v>240</v>
      </c>
      <c r="F1" s="73" t="s">
        <v>262</v>
      </c>
      <c r="G1" s="73"/>
      <c r="H1" s="73"/>
      <c r="I1" s="73" t="s">
        <v>263</v>
      </c>
      <c r="J1" s="73"/>
    </row>
    <row r="2" spans="1:10" s="69" customFormat="1">
      <c r="A2" s="105" t="str">
        <f>B2&amp;C2</f>
        <v>HDFLXIDirect Plan - Fortnightly IDCW Option</v>
      </c>
      <c r="B2" s="54" t="s">
        <v>13</v>
      </c>
      <c r="C2" s="105" t="str">
        <f>+VLOOKUP(D2,'Plan master'!B:H,7,0)</f>
        <v>Direct Plan - Fortnightly IDCW Option</v>
      </c>
      <c r="D2" s="263">
        <v>120047</v>
      </c>
      <c r="E2" s="54" t="s">
        <v>220</v>
      </c>
      <c r="F2" s="69" t="s">
        <v>45</v>
      </c>
    </row>
    <row r="3" spans="1:10" s="69" customFormat="1">
      <c r="A3" s="105" t="str">
        <f t="shared" ref="A3:A16" si="0">B3&amp;C3</f>
        <v>HDFLXIDirect Plan - Half Yearly IDCW Option</v>
      </c>
      <c r="B3" s="54" t="s">
        <v>13</v>
      </c>
      <c r="C3" s="105" t="str">
        <f>+VLOOKUP(D3,'Plan master'!B:H,7,0)</f>
        <v>Direct Plan - Half Yearly IDCW Option</v>
      </c>
      <c r="D3" s="263">
        <v>120049</v>
      </c>
      <c r="E3" s="54" t="s">
        <v>220</v>
      </c>
      <c r="F3" s="69" t="s">
        <v>45</v>
      </c>
    </row>
    <row r="4" spans="1:10" s="69" customFormat="1">
      <c r="A4" s="105" t="str">
        <f t="shared" si="0"/>
        <v>HDFLXIRegular Option - Fortnightly IDCW</v>
      </c>
      <c r="B4" s="54" t="s">
        <v>13</v>
      </c>
      <c r="C4" s="105" t="str">
        <f>+VLOOKUP(D4,'Plan master'!B:H,7,0)</f>
        <v>Regular Option - Fortnightly IDCW</v>
      </c>
      <c r="D4" s="263">
        <v>106770</v>
      </c>
      <c r="E4" s="54" t="s">
        <v>220</v>
      </c>
      <c r="F4" s="69" t="s">
        <v>45</v>
      </c>
    </row>
    <row r="5" spans="1:10" s="69" customFormat="1">
      <c r="A5" s="105" t="str">
        <f t="shared" si="0"/>
        <v>HDSTIFInstitutional Option - Growth</v>
      </c>
      <c r="B5" s="54" t="s">
        <v>3</v>
      </c>
      <c r="C5" s="105" t="str">
        <f>+VLOOKUP(D5,'Plan master'!B:H,7,0)</f>
        <v>Institutional Option - Growth</v>
      </c>
      <c r="D5" s="263">
        <v>101597</v>
      </c>
      <c r="E5" s="54" t="s">
        <v>1193</v>
      </c>
      <c r="F5" s="69" t="s">
        <v>45</v>
      </c>
    </row>
    <row r="6" spans="1:10" s="69" customFormat="1">
      <c r="A6" s="105" t="str">
        <f t="shared" si="0"/>
        <v>HDSTIFInstitutional Option - Monthly IDCW</v>
      </c>
      <c r="B6" s="54" t="s">
        <v>3</v>
      </c>
      <c r="C6" s="105" t="str">
        <f>+VLOOKUP(D6,'Plan master'!B:H,7,0)</f>
        <v>Institutional Option - Monthly IDCW</v>
      </c>
      <c r="D6" s="263">
        <v>101598</v>
      </c>
      <c r="E6" s="54" t="s">
        <v>1193</v>
      </c>
      <c r="F6" s="69" t="s">
        <v>45</v>
      </c>
    </row>
    <row r="7" spans="1:10" s="69" customFormat="1">
      <c r="A7" s="105" t="str">
        <f t="shared" si="0"/>
        <v>HDSTIFInstitutional Option - Weekly IDCW</v>
      </c>
      <c r="B7" s="54" t="s">
        <v>3</v>
      </c>
      <c r="C7" s="105" t="str">
        <f>+VLOOKUP(D7,'Plan master'!B:H,7,0)</f>
        <v>Institutional Option - Weekly IDCW</v>
      </c>
      <c r="D7" s="263">
        <v>104430</v>
      </c>
      <c r="E7" s="54" t="s">
        <v>1193</v>
      </c>
      <c r="F7" s="69" t="s">
        <v>45</v>
      </c>
    </row>
    <row r="8" spans="1:10" s="69" customFormat="1">
      <c r="A8" s="105" t="str">
        <f t="shared" si="0"/>
        <v>HDSTIFInstitutional Plus Option - Growth</v>
      </c>
      <c r="B8" s="54" t="s">
        <v>3</v>
      </c>
      <c r="C8" s="105" t="str">
        <f>+VLOOKUP(D8,'Plan master'!B:H,7,0)</f>
        <v>Institutional Plus Option - Growth</v>
      </c>
      <c r="D8" s="263">
        <v>108363</v>
      </c>
      <c r="E8" s="54" t="s">
        <v>1193</v>
      </c>
      <c r="F8" s="69" t="s">
        <v>45</v>
      </c>
    </row>
    <row r="9" spans="1:10" s="69" customFormat="1">
      <c r="A9" s="105" t="str">
        <f t="shared" si="0"/>
        <v>HDSTIFInstitutional Plus Option - Monthly IDCW</v>
      </c>
      <c r="B9" s="54" t="s">
        <v>3</v>
      </c>
      <c r="C9" s="105" t="str">
        <f>+VLOOKUP(D9,'Plan master'!B:H,7,0)</f>
        <v>Institutional Plus Option - Monthly IDCW</v>
      </c>
      <c r="D9" s="263">
        <v>108253</v>
      </c>
      <c r="E9" s="54" t="s">
        <v>1193</v>
      </c>
      <c r="F9" s="69" t="s">
        <v>45</v>
      </c>
    </row>
    <row r="10" spans="1:10" s="69" customFormat="1">
      <c r="A10" s="105" t="str">
        <f t="shared" si="0"/>
        <v>HDSTIFInstitutional Plus Option - Weekly IDCW</v>
      </c>
      <c r="B10" s="54" t="s">
        <v>3</v>
      </c>
      <c r="C10" s="105" t="str">
        <f>+VLOOKUP(D10,'Plan master'!B:H,7,0)</f>
        <v>Institutional Plus Option - Weekly IDCW</v>
      </c>
      <c r="D10" s="263">
        <v>108254</v>
      </c>
      <c r="E10" s="54" t="s">
        <v>1193</v>
      </c>
      <c r="F10" s="69" t="s">
        <v>45</v>
      </c>
    </row>
    <row r="11" spans="1:10" s="69" customFormat="1">
      <c r="A11" s="105" t="str">
        <f t="shared" si="0"/>
        <v>HDSTIFDirect Plan - Quarterly IDCW Option</v>
      </c>
      <c r="B11" s="54" t="s">
        <v>3</v>
      </c>
      <c r="C11" s="105" t="str">
        <f>+VLOOKUP(D11,'Plan master'!B:H,7,0)</f>
        <v>Direct Plan - Quarterly IDCW Option</v>
      </c>
      <c r="D11" s="263">
        <v>139767</v>
      </c>
      <c r="E11" s="54" t="s">
        <v>1193</v>
      </c>
      <c r="F11" s="69" t="s">
        <v>45</v>
      </c>
    </row>
    <row r="12" spans="1:10" s="69" customFormat="1">
      <c r="A12" s="105" t="str">
        <f t="shared" si="0"/>
        <v>HDUSTFInstitutional Plus Option - Daily IDCW</v>
      </c>
      <c r="B12" s="54" t="s">
        <v>9</v>
      </c>
      <c r="C12" s="105" t="str">
        <f>+VLOOKUP(D12,'Plan master'!B:H,7,0)</f>
        <v>Institutional Plus Option - Daily IDCW</v>
      </c>
      <c r="D12" s="263">
        <v>104349</v>
      </c>
      <c r="E12" s="54" t="s">
        <v>1196</v>
      </c>
      <c r="F12" s="69" t="s">
        <v>45</v>
      </c>
    </row>
    <row r="13" spans="1:10" s="69" customFormat="1">
      <c r="A13" s="105" t="str">
        <f t="shared" si="0"/>
        <v>HDUSTFInstitutional Plus Option - Weekly IDCW</v>
      </c>
      <c r="B13" s="54" t="s">
        <v>9</v>
      </c>
      <c r="C13" s="105" t="str">
        <f>+VLOOKUP(D13,'Plan master'!B:H,7,0)</f>
        <v>Institutional Plus Option - Weekly IDCW</v>
      </c>
      <c r="D13" s="263">
        <v>104345</v>
      </c>
      <c r="E13" s="54" t="s">
        <v>1196</v>
      </c>
      <c r="F13" s="69" t="s">
        <v>45</v>
      </c>
    </row>
    <row r="14" spans="1:10" s="69" customFormat="1">
      <c r="A14" s="105" t="str">
        <f t="shared" si="0"/>
        <v>HLCASHInstitutional Option - Growth</v>
      </c>
      <c r="B14" s="54" t="s">
        <v>1</v>
      </c>
      <c r="C14" s="105" t="str">
        <f>+VLOOKUP(D14,'Plan master'!B:H,7,0)</f>
        <v>Institutional Option - Growth</v>
      </c>
      <c r="D14" s="263">
        <v>118910</v>
      </c>
      <c r="E14" s="54" t="s">
        <v>219</v>
      </c>
      <c r="F14" s="69" t="s">
        <v>45</v>
      </c>
    </row>
    <row r="15" spans="1:10" s="69" customFormat="1">
      <c r="A15" s="105" t="str">
        <f t="shared" si="0"/>
        <v>HLCASHInstitutional Option - Weekly Dividend</v>
      </c>
      <c r="B15" s="54" t="s">
        <v>1</v>
      </c>
      <c r="C15" s="105" t="s">
        <v>78</v>
      </c>
      <c r="D15" s="263"/>
      <c r="E15" s="54" t="s">
        <v>219</v>
      </c>
      <c r="F15" s="69" t="s">
        <v>45</v>
      </c>
    </row>
    <row r="16" spans="1:10" s="69" customFormat="1">
      <c r="A16" s="105" t="str">
        <f t="shared" si="0"/>
        <v>HOMSCSDirect Plan - IDCW Option</v>
      </c>
      <c r="B16" s="54" t="s">
        <v>23</v>
      </c>
      <c r="C16" s="105" t="str">
        <f>+VLOOKUP(D16,'Plan master'!B:H,7,0)</f>
        <v>Direct Plan - IDCW Option</v>
      </c>
      <c r="D16" s="316">
        <v>129198</v>
      </c>
      <c r="E16" s="54" t="s">
        <v>719</v>
      </c>
      <c r="F16" s="69" t="s">
        <v>45</v>
      </c>
    </row>
    <row r="17" spans="1:10" s="69" customFormat="1">
      <c r="A17" s="105"/>
      <c r="B17" s="54"/>
      <c r="C17" s="105"/>
      <c r="D17" s="58"/>
    </row>
    <row r="20" spans="1:10">
      <c r="A20" s="106" t="s">
        <v>1510</v>
      </c>
    </row>
    <row r="21" spans="1:10" s="73" customFormat="1">
      <c r="A21" s="53" t="s">
        <v>1236</v>
      </c>
      <c r="B21" s="107" t="s">
        <v>1235</v>
      </c>
      <c r="C21" s="107" t="s">
        <v>1234</v>
      </c>
      <c r="D21" s="232" t="s">
        <v>261</v>
      </c>
      <c r="E21" t="s">
        <v>240</v>
      </c>
      <c r="F21" t="s">
        <v>262</v>
      </c>
      <c r="I21" t="s">
        <v>263</v>
      </c>
    </row>
    <row r="22" spans="1:10">
      <c r="A22" s="51" t="str">
        <f t="shared" ref="A22:A78" si="1">+B22&amp;C22</f>
        <v>HEEQTFGrowth Option</v>
      </c>
      <c r="B22" s="51" t="str">
        <f>+VLOOKUP(D22,'Plan master'!B:H,2,0)</f>
        <v>HEEQTF</v>
      </c>
      <c r="C22" s="51" t="str">
        <f>+VLOOKUP(D22,'Plan master'!B:H,7,0)</f>
        <v>Growth Option</v>
      </c>
      <c r="D22" s="232">
        <v>101594</v>
      </c>
      <c r="E22" t="s">
        <v>1210</v>
      </c>
      <c r="F22">
        <v>312.63479999999998</v>
      </c>
      <c r="I22" s="52">
        <v>44651</v>
      </c>
      <c r="J22">
        <f t="shared" ref="J22:J53" si="2">+SUMIF(B:B,B22,F:F)</f>
        <v>726.05109999999991</v>
      </c>
    </row>
    <row r="23" spans="1:10">
      <c r="A23" s="51" t="str">
        <f t="shared" si="1"/>
        <v>HEEQTFDirect Plan - Growth Option</v>
      </c>
      <c r="B23" s="51" t="str">
        <f>+VLOOKUP(D23,'Plan master'!B:H,2,0)</f>
        <v>HEEQTF</v>
      </c>
      <c r="C23" s="51" t="str">
        <f>+VLOOKUP(D23,'Plan master'!B:H,7,0)</f>
        <v>Direct Plan - Growth Option</v>
      </c>
      <c r="D23" s="232">
        <v>120030</v>
      </c>
      <c r="E23" t="s">
        <v>1211</v>
      </c>
      <c r="F23">
        <v>336.68099999999998</v>
      </c>
      <c r="I23" s="52">
        <v>44651</v>
      </c>
      <c r="J23">
        <f t="shared" si="2"/>
        <v>726.05109999999991</v>
      </c>
    </row>
    <row r="24" spans="1:10">
      <c r="A24" s="51" t="str">
        <f t="shared" si="1"/>
        <v>HEEQTFIDCW Option</v>
      </c>
      <c r="B24" s="51" t="str">
        <f>+VLOOKUP(D24,'Plan master'!B:H,2,0)</f>
        <v>HEEQTF</v>
      </c>
      <c r="C24" s="51" t="str">
        <f>+VLOOKUP(D24,'Plan master'!B:H,7,0)</f>
        <v>IDCW Option</v>
      </c>
      <c r="D24" s="232">
        <v>101593</v>
      </c>
      <c r="E24" t="s">
        <v>1918</v>
      </c>
      <c r="F24">
        <v>39.737000000000002</v>
      </c>
      <c r="I24" s="52">
        <v>44651</v>
      </c>
      <c r="J24">
        <f t="shared" si="2"/>
        <v>726.05109999999991</v>
      </c>
    </row>
    <row r="25" spans="1:10">
      <c r="A25" s="51" t="str">
        <f t="shared" si="1"/>
        <v>HEEQTFDirect Plan - IDCW Option</v>
      </c>
      <c r="B25" s="51" t="str">
        <f>+VLOOKUP(D25,'Plan master'!B:H,2,0)</f>
        <v>HEEQTF</v>
      </c>
      <c r="C25" s="51" t="str">
        <f>+VLOOKUP(D25,'Plan master'!B:H,7,0)</f>
        <v>Direct Plan - IDCW Option</v>
      </c>
      <c r="D25" s="232">
        <v>120029</v>
      </c>
      <c r="E25" t="s">
        <v>1919</v>
      </c>
      <c r="F25">
        <v>36.9983</v>
      </c>
      <c r="I25" s="52">
        <v>44651</v>
      </c>
      <c r="J25">
        <f t="shared" si="2"/>
        <v>726.05109999999991</v>
      </c>
    </row>
    <row r="26" spans="1:10">
      <c r="A26" s="51" t="str">
        <f t="shared" si="1"/>
        <v>HELMCFGrowth Option</v>
      </c>
      <c r="B26" s="51" t="str">
        <f>+VLOOKUP(D26,'Plan master'!B:H,2,0)</f>
        <v>HELMCF</v>
      </c>
      <c r="C26" s="51" t="str">
        <f>+VLOOKUP(D26,'Plan master'!B:H,7,0)</f>
        <v>Growth Option</v>
      </c>
      <c r="D26" s="232">
        <v>146771</v>
      </c>
      <c r="E26" t="s">
        <v>1502</v>
      </c>
      <c r="F26">
        <v>15.746</v>
      </c>
      <c r="I26" s="52">
        <v>44651</v>
      </c>
      <c r="J26">
        <f t="shared" si="2"/>
        <v>64.569399999999987</v>
      </c>
    </row>
    <row r="27" spans="1:10">
      <c r="A27" s="51" t="str">
        <f t="shared" si="1"/>
        <v>HELMCFDirect Plan - Growth Option</v>
      </c>
      <c r="B27" s="51" t="str">
        <f>+VLOOKUP(D27,'Plan master'!B:H,2,0)</f>
        <v>HELMCF</v>
      </c>
      <c r="C27" s="51" t="str">
        <f>+VLOOKUP(D27,'Plan master'!B:H,7,0)</f>
        <v>Direct Plan - Growth Option</v>
      </c>
      <c r="D27" s="232">
        <v>146772</v>
      </c>
      <c r="E27" t="s">
        <v>1503</v>
      </c>
      <c r="F27">
        <v>16.552499999999998</v>
      </c>
      <c r="I27" s="52">
        <v>44651</v>
      </c>
      <c r="J27">
        <f t="shared" si="2"/>
        <v>64.569399999999987</v>
      </c>
    </row>
    <row r="28" spans="1:10">
      <c r="A28" s="51" t="str">
        <f t="shared" si="1"/>
        <v>HELMCFDirect Plan - IDCW Option</v>
      </c>
      <c r="B28" s="51" t="str">
        <f>+VLOOKUP(D28,'Plan master'!B:H,2,0)</f>
        <v>HELMCF</v>
      </c>
      <c r="C28" s="51" t="str">
        <f>+VLOOKUP(D28,'Plan master'!B:H,7,0)</f>
        <v>Direct Plan - IDCW Option</v>
      </c>
      <c r="D28" s="232">
        <v>146770</v>
      </c>
      <c r="E28" t="s">
        <v>1920</v>
      </c>
      <c r="F28">
        <v>16.524899999999999</v>
      </c>
      <c r="I28" s="52">
        <v>44651</v>
      </c>
      <c r="J28">
        <f t="shared" si="2"/>
        <v>64.569399999999987</v>
      </c>
    </row>
    <row r="29" spans="1:10">
      <c r="A29" s="51" t="str">
        <f t="shared" si="1"/>
        <v>HELMCFIDCW Option</v>
      </c>
      <c r="B29" s="51" t="str">
        <f>+VLOOKUP(D29,'Plan master'!B:H,2,0)</f>
        <v>HELMCF</v>
      </c>
      <c r="C29" s="51" t="str">
        <f>+VLOOKUP(D29,'Plan master'!B:H,7,0)</f>
        <v>IDCW Option</v>
      </c>
      <c r="D29" s="232">
        <v>146769</v>
      </c>
      <c r="E29" t="s">
        <v>1921</v>
      </c>
      <c r="F29">
        <v>15.746</v>
      </c>
      <c r="I29" s="52">
        <v>44651</v>
      </c>
      <c r="J29">
        <f t="shared" si="2"/>
        <v>64.569399999999987</v>
      </c>
    </row>
    <row r="30" spans="1:10">
      <c r="A30" s="51" t="str">
        <f t="shared" si="1"/>
        <v>HEMCPFDirect Plan - Growth Option</v>
      </c>
      <c r="B30" s="51" t="str">
        <f>+VLOOKUP(D30,'Plan master'!B:H,2,0)</f>
        <v>HEMCPF</v>
      </c>
      <c r="C30" s="51" t="str">
        <f>+VLOOKUP(D30,'Plan master'!B:H,7,0)</f>
        <v>Direct Plan - Growth Option</v>
      </c>
      <c r="D30" s="232">
        <v>149154</v>
      </c>
      <c r="E30" t="s">
        <v>2082</v>
      </c>
      <c r="F30">
        <v>9.6329999999999991</v>
      </c>
      <c r="I30" s="52">
        <v>44651</v>
      </c>
      <c r="J30">
        <f t="shared" si="2"/>
        <v>38.394599999999997</v>
      </c>
    </row>
    <row r="31" spans="1:10">
      <c r="A31" s="51" t="str">
        <f t="shared" si="1"/>
        <v>HEMCPFDirect Plan - IDCW Option</v>
      </c>
      <c r="B31" s="51" t="str">
        <f>+VLOOKUP(D31,'Plan master'!B:H,2,0)</f>
        <v>HEMCPF</v>
      </c>
      <c r="C31" s="51" t="str">
        <f>+VLOOKUP(D31,'Plan master'!B:H,7,0)</f>
        <v>Direct Plan - IDCW Option</v>
      </c>
      <c r="D31" s="232">
        <v>149155</v>
      </c>
      <c r="E31" t="s">
        <v>2083</v>
      </c>
      <c r="F31">
        <v>9.6329999999999991</v>
      </c>
      <c r="I31" s="52">
        <v>44651</v>
      </c>
      <c r="J31">
        <f t="shared" si="2"/>
        <v>38.394599999999997</v>
      </c>
    </row>
    <row r="32" spans="1:10">
      <c r="A32" s="51" t="str">
        <f t="shared" si="1"/>
        <v>HEMCPFGrowth Option</v>
      </c>
      <c r="B32" s="51" t="str">
        <f>+VLOOKUP(D32,'Plan master'!B:H,2,0)</f>
        <v>HEMCPF</v>
      </c>
      <c r="C32" s="51" t="str">
        <f>+VLOOKUP(D32,'Plan master'!B:H,7,0)</f>
        <v>Growth Option</v>
      </c>
      <c r="D32" s="232">
        <v>149153</v>
      </c>
      <c r="E32" t="s">
        <v>2084</v>
      </c>
      <c r="F32">
        <v>9.5642999999999994</v>
      </c>
      <c r="I32" s="52">
        <v>44651</v>
      </c>
      <c r="J32">
        <f t="shared" si="2"/>
        <v>38.394599999999997</v>
      </c>
    </row>
    <row r="33" spans="1:10">
      <c r="A33" s="51" t="str">
        <f t="shared" si="1"/>
        <v>HEMCPFIDCW Option</v>
      </c>
      <c r="B33" s="51" t="str">
        <f>+VLOOKUP(D33,'Plan master'!B:H,2,0)</f>
        <v>HEMCPF</v>
      </c>
      <c r="C33" s="51" t="str">
        <f>+VLOOKUP(D33,'Plan master'!B:H,7,0)</f>
        <v>IDCW Option</v>
      </c>
      <c r="D33" s="232">
        <v>149152</v>
      </c>
      <c r="E33" t="s">
        <v>2085</v>
      </c>
      <c r="F33">
        <v>9.5642999999999994</v>
      </c>
      <c r="I33" s="52">
        <v>44651</v>
      </c>
      <c r="J33">
        <f t="shared" si="2"/>
        <v>38.394599999999997</v>
      </c>
    </row>
    <row r="34" spans="1:10">
      <c r="A34" s="51" t="str">
        <f t="shared" si="1"/>
        <v>HEMIDFGrowth Option</v>
      </c>
      <c r="B34" s="51" t="str">
        <f>+VLOOKUP(D34,'Plan master'!B:H,2,0)</f>
        <v>HEMIDF</v>
      </c>
      <c r="C34" s="51" t="str">
        <f>+VLOOKUP(D34,'Plan master'!B:H,7,0)</f>
        <v>Growth Option</v>
      </c>
      <c r="D34" s="232">
        <v>103006</v>
      </c>
      <c r="E34" t="s">
        <v>1213</v>
      </c>
      <c r="F34">
        <v>85.891400000000004</v>
      </c>
      <c r="I34" s="52">
        <v>44651</v>
      </c>
      <c r="J34">
        <f t="shared" si="2"/>
        <v>249.66390000000001</v>
      </c>
    </row>
    <row r="35" spans="1:10">
      <c r="A35" s="51" t="str">
        <f t="shared" si="1"/>
        <v>HEMIDFDirect Plan - Growth Option</v>
      </c>
      <c r="B35" s="51" t="str">
        <f>+VLOOKUP(D35,'Plan master'!B:H,2,0)</f>
        <v>HEMIDF</v>
      </c>
      <c r="C35" s="51" t="str">
        <f>+VLOOKUP(D35,'Plan master'!B:H,7,0)</f>
        <v>Direct Plan - Growth Option</v>
      </c>
      <c r="D35" s="232">
        <v>120069</v>
      </c>
      <c r="E35" t="s">
        <v>1214</v>
      </c>
      <c r="F35">
        <v>93.8553</v>
      </c>
      <c r="I35" s="52">
        <v>44651</v>
      </c>
      <c r="J35">
        <f t="shared" si="2"/>
        <v>249.66390000000001</v>
      </c>
    </row>
    <row r="36" spans="1:10">
      <c r="A36" s="51" t="str">
        <f t="shared" si="1"/>
        <v>HEMIDFIDCW Option</v>
      </c>
      <c r="B36" s="51" t="str">
        <f>+VLOOKUP(D36,'Plan master'!B:H,2,0)</f>
        <v>HEMIDF</v>
      </c>
      <c r="C36" s="51" t="str">
        <f>+VLOOKUP(D36,'Plan master'!B:H,7,0)</f>
        <v>IDCW Option</v>
      </c>
      <c r="D36" s="232">
        <v>103007</v>
      </c>
      <c r="E36" t="s">
        <v>1922</v>
      </c>
      <c r="F36">
        <v>31.47</v>
      </c>
      <c r="I36" s="52">
        <v>44651</v>
      </c>
      <c r="J36">
        <f t="shared" si="2"/>
        <v>249.66390000000001</v>
      </c>
    </row>
    <row r="37" spans="1:10">
      <c r="A37" s="51" t="str">
        <f t="shared" si="1"/>
        <v>HEMIDFDirect Plan - IDCW Option</v>
      </c>
      <c r="B37" s="51" t="str">
        <f>+VLOOKUP(D37,'Plan master'!B:H,2,0)</f>
        <v>HEMIDF</v>
      </c>
      <c r="C37" s="51" t="str">
        <f>+VLOOKUP(D37,'Plan master'!B:H,7,0)</f>
        <v>Direct Plan - IDCW Option</v>
      </c>
      <c r="D37" s="232">
        <v>120068</v>
      </c>
      <c r="E37" t="s">
        <v>1923</v>
      </c>
      <c r="F37">
        <v>38.447200000000002</v>
      </c>
      <c r="I37" s="52">
        <v>44651</v>
      </c>
      <c r="J37">
        <f t="shared" si="2"/>
        <v>249.66390000000001</v>
      </c>
    </row>
    <row r="38" spans="1:10">
      <c r="A38" s="51" t="str">
        <f t="shared" si="1"/>
        <v>HEFOCFDirect Plan - Growth Option</v>
      </c>
      <c r="B38" s="51" t="str">
        <f>+VLOOKUP(D38,'Plan master'!B:H,2,0)</f>
        <v>HEFOCF</v>
      </c>
      <c r="C38" s="51" t="str">
        <f>+VLOOKUP(D38,'Plan master'!B:H,7,0)</f>
        <v>Direct Plan - Growth Option</v>
      </c>
      <c r="D38" s="232">
        <v>148411</v>
      </c>
      <c r="E38" t="s">
        <v>1858</v>
      </c>
      <c r="F38">
        <v>16.363499999999998</v>
      </c>
      <c r="I38" s="52">
        <v>44651</v>
      </c>
      <c r="J38">
        <f t="shared" si="2"/>
        <v>63.107899999999994</v>
      </c>
    </row>
    <row r="39" spans="1:10">
      <c r="A39" s="51" t="str">
        <f t="shared" si="1"/>
        <v>HEFOCFGrowth Option</v>
      </c>
      <c r="B39" s="51" t="str">
        <f>+VLOOKUP(D39,'Plan master'!B:H,2,0)</f>
        <v>HEFOCF</v>
      </c>
      <c r="C39" s="51" t="str">
        <f>+VLOOKUP(D39,'Plan master'!B:H,7,0)</f>
        <v>Growth Option</v>
      </c>
      <c r="D39" s="232">
        <v>148409</v>
      </c>
      <c r="E39" t="s">
        <v>1859</v>
      </c>
      <c r="F39">
        <v>15.9147</v>
      </c>
      <c r="I39" s="52">
        <v>44651</v>
      </c>
      <c r="J39">
        <f t="shared" si="2"/>
        <v>63.107899999999994</v>
      </c>
    </row>
    <row r="40" spans="1:10">
      <c r="A40" s="51" t="str">
        <f t="shared" si="1"/>
        <v>HEFOCFDirect Plan - IDCW Option</v>
      </c>
      <c r="B40" s="51" t="str">
        <f>+VLOOKUP(D40,'Plan master'!B:H,2,0)</f>
        <v>HEFOCF</v>
      </c>
      <c r="C40" s="51" t="str">
        <f>+VLOOKUP(D40,'Plan master'!B:H,7,0)</f>
        <v>Direct Plan - IDCW Option</v>
      </c>
      <c r="D40" s="232">
        <v>148412</v>
      </c>
      <c r="E40" t="s">
        <v>1924</v>
      </c>
      <c r="F40">
        <v>15.6279</v>
      </c>
      <c r="I40" s="52">
        <v>44651</v>
      </c>
      <c r="J40">
        <f t="shared" si="2"/>
        <v>63.107899999999994</v>
      </c>
    </row>
    <row r="41" spans="1:10">
      <c r="A41" s="51" t="str">
        <f t="shared" si="1"/>
        <v>HEFOCFIDCW Option</v>
      </c>
      <c r="B41" s="51" t="str">
        <f>+VLOOKUP(D41,'Plan master'!B:H,2,0)</f>
        <v>HEFOCF</v>
      </c>
      <c r="C41" s="51" t="str">
        <f>+VLOOKUP(D41,'Plan master'!B:H,7,0)</f>
        <v>IDCW Option</v>
      </c>
      <c r="D41" s="232">
        <v>148410</v>
      </c>
      <c r="E41" t="s">
        <v>1925</v>
      </c>
      <c r="F41">
        <v>15.2018</v>
      </c>
      <c r="I41" s="52">
        <v>44651</v>
      </c>
      <c r="J41">
        <f t="shared" si="2"/>
        <v>63.107899999999994</v>
      </c>
    </row>
    <row r="42" spans="1:10">
      <c r="A42" s="51" t="str">
        <f t="shared" si="1"/>
        <v>HEPROFGrowth Option</v>
      </c>
      <c r="B42" s="51" t="str">
        <f>+VLOOKUP(D42,'Plan master'!B:H,2,0)</f>
        <v>HEPROF</v>
      </c>
      <c r="C42" s="51" t="str">
        <f>+VLOOKUP(D42,'Plan master'!B:H,7,0)</f>
        <v>Growth Option</v>
      </c>
      <c r="D42" s="232">
        <v>103407</v>
      </c>
      <c r="E42" t="s">
        <v>267</v>
      </c>
      <c r="F42">
        <v>24.9513</v>
      </c>
      <c r="I42" s="52">
        <v>44651</v>
      </c>
      <c r="J42">
        <f t="shared" si="2"/>
        <v>96.293499999999995</v>
      </c>
    </row>
    <row r="43" spans="1:10">
      <c r="A43" s="51" t="str">
        <f t="shared" si="1"/>
        <v>HEPROFDirect Plan - Growth Option</v>
      </c>
      <c r="B43" s="51" t="str">
        <f>+VLOOKUP(D43,'Plan master'!B:H,2,0)</f>
        <v>HEPROF</v>
      </c>
      <c r="C43" s="51" t="str">
        <f>+VLOOKUP(D43,'Plan master'!B:H,7,0)</f>
        <v>Direct Plan - Growth Option</v>
      </c>
      <c r="D43" s="232">
        <v>120034</v>
      </c>
      <c r="E43" t="s">
        <v>268</v>
      </c>
      <c r="F43">
        <v>27.1692</v>
      </c>
      <c r="I43" s="52">
        <v>44651</v>
      </c>
      <c r="J43">
        <f t="shared" si="2"/>
        <v>96.293499999999995</v>
      </c>
    </row>
    <row r="44" spans="1:10">
      <c r="A44" s="51" t="str">
        <f t="shared" si="1"/>
        <v>HEPROFIDCW Option</v>
      </c>
      <c r="B44" s="51" t="str">
        <f>+VLOOKUP(D44,'Plan master'!B:H,2,0)</f>
        <v>HEPROF</v>
      </c>
      <c r="C44" s="51" t="str">
        <f>+VLOOKUP(D44,'Plan master'!B:H,7,0)</f>
        <v>IDCW Option</v>
      </c>
      <c r="D44" s="232">
        <v>103406</v>
      </c>
      <c r="E44" t="s">
        <v>1926</v>
      </c>
      <c r="F44">
        <v>21.223500000000001</v>
      </c>
      <c r="I44" s="52">
        <v>44651</v>
      </c>
      <c r="J44">
        <f t="shared" si="2"/>
        <v>96.293499999999995</v>
      </c>
    </row>
    <row r="45" spans="1:10">
      <c r="A45" s="51" t="str">
        <f t="shared" si="1"/>
        <v>HEPROFDirect Plan - IDCW Option</v>
      </c>
      <c r="B45" s="51" t="str">
        <f>+VLOOKUP(D45,'Plan master'!B:H,2,0)</f>
        <v>HEPROF</v>
      </c>
      <c r="C45" s="51" t="str">
        <f>+VLOOKUP(D45,'Plan master'!B:H,7,0)</f>
        <v>Direct Plan - IDCW Option</v>
      </c>
      <c r="D45" s="232">
        <v>120033</v>
      </c>
      <c r="E45" t="s">
        <v>1927</v>
      </c>
      <c r="F45">
        <v>22.9495</v>
      </c>
      <c r="I45" s="52">
        <v>44651</v>
      </c>
      <c r="J45">
        <f t="shared" si="2"/>
        <v>96.293499999999995</v>
      </c>
    </row>
    <row r="46" spans="1:10">
      <c r="A46" s="51" t="str">
        <f t="shared" si="1"/>
        <v>HETAXFGrowth Option</v>
      </c>
      <c r="B46" s="51" t="str">
        <f>+VLOOKUP(D46,'Plan master'!B:H,2,0)</f>
        <v>HETAXF</v>
      </c>
      <c r="C46" s="51" t="str">
        <f>+VLOOKUP(D46,'Plan master'!B:H,7,0)</f>
        <v>Growth Option</v>
      </c>
      <c r="D46" s="232">
        <v>104707</v>
      </c>
      <c r="E46" t="s">
        <v>276</v>
      </c>
      <c r="F46">
        <v>56.155900000000003</v>
      </c>
      <c r="I46" s="52">
        <v>44651</v>
      </c>
      <c r="J46">
        <f t="shared" si="2"/>
        <v>172.33709999999999</v>
      </c>
    </row>
    <row r="47" spans="1:10">
      <c r="A47" s="51" t="str">
        <f t="shared" si="1"/>
        <v>HETAXFDirect Plan - Growth Option</v>
      </c>
      <c r="B47" s="51" t="str">
        <f>+VLOOKUP(D47,'Plan master'!B:H,2,0)</f>
        <v>HETAXF</v>
      </c>
      <c r="C47" s="51" t="str">
        <f>+VLOOKUP(D47,'Plan master'!B:H,7,0)</f>
        <v>Direct Plan - Growth Option</v>
      </c>
      <c r="D47" s="232">
        <v>120079</v>
      </c>
      <c r="E47" t="s">
        <v>277</v>
      </c>
      <c r="F47">
        <v>60.994700000000002</v>
      </c>
      <c r="I47" s="52">
        <v>44651</v>
      </c>
      <c r="J47">
        <f t="shared" si="2"/>
        <v>172.33709999999999</v>
      </c>
    </row>
    <row r="48" spans="1:10">
      <c r="A48" s="51" t="str">
        <f t="shared" si="1"/>
        <v>HETAXFIDCW Option</v>
      </c>
      <c r="B48" s="51" t="str">
        <f>+VLOOKUP(D48,'Plan master'!B:H,2,0)</f>
        <v>HETAXF</v>
      </c>
      <c r="C48" s="51" t="str">
        <f>+VLOOKUP(D48,'Plan master'!B:H,7,0)</f>
        <v>IDCW Option</v>
      </c>
      <c r="D48" s="232">
        <v>104706</v>
      </c>
      <c r="E48" t="s">
        <v>1928</v>
      </c>
      <c r="F48">
        <v>26.715599999999998</v>
      </c>
      <c r="I48" s="52">
        <v>44651</v>
      </c>
      <c r="J48">
        <f t="shared" si="2"/>
        <v>172.33709999999999</v>
      </c>
    </row>
    <row r="49" spans="1:10">
      <c r="A49" s="51" t="str">
        <f t="shared" si="1"/>
        <v>HETAXFDirect Plan - IDCW Option</v>
      </c>
      <c r="B49" s="51" t="str">
        <f>+VLOOKUP(D49,'Plan master'!B:H,2,0)</f>
        <v>HETAXF</v>
      </c>
      <c r="C49" s="51" t="str">
        <f>+VLOOKUP(D49,'Plan master'!B:H,7,0)</f>
        <v>Direct Plan - IDCW Option</v>
      </c>
      <c r="D49" s="232">
        <v>120078</v>
      </c>
      <c r="E49" t="s">
        <v>1929</v>
      </c>
      <c r="F49">
        <v>28.4709</v>
      </c>
      <c r="I49" s="52">
        <v>44651</v>
      </c>
      <c r="J49">
        <f t="shared" si="2"/>
        <v>172.33709999999999</v>
      </c>
    </row>
    <row r="50" spans="1:10">
      <c r="A50" s="51" t="str">
        <f t="shared" si="1"/>
        <v>HDONTFDaily IDCW Option</v>
      </c>
      <c r="B50" s="51" t="str">
        <f>+VLOOKUP(D50,'Plan master'!B:H,2,0)</f>
        <v>HDONTF</v>
      </c>
      <c r="C50" s="51" t="str">
        <f>+VLOOKUP(D50,'Plan master'!B:H,7,0)</f>
        <v>Daily IDCW Option</v>
      </c>
      <c r="D50" s="232">
        <v>147289</v>
      </c>
      <c r="E50" t="s">
        <v>1930</v>
      </c>
      <c r="F50">
        <v>1000.0006</v>
      </c>
      <c r="I50" s="52">
        <v>44651</v>
      </c>
      <c r="J50">
        <f t="shared" si="2"/>
        <v>8220.8032999999996</v>
      </c>
    </row>
    <row r="51" spans="1:10">
      <c r="A51" s="51" t="str">
        <f t="shared" si="1"/>
        <v>HDONTFDirect Plan - Daily IDCW Option</v>
      </c>
      <c r="B51" s="51" t="str">
        <f>+VLOOKUP(D51,'Plan master'!B:H,2,0)</f>
        <v>HDONTF</v>
      </c>
      <c r="C51" s="51" t="str">
        <f>+VLOOKUP(D51,'Plan master'!B:H,7,0)</f>
        <v>Direct Plan - Daily IDCW Option</v>
      </c>
      <c r="D51" s="232">
        <v>147291</v>
      </c>
      <c r="E51" t="s">
        <v>1931</v>
      </c>
      <c r="F51">
        <v>1000</v>
      </c>
      <c r="I51" s="52">
        <v>44651</v>
      </c>
      <c r="J51">
        <f t="shared" si="2"/>
        <v>8220.8032999999996</v>
      </c>
    </row>
    <row r="52" spans="1:10">
      <c r="A52" s="51" t="str">
        <f t="shared" si="1"/>
        <v>HDONTFGrowth Option</v>
      </c>
      <c r="B52" s="51" t="str">
        <f>+VLOOKUP(D52,'Plan master'!B:H,2,0)</f>
        <v>HDONTF</v>
      </c>
      <c r="C52" s="51" t="str">
        <f>+VLOOKUP(D52,'Plan master'!B:H,7,0)</f>
        <v>Growth Option</v>
      </c>
      <c r="D52" s="232">
        <v>147290</v>
      </c>
      <c r="E52" t="s">
        <v>1504</v>
      </c>
      <c r="F52">
        <v>1107.2931000000001</v>
      </c>
      <c r="I52" s="52">
        <v>44651</v>
      </c>
      <c r="J52">
        <f t="shared" si="2"/>
        <v>8220.8032999999996</v>
      </c>
    </row>
    <row r="53" spans="1:10">
      <c r="A53" s="51" t="str">
        <f t="shared" si="1"/>
        <v>HDONTFDirect Plan - Growth Option</v>
      </c>
      <c r="B53" s="51" t="str">
        <f>+VLOOKUP(D53,'Plan master'!B:H,2,0)</f>
        <v>HDONTF</v>
      </c>
      <c r="C53" s="51" t="str">
        <f>+VLOOKUP(D53,'Plan master'!B:H,7,0)</f>
        <v>Direct Plan - Growth Option</v>
      </c>
      <c r="D53" s="232">
        <v>147287</v>
      </c>
      <c r="E53" t="s">
        <v>1505</v>
      </c>
      <c r="F53">
        <v>1112.068</v>
      </c>
      <c r="I53" s="52">
        <v>44651</v>
      </c>
      <c r="J53">
        <f t="shared" si="2"/>
        <v>8220.8032999999996</v>
      </c>
    </row>
    <row r="54" spans="1:10">
      <c r="A54" s="51" t="str">
        <f t="shared" si="1"/>
        <v>HDONTFMonthly IDCW Option</v>
      </c>
      <c r="B54" s="51" t="str">
        <f>+VLOOKUP(D54,'Plan master'!B:H,2,0)</f>
        <v>HDONTF</v>
      </c>
      <c r="C54" s="51" t="str">
        <f>+VLOOKUP(D54,'Plan master'!B:H,7,0)</f>
        <v>Monthly IDCW Option</v>
      </c>
      <c r="D54" s="232">
        <v>147301</v>
      </c>
      <c r="E54" t="s">
        <v>1932</v>
      </c>
      <c r="F54">
        <v>1000.5237</v>
      </c>
      <c r="I54" s="52">
        <v>44651</v>
      </c>
      <c r="J54">
        <f t="shared" ref="J54:J85" si="3">+SUMIF(B:B,B54,F:F)</f>
        <v>8220.8032999999996</v>
      </c>
    </row>
    <row r="55" spans="1:10">
      <c r="A55" s="51" t="str">
        <f t="shared" si="1"/>
        <v>HDONTFDirect Plan - Monthly IDCW Option</v>
      </c>
      <c r="B55" s="51" t="str">
        <f>+VLOOKUP(D55,'Plan master'!B:H,2,0)</f>
        <v>HDONTF</v>
      </c>
      <c r="C55" s="51" t="str">
        <f>+VLOOKUP(D55,'Plan master'!B:H,7,0)</f>
        <v>Direct Plan - Monthly IDCW Option</v>
      </c>
      <c r="D55" s="232">
        <v>147300</v>
      </c>
      <c r="E55" t="s">
        <v>2246</v>
      </c>
      <c r="F55">
        <v>1000.549</v>
      </c>
      <c r="I55" s="52">
        <v>44651</v>
      </c>
      <c r="J55">
        <f t="shared" si="3"/>
        <v>8220.8032999999996</v>
      </c>
    </row>
    <row r="56" spans="1:10">
      <c r="A56" s="51" t="str">
        <f t="shared" si="1"/>
        <v>HDONTFWeekly IDCW Option</v>
      </c>
      <c r="B56" s="51" t="str">
        <f>+VLOOKUP(D56,'Plan master'!B:H,2,0)</f>
        <v>HDONTF</v>
      </c>
      <c r="C56" s="51" t="str">
        <f>+VLOOKUP(D56,'Plan master'!B:H,7,0)</f>
        <v>Weekly IDCW Option</v>
      </c>
      <c r="D56" s="232">
        <v>147288</v>
      </c>
      <c r="E56" t="s">
        <v>1933</v>
      </c>
      <c r="F56">
        <v>1000.1807</v>
      </c>
      <c r="I56" s="52">
        <v>44651</v>
      </c>
      <c r="J56">
        <f t="shared" si="3"/>
        <v>8220.8032999999996</v>
      </c>
    </row>
    <row r="57" spans="1:10">
      <c r="A57" s="51" t="str">
        <f t="shared" si="1"/>
        <v>HDONTFDirect Plan - Weekly IDCW Option</v>
      </c>
      <c r="B57" s="51" t="str">
        <f>+VLOOKUP(D57,'Plan master'!B:H,2,0)</f>
        <v>HDONTF</v>
      </c>
      <c r="C57" s="51" t="str">
        <f>+VLOOKUP(D57,'Plan master'!B:H,7,0)</f>
        <v>Direct Plan - Weekly IDCW Option</v>
      </c>
      <c r="D57" s="232">
        <v>147296</v>
      </c>
      <c r="E57" t="s">
        <v>1934</v>
      </c>
      <c r="F57">
        <v>1000.1882000000001</v>
      </c>
      <c r="I57" s="52">
        <v>44651</v>
      </c>
      <c r="J57">
        <f t="shared" si="3"/>
        <v>8220.8032999999996</v>
      </c>
    </row>
    <row r="58" spans="1:10">
      <c r="A58" s="51" t="str">
        <f t="shared" si="1"/>
        <v>HLCASHGrowth Option</v>
      </c>
      <c r="B58" s="51" t="str">
        <f>+VLOOKUP(D58,'Plan master'!B:H,2,0)</f>
        <v>HLCASH</v>
      </c>
      <c r="C58" s="51" t="str">
        <f>+VLOOKUP(D58,'Plan master'!B:H,7,0)</f>
        <v>Growth Option</v>
      </c>
      <c r="D58" s="232">
        <v>118902</v>
      </c>
      <c r="E58" t="s">
        <v>269</v>
      </c>
      <c r="F58">
        <v>2106.9529000000002</v>
      </c>
      <c r="I58" s="52">
        <v>44651</v>
      </c>
      <c r="J58">
        <f t="shared" si="3"/>
        <v>21922.71</v>
      </c>
    </row>
    <row r="59" spans="1:10">
      <c r="A59" s="51" t="str">
        <f t="shared" si="1"/>
        <v>HLCASHDirect Plan - Growth Option</v>
      </c>
      <c r="B59" s="51" t="str">
        <f>+VLOOKUP(D59,'Plan master'!B:H,2,0)</f>
        <v>HLCASH</v>
      </c>
      <c r="C59" s="51" t="str">
        <f>+VLOOKUP(D59,'Plan master'!B:H,7,0)</f>
        <v>Direct Plan - Growth Option</v>
      </c>
      <c r="D59" s="232">
        <v>120038</v>
      </c>
      <c r="E59" t="s">
        <v>270</v>
      </c>
      <c r="F59">
        <v>2119.7831000000001</v>
      </c>
      <c r="I59" s="52">
        <v>44651</v>
      </c>
      <c r="J59">
        <f t="shared" si="3"/>
        <v>21922.71</v>
      </c>
    </row>
    <row r="60" spans="1:10">
      <c r="A60" s="51" t="str">
        <f t="shared" si="1"/>
        <v>HLCASHDaily IDCW Option</v>
      </c>
      <c r="B60" s="51" t="str">
        <f>+VLOOKUP(D60,'Plan master'!B:H,2,0)</f>
        <v>HLCASH</v>
      </c>
      <c r="C60" s="51" t="str">
        <f>+VLOOKUP(D60,'Plan master'!B:H,7,0)</f>
        <v>Daily IDCW Option</v>
      </c>
      <c r="D60" s="232">
        <v>118901</v>
      </c>
      <c r="E60" t="s">
        <v>1935</v>
      </c>
      <c r="F60">
        <v>1001.3789</v>
      </c>
      <c r="I60" s="52">
        <v>44651</v>
      </c>
      <c r="J60">
        <f t="shared" si="3"/>
        <v>21922.71</v>
      </c>
    </row>
    <row r="61" spans="1:10">
      <c r="A61" s="51" t="str">
        <f t="shared" si="1"/>
        <v>HLCASHDirect Plan - Daily IDCW Option</v>
      </c>
      <c r="B61" s="51" t="str">
        <f>+VLOOKUP(D61,'Plan master'!B:H,2,0)</f>
        <v>HLCASH</v>
      </c>
      <c r="C61" s="51" t="str">
        <f>+VLOOKUP(D61,'Plan master'!B:H,7,0)</f>
        <v>Direct Plan - Daily IDCW Option</v>
      </c>
      <c r="D61" s="232">
        <v>120037</v>
      </c>
      <c r="E61" t="s">
        <v>1936</v>
      </c>
      <c r="F61">
        <v>1000.9401</v>
      </c>
      <c r="I61" s="52">
        <v>44651</v>
      </c>
      <c r="J61">
        <f t="shared" si="3"/>
        <v>21922.71</v>
      </c>
    </row>
    <row r="62" spans="1:10">
      <c r="A62" s="51" t="str">
        <f t="shared" si="1"/>
        <v>HLCASHMonthly IDCW Option</v>
      </c>
      <c r="B62" s="51" t="str">
        <f>+VLOOKUP(D62,'Plan master'!B:H,2,0)</f>
        <v>HLCASH</v>
      </c>
      <c r="C62" s="51" t="str">
        <f>+VLOOKUP(D62,'Plan master'!B:H,7,0)</f>
        <v>Monthly IDCW Option</v>
      </c>
      <c r="D62" s="232">
        <v>118903</v>
      </c>
      <c r="E62" t="s">
        <v>1937</v>
      </c>
      <c r="F62">
        <v>1002.2952</v>
      </c>
      <c r="I62" s="52">
        <v>44651</v>
      </c>
      <c r="J62">
        <f t="shared" si="3"/>
        <v>21922.71</v>
      </c>
    </row>
    <row r="63" spans="1:10">
      <c r="A63" s="51" t="str">
        <f t="shared" si="1"/>
        <v>HLCASHDirect Plan - Monthly IDCW Option</v>
      </c>
      <c r="B63" s="51" t="str">
        <f>+VLOOKUP(D63,'Plan master'!B:H,2,0)</f>
        <v>HLCASH</v>
      </c>
      <c r="C63" s="51" t="str">
        <f>+VLOOKUP(D63,'Plan master'!B:H,7,0)</f>
        <v>Direct Plan - Monthly IDCW Option</v>
      </c>
      <c r="D63" s="232">
        <v>120039</v>
      </c>
      <c r="E63" t="s">
        <v>1938</v>
      </c>
      <c r="F63">
        <v>1038.6577</v>
      </c>
      <c r="I63" s="52">
        <v>44651</v>
      </c>
      <c r="J63">
        <f t="shared" si="3"/>
        <v>21922.71</v>
      </c>
    </row>
    <row r="64" spans="1:10">
      <c r="A64" s="51" t="str">
        <f t="shared" si="1"/>
        <v>HLCASHRegular Option - Daily IDCW</v>
      </c>
      <c r="B64" s="51" t="str">
        <f>+VLOOKUP(D64,'Plan master'!B:H,2,0)</f>
        <v>HLCASH</v>
      </c>
      <c r="C64" s="51" t="str">
        <f>+VLOOKUP(D64,'Plan master'!B:H,7,0)</f>
        <v>Regular Option - Daily IDCW</v>
      </c>
      <c r="D64" s="232">
        <v>118906</v>
      </c>
      <c r="E64" t="s">
        <v>1939</v>
      </c>
      <c r="F64">
        <v>1019.3</v>
      </c>
      <c r="I64" s="52">
        <v>44651</v>
      </c>
      <c r="J64">
        <f t="shared" si="3"/>
        <v>21922.71</v>
      </c>
    </row>
    <row r="65" spans="1:10">
      <c r="A65" s="51" t="str">
        <f t="shared" si="1"/>
        <v>HLCASHRegular Option - Weekly IDCW</v>
      </c>
      <c r="B65" s="51" t="str">
        <f>+VLOOKUP(D65,'Plan master'!B:H,2,0)</f>
        <v>HLCASH</v>
      </c>
      <c r="C65" s="51" t="str">
        <f>+VLOOKUP(D65,'Plan master'!B:H,7,0)</f>
        <v>Regular Option - Weekly IDCW</v>
      </c>
      <c r="D65" s="232">
        <v>118908</v>
      </c>
      <c r="E65" t="s">
        <v>1940</v>
      </c>
      <c r="F65">
        <v>1000.524</v>
      </c>
      <c r="I65" s="52">
        <v>44651</v>
      </c>
      <c r="J65">
        <f t="shared" si="3"/>
        <v>21922.71</v>
      </c>
    </row>
    <row r="66" spans="1:10">
      <c r="A66" s="51" t="str">
        <f t="shared" si="1"/>
        <v>HLCASHUnclaimed IDCW more than 3 yrs</v>
      </c>
      <c r="B66" s="51" t="str">
        <f>+VLOOKUP(D66,'Plan master'!B:H,2,0)</f>
        <v>HLCASH</v>
      </c>
      <c r="C66" s="51" t="str">
        <f>+VLOOKUP(D66,'Plan master'!B:H,7,0)</f>
        <v>Unclaimed IDCW more than 3 yrs</v>
      </c>
      <c r="D66" s="232">
        <v>139238</v>
      </c>
      <c r="E66" t="s">
        <v>271</v>
      </c>
      <c r="F66">
        <v>1000</v>
      </c>
      <c r="I66" s="52">
        <v>44651</v>
      </c>
      <c r="J66">
        <f t="shared" si="3"/>
        <v>21922.71</v>
      </c>
    </row>
    <row r="67" spans="1:10">
      <c r="A67" s="51" t="str">
        <f t="shared" si="1"/>
        <v>HLCASHUnclaimed IDCW less than 3 yrs</v>
      </c>
      <c r="B67" s="51" t="str">
        <f>+VLOOKUP(D67,'Plan master'!B:H,2,0)</f>
        <v>HLCASH</v>
      </c>
      <c r="C67" s="51" t="str">
        <f>+VLOOKUP(D67,'Plan master'!B:H,7,0)</f>
        <v>Unclaimed IDCW less than 3 yrs</v>
      </c>
      <c r="D67" s="232">
        <v>139237</v>
      </c>
      <c r="E67" t="s">
        <v>272</v>
      </c>
      <c r="F67">
        <v>1368.5045</v>
      </c>
      <c r="I67" s="52">
        <v>44651</v>
      </c>
      <c r="J67">
        <f t="shared" si="3"/>
        <v>21922.71</v>
      </c>
    </row>
    <row r="68" spans="1:10">
      <c r="A68" s="51" t="str">
        <f t="shared" si="1"/>
        <v>HLCASHUnclaimed Redemption more than 3 yrs</v>
      </c>
      <c r="B68" s="51" t="str">
        <f>+VLOOKUP(D68,'Plan master'!B:H,2,0)</f>
        <v>HLCASH</v>
      </c>
      <c r="C68" s="51" t="str">
        <f>+VLOOKUP(D68,'Plan master'!B:H,7,0)</f>
        <v>Unclaimed Redemption more than 3 yrs</v>
      </c>
      <c r="D68" s="232">
        <v>139239</v>
      </c>
      <c r="E68" t="s">
        <v>273</v>
      </c>
      <c r="F68">
        <v>1000</v>
      </c>
      <c r="I68" s="52">
        <v>44651</v>
      </c>
      <c r="J68">
        <f t="shared" si="3"/>
        <v>21922.71</v>
      </c>
    </row>
    <row r="69" spans="1:10">
      <c r="A69" s="51" t="str">
        <f t="shared" si="1"/>
        <v>HLCASHUnclaimed Redemption less than 3 yrs</v>
      </c>
      <c r="B69" s="51" t="str">
        <f>+VLOOKUP(D69,'Plan master'!B:H,2,0)</f>
        <v>HLCASH</v>
      </c>
      <c r="C69" s="51" t="str">
        <f>+VLOOKUP(D69,'Plan master'!B:H,7,0)</f>
        <v>Unclaimed Redemption less than 3 yrs</v>
      </c>
      <c r="D69" s="232">
        <v>139240</v>
      </c>
      <c r="E69" t="s">
        <v>274</v>
      </c>
      <c r="F69">
        <v>1368.5045</v>
      </c>
      <c r="I69" s="52">
        <v>44651</v>
      </c>
      <c r="J69">
        <f t="shared" si="3"/>
        <v>21922.71</v>
      </c>
    </row>
    <row r="70" spans="1:10">
      <c r="A70" s="51" t="str">
        <f t="shared" si="1"/>
        <v>HLCASHWeekly IDCW Option</v>
      </c>
      <c r="B70" s="51" t="str">
        <f>+VLOOKUP(D70,'Plan master'!B:H,2,0)</f>
        <v>HLCASH</v>
      </c>
      <c r="C70" s="51" t="str">
        <f>+VLOOKUP(D70,'Plan master'!B:H,7,0)</f>
        <v>Weekly IDCW Option</v>
      </c>
      <c r="D70" s="232">
        <v>118904</v>
      </c>
      <c r="E70" t="s">
        <v>1941</v>
      </c>
      <c r="F70">
        <v>1107.83</v>
      </c>
      <c r="I70" s="52">
        <v>44651</v>
      </c>
      <c r="J70">
        <f t="shared" si="3"/>
        <v>21922.71</v>
      </c>
    </row>
    <row r="71" spans="1:10">
      <c r="A71" s="51" t="str">
        <f t="shared" si="1"/>
        <v>HLCASHDirect Plan - Weekly IDCW Option</v>
      </c>
      <c r="B71" s="51" t="str">
        <f>+VLOOKUP(D71,'Plan master'!B:H,2,0)</f>
        <v>HLCASH</v>
      </c>
      <c r="C71" s="51" t="str">
        <f>+VLOOKUP(D71,'Plan master'!B:H,7,0)</f>
        <v>Direct Plan - Weekly IDCW Option</v>
      </c>
      <c r="D71" s="232">
        <v>120040</v>
      </c>
      <c r="E71" t="s">
        <v>1942</v>
      </c>
      <c r="F71">
        <v>1179.2316000000001</v>
      </c>
      <c r="I71" s="52">
        <v>44651</v>
      </c>
      <c r="J71">
        <f t="shared" si="3"/>
        <v>21922.71</v>
      </c>
    </row>
    <row r="72" spans="1:10">
      <c r="A72" s="51" t="str">
        <f t="shared" si="1"/>
        <v>HLCASHInstitutional Option - Daily IDCW</v>
      </c>
      <c r="B72" s="51" t="str">
        <f>+VLOOKUP(D72,'Plan master'!B:H,2,0)</f>
        <v>HLCASH</v>
      </c>
      <c r="C72" s="51" t="str">
        <f>+VLOOKUP(D72,'Plan master'!B:H,7,0)</f>
        <v>Institutional Option - Daily IDCW</v>
      </c>
      <c r="D72" s="232">
        <v>118909</v>
      </c>
      <c r="E72" t="s">
        <v>1943</v>
      </c>
      <c r="F72">
        <v>1553.7509</v>
      </c>
      <c r="I72" s="52">
        <v>44651</v>
      </c>
      <c r="J72">
        <f t="shared" si="3"/>
        <v>21922.71</v>
      </c>
    </row>
    <row r="73" spans="1:10">
      <c r="A73" s="51" t="str">
        <f t="shared" si="1"/>
        <v>HLCASHRegular Option - Growth</v>
      </c>
      <c r="B73" s="51" t="str">
        <f>+VLOOKUP(D73,'Plan master'!B:H,2,0)</f>
        <v>HLCASH</v>
      </c>
      <c r="C73" s="51" t="str">
        <f>+VLOOKUP(D73,'Plan master'!B:H,7,0)</f>
        <v>Regular Option - Growth</v>
      </c>
      <c r="D73" s="232">
        <v>118907</v>
      </c>
      <c r="E73" t="s">
        <v>275</v>
      </c>
      <c r="F73">
        <v>3055.0565999999999</v>
      </c>
      <c r="I73" s="52">
        <v>44651</v>
      </c>
      <c r="J73">
        <f t="shared" si="3"/>
        <v>21922.71</v>
      </c>
    </row>
    <row r="74" spans="1:10">
      <c r="A74" s="51" t="str">
        <f t="shared" si="1"/>
        <v>HDUSDFGrowth Option</v>
      </c>
      <c r="B74" s="51" t="str">
        <f>+VLOOKUP(D74,'Plan master'!B:H,2,0)</f>
        <v>HDUSDF</v>
      </c>
      <c r="C74" s="51" t="str">
        <f>+VLOOKUP(D74,'Plan master'!B:H,7,0)</f>
        <v>Growth Option</v>
      </c>
      <c r="D74" s="232">
        <v>147907</v>
      </c>
      <c r="E74" t="s">
        <v>1694</v>
      </c>
      <c r="F74">
        <v>1096.1099999999999</v>
      </c>
      <c r="I74" s="52">
        <v>44651</v>
      </c>
      <c r="J74">
        <f t="shared" si="3"/>
        <v>8379.2588999999989</v>
      </c>
    </row>
    <row r="75" spans="1:10">
      <c r="A75" s="51" t="str">
        <f t="shared" si="1"/>
        <v>HDUSDFDirect Plan - Growth Option</v>
      </c>
      <c r="B75" s="51" t="str">
        <f>+VLOOKUP(D75,'Plan master'!B:H,2,0)</f>
        <v>HDUSDF</v>
      </c>
      <c r="C75" s="51" t="str">
        <f>+VLOOKUP(D75,'Plan master'!B:H,7,0)</f>
        <v>Direct Plan - Growth Option</v>
      </c>
      <c r="D75" s="232">
        <v>147908</v>
      </c>
      <c r="E75" t="s">
        <v>1695</v>
      </c>
      <c r="F75">
        <v>1102.3053</v>
      </c>
      <c r="I75" s="52">
        <v>44651</v>
      </c>
      <c r="J75">
        <f t="shared" si="3"/>
        <v>8379.2588999999989</v>
      </c>
    </row>
    <row r="76" spans="1:10">
      <c r="A76" s="51" t="str">
        <f t="shared" si="1"/>
        <v>HDUSDFDaily IDCW Option</v>
      </c>
      <c r="B76" s="51" t="str">
        <f>+VLOOKUP(D76,'Plan master'!B:H,2,0)</f>
        <v>HDUSDF</v>
      </c>
      <c r="C76" s="51" t="str">
        <f>+VLOOKUP(D76,'Plan master'!B:H,7,0)</f>
        <v>Daily IDCW Option</v>
      </c>
      <c r="D76" s="232">
        <v>147909</v>
      </c>
      <c r="E76" t="s">
        <v>1944</v>
      </c>
      <c r="F76">
        <v>1028.896</v>
      </c>
      <c r="I76" s="52">
        <v>44651</v>
      </c>
      <c r="J76">
        <f t="shared" si="3"/>
        <v>8379.2588999999989</v>
      </c>
    </row>
    <row r="77" spans="1:10">
      <c r="A77" s="51" t="str">
        <f t="shared" si="1"/>
        <v>HDUSDFDirect Plan - Monthly IDCW Option</v>
      </c>
      <c r="B77" s="51" t="str">
        <f>+VLOOKUP(D77,'Plan master'!B:H,2,0)</f>
        <v>HDUSDF</v>
      </c>
      <c r="C77" s="51" t="str">
        <f>+VLOOKUP(D77,'Plan master'!B:H,7,0)</f>
        <v>Direct Plan - Monthly IDCW Option</v>
      </c>
      <c r="D77" s="232">
        <v>147915</v>
      </c>
      <c r="E77" t="s">
        <v>1945</v>
      </c>
      <c r="F77">
        <v>1012.4549</v>
      </c>
      <c r="I77" s="52">
        <v>44651</v>
      </c>
      <c r="J77">
        <f t="shared" si="3"/>
        <v>8379.2588999999989</v>
      </c>
    </row>
    <row r="78" spans="1:10">
      <c r="A78" s="51" t="str">
        <f t="shared" si="1"/>
        <v>HDUSDFDirect Plan - Daily IDCW Option</v>
      </c>
      <c r="B78" s="51" t="str">
        <f>+VLOOKUP(D78,'Plan master'!B:H,2,0)</f>
        <v>HDUSDF</v>
      </c>
      <c r="C78" s="51" t="str">
        <f>+VLOOKUP(D78,'Plan master'!B:H,7,0)</f>
        <v>Direct Plan - Daily IDCW Option</v>
      </c>
      <c r="D78" s="232">
        <v>147910</v>
      </c>
      <c r="E78" t="s">
        <v>1946</v>
      </c>
      <c r="F78">
        <v>1076.5215000000001</v>
      </c>
      <c r="I78" s="52">
        <v>44651</v>
      </c>
      <c r="J78">
        <f t="shared" si="3"/>
        <v>8379.2588999999989</v>
      </c>
    </row>
    <row r="79" spans="1:10">
      <c r="A79" s="51" t="str">
        <f t="shared" ref="A79:A138" si="4">+B79&amp;C79</f>
        <v>HDUSDFDirect Plan - Weekly IDCW Option</v>
      </c>
      <c r="B79" s="51" t="str">
        <f>+VLOOKUP(D79,'Plan master'!B:H,2,0)</f>
        <v>HDUSDF</v>
      </c>
      <c r="C79" s="51" t="str">
        <f>+VLOOKUP(D79,'Plan master'!B:H,7,0)</f>
        <v>Direct Plan - Weekly IDCW Option</v>
      </c>
      <c r="D79" s="232">
        <v>147912</v>
      </c>
      <c r="E79" t="s">
        <v>1947</v>
      </c>
      <c r="F79">
        <v>1009.0793</v>
      </c>
      <c r="I79" s="52">
        <v>44651</v>
      </c>
      <c r="J79">
        <f t="shared" si="3"/>
        <v>8379.2588999999989</v>
      </c>
    </row>
    <row r="80" spans="1:10">
      <c r="A80" s="51" t="str">
        <f t="shared" si="4"/>
        <v>HDUSDFMonthly IDCW Option</v>
      </c>
      <c r="B80" s="51" t="str">
        <f>+VLOOKUP(D80,'Plan master'!B:H,2,0)</f>
        <v>HDUSDF</v>
      </c>
      <c r="C80" s="51" t="str">
        <f>+VLOOKUP(D80,'Plan master'!B:H,7,0)</f>
        <v>Monthly IDCW Option</v>
      </c>
      <c r="D80" s="232">
        <v>147916</v>
      </c>
      <c r="E80" t="s">
        <v>1948</v>
      </c>
      <c r="F80">
        <v>1023.1215</v>
      </c>
      <c r="I80" s="52">
        <v>44651</v>
      </c>
      <c r="J80">
        <f t="shared" si="3"/>
        <v>8379.2588999999989</v>
      </c>
    </row>
    <row r="81" spans="1:10">
      <c r="A81" s="51" t="str">
        <f t="shared" si="4"/>
        <v>HDUSDFWeekly IDCW Option</v>
      </c>
      <c r="B81" s="51" t="str">
        <f>+VLOOKUP(D81,'Plan master'!B:H,2,0)</f>
        <v>HDUSDF</v>
      </c>
      <c r="C81" s="51" t="str">
        <f>+VLOOKUP(D81,'Plan master'!B:H,7,0)</f>
        <v>Weekly IDCW Option</v>
      </c>
      <c r="D81" s="232">
        <v>147911</v>
      </c>
      <c r="E81" t="s">
        <v>1949</v>
      </c>
      <c r="F81">
        <v>1030.7704000000001</v>
      </c>
      <c r="I81" s="52">
        <v>44651</v>
      </c>
      <c r="J81">
        <f t="shared" si="3"/>
        <v>8379.2588999999989</v>
      </c>
    </row>
    <row r="82" spans="1:10">
      <c r="A82" s="51" t="str">
        <f t="shared" si="4"/>
        <v>HDUSTFGrowth Option</v>
      </c>
      <c r="B82" s="51" t="str">
        <f>+VLOOKUP(D82,'Plan master'!B:H,2,0)</f>
        <v>HDUSTF</v>
      </c>
      <c r="C82" s="51" t="str">
        <f>+VLOOKUP(D82,'Plan master'!B:H,7,0)</f>
        <v>Growth Option</v>
      </c>
      <c r="D82" s="232">
        <v>104344</v>
      </c>
      <c r="E82" t="s">
        <v>1217</v>
      </c>
      <c r="F82">
        <v>16.7715</v>
      </c>
      <c r="I82" s="52">
        <v>44651</v>
      </c>
      <c r="J82">
        <f t="shared" si="3"/>
        <v>139.8168</v>
      </c>
    </row>
    <row r="83" spans="1:10">
      <c r="A83" s="51" t="str">
        <f t="shared" si="4"/>
        <v>HDUSTFRegular Option - Growth</v>
      </c>
      <c r="B83" s="51" t="str">
        <f>+VLOOKUP(D83,'Plan master'!B:H,2,0)</f>
        <v>HDUSTF</v>
      </c>
      <c r="C83" s="51" t="str">
        <f>+VLOOKUP(D83,'Plan master'!B:H,7,0)</f>
        <v>Regular Option - Growth</v>
      </c>
      <c r="D83" s="232">
        <v>104350</v>
      </c>
      <c r="E83" t="s">
        <v>1218</v>
      </c>
      <c r="F83">
        <v>23.970199999999998</v>
      </c>
      <c r="I83" s="52">
        <v>44651</v>
      </c>
      <c r="J83">
        <f t="shared" si="3"/>
        <v>139.8168</v>
      </c>
    </row>
    <row r="84" spans="1:10">
      <c r="A84" s="51" t="str">
        <f t="shared" si="4"/>
        <v>HDUSTFDaily IDCW Option</v>
      </c>
      <c r="B84" s="51" t="str">
        <f>+VLOOKUP(D84,'Plan master'!B:H,2,0)</f>
        <v>HDUSTF</v>
      </c>
      <c r="C84" s="51" t="str">
        <f>+VLOOKUP(D84,'Plan master'!B:H,7,0)</f>
        <v>Daily IDCW Option</v>
      </c>
      <c r="D84" s="232">
        <v>104351</v>
      </c>
      <c r="E84" t="s">
        <v>1950</v>
      </c>
      <c r="F84">
        <v>10.0519</v>
      </c>
      <c r="I84" s="52">
        <v>44651</v>
      </c>
      <c r="J84">
        <f t="shared" si="3"/>
        <v>139.8168</v>
      </c>
    </row>
    <row r="85" spans="1:10">
      <c r="A85" s="51" t="str">
        <f t="shared" si="4"/>
        <v>HDUSTFDirect Plan - Daily IDCW Option</v>
      </c>
      <c r="B85" s="51" t="str">
        <f>+VLOOKUP(D85,'Plan master'!B:H,2,0)</f>
        <v>HDUSTF</v>
      </c>
      <c r="C85" s="51" t="str">
        <f>+VLOOKUP(D85,'Plan master'!B:H,7,0)</f>
        <v>Direct Plan - Daily IDCW Option</v>
      </c>
      <c r="D85" s="232">
        <v>120065</v>
      </c>
      <c r="E85" t="s">
        <v>1951</v>
      </c>
      <c r="F85">
        <v>10.0846</v>
      </c>
      <c r="I85" s="52">
        <v>44651</v>
      </c>
      <c r="J85">
        <f t="shared" si="3"/>
        <v>139.8168</v>
      </c>
    </row>
    <row r="86" spans="1:10">
      <c r="A86" s="51" t="str">
        <f t="shared" si="4"/>
        <v>HDUSTFDirect Plan - Growth Option</v>
      </c>
      <c r="B86" s="51" t="str">
        <f>+VLOOKUP(D86,'Plan master'!B:H,2,0)</f>
        <v>HDUSTF</v>
      </c>
      <c r="C86" s="51" t="str">
        <f>+VLOOKUP(D86,'Plan master'!B:H,7,0)</f>
        <v>Direct Plan - Growth Option</v>
      </c>
      <c r="D86" s="232">
        <v>120066</v>
      </c>
      <c r="E86" t="s">
        <v>1219</v>
      </c>
      <c r="F86">
        <v>17.9468</v>
      </c>
      <c r="I86" s="52">
        <v>44651</v>
      </c>
      <c r="J86">
        <f t="shared" ref="J86:J117" si="5">+SUMIF(B:B,B86,F:F)</f>
        <v>139.8168</v>
      </c>
    </row>
    <row r="87" spans="1:10">
      <c r="A87" s="51" t="str">
        <f t="shared" si="4"/>
        <v>HDUSTFMonthly IDCW Option</v>
      </c>
      <c r="B87" s="51" t="str">
        <f>+VLOOKUP(D87,'Plan master'!B:H,2,0)</f>
        <v>HDUSTF</v>
      </c>
      <c r="C87" s="51" t="str">
        <f>+VLOOKUP(D87,'Plan master'!B:H,7,0)</f>
        <v>Monthly IDCW Option</v>
      </c>
      <c r="D87" s="232">
        <v>104348</v>
      </c>
      <c r="E87" t="s">
        <v>1952</v>
      </c>
      <c r="F87">
        <v>10.295199999999999</v>
      </c>
      <c r="I87" s="52">
        <v>44651</v>
      </c>
      <c r="J87">
        <f t="shared" si="5"/>
        <v>139.8168</v>
      </c>
    </row>
    <row r="88" spans="1:10">
      <c r="A88" s="51" t="str">
        <f t="shared" si="4"/>
        <v>HDUSTFDirect Plan - Monthly IDCW Option</v>
      </c>
      <c r="B88" s="51" t="str">
        <f>+VLOOKUP(D88,'Plan master'!B:H,2,0)</f>
        <v>HDUSTF</v>
      </c>
      <c r="C88" s="51" t="str">
        <f>+VLOOKUP(D88,'Plan master'!B:H,7,0)</f>
        <v>Direct Plan - Monthly IDCW Option</v>
      </c>
      <c r="D88" s="232">
        <v>120067</v>
      </c>
      <c r="E88" t="s">
        <v>1953</v>
      </c>
      <c r="F88">
        <v>10.0123</v>
      </c>
      <c r="I88" s="52">
        <v>44651</v>
      </c>
      <c r="J88">
        <f t="shared" si="5"/>
        <v>139.8168</v>
      </c>
    </row>
    <row r="89" spans="1:10">
      <c r="A89" s="51" t="str">
        <f t="shared" si="4"/>
        <v>HDUSTFRegular Option - Daily IDCW</v>
      </c>
      <c r="B89" s="51" t="str">
        <f>+VLOOKUP(D89,'Plan master'!B:H,2,0)</f>
        <v>HDUSTF</v>
      </c>
      <c r="C89" s="51" t="str">
        <f>+VLOOKUP(D89,'Plan master'!B:H,7,0)</f>
        <v>Regular Option - Daily IDCW</v>
      </c>
      <c r="D89" s="232">
        <v>104342</v>
      </c>
      <c r="E89" t="s">
        <v>1954</v>
      </c>
      <c r="F89">
        <v>10.003299999999999</v>
      </c>
      <c r="I89" s="52">
        <v>44651</v>
      </c>
      <c r="J89">
        <f t="shared" si="5"/>
        <v>139.8168</v>
      </c>
    </row>
    <row r="90" spans="1:10">
      <c r="A90" s="51" t="str">
        <f t="shared" si="4"/>
        <v>HDUSTFRegular Option - Weekly IDCW</v>
      </c>
      <c r="B90" s="51" t="str">
        <f>+VLOOKUP(D90,'Plan master'!B:H,2,0)</f>
        <v>HDUSTF</v>
      </c>
      <c r="C90" s="51" t="str">
        <f>+VLOOKUP(D90,'Plan master'!B:H,7,0)</f>
        <v>Regular Option - Weekly IDCW</v>
      </c>
      <c r="D90" s="232">
        <v>104343</v>
      </c>
      <c r="E90" t="s">
        <v>1955</v>
      </c>
      <c r="F90">
        <v>10.017099999999999</v>
      </c>
      <c r="I90" s="52">
        <v>44651</v>
      </c>
      <c r="J90">
        <f t="shared" si="5"/>
        <v>139.8168</v>
      </c>
    </row>
    <row r="91" spans="1:10">
      <c r="A91" s="51" t="str">
        <f t="shared" si="4"/>
        <v>HDUSTFWeekly IDCW Option</v>
      </c>
      <c r="B91" s="51" t="str">
        <f>+VLOOKUP(D91,'Plan master'!B:H,2,0)</f>
        <v>HDUSTF</v>
      </c>
      <c r="C91" s="51" t="str">
        <f>+VLOOKUP(D91,'Plan master'!B:H,7,0)</f>
        <v>Weekly IDCW Option</v>
      </c>
      <c r="D91" s="232">
        <v>104352</v>
      </c>
      <c r="E91" t="s">
        <v>1956</v>
      </c>
      <c r="F91">
        <v>10.209099999999999</v>
      </c>
      <c r="I91" s="52">
        <v>44651</v>
      </c>
      <c r="J91">
        <f t="shared" si="5"/>
        <v>139.8168</v>
      </c>
    </row>
    <row r="92" spans="1:10">
      <c r="A92" s="51" t="str">
        <f t="shared" si="4"/>
        <v>HDUSTFDirect Plan - Weekly IDCW Option</v>
      </c>
      <c r="B92" s="51" t="str">
        <f>+VLOOKUP(D92,'Plan master'!B:H,2,0)</f>
        <v>HDUSTF</v>
      </c>
      <c r="C92" s="51" t="str">
        <f>+VLOOKUP(D92,'Plan master'!B:H,7,0)</f>
        <v>Direct Plan - Weekly IDCW Option</v>
      </c>
      <c r="D92" s="232">
        <v>120063</v>
      </c>
      <c r="E92" t="s">
        <v>1957</v>
      </c>
      <c r="F92">
        <v>10.454800000000001</v>
      </c>
      <c r="I92" s="52">
        <v>44651</v>
      </c>
      <c r="J92">
        <f t="shared" si="5"/>
        <v>139.8168</v>
      </c>
    </row>
    <row r="93" spans="1:10">
      <c r="A93" s="51" t="str">
        <f t="shared" si="4"/>
        <v>HDSTIFGrowth Option</v>
      </c>
      <c r="B93" s="51" t="str">
        <f>+VLOOKUP(D93,'Plan master'!B:H,2,0)</f>
        <v>HDSTIF</v>
      </c>
      <c r="C93" s="51" t="str">
        <f>+VLOOKUP(D93,'Plan master'!B:H,7,0)</f>
        <v>Growth Option</v>
      </c>
      <c r="D93" s="232">
        <v>101599</v>
      </c>
      <c r="E93" t="s">
        <v>1220</v>
      </c>
      <c r="F93">
        <v>32.264400000000002</v>
      </c>
      <c r="I93" s="52">
        <v>44651</v>
      </c>
      <c r="J93">
        <f t="shared" si="5"/>
        <v>124.46400000000001</v>
      </c>
    </row>
    <row r="94" spans="1:10">
      <c r="A94" s="51" t="str">
        <f t="shared" si="4"/>
        <v>HDSTIFDirect Plan - Growth Option</v>
      </c>
      <c r="B94" s="51" t="str">
        <f>+VLOOKUP(D94,'Plan master'!B:H,2,0)</f>
        <v>HDSTIF</v>
      </c>
      <c r="C94" s="51" t="str">
        <f>+VLOOKUP(D94,'Plan master'!B:H,7,0)</f>
        <v>Direct Plan - Growth Option</v>
      </c>
      <c r="D94" s="232">
        <v>120062</v>
      </c>
      <c r="E94" t="s">
        <v>1221</v>
      </c>
      <c r="F94">
        <v>35.083199999999998</v>
      </c>
      <c r="I94" s="52">
        <v>44651</v>
      </c>
      <c r="J94">
        <f t="shared" si="5"/>
        <v>124.46400000000001</v>
      </c>
    </row>
    <row r="95" spans="1:10">
      <c r="A95" s="51" t="str">
        <f t="shared" si="4"/>
        <v>HDSTIFMonthly IDCW Option</v>
      </c>
      <c r="B95" s="51" t="str">
        <f>+VLOOKUP(D95,'Plan master'!B:H,2,0)</f>
        <v>HDSTIF</v>
      </c>
      <c r="C95" s="51" t="str">
        <f>+VLOOKUP(D95,'Plan master'!B:H,7,0)</f>
        <v>Monthly IDCW Option</v>
      </c>
      <c r="D95" s="232">
        <v>101600</v>
      </c>
      <c r="E95" t="s">
        <v>1958</v>
      </c>
      <c r="F95">
        <v>11.829700000000001</v>
      </c>
      <c r="I95" s="52">
        <v>44651</v>
      </c>
      <c r="J95">
        <f t="shared" si="5"/>
        <v>124.46400000000001</v>
      </c>
    </row>
    <row r="96" spans="1:10">
      <c r="A96" s="51" t="str">
        <f t="shared" si="4"/>
        <v>HDSTIFDirect Plan - Monthly IDCW Option</v>
      </c>
      <c r="B96" s="51" t="str">
        <f>+VLOOKUP(D96,'Plan master'!B:H,2,0)</f>
        <v>HDSTIF</v>
      </c>
      <c r="C96" s="51" t="str">
        <f>+VLOOKUP(D96,'Plan master'!B:H,7,0)</f>
        <v>Direct Plan - Monthly IDCW Option</v>
      </c>
      <c r="D96" s="232">
        <v>120060</v>
      </c>
      <c r="E96" t="s">
        <v>1959</v>
      </c>
      <c r="F96">
        <v>13.5878</v>
      </c>
      <c r="I96" s="52">
        <v>44651</v>
      </c>
      <c r="J96">
        <f t="shared" si="5"/>
        <v>124.46400000000001</v>
      </c>
    </row>
    <row r="97" spans="1:10">
      <c r="A97" s="51" t="str">
        <f t="shared" si="4"/>
        <v>HDSTIFQuarterly IDCW Option</v>
      </c>
      <c r="B97" s="51" t="str">
        <f>+VLOOKUP(D97,'Plan master'!B:H,2,0)</f>
        <v>HDSTIF</v>
      </c>
      <c r="C97" s="51" t="str">
        <f>+VLOOKUP(D97,'Plan master'!B:H,7,0)</f>
        <v>Quarterly IDCW Option</v>
      </c>
      <c r="D97" s="232">
        <v>139768</v>
      </c>
      <c r="E97" t="s">
        <v>1960</v>
      </c>
      <c r="F97">
        <v>11.2712</v>
      </c>
      <c r="I97" s="52">
        <v>44651</v>
      </c>
      <c r="J97">
        <f t="shared" si="5"/>
        <v>124.46400000000001</v>
      </c>
    </row>
    <row r="98" spans="1:10">
      <c r="A98" s="51" t="str">
        <f t="shared" si="4"/>
        <v>HDSTIFWeekly IDCW Option</v>
      </c>
      <c r="B98" s="51" t="str">
        <f>+VLOOKUP(D98,'Plan master'!B:H,2,0)</f>
        <v>HDSTIF</v>
      </c>
      <c r="C98" s="51" t="str">
        <f>+VLOOKUP(D98,'Plan master'!B:H,7,0)</f>
        <v>Weekly IDCW Option</v>
      </c>
      <c r="D98" s="232">
        <v>104429</v>
      </c>
      <c r="E98" t="s">
        <v>1961</v>
      </c>
      <c r="F98">
        <v>10.2026</v>
      </c>
      <c r="I98" s="52">
        <v>44651</v>
      </c>
      <c r="J98">
        <f t="shared" si="5"/>
        <v>124.46400000000001</v>
      </c>
    </row>
    <row r="99" spans="1:10">
      <c r="A99" s="51" t="str">
        <f t="shared" si="4"/>
        <v>HDSTIFDirect Plan - Weekly IDCW Option</v>
      </c>
      <c r="B99" s="51" t="str">
        <f>+VLOOKUP(D99,'Plan master'!B:H,2,0)</f>
        <v>HDSTIF</v>
      </c>
      <c r="C99" s="51" t="str">
        <f>+VLOOKUP(D99,'Plan master'!B:H,7,0)</f>
        <v>Direct Plan - Weekly IDCW Option</v>
      </c>
      <c r="D99" s="232">
        <v>120061</v>
      </c>
      <c r="E99" t="s">
        <v>1962</v>
      </c>
      <c r="F99">
        <v>10.225099999999999</v>
      </c>
      <c r="I99" s="52">
        <v>44651</v>
      </c>
      <c r="J99">
        <f t="shared" si="5"/>
        <v>124.46400000000001</v>
      </c>
    </row>
    <row r="100" spans="1:10">
      <c r="A100" s="51" t="str">
        <f t="shared" si="4"/>
        <v>HDINCFGrowth Option</v>
      </c>
      <c r="B100" s="51" t="str">
        <f>+VLOOKUP(D100,'Plan master'!B:H,2,0)</f>
        <v>HDINCF</v>
      </c>
      <c r="C100" s="51" t="str">
        <f>+VLOOKUP(D100,'Plan master'!B:H,7,0)</f>
        <v>Growth Option</v>
      </c>
      <c r="D100" s="232">
        <v>101685</v>
      </c>
      <c r="E100" t="s">
        <v>1215</v>
      </c>
      <c r="F100">
        <v>35.377800000000001</v>
      </c>
      <c r="I100" s="52">
        <v>44651</v>
      </c>
      <c r="J100">
        <f t="shared" si="5"/>
        <v>95.091800000000006</v>
      </c>
    </row>
    <row r="101" spans="1:10">
      <c r="A101" s="51" t="str">
        <f t="shared" si="4"/>
        <v>HDINCFDirect Plan - Growth Option</v>
      </c>
      <c r="B101" s="51" t="str">
        <f>+VLOOKUP(D101,'Plan master'!B:H,2,0)</f>
        <v>HDINCF</v>
      </c>
      <c r="C101" s="51" t="str">
        <f>+VLOOKUP(D101,'Plan master'!B:H,7,0)</f>
        <v>Direct Plan - Growth Option</v>
      </c>
      <c r="D101" s="232">
        <v>120059</v>
      </c>
      <c r="E101" t="s">
        <v>1216</v>
      </c>
      <c r="F101">
        <v>38.069200000000002</v>
      </c>
      <c r="I101" s="52">
        <v>44651</v>
      </c>
      <c r="J101">
        <f t="shared" si="5"/>
        <v>95.091800000000006</v>
      </c>
    </row>
    <row r="102" spans="1:10">
      <c r="A102" s="51" t="str">
        <f t="shared" si="4"/>
        <v>HDINCFQuarterly IDCW Option</v>
      </c>
      <c r="B102" s="51" t="str">
        <f>+VLOOKUP(D102,'Plan master'!B:H,2,0)</f>
        <v>HDINCF</v>
      </c>
      <c r="C102" s="51" t="str">
        <f>+VLOOKUP(D102,'Plan master'!B:H,7,0)</f>
        <v>Quarterly IDCW Option</v>
      </c>
      <c r="D102" s="232">
        <v>101686</v>
      </c>
      <c r="E102" t="s">
        <v>1963</v>
      </c>
      <c r="F102">
        <v>10.7608</v>
      </c>
      <c r="I102" s="52">
        <v>44651</v>
      </c>
      <c r="J102">
        <f t="shared" si="5"/>
        <v>95.091800000000006</v>
      </c>
    </row>
    <row r="103" spans="1:10">
      <c r="A103" s="51" t="str">
        <f t="shared" si="4"/>
        <v>HDINCFDirect Plan - Quarterly IDCW Option</v>
      </c>
      <c r="B103" s="51" t="str">
        <f>+VLOOKUP(D103,'Plan master'!B:H,2,0)</f>
        <v>HDINCF</v>
      </c>
      <c r="C103" s="51" t="str">
        <f>+VLOOKUP(D103,'Plan master'!B:H,7,0)</f>
        <v>Direct Plan - Quarterly IDCW Option</v>
      </c>
      <c r="D103" s="232">
        <v>120101</v>
      </c>
      <c r="E103" t="s">
        <v>1964</v>
      </c>
      <c r="F103">
        <v>10.884</v>
      </c>
      <c r="I103" s="52">
        <v>44651</v>
      </c>
      <c r="J103">
        <f t="shared" si="5"/>
        <v>95.091800000000006</v>
      </c>
    </row>
    <row r="104" spans="1:10">
      <c r="A104" s="51" t="str">
        <f t="shared" si="4"/>
        <v>HDFLXIFortnightly IDCW Option</v>
      </c>
      <c r="B104" s="51" t="str">
        <f>+VLOOKUP(D104,'Plan master'!B:H,2,0)</f>
        <v>HDFLXI</v>
      </c>
      <c r="C104" s="51" t="str">
        <f>+VLOOKUP(D104,'Plan master'!B:H,7,0)</f>
        <v>Fortnightly IDCW Option</v>
      </c>
      <c r="D104" s="232">
        <v>106738</v>
      </c>
      <c r="E104" t="s">
        <v>1965</v>
      </c>
      <c r="F104">
        <v>10.5876</v>
      </c>
      <c r="I104" s="52">
        <v>44651</v>
      </c>
      <c r="J104">
        <f t="shared" si="5"/>
        <v>211.05</v>
      </c>
    </row>
    <row r="105" spans="1:10">
      <c r="A105" s="51" t="str">
        <f t="shared" si="4"/>
        <v>HDFLXIDirect Plan - Growth Option</v>
      </c>
      <c r="B105" s="51" t="str">
        <f>+VLOOKUP(D105,'Plan master'!B:H,2,0)</f>
        <v>HDFLXI</v>
      </c>
      <c r="C105" s="51" t="str">
        <f>+VLOOKUP(D105,'Plan master'!B:H,7,0)</f>
        <v>Direct Plan - Growth Option</v>
      </c>
      <c r="D105" s="232">
        <v>120048</v>
      </c>
      <c r="E105" t="s">
        <v>264</v>
      </c>
      <c r="F105">
        <v>31.050899999999999</v>
      </c>
      <c r="I105" s="52">
        <v>44651</v>
      </c>
      <c r="J105">
        <f t="shared" si="5"/>
        <v>211.05</v>
      </c>
    </row>
    <row r="106" spans="1:10">
      <c r="A106" s="51" t="str">
        <f t="shared" si="4"/>
        <v>HDFLXIHalf Yearly IDCW Option</v>
      </c>
      <c r="B106" s="51" t="str">
        <f>+VLOOKUP(D106,'Plan master'!B:H,2,0)</f>
        <v>HDFLXI</v>
      </c>
      <c r="C106" s="51" t="str">
        <f>+VLOOKUP(D106,'Plan master'!B:H,7,0)</f>
        <v>Half Yearly IDCW Option</v>
      </c>
      <c r="D106" s="232">
        <v>110439</v>
      </c>
      <c r="E106" t="s">
        <v>1966</v>
      </c>
      <c r="F106">
        <v>11.3291</v>
      </c>
      <c r="I106" s="52">
        <v>44651</v>
      </c>
      <c r="J106">
        <f t="shared" si="5"/>
        <v>211.05</v>
      </c>
    </row>
    <row r="107" spans="1:10">
      <c r="A107" s="51" t="str">
        <f t="shared" si="4"/>
        <v>HDFLXIMonthly IDCW Option</v>
      </c>
      <c r="B107" s="51" t="str">
        <f>+VLOOKUP(D107,'Plan master'!B:H,2,0)</f>
        <v>HDFLXI</v>
      </c>
      <c r="C107" s="51" t="str">
        <f>+VLOOKUP(D107,'Plan master'!B:H,7,0)</f>
        <v>Monthly IDCW Option</v>
      </c>
      <c r="D107" s="232">
        <v>106739</v>
      </c>
      <c r="E107" t="s">
        <v>1967</v>
      </c>
      <c r="F107">
        <v>10.596500000000001</v>
      </c>
      <c r="I107" s="52">
        <v>44651</v>
      </c>
      <c r="J107">
        <f t="shared" si="5"/>
        <v>211.05</v>
      </c>
    </row>
    <row r="108" spans="1:10">
      <c r="A108" s="51" t="str">
        <f t="shared" si="4"/>
        <v>HDFLXIDirect Plan - Monthly IDCW Option</v>
      </c>
      <c r="B108" s="51" t="str">
        <f>+VLOOKUP(D108,'Plan master'!B:H,2,0)</f>
        <v>HDFLXI</v>
      </c>
      <c r="C108" s="51" t="str">
        <f>+VLOOKUP(D108,'Plan master'!B:H,7,0)</f>
        <v>Direct Plan - Monthly IDCW Option</v>
      </c>
      <c r="D108" s="232">
        <v>120050</v>
      </c>
      <c r="E108" t="s">
        <v>1968</v>
      </c>
      <c r="F108">
        <v>10.6266</v>
      </c>
      <c r="I108" s="52">
        <v>44651</v>
      </c>
      <c r="J108">
        <f t="shared" si="5"/>
        <v>211.05</v>
      </c>
    </row>
    <row r="109" spans="1:10">
      <c r="A109" s="51" t="str">
        <f t="shared" si="4"/>
        <v>HDFLXIQuarterly IDCW Option</v>
      </c>
      <c r="B109" s="51" t="str">
        <f>+VLOOKUP(D109,'Plan master'!B:H,2,0)</f>
        <v>HDFLXI</v>
      </c>
      <c r="C109" s="51" t="str">
        <f>+VLOOKUP(D109,'Plan master'!B:H,7,0)</f>
        <v>Quarterly IDCW Option</v>
      </c>
      <c r="D109" s="232">
        <v>110438</v>
      </c>
      <c r="E109" t="s">
        <v>1969</v>
      </c>
      <c r="F109">
        <v>14.5374</v>
      </c>
      <c r="I109" s="52">
        <v>44651</v>
      </c>
      <c r="J109">
        <f t="shared" si="5"/>
        <v>211.05</v>
      </c>
    </row>
    <row r="110" spans="1:10">
      <c r="A110" s="51" t="str">
        <f t="shared" si="4"/>
        <v>HDFLXIDirect Plan - Quarterly IDCW Option</v>
      </c>
      <c r="B110" s="51" t="str">
        <f>+VLOOKUP(D110,'Plan master'!B:H,2,0)</f>
        <v>HDFLXI</v>
      </c>
      <c r="C110" s="51" t="str">
        <f>+VLOOKUP(D110,'Plan master'!B:H,7,0)</f>
        <v>Direct Plan - Quarterly IDCW Option</v>
      </c>
      <c r="D110" s="232">
        <v>120051</v>
      </c>
      <c r="E110" t="s">
        <v>1970</v>
      </c>
      <c r="F110">
        <v>11.5258</v>
      </c>
      <c r="I110" s="52">
        <v>44651</v>
      </c>
      <c r="J110">
        <f t="shared" si="5"/>
        <v>211.05</v>
      </c>
    </row>
    <row r="111" spans="1:10">
      <c r="A111" s="51" t="str">
        <f t="shared" si="4"/>
        <v>HDFLXIRegular Option - Half yearly IDCW</v>
      </c>
      <c r="B111" s="51" t="str">
        <f>+VLOOKUP(D111,'Plan master'!B:H,2,0)</f>
        <v>HDFLXI</v>
      </c>
      <c r="C111" s="51" t="str">
        <f>+VLOOKUP(D111,'Plan master'!B:H,7,0)</f>
        <v>Regular Option - Half yearly IDCW</v>
      </c>
      <c r="D111" s="232">
        <v>110440</v>
      </c>
      <c r="E111" t="s">
        <v>1971</v>
      </c>
      <c r="F111">
        <v>19.630500000000001</v>
      </c>
      <c r="I111" s="52">
        <v>44651</v>
      </c>
      <c r="J111">
        <f t="shared" si="5"/>
        <v>211.05</v>
      </c>
    </row>
    <row r="112" spans="1:10">
      <c r="A112" s="51" t="str">
        <f t="shared" si="4"/>
        <v>HDFLXIRegular Option - Monthly IDCW</v>
      </c>
      <c r="B112" s="51" t="str">
        <f>+VLOOKUP(D112,'Plan master'!B:H,2,0)</f>
        <v>HDFLXI</v>
      </c>
      <c r="C112" s="51" t="str">
        <f>+VLOOKUP(D112,'Plan master'!B:H,7,0)</f>
        <v>Regular Option - Monthly IDCW</v>
      </c>
      <c r="D112" s="232">
        <v>106741</v>
      </c>
      <c r="E112" t="s">
        <v>1972</v>
      </c>
      <c r="F112">
        <v>17.551400000000001</v>
      </c>
      <c r="I112" s="52">
        <v>44651</v>
      </c>
      <c r="J112">
        <f t="shared" si="5"/>
        <v>211.05</v>
      </c>
    </row>
    <row r="113" spans="1:10">
      <c r="A113" s="51" t="str">
        <f t="shared" si="4"/>
        <v>HDFLXIRegular Option - Quarterly IDCW</v>
      </c>
      <c r="B113" s="51" t="str">
        <f>+VLOOKUP(D113,'Plan master'!B:H,2,0)</f>
        <v>HDFLXI</v>
      </c>
      <c r="C113" s="51" t="str">
        <f>+VLOOKUP(D113,'Plan master'!B:H,7,0)</f>
        <v>Regular Option - Quarterly IDCW</v>
      </c>
      <c r="D113" s="232">
        <v>108220</v>
      </c>
      <c r="E113" t="s">
        <v>1973</v>
      </c>
      <c r="F113">
        <v>16.934100000000001</v>
      </c>
      <c r="I113" s="52">
        <v>44651</v>
      </c>
      <c r="J113">
        <f t="shared" si="5"/>
        <v>211.05</v>
      </c>
    </row>
    <row r="114" spans="1:10">
      <c r="A114" s="51" t="str">
        <f t="shared" si="4"/>
        <v>HDFLXIGrowth Option</v>
      </c>
      <c r="B114" s="51" t="str">
        <f>+VLOOKUP(D114,'Plan master'!B:H,2,0)</f>
        <v>HDFLXI</v>
      </c>
      <c r="C114" s="51" t="str">
        <f>+VLOOKUP(D114,'Plan master'!B:H,7,0)</f>
        <v>Growth Option</v>
      </c>
      <c r="D114" s="232">
        <v>106737</v>
      </c>
      <c r="E114" t="s">
        <v>265</v>
      </c>
      <c r="F114">
        <v>28.922699999999999</v>
      </c>
      <c r="I114" s="52">
        <v>44651</v>
      </c>
      <c r="J114">
        <f t="shared" si="5"/>
        <v>211.05</v>
      </c>
    </row>
    <row r="115" spans="1:10">
      <c r="A115" s="51" t="str">
        <f t="shared" si="4"/>
        <v>HDFLXIRegular Option - Growth</v>
      </c>
      <c r="B115" s="51" t="str">
        <f>+VLOOKUP(D115,'Plan master'!B:H,2,0)</f>
        <v>HDFLXI</v>
      </c>
      <c r="C115" s="51" t="str">
        <f>+VLOOKUP(D115,'Plan master'!B:H,7,0)</f>
        <v>Regular Option - Growth</v>
      </c>
      <c r="D115" s="232">
        <v>106736</v>
      </c>
      <c r="E115" t="s">
        <v>266</v>
      </c>
      <c r="F115">
        <v>27.757400000000001</v>
      </c>
      <c r="I115" s="52">
        <v>44651</v>
      </c>
      <c r="J115">
        <f t="shared" si="5"/>
        <v>211.05</v>
      </c>
    </row>
    <row r="116" spans="1:10">
      <c r="A116" s="51" t="str">
        <f t="shared" si="4"/>
        <v>HDCOBFDirect Plan - Growth Option</v>
      </c>
      <c r="B116" s="51" t="str">
        <f>+VLOOKUP(D116,'Plan master'!B:H,2,0)</f>
        <v>HDCOBF</v>
      </c>
      <c r="C116" s="51" t="str">
        <f>+VLOOKUP(D116,'Plan master'!B:H,7,0)</f>
        <v>Direct Plan - Growth Option</v>
      </c>
      <c r="D116" s="232">
        <v>148492</v>
      </c>
      <c r="E116" t="s">
        <v>1860</v>
      </c>
      <c r="F116">
        <v>10.689399999999999</v>
      </c>
      <c r="I116" s="52">
        <v>44651</v>
      </c>
      <c r="J116">
        <f t="shared" si="5"/>
        <v>82.015000000000001</v>
      </c>
    </row>
    <row r="117" spans="1:10">
      <c r="A117" s="51" t="str">
        <f t="shared" si="4"/>
        <v>HDCOBFGrowth Option</v>
      </c>
      <c r="B117" s="51" t="str">
        <f>+VLOOKUP(D117,'Plan master'!B:H,2,0)</f>
        <v>HDCOBF</v>
      </c>
      <c r="C117" s="51" t="str">
        <f>+VLOOKUP(D117,'Plan master'!B:H,7,0)</f>
        <v>Growth Option</v>
      </c>
      <c r="D117" s="232">
        <v>148496</v>
      </c>
      <c r="E117" t="s">
        <v>1861</v>
      </c>
      <c r="F117">
        <v>10.622400000000001</v>
      </c>
      <c r="I117" s="52">
        <v>44651</v>
      </c>
      <c r="J117">
        <f t="shared" si="5"/>
        <v>82.015000000000001</v>
      </c>
    </row>
    <row r="118" spans="1:10">
      <c r="A118" s="51" t="str">
        <f t="shared" si="4"/>
        <v>HDCOBFDirect Plan - Half Yearly IDCW Option</v>
      </c>
      <c r="B118" s="51" t="str">
        <f>+VLOOKUP(D118,'Plan master'!B:H,2,0)</f>
        <v>HDCOBF</v>
      </c>
      <c r="C118" s="51" t="str">
        <f>+VLOOKUP(D118,'Plan master'!B:H,7,0)</f>
        <v>Direct Plan - Half Yearly IDCW Option</v>
      </c>
      <c r="D118" s="232">
        <v>148494</v>
      </c>
      <c r="E118" t="s">
        <v>1974</v>
      </c>
      <c r="F118">
        <v>10.1243</v>
      </c>
      <c r="I118" s="52">
        <v>44651</v>
      </c>
      <c r="J118">
        <f t="shared" ref="J118:J149" si="6">+SUMIF(B:B,B118,F:F)</f>
        <v>82.015000000000001</v>
      </c>
    </row>
    <row r="119" spans="1:10">
      <c r="A119" s="51" t="str">
        <f t="shared" si="4"/>
        <v>HDCOBFDirect Plan - Monthly IDCW Option</v>
      </c>
      <c r="B119" s="51" t="str">
        <f>+VLOOKUP(D119,'Plan master'!B:H,2,0)</f>
        <v>HDCOBF</v>
      </c>
      <c r="C119" s="51" t="str">
        <f>+VLOOKUP(D119,'Plan master'!B:H,7,0)</f>
        <v>Direct Plan - Monthly IDCW Option</v>
      </c>
      <c r="D119" s="232">
        <v>148493</v>
      </c>
      <c r="E119" t="s">
        <v>1975</v>
      </c>
      <c r="F119">
        <v>10.2599</v>
      </c>
      <c r="I119" s="52">
        <v>44651</v>
      </c>
      <c r="J119">
        <f t="shared" si="6"/>
        <v>82.015000000000001</v>
      </c>
    </row>
    <row r="120" spans="1:10">
      <c r="A120" s="51" t="str">
        <f t="shared" si="4"/>
        <v>HDCOBFDirect Plan - Quarterly IDCW Option</v>
      </c>
      <c r="B120" s="51" t="str">
        <f>+VLOOKUP(D120,'Plan master'!B:H,2,0)</f>
        <v>HDCOBF</v>
      </c>
      <c r="C120" s="51" t="str">
        <f>+VLOOKUP(D120,'Plan master'!B:H,7,0)</f>
        <v>Direct Plan - Quarterly IDCW Option</v>
      </c>
      <c r="D120" s="232">
        <v>148495</v>
      </c>
      <c r="E120" t="s">
        <v>1976</v>
      </c>
      <c r="F120">
        <v>10.111499999999999</v>
      </c>
      <c r="I120" s="52">
        <v>44651</v>
      </c>
      <c r="J120">
        <f t="shared" si="6"/>
        <v>82.015000000000001</v>
      </c>
    </row>
    <row r="121" spans="1:10">
      <c r="A121" s="51" t="str">
        <f t="shared" si="4"/>
        <v>HDCOBFHalf Yearly IDCW Option</v>
      </c>
      <c r="B121" s="51" t="str">
        <f>+VLOOKUP(D121,'Plan master'!B:H,2,0)</f>
        <v>HDCOBF</v>
      </c>
      <c r="C121" s="51" t="str">
        <f>+VLOOKUP(D121,'Plan master'!B:H,7,0)</f>
        <v>Half Yearly IDCW Option</v>
      </c>
      <c r="D121" s="232">
        <v>148499</v>
      </c>
      <c r="E121" t="s">
        <v>1977</v>
      </c>
      <c r="F121">
        <v>10.078200000000001</v>
      </c>
      <c r="I121" s="52">
        <v>44651</v>
      </c>
      <c r="J121">
        <f t="shared" si="6"/>
        <v>82.015000000000001</v>
      </c>
    </row>
    <row r="122" spans="1:10">
      <c r="A122" s="51" t="str">
        <f t="shared" si="4"/>
        <v>HDCOBFMonthly IDCW Option</v>
      </c>
      <c r="B122" s="51" t="str">
        <f>+VLOOKUP(D122,'Plan master'!B:H,2,0)</f>
        <v>HDCOBF</v>
      </c>
      <c r="C122" s="51" t="str">
        <f>+VLOOKUP(D122,'Plan master'!B:H,7,0)</f>
        <v>Monthly IDCW Option</v>
      </c>
      <c r="D122" s="232">
        <v>148497</v>
      </c>
      <c r="E122" t="s">
        <v>1978</v>
      </c>
      <c r="F122">
        <v>10.044499999999999</v>
      </c>
      <c r="I122" s="52">
        <v>44651</v>
      </c>
      <c r="J122">
        <f t="shared" si="6"/>
        <v>82.015000000000001</v>
      </c>
    </row>
    <row r="123" spans="1:10">
      <c r="A123" s="51" t="str">
        <f t="shared" si="4"/>
        <v>HDCOBFQuarterly IDCW Option</v>
      </c>
      <c r="B123" s="51" t="str">
        <f>+VLOOKUP(D123,'Plan master'!B:H,2,0)</f>
        <v>HDCOBF</v>
      </c>
      <c r="C123" s="51" t="str">
        <f>+VLOOKUP(D123,'Plan master'!B:H,7,0)</f>
        <v>Quarterly IDCW Option</v>
      </c>
      <c r="D123" s="232">
        <v>148498</v>
      </c>
      <c r="E123" t="s">
        <v>1979</v>
      </c>
      <c r="F123">
        <v>10.0848</v>
      </c>
      <c r="I123" s="52">
        <v>44651</v>
      </c>
      <c r="J123">
        <f t="shared" si="6"/>
        <v>82.015000000000001</v>
      </c>
    </row>
    <row r="124" spans="1:10">
      <c r="A124" s="51" t="str">
        <f t="shared" si="4"/>
        <v>HDMIPSGrowth Option</v>
      </c>
      <c r="B124" s="51" t="str">
        <f>+VLOOKUP(D124,'Plan master'!B:H,2,0)</f>
        <v>HDMIPS</v>
      </c>
      <c r="C124" s="51" t="str">
        <f>+VLOOKUP(D124,'Plan master'!B:H,7,0)</f>
        <v>Growth Option</v>
      </c>
      <c r="D124" s="232">
        <v>102262</v>
      </c>
      <c r="E124" t="s">
        <v>1299</v>
      </c>
      <c r="F124">
        <v>46.3294</v>
      </c>
      <c r="I124" s="52">
        <v>44651</v>
      </c>
      <c r="J124">
        <f t="shared" si="6"/>
        <v>156.85419999999999</v>
      </c>
    </row>
    <row r="125" spans="1:10">
      <c r="A125" s="51" t="str">
        <f t="shared" si="4"/>
        <v>HDMIPSMonthly IDCW Option</v>
      </c>
      <c r="B125" s="51" t="str">
        <f>+VLOOKUP(D125,'Plan master'!B:H,2,0)</f>
        <v>HDMIPS</v>
      </c>
      <c r="C125" s="51" t="str">
        <f>+VLOOKUP(D125,'Plan master'!B:H,7,0)</f>
        <v>Monthly IDCW Option</v>
      </c>
      <c r="D125" s="232">
        <v>102260</v>
      </c>
      <c r="E125" t="s">
        <v>1980</v>
      </c>
      <c r="F125">
        <v>12.799899999999999</v>
      </c>
      <c r="I125" s="52">
        <v>44651</v>
      </c>
      <c r="J125">
        <f t="shared" si="6"/>
        <v>156.85419999999999</v>
      </c>
    </row>
    <row r="126" spans="1:10">
      <c r="A126" s="51" t="str">
        <f t="shared" si="4"/>
        <v>HDMIPSDirect Plan - Monthly IDCW Option</v>
      </c>
      <c r="B126" s="51" t="str">
        <f>+VLOOKUP(D126,'Plan master'!B:H,2,0)</f>
        <v>HDMIPS</v>
      </c>
      <c r="C126" s="51" t="str">
        <f>+VLOOKUP(D126,'Plan master'!B:H,7,0)</f>
        <v>Direct Plan - Monthly IDCW Option</v>
      </c>
      <c r="D126" s="232">
        <v>120074</v>
      </c>
      <c r="E126" t="s">
        <v>1981</v>
      </c>
      <c r="F126">
        <v>16.574400000000001</v>
      </c>
      <c r="I126" s="52">
        <v>44651</v>
      </c>
      <c r="J126">
        <f t="shared" si="6"/>
        <v>156.85419999999999</v>
      </c>
    </row>
    <row r="127" spans="1:10">
      <c r="A127" s="51" t="str">
        <f t="shared" si="4"/>
        <v>HDMIPSQuarterly IDCW Option</v>
      </c>
      <c r="B127" s="51" t="str">
        <f>+VLOOKUP(D127,'Plan master'!B:H,2,0)</f>
        <v>HDMIPS</v>
      </c>
      <c r="C127" s="51" t="str">
        <f>+VLOOKUP(D127,'Plan master'!B:H,7,0)</f>
        <v>Quarterly IDCW Option</v>
      </c>
      <c r="D127" s="232">
        <v>102261</v>
      </c>
      <c r="E127" t="s">
        <v>1982</v>
      </c>
      <c r="F127">
        <v>16.6037</v>
      </c>
      <c r="I127" s="52">
        <v>44651</v>
      </c>
      <c r="J127">
        <f t="shared" si="6"/>
        <v>156.85419999999999</v>
      </c>
    </row>
    <row r="128" spans="1:10">
      <c r="A128" s="51" t="str">
        <f t="shared" si="4"/>
        <v>HDMIPSDirect Plan - Quarterly IDCW Option</v>
      </c>
      <c r="B128" s="51" t="str">
        <f>+VLOOKUP(D128,'Plan master'!B:H,2,0)</f>
        <v>HDMIPS</v>
      </c>
      <c r="C128" s="51" t="str">
        <f>+VLOOKUP(D128,'Plan master'!B:H,7,0)</f>
        <v>Direct Plan - Quarterly IDCW Option</v>
      </c>
      <c r="D128" s="232">
        <v>120075</v>
      </c>
      <c r="E128" t="s">
        <v>1983</v>
      </c>
      <c r="F128">
        <v>14.2827</v>
      </c>
      <c r="I128" s="52">
        <v>44651</v>
      </c>
      <c r="J128">
        <f t="shared" si="6"/>
        <v>156.85419999999999</v>
      </c>
    </row>
    <row r="129" spans="1:10">
      <c r="A129" s="51" t="str">
        <f t="shared" si="4"/>
        <v>HDMIPSDirect Plan - Growth Option</v>
      </c>
      <c r="B129" s="51" t="str">
        <f>+VLOOKUP(D129,'Plan master'!B:H,2,0)</f>
        <v>HDMIPS</v>
      </c>
      <c r="C129" s="51" t="str">
        <f>+VLOOKUP(D129,'Plan master'!B:H,7,0)</f>
        <v>Direct Plan - Growth Option</v>
      </c>
      <c r="D129" s="232">
        <v>120073</v>
      </c>
      <c r="E129" t="s">
        <v>1300</v>
      </c>
      <c r="F129">
        <v>50.264099999999999</v>
      </c>
      <c r="I129" s="52">
        <v>44651</v>
      </c>
      <c r="J129">
        <f t="shared" si="6"/>
        <v>156.85419999999999</v>
      </c>
    </row>
    <row r="130" spans="1:10">
      <c r="A130" s="51" t="str">
        <f t="shared" si="4"/>
        <v>HEHYBFGrowth Option</v>
      </c>
      <c r="B130" s="51" t="str">
        <f>+VLOOKUP(D130,'Plan master'!B:H,2,0)</f>
        <v>HEHYBF</v>
      </c>
      <c r="C130" s="51" t="str">
        <f>+VLOOKUP(D130,'Plan master'!B:H,7,0)</f>
        <v>Growth Option</v>
      </c>
      <c r="D130" s="232">
        <v>145227</v>
      </c>
      <c r="E130" t="s">
        <v>1358</v>
      </c>
      <c r="F130">
        <v>15.7037</v>
      </c>
      <c r="I130" s="52">
        <v>44651</v>
      </c>
      <c r="J130">
        <f t="shared" si="6"/>
        <v>62.574200000000005</v>
      </c>
    </row>
    <row r="131" spans="1:10">
      <c r="A131" s="51" t="str">
        <f t="shared" si="4"/>
        <v>HEHYBFDirect Plan - Growth Option</v>
      </c>
      <c r="B131" s="51" t="str">
        <f>+VLOOKUP(D131,'Plan master'!B:H,2,0)</f>
        <v>HEHYBF</v>
      </c>
      <c r="C131" s="51" t="str">
        <f>+VLOOKUP(D131,'Plan master'!B:H,7,0)</f>
        <v>Direct Plan - Growth Option</v>
      </c>
      <c r="D131" s="232">
        <v>145228</v>
      </c>
      <c r="E131" t="s">
        <v>1359</v>
      </c>
      <c r="F131">
        <v>16.497800000000002</v>
      </c>
      <c r="I131" s="52">
        <v>44651</v>
      </c>
      <c r="J131">
        <f t="shared" si="6"/>
        <v>62.574200000000005</v>
      </c>
    </row>
    <row r="132" spans="1:10">
      <c r="A132" s="51" t="str">
        <f t="shared" si="4"/>
        <v>HEHYBFDirect Plan - IDCW Option</v>
      </c>
      <c r="B132" s="51" t="str">
        <f>+VLOOKUP(D132,'Plan master'!B:H,2,0)</f>
        <v>HEHYBF</v>
      </c>
      <c r="C132" s="51" t="str">
        <f>+VLOOKUP(D132,'Plan master'!B:H,7,0)</f>
        <v>Direct Plan - IDCW Option</v>
      </c>
      <c r="D132" s="232">
        <v>145226</v>
      </c>
      <c r="E132" t="s">
        <v>1984</v>
      </c>
      <c r="F132">
        <v>15.5374</v>
      </c>
      <c r="I132" s="52">
        <v>44651</v>
      </c>
      <c r="J132">
        <f t="shared" si="6"/>
        <v>62.574200000000005</v>
      </c>
    </row>
    <row r="133" spans="1:10">
      <c r="A133" s="51" t="str">
        <f t="shared" si="4"/>
        <v>HEHYBFIDCW Option</v>
      </c>
      <c r="B133" s="51" t="str">
        <f>+VLOOKUP(D133,'Plan master'!B:H,2,0)</f>
        <v>HEHYBF</v>
      </c>
      <c r="C133" s="51" t="str">
        <f>+VLOOKUP(D133,'Plan master'!B:H,7,0)</f>
        <v>IDCW Option</v>
      </c>
      <c r="D133" s="232">
        <v>145225</v>
      </c>
      <c r="E133" t="s">
        <v>1985</v>
      </c>
      <c r="F133">
        <v>14.8353</v>
      </c>
      <c r="I133" s="52">
        <v>44651</v>
      </c>
      <c r="J133">
        <f t="shared" si="6"/>
        <v>62.574200000000005</v>
      </c>
    </row>
    <row r="134" spans="1:10">
      <c r="A134" s="51" t="str">
        <f t="shared" si="4"/>
        <v>HOAPDFGrowth Option</v>
      </c>
      <c r="B134" s="51" t="str">
        <f>+VLOOKUP(D134,'Plan master'!B:H,2,0)</f>
        <v>HOAPDF</v>
      </c>
      <c r="C134" s="51" t="str">
        <f>+VLOOKUP(D134,'Plan master'!B:H,7,0)</f>
        <v>Growth Option</v>
      </c>
      <c r="D134" s="232">
        <v>127073</v>
      </c>
      <c r="E134" t="s">
        <v>284</v>
      </c>
      <c r="F134">
        <v>18.971</v>
      </c>
      <c r="I134" s="52">
        <v>44651</v>
      </c>
      <c r="J134">
        <f t="shared" si="6"/>
        <v>76.653000000000006</v>
      </c>
    </row>
    <row r="135" spans="1:10">
      <c r="A135" s="51" t="str">
        <f t="shared" si="4"/>
        <v>HOAPDFDirect Plan - Growth Option</v>
      </c>
      <c r="B135" s="51" t="str">
        <f>+VLOOKUP(D135,'Plan master'!B:H,2,0)</f>
        <v>HOAPDF</v>
      </c>
      <c r="C135" s="51" t="str">
        <f>+VLOOKUP(D135,'Plan master'!B:H,7,0)</f>
        <v>Direct Plan - Growth Option</v>
      </c>
      <c r="D135" s="232">
        <v>127071</v>
      </c>
      <c r="E135" t="s">
        <v>285</v>
      </c>
      <c r="F135">
        <v>20.1157</v>
      </c>
      <c r="I135" s="52">
        <v>44651</v>
      </c>
      <c r="J135">
        <f t="shared" si="6"/>
        <v>76.653000000000006</v>
      </c>
    </row>
    <row r="136" spans="1:10">
      <c r="A136" s="51" t="str">
        <f t="shared" si="4"/>
        <v>HOAPDFDirect Plan - IDCW Option</v>
      </c>
      <c r="B136" s="51" t="str">
        <f>+VLOOKUP(D136,'Plan master'!B:H,2,0)</f>
        <v>HOAPDF</v>
      </c>
      <c r="C136" s="51" t="str">
        <f>+VLOOKUP(D136,'Plan master'!B:H,7,0)</f>
        <v>Direct Plan - IDCW Option</v>
      </c>
      <c r="D136" s="232">
        <v>127072</v>
      </c>
      <c r="E136" t="s">
        <v>1986</v>
      </c>
      <c r="F136">
        <v>18.595300000000002</v>
      </c>
      <c r="I136" s="52">
        <v>44651</v>
      </c>
      <c r="J136">
        <f t="shared" si="6"/>
        <v>76.653000000000006</v>
      </c>
    </row>
    <row r="137" spans="1:10">
      <c r="A137" s="51" t="str">
        <f t="shared" si="4"/>
        <v>HOAPDFIDCW Option</v>
      </c>
      <c r="B137" s="51" t="str">
        <f>+VLOOKUP(D137,'Plan master'!B:H,2,0)</f>
        <v>HOAPDF</v>
      </c>
      <c r="C137" s="51" t="str">
        <f>+VLOOKUP(D137,'Plan master'!B:H,7,0)</f>
        <v>IDCW Option</v>
      </c>
      <c r="D137" s="232">
        <v>127070</v>
      </c>
      <c r="E137" t="s">
        <v>1987</v>
      </c>
      <c r="F137">
        <v>18.971</v>
      </c>
      <c r="I137" s="52">
        <v>44651</v>
      </c>
      <c r="J137">
        <f t="shared" si="6"/>
        <v>76.653000000000006</v>
      </c>
    </row>
    <row r="138" spans="1:10">
      <c r="A138" s="51" t="str">
        <f t="shared" si="4"/>
        <v>HOBRAZDirect Plan - Growth Option</v>
      </c>
      <c r="B138" s="51" t="str">
        <f>+VLOOKUP(D138,'Plan master'!B:H,2,0)</f>
        <v>HOBRAZ</v>
      </c>
      <c r="C138" s="51" t="str">
        <f>+VLOOKUP(D138,'Plan master'!B:H,7,0)</f>
        <v>Direct Plan - Growth Option</v>
      </c>
      <c r="D138" s="232">
        <v>120035</v>
      </c>
      <c r="E138" t="s">
        <v>286</v>
      </c>
      <c r="F138">
        <v>8.1120999999999999</v>
      </c>
      <c r="I138" s="52">
        <v>44651</v>
      </c>
      <c r="J138">
        <f t="shared" si="6"/>
        <v>31.366599999999998</v>
      </c>
    </row>
    <row r="139" spans="1:10">
      <c r="A139" s="51" t="str">
        <f t="shared" ref="A139:A165" si="7">+B139&amp;C139</f>
        <v>HOBRAZIDCW Option</v>
      </c>
      <c r="B139" s="51" t="str">
        <f>+VLOOKUP(D139,'Plan master'!B:H,2,0)</f>
        <v>HOBRAZ</v>
      </c>
      <c r="C139" s="51" t="str">
        <f>+VLOOKUP(D139,'Plan master'!B:H,7,0)</f>
        <v>IDCW Option</v>
      </c>
      <c r="D139" s="232">
        <v>115117</v>
      </c>
      <c r="E139" t="s">
        <v>1988</v>
      </c>
      <c r="F139">
        <v>7.5743</v>
      </c>
      <c r="I139" s="52">
        <v>44651</v>
      </c>
      <c r="J139">
        <f t="shared" si="6"/>
        <v>31.366599999999998</v>
      </c>
    </row>
    <row r="140" spans="1:10">
      <c r="A140" s="51" t="str">
        <f t="shared" si="7"/>
        <v>HOBRAZDirect Plan - IDCW Option</v>
      </c>
      <c r="B140" s="51" t="str">
        <f>+VLOOKUP(D140,'Plan master'!B:H,2,0)</f>
        <v>HOBRAZ</v>
      </c>
      <c r="C140" s="51" t="str">
        <f>+VLOOKUP(D140,'Plan master'!B:H,7,0)</f>
        <v>Direct Plan - IDCW Option</v>
      </c>
      <c r="D140" s="232">
        <v>120036</v>
      </c>
      <c r="E140" t="s">
        <v>1989</v>
      </c>
      <c r="F140">
        <v>8.1059000000000001</v>
      </c>
      <c r="I140" s="52">
        <v>44651</v>
      </c>
      <c r="J140">
        <f t="shared" si="6"/>
        <v>31.366599999999998</v>
      </c>
    </row>
    <row r="141" spans="1:10">
      <c r="A141" s="51" t="str">
        <f t="shared" si="7"/>
        <v>HOBRAZGrowth Option</v>
      </c>
      <c r="B141" s="51" t="str">
        <f>+VLOOKUP(D141,'Plan master'!B:H,2,0)</f>
        <v>HOBRAZ</v>
      </c>
      <c r="C141" s="51" t="str">
        <f>+VLOOKUP(D141,'Plan master'!B:H,7,0)</f>
        <v>Growth Option</v>
      </c>
      <c r="D141" s="232">
        <v>115116</v>
      </c>
      <c r="E141" t="s">
        <v>287</v>
      </c>
      <c r="F141">
        <v>7.5743</v>
      </c>
      <c r="I141" s="52">
        <v>44651</v>
      </c>
      <c r="J141">
        <f t="shared" si="6"/>
        <v>31.366599999999998</v>
      </c>
    </row>
    <row r="142" spans="1:10">
      <c r="A142" s="51" t="str">
        <f t="shared" si="7"/>
        <v>HOEMKFDirect Plan - Growth Option</v>
      </c>
      <c r="B142" s="51" t="str">
        <f>+VLOOKUP(D142,'Plan master'!B:H,2,0)</f>
        <v>HOEMKF</v>
      </c>
      <c r="C142" s="51" t="str">
        <f>+VLOOKUP(D142,'Plan master'!B:H,7,0)</f>
        <v>Direct Plan - Growth Option</v>
      </c>
      <c r="D142" s="232">
        <v>120043</v>
      </c>
      <c r="E142" t="s">
        <v>1208</v>
      </c>
      <c r="F142">
        <v>19.814699999999998</v>
      </c>
      <c r="I142" s="52">
        <v>44651</v>
      </c>
      <c r="J142">
        <f t="shared" si="6"/>
        <v>72.424900000000008</v>
      </c>
    </row>
    <row r="143" spans="1:10">
      <c r="A143" s="51" t="str">
        <f t="shared" si="7"/>
        <v>HOEMKFGrowth Option</v>
      </c>
      <c r="B143" s="51" t="str">
        <f>+VLOOKUP(D143,'Plan master'!B:H,2,0)</f>
        <v>HOEMKF</v>
      </c>
      <c r="C143" s="51" t="str">
        <f>+VLOOKUP(D143,'Plan master'!B:H,7,0)</f>
        <v>Growth Option</v>
      </c>
      <c r="D143" s="232">
        <v>107988</v>
      </c>
      <c r="E143" t="s">
        <v>1209</v>
      </c>
      <c r="F143">
        <v>18.5382</v>
      </c>
      <c r="I143" s="52">
        <v>44651</v>
      </c>
      <c r="J143">
        <f t="shared" si="6"/>
        <v>72.424900000000008</v>
      </c>
    </row>
    <row r="144" spans="1:10">
      <c r="A144" s="51" t="str">
        <f t="shared" si="7"/>
        <v>HOEMKFIDCW Option</v>
      </c>
      <c r="B144" s="51" t="str">
        <f>+VLOOKUP(D144,'Plan master'!B:H,2,0)</f>
        <v>HOEMKF</v>
      </c>
      <c r="C144" s="51" t="str">
        <f>+VLOOKUP(D144,'Plan master'!B:H,7,0)</f>
        <v>IDCW Option</v>
      </c>
      <c r="D144" s="232">
        <v>107989</v>
      </c>
      <c r="E144" t="s">
        <v>1990</v>
      </c>
      <c r="F144">
        <v>16.4772</v>
      </c>
      <c r="I144" s="52">
        <v>44651</v>
      </c>
      <c r="J144">
        <f t="shared" si="6"/>
        <v>72.424900000000008</v>
      </c>
    </row>
    <row r="145" spans="1:10">
      <c r="A145" s="51" t="str">
        <f t="shared" si="7"/>
        <v>HOEMKFDirect Plan - IDCW Option</v>
      </c>
      <c r="B145" s="51" t="str">
        <f>+VLOOKUP(D145,'Plan master'!B:H,2,0)</f>
        <v>HOEMKF</v>
      </c>
      <c r="C145" s="51" t="str">
        <f>+VLOOKUP(D145,'Plan master'!B:H,7,0)</f>
        <v>Direct Plan - IDCW Option</v>
      </c>
      <c r="D145" s="232">
        <v>120044</v>
      </c>
      <c r="E145" t="s">
        <v>1991</v>
      </c>
      <c r="F145">
        <v>17.594799999999999</v>
      </c>
      <c r="I145" s="52">
        <v>44651</v>
      </c>
      <c r="J145">
        <f t="shared" si="6"/>
        <v>72.424900000000008</v>
      </c>
    </row>
    <row r="146" spans="1:10">
      <c r="A146" s="51" t="str">
        <f t="shared" si="7"/>
        <v>HOECCFDirect Plan - IDCW Option</v>
      </c>
      <c r="B146" s="51" t="str">
        <f>+VLOOKUP(D146,'Plan master'!B:H,2,0)</f>
        <v>HOECCF</v>
      </c>
      <c r="C146" s="51" t="str">
        <f>+VLOOKUP(D146,'Plan master'!B:H,7,0)</f>
        <v>Direct Plan - IDCW Option</v>
      </c>
      <c r="D146" s="232">
        <v>148738</v>
      </c>
      <c r="E146" t="s">
        <v>1992</v>
      </c>
      <c r="F146">
        <v>9.6252999999999993</v>
      </c>
      <c r="I146" s="52">
        <v>44651</v>
      </c>
      <c r="J146">
        <f t="shared" si="6"/>
        <v>38.343799999999995</v>
      </c>
    </row>
    <row r="147" spans="1:10">
      <c r="A147" s="51" t="str">
        <f t="shared" si="7"/>
        <v>HOECCFDirect Plan - Growth Option</v>
      </c>
      <c r="B147" s="51" t="str">
        <f>+VLOOKUP(D147,'Plan master'!B:H,2,0)</f>
        <v>HOECCF</v>
      </c>
      <c r="C147" s="51" t="str">
        <f>+VLOOKUP(D147,'Plan master'!B:H,7,0)</f>
        <v>Direct Plan - Growth Option</v>
      </c>
      <c r="D147" s="232">
        <v>148737</v>
      </c>
      <c r="E147" t="s">
        <v>1993</v>
      </c>
      <c r="F147">
        <v>9.6252999999999993</v>
      </c>
      <c r="I147" s="52">
        <v>44651</v>
      </c>
      <c r="J147">
        <f t="shared" si="6"/>
        <v>38.343799999999995</v>
      </c>
    </row>
    <row r="148" spans="1:10">
      <c r="A148" s="51" t="str">
        <f t="shared" si="7"/>
        <v>HOECCFGrowth Option</v>
      </c>
      <c r="B148" s="51" t="str">
        <f>+VLOOKUP(D148,'Plan master'!B:H,2,0)</f>
        <v>HOECCF</v>
      </c>
      <c r="C148" s="51" t="str">
        <f>+VLOOKUP(D148,'Plan master'!B:H,7,0)</f>
        <v>Growth Option</v>
      </c>
      <c r="D148" s="232">
        <v>148735</v>
      </c>
      <c r="E148" t="s">
        <v>1994</v>
      </c>
      <c r="F148">
        <v>9.5465999999999998</v>
      </c>
      <c r="I148" s="52">
        <v>44651</v>
      </c>
      <c r="J148">
        <f t="shared" si="6"/>
        <v>38.343799999999995</v>
      </c>
    </row>
    <row r="149" spans="1:10">
      <c r="A149" s="51" t="str">
        <f t="shared" si="7"/>
        <v>HOECCFIDCW Option</v>
      </c>
      <c r="B149" s="51" t="str">
        <f>+VLOOKUP(D149,'Plan master'!B:H,2,0)</f>
        <v>HOECCF</v>
      </c>
      <c r="C149" s="51" t="str">
        <f>+VLOOKUP(D149,'Plan master'!B:H,7,0)</f>
        <v>IDCW Option</v>
      </c>
      <c r="D149" s="232">
        <v>148736</v>
      </c>
      <c r="E149" t="s">
        <v>1995</v>
      </c>
      <c r="F149">
        <v>9.5465999999999998</v>
      </c>
      <c r="I149" s="52">
        <v>44651</v>
      </c>
      <c r="J149">
        <f t="shared" si="6"/>
        <v>38.343799999999995</v>
      </c>
    </row>
    <row r="150" spans="1:10">
      <c r="A150" s="51" t="str">
        <f t="shared" si="7"/>
        <v>HOMSCSGrowth Option</v>
      </c>
      <c r="B150" s="51" t="str">
        <f>+VLOOKUP(D150,'Plan master'!B:H,2,0)</f>
        <v>HOMSCS</v>
      </c>
      <c r="C150" s="51" t="str">
        <f>+VLOOKUP(D150,'Plan master'!B:H,7,0)</f>
        <v>Growth Option</v>
      </c>
      <c r="D150" s="232">
        <v>129195</v>
      </c>
      <c r="E150" t="s">
        <v>1360</v>
      </c>
      <c r="F150">
        <v>17.501799999999999</v>
      </c>
      <c r="I150" s="52">
        <v>44651</v>
      </c>
      <c r="J150">
        <f t="shared" ref="J150:J176" si="8">+SUMIF(B:B,B150,F:F)</f>
        <v>53.118600000000001</v>
      </c>
    </row>
    <row r="151" spans="1:10">
      <c r="A151" s="51" t="str">
        <f t="shared" si="7"/>
        <v>HOMSCSDirect Plan - Growth Option</v>
      </c>
      <c r="B151" s="51" t="str">
        <f>+VLOOKUP(D151,'Plan master'!B:H,2,0)</f>
        <v>HOMSCS</v>
      </c>
      <c r="C151" s="51" t="str">
        <f>+VLOOKUP(D151,'Plan master'!B:H,7,0)</f>
        <v>Direct Plan - Growth Option</v>
      </c>
      <c r="D151" s="232">
        <v>129197</v>
      </c>
      <c r="E151" t="s">
        <v>1361</v>
      </c>
      <c r="F151">
        <v>18.114999999999998</v>
      </c>
      <c r="I151" s="52">
        <v>44651</v>
      </c>
      <c r="J151">
        <f t="shared" si="8"/>
        <v>53.118600000000001</v>
      </c>
    </row>
    <row r="152" spans="1:10">
      <c r="A152" s="51" t="str">
        <f t="shared" si="7"/>
        <v>HOMSCSIDCW Option</v>
      </c>
      <c r="B152" s="51" t="str">
        <f>+VLOOKUP(D152,'Plan master'!B:H,2,0)</f>
        <v>HOMSCS</v>
      </c>
      <c r="C152" s="51" t="str">
        <f>+VLOOKUP(D152,'Plan master'!B:H,7,0)</f>
        <v>IDCW Option</v>
      </c>
      <c r="D152" s="232">
        <v>129196</v>
      </c>
      <c r="E152" t="s">
        <v>1996</v>
      </c>
      <c r="F152">
        <v>17.501799999999999</v>
      </c>
      <c r="I152" s="52">
        <v>44651</v>
      </c>
      <c r="J152">
        <f t="shared" si="8"/>
        <v>53.118600000000001</v>
      </c>
    </row>
    <row r="153" spans="1:10">
      <c r="A153" s="51" t="str">
        <f t="shared" si="7"/>
        <v>HOMSGSIDCW Option</v>
      </c>
      <c r="B153" s="51" t="str">
        <f>+VLOOKUP(D153,'Plan master'!B:H,2,0)</f>
        <v>HOMSGS</v>
      </c>
      <c r="C153" s="51" t="str">
        <f>+VLOOKUP(D153,'Plan master'!B:H,7,0)</f>
        <v>IDCW Option</v>
      </c>
      <c r="D153" s="232">
        <v>129199</v>
      </c>
      <c r="E153" t="s">
        <v>278</v>
      </c>
      <c r="F153">
        <v>26.646799999999999</v>
      </c>
      <c r="I153" s="52">
        <v>44651</v>
      </c>
      <c r="J153">
        <f t="shared" si="8"/>
        <v>107.87039999999999</v>
      </c>
    </row>
    <row r="154" spans="1:10">
      <c r="A154" s="51" t="str">
        <f t="shared" si="7"/>
        <v>HOMSGSDirect Plan - IDCW Option</v>
      </c>
      <c r="B154" s="51" t="str">
        <f>+VLOOKUP(D154,'Plan master'!B:H,2,0)</f>
        <v>HOMSGS</v>
      </c>
      <c r="C154" s="51" t="str">
        <f>+VLOOKUP(D154,'Plan master'!B:H,7,0)</f>
        <v>Direct Plan - IDCW Option</v>
      </c>
      <c r="D154" s="232">
        <v>129201</v>
      </c>
      <c r="E154" t="s">
        <v>279</v>
      </c>
      <c r="F154">
        <v>27.288399999999999</v>
      </c>
      <c r="I154" s="52">
        <v>44651</v>
      </c>
      <c r="J154">
        <f t="shared" si="8"/>
        <v>107.87039999999999</v>
      </c>
    </row>
    <row r="155" spans="1:10">
      <c r="A155" s="51" t="str">
        <f t="shared" si="7"/>
        <v>HOMSGSGrowth Option</v>
      </c>
      <c r="B155" s="51" t="str">
        <f>+VLOOKUP(D155,'Plan master'!B:H,2,0)</f>
        <v>HOMSGS</v>
      </c>
      <c r="C155" s="51" t="str">
        <f>+VLOOKUP(D155,'Plan master'!B:H,7,0)</f>
        <v>Growth Option</v>
      </c>
      <c r="D155" s="232">
        <v>129065</v>
      </c>
      <c r="E155" t="s">
        <v>280</v>
      </c>
      <c r="F155">
        <v>26.646799999999999</v>
      </c>
      <c r="I155" s="52">
        <v>44651</v>
      </c>
      <c r="J155">
        <f t="shared" si="8"/>
        <v>107.87039999999999</v>
      </c>
    </row>
    <row r="156" spans="1:10">
      <c r="A156" s="51" t="str">
        <f t="shared" si="7"/>
        <v>HOMSGSDirect Plan - Growth Option</v>
      </c>
      <c r="B156" s="51" t="str">
        <f>+VLOOKUP(D156,'Plan master'!B:H,2,0)</f>
        <v>HOMSGS</v>
      </c>
      <c r="C156" s="51" t="str">
        <f>+VLOOKUP(D156,'Plan master'!B:H,7,0)</f>
        <v>Direct Plan - Growth Option</v>
      </c>
      <c r="D156" s="232">
        <v>129200</v>
      </c>
      <c r="E156" t="s">
        <v>281</v>
      </c>
      <c r="F156">
        <v>27.288399999999999</v>
      </c>
      <c r="I156" s="52">
        <v>44651</v>
      </c>
      <c r="J156">
        <f t="shared" si="8"/>
        <v>107.87039999999999</v>
      </c>
    </row>
    <row r="157" spans="1:10">
      <c r="A157" s="51" t="str">
        <f t="shared" si="7"/>
        <v>HOMSMSGrowth Option</v>
      </c>
      <c r="B157" s="51" t="str">
        <f>+VLOOKUP(D157,'Plan master'!B:H,2,0)</f>
        <v>HOMSMS</v>
      </c>
      <c r="C157" s="51" t="str">
        <f>+VLOOKUP(D157,'Plan master'!B:H,7,0)</f>
        <v>Growth Option</v>
      </c>
      <c r="D157" s="232">
        <v>129191</v>
      </c>
      <c r="E157" t="s">
        <v>282</v>
      </c>
      <c r="F157">
        <v>24.364999999999998</v>
      </c>
      <c r="I157" s="52">
        <v>44651</v>
      </c>
      <c r="J157">
        <f t="shared" si="8"/>
        <v>89.581599999999995</v>
      </c>
    </row>
    <row r="158" spans="1:10">
      <c r="A158" s="51" t="str">
        <f t="shared" si="7"/>
        <v>HOMSMSDirect Plan - Growth Option</v>
      </c>
      <c r="B158" s="51" t="str">
        <f>+VLOOKUP(D158,'Plan master'!B:H,2,0)</f>
        <v>HOMSMS</v>
      </c>
      <c r="C158" s="51" t="str">
        <f>+VLOOKUP(D158,'Plan master'!B:H,7,0)</f>
        <v>Direct Plan - Growth Option</v>
      </c>
      <c r="D158" s="232">
        <v>129193</v>
      </c>
      <c r="E158" t="s">
        <v>283</v>
      </c>
      <c r="F158">
        <v>25.114100000000001</v>
      </c>
      <c r="I158" s="52">
        <v>44651</v>
      </c>
      <c r="J158">
        <f t="shared" si="8"/>
        <v>89.581599999999995</v>
      </c>
    </row>
    <row r="159" spans="1:10">
      <c r="A159" s="51" t="str">
        <f t="shared" si="7"/>
        <v>HOMSMSDirect Plan - IDCW Option</v>
      </c>
      <c r="B159" s="51" t="str">
        <f>+VLOOKUP(D159,'Plan master'!B:H,2,0)</f>
        <v>HOMSMS</v>
      </c>
      <c r="C159" s="51" t="str">
        <f>+VLOOKUP(D159,'Plan master'!B:H,7,0)</f>
        <v>Direct Plan - IDCW Option</v>
      </c>
      <c r="D159" s="232">
        <v>129194</v>
      </c>
      <c r="E159" t="s">
        <v>1997</v>
      </c>
      <c r="F159">
        <v>15.737500000000001</v>
      </c>
      <c r="I159" s="52">
        <v>44651</v>
      </c>
      <c r="J159">
        <f t="shared" si="8"/>
        <v>89.581599999999995</v>
      </c>
    </row>
    <row r="160" spans="1:10">
      <c r="A160" s="51" t="str">
        <f t="shared" si="7"/>
        <v>HOMSMSIDCW Option</v>
      </c>
      <c r="B160" s="51" t="str">
        <f>+VLOOKUP(D160,'Plan master'!B:H,2,0)</f>
        <v>HOMSMS</v>
      </c>
      <c r="C160" s="51" t="str">
        <f>+VLOOKUP(D160,'Plan master'!B:H,7,0)</f>
        <v>IDCW Option</v>
      </c>
      <c r="D160" s="232">
        <v>129192</v>
      </c>
      <c r="E160" t="s">
        <v>1998</v>
      </c>
      <c r="F160">
        <v>24.364999999999998</v>
      </c>
      <c r="I160" s="52">
        <v>44651</v>
      </c>
      <c r="J160">
        <f t="shared" si="8"/>
        <v>89.581599999999995</v>
      </c>
    </row>
    <row r="161" spans="1:10">
      <c r="A161" s="51" t="str">
        <f t="shared" si="7"/>
        <v>HEIOPFGrowth Option</v>
      </c>
      <c r="B161" s="51" t="str">
        <f>+VLOOKUP(D161,'Plan master'!B:H,2,0)</f>
        <v>HEIOPF</v>
      </c>
      <c r="C161" s="51" t="str">
        <f>+VLOOKUP(D161,'Plan master'!B:H,7,0)</f>
        <v>Growth Option</v>
      </c>
      <c r="D161" s="232">
        <v>102252</v>
      </c>
      <c r="E161" t="s">
        <v>1916</v>
      </c>
      <c r="F161">
        <v>130.8263</v>
      </c>
      <c r="I161" s="52">
        <v>44651</v>
      </c>
      <c r="J161">
        <f t="shared" si="8"/>
        <v>339.41779999999994</v>
      </c>
    </row>
    <row r="162" spans="1:10">
      <c r="A162" s="51" t="str">
        <f t="shared" si="7"/>
        <v>HEIOPFDirect Plan - Growth Option</v>
      </c>
      <c r="B162" s="51" t="str">
        <f>+VLOOKUP(D162,'Plan master'!B:H,2,0)</f>
        <v>HEIOPF</v>
      </c>
      <c r="C162" s="51" t="str">
        <f>+VLOOKUP(D162,'Plan master'!B:H,7,0)</f>
        <v>Direct Plan - Growth Option</v>
      </c>
      <c r="D162" s="232">
        <v>120046</v>
      </c>
      <c r="E162" t="s">
        <v>1917</v>
      </c>
      <c r="F162">
        <v>141.8287</v>
      </c>
      <c r="I162" s="52">
        <v>44651</v>
      </c>
      <c r="J162">
        <f t="shared" si="8"/>
        <v>339.41779999999994</v>
      </c>
    </row>
    <row r="163" spans="1:10">
      <c r="A163" s="51" t="str">
        <f t="shared" si="7"/>
        <v>HEIOPFIDCW Option</v>
      </c>
      <c r="B163" s="51" t="str">
        <f>+VLOOKUP(D163,'Plan master'!B:H,2,0)</f>
        <v>HEIOPF</v>
      </c>
      <c r="C163" s="51" t="str">
        <f>+VLOOKUP(D163,'Plan master'!B:H,7,0)</f>
        <v>IDCW Option</v>
      </c>
      <c r="D163" s="232">
        <v>102251</v>
      </c>
      <c r="E163" t="s">
        <v>1999</v>
      </c>
      <c r="F163">
        <v>35.226100000000002</v>
      </c>
      <c r="I163" s="52">
        <v>44651</v>
      </c>
      <c r="J163">
        <f t="shared" si="8"/>
        <v>339.41779999999994</v>
      </c>
    </row>
    <row r="164" spans="1:10">
      <c r="A164" s="51" t="str">
        <f t="shared" si="7"/>
        <v>HEIOPFDirect Plan - IDCW Option</v>
      </c>
      <c r="B164" s="51" t="str">
        <f>+VLOOKUP(D164,'Plan master'!B:H,2,0)</f>
        <v>HEIOPF</v>
      </c>
      <c r="C164" s="51" t="str">
        <f>+VLOOKUP(D164,'Plan master'!B:H,7,0)</f>
        <v>Direct Plan - IDCW Option</v>
      </c>
      <c r="D164" s="232">
        <v>120045</v>
      </c>
      <c r="E164" t="s">
        <v>2000</v>
      </c>
      <c r="F164">
        <v>31.5367</v>
      </c>
      <c r="I164" s="52">
        <v>44651</v>
      </c>
      <c r="J164">
        <f t="shared" si="8"/>
        <v>339.41779999999994</v>
      </c>
    </row>
    <row r="165" spans="1:10">
      <c r="A165" s="51" t="str">
        <f t="shared" si="7"/>
        <v>HFT137Growth Option</v>
      </c>
      <c r="B165" s="51" t="str">
        <f>+VLOOKUP(D165,'Plan master'!B:H,2,0)</f>
        <v>HFT137</v>
      </c>
      <c r="C165" s="51" t="str">
        <f>+VLOOKUP(D165,'Plan master'!B:H,7,0)</f>
        <v>Growth Option</v>
      </c>
      <c r="D165" s="232">
        <v>146104</v>
      </c>
      <c r="E165" t="s">
        <v>1362</v>
      </c>
      <c r="F165">
        <v>12.686400000000001</v>
      </c>
      <c r="G165" s="56"/>
      <c r="H165" s="56"/>
      <c r="I165" s="52">
        <v>44651</v>
      </c>
      <c r="J165">
        <f t="shared" si="8"/>
        <v>50.963000000000001</v>
      </c>
    </row>
    <row r="166" spans="1:10">
      <c r="A166" s="51" t="str">
        <f t="shared" ref="A166:A173" si="9">+B166&amp;C166</f>
        <v>HFT137Direct Plan - Growth Option</v>
      </c>
      <c r="B166" s="51" t="str">
        <f>+VLOOKUP(D166,'Plan master'!B:H,2,0)</f>
        <v>HFT137</v>
      </c>
      <c r="C166" s="51" t="str">
        <f>+VLOOKUP(D166,'Plan master'!B:H,7,0)</f>
        <v>Direct Plan - Growth Option</v>
      </c>
      <c r="D166" s="232">
        <v>146102</v>
      </c>
      <c r="E166" t="s">
        <v>1363</v>
      </c>
      <c r="F166">
        <v>12.7951</v>
      </c>
      <c r="G166" s="56"/>
      <c r="H166" s="56"/>
      <c r="I166" s="52">
        <v>44651</v>
      </c>
      <c r="J166">
        <f t="shared" si="8"/>
        <v>50.963000000000001</v>
      </c>
    </row>
    <row r="167" spans="1:10">
      <c r="A167" s="51" t="str">
        <f t="shared" si="9"/>
        <v>HFT137IDCW Option</v>
      </c>
      <c r="B167" s="51" t="str">
        <f>+VLOOKUP(D167,'Plan master'!B:H,2,0)</f>
        <v>HFT137</v>
      </c>
      <c r="C167" s="51" t="str">
        <f>+VLOOKUP(D167,'Plan master'!B:H,7,0)</f>
        <v>IDCW Option</v>
      </c>
      <c r="D167" s="232">
        <v>146103</v>
      </c>
      <c r="E167" t="s">
        <v>2001</v>
      </c>
      <c r="F167">
        <v>12.686400000000001</v>
      </c>
      <c r="I167" s="52">
        <v>44651</v>
      </c>
      <c r="J167">
        <f t="shared" si="8"/>
        <v>50.963000000000001</v>
      </c>
    </row>
    <row r="168" spans="1:10">
      <c r="A168" s="51" t="str">
        <f t="shared" si="9"/>
        <v>HFT137Direct Plan - IDCW Option</v>
      </c>
      <c r="B168" s="51" t="str">
        <f>+VLOOKUP(D168,'Plan master'!B:H,2,0)</f>
        <v>HFT137</v>
      </c>
      <c r="C168" s="51" t="str">
        <f>+VLOOKUP(D168,'Plan master'!B:H,7,0)</f>
        <v>Direct Plan - IDCW Option</v>
      </c>
      <c r="D168" s="232">
        <v>146101</v>
      </c>
      <c r="E168" t="s">
        <v>2002</v>
      </c>
      <c r="F168">
        <v>12.7951</v>
      </c>
      <c r="I168" s="52">
        <v>44651</v>
      </c>
      <c r="J168">
        <f t="shared" si="8"/>
        <v>50.963000000000001</v>
      </c>
    </row>
    <row r="169" spans="1:10">
      <c r="A169" s="51" t="str">
        <f t="shared" si="9"/>
        <v>HFT139Direct Plan - Growth Option</v>
      </c>
      <c r="B169" s="51" t="str">
        <f>+VLOOKUP(D169,'Plan master'!B:H,2,0)</f>
        <v>HFT139</v>
      </c>
      <c r="C169" s="51" t="str">
        <f>+VLOOKUP(D169,'Plan master'!B:H,7,0)</f>
        <v>Direct Plan - Growth Option</v>
      </c>
      <c r="D169" s="232">
        <v>146487</v>
      </c>
      <c r="E169" t="s">
        <v>1364</v>
      </c>
      <c r="F169">
        <v>12.671799999999999</v>
      </c>
      <c r="I169" s="52">
        <v>44651</v>
      </c>
      <c r="J169">
        <f t="shared" si="8"/>
        <v>50.4788</v>
      </c>
    </row>
    <row r="170" spans="1:10">
      <c r="A170" s="51" t="str">
        <f t="shared" si="9"/>
        <v>HFT139Growth Option</v>
      </c>
      <c r="B170" s="51" t="str">
        <f>+VLOOKUP(D170,'Plan master'!B:H,2,0)</f>
        <v>HFT139</v>
      </c>
      <c r="C170" s="51" t="str">
        <f>+VLOOKUP(D170,'Plan master'!B:H,7,0)</f>
        <v>Growth Option</v>
      </c>
      <c r="D170" s="232">
        <v>146488</v>
      </c>
      <c r="E170" t="s">
        <v>1365</v>
      </c>
      <c r="F170">
        <v>12.567600000000001</v>
      </c>
      <c r="I170" s="52">
        <v>44651</v>
      </c>
      <c r="J170">
        <f t="shared" si="8"/>
        <v>50.4788</v>
      </c>
    </row>
    <row r="171" spans="1:10">
      <c r="A171" s="51" t="str">
        <f t="shared" si="9"/>
        <v>HFT139IDCW Option</v>
      </c>
      <c r="B171" s="51" t="str">
        <f>+VLOOKUP(D171,'Plan master'!B:H,2,0)</f>
        <v>HFT139</v>
      </c>
      <c r="C171" s="51" t="str">
        <f>+VLOOKUP(D171,'Plan master'!B:H,7,0)</f>
        <v>IDCW Option</v>
      </c>
      <c r="D171" s="232">
        <v>146485</v>
      </c>
      <c r="E171" t="s">
        <v>2003</v>
      </c>
      <c r="F171">
        <v>12.567600000000001</v>
      </c>
      <c r="I171" s="52">
        <v>44651</v>
      </c>
      <c r="J171">
        <f t="shared" si="8"/>
        <v>50.4788</v>
      </c>
    </row>
    <row r="172" spans="1:10">
      <c r="A172" s="51" t="str">
        <f t="shared" si="9"/>
        <v>HFT139Direct Plan - IDCW Option</v>
      </c>
      <c r="B172" s="51" t="str">
        <f>+VLOOKUP(D172,'Plan master'!B:H,2,0)</f>
        <v>HFT139</v>
      </c>
      <c r="C172" s="51" t="str">
        <f>+VLOOKUP(D172,'Plan master'!B:H,7,0)</f>
        <v>Direct Plan - IDCW Option</v>
      </c>
      <c r="D172" s="232">
        <v>146486</v>
      </c>
      <c r="E172" t="s">
        <v>2004</v>
      </c>
      <c r="F172">
        <v>12.671799999999999</v>
      </c>
      <c r="I172" s="52">
        <v>44651</v>
      </c>
      <c r="J172">
        <f t="shared" si="8"/>
        <v>50.4788</v>
      </c>
    </row>
    <row r="173" spans="1:10">
      <c r="A173" s="51" t="str">
        <f t="shared" si="9"/>
        <v>HFT140Growth Option</v>
      </c>
      <c r="B173" s="51" t="str">
        <f>+VLOOKUP(D173,'Plan master'!B:H,2,0)</f>
        <v>HFT140</v>
      </c>
      <c r="C173" s="51" t="str">
        <f>+VLOOKUP(D173,'Plan master'!B:H,7,0)</f>
        <v>Growth Option</v>
      </c>
      <c r="D173" s="232">
        <v>147149</v>
      </c>
      <c r="E173" t="s">
        <v>1506</v>
      </c>
      <c r="F173">
        <v>12.4213</v>
      </c>
      <c r="I173" s="52">
        <v>44651</v>
      </c>
      <c r="J173">
        <f t="shared" si="8"/>
        <v>49.880600000000001</v>
      </c>
    </row>
    <row r="174" spans="1:10">
      <c r="A174" s="51" t="str">
        <f>+B174&amp;C174</f>
        <v>HFT140Direct Plan - Growth Option</v>
      </c>
      <c r="B174" s="51" t="str">
        <f>+VLOOKUP(D174,'Plan master'!B:H,2,0)</f>
        <v>HFT140</v>
      </c>
      <c r="C174" s="51" t="str">
        <f>+VLOOKUP(D174,'Plan master'!B:H,7,0)</f>
        <v>Direct Plan - Growth Option</v>
      </c>
      <c r="D174" s="232">
        <v>147152</v>
      </c>
      <c r="E174" t="s">
        <v>1507</v>
      </c>
      <c r="F174">
        <v>12.519</v>
      </c>
      <c r="G174" s="51"/>
      <c r="H174" s="51"/>
      <c r="I174" s="52">
        <v>44651</v>
      </c>
      <c r="J174">
        <f t="shared" si="8"/>
        <v>49.880600000000001</v>
      </c>
    </row>
    <row r="175" spans="1:10">
      <c r="A175" s="51" t="str">
        <f>+B175&amp;C175</f>
        <v>HFT140IDCW Option</v>
      </c>
      <c r="B175" s="51" t="str">
        <f>+VLOOKUP(D175,'Plan master'!B:H,2,0)</f>
        <v>HFT140</v>
      </c>
      <c r="C175" s="51" t="str">
        <f>+VLOOKUP(D175,'Plan master'!B:H,7,0)</f>
        <v>IDCW Option</v>
      </c>
      <c r="D175" s="232">
        <v>147151</v>
      </c>
      <c r="E175" t="s">
        <v>2005</v>
      </c>
      <c r="F175">
        <v>12.4213</v>
      </c>
      <c r="G175" s="51"/>
      <c r="H175" s="51"/>
      <c r="I175" s="52">
        <v>44651</v>
      </c>
      <c r="J175">
        <f t="shared" si="8"/>
        <v>49.880600000000001</v>
      </c>
    </row>
    <row r="176" spans="1:10">
      <c r="A176" s="51" t="str">
        <f>+B176&amp;C176</f>
        <v>HFT140Direct Plan - IDCW Option</v>
      </c>
      <c r="B176" s="51" t="str">
        <f>+VLOOKUP(D176,'Plan master'!B:H,2,0)</f>
        <v>HFT140</v>
      </c>
      <c r="C176" s="51" t="str">
        <f>+VLOOKUP(D176,'Plan master'!B:H,7,0)</f>
        <v>Direct Plan - IDCW Option</v>
      </c>
      <c r="D176" s="232">
        <v>147150</v>
      </c>
      <c r="E176" t="s">
        <v>2006</v>
      </c>
      <c r="F176">
        <v>12.519</v>
      </c>
      <c r="G176" s="51"/>
      <c r="H176" s="51"/>
      <c r="I176" s="52">
        <v>44651</v>
      </c>
      <c r="J176">
        <f t="shared" si="8"/>
        <v>49.880600000000001</v>
      </c>
    </row>
  </sheetData>
  <autoFilter ref="A21:J21"/>
  <customSheetViews>
    <customSheetView guid="{EE9F80F0-D120-4EB8-900E-6F37F4D124A6}" showAutoFilter="1">
      <pane ySplit="1" topLeftCell="A2" activePane="bottomLeft" state="frozen"/>
      <selection pane="bottomLeft" activeCell="B1" sqref="B1"/>
      <pageMargins left="0.7" right="0.7" top="0.75" bottom="0.75" header="0.3" footer="0.3"/>
      <pageSetup paperSize="9" orientation="portrait" r:id="rId1"/>
      <autoFilter ref="A1:I160"/>
    </customSheetView>
    <customSheetView guid="{ADB689A5-199C-47D5-A330-3295FFA6C434}" showAutoFilter="1" topLeftCell="B1">
      <selection activeCell="I1" sqref="I1"/>
      <pageMargins left="0.7" right="0.7" top="0.75" bottom="0.75" header="0.3" footer="0.3"/>
      <pageSetup paperSize="9" orientation="portrait" r:id="rId2"/>
      <autoFilter ref="A1:I146"/>
    </customSheetView>
  </customSheetViews>
  <conditionalFormatting sqref="D22:D176">
    <cfRule type="duplicateValues" dxfId="42" priority="93"/>
  </conditionalFormatting>
  <pageMargins left="0.7" right="0.7" top="0.75" bottom="0.75" header="0.3" footer="0.3"/>
  <pageSetup paperSize="9" orientation="portrait" r:id="rId3"/>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L327"/>
  <sheetViews>
    <sheetView showGridLines="0" tabSelected="1" zoomScale="84" zoomScaleNormal="84" zoomScaleSheetLayoutView="100" workbookViewId="0">
      <pane xSplit="4" ySplit="5" topLeftCell="E171" activePane="bottomRight" state="frozen"/>
      <selection activeCell="C1" sqref="C1"/>
      <selection pane="topRight" activeCell="E1" sqref="E1"/>
      <selection pane="bottomLeft" activeCell="C6" sqref="C6"/>
      <selection pane="bottomRight" activeCell="E6" sqref="E6"/>
    </sheetView>
  </sheetViews>
  <sheetFormatPr defaultColWidth="9.140625" defaultRowHeight="12.75"/>
  <cols>
    <col min="1" max="1" width="5.42578125" style="135" hidden="1" customWidth="1"/>
    <col min="2" max="2" width="9.28515625" style="135" hidden="1" customWidth="1"/>
    <col min="3" max="3" width="6" style="141" customWidth="1"/>
    <col min="4" max="4" width="44.28515625" style="148" customWidth="1"/>
    <col min="5" max="5" width="20.42578125" style="136" customWidth="1"/>
    <col min="6" max="6" width="19.140625" style="135" customWidth="1"/>
    <col min="7" max="7" width="22.5703125" style="136" customWidth="1"/>
    <col min="8" max="11" width="18.140625" style="136" customWidth="1"/>
    <col min="12" max="12" width="16.42578125" style="136" customWidth="1"/>
    <col min="13" max="16" width="18.140625" style="136" customWidth="1"/>
    <col min="17" max="17" width="15" style="136" customWidth="1"/>
    <col min="18" max="18" width="24.7109375" style="135" customWidth="1"/>
    <col min="19" max="19" width="19.42578125" style="135" customWidth="1"/>
    <col min="20" max="20" width="17" style="136" customWidth="1"/>
    <col min="21" max="21" width="16.28515625" style="136" customWidth="1"/>
    <col min="22" max="25" width="21.42578125" style="135" customWidth="1"/>
    <col min="26" max="27" width="15.85546875" style="135" customWidth="1"/>
    <col min="28" max="33" width="18.28515625" style="135" customWidth="1"/>
    <col min="34" max="35" width="9.140625" style="135"/>
    <col min="36" max="36" width="6" style="135" bestFit="1" customWidth="1"/>
    <col min="37" max="37" width="12.140625" style="135" bestFit="1" customWidth="1"/>
    <col min="38" max="16384" width="9.140625" style="135"/>
  </cols>
  <sheetData>
    <row r="1" spans="1:38" ht="22.5" customHeight="1">
      <c r="C1" s="137"/>
      <c r="D1" s="326" t="s">
        <v>0</v>
      </c>
      <c r="E1" s="150">
        <v>1000</v>
      </c>
      <c r="G1" s="150">
        <v>10</v>
      </c>
      <c r="H1" s="150">
        <v>10</v>
      </c>
      <c r="I1" s="150">
        <v>10</v>
      </c>
      <c r="J1" s="150">
        <v>10</v>
      </c>
      <c r="K1" s="150">
        <v>10</v>
      </c>
      <c r="L1" s="150"/>
      <c r="M1" s="150"/>
      <c r="N1" s="150">
        <v>10</v>
      </c>
      <c r="O1" s="150">
        <v>10</v>
      </c>
      <c r="P1" s="150">
        <v>10</v>
      </c>
      <c r="Q1" s="150">
        <v>10</v>
      </c>
      <c r="T1" s="150">
        <v>10</v>
      </c>
      <c r="U1" s="150">
        <v>10</v>
      </c>
      <c r="V1" s="150">
        <v>10</v>
      </c>
      <c r="W1" s="150">
        <v>10</v>
      </c>
      <c r="X1" s="150">
        <v>10</v>
      </c>
      <c r="Y1" s="150">
        <v>10</v>
      </c>
    </row>
    <row r="2" spans="1:38" ht="26.25" customHeight="1">
      <c r="C2" s="137"/>
      <c r="D2" s="417" t="s">
        <v>2245</v>
      </c>
      <c r="E2" s="417"/>
      <c r="F2" s="417"/>
      <c r="G2" s="417"/>
      <c r="H2" s="417"/>
      <c r="I2" s="417"/>
      <c r="J2" s="417"/>
      <c r="K2" s="417"/>
      <c r="L2" s="417"/>
      <c r="R2" s="136"/>
      <c r="V2" s="136"/>
      <c r="W2" s="136"/>
      <c r="X2" s="136"/>
      <c r="Y2" s="136"/>
      <c r="Z2" s="136"/>
      <c r="AA2" s="136"/>
    </row>
    <row r="3" spans="1:38">
      <c r="C3" s="421"/>
      <c r="D3" s="421"/>
      <c r="E3" s="421"/>
      <c r="F3" s="421"/>
      <c r="G3" s="421"/>
      <c r="H3" s="421"/>
      <c r="I3" s="421"/>
      <c r="J3" s="421"/>
      <c r="K3" s="421"/>
      <c r="L3" s="421"/>
      <c r="M3" s="421"/>
      <c r="N3" s="421"/>
      <c r="O3" s="421"/>
      <c r="P3" s="421"/>
      <c r="Q3" s="421"/>
      <c r="R3" s="421"/>
      <c r="S3" s="421"/>
      <c r="T3" s="421"/>
      <c r="U3" s="421"/>
      <c r="V3" s="136"/>
      <c r="W3" s="136"/>
      <c r="X3" s="136"/>
      <c r="Y3" s="136"/>
      <c r="Z3" s="136"/>
      <c r="AA3" s="136"/>
    </row>
    <row r="4" spans="1:38">
      <c r="C4" s="138"/>
      <c r="D4" s="142"/>
      <c r="E4" s="151" t="s">
        <v>1</v>
      </c>
      <c r="F4" s="220" t="s">
        <v>1437</v>
      </c>
      <c r="G4" s="151" t="s">
        <v>2</v>
      </c>
      <c r="H4" s="151" t="s">
        <v>3</v>
      </c>
      <c r="I4" s="180" t="s">
        <v>9</v>
      </c>
      <c r="J4" s="229" t="s">
        <v>1659</v>
      </c>
      <c r="K4" s="180" t="s">
        <v>6</v>
      </c>
      <c r="L4" s="180" t="s">
        <v>13</v>
      </c>
      <c r="M4" s="151" t="s">
        <v>4</v>
      </c>
      <c r="N4" s="151" t="s">
        <v>5</v>
      </c>
      <c r="O4" s="151" t="s">
        <v>7</v>
      </c>
      <c r="P4" s="151" t="s">
        <v>8</v>
      </c>
      <c r="Q4" s="151" t="s">
        <v>10</v>
      </c>
      <c r="R4" s="180" t="s">
        <v>1349</v>
      </c>
      <c r="S4" s="135" t="s">
        <v>1408</v>
      </c>
      <c r="T4" s="151" t="s">
        <v>14</v>
      </c>
      <c r="U4" s="151" t="s">
        <v>15</v>
      </c>
      <c r="V4" s="151" t="s">
        <v>22</v>
      </c>
      <c r="W4" s="151" t="s">
        <v>23</v>
      </c>
      <c r="X4" s="151" t="s">
        <v>24</v>
      </c>
      <c r="Y4" s="151" t="s">
        <v>25</v>
      </c>
      <c r="Z4" s="151" t="s">
        <v>1351</v>
      </c>
      <c r="AA4" s="151" t="s">
        <v>1353</v>
      </c>
      <c r="AB4" s="330" t="s">
        <v>1436</v>
      </c>
      <c r="AC4" s="330" t="s">
        <v>1807</v>
      </c>
      <c r="AD4" s="330" t="s">
        <v>1801</v>
      </c>
      <c r="AE4" s="330" t="s">
        <v>1897</v>
      </c>
      <c r="AF4" s="330" t="s">
        <v>2077</v>
      </c>
      <c r="AG4" s="369" t="s">
        <v>2247</v>
      </c>
    </row>
    <row r="5" spans="1:38" ht="42" customHeight="1">
      <c r="A5" s="135" t="s">
        <v>33</v>
      </c>
      <c r="C5" s="259" t="s">
        <v>34</v>
      </c>
      <c r="D5" s="260" t="s">
        <v>35</v>
      </c>
      <c r="E5" s="259" t="s">
        <v>219</v>
      </c>
      <c r="F5" s="259" t="s">
        <v>1439</v>
      </c>
      <c r="G5" s="259" t="s">
        <v>1191</v>
      </c>
      <c r="H5" s="259" t="s">
        <v>1193</v>
      </c>
      <c r="I5" s="259" t="s">
        <v>1196</v>
      </c>
      <c r="J5" s="259" t="s">
        <v>1664</v>
      </c>
      <c r="K5" s="259" t="s">
        <v>1192</v>
      </c>
      <c r="L5" s="259" t="s">
        <v>220</v>
      </c>
      <c r="M5" s="259" t="s">
        <v>1198</v>
      </c>
      <c r="N5" s="259" t="s">
        <v>1893</v>
      </c>
      <c r="O5" s="259" t="s">
        <v>1200</v>
      </c>
      <c r="P5" s="259" t="s">
        <v>232</v>
      </c>
      <c r="Q5" s="259" t="s">
        <v>231</v>
      </c>
      <c r="R5" s="259" t="s">
        <v>1350</v>
      </c>
      <c r="S5" s="259" t="s">
        <v>1409</v>
      </c>
      <c r="T5" s="259" t="s">
        <v>1207</v>
      </c>
      <c r="U5" s="259" t="s">
        <v>252</v>
      </c>
      <c r="V5" s="259" t="s">
        <v>670</v>
      </c>
      <c r="W5" s="259" t="s">
        <v>719</v>
      </c>
      <c r="X5" s="259" t="s">
        <v>734</v>
      </c>
      <c r="Y5" s="259" t="s">
        <v>749</v>
      </c>
      <c r="Z5" s="259" t="s">
        <v>1352</v>
      </c>
      <c r="AA5" s="259" t="s">
        <v>1354</v>
      </c>
      <c r="AB5" s="259" t="s">
        <v>1438</v>
      </c>
      <c r="AC5" s="259" t="s">
        <v>1808</v>
      </c>
      <c r="AD5" s="259" t="s">
        <v>1802</v>
      </c>
      <c r="AE5" s="259" t="s">
        <v>1898</v>
      </c>
      <c r="AF5" s="259" t="s">
        <v>2078</v>
      </c>
      <c r="AG5" s="259" t="s">
        <v>2498</v>
      </c>
    </row>
    <row r="6" spans="1:38" s="309" customFormat="1" ht="36.75" customHeight="1">
      <c r="A6" s="151"/>
      <c r="B6" s="151"/>
      <c r="C6" s="139">
        <v>1.1000000000000001</v>
      </c>
      <c r="D6" s="144" t="s">
        <v>2241</v>
      </c>
      <c r="E6" s="152">
        <v>1557.4827269299999</v>
      </c>
      <c r="F6" s="152">
        <v>548.36584559999994</v>
      </c>
      <c r="G6" s="152">
        <v>11.621960915000001</v>
      </c>
      <c r="H6" s="152">
        <v>104.81815161599999</v>
      </c>
      <c r="I6" s="152">
        <v>148.230364533</v>
      </c>
      <c r="J6" s="152">
        <v>1846.4143325</v>
      </c>
      <c r="K6" s="152">
        <v>32.038333658999996</v>
      </c>
      <c r="L6" s="152">
        <v>20.807053977000002</v>
      </c>
      <c r="M6" s="152">
        <v>54.585685845000008</v>
      </c>
      <c r="N6" s="152">
        <v>49.167207656000002</v>
      </c>
      <c r="O6" s="152">
        <v>46.923867213000001</v>
      </c>
      <c r="P6" s="152">
        <v>46.552383530999997</v>
      </c>
      <c r="Q6" s="152">
        <v>43.313046026999999</v>
      </c>
      <c r="R6" s="153">
        <v>318.12667312299999</v>
      </c>
      <c r="S6" s="152">
        <v>325.94283922</v>
      </c>
      <c r="T6" s="152">
        <v>8.445146244</v>
      </c>
      <c r="U6" s="152">
        <v>33.118336065000001</v>
      </c>
      <c r="V6" s="152">
        <v>5.3480342099999998</v>
      </c>
      <c r="W6" s="152">
        <v>24.736806023</v>
      </c>
      <c r="X6" s="152">
        <v>15.510762824</v>
      </c>
      <c r="Y6" s="152">
        <v>29.534048751999997</v>
      </c>
      <c r="Z6" s="152">
        <v>58.735882461000003</v>
      </c>
      <c r="AA6" s="153">
        <v>42.826783958</v>
      </c>
      <c r="AB6" s="152">
        <v>38.498797373999999</v>
      </c>
      <c r="AC6" s="152">
        <v>360.17286926999998</v>
      </c>
      <c r="AD6" s="152">
        <v>234.44818825700003</v>
      </c>
      <c r="AE6" s="152">
        <v>575.30766948199994</v>
      </c>
      <c r="AF6" s="320">
        <v>1316.4757913129999</v>
      </c>
      <c r="AG6" s="320" t="s">
        <v>83</v>
      </c>
      <c r="AL6" s="135"/>
    </row>
    <row r="7" spans="1:38" s="309" customFormat="1" ht="33" customHeight="1">
      <c r="A7" s="151"/>
      <c r="B7" s="151" t="s">
        <v>36</v>
      </c>
      <c r="C7" s="139">
        <v>1.2</v>
      </c>
      <c r="D7" s="144" t="s">
        <v>2242</v>
      </c>
      <c r="E7" s="152">
        <v>1459.4130954299999</v>
      </c>
      <c r="F7" s="152">
        <v>867.72248260000003</v>
      </c>
      <c r="G7" s="152">
        <v>12.98041166</v>
      </c>
      <c r="H7" s="152">
        <v>80.687854582</v>
      </c>
      <c r="I7" s="152">
        <v>138.38423876099998</v>
      </c>
      <c r="J7" s="152">
        <v>1399.1943501000001</v>
      </c>
      <c r="K7" s="152">
        <v>31.708115526999997</v>
      </c>
      <c r="L7" s="152">
        <v>20.253978173</v>
      </c>
      <c r="M7" s="152">
        <v>52.532860106000001</v>
      </c>
      <c r="N7" s="152">
        <v>48.375205408999996</v>
      </c>
      <c r="O7" s="152">
        <v>44.861707242999998</v>
      </c>
      <c r="P7" s="152">
        <v>47.002124774999999</v>
      </c>
      <c r="Q7" s="152">
        <v>42.389220973</v>
      </c>
      <c r="R7" s="152">
        <v>319.09355745400001</v>
      </c>
      <c r="S7" s="152">
        <v>320.92612318400001</v>
      </c>
      <c r="T7" s="152">
        <v>8.11241564</v>
      </c>
      <c r="U7" s="152">
        <v>44.042553526999995</v>
      </c>
      <c r="V7" s="152">
        <v>5.0833066549999995</v>
      </c>
      <c r="W7" s="152">
        <v>23.022917034999999</v>
      </c>
      <c r="X7" s="152">
        <v>14.946823838999999</v>
      </c>
      <c r="Y7" s="152">
        <v>28.438301656</v>
      </c>
      <c r="Z7" s="152">
        <v>58.735882461000003</v>
      </c>
      <c r="AA7" s="152">
        <v>42.826783958</v>
      </c>
      <c r="AB7" s="152">
        <v>38.498797373999999</v>
      </c>
      <c r="AC7" s="152">
        <v>347.529553953</v>
      </c>
      <c r="AD7" s="152">
        <v>198.89567952100001</v>
      </c>
      <c r="AE7" s="152">
        <v>547.91126270799998</v>
      </c>
      <c r="AF7" s="152">
        <v>1218.7067307909999</v>
      </c>
      <c r="AG7" s="152">
        <v>1604.7052236019999</v>
      </c>
      <c r="AL7" s="135"/>
    </row>
    <row r="8" spans="1:38" s="309" customFormat="1" ht="16.5" customHeight="1">
      <c r="A8" s="151"/>
      <c r="B8" s="151"/>
      <c r="C8" s="139">
        <v>2</v>
      </c>
      <c r="D8" s="145" t="s">
        <v>37</v>
      </c>
      <c r="E8" s="152">
        <v>1518.402416206</v>
      </c>
      <c r="F8" s="152">
        <v>95.889200286999994</v>
      </c>
      <c r="G8" s="152">
        <v>29.010857358999999</v>
      </c>
      <c r="H8" s="152">
        <v>172.45685082900002</v>
      </c>
      <c r="I8" s="152">
        <v>97.159467481000036</v>
      </c>
      <c r="J8" s="152">
        <v>141.40743756899974</v>
      </c>
      <c r="K8" s="152">
        <v>64.972074356000007</v>
      </c>
      <c r="L8" s="152">
        <v>34.711141579999996</v>
      </c>
      <c r="M8" s="152">
        <v>713.84378527599995</v>
      </c>
      <c r="N8" s="152">
        <v>359.03421267599998</v>
      </c>
      <c r="O8" s="152">
        <v>276.21543514899997</v>
      </c>
      <c r="P8" s="152">
        <v>63.981516972000009</v>
      </c>
      <c r="Q8" s="152">
        <v>152.87787641500003</v>
      </c>
      <c r="R8" s="152">
        <v>181.175853287</v>
      </c>
      <c r="S8" s="152">
        <v>184.90774582099999</v>
      </c>
      <c r="T8" s="152">
        <v>6.9916977990000007</v>
      </c>
      <c r="U8" s="152">
        <v>-9.2898363659999958</v>
      </c>
      <c r="V8" s="152">
        <v>4.8212202440000009</v>
      </c>
      <c r="W8" s="152">
        <v>17.299696093000001</v>
      </c>
      <c r="X8" s="152">
        <v>24.917295234000008</v>
      </c>
      <c r="Y8" s="152">
        <v>40.893737612999992</v>
      </c>
      <c r="Z8" s="152">
        <v>15.984598840999993</v>
      </c>
      <c r="AA8" s="152">
        <v>11.085368223000003</v>
      </c>
      <c r="AB8" s="152">
        <v>9.4023917990000001</v>
      </c>
      <c r="AC8" s="152">
        <v>205.61469678399999</v>
      </c>
      <c r="AD8" s="152">
        <v>12.653520817000015</v>
      </c>
      <c r="AE8" s="152">
        <v>-24.630916488999901</v>
      </c>
      <c r="AF8" s="152">
        <v>-52.978369548999808</v>
      </c>
      <c r="AG8" s="152">
        <v>1.1203260699999191</v>
      </c>
      <c r="AL8" s="135"/>
    </row>
    <row r="9" spans="1:38">
      <c r="C9" s="139"/>
      <c r="D9" s="146"/>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row>
    <row r="10" spans="1:38" s="309" customFormat="1" ht="29.25" customHeight="1">
      <c r="A10" s="180"/>
      <c r="B10" s="180"/>
      <c r="C10" s="140">
        <v>3.1</v>
      </c>
      <c r="D10" s="143" t="s">
        <v>38</v>
      </c>
      <c r="E10" s="152">
        <v>3120.6875378919999</v>
      </c>
      <c r="F10" s="152">
        <v>598.79309058199999</v>
      </c>
      <c r="G10" s="152">
        <v>37.278081227999998</v>
      </c>
      <c r="H10" s="152">
        <v>326.44466235200002</v>
      </c>
      <c r="I10" s="152">
        <v>250.17168570300001</v>
      </c>
      <c r="J10" s="152">
        <v>1993.582752256</v>
      </c>
      <c r="K10" s="152">
        <v>86.090762580999993</v>
      </c>
      <c r="L10" s="152">
        <v>55.839316570000008</v>
      </c>
      <c r="M10" s="152">
        <v>780.86260372100003</v>
      </c>
      <c r="N10" s="152">
        <v>403.16416228100002</v>
      </c>
      <c r="O10" s="152">
        <v>337.13393598800002</v>
      </c>
      <c r="P10" s="152">
        <v>112.241742645</v>
      </c>
      <c r="Q10" s="152">
        <v>201.90896014400002</v>
      </c>
      <c r="R10" s="153">
        <v>504.73931451499999</v>
      </c>
      <c r="S10" s="152">
        <v>522.74468084199998</v>
      </c>
      <c r="T10" s="152">
        <v>16.752450089</v>
      </c>
      <c r="U10" s="152">
        <v>22.308189531</v>
      </c>
      <c r="V10" s="152">
        <v>10.197714420999999</v>
      </c>
      <c r="W10" s="152">
        <v>43.030159828999999</v>
      </c>
      <c r="X10" s="152">
        <v>41.642478996000001</v>
      </c>
      <c r="Y10" s="152">
        <v>72.289233958000011</v>
      </c>
      <c r="Z10" s="152">
        <v>73.364845805999991</v>
      </c>
      <c r="AA10" s="153">
        <v>52.955209393000004</v>
      </c>
      <c r="AB10" s="152">
        <v>47.020425138</v>
      </c>
      <c r="AC10" s="152">
        <v>579.28710503999991</v>
      </c>
      <c r="AD10" s="152">
        <v>245.43862915399998</v>
      </c>
      <c r="AE10" s="152">
        <v>593.66898565299994</v>
      </c>
      <c r="AF10" s="320">
        <v>1317.247534309</v>
      </c>
      <c r="AG10" s="320" t="s">
        <v>83</v>
      </c>
      <c r="AL10" s="135"/>
    </row>
    <row r="11" spans="1:38" s="309" customFormat="1" ht="28.5" customHeight="1">
      <c r="A11" s="234"/>
      <c r="B11" s="234"/>
      <c r="C11" s="139">
        <v>3.2</v>
      </c>
      <c r="D11" s="144" t="s">
        <v>39</v>
      </c>
      <c r="E11" s="152">
        <v>2977.8155116359999</v>
      </c>
      <c r="F11" s="152">
        <v>963.61168288700003</v>
      </c>
      <c r="G11" s="152">
        <v>41.991269019000001</v>
      </c>
      <c r="H11" s="152">
        <v>253.14470541100002</v>
      </c>
      <c r="I11" s="152">
        <v>235.54370624200001</v>
      </c>
      <c r="J11" s="152">
        <v>1540.6017876689998</v>
      </c>
      <c r="K11" s="152">
        <v>96.680189883000011</v>
      </c>
      <c r="L11" s="152">
        <v>54.965119752999996</v>
      </c>
      <c r="M11" s="152">
        <v>766.37664538199999</v>
      </c>
      <c r="N11" s="152">
        <v>407.40941808499997</v>
      </c>
      <c r="O11" s="152">
        <v>321.07714239199998</v>
      </c>
      <c r="P11" s="152">
        <v>110.98364174700001</v>
      </c>
      <c r="Q11" s="152">
        <v>195.26709738800002</v>
      </c>
      <c r="R11" s="152">
        <v>500.269410741</v>
      </c>
      <c r="S11" s="152">
        <v>505.833869005</v>
      </c>
      <c r="T11" s="152">
        <v>15.104113439000001</v>
      </c>
      <c r="U11" s="152">
        <v>34.752717161</v>
      </c>
      <c r="V11" s="152">
        <v>9.9045268990000004</v>
      </c>
      <c r="W11" s="152">
        <v>40.322613128</v>
      </c>
      <c r="X11" s="152">
        <v>39.864119073000005</v>
      </c>
      <c r="Y11" s="152">
        <v>69.332039268999992</v>
      </c>
      <c r="Z11" s="152">
        <v>74.720481301999996</v>
      </c>
      <c r="AA11" s="152">
        <v>53.912152181000003</v>
      </c>
      <c r="AB11" s="152">
        <v>47.901189172999999</v>
      </c>
      <c r="AC11" s="152">
        <v>553.14425073699999</v>
      </c>
      <c r="AD11" s="152">
        <v>211.54920033800002</v>
      </c>
      <c r="AE11" s="152">
        <v>523.28034621900008</v>
      </c>
      <c r="AF11" s="152">
        <v>1165.7283612420001</v>
      </c>
      <c r="AG11" s="152">
        <v>1605.8255496719999</v>
      </c>
      <c r="AL11" s="135"/>
    </row>
    <row r="12" spans="1:38" ht="36" customHeight="1">
      <c r="B12" s="135" t="s">
        <v>40</v>
      </c>
      <c r="C12" s="139">
        <v>4.0999999999999996</v>
      </c>
      <c r="D12" s="172" t="s">
        <v>1798</v>
      </c>
      <c r="E12" s="139"/>
      <c r="F12" s="1"/>
      <c r="G12" s="139"/>
      <c r="H12" s="139"/>
      <c r="I12" s="139"/>
      <c r="J12" s="139"/>
      <c r="K12" s="139"/>
      <c r="L12" s="139"/>
      <c r="M12" s="139"/>
      <c r="N12" s="139"/>
      <c r="O12" s="139"/>
      <c r="P12" s="139"/>
      <c r="Q12" s="139"/>
      <c r="R12" s="157"/>
      <c r="S12" s="1"/>
      <c r="T12" s="139"/>
      <c r="U12" s="139"/>
      <c r="V12" s="156"/>
      <c r="W12" s="156"/>
      <c r="X12" s="156"/>
      <c r="Y12" s="156"/>
      <c r="Z12" s="156"/>
      <c r="AA12" s="157"/>
      <c r="AB12" s="1"/>
      <c r="AC12" s="1"/>
      <c r="AD12" s="1"/>
      <c r="AE12" s="1"/>
      <c r="AF12" s="1"/>
      <c r="AG12" s="1"/>
    </row>
    <row r="13" spans="1:38" ht="18.75" customHeight="1">
      <c r="A13" s="135" t="s">
        <v>41</v>
      </c>
      <c r="C13" s="139"/>
      <c r="D13" s="145" t="s">
        <v>42</v>
      </c>
      <c r="E13" s="155">
        <v>2070.9949000000001</v>
      </c>
      <c r="F13" s="155">
        <v>1089.5807</v>
      </c>
      <c r="G13" s="155">
        <v>35.3444</v>
      </c>
      <c r="H13" s="155">
        <v>31.79</v>
      </c>
      <c r="I13" s="155">
        <v>16.485199999999999</v>
      </c>
      <c r="J13" s="155">
        <v>1076.4998000000001</v>
      </c>
      <c r="K13" s="155">
        <v>46.063099999999999</v>
      </c>
      <c r="L13" s="155">
        <v>28.790800000000001</v>
      </c>
      <c r="M13" s="155">
        <v>318.64800000000002</v>
      </c>
      <c r="N13" s="155">
        <v>130.7424</v>
      </c>
      <c r="O13" s="155">
        <v>86.798400000000001</v>
      </c>
      <c r="P13" s="155">
        <v>25.543299999999999</v>
      </c>
      <c r="Q13" s="155">
        <v>56.542299999999997</v>
      </c>
      <c r="R13" s="158">
        <v>15.8551</v>
      </c>
      <c r="S13" s="155">
        <v>16.026700000000002</v>
      </c>
      <c r="T13" s="155">
        <v>19.603200000000001</v>
      </c>
      <c r="U13" s="155">
        <v>6.5103</v>
      </c>
      <c r="V13" s="155">
        <v>18.581099999999999</v>
      </c>
      <c r="W13" s="155">
        <v>17.385000000000002</v>
      </c>
      <c r="X13" s="155">
        <v>26.827400000000001</v>
      </c>
      <c r="Y13" s="155">
        <v>24.4636</v>
      </c>
      <c r="Z13" s="155">
        <v>12.461600000000001</v>
      </c>
      <c r="AA13" s="158">
        <v>12.347799999999999</v>
      </c>
      <c r="AB13" s="155">
        <v>12.196400000000001</v>
      </c>
      <c r="AC13" s="155">
        <v>16.087</v>
      </c>
      <c r="AD13" s="155">
        <v>10.468299999999999</v>
      </c>
      <c r="AE13" s="155">
        <v>10.3178</v>
      </c>
      <c r="AF13" s="321">
        <v>10.005800000000001</v>
      </c>
      <c r="AG13" s="321" t="s">
        <v>83</v>
      </c>
    </row>
    <row r="14" spans="1:38" ht="18.75" customHeight="1">
      <c r="A14" s="135" t="s">
        <v>43</v>
      </c>
      <c r="C14" s="139"/>
      <c r="D14" s="145" t="s">
        <v>2144</v>
      </c>
      <c r="E14" s="155" t="s">
        <v>83</v>
      </c>
      <c r="F14" s="155" t="s">
        <v>83</v>
      </c>
      <c r="G14" s="155" t="s">
        <v>83</v>
      </c>
      <c r="H14" s="155" t="s">
        <v>83</v>
      </c>
      <c r="I14" s="155" t="s">
        <v>83</v>
      </c>
      <c r="J14" s="155" t="s">
        <v>83</v>
      </c>
      <c r="K14" s="155" t="s">
        <v>83</v>
      </c>
      <c r="L14" s="155" t="s">
        <v>83</v>
      </c>
      <c r="M14" s="155">
        <v>40.501399999999997</v>
      </c>
      <c r="N14" s="155">
        <v>35.203600000000002</v>
      </c>
      <c r="O14" s="155">
        <v>31.802299999999999</v>
      </c>
      <c r="P14" s="155">
        <v>21.7272</v>
      </c>
      <c r="Q14" s="155">
        <v>27.907299999999999</v>
      </c>
      <c r="R14" s="158">
        <v>15.8551</v>
      </c>
      <c r="S14" s="155">
        <v>16.026700000000002</v>
      </c>
      <c r="T14" s="155">
        <v>18.755199999999999</v>
      </c>
      <c r="U14" s="155">
        <v>6.5103</v>
      </c>
      <c r="V14" s="155">
        <v>18.581099999999999</v>
      </c>
      <c r="W14" s="155">
        <v>17.385000000000002</v>
      </c>
      <c r="X14" s="155">
        <v>26.827400000000001</v>
      </c>
      <c r="Y14" s="155">
        <v>24.4636</v>
      </c>
      <c r="Z14" s="155">
        <v>12.461600000000001</v>
      </c>
      <c r="AA14" s="158">
        <v>12.347799999999999</v>
      </c>
      <c r="AB14" s="155">
        <v>12.196400000000001</v>
      </c>
      <c r="AC14" s="155">
        <v>15.366400000000001</v>
      </c>
      <c r="AD14" s="155" t="s">
        <v>83</v>
      </c>
      <c r="AE14" s="155">
        <v>10.3178</v>
      </c>
      <c r="AF14" s="321">
        <v>10.005800000000001</v>
      </c>
      <c r="AG14" s="321" t="s">
        <v>83</v>
      </c>
    </row>
    <row r="15" spans="1:38" ht="18.75" customHeight="1">
      <c r="A15" s="135" t="s">
        <v>46</v>
      </c>
      <c r="C15" s="139"/>
      <c r="D15" s="145" t="s">
        <v>2164</v>
      </c>
      <c r="E15" s="155">
        <v>1001.0916</v>
      </c>
      <c r="F15" s="155">
        <v>1000</v>
      </c>
      <c r="G15" s="155" t="s">
        <v>83</v>
      </c>
      <c r="H15" s="155" t="s">
        <v>83</v>
      </c>
      <c r="I15" s="155">
        <v>10.021100000000001</v>
      </c>
      <c r="J15" s="155">
        <v>1027.6899000000001</v>
      </c>
      <c r="K15" s="155" t="s">
        <v>83</v>
      </c>
      <c r="L15" s="155" t="s">
        <v>83</v>
      </c>
      <c r="M15" s="155" t="s">
        <v>83</v>
      </c>
      <c r="N15" s="155" t="s">
        <v>83</v>
      </c>
      <c r="O15" s="155" t="s">
        <v>83</v>
      </c>
      <c r="P15" s="155" t="s">
        <v>83</v>
      </c>
      <c r="Q15" s="155" t="s">
        <v>83</v>
      </c>
      <c r="R15" s="158" t="s">
        <v>83</v>
      </c>
      <c r="S15" s="155" t="s">
        <v>83</v>
      </c>
      <c r="T15" s="155" t="s">
        <v>83</v>
      </c>
      <c r="U15" s="155" t="s">
        <v>83</v>
      </c>
      <c r="V15" s="155" t="s">
        <v>83</v>
      </c>
      <c r="W15" s="155" t="s">
        <v>83</v>
      </c>
      <c r="X15" s="155" t="s">
        <v>83</v>
      </c>
      <c r="Y15" s="155" t="s">
        <v>83</v>
      </c>
      <c r="Z15" s="155" t="s">
        <v>83</v>
      </c>
      <c r="AA15" s="158" t="s">
        <v>83</v>
      </c>
      <c r="AB15" s="155" t="s">
        <v>83</v>
      </c>
      <c r="AC15" s="155" t="s">
        <v>83</v>
      </c>
      <c r="AD15" s="155" t="s">
        <v>83</v>
      </c>
      <c r="AE15" s="155" t="s">
        <v>83</v>
      </c>
      <c r="AF15" s="321" t="s">
        <v>83</v>
      </c>
      <c r="AG15" s="321" t="s">
        <v>83</v>
      </c>
    </row>
    <row r="16" spans="1:38" ht="18.75" customHeight="1">
      <c r="A16" s="135" t="s">
        <v>48</v>
      </c>
      <c r="C16" s="139"/>
      <c r="D16" s="145" t="s">
        <v>2162</v>
      </c>
      <c r="E16" s="155">
        <v>1107.5929000000001</v>
      </c>
      <c r="F16" s="155">
        <v>1000.1708</v>
      </c>
      <c r="G16" s="155" t="s">
        <v>83</v>
      </c>
      <c r="H16" s="155">
        <v>10.180999999999999</v>
      </c>
      <c r="I16" s="155">
        <v>10.0349</v>
      </c>
      <c r="J16" s="155">
        <v>1024.9154000000001</v>
      </c>
      <c r="K16" s="155" t="s">
        <v>83</v>
      </c>
      <c r="L16" s="155" t="s">
        <v>83</v>
      </c>
      <c r="M16" s="155" t="s">
        <v>83</v>
      </c>
      <c r="N16" s="155" t="s">
        <v>83</v>
      </c>
      <c r="O16" s="155" t="s">
        <v>83</v>
      </c>
      <c r="P16" s="155" t="s">
        <v>83</v>
      </c>
      <c r="Q16" s="155" t="s">
        <v>83</v>
      </c>
      <c r="R16" s="158" t="s">
        <v>83</v>
      </c>
      <c r="S16" s="155" t="s">
        <v>83</v>
      </c>
      <c r="T16" s="155" t="s">
        <v>83</v>
      </c>
      <c r="U16" s="155" t="s">
        <v>83</v>
      </c>
      <c r="V16" s="155" t="s">
        <v>83</v>
      </c>
      <c r="W16" s="155" t="s">
        <v>83</v>
      </c>
      <c r="X16" s="155" t="s">
        <v>83</v>
      </c>
      <c r="Y16" s="155" t="s">
        <v>83</v>
      </c>
      <c r="Z16" s="155" t="s">
        <v>83</v>
      </c>
      <c r="AA16" s="158" t="s">
        <v>83</v>
      </c>
      <c r="AB16" s="155" t="s">
        <v>83</v>
      </c>
      <c r="AC16" s="155" t="s">
        <v>83</v>
      </c>
      <c r="AD16" s="155" t="s">
        <v>83</v>
      </c>
      <c r="AE16" s="155" t="s">
        <v>83</v>
      </c>
      <c r="AF16" s="321" t="s">
        <v>83</v>
      </c>
      <c r="AG16" s="321" t="s">
        <v>83</v>
      </c>
    </row>
    <row r="17" spans="1:33" ht="18.75" customHeight="1">
      <c r="A17" s="135" t="s">
        <v>50</v>
      </c>
      <c r="C17" s="139"/>
      <c r="D17" s="145" t="s">
        <v>2147</v>
      </c>
      <c r="E17" s="155" t="s">
        <v>83</v>
      </c>
      <c r="F17" s="155" t="s">
        <v>83</v>
      </c>
      <c r="G17" s="155" t="s">
        <v>83</v>
      </c>
      <c r="H17" s="155" t="s">
        <v>83</v>
      </c>
      <c r="I17" s="155" t="s">
        <v>83</v>
      </c>
      <c r="J17" s="155" t="s">
        <v>83</v>
      </c>
      <c r="K17" s="155" t="s">
        <v>83</v>
      </c>
      <c r="L17" s="155">
        <v>10.597300000000001</v>
      </c>
      <c r="M17" s="155" t="s">
        <v>83</v>
      </c>
      <c r="N17" s="155" t="s">
        <v>83</v>
      </c>
      <c r="O17" s="155" t="s">
        <v>83</v>
      </c>
      <c r="P17" s="155" t="s">
        <v>83</v>
      </c>
      <c r="Q17" s="155" t="s">
        <v>83</v>
      </c>
      <c r="R17" s="158" t="s">
        <v>83</v>
      </c>
      <c r="S17" s="155" t="s">
        <v>83</v>
      </c>
      <c r="T17" s="155" t="s">
        <v>83</v>
      </c>
      <c r="U17" s="155" t="s">
        <v>83</v>
      </c>
      <c r="V17" s="155" t="s">
        <v>83</v>
      </c>
      <c r="W17" s="155" t="s">
        <v>83</v>
      </c>
      <c r="X17" s="155" t="s">
        <v>83</v>
      </c>
      <c r="Y17" s="155" t="s">
        <v>83</v>
      </c>
      <c r="Z17" s="155" t="s">
        <v>83</v>
      </c>
      <c r="AA17" s="158" t="s">
        <v>83</v>
      </c>
      <c r="AB17" s="155" t="s">
        <v>83</v>
      </c>
      <c r="AC17" s="155" t="s">
        <v>83</v>
      </c>
      <c r="AD17" s="155" t="s">
        <v>83</v>
      </c>
      <c r="AE17" s="155" t="s">
        <v>83</v>
      </c>
      <c r="AF17" s="321" t="s">
        <v>83</v>
      </c>
      <c r="AG17" s="321" t="s">
        <v>83</v>
      </c>
    </row>
    <row r="18" spans="1:33" ht="18.75" customHeight="1">
      <c r="A18" s="135" t="s">
        <v>52</v>
      </c>
      <c r="C18" s="139"/>
      <c r="D18" s="145" t="s">
        <v>2150</v>
      </c>
      <c r="E18" s="155">
        <v>1001.7267000000001</v>
      </c>
      <c r="F18" s="155">
        <v>1000.2625</v>
      </c>
      <c r="G18" s="155" t="s">
        <v>83</v>
      </c>
      <c r="H18" s="155">
        <v>11.6557</v>
      </c>
      <c r="I18" s="155">
        <v>10.1195</v>
      </c>
      <c r="J18" s="155">
        <v>1019.1558</v>
      </c>
      <c r="K18" s="155">
        <v>13.1112</v>
      </c>
      <c r="L18" s="155">
        <v>10.589499999999999</v>
      </c>
      <c r="M18" s="155" t="s">
        <v>83</v>
      </c>
      <c r="N18" s="155" t="s">
        <v>83</v>
      </c>
      <c r="O18" s="155" t="s">
        <v>83</v>
      </c>
      <c r="P18" s="155" t="s">
        <v>83</v>
      </c>
      <c r="Q18" s="155" t="s">
        <v>83</v>
      </c>
      <c r="R18" s="158" t="s">
        <v>83</v>
      </c>
      <c r="S18" s="155" t="s">
        <v>83</v>
      </c>
      <c r="T18" s="155" t="s">
        <v>83</v>
      </c>
      <c r="U18" s="155" t="s">
        <v>83</v>
      </c>
      <c r="V18" s="155" t="s">
        <v>83</v>
      </c>
      <c r="W18" s="155" t="s">
        <v>83</v>
      </c>
      <c r="X18" s="155" t="s">
        <v>83</v>
      </c>
      <c r="Y18" s="155" t="s">
        <v>83</v>
      </c>
      <c r="Z18" s="155" t="s">
        <v>83</v>
      </c>
      <c r="AA18" s="158" t="s">
        <v>83</v>
      </c>
      <c r="AB18" s="155" t="s">
        <v>83</v>
      </c>
      <c r="AC18" s="155" t="s">
        <v>83</v>
      </c>
      <c r="AD18" s="155">
        <v>10.018800000000001</v>
      </c>
      <c r="AE18" s="155" t="s">
        <v>83</v>
      </c>
      <c r="AF18" s="321" t="s">
        <v>83</v>
      </c>
      <c r="AG18" s="321" t="s">
        <v>83</v>
      </c>
    </row>
    <row r="19" spans="1:33" ht="18.75" customHeight="1">
      <c r="A19" s="135" t="s">
        <v>54</v>
      </c>
      <c r="C19" s="139"/>
      <c r="D19" s="145" t="s">
        <v>2152</v>
      </c>
      <c r="E19" s="155" t="s">
        <v>83</v>
      </c>
      <c r="F19" s="155" t="s">
        <v>83</v>
      </c>
      <c r="G19" s="155">
        <v>11.0908</v>
      </c>
      <c r="H19" s="155">
        <v>11.100899999999999</v>
      </c>
      <c r="I19" s="155" t="s">
        <v>83</v>
      </c>
      <c r="J19" s="155" t="s">
        <v>83</v>
      </c>
      <c r="K19" s="155">
        <v>16.728000000000002</v>
      </c>
      <c r="L19" s="155">
        <v>14.4711</v>
      </c>
      <c r="M19" s="155" t="s">
        <v>83</v>
      </c>
      <c r="N19" s="155" t="s">
        <v>83</v>
      </c>
      <c r="O19" s="155" t="s">
        <v>83</v>
      </c>
      <c r="P19" s="155" t="s">
        <v>83</v>
      </c>
      <c r="Q19" s="155" t="s">
        <v>83</v>
      </c>
      <c r="R19" s="158" t="s">
        <v>83</v>
      </c>
      <c r="S19" s="155" t="s">
        <v>83</v>
      </c>
      <c r="T19" s="155" t="s">
        <v>83</v>
      </c>
      <c r="U19" s="155" t="s">
        <v>83</v>
      </c>
      <c r="V19" s="155" t="s">
        <v>83</v>
      </c>
      <c r="W19" s="155" t="s">
        <v>83</v>
      </c>
      <c r="X19" s="155" t="s">
        <v>83</v>
      </c>
      <c r="Y19" s="155" t="s">
        <v>83</v>
      </c>
      <c r="Z19" s="155" t="s">
        <v>83</v>
      </c>
      <c r="AA19" s="158" t="s">
        <v>83</v>
      </c>
      <c r="AB19" s="155" t="s">
        <v>83</v>
      </c>
      <c r="AC19" s="155" t="s">
        <v>83</v>
      </c>
      <c r="AD19" s="155">
        <v>10.206200000000001</v>
      </c>
      <c r="AE19" s="155" t="s">
        <v>83</v>
      </c>
      <c r="AF19" s="321" t="s">
        <v>83</v>
      </c>
      <c r="AG19" s="321" t="s">
        <v>83</v>
      </c>
    </row>
    <row r="20" spans="1:33" ht="18.75" customHeight="1">
      <c r="A20" s="135" t="s">
        <v>56</v>
      </c>
      <c r="C20" s="139"/>
      <c r="D20" s="145" t="s">
        <v>2148</v>
      </c>
      <c r="E20" s="155" t="s">
        <v>83</v>
      </c>
      <c r="F20" s="155" t="s">
        <v>83</v>
      </c>
      <c r="G20" s="155" t="s">
        <v>83</v>
      </c>
      <c r="H20" s="155" t="s">
        <v>83</v>
      </c>
      <c r="I20" s="155" t="s">
        <v>83</v>
      </c>
      <c r="J20" s="155" t="s">
        <v>83</v>
      </c>
      <c r="K20" s="155" t="s">
        <v>83</v>
      </c>
      <c r="L20" s="155">
        <v>11.6266</v>
      </c>
      <c r="M20" s="155" t="s">
        <v>83</v>
      </c>
      <c r="N20" s="155" t="s">
        <v>83</v>
      </c>
      <c r="O20" s="155" t="s">
        <v>83</v>
      </c>
      <c r="P20" s="155" t="s">
        <v>83</v>
      </c>
      <c r="Q20" s="155" t="s">
        <v>83</v>
      </c>
      <c r="R20" s="158" t="s">
        <v>83</v>
      </c>
      <c r="S20" s="155" t="s">
        <v>83</v>
      </c>
      <c r="T20" s="155" t="s">
        <v>83</v>
      </c>
      <c r="U20" s="155" t="s">
        <v>83</v>
      </c>
      <c r="V20" s="155" t="s">
        <v>83</v>
      </c>
      <c r="W20" s="155" t="s">
        <v>83</v>
      </c>
      <c r="X20" s="155" t="s">
        <v>83</v>
      </c>
      <c r="Y20" s="155" t="s">
        <v>83</v>
      </c>
      <c r="Z20" s="155" t="s">
        <v>83</v>
      </c>
      <c r="AA20" s="158" t="s">
        <v>83</v>
      </c>
      <c r="AB20" s="155" t="s">
        <v>83</v>
      </c>
      <c r="AC20" s="155" t="s">
        <v>83</v>
      </c>
      <c r="AD20" s="155">
        <v>10.198399999999999</v>
      </c>
      <c r="AE20" s="155" t="s">
        <v>83</v>
      </c>
      <c r="AF20" s="321" t="s">
        <v>83</v>
      </c>
      <c r="AG20" s="321" t="s">
        <v>83</v>
      </c>
    </row>
    <row r="21" spans="1:33" ht="18.75" customHeight="1">
      <c r="A21" s="135" t="s">
        <v>58</v>
      </c>
      <c r="C21" s="139"/>
      <c r="D21" s="145" t="s">
        <v>59</v>
      </c>
      <c r="E21" s="179">
        <v>3014.8020000000001</v>
      </c>
      <c r="F21" s="155" t="s">
        <v>83</v>
      </c>
      <c r="G21" s="155" t="s">
        <v>83</v>
      </c>
      <c r="H21" s="155" t="s">
        <v>83</v>
      </c>
      <c r="I21" s="179">
        <v>23.634899999999998</v>
      </c>
      <c r="J21" s="155" t="s">
        <v>83</v>
      </c>
      <c r="K21" s="155" t="s">
        <v>83</v>
      </c>
      <c r="L21" s="179">
        <v>27.665299999999998</v>
      </c>
      <c r="M21" s="155" t="s">
        <v>83</v>
      </c>
      <c r="N21" s="155" t="s">
        <v>83</v>
      </c>
      <c r="O21" s="155" t="s">
        <v>83</v>
      </c>
      <c r="P21" s="155" t="s">
        <v>83</v>
      </c>
      <c r="Q21" s="155" t="s">
        <v>83</v>
      </c>
      <c r="R21" s="158" t="s">
        <v>83</v>
      </c>
      <c r="S21" s="155" t="s">
        <v>83</v>
      </c>
      <c r="T21" s="155" t="s">
        <v>83</v>
      </c>
      <c r="U21" s="155" t="s">
        <v>83</v>
      </c>
      <c r="V21" s="155" t="s">
        <v>83</v>
      </c>
      <c r="W21" s="155" t="s">
        <v>83</v>
      </c>
      <c r="X21" s="155" t="s">
        <v>83</v>
      </c>
      <c r="Y21" s="155" t="s">
        <v>83</v>
      </c>
      <c r="Z21" s="155" t="s">
        <v>83</v>
      </c>
      <c r="AA21" s="158" t="s">
        <v>83</v>
      </c>
      <c r="AB21" s="155" t="s">
        <v>83</v>
      </c>
      <c r="AC21" s="155" t="s">
        <v>83</v>
      </c>
      <c r="AD21" s="155" t="s">
        <v>83</v>
      </c>
      <c r="AE21" s="155" t="s">
        <v>83</v>
      </c>
      <c r="AF21" s="321" t="s">
        <v>83</v>
      </c>
      <c r="AG21" s="321" t="s">
        <v>83</v>
      </c>
    </row>
    <row r="22" spans="1:33" ht="18.75" customHeight="1">
      <c r="A22" s="135" t="s">
        <v>60</v>
      </c>
      <c r="C22" s="139"/>
      <c r="D22" s="145" t="s">
        <v>2167</v>
      </c>
      <c r="E22" s="179">
        <v>1019.3</v>
      </c>
      <c r="F22" s="155" t="s">
        <v>83</v>
      </c>
      <c r="G22" s="155" t="s">
        <v>83</v>
      </c>
      <c r="H22" s="155" t="s">
        <v>83</v>
      </c>
      <c r="I22" s="179">
        <v>9.9032</v>
      </c>
      <c r="J22" s="155" t="s">
        <v>83</v>
      </c>
      <c r="K22" s="155" t="s">
        <v>83</v>
      </c>
      <c r="L22" s="179" t="s">
        <v>83</v>
      </c>
      <c r="M22" s="155" t="s">
        <v>83</v>
      </c>
      <c r="N22" s="155" t="s">
        <v>83</v>
      </c>
      <c r="O22" s="155" t="s">
        <v>83</v>
      </c>
      <c r="P22" s="155" t="s">
        <v>83</v>
      </c>
      <c r="Q22" s="155" t="s">
        <v>83</v>
      </c>
      <c r="R22" s="158" t="s">
        <v>83</v>
      </c>
      <c r="S22" s="155" t="s">
        <v>83</v>
      </c>
      <c r="T22" s="155" t="s">
        <v>83</v>
      </c>
      <c r="U22" s="155" t="s">
        <v>83</v>
      </c>
      <c r="V22" s="155" t="s">
        <v>83</v>
      </c>
      <c r="W22" s="155" t="s">
        <v>83</v>
      </c>
      <c r="X22" s="155" t="s">
        <v>83</v>
      </c>
      <c r="Y22" s="155" t="s">
        <v>83</v>
      </c>
      <c r="Z22" s="155" t="s">
        <v>83</v>
      </c>
      <c r="AA22" s="158" t="s">
        <v>83</v>
      </c>
      <c r="AB22" s="155" t="s">
        <v>83</v>
      </c>
      <c r="AC22" s="155" t="s">
        <v>83</v>
      </c>
      <c r="AD22" s="155" t="s">
        <v>83</v>
      </c>
      <c r="AE22" s="155" t="s">
        <v>83</v>
      </c>
      <c r="AF22" s="321" t="s">
        <v>83</v>
      </c>
      <c r="AG22" s="321" t="s">
        <v>83</v>
      </c>
    </row>
    <row r="23" spans="1:33" ht="18.75" customHeight="1">
      <c r="A23" s="135" t="s">
        <v>62</v>
      </c>
      <c r="C23" s="139"/>
      <c r="D23" s="145" t="s">
        <v>2168</v>
      </c>
      <c r="E23" s="179">
        <v>1000.3098</v>
      </c>
      <c r="F23" s="155" t="s">
        <v>83</v>
      </c>
      <c r="G23" s="155" t="s">
        <v>83</v>
      </c>
      <c r="H23" s="155" t="s">
        <v>83</v>
      </c>
      <c r="I23" s="179">
        <v>9.9202999999999992</v>
      </c>
      <c r="J23" s="155" t="s">
        <v>83</v>
      </c>
      <c r="K23" s="155" t="s">
        <v>83</v>
      </c>
      <c r="L23" s="179" t="s">
        <v>83</v>
      </c>
      <c r="M23" s="155" t="s">
        <v>83</v>
      </c>
      <c r="N23" s="155" t="s">
        <v>83</v>
      </c>
      <c r="O23" s="155" t="s">
        <v>83</v>
      </c>
      <c r="P23" s="155" t="s">
        <v>83</v>
      </c>
      <c r="Q23" s="155" t="s">
        <v>83</v>
      </c>
      <c r="R23" s="158" t="s">
        <v>83</v>
      </c>
      <c r="S23" s="155" t="s">
        <v>83</v>
      </c>
      <c r="T23" s="155" t="s">
        <v>83</v>
      </c>
      <c r="U23" s="155" t="s">
        <v>83</v>
      </c>
      <c r="V23" s="155" t="s">
        <v>83</v>
      </c>
      <c r="W23" s="155" t="s">
        <v>83</v>
      </c>
      <c r="X23" s="155" t="s">
        <v>83</v>
      </c>
      <c r="Y23" s="155" t="s">
        <v>83</v>
      </c>
      <c r="Z23" s="155" t="s">
        <v>83</v>
      </c>
      <c r="AA23" s="158" t="s">
        <v>83</v>
      </c>
      <c r="AB23" s="155" t="s">
        <v>83</v>
      </c>
      <c r="AC23" s="155" t="s">
        <v>83</v>
      </c>
      <c r="AD23" s="155" t="s">
        <v>83</v>
      </c>
      <c r="AE23" s="155" t="s">
        <v>83</v>
      </c>
      <c r="AF23" s="321" t="s">
        <v>83</v>
      </c>
      <c r="AG23" s="321" t="s">
        <v>83</v>
      </c>
    </row>
    <row r="24" spans="1:33" ht="18.75" customHeight="1">
      <c r="A24" s="135" t="s">
        <v>64</v>
      </c>
      <c r="C24" s="139"/>
      <c r="D24" s="145" t="s">
        <v>2154</v>
      </c>
      <c r="E24" s="179" t="s">
        <v>83</v>
      </c>
      <c r="F24" s="155" t="s">
        <v>83</v>
      </c>
      <c r="G24" s="155" t="s">
        <v>83</v>
      </c>
      <c r="H24" s="155" t="s">
        <v>83</v>
      </c>
      <c r="I24" s="179" t="s">
        <v>83</v>
      </c>
      <c r="J24" s="155" t="s">
        <v>83</v>
      </c>
      <c r="K24" s="155" t="s">
        <v>83</v>
      </c>
      <c r="L24" s="179" t="s">
        <v>45</v>
      </c>
      <c r="M24" s="155" t="s">
        <v>83</v>
      </c>
      <c r="N24" s="155" t="s">
        <v>83</v>
      </c>
      <c r="O24" s="155" t="s">
        <v>83</v>
      </c>
      <c r="P24" s="155" t="s">
        <v>83</v>
      </c>
      <c r="Q24" s="155" t="s">
        <v>83</v>
      </c>
      <c r="R24" s="158" t="s">
        <v>83</v>
      </c>
      <c r="S24" s="155" t="s">
        <v>83</v>
      </c>
      <c r="T24" s="155" t="s">
        <v>83</v>
      </c>
      <c r="U24" s="155" t="s">
        <v>83</v>
      </c>
      <c r="V24" s="155" t="s">
        <v>83</v>
      </c>
      <c r="W24" s="155" t="s">
        <v>83</v>
      </c>
      <c r="X24" s="155" t="s">
        <v>83</v>
      </c>
      <c r="Y24" s="155" t="s">
        <v>83</v>
      </c>
      <c r="Z24" s="155" t="s">
        <v>83</v>
      </c>
      <c r="AA24" s="158" t="s">
        <v>83</v>
      </c>
      <c r="AB24" s="155" t="s">
        <v>83</v>
      </c>
      <c r="AC24" s="155" t="s">
        <v>83</v>
      </c>
      <c r="AD24" s="155" t="s">
        <v>83</v>
      </c>
      <c r="AE24" s="155" t="s">
        <v>83</v>
      </c>
      <c r="AF24" s="321" t="s">
        <v>83</v>
      </c>
      <c r="AG24" s="321" t="s">
        <v>83</v>
      </c>
    </row>
    <row r="25" spans="1:33" ht="18.75" customHeight="1">
      <c r="A25" s="135" t="s">
        <v>66</v>
      </c>
      <c r="C25" s="139"/>
      <c r="D25" s="145" t="s">
        <v>2156</v>
      </c>
      <c r="E25" s="179" t="s">
        <v>83</v>
      </c>
      <c r="F25" s="155" t="s">
        <v>83</v>
      </c>
      <c r="G25" s="155" t="s">
        <v>83</v>
      </c>
      <c r="H25" s="155" t="s">
        <v>83</v>
      </c>
      <c r="I25" s="179" t="s">
        <v>83</v>
      </c>
      <c r="J25" s="155" t="s">
        <v>83</v>
      </c>
      <c r="K25" s="155" t="s">
        <v>83</v>
      </c>
      <c r="L25" s="179">
        <v>17.493200000000002</v>
      </c>
      <c r="M25" s="155" t="s">
        <v>83</v>
      </c>
      <c r="N25" s="155" t="s">
        <v>83</v>
      </c>
      <c r="O25" s="155" t="s">
        <v>83</v>
      </c>
      <c r="P25" s="155" t="s">
        <v>83</v>
      </c>
      <c r="Q25" s="155" t="s">
        <v>83</v>
      </c>
      <c r="R25" s="158" t="s">
        <v>83</v>
      </c>
      <c r="S25" s="155" t="s">
        <v>83</v>
      </c>
      <c r="T25" s="155" t="s">
        <v>83</v>
      </c>
      <c r="U25" s="155" t="s">
        <v>83</v>
      </c>
      <c r="V25" s="155" t="s">
        <v>83</v>
      </c>
      <c r="W25" s="155" t="s">
        <v>83</v>
      </c>
      <c r="X25" s="155" t="s">
        <v>83</v>
      </c>
      <c r="Y25" s="155" t="s">
        <v>83</v>
      </c>
      <c r="Z25" s="155" t="s">
        <v>83</v>
      </c>
      <c r="AA25" s="158" t="s">
        <v>83</v>
      </c>
      <c r="AB25" s="155" t="s">
        <v>83</v>
      </c>
      <c r="AC25" s="155" t="s">
        <v>83</v>
      </c>
      <c r="AD25" s="155" t="s">
        <v>83</v>
      </c>
      <c r="AE25" s="155" t="s">
        <v>83</v>
      </c>
      <c r="AF25" s="321" t="s">
        <v>83</v>
      </c>
      <c r="AG25" s="321" t="s">
        <v>83</v>
      </c>
    </row>
    <row r="26" spans="1:33" ht="18.75" customHeight="1">
      <c r="A26" s="135" t="s">
        <v>68</v>
      </c>
      <c r="C26" s="139"/>
      <c r="D26" s="145" t="s">
        <v>2157</v>
      </c>
      <c r="E26" s="179" t="s">
        <v>83</v>
      </c>
      <c r="F26" s="155" t="s">
        <v>83</v>
      </c>
      <c r="G26" s="155" t="s">
        <v>83</v>
      </c>
      <c r="H26" s="155" t="s">
        <v>83</v>
      </c>
      <c r="I26" s="179" t="s">
        <v>83</v>
      </c>
      <c r="J26" s="155" t="s">
        <v>83</v>
      </c>
      <c r="K26" s="155" t="s">
        <v>83</v>
      </c>
      <c r="L26" s="179">
        <v>16.8779</v>
      </c>
      <c r="M26" s="155" t="s">
        <v>83</v>
      </c>
      <c r="N26" s="155" t="s">
        <v>83</v>
      </c>
      <c r="O26" s="155" t="s">
        <v>83</v>
      </c>
      <c r="P26" s="155" t="s">
        <v>83</v>
      </c>
      <c r="Q26" s="155" t="s">
        <v>83</v>
      </c>
      <c r="R26" s="158" t="s">
        <v>83</v>
      </c>
      <c r="S26" s="155" t="s">
        <v>83</v>
      </c>
      <c r="T26" s="155" t="s">
        <v>83</v>
      </c>
      <c r="U26" s="155" t="s">
        <v>83</v>
      </c>
      <c r="V26" s="155" t="s">
        <v>83</v>
      </c>
      <c r="W26" s="155" t="s">
        <v>83</v>
      </c>
      <c r="X26" s="155" t="s">
        <v>83</v>
      </c>
      <c r="Y26" s="155" t="s">
        <v>83</v>
      </c>
      <c r="Z26" s="155" t="s">
        <v>83</v>
      </c>
      <c r="AA26" s="158" t="s">
        <v>83</v>
      </c>
      <c r="AB26" s="155" t="s">
        <v>83</v>
      </c>
      <c r="AC26" s="155" t="s">
        <v>83</v>
      </c>
      <c r="AD26" s="155" t="s">
        <v>83</v>
      </c>
      <c r="AE26" s="155" t="s">
        <v>83</v>
      </c>
      <c r="AF26" s="321" t="s">
        <v>83</v>
      </c>
      <c r="AG26" s="321" t="s">
        <v>83</v>
      </c>
    </row>
    <row r="27" spans="1:33" ht="18.75" customHeight="1">
      <c r="A27" s="135" t="s">
        <v>70</v>
      </c>
      <c r="C27" s="139"/>
      <c r="D27" s="145" t="s">
        <v>2155</v>
      </c>
      <c r="E27" s="179" t="s">
        <v>83</v>
      </c>
      <c r="F27" s="155" t="s">
        <v>83</v>
      </c>
      <c r="G27" s="155" t="s">
        <v>83</v>
      </c>
      <c r="H27" s="155" t="s">
        <v>83</v>
      </c>
      <c r="I27" s="179" t="s">
        <v>83</v>
      </c>
      <c r="J27" s="155" t="s">
        <v>83</v>
      </c>
      <c r="K27" s="155" t="s">
        <v>83</v>
      </c>
      <c r="L27" s="179">
        <v>19.566099999999999</v>
      </c>
      <c r="M27" s="155" t="s">
        <v>83</v>
      </c>
      <c r="N27" s="155" t="s">
        <v>83</v>
      </c>
      <c r="O27" s="155" t="s">
        <v>83</v>
      </c>
      <c r="P27" s="155" t="s">
        <v>83</v>
      </c>
      <c r="Q27" s="155" t="s">
        <v>83</v>
      </c>
      <c r="R27" s="158" t="s">
        <v>83</v>
      </c>
      <c r="S27" s="155" t="s">
        <v>83</v>
      </c>
      <c r="T27" s="155" t="s">
        <v>83</v>
      </c>
      <c r="U27" s="155" t="s">
        <v>83</v>
      </c>
      <c r="V27" s="155" t="s">
        <v>83</v>
      </c>
      <c r="W27" s="155" t="s">
        <v>83</v>
      </c>
      <c r="X27" s="155" t="s">
        <v>83</v>
      </c>
      <c r="Y27" s="155" t="s">
        <v>83</v>
      </c>
      <c r="Z27" s="155" t="s">
        <v>83</v>
      </c>
      <c r="AA27" s="158" t="s">
        <v>83</v>
      </c>
      <c r="AB27" s="155" t="s">
        <v>83</v>
      </c>
      <c r="AC27" s="155" t="s">
        <v>83</v>
      </c>
      <c r="AD27" s="155" t="s">
        <v>83</v>
      </c>
      <c r="AE27" s="155" t="s">
        <v>83</v>
      </c>
      <c r="AF27" s="321" t="s">
        <v>83</v>
      </c>
      <c r="AG27" s="321" t="s">
        <v>83</v>
      </c>
    </row>
    <row r="28" spans="1:33" ht="18.75" customHeight="1">
      <c r="A28" s="135" t="s">
        <v>72</v>
      </c>
      <c r="C28" s="139"/>
      <c r="D28" s="145" t="s">
        <v>73</v>
      </c>
      <c r="E28" s="179" t="s">
        <v>45</v>
      </c>
      <c r="F28" s="155" t="s">
        <v>83</v>
      </c>
      <c r="G28" s="155" t="s">
        <v>83</v>
      </c>
      <c r="H28" s="155" t="s">
        <v>45</v>
      </c>
      <c r="I28" s="155" t="s">
        <v>83</v>
      </c>
      <c r="J28" s="155" t="s">
        <v>83</v>
      </c>
      <c r="K28" s="155" t="s">
        <v>83</v>
      </c>
      <c r="L28" s="155" t="s">
        <v>83</v>
      </c>
      <c r="M28" s="155" t="s">
        <v>83</v>
      </c>
      <c r="N28" s="155" t="s">
        <v>83</v>
      </c>
      <c r="O28" s="155" t="s">
        <v>83</v>
      </c>
      <c r="P28" s="155" t="s">
        <v>83</v>
      </c>
      <c r="Q28" s="155" t="s">
        <v>83</v>
      </c>
      <c r="R28" s="158" t="s">
        <v>83</v>
      </c>
      <c r="S28" s="155" t="s">
        <v>83</v>
      </c>
      <c r="T28" s="155" t="s">
        <v>83</v>
      </c>
      <c r="U28" s="155" t="s">
        <v>83</v>
      </c>
      <c r="V28" s="155" t="s">
        <v>83</v>
      </c>
      <c r="W28" s="155" t="s">
        <v>83</v>
      </c>
      <c r="X28" s="155" t="s">
        <v>83</v>
      </c>
      <c r="Y28" s="155" t="s">
        <v>83</v>
      </c>
      <c r="Z28" s="155" t="s">
        <v>83</v>
      </c>
      <c r="AA28" s="158" t="s">
        <v>83</v>
      </c>
      <c r="AB28" s="155" t="s">
        <v>83</v>
      </c>
      <c r="AC28" s="155" t="s">
        <v>83</v>
      </c>
      <c r="AD28" s="155" t="s">
        <v>83</v>
      </c>
      <c r="AE28" s="155" t="s">
        <v>83</v>
      </c>
      <c r="AF28" s="321" t="s">
        <v>83</v>
      </c>
      <c r="AG28" s="321" t="s">
        <v>83</v>
      </c>
    </row>
    <row r="29" spans="1:33" ht="18.75" customHeight="1">
      <c r="A29" s="135" t="s">
        <v>74</v>
      </c>
      <c r="C29" s="139"/>
      <c r="D29" s="145" t="s">
        <v>2171</v>
      </c>
      <c r="E29" s="179" t="s">
        <v>83</v>
      </c>
      <c r="F29" s="155" t="s">
        <v>83</v>
      </c>
      <c r="G29" s="155" t="s">
        <v>83</v>
      </c>
      <c r="H29" s="155" t="s">
        <v>83</v>
      </c>
      <c r="I29" s="155" t="s">
        <v>83</v>
      </c>
      <c r="J29" s="155" t="s">
        <v>83</v>
      </c>
      <c r="K29" s="155" t="s">
        <v>83</v>
      </c>
      <c r="L29" s="155" t="s">
        <v>83</v>
      </c>
      <c r="M29" s="155" t="s">
        <v>83</v>
      </c>
      <c r="N29" s="155" t="s">
        <v>83</v>
      </c>
      <c r="O29" s="155" t="s">
        <v>83</v>
      </c>
      <c r="P29" s="155" t="s">
        <v>83</v>
      </c>
      <c r="Q29" s="155" t="s">
        <v>83</v>
      </c>
      <c r="R29" s="158" t="s">
        <v>83</v>
      </c>
      <c r="S29" s="155" t="s">
        <v>83</v>
      </c>
      <c r="T29" s="155" t="s">
        <v>83</v>
      </c>
      <c r="U29" s="155" t="s">
        <v>83</v>
      </c>
      <c r="V29" s="155" t="s">
        <v>83</v>
      </c>
      <c r="W29" s="155" t="s">
        <v>83</v>
      </c>
      <c r="X29" s="155" t="s">
        <v>83</v>
      </c>
      <c r="Y29" s="155" t="s">
        <v>83</v>
      </c>
      <c r="Z29" s="155" t="s">
        <v>83</v>
      </c>
      <c r="AA29" s="158" t="s">
        <v>83</v>
      </c>
      <c r="AB29" s="155" t="s">
        <v>83</v>
      </c>
      <c r="AC29" s="155" t="s">
        <v>83</v>
      </c>
      <c r="AD29" s="155" t="s">
        <v>83</v>
      </c>
      <c r="AE29" s="155" t="s">
        <v>83</v>
      </c>
      <c r="AF29" s="321" t="s">
        <v>83</v>
      </c>
      <c r="AG29" s="321" t="s">
        <v>83</v>
      </c>
    </row>
    <row r="30" spans="1:33" ht="18.75" customHeight="1">
      <c r="A30" s="135" t="s">
        <v>75</v>
      </c>
      <c r="C30" s="139"/>
      <c r="D30" s="145" t="s">
        <v>2169</v>
      </c>
      <c r="E30" s="179">
        <v>1528.3126</v>
      </c>
      <c r="F30" s="155" t="s">
        <v>83</v>
      </c>
      <c r="G30" s="155" t="s">
        <v>83</v>
      </c>
      <c r="H30" s="155" t="s">
        <v>83</v>
      </c>
      <c r="I30" s="155" t="s">
        <v>83</v>
      </c>
      <c r="J30" s="155" t="s">
        <v>83</v>
      </c>
      <c r="K30" s="155" t="s">
        <v>83</v>
      </c>
      <c r="L30" s="155" t="s">
        <v>83</v>
      </c>
      <c r="M30" s="155" t="s">
        <v>83</v>
      </c>
      <c r="N30" s="155" t="s">
        <v>83</v>
      </c>
      <c r="O30" s="155" t="s">
        <v>83</v>
      </c>
      <c r="P30" s="155" t="s">
        <v>83</v>
      </c>
      <c r="Q30" s="155" t="s">
        <v>83</v>
      </c>
      <c r="R30" s="158" t="s">
        <v>83</v>
      </c>
      <c r="S30" s="155" t="s">
        <v>83</v>
      </c>
      <c r="T30" s="155" t="s">
        <v>83</v>
      </c>
      <c r="U30" s="155" t="s">
        <v>83</v>
      </c>
      <c r="V30" s="155" t="s">
        <v>83</v>
      </c>
      <c r="W30" s="155" t="s">
        <v>83</v>
      </c>
      <c r="X30" s="155" t="s">
        <v>83</v>
      </c>
      <c r="Y30" s="155" t="s">
        <v>83</v>
      </c>
      <c r="Z30" s="155" t="s">
        <v>83</v>
      </c>
      <c r="AA30" s="158" t="s">
        <v>83</v>
      </c>
      <c r="AB30" s="155" t="s">
        <v>83</v>
      </c>
      <c r="AC30" s="155" t="s">
        <v>83</v>
      </c>
      <c r="AD30" s="155" t="s">
        <v>83</v>
      </c>
      <c r="AE30" s="155" t="s">
        <v>83</v>
      </c>
      <c r="AF30" s="321" t="s">
        <v>83</v>
      </c>
      <c r="AG30" s="321" t="s">
        <v>83</v>
      </c>
    </row>
    <row r="31" spans="1:33" ht="18.75" customHeight="1">
      <c r="A31" s="135" t="s">
        <v>77</v>
      </c>
      <c r="C31" s="139"/>
      <c r="D31" s="145" t="s">
        <v>2159</v>
      </c>
      <c r="E31" s="179" t="s">
        <v>83</v>
      </c>
      <c r="F31" s="155" t="s">
        <v>83</v>
      </c>
      <c r="G31" s="155" t="s">
        <v>83</v>
      </c>
      <c r="H31" s="155" t="s">
        <v>45</v>
      </c>
      <c r="I31" s="155" t="s">
        <v>83</v>
      </c>
      <c r="J31" s="155" t="s">
        <v>83</v>
      </c>
      <c r="K31" s="155" t="s">
        <v>83</v>
      </c>
      <c r="L31" s="155" t="s">
        <v>83</v>
      </c>
      <c r="M31" s="155" t="s">
        <v>83</v>
      </c>
      <c r="N31" s="155" t="s">
        <v>83</v>
      </c>
      <c r="O31" s="155" t="s">
        <v>83</v>
      </c>
      <c r="P31" s="155" t="s">
        <v>83</v>
      </c>
      <c r="Q31" s="155" t="s">
        <v>83</v>
      </c>
      <c r="R31" s="158" t="s">
        <v>83</v>
      </c>
      <c r="S31" s="155" t="s">
        <v>83</v>
      </c>
      <c r="T31" s="155" t="s">
        <v>83</v>
      </c>
      <c r="U31" s="155" t="s">
        <v>83</v>
      </c>
      <c r="V31" s="155" t="s">
        <v>83</v>
      </c>
      <c r="W31" s="155" t="s">
        <v>83</v>
      </c>
      <c r="X31" s="155" t="s">
        <v>83</v>
      </c>
      <c r="Y31" s="155" t="s">
        <v>83</v>
      </c>
      <c r="Z31" s="155" t="s">
        <v>83</v>
      </c>
      <c r="AA31" s="158" t="s">
        <v>83</v>
      </c>
      <c r="AB31" s="155" t="s">
        <v>83</v>
      </c>
      <c r="AC31" s="155" t="s">
        <v>83</v>
      </c>
      <c r="AD31" s="155" t="s">
        <v>83</v>
      </c>
      <c r="AE31" s="155" t="s">
        <v>83</v>
      </c>
      <c r="AF31" s="321" t="s">
        <v>83</v>
      </c>
      <c r="AG31" s="321" t="s">
        <v>83</v>
      </c>
    </row>
    <row r="32" spans="1:33" ht="18.75" customHeight="1">
      <c r="A32" s="135" t="s">
        <v>79</v>
      </c>
      <c r="C32" s="139"/>
      <c r="D32" s="145" t="s">
        <v>2172</v>
      </c>
      <c r="E32" s="179" t="s">
        <v>83</v>
      </c>
      <c r="F32" s="155" t="s">
        <v>83</v>
      </c>
      <c r="G32" s="155" t="s">
        <v>83</v>
      </c>
      <c r="H32" s="155" t="s">
        <v>83</v>
      </c>
      <c r="I32" s="155" t="s">
        <v>83</v>
      </c>
      <c r="J32" s="155" t="s">
        <v>83</v>
      </c>
      <c r="K32" s="155" t="s">
        <v>83</v>
      </c>
      <c r="L32" s="155" t="s">
        <v>83</v>
      </c>
      <c r="M32" s="155" t="s">
        <v>83</v>
      </c>
      <c r="N32" s="155" t="s">
        <v>83</v>
      </c>
      <c r="O32" s="155" t="s">
        <v>83</v>
      </c>
      <c r="P32" s="155" t="s">
        <v>83</v>
      </c>
      <c r="Q32" s="155" t="s">
        <v>83</v>
      </c>
      <c r="R32" s="158" t="s">
        <v>83</v>
      </c>
      <c r="S32" s="155" t="s">
        <v>83</v>
      </c>
      <c r="T32" s="155" t="s">
        <v>83</v>
      </c>
      <c r="U32" s="155" t="s">
        <v>83</v>
      </c>
      <c r="V32" s="155" t="s">
        <v>83</v>
      </c>
      <c r="W32" s="155" t="s">
        <v>83</v>
      </c>
      <c r="X32" s="155" t="s">
        <v>83</v>
      </c>
      <c r="Y32" s="155" t="s">
        <v>83</v>
      </c>
      <c r="Z32" s="155" t="s">
        <v>83</v>
      </c>
      <c r="AA32" s="158" t="s">
        <v>83</v>
      </c>
      <c r="AB32" s="155" t="s">
        <v>83</v>
      </c>
      <c r="AC32" s="155" t="s">
        <v>83</v>
      </c>
      <c r="AD32" s="155" t="s">
        <v>83</v>
      </c>
      <c r="AE32" s="155" t="s">
        <v>83</v>
      </c>
      <c r="AF32" s="321" t="s">
        <v>83</v>
      </c>
      <c r="AG32" s="321" t="s">
        <v>83</v>
      </c>
    </row>
    <row r="33" spans="1:33" ht="18.75" customHeight="1">
      <c r="A33" s="135" t="s">
        <v>80</v>
      </c>
      <c r="C33" s="139"/>
      <c r="D33" s="145" t="s">
        <v>2158</v>
      </c>
      <c r="E33" s="179" t="s">
        <v>83</v>
      </c>
      <c r="F33" s="155" t="s">
        <v>83</v>
      </c>
      <c r="G33" s="155" t="s">
        <v>83</v>
      </c>
      <c r="H33" s="155" t="s">
        <v>45</v>
      </c>
      <c r="I33" s="155" t="s">
        <v>83</v>
      </c>
      <c r="J33" s="155" t="s">
        <v>83</v>
      </c>
      <c r="K33" s="155" t="s">
        <v>83</v>
      </c>
      <c r="L33" s="155" t="s">
        <v>83</v>
      </c>
      <c r="M33" s="155" t="s">
        <v>83</v>
      </c>
      <c r="N33" s="155" t="s">
        <v>83</v>
      </c>
      <c r="O33" s="155" t="s">
        <v>83</v>
      </c>
      <c r="P33" s="155" t="s">
        <v>83</v>
      </c>
      <c r="Q33" s="155" t="s">
        <v>83</v>
      </c>
      <c r="R33" s="158" t="s">
        <v>83</v>
      </c>
      <c r="S33" s="155" t="s">
        <v>83</v>
      </c>
      <c r="T33" s="155" t="s">
        <v>83</v>
      </c>
      <c r="U33" s="155" t="s">
        <v>83</v>
      </c>
      <c r="V33" s="155" t="s">
        <v>83</v>
      </c>
      <c r="W33" s="155" t="s">
        <v>83</v>
      </c>
      <c r="X33" s="155" t="s">
        <v>83</v>
      </c>
      <c r="Y33" s="155" t="s">
        <v>83</v>
      </c>
      <c r="Z33" s="155" t="s">
        <v>83</v>
      </c>
      <c r="AA33" s="158" t="s">
        <v>83</v>
      </c>
      <c r="AB33" s="155" t="s">
        <v>83</v>
      </c>
      <c r="AC33" s="155" t="s">
        <v>83</v>
      </c>
      <c r="AD33" s="155" t="s">
        <v>83</v>
      </c>
      <c r="AE33" s="155" t="s">
        <v>83</v>
      </c>
      <c r="AF33" s="321" t="s">
        <v>83</v>
      </c>
      <c r="AG33" s="321" t="s">
        <v>83</v>
      </c>
    </row>
    <row r="34" spans="1:33" ht="18.75" customHeight="1">
      <c r="A34" s="135" t="s">
        <v>82</v>
      </c>
      <c r="C34" s="139"/>
      <c r="D34" s="145" t="s">
        <v>2173</v>
      </c>
      <c r="E34" s="179" t="s">
        <v>83</v>
      </c>
      <c r="F34" s="155" t="s">
        <v>83</v>
      </c>
      <c r="G34" s="155" t="s">
        <v>83</v>
      </c>
      <c r="H34" s="155" t="s">
        <v>83</v>
      </c>
      <c r="I34" s="155" t="s">
        <v>83</v>
      </c>
      <c r="J34" s="155" t="s">
        <v>83</v>
      </c>
      <c r="K34" s="155" t="s">
        <v>83</v>
      </c>
      <c r="L34" s="155" t="s">
        <v>83</v>
      </c>
      <c r="M34" s="155" t="s">
        <v>83</v>
      </c>
      <c r="N34" s="155" t="s">
        <v>83</v>
      </c>
      <c r="O34" s="155" t="s">
        <v>83</v>
      </c>
      <c r="P34" s="155" t="s">
        <v>83</v>
      </c>
      <c r="Q34" s="155" t="s">
        <v>83</v>
      </c>
      <c r="R34" s="158" t="s">
        <v>83</v>
      </c>
      <c r="S34" s="155" t="s">
        <v>83</v>
      </c>
      <c r="T34" s="155" t="s">
        <v>83</v>
      </c>
      <c r="U34" s="155" t="s">
        <v>83</v>
      </c>
      <c r="V34" s="155" t="s">
        <v>83</v>
      </c>
      <c r="W34" s="155" t="s">
        <v>83</v>
      </c>
      <c r="X34" s="155" t="s">
        <v>83</v>
      </c>
      <c r="Y34" s="155" t="s">
        <v>83</v>
      </c>
      <c r="Z34" s="155" t="s">
        <v>83</v>
      </c>
      <c r="AA34" s="158" t="s">
        <v>83</v>
      </c>
      <c r="AB34" s="155" t="s">
        <v>83</v>
      </c>
      <c r="AC34" s="155" t="s">
        <v>83</v>
      </c>
      <c r="AD34" s="155" t="s">
        <v>83</v>
      </c>
      <c r="AE34" s="155" t="s">
        <v>83</v>
      </c>
      <c r="AF34" s="321" t="s">
        <v>83</v>
      </c>
      <c r="AG34" s="321" t="s">
        <v>83</v>
      </c>
    </row>
    <row r="35" spans="1:33" ht="18.75" customHeight="1">
      <c r="A35" s="135" t="s">
        <v>83</v>
      </c>
      <c r="C35" s="139"/>
      <c r="D35" s="145" t="s">
        <v>2174</v>
      </c>
      <c r="E35" s="179" t="s">
        <v>83</v>
      </c>
      <c r="F35" s="155" t="s">
        <v>83</v>
      </c>
      <c r="G35" s="155" t="s">
        <v>83</v>
      </c>
      <c r="H35" s="155" t="s">
        <v>83</v>
      </c>
      <c r="I35" s="155" t="s">
        <v>83</v>
      </c>
      <c r="J35" s="155" t="s">
        <v>83</v>
      </c>
      <c r="K35" s="155" t="s">
        <v>83</v>
      </c>
      <c r="L35" s="155" t="s">
        <v>83</v>
      </c>
      <c r="M35" s="155" t="s">
        <v>83</v>
      </c>
      <c r="N35" s="155" t="s">
        <v>83</v>
      </c>
      <c r="O35" s="155" t="s">
        <v>83</v>
      </c>
      <c r="P35" s="155" t="s">
        <v>83</v>
      </c>
      <c r="Q35" s="155" t="s">
        <v>83</v>
      </c>
      <c r="R35" s="158" t="s">
        <v>83</v>
      </c>
      <c r="S35" s="155" t="s">
        <v>83</v>
      </c>
      <c r="T35" s="155" t="s">
        <v>83</v>
      </c>
      <c r="U35" s="155" t="s">
        <v>83</v>
      </c>
      <c r="V35" s="155" t="s">
        <v>83</v>
      </c>
      <c r="W35" s="155" t="s">
        <v>83</v>
      </c>
      <c r="X35" s="155" t="s">
        <v>83</v>
      </c>
      <c r="Y35" s="155" t="s">
        <v>83</v>
      </c>
      <c r="Z35" s="155" t="s">
        <v>83</v>
      </c>
      <c r="AA35" s="158" t="s">
        <v>83</v>
      </c>
      <c r="AB35" s="155" t="s">
        <v>83</v>
      </c>
      <c r="AC35" s="155" t="s">
        <v>83</v>
      </c>
      <c r="AD35" s="155" t="s">
        <v>83</v>
      </c>
      <c r="AE35" s="155" t="s">
        <v>83</v>
      </c>
      <c r="AF35" s="321" t="s">
        <v>83</v>
      </c>
      <c r="AG35" s="321" t="s">
        <v>83</v>
      </c>
    </row>
    <row r="36" spans="1:33" ht="18.75" customHeight="1">
      <c r="A36" s="135" t="s">
        <v>84</v>
      </c>
      <c r="C36" s="139"/>
      <c r="D36" s="145" t="s">
        <v>85</v>
      </c>
      <c r="E36" s="155" t="s">
        <v>83</v>
      </c>
      <c r="F36" s="155" t="s">
        <v>83</v>
      </c>
      <c r="G36" s="155" t="s">
        <v>83</v>
      </c>
      <c r="H36" s="155" t="s">
        <v>45</v>
      </c>
      <c r="I36" s="155" t="s">
        <v>83</v>
      </c>
      <c r="J36" s="155" t="s">
        <v>83</v>
      </c>
      <c r="K36" s="155" t="s">
        <v>83</v>
      </c>
      <c r="L36" s="155" t="s">
        <v>83</v>
      </c>
      <c r="M36" s="155" t="s">
        <v>83</v>
      </c>
      <c r="N36" s="155" t="s">
        <v>83</v>
      </c>
      <c r="O36" s="155" t="s">
        <v>83</v>
      </c>
      <c r="P36" s="155" t="s">
        <v>83</v>
      </c>
      <c r="Q36" s="155" t="s">
        <v>83</v>
      </c>
      <c r="R36" s="158" t="s">
        <v>83</v>
      </c>
      <c r="S36" s="155" t="s">
        <v>83</v>
      </c>
      <c r="T36" s="155" t="s">
        <v>83</v>
      </c>
      <c r="U36" s="155" t="s">
        <v>83</v>
      </c>
      <c r="V36" s="155" t="s">
        <v>83</v>
      </c>
      <c r="W36" s="155" t="s">
        <v>83</v>
      </c>
      <c r="X36" s="155" t="s">
        <v>83</v>
      </c>
      <c r="Y36" s="155" t="s">
        <v>83</v>
      </c>
      <c r="Z36" s="155" t="s">
        <v>83</v>
      </c>
      <c r="AA36" s="158" t="s">
        <v>83</v>
      </c>
      <c r="AB36" s="155" t="s">
        <v>83</v>
      </c>
      <c r="AC36" s="155" t="s">
        <v>83</v>
      </c>
      <c r="AD36" s="155" t="s">
        <v>83</v>
      </c>
      <c r="AE36" s="155" t="s">
        <v>83</v>
      </c>
      <c r="AF36" s="155" t="s">
        <v>83</v>
      </c>
      <c r="AG36" s="321" t="s">
        <v>83</v>
      </c>
    </row>
    <row r="37" spans="1:33" ht="18.75" customHeight="1">
      <c r="A37" s="135" t="s">
        <v>86</v>
      </c>
      <c r="C37" s="139"/>
      <c r="D37" s="145" t="s">
        <v>2166</v>
      </c>
      <c r="E37" s="155" t="s">
        <v>83</v>
      </c>
      <c r="F37" s="155" t="s">
        <v>83</v>
      </c>
      <c r="G37" s="155" t="s">
        <v>83</v>
      </c>
      <c r="H37" s="155" t="s">
        <v>83</v>
      </c>
      <c r="I37" s="155" t="s">
        <v>45</v>
      </c>
      <c r="J37" s="155" t="s">
        <v>83</v>
      </c>
      <c r="K37" s="155" t="s">
        <v>83</v>
      </c>
      <c r="L37" s="155" t="s">
        <v>83</v>
      </c>
      <c r="M37" s="155" t="s">
        <v>83</v>
      </c>
      <c r="N37" s="155" t="s">
        <v>83</v>
      </c>
      <c r="O37" s="155" t="s">
        <v>83</v>
      </c>
      <c r="P37" s="155" t="s">
        <v>83</v>
      </c>
      <c r="Q37" s="155" t="s">
        <v>83</v>
      </c>
      <c r="R37" s="158" t="s">
        <v>83</v>
      </c>
      <c r="S37" s="155" t="s">
        <v>83</v>
      </c>
      <c r="T37" s="155" t="s">
        <v>83</v>
      </c>
      <c r="U37" s="155" t="s">
        <v>83</v>
      </c>
      <c r="V37" s="155" t="s">
        <v>83</v>
      </c>
      <c r="W37" s="155" t="s">
        <v>83</v>
      </c>
      <c r="X37" s="155" t="s">
        <v>83</v>
      </c>
      <c r="Y37" s="155" t="s">
        <v>83</v>
      </c>
      <c r="Z37" s="155" t="s">
        <v>83</v>
      </c>
      <c r="AA37" s="158" t="s">
        <v>83</v>
      </c>
      <c r="AB37" s="155" t="s">
        <v>83</v>
      </c>
      <c r="AC37" s="155" t="s">
        <v>83</v>
      </c>
      <c r="AD37" s="155" t="s">
        <v>83</v>
      </c>
      <c r="AE37" s="155" t="s">
        <v>83</v>
      </c>
      <c r="AF37" s="155" t="s">
        <v>83</v>
      </c>
      <c r="AG37" s="321" t="s">
        <v>83</v>
      </c>
    </row>
    <row r="38" spans="1:33" ht="18.75" customHeight="1">
      <c r="A38" s="135" t="s">
        <v>88</v>
      </c>
      <c r="C38" s="139"/>
      <c r="D38" s="145" t="s">
        <v>2161</v>
      </c>
      <c r="E38" s="155" t="s">
        <v>83</v>
      </c>
      <c r="F38" s="155" t="s">
        <v>83</v>
      </c>
      <c r="G38" s="155" t="s">
        <v>83</v>
      </c>
      <c r="H38" s="155" t="s">
        <v>45</v>
      </c>
      <c r="I38" s="155" t="s">
        <v>45</v>
      </c>
      <c r="J38" s="155" t="s">
        <v>83</v>
      </c>
      <c r="K38" s="155" t="s">
        <v>83</v>
      </c>
      <c r="L38" s="155" t="s">
        <v>83</v>
      </c>
      <c r="M38" s="155" t="s">
        <v>83</v>
      </c>
      <c r="N38" s="155" t="s">
        <v>83</v>
      </c>
      <c r="O38" s="155" t="s">
        <v>83</v>
      </c>
      <c r="P38" s="155" t="s">
        <v>83</v>
      </c>
      <c r="Q38" s="155" t="s">
        <v>83</v>
      </c>
      <c r="R38" s="158" t="s">
        <v>83</v>
      </c>
      <c r="S38" s="155" t="s">
        <v>83</v>
      </c>
      <c r="T38" s="155" t="s">
        <v>83</v>
      </c>
      <c r="U38" s="155" t="s">
        <v>83</v>
      </c>
      <c r="V38" s="155" t="s">
        <v>83</v>
      </c>
      <c r="W38" s="155" t="s">
        <v>83</v>
      </c>
      <c r="X38" s="155" t="s">
        <v>83</v>
      </c>
      <c r="Y38" s="155" t="s">
        <v>83</v>
      </c>
      <c r="Z38" s="155" t="s">
        <v>83</v>
      </c>
      <c r="AA38" s="158" t="s">
        <v>83</v>
      </c>
      <c r="AB38" s="155" t="s">
        <v>83</v>
      </c>
      <c r="AC38" s="155" t="s">
        <v>83</v>
      </c>
      <c r="AD38" s="155" t="s">
        <v>83</v>
      </c>
      <c r="AE38" s="155" t="s">
        <v>83</v>
      </c>
      <c r="AF38" s="155" t="s">
        <v>83</v>
      </c>
      <c r="AG38" s="321" t="s">
        <v>83</v>
      </c>
    </row>
    <row r="39" spans="1:33" ht="18.75" customHeight="1">
      <c r="A39" s="135" t="s">
        <v>90</v>
      </c>
      <c r="C39" s="139"/>
      <c r="D39" s="145" t="s">
        <v>2160</v>
      </c>
      <c r="E39" s="155" t="s">
        <v>83</v>
      </c>
      <c r="F39" s="155" t="s">
        <v>83</v>
      </c>
      <c r="G39" s="155" t="s">
        <v>83</v>
      </c>
      <c r="H39" s="155" t="s">
        <v>45</v>
      </c>
      <c r="I39" s="155" t="s">
        <v>83</v>
      </c>
      <c r="J39" s="155" t="s">
        <v>83</v>
      </c>
      <c r="K39" s="155" t="s">
        <v>83</v>
      </c>
      <c r="L39" s="155" t="s">
        <v>83</v>
      </c>
      <c r="M39" s="155" t="s">
        <v>83</v>
      </c>
      <c r="N39" s="155" t="s">
        <v>83</v>
      </c>
      <c r="O39" s="155" t="s">
        <v>83</v>
      </c>
      <c r="P39" s="155" t="s">
        <v>83</v>
      </c>
      <c r="Q39" s="155" t="s">
        <v>83</v>
      </c>
      <c r="R39" s="158" t="s">
        <v>83</v>
      </c>
      <c r="S39" s="155" t="s">
        <v>83</v>
      </c>
      <c r="T39" s="155" t="s">
        <v>83</v>
      </c>
      <c r="U39" s="155" t="s">
        <v>83</v>
      </c>
      <c r="V39" s="155" t="s">
        <v>83</v>
      </c>
      <c r="W39" s="155" t="s">
        <v>83</v>
      </c>
      <c r="X39" s="155" t="s">
        <v>83</v>
      </c>
      <c r="Y39" s="155" t="s">
        <v>83</v>
      </c>
      <c r="Z39" s="155" t="s">
        <v>83</v>
      </c>
      <c r="AA39" s="158" t="s">
        <v>83</v>
      </c>
      <c r="AB39" s="155" t="s">
        <v>83</v>
      </c>
      <c r="AC39" s="155" t="s">
        <v>83</v>
      </c>
      <c r="AD39" s="155" t="s">
        <v>83</v>
      </c>
      <c r="AE39" s="155" t="s">
        <v>83</v>
      </c>
      <c r="AF39" s="155" t="s">
        <v>83</v>
      </c>
      <c r="AG39" s="321" t="s">
        <v>83</v>
      </c>
    </row>
    <row r="40" spans="1:33" ht="18.75" customHeight="1">
      <c r="A40" s="135" t="s">
        <v>92</v>
      </c>
      <c r="C40" s="139"/>
      <c r="D40" s="145" t="s">
        <v>93</v>
      </c>
      <c r="E40" s="155">
        <v>2082.5531999999998</v>
      </c>
      <c r="F40" s="155">
        <v>1093.4608000000001</v>
      </c>
      <c r="G40" s="155">
        <v>37.875399999999999</v>
      </c>
      <c r="H40" s="155">
        <v>34.463700000000003</v>
      </c>
      <c r="I40" s="155">
        <v>17.597999999999999</v>
      </c>
      <c r="J40" s="155">
        <v>1081.1867</v>
      </c>
      <c r="K40" s="155">
        <v>49.616599999999998</v>
      </c>
      <c r="L40" s="155">
        <v>30.788</v>
      </c>
      <c r="M40" s="155">
        <v>341.53930000000003</v>
      </c>
      <c r="N40" s="155">
        <v>140.89879999999999</v>
      </c>
      <c r="O40" s="155">
        <v>94.158600000000007</v>
      </c>
      <c r="P40" s="155">
        <v>27.618200000000002</v>
      </c>
      <c r="Q40" s="155">
        <v>61.027000000000001</v>
      </c>
      <c r="R40" s="158">
        <v>16.5334</v>
      </c>
      <c r="S40" s="155">
        <v>16.704799999999999</v>
      </c>
      <c r="T40" s="155">
        <v>20.879300000000001</v>
      </c>
      <c r="U40" s="155">
        <v>6.9462000000000002</v>
      </c>
      <c r="V40" s="155">
        <v>19.626300000000001</v>
      </c>
      <c r="W40" s="155">
        <v>17.927099999999999</v>
      </c>
      <c r="X40" s="155">
        <v>27.4252</v>
      </c>
      <c r="Y40" s="155">
        <v>25.138000000000002</v>
      </c>
      <c r="Z40" s="155">
        <v>12.5517</v>
      </c>
      <c r="AA40" s="158">
        <v>12.4337</v>
      </c>
      <c r="AB40" s="155">
        <v>12.2761</v>
      </c>
      <c r="AC40" s="155">
        <v>16.404</v>
      </c>
      <c r="AD40" s="155">
        <v>10.5121</v>
      </c>
      <c r="AE40" s="155">
        <v>10.360900000000001</v>
      </c>
      <c r="AF40" s="321">
        <v>10.0083</v>
      </c>
      <c r="AG40" s="321" t="s">
        <v>83</v>
      </c>
    </row>
    <row r="41" spans="1:33" ht="18.75" customHeight="1">
      <c r="A41" s="135" t="s">
        <v>94</v>
      </c>
      <c r="C41" s="139"/>
      <c r="D41" s="145" t="s">
        <v>2145</v>
      </c>
      <c r="E41" s="155" t="s">
        <v>83</v>
      </c>
      <c r="F41" s="155" t="s">
        <v>83</v>
      </c>
      <c r="G41" s="155" t="s">
        <v>83</v>
      </c>
      <c r="H41" s="155" t="s">
        <v>83</v>
      </c>
      <c r="I41" s="155" t="s">
        <v>83</v>
      </c>
      <c r="J41" s="155" t="s">
        <v>83</v>
      </c>
      <c r="K41" s="155" t="s">
        <v>83</v>
      </c>
      <c r="L41" s="155" t="s">
        <v>83</v>
      </c>
      <c r="M41" s="155">
        <v>40.538200000000003</v>
      </c>
      <c r="N41" s="155">
        <v>34.420900000000003</v>
      </c>
      <c r="O41" s="155">
        <v>38.577100000000002</v>
      </c>
      <c r="P41" s="155">
        <v>23.360800000000001</v>
      </c>
      <c r="Q41" s="155">
        <v>29.619499999999999</v>
      </c>
      <c r="R41" s="158">
        <v>16.502600000000001</v>
      </c>
      <c r="S41" s="155">
        <v>16.682400000000001</v>
      </c>
      <c r="T41" s="155">
        <v>19.976099999999999</v>
      </c>
      <c r="U41" s="155">
        <v>6.9414999999999996</v>
      </c>
      <c r="V41" s="155">
        <v>19.618500000000001</v>
      </c>
      <c r="W41" s="155" t="s">
        <v>45</v>
      </c>
      <c r="X41" s="155">
        <v>27.4252</v>
      </c>
      <c r="Y41" s="155">
        <v>15.7569</v>
      </c>
      <c r="Z41" s="155">
        <v>12.5517</v>
      </c>
      <c r="AA41" s="158">
        <v>12.4337</v>
      </c>
      <c r="AB41" s="155">
        <v>12.2761</v>
      </c>
      <c r="AC41" s="155">
        <v>15.6692</v>
      </c>
      <c r="AD41" s="155" t="s">
        <v>83</v>
      </c>
      <c r="AE41" s="155">
        <v>10.360900000000001</v>
      </c>
      <c r="AF41" s="321">
        <v>10.0083</v>
      </c>
      <c r="AG41" s="321" t="s">
        <v>83</v>
      </c>
    </row>
    <row r="42" spans="1:33" ht="18.75" customHeight="1">
      <c r="A42" s="135" t="s">
        <v>96</v>
      </c>
      <c r="C42" s="139"/>
      <c r="D42" s="145" t="s">
        <v>2165</v>
      </c>
      <c r="E42" s="155">
        <v>1000.9401</v>
      </c>
      <c r="F42" s="155">
        <v>1000</v>
      </c>
      <c r="G42" s="155" t="s">
        <v>83</v>
      </c>
      <c r="H42" s="155" t="s">
        <v>83</v>
      </c>
      <c r="I42" s="155">
        <v>10.083500000000001</v>
      </c>
      <c r="J42" s="155">
        <v>1055.9024999999999</v>
      </c>
      <c r="K42" s="155" t="s">
        <v>83</v>
      </c>
      <c r="L42" s="155" t="s">
        <v>83</v>
      </c>
      <c r="M42" s="155" t="s">
        <v>83</v>
      </c>
      <c r="N42" s="155" t="s">
        <v>83</v>
      </c>
      <c r="O42" s="155" t="s">
        <v>83</v>
      </c>
      <c r="P42" s="155" t="s">
        <v>83</v>
      </c>
      <c r="Q42" s="155" t="s">
        <v>83</v>
      </c>
      <c r="R42" s="158" t="s">
        <v>83</v>
      </c>
      <c r="S42" s="155" t="s">
        <v>83</v>
      </c>
      <c r="T42" s="155" t="s">
        <v>83</v>
      </c>
      <c r="U42" s="155" t="s">
        <v>83</v>
      </c>
      <c r="V42" s="155" t="s">
        <v>83</v>
      </c>
      <c r="W42" s="155" t="s">
        <v>83</v>
      </c>
      <c r="X42" s="155" t="s">
        <v>83</v>
      </c>
      <c r="Y42" s="155" t="s">
        <v>83</v>
      </c>
      <c r="Z42" s="155" t="s">
        <v>83</v>
      </c>
      <c r="AA42" s="158" t="s">
        <v>83</v>
      </c>
      <c r="AB42" s="155" t="s">
        <v>83</v>
      </c>
      <c r="AC42" s="155" t="s">
        <v>83</v>
      </c>
      <c r="AD42" s="155" t="s">
        <v>83</v>
      </c>
      <c r="AE42" s="155" t="s">
        <v>83</v>
      </c>
      <c r="AF42" s="321" t="s">
        <v>83</v>
      </c>
      <c r="AG42" s="321" t="s">
        <v>83</v>
      </c>
    </row>
    <row r="43" spans="1:33" ht="18.75" customHeight="1">
      <c r="A43" s="135" t="s">
        <v>98</v>
      </c>
      <c r="C43" s="139"/>
      <c r="D43" s="145" t="s">
        <v>2163</v>
      </c>
      <c r="E43" s="155">
        <v>1158.5425</v>
      </c>
      <c r="F43" s="155">
        <v>1000.1932</v>
      </c>
      <c r="G43" s="155" t="s">
        <v>83</v>
      </c>
      <c r="H43" s="155">
        <v>10.2057</v>
      </c>
      <c r="I43" s="155">
        <v>10.2522</v>
      </c>
      <c r="J43" s="155">
        <v>1008.5587</v>
      </c>
      <c r="K43" s="155" t="s">
        <v>83</v>
      </c>
      <c r="L43" s="155" t="s">
        <v>83</v>
      </c>
      <c r="M43" s="155" t="s">
        <v>83</v>
      </c>
      <c r="N43" s="155" t="s">
        <v>83</v>
      </c>
      <c r="O43" s="155" t="s">
        <v>83</v>
      </c>
      <c r="P43" s="155" t="s">
        <v>83</v>
      </c>
      <c r="Q43" s="155" t="s">
        <v>83</v>
      </c>
      <c r="R43" s="158" t="s">
        <v>83</v>
      </c>
      <c r="S43" s="155" t="s">
        <v>83</v>
      </c>
      <c r="T43" s="155" t="s">
        <v>83</v>
      </c>
      <c r="U43" s="155" t="s">
        <v>83</v>
      </c>
      <c r="V43" s="155" t="s">
        <v>83</v>
      </c>
      <c r="W43" s="155" t="s">
        <v>83</v>
      </c>
      <c r="X43" s="155" t="s">
        <v>83</v>
      </c>
      <c r="Y43" s="155" t="s">
        <v>83</v>
      </c>
      <c r="Z43" s="155" t="s">
        <v>83</v>
      </c>
      <c r="AA43" s="158" t="s">
        <v>83</v>
      </c>
      <c r="AB43" s="155" t="s">
        <v>83</v>
      </c>
      <c r="AC43" s="155" t="s">
        <v>83</v>
      </c>
      <c r="AD43" s="155" t="s">
        <v>83</v>
      </c>
      <c r="AE43" s="155" t="s">
        <v>83</v>
      </c>
      <c r="AF43" s="321" t="s">
        <v>83</v>
      </c>
      <c r="AG43" s="321" t="s">
        <v>83</v>
      </c>
    </row>
    <row r="44" spans="1:33" ht="18.75" customHeight="1">
      <c r="A44" s="135" t="s">
        <v>100</v>
      </c>
      <c r="C44" s="139"/>
      <c r="D44" s="145" t="s">
        <v>2146</v>
      </c>
      <c r="E44" s="155" t="s">
        <v>83</v>
      </c>
      <c r="F44" s="155" t="s">
        <v>83</v>
      </c>
      <c r="G44" s="155" t="s">
        <v>83</v>
      </c>
      <c r="H44" s="155" t="s">
        <v>83</v>
      </c>
      <c r="I44" s="155" t="s">
        <v>83</v>
      </c>
      <c r="J44" s="155" t="s">
        <v>83</v>
      </c>
      <c r="K44" s="155" t="s">
        <v>83</v>
      </c>
      <c r="L44" s="155" t="s">
        <v>45</v>
      </c>
      <c r="M44" s="155" t="s">
        <v>83</v>
      </c>
      <c r="N44" s="155" t="s">
        <v>83</v>
      </c>
      <c r="O44" s="155" t="s">
        <v>83</v>
      </c>
      <c r="P44" s="155" t="s">
        <v>83</v>
      </c>
      <c r="Q44" s="155" t="s">
        <v>83</v>
      </c>
      <c r="R44" s="158" t="s">
        <v>83</v>
      </c>
      <c r="S44" s="155" t="s">
        <v>83</v>
      </c>
      <c r="T44" s="155" t="s">
        <v>83</v>
      </c>
      <c r="U44" s="155" t="s">
        <v>83</v>
      </c>
      <c r="V44" s="155" t="s">
        <v>83</v>
      </c>
      <c r="W44" s="155" t="s">
        <v>83</v>
      </c>
      <c r="X44" s="155" t="s">
        <v>83</v>
      </c>
      <c r="Y44" s="155" t="s">
        <v>83</v>
      </c>
      <c r="Z44" s="155" t="s">
        <v>83</v>
      </c>
      <c r="AA44" s="158" t="s">
        <v>83</v>
      </c>
      <c r="AB44" s="155" t="s">
        <v>83</v>
      </c>
      <c r="AC44" s="155" t="s">
        <v>83</v>
      </c>
      <c r="AD44" s="155" t="s">
        <v>83</v>
      </c>
      <c r="AE44" s="155" t="s">
        <v>83</v>
      </c>
      <c r="AF44" s="321" t="s">
        <v>83</v>
      </c>
      <c r="AG44" s="321" t="s">
        <v>83</v>
      </c>
    </row>
    <row r="45" spans="1:33" ht="18.75" customHeight="1">
      <c r="A45" s="135" t="s">
        <v>102</v>
      </c>
      <c r="C45" s="139"/>
      <c r="D45" s="145" t="s">
        <v>2151</v>
      </c>
      <c r="E45" s="155">
        <v>1038.0594000000001</v>
      </c>
      <c r="F45" s="155" t="s">
        <v>45</v>
      </c>
      <c r="G45" s="155" t="s">
        <v>83</v>
      </c>
      <c r="H45" s="155">
        <v>13.341200000000001</v>
      </c>
      <c r="I45" s="155">
        <v>10.0009</v>
      </c>
      <c r="J45" s="155">
        <v>1008.2984</v>
      </c>
      <c r="K45" s="155">
        <v>16.8919</v>
      </c>
      <c r="L45" s="155">
        <v>10.5327</v>
      </c>
      <c r="M45" s="155" t="s">
        <v>83</v>
      </c>
      <c r="N45" s="155" t="s">
        <v>83</v>
      </c>
      <c r="O45" s="155" t="s">
        <v>83</v>
      </c>
      <c r="P45" s="155" t="s">
        <v>83</v>
      </c>
      <c r="Q45" s="155" t="s">
        <v>83</v>
      </c>
      <c r="R45" s="158" t="s">
        <v>83</v>
      </c>
      <c r="S45" s="155" t="s">
        <v>83</v>
      </c>
      <c r="T45" s="155" t="s">
        <v>83</v>
      </c>
      <c r="U45" s="155" t="s">
        <v>83</v>
      </c>
      <c r="V45" s="155" t="s">
        <v>83</v>
      </c>
      <c r="W45" s="155" t="s">
        <v>83</v>
      </c>
      <c r="X45" s="155" t="s">
        <v>83</v>
      </c>
      <c r="Y45" s="155" t="s">
        <v>83</v>
      </c>
      <c r="Z45" s="155" t="s">
        <v>83</v>
      </c>
      <c r="AA45" s="158" t="s">
        <v>83</v>
      </c>
      <c r="AB45" s="155" t="s">
        <v>83</v>
      </c>
      <c r="AC45" s="155" t="s">
        <v>83</v>
      </c>
      <c r="AD45" s="155">
        <v>10.1662</v>
      </c>
      <c r="AE45" s="155" t="s">
        <v>83</v>
      </c>
      <c r="AF45" s="321" t="s">
        <v>83</v>
      </c>
      <c r="AG45" s="321" t="s">
        <v>83</v>
      </c>
    </row>
    <row r="46" spans="1:33" ht="18.75" customHeight="1">
      <c r="A46" s="135" t="s">
        <v>104</v>
      </c>
      <c r="C46" s="139"/>
      <c r="D46" s="145" t="s">
        <v>2153</v>
      </c>
      <c r="E46" s="155" t="s">
        <v>83</v>
      </c>
      <c r="F46" s="155" t="s">
        <v>83</v>
      </c>
      <c r="G46" s="155">
        <v>11.1904</v>
      </c>
      <c r="H46" s="155" t="s">
        <v>45</v>
      </c>
      <c r="I46" s="155" t="s">
        <v>83</v>
      </c>
      <c r="J46" s="155" t="s">
        <v>83</v>
      </c>
      <c r="K46" s="155">
        <v>14.580500000000001</v>
      </c>
      <c r="L46" s="155">
        <v>11.7887</v>
      </c>
      <c r="M46" s="155" t="s">
        <v>83</v>
      </c>
      <c r="N46" s="155" t="s">
        <v>83</v>
      </c>
      <c r="O46" s="155" t="s">
        <v>83</v>
      </c>
      <c r="P46" s="155" t="s">
        <v>83</v>
      </c>
      <c r="Q46" s="155" t="s">
        <v>83</v>
      </c>
      <c r="R46" s="158" t="s">
        <v>83</v>
      </c>
      <c r="S46" s="155" t="s">
        <v>83</v>
      </c>
      <c r="T46" s="155" t="s">
        <v>83</v>
      </c>
      <c r="U46" s="155" t="s">
        <v>83</v>
      </c>
      <c r="V46" s="155" t="s">
        <v>83</v>
      </c>
      <c r="W46" s="155" t="s">
        <v>83</v>
      </c>
      <c r="X46" s="155" t="s">
        <v>83</v>
      </c>
      <c r="Y46" s="155" t="s">
        <v>83</v>
      </c>
      <c r="Z46" s="155" t="s">
        <v>83</v>
      </c>
      <c r="AA46" s="158" t="s">
        <v>83</v>
      </c>
      <c r="AB46" s="155" t="s">
        <v>83</v>
      </c>
      <c r="AC46" s="155" t="s">
        <v>83</v>
      </c>
      <c r="AD46" s="155">
        <v>10.2303</v>
      </c>
      <c r="AE46" s="155" t="s">
        <v>83</v>
      </c>
      <c r="AF46" s="321" t="s">
        <v>83</v>
      </c>
      <c r="AG46" s="321" t="s">
        <v>83</v>
      </c>
    </row>
    <row r="47" spans="1:33" ht="18.75" customHeight="1">
      <c r="A47" s="135" t="s">
        <v>106</v>
      </c>
      <c r="C47" s="139"/>
      <c r="D47" s="145" t="s">
        <v>2149</v>
      </c>
      <c r="E47" s="155" t="s">
        <v>83</v>
      </c>
      <c r="F47" s="155" t="s">
        <v>83</v>
      </c>
      <c r="G47" s="155" t="s">
        <v>83</v>
      </c>
      <c r="H47" s="155" t="s">
        <v>83</v>
      </c>
      <c r="I47" s="155" t="s">
        <v>83</v>
      </c>
      <c r="J47" s="155" t="s">
        <v>83</v>
      </c>
      <c r="K47" s="155" t="s">
        <v>83</v>
      </c>
      <c r="L47" s="155" t="s">
        <v>45</v>
      </c>
      <c r="M47" s="155" t="s">
        <v>83</v>
      </c>
      <c r="N47" s="155" t="s">
        <v>83</v>
      </c>
      <c r="O47" s="155" t="s">
        <v>83</v>
      </c>
      <c r="P47" s="155" t="s">
        <v>83</v>
      </c>
      <c r="Q47" s="155" t="s">
        <v>83</v>
      </c>
      <c r="R47" s="158" t="s">
        <v>83</v>
      </c>
      <c r="S47" s="155" t="s">
        <v>83</v>
      </c>
      <c r="T47" s="155" t="s">
        <v>83</v>
      </c>
      <c r="U47" s="155" t="s">
        <v>83</v>
      </c>
      <c r="V47" s="155" t="s">
        <v>83</v>
      </c>
      <c r="W47" s="155" t="s">
        <v>83</v>
      </c>
      <c r="X47" s="155" t="s">
        <v>83</v>
      </c>
      <c r="Y47" s="155" t="s">
        <v>83</v>
      </c>
      <c r="Z47" s="155" t="s">
        <v>83</v>
      </c>
      <c r="AA47" s="158" t="s">
        <v>83</v>
      </c>
      <c r="AB47" s="155" t="s">
        <v>83</v>
      </c>
      <c r="AC47" s="155" t="s">
        <v>83</v>
      </c>
      <c r="AD47" s="155">
        <v>10.232200000000001</v>
      </c>
      <c r="AE47" s="155" t="s">
        <v>83</v>
      </c>
      <c r="AF47" s="321" t="s">
        <v>83</v>
      </c>
      <c r="AG47" s="321" t="s">
        <v>83</v>
      </c>
    </row>
    <row r="48" spans="1:33" ht="18.75" customHeight="1">
      <c r="A48" s="135" t="s">
        <v>108</v>
      </c>
      <c r="C48" s="139"/>
      <c r="D48" s="145" t="s">
        <v>2181</v>
      </c>
      <c r="E48" s="155">
        <v>1347.1107</v>
      </c>
      <c r="F48" s="155" t="s">
        <v>83</v>
      </c>
      <c r="G48" s="155" t="s">
        <v>83</v>
      </c>
      <c r="H48" s="155" t="s">
        <v>83</v>
      </c>
      <c r="I48" s="155" t="s">
        <v>83</v>
      </c>
      <c r="J48" s="155" t="s">
        <v>83</v>
      </c>
      <c r="K48" s="155" t="s">
        <v>83</v>
      </c>
      <c r="L48" s="155" t="s">
        <v>83</v>
      </c>
      <c r="M48" s="155" t="s">
        <v>83</v>
      </c>
      <c r="N48" s="155" t="s">
        <v>83</v>
      </c>
      <c r="O48" s="155" t="s">
        <v>83</v>
      </c>
      <c r="P48" s="155" t="s">
        <v>83</v>
      </c>
      <c r="Q48" s="155" t="s">
        <v>83</v>
      </c>
      <c r="R48" s="158" t="s">
        <v>83</v>
      </c>
      <c r="S48" s="155" t="s">
        <v>83</v>
      </c>
      <c r="T48" s="155" t="s">
        <v>83</v>
      </c>
      <c r="U48" s="155" t="s">
        <v>83</v>
      </c>
      <c r="V48" s="155" t="s">
        <v>83</v>
      </c>
      <c r="W48" s="155" t="s">
        <v>83</v>
      </c>
      <c r="X48" s="155" t="s">
        <v>83</v>
      </c>
      <c r="Y48" s="155" t="s">
        <v>83</v>
      </c>
      <c r="Z48" s="155" t="s">
        <v>83</v>
      </c>
      <c r="AA48" s="158" t="s">
        <v>83</v>
      </c>
      <c r="AB48" s="155" t="s">
        <v>83</v>
      </c>
      <c r="AC48" s="155" t="s">
        <v>83</v>
      </c>
      <c r="AD48" s="155" t="s">
        <v>83</v>
      </c>
      <c r="AE48" s="155" t="s">
        <v>83</v>
      </c>
      <c r="AF48" s="321" t="s">
        <v>83</v>
      </c>
      <c r="AG48" s="321" t="s">
        <v>83</v>
      </c>
    </row>
    <row r="49" spans="1:38" ht="18.75" customHeight="1">
      <c r="A49" s="135" t="s">
        <v>110</v>
      </c>
      <c r="C49" s="139"/>
      <c r="D49" s="145" t="s">
        <v>2182</v>
      </c>
      <c r="E49" s="155">
        <v>1000</v>
      </c>
      <c r="F49" s="155" t="s">
        <v>83</v>
      </c>
      <c r="G49" s="155" t="s">
        <v>83</v>
      </c>
      <c r="H49" s="155" t="s">
        <v>83</v>
      </c>
      <c r="I49" s="155" t="s">
        <v>83</v>
      </c>
      <c r="J49" s="155" t="s">
        <v>83</v>
      </c>
      <c r="K49" s="155" t="s">
        <v>83</v>
      </c>
      <c r="L49" s="155" t="s">
        <v>83</v>
      </c>
      <c r="M49" s="155" t="s">
        <v>83</v>
      </c>
      <c r="N49" s="155" t="s">
        <v>83</v>
      </c>
      <c r="O49" s="155" t="s">
        <v>83</v>
      </c>
      <c r="P49" s="155" t="s">
        <v>83</v>
      </c>
      <c r="Q49" s="155" t="s">
        <v>83</v>
      </c>
      <c r="R49" s="158" t="s">
        <v>83</v>
      </c>
      <c r="S49" s="155" t="s">
        <v>83</v>
      </c>
      <c r="T49" s="155" t="s">
        <v>83</v>
      </c>
      <c r="U49" s="155" t="s">
        <v>83</v>
      </c>
      <c r="V49" s="155" t="s">
        <v>83</v>
      </c>
      <c r="W49" s="155" t="s">
        <v>83</v>
      </c>
      <c r="X49" s="155" t="s">
        <v>83</v>
      </c>
      <c r="Y49" s="155" t="s">
        <v>83</v>
      </c>
      <c r="Z49" s="155" t="s">
        <v>83</v>
      </c>
      <c r="AA49" s="158" t="s">
        <v>83</v>
      </c>
      <c r="AB49" s="155" t="s">
        <v>83</v>
      </c>
      <c r="AC49" s="155" t="s">
        <v>83</v>
      </c>
      <c r="AD49" s="155" t="s">
        <v>83</v>
      </c>
      <c r="AE49" s="155" t="s">
        <v>83</v>
      </c>
      <c r="AF49" s="321" t="s">
        <v>83</v>
      </c>
      <c r="AG49" s="321" t="s">
        <v>83</v>
      </c>
    </row>
    <row r="50" spans="1:38" ht="18.75" customHeight="1">
      <c r="A50" s="135" t="s">
        <v>112</v>
      </c>
      <c r="C50" s="139"/>
      <c r="D50" s="145" t="s">
        <v>113</v>
      </c>
      <c r="E50" s="155">
        <v>1347.1107</v>
      </c>
      <c r="F50" s="155" t="s">
        <v>83</v>
      </c>
      <c r="G50" s="155" t="s">
        <v>83</v>
      </c>
      <c r="H50" s="155" t="s">
        <v>83</v>
      </c>
      <c r="I50" s="155" t="s">
        <v>83</v>
      </c>
      <c r="J50" s="155" t="s">
        <v>83</v>
      </c>
      <c r="K50" s="155" t="s">
        <v>83</v>
      </c>
      <c r="L50" s="155" t="s">
        <v>83</v>
      </c>
      <c r="M50" s="155" t="s">
        <v>83</v>
      </c>
      <c r="N50" s="155" t="s">
        <v>83</v>
      </c>
      <c r="O50" s="155" t="s">
        <v>83</v>
      </c>
      <c r="P50" s="155" t="s">
        <v>83</v>
      </c>
      <c r="Q50" s="155" t="s">
        <v>83</v>
      </c>
      <c r="R50" s="158" t="s">
        <v>83</v>
      </c>
      <c r="S50" s="155" t="s">
        <v>83</v>
      </c>
      <c r="T50" s="155" t="s">
        <v>83</v>
      </c>
      <c r="U50" s="155" t="s">
        <v>83</v>
      </c>
      <c r="V50" s="155" t="s">
        <v>83</v>
      </c>
      <c r="W50" s="155" t="s">
        <v>83</v>
      </c>
      <c r="X50" s="155" t="s">
        <v>83</v>
      </c>
      <c r="Y50" s="155" t="s">
        <v>83</v>
      </c>
      <c r="Z50" s="155" t="s">
        <v>83</v>
      </c>
      <c r="AA50" s="158" t="s">
        <v>83</v>
      </c>
      <c r="AB50" s="155" t="s">
        <v>83</v>
      </c>
      <c r="AC50" s="155" t="s">
        <v>83</v>
      </c>
      <c r="AD50" s="155" t="s">
        <v>83</v>
      </c>
      <c r="AE50" s="155" t="s">
        <v>83</v>
      </c>
      <c r="AF50" s="321" t="s">
        <v>83</v>
      </c>
      <c r="AG50" s="321" t="s">
        <v>83</v>
      </c>
    </row>
    <row r="51" spans="1:38" ht="18.75" customHeight="1">
      <c r="A51" s="135" t="s">
        <v>114</v>
      </c>
      <c r="C51" s="139"/>
      <c r="D51" s="145" t="s">
        <v>115</v>
      </c>
      <c r="E51" s="155">
        <v>1000</v>
      </c>
      <c r="F51" s="155" t="s">
        <v>83</v>
      </c>
      <c r="G51" s="155" t="s">
        <v>83</v>
      </c>
      <c r="H51" s="155" t="s">
        <v>83</v>
      </c>
      <c r="I51" s="155" t="s">
        <v>83</v>
      </c>
      <c r="J51" s="155" t="s">
        <v>83</v>
      </c>
      <c r="K51" s="155" t="s">
        <v>83</v>
      </c>
      <c r="L51" s="155" t="s">
        <v>83</v>
      </c>
      <c r="M51" s="155" t="s">
        <v>83</v>
      </c>
      <c r="N51" s="155" t="s">
        <v>83</v>
      </c>
      <c r="O51" s="155" t="s">
        <v>83</v>
      </c>
      <c r="P51" s="155" t="s">
        <v>83</v>
      </c>
      <c r="Q51" s="155" t="s">
        <v>83</v>
      </c>
      <c r="R51" s="158" t="s">
        <v>83</v>
      </c>
      <c r="S51" s="155" t="s">
        <v>83</v>
      </c>
      <c r="T51" s="155" t="s">
        <v>83</v>
      </c>
      <c r="U51" s="155" t="s">
        <v>83</v>
      </c>
      <c r="V51" s="155" t="s">
        <v>83</v>
      </c>
      <c r="W51" s="155" t="s">
        <v>83</v>
      </c>
      <c r="X51" s="155" t="s">
        <v>83</v>
      </c>
      <c r="Y51" s="155" t="s">
        <v>83</v>
      </c>
      <c r="Z51" s="155" t="s">
        <v>83</v>
      </c>
      <c r="AA51" s="158" t="s">
        <v>83</v>
      </c>
      <c r="AB51" s="155" t="s">
        <v>83</v>
      </c>
      <c r="AC51" s="155" t="s">
        <v>83</v>
      </c>
      <c r="AD51" s="155" t="s">
        <v>83</v>
      </c>
      <c r="AE51" s="155" t="s">
        <v>83</v>
      </c>
      <c r="AF51" s="321" t="s">
        <v>83</v>
      </c>
      <c r="AG51" s="321" t="s">
        <v>83</v>
      </c>
    </row>
    <row r="52" spans="1:38">
      <c r="C52" s="139"/>
      <c r="D52" s="145"/>
      <c r="E52" s="155"/>
      <c r="F52" s="1"/>
      <c r="G52" s="159"/>
      <c r="H52" s="159"/>
      <c r="I52" s="159"/>
      <c r="J52" s="159"/>
      <c r="K52" s="159"/>
      <c r="L52" s="159"/>
      <c r="M52" s="159"/>
      <c r="N52" s="159"/>
      <c r="O52" s="159"/>
      <c r="P52" s="159"/>
      <c r="Q52" s="159"/>
      <c r="R52" s="161"/>
      <c r="S52" s="1"/>
      <c r="T52" s="159"/>
      <c r="U52" s="159"/>
      <c r="V52" s="160"/>
      <c r="W52" s="160"/>
      <c r="X52" s="160"/>
      <c r="Y52" s="160"/>
      <c r="Z52" s="1"/>
      <c r="AA52" s="161"/>
      <c r="AB52" s="1"/>
      <c r="AC52" s="1"/>
      <c r="AD52" s="1"/>
      <c r="AE52" s="1"/>
      <c r="AF52" s="1"/>
      <c r="AG52" s="1"/>
    </row>
    <row r="53" spans="1:38" s="309" customFormat="1" ht="22.5" customHeight="1">
      <c r="A53" s="178"/>
      <c r="B53" s="178"/>
      <c r="C53" s="140">
        <v>4.2</v>
      </c>
      <c r="D53" s="172" t="s">
        <v>1643</v>
      </c>
      <c r="E53" s="155"/>
      <c r="F53" s="1"/>
      <c r="G53" s="155"/>
      <c r="H53" s="155"/>
      <c r="I53" s="155"/>
      <c r="J53" s="155"/>
      <c r="K53" s="155"/>
      <c r="L53" s="155"/>
      <c r="M53" s="155"/>
      <c r="N53" s="155"/>
      <c r="O53" s="155"/>
      <c r="P53" s="155"/>
      <c r="Q53" s="155"/>
      <c r="R53" s="161"/>
      <c r="S53" s="1"/>
      <c r="T53" s="155"/>
      <c r="U53" s="155"/>
      <c r="V53" s="155"/>
      <c r="W53" s="155"/>
      <c r="X53" s="155"/>
      <c r="Y53" s="155"/>
      <c r="Z53" s="1"/>
      <c r="AA53" s="161"/>
      <c r="AB53" s="1"/>
      <c r="AC53" s="1"/>
      <c r="AD53" s="1"/>
      <c r="AE53" s="1"/>
      <c r="AF53" s="1"/>
      <c r="AG53" s="1"/>
      <c r="AL53" s="135"/>
    </row>
    <row r="54" spans="1:38" ht="17.25" customHeight="1">
      <c r="A54" s="135" t="s">
        <v>41</v>
      </c>
      <c r="C54" s="139"/>
      <c r="D54" s="145" t="s">
        <v>42</v>
      </c>
      <c r="E54" s="155">
        <v>2106.9529000000002</v>
      </c>
      <c r="F54" s="155">
        <v>1107.2931000000001</v>
      </c>
      <c r="G54" s="155">
        <v>35.377800000000001</v>
      </c>
      <c r="H54" s="155">
        <v>32.264400000000002</v>
      </c>
      <c r="I54" s="155">
        <v>16.7715</v>
      </c>
      <c r="J54" s="155">
        <v>1096.1099999999999</v>
      </c>
      <c r="K54" s="155">
        <v>46.3294</v>
      </c>
      <c r="L54" s="155">
        <v>28.922699999999999</v>
      </c>
      <c r="M54" s="155">
        <v>312.63479999999998</v>
      </c>
      <c r="N54" s="155">
        <v>130.8263</v>
      </c>
      <c r="O54" s="155">
        <v>85.891400000000004</v>
      </c>
      <c r="P54" s="155">
        <v>24.9513</v>
      </c>
      <c r="Q54" s="155">
        <v>56.155900000000003</v>
      </c>
      <c r="R54" s="155">
        <v>15.7037</v>
      </c>
      <c r="S54" s="155">
        <v>15.746</v>
      </c>
      <c r="T54" s="155">
        <v>18.5382</v>
      </c>
      <c r="U54" s="155">
        <v>7.5743</v>
      </c>
      <c r="V54" s="155">
        <v>18.971</v>
      </c>
      <c r="W54" s="155">
        <v>17.501799999999999</v>
      </c>
      <c r="X54" s="155">
        <v>26.646799999999999</v>
      </c>
      <c r="Y54" s="155">
        <v>24.364999999999998</v>
      </c>
      <c r="Z54" s="155">
        <v>12.686400000000001</v>
      </c>
      <c r="AA54" s="155">
        <v>12.567600000000001</v>
      </c>
      <c r="AB54" s="155">
        <v>12.4213</v>
      </c>
      <c r="AC54" s="155">
        <v>15.9147</v>
      </c>
      <c r="AD54" s="155">
        <v>10.622400000000001</v>
      </c>
      <c r="AE54" s="155">
        <v>9.5465999999999998</v>
      </c>
      <c r="AF54" s="155">
        <v>9.5642999999999994</v>
      </c>
      <c r="AG54" s="155" t="s">
        <v>83</v>
      </c>
    </row>
    <row r="55" spans="1:38" ht="17.25" customHeight="1">
      <c r="A55" s="135" t="s">
        <v>43</v>
      </c>
      <c r="C55" s="139"/>
      <c r="D55" s="145" t="s">
        <v>2144</v>
      </c>
      <c r="E55" s="155" t="s">
        <v>83</v>
      </c>
      <c r="F55" s="155" t="s">
        <v>83</v>
      </c>
      <c r="G55" s="155" t="s">
        <v>83</v>
      </c>
      <c r="H55" s="155" t="s">
        <v>83</v>
      </c>
      <c r="I55" s="155" t="s">
        <v>83</v>
      </c>
      <c r="J55" s="155" t="s">
        <v>83</v>
      </c>
      <c r="K55" s="155" t="s">
        <v>83</v>
      </c>
      <c r="L55" s="155" t="s">
        <v>83</v>
      </c>
      <c r="M55" s="155">
        <v>39.737000000000002</v>
      </c>
      <c r="N55" s="155">
        <v>35.226100000000002</v>
      </c>
      <c r="O55" s="155">
        <v>31.47</v>
      </c>
      <c r="P55" s="155">
        <v>21.223500000000001</v>
      </c>
      <c r="Q55" s="155">
        <v>26.715599999999998</v>
      </c>
      <c r="R55" s="155">
        <v>14.8353</v>
      </c>
      <c r="S55" s="155">
        <v>15.746</v>
      </c>
      <c r="T55" s="155">
        <v>16.4772</v>
      </c>
      <c r="U55" s="155">
        <v>7.5743</v>
      </c>
      <c r="V55" s="155">
        <v>18.971</v>
      </c>
      <c r="W55" s="155">
        <v>17.501799999999999</v>
      </c>
      <c r="X55" s="155">
        <v>26.646799999999999</v>
      </c>
      <c r="Y55" s="155">
        <v>24.364999999999998</v>
      </c>
      <c r="Z55" s="155">
        <v>12.686400000000001</v>
      </c>
      <c r="AA55" s="155">
        <v>12.567600000000001</v>
      </c>
      <c r="AB55" s="155">
        <v>12.4213</v>
      </c>
      <c r="AC55" s="155">
        <v>15.2018</v>
      </c>
      <c r="AD55" s="155" t="s">
        <v>83</v>
      </c>
      <c r="AE55" s="155">
        <v>9.5465999999999998</v>
      </c>
      <c r="AF55" s="155">
        <v>9.5642999999999994</v>
      </c>
      <c r="AG55" s="155" t="s">
        <v>83</v>
      </c>
    </row>
    <row r="56" spans="1:38" ht="17.25" customHeight="1">
      <c r="A56" s="135" t="s">
        <v>46</v>
      </c>
      <c r="C56" s="139"/>
      <c r="D56" s="145" t="s">
        <v>2164</v>
      </c>
      <c r="E56" s="155">
        <v>1001.3789</v>
      </c>
      <c r="F56" s="155">
        <v>1000.0006</v>
      </c>
      <c r="G56" s="155" t="s">
        <v>83</v>
      </c>
      <c r="H56" s="155" t="s">
        <v>83</v>
      </c>
      <c r="I56" s="155">
        <v>10.0519</v>
      </c>
      <c r="J56" s="155">
        <v>1028.896</v>
      </c>
      <c r="K56" s="155" t="s">
        <v>83</v>
      </c>
      <c r="L56" s="155" t="s">
        <v>83</v>
      </c>
      <c r="M56" s="155" t="s">
        <v>83</v>
      </c>
      <c r="N56" s="155" t="s">
        <v>83</v>
      </c>
      <c r="O56" s="155" t="s">
        <v>83</v>
      </c>
      <c r="P56" s="155" t="s">
        <v>83</v>
      </c>
      <c r="Q56" s="155" t="s">
        <v>83</v>
      </c>
      <c r="R56" s="155" t="s">
        <v>83</v>
      </c>
      <c r="S56" s="155" t="s">
        <v>83</v>
      </c>
      <c r="T56" s="155" t="s">
        <v>83</v>
      </c>
      <c r="U56" s="155" t="s">
        <v>83</v>
      </c>
      <c r="V56" s="155" t="s">
        <v>83</v>
      </c>
      <c r="W56" s="155" t="s">
        <v>83</v>
      </c>
      <c r="X56" s="155" t="s">
        <v>83</v>
      </c>
      <c r="Y56" s="155" t="s">
        <v>83</v>
      </c>
      <c r="Z56" s="155" t="s">
        <v>83</v>
      </c>
      <c r="AA56" s="155" t="s">
        <v>83</v>
      </c>
      <c r="AB56" s="155" t="s">
        <v>83</v>
      </c>
      <c r="AC56" s="155" t="s">
        <v>83</v>
      </c>
      <c r="AD56" s="155" t="s">
        <v>83</v>
      </c>
      <c r="AE56" s="155" t="s">
        <v>83</v>
      </c>
      <c r="AF56" s="155" t="s">
        <v>83</v>
      </c>
      <c r="AG56" s="155" t="s">
        <v>83</v>
      </c>
    </row>
    <row r="57" spans="1:38" ht="17.25" customHeight="1">
      <c r="A57" s="135" t="s">
        <v>48</v>
      </c>
      <c r="C57" s="139"/>
      <c r="D57" s="145" t="s">
        <v>2162</v>
      </c>
      <c r="E57" s="155">
        <v>1107.83</v>
      </c>
      <c r="F57" s="155">
        <v>1000.1807</v>
      </c>
      <c r="G57" s="155" t="s">
        <v>83</v>
      </c>
      <c r="H57" s="155">
        <v>10.2026</v>
      </c>
      <c r="I57" s="155">
        <v>10.209099999999999</v>
      </c>
      <c r="J57" s="155">
        <v>1030.7704000000001</v>
      </c>
      <c r="K57" s="155" t="s">
        <v>83</v>
      </c>
      <c r="L57" s="155" t="s">
        <v>83</v>
      </c>
      <c r="M57" s="155" t="s">
        <v>83</v>
      </c>
      <c r="N57" s="155" t="s">
        <v>83</v>
      </c>
      <c r="O57" s="155" t="s">
        <v>83</v>
      </c>
      <c r="P57" s="155" t="s">
        <v>83</v>
      </c>
      <c r="Q57" s="155" t="s">
        <v>83</v>
      </c>
      <c r="R57" s="155" t="s">
        <v>83</v>
      </c>
      <c r="S57" s="155" t="s">
        <v>83</v>
      </c>
      <c r="T57" s="155" t="s">
        <v>83</v>
      </c>
      <c r="U57" s="155" t="s">
        <v>83</v>
      </c>
      <c r="V57" s="155" t="s">
        <v>83</v>
      </c>
      <c r="W57" s="155" t="s">
        <v>83</v>
      </c>
      <c r="X57" s="155" t="s">
        <v>83</v>
      </c>
      <c r="Y57" s="155" t="s">
        <v>83</v>
      </c>
      <c r="Z57" s="155" t="s">
        <v>83</v>
      </c>
      <c r="AA57" s="155" t="s">
        <v>83</v>
      </c>
      <c r="AB57" s="155" t="s">
        <v>83</v>
      </c>
      <c r="AC57" s="155" t="s">
        <v>83</v>
      </c>
      <c r="AD57" s="155" t="s">
        <v>83</v>
      </c>
      <c r="AE57" s="155" t="s">
        <v>83</v>
      </c>
      <c r="AF57" s="155" t="s">
        <v>83</v>
      </c>
      <c r="AG57" s="155" t="s">
        <v>83</v>
      </c>
    </row>
    <row r="58" spans="1:38" ht="17.25" customHeight="1">
      <c r="A58" s="135" t="s">
        <v>50</v>
      </c>
      <c r="C58" s="139"/>
      <c r="D58" s="145" t="s">
        <v>2147</v>
      </c>
      <c r="E58" s="155" t="s">
        <v>83</v>
      </c>
      <c r="F58" s="155" t="s">
        <v>83</v>
      </c>
      <c r="G58" s="155" t="s">
        <v>83</v>
      </c>
      <c r="H58" s="155" t="s">
        <v>83</v>
      </c>
      <c r="I58" s="155" t="s">
        <v>83</v>
      </c>
      <c r="J58" s="155" t="s">
        <v>83</v>
      </c>
      <c r="K58" s="155" t="s">
        <v>83</v>
      </c>
      <c r="L58" s="155">
        <v>10.5876</v>
      </c>
      <c r="M58" s="155" t="s">
        <v>83</v>
      </c>
      <c r="N58" s="155" t="s">
        <v>83</v>
      </c>
      <c r="O58" s="155" t="s">
        <v>83</v>
      </c>
      <c r="P58" s="155" t="s">
        <v>83</v>
      </c>
      <c r="Q58" s="155" t="s">
        <v>83</v>
      </c>
      <c r="R58" s="155" t="s">
        <v>83</v>
      </c>
      <c r="S58" s="155" t="s">
        <v>83</v>
      </c>
      <c r="T58" s="155" t="s">
        <v>83</v>
      </c>
      <c r="U58" s="155" t="s">
        <v>83</v>
      </c>
      <c r="V58" s="155" t="s">
        <v>83</v>
      </c>
      <c r="W58" s="155" t="s">
        <v>83</v>
      </c>
      <c r="X58" s="155" t="s">
        <v>83</v>
      </c>
      <c r="Y58" s="155" t="s">
        <v>83</v>
      </c>
      <c r="Z58" s="155" t="s">
        <v>83</v>
      </c>
      <c r="AA58" s="155" t="s">
        <v>83</v>
      </c>
      <c r="AB58" s="155" t="s">
        <v>83</v>
      </c>
      <c r="AC58" s="155" t="s">
        <v>83</v>
      </c>
      <c r="AD58" s="155" t="s">
        <v>83</v>
      </c>
      <c r="AE58" s="155" t="s">
        <v>83</v>
      </c>
      <c r="AF58" s="155" t="s">
        <v>83</v>
      </c>
      <c r="AG58" s="155" t="s">
        <v>83</v>
      </c>
    </row>
    <row r="59" spans="1:38" ht="17.25" customHeight="1">
      <c r="A59" s="135" t="s">
        <v>52</v>
      </c>
      <c r="C59" s="139"/>
      <c r="D59" s="145" t="s">
        <v>2150</v>
      </c>
      <c r="E59" s="155">
        <v>1002.2952</v>
      </c>
      <c r="F59" s="155">
        <v>1000.5237</v>
      </c>
      <c r="G59" s="155" t="s">
        <v>83</v>
      </c>
      <c r="H59" s="155">
        <v>11.829700000000001</v>
      </c>
      <c r="I59" s="155">
        <v>10.295199999999999</v>
      </c>
      <c r="J59" s="155">
        <v>1023.1215</v>
      </c>
      <c r="K59" s="155">
        <v>12.799899999999999</v>
      </c>
      <c r="L59" s="155">
        <v>10.596500000000001</v>
      </c>
      <c r="M59" s="155" t="s">
        <v>83</v>
      </c>
      <c r="N59" s="155" t="s">
        <v>83</v>
      </c>
      <c r="O59" s="155" t="s">
        <v>83</v>
      </c>
      <c r="P59" s="155" t="s">
        <v>83</v>
      </c>
      <c r="Q59" s="155" t="s">
        <v>83</v>
      </c>
      <c r="R59" s="155" t="s">
        <v>83</v>
      </c>
      <c r="S59" s="155" t="s">
        <v>83</v>
      </c>
      <c r="T59" s="155" t="s">
        <v>83</v>
      </c>
      <c r="U59" s="155" t="s">
        <v>83</v>
      </c>
      <c r="V59" s="155" t="s">
        <v>83</v>
      </c>
      <c r="W59" s="155" t="s">
        <v>83</v>
      </c>
      <c r="X59" s="155" t="s">
        <v>83</v>
      </c>
      <c r="Y59" s="155" t="s">
        <v>83</v>
      </c>
      <c r="Z59" s="155" t="s">
        <v>83</v>
      </c>
      <c r="AA59" s="155" t="s">
        <v>83</v>
      </c>
      <c r="AB59" s="155" t="s">
        <v>83</v>
      </c>
      <c r="AC59" s="155" t="s">
        <v>83</v>
      </c>
      <c r="AD59" s="155">
        <v>10.044499999999999</v>
      </c>
      <c r="AE59" s="155" t="s">
        <v>83</v>
      </c>
      <c r="AF59" s="155" t="s">
        <v>83</v>
      </c>
      <c r="AG59" s="155" t="s">
        <v>83</v>
      </c>
    </row>
    <row r="60" spans="1:38" ht="17.25" customHeight="1">
      <c r="A60" s="135" t="s">
        <v>54</v>
      </c>
      <c r="C60" s="139"/>
      <c r="D60" s="145" t="s">
        <v>2152</v>
      </c>
      <c r="E60" s="155" t="s">
        <v>83</v>
      </c>
      <c r="F60" s="155" t="s">
        <v>83</v>
      </c>
      <c r="G60" s="155">
        <v>10.7608</v>
      </c>
      <c r="H60" s="155">
        <v>11.2712</v>
      </c>
      <c r="I60" s="155" t="s">
        <v>83</v>
      </c>
      <c r="J60" s="155" t="s">
        <v>83</v>
      </c>
      <c r="K60" s="155">
        <v>16.6037</v>
      </c>
      <c r="L60" s="155">
        <v>14.5374</v>
      </c>
      <c r="M60" s="155" t="s">
        <v>83</v>
      </c>
      <c r="N60" s="155" t="s">
        <v>83</v>
      </c>
      <c r="O60" s="155" t="s">
        <v>83</v>
      </c>
      <c r="P60" s="155" t="s">
        <v>83</v>
      </c>
      <c r="Q60" s="155" t="s">
        <v>83</v>
      </c>
      <c r="R60" s="155" t="s">
        <v>83</v>
      </c>
      <c r="S60" s="155" t="s">
        <v>83</v>
      </c>
      <c r="T60" s="155" t="s">
        <v>83</v>
      </c>
      <c r="U60" s="155" t="s">
        <v>83</v>
      </c>
      <c r="V60" s="155" t="s">
        <v>83</v>
      </c>
      <c r="W60" s="155" t="s">
        <v>83</v>
      </c>
      <c r="X60" s="155" t="s">
        <v>83</v>
      </c>
      <c r="Y60" s="155" t="s">
        <v>83</v>
      </c>
      <c r="Z60" s="155" t="s">
        <v>83</v>
      </c>
      <c r="AA60" s="155" t="s">
        <v>83</v>
      </c>
      <c r="AB60" s="155" t="s">
        <v>83</v>
      </c>
      <c r="AC60" s="155" t="s">
        <v>83</v>
      </c>
      <c r="AD60" s="155">
        <v>10.0848</v>
      </c>
      <c r="AE60" s="155" t="s">
        <v>83</v>
      </c>
      <c r="AF60" s="155" t="s">
        <v>83</v>
      </c>
      <c r="AG60" s="155" t="s">
        <v>83</v>
      </c>
    </row>
    <row r="61" spans="1:38" ht="17.25" customHeight="1">
      <c r="A61" s="135" t="s">
        <v>56</v>
      </c>
      <c r="C61" s="139"/>
      <c r="D61" s="145" t="s">
        <v>2148</v>
      </c>
      <c r="E61" s="155" t="s">
        <v>83</v>
      </c>
      <c r="F61" s="155" t="s">
        <v>83</v>
      </c>
      <c r="G61" s="155" t="s">
        <v>83</v>
      </c>
      <c r="H61" s="155" t="s">
        <v>83</v>
      </c>
      <c r="I61" s="155" t="s">
        <v>83</v>
      </c>
      <c r="J61" s="155" t="s">
        <v>83</v>
      </c>
      <c r="K61" s="155" t="s">
        <v>83</v>
      </c>
      <c r="L61" s="155">
        <v>11.3291</v>
      </c>
      <c r="M61" s="155" t="s">
        <v>83</v>
      </c>
      <c r="N61" s="155" t="s">
        <v>83</v>
      </c>
      <c r="O61" s="155" t="s">
        <v>83</v>
      </c>
      <c r="P61" s="155" t="s">
        <v>83</v>
      </c>
      <c r="Q61" s="155" t="s">
        <v>83</v>
      </c>
      <c r="R61" s="155" t="s">
        <v>83</v>
      </c>
      <c r="S61" s="155" t="s">
        <v>83</v>
      </c>
      <c r="T61" s="155" t="s">
        <v>83</v>
      </c>
      <c r="U61" s="155" t="s">
        <v>83</v>
      </c>
      <c r="V61" s="155" t="s">
        <v>83</v>
      </c>
      <c r="W61" s="155" t="s">
        <v>83</v>
      </c>
      <c r="X61" s="155" t="s">
        <v>83</v>
      </c>
      <c r="Y61" s="155" t="s">
        <v>83</v>
      </c>
      <c r="Z61" s="155" t="s">
        <v>83</v>
      </c>
      <c r="AA61" s="155" t="s">
        <v>83</v>
      </c>
      <c r="AB61" s="155" t="s">
        <v>83</v>
      </c>
      <c r="AC61" s="155" t="s">
        <v>83</v>
      </c>
      <c r="AD61" s="155">
        <v>10.078200000000001</v>
      </c>
      <c r="AE61" s="155" t="s">
        <v>83</v>
      </c>
      <c r="AF61" s="155" t="s">
        <v>83</v>
      </c>
      <c r="AG61" s="155" t="s">
        <v>83</v>
      </c>
    </row>
    <row r="62" spans="1:38" ht="17.25" customHeight="1">
      <c r="A62" s="135" t="s">
        <v>58</v>
      </c>
      <c r="C62" s="139"/>
      <c r="D62" s="145" t="s">
        <v>59</v>
      </c>
      <c r="E62" s="179">
        <v>3055.0565999999999</v>
      </c>
      <c r="F62" s="179" t="s">
        <v>83</v>
      </c>
      <c r="G62" s="179" t="s">
        <v>83</v>
      </c>
      <c r="H62" s="179" t="s">
        <v>83</v>
      </c>
      <c r="I62" s="179">
        <v>23.970199999999998</v>
      </c>
      <c r="J62" s="179" t="s">
        <v>83</v>
      </c>
      <c r="K62" s="179" t="s">
        <v>83</v>
      </c>
      <c r="L62" s="179">
        <v>27.757400000000001</v>
      </c>
      <c r="M62" s="179" t="s">
        <v>83</v>
      </c>
      <c r="N62" s="179" t="s">
        <v>83</v>
      </c>
      <c r="O62" s="179" t="s">
        <v>83</v>
      </c>
      <c r="P62" s="179" t="s">
        <v>83</v>
      </c>
      <c r="Q62" s="179" t="s">
        <v>83</v>
      </c>
      <c r="R62" s="179" t="s">
        <v>83</v>
      </c>
      <c r="S62" s="179" t="s">
        <v>83</v>
      </c>
      <c r="T62" s="179" t="s">
        <v>83</v>
      </c>
      <c r="U62" s="179" t="s">
        <v>83</v>
      </c>
      <c r="V62" s="179" t="s">
        <v>83</v>
      </c>
      <c r="W62" s="179" t="s">
        <v>83</v>
      </c>
      <c r="X62" s="179" t="s">
        <v>83</v>
      </c>
      <c r="Y62" s="179" t="s">
        <v>83</v>
      </c>
      <c r="Z62" s="179" t="s">
        <v>83</v>
      </c>
      <c r="AA62" s="179" t="s">
        <v>83</v>
      </c>
      <c r="AB62" s="179" t="s">
        <v>83</v>
      </c>
      <c r="AC62" s="179" t="s">
        <v>83</v>
      </c>
      <c r="AD62" s="179" t="s">
        <v>83</v>
      </c>
      <c r="AE62" s="179" t="s">
        <v>83</v>
      </c>
      <c r="AF62" s="179" t="s">
        <v>83</v>
      </c>
      <c r="AG62" s="179" t="s">
        <v>83</v>
      </c>
    </row>
    <row r="63" spans="1:38" ht="17.25" customHeight="1">
      <c r="A63" s="135" t="s">
        <v>60</v>
      </c>
      <c r="C63" s="139"/>
      <c r="D63" s="145" t="s">
        <v>2167</v>
      </c>
      <c r="E63" s="179">
        <v>1019.3</v>
      </c>
      <c r="F63" s="179" t="s">
        <v>83</v>
      </c>
      <c r="G63" s="179" t="s">
        <v>83</v>
      </c>
      <c r="H63" s="179" t="s">
        <v>83</v>
      </c>
      <c r="I63" s="179">
        <v>10.003299999999999</v>
      </c>
      <c r="J63" s="179" t="s">
        <v>83</v>
      </c>
      <c r="K63" s="179" t="s">
        <v>83</v>
      </c>
      <c r="L63" s="179" t="s">
        <v>83</v>
      </c>
      <c r="M63" s="179" t="s">
        <v>83</v>
      </c>
      <c r="N63" s="179" t="s">
        <v>83</v>
      </c>
      <c r="O63" s="179" t="s">
        <v>83</v>
      </c>
      <c r="P63" s="179" t="s">
        <v>83</v>
      </c>
      <c r="Q63" s="179" t="s">
        <v>83</v>
      </c>
      <c r="R63" s="179" t="s">
        <v>83</v>
      </c>
      <c r="S63" s="179" t="s">
        <v>83</v>
      </c>
      <c r="T63" s="179" t="s">
        <v>83</v>
      </c>
      <c r="U63" s="179" t="s">
        <v>83</v>
      </c>
      <c r="V63" s="179" t="s">
        <v>83</v>
      </c>
      <c r="W63" s="179" t="s">
        <v>83</v>
      </c>
      <c r="X63" s="179" t="s">
        <v>83</v>
      </c>
      <c r="Y63" s="179" t="s">
        <v>83</v>
      </c>
      <c r="Z63" s="179" t="s">
        <v>83</v>
      </c>
      <c r="AA63" s="179" t="s">
        <v>83</v>
      </c>
      <c r="AB63" s="179" t="s">
        <v>83</v>
      </c>
      <c r="AC63" s="179" t="s">
        <v>83</v>
      </c>
      <c r="AD63" s="179" t="s">
        <v>83</v>
      </c>
      <c r="AE63" s="179" t="s">
        <v>83</v>
      </c>
      <c r="AF63" s="179" t="s">
        <v>83</v>
      </c>
      <c r="AG63" s="179" t="s">
        <v>83</v>
      </c>
    </row>
    <row r="64" spans="1:38" ht="17.25" customHeight="1">
      <c r="A64" s="135" t="s">
        <v>62</v>
      </c>
      <c r="C64" s="139"/>
      <c r="D64" s="145" t="s">
        <v>2168</v>
      </c>
      <c r="E64" s="179">
        <v>1000.524</v>
      </c>
      <c r="F64" s="179" t="s">
        <v>83</v>
      </c>
      <c r="G64" s="179" t="s">
        <v>83</v>
      </c>
      <c r="H64" s="179" t="s">
        <v>83</v>
      </c>
      <c r="I64" s="179">
        <v>10.017099999999999</v>
      </c>
      <c r="J64" s="179" t="s">
        <v>83</v>
      </c>
      <c r="K64" s="179" t="s">
        <v>83</v>
      </c>
      <c r="L64" s="179" t="s">
        <v>83</v>
      </c>
      <c r="M64" s="179" t="s">
        <v>83</v>
      </c>
      <c r="N64" s="179" t="s">
        <v>83</v>
      </c>
      <c r="O64" s="179" t="s">
        <v>83</v>
      </c>
      <c r="P64" s="179" t="s">
        <v>83</v>
      </c>
      <c r="Q64" s="179" t="s">
        <v>83</v>
      </c>
      <c r="R64" s="179" t="s">
        <v>83</v>
      </c>
      <c r="S64" s="179" t="s">
        <v>83</v>
      </c>
      <c r="T64" s="179" t="s">
        <v>83</v>
      </c>
      <c r="U64" s="179" t="s">
        <v>83</v>
      </c>
      <c r="V64" s="179" t="s">
        <v>83</v>
      </c>
      <c r="W64" s="179" t="s">
        <v>83</v>
      </c>
      <c r="X64" s="179" t="s">
        <v>83</v>
      </c>
      <c r="Y64" s="179" t="s">
        <v>83</v>
      </c>
      <c r="Z64" s="179" t="s">
        <v>83</v>
      </c>
      <c r="AA64" s="179" t="s">
        <v>83</v>
      </c>
      <c r="AB64" s="179" t="s">
        <v>83</v>
      </c>
      <c r="AC64" s="179" t="s">
        <v>83</v>
      </c>
      <c r="AD64" s="179" t="s">
        <v>83</v>
      </c>
      <c r="AE64" s="179" t="s">
        <v>83</v>
      </c>
      <c r="AF64" s="179" t="s">
        <v>83</v>
      </c>
      <c r="AG64" s="179" t="s">
        <v>83</v>
      </c>
    </row>
    <row r="65" spans="1:33" ht="17.25" customHeight="1">
      <c r="A65" s="135" t="s">
        <v>64</v>
      </c>
      <c r="C65" s="139"/>
      <c r="D65" s="145" t="s">
        <v>2154</v>
      </c>
      <c r="E65" s="179" t="s">
        <v>83</v>
      </c>
      <c r="F65" s="179" t="s">
        <v>83</v>
      </c>
      <c r="G65" s="179" t="s">
        <v>83</v>
      </c>
      <c r="H65" s="179" t="s">
        <v>83</v>
      </c>
      <c r="I65" s="179" t="s">
        <v>83</v>
      </c>
      <c r="J65" s="179" t="s">
        <v>83</v>
      </c>
      <c r="K65" s="179" t="s">
        <v>83</v>
      </c>
      <c r="L65" s="179" t="s">
        <v>45</v>
      </c>
      <c r="M65" s="179" t="s">
        <v>83</v>
      </c>
      <c r="N65" s="179" t="s">
        <v>83</v>
      </c>
      <c r="O65" s="179" t="s">
        <v>83</v>
      </c>
      <c r="P65" s="179" t="s">
        <v>83</v>
      </c>
      <c r="Q65" s="179" t="s">
        <v>83</v>
      </c>
      <c r="R65" s="179" t="s">
        <v>83</v>
      </c>
      <c r="S65" s="179" t="s">
        <v>83</v>
      </c>
      <c r="T65" s="179" t="s">
        <v>83</v>
      </c>
      <c r="U65" s="179" t="s">
        <v>83</v>
      </c>
      <c r="V65" s="179" t="s">
        <v>83</v>
      </c>
      <c r="W65" s="179" t="s">
        <v>83</v>
      </c>
      <c r="X65" s="179" t="s">
        <v>83</v>
      </c>
      <c r="Y65" s="179" t="s">
        <v>83</v>
      </c>
      <c r="Z65" s="179" t="s">
        <v>83</v>
      </c>
      <c r="AA65" s="179" t="s">
        <v>83</v>
      </c>
      <c r="AB65" s="179" t="s">
        <v>83</v>
      </c>
      <c r="AC65" s="179" t="s">
        <v>83</v>
      </c>
      <c r="AD65" s="179" t="s">
        <v>83</v>
      </c>
      <c r="AE65" s="179" t="s">
        <v>83</v>
      </c>
      <c r="AF65" s="179" t="s">
        <v>83</v>
      </c>
      <c r="AG65" s="179" t="s">
        <v>83</v>
      </c>
    </row>
    <row r="66" spans="1:33" ht="17.25" customHeight="1">
      <c r="A66" s="135" t="s">
        <v>66</v>
      </c>
      <c r="C66" s="139"/>
      <c r="D66" s="145" t="s">
        <v>2156</v>
      </c>
      <c r="E66" s="179" t="s">
        <v>83</v>
      </c>
      <c r="F66" s="179" t="s">
        <v>83</v>
      </c>
      <c r="G66" s="179" t="s">
        <v>83</v>
      </c>
      <c r="H66" s="179" t="s">
        <v>83</v>
      </c>
      <c r="I66" s="179" t="s">
        <v>83</v>
      </c>
      <c r="J66" s="179" t="s">
        <v>83</v>
      </c>
      <c r="K66" s="179" t="s">
        <v>83</v>
      </c>
      <c r="L66" s="179">
        <v>17.551400000000001</v>
      </c>
      <c r="M66" s="179" t="s">
        <v>83</v>
      </c>
      <c r="N66" s="179" t="s">
        <v>83</v>
      </c>
      <c r="O66" s="179" t="s">
        <v>83</v>
      </c>
      <c r="P66" s="179" t="s">
        <v>83</v>
      </c>
      <c r="Q66" s="179" t="s">
        <v>83</v>
      </c>
      <c r="R66" s="179" t="s">
        <v>83</v>
      </c>
      <c r="S66" s="179" t="s">
        <v>83</v>
      </c>
      <c r="T66" s="179" t="s">
        <v>83</v>
      </c>
      <c r="U66" s="179" t="s">
        <v>83</v>
      </c>
      <c r="V66" s="179" t="s">
        <v>83</v>
      </c>
      <c r="W66" s="179" t="s">
        <v>83</v>
      </c>
      <c r="X66" s="179" t="s">
        <v>83</v>
      </c>
      <c r="Y66" s="179" t="s">
        <v>83</v>
      </c>
      <c r="Z66" s="179" t="s">
        <v>83</v>
      </c>
      <c r="AA66" s="179" t="s">
        <v>83</v>
      </c>
      <c r="AB66" s="179" t="s">
        <v>83</v>
      </c>
      <c r="AC66" s="179" t="s">
        <v>83</v>
      </c>
      <c r="AD66" s="179" t="s">
        <v>83</v>
      </c>
      <c r="AE66" s="179" t="s">
        <v>83</v>
      </c>
      <c r="AF66" s="179" t="s">
        <v>83</v>
      </c>
      <c r="AG66" s="179" t="s">
        <v>83</v>
      </c>
    </row>
    <row r="67" spans="1:33" ht="17.25" customHeight="1">
      <c r="A67" s="135" t="s">
        <v>68</v>
      </c>
      <c r="C67" s="139"/>
      <c r="D67" s="145" t="s">
        <v>2157</v>
      </c>
      <c r="E67" s="179" t="s">
        <v>83</v>
      </c>
      <c r="F67" s="179" t="s">
        <v>83</v>
      </c>
      <c r="G67" s="179" t="s">
        <v>83</v>
      </c>
      <c r="H67" s="179" t="s">
        <v>83</v>
      </c>
      <c r="I67" s="179" t="s">
        <v>83</v>
      </c>
      <c r="J67" s="179" t="s">
        <v>83</v>
      </c>
      <c r="K67" s="179" t="s">
        <v>83</v>
      </c>
      <c r="L67" s="179">
        <v>16.934100000000001</v>
      </c>
      <c r="M67" s="179" t="s">
        <v>83</v>
      </c>
      <c r="N67" s="179" t="s">
        <v>83</v>
      </c>
      <c r="O67" s="179" t="s">
        <v>83</v>
      </c>
      <c r="P67" s="179" t="s">
        <v>83</v>
      </c>
      <c r="Q67" s="179" t="s">
        <v>83</v>
      </c>
      <c r="R67" s="179" t="s">
        <v>83</v>
      </c>
      <c r="S67" s="179" t="s">
        <v>83</v>
      </c>
      <c r="T67" s="179" t="s">
        <v>83</v>
      </c>
      <c r="U67" s="179" t="s">
        <v>83</v>
      </c>
      <c r="V67" s="179" t="s">
        <v>83</v>
      </c>
      <c r="W67" s="179" t="s">
        <v>83</v>
      </c>
      <c r="X67" s="179" t="s">
        <v>83</v>
      </c>
      <c r="Y67" s="179" t="s">
        <v>83</v>
      </c>
      <c r="Z67" s="179" t="s">
        <v>83</v>
      </c>
      <c r="AA67" s="179" t="s">
        <v>83</v>
      </c>
      <c r="AB67" s="179" t="s">
        <v>83</v>
      </c>
      <c r="AC67" s="179" t="s">
        <v>83</v>
      </c>
      <c r="AD67" s="179" t="s">
        <v>83</v>
      </c>
      <c r="AE67" s="179" t="s">
        <v>83</v>
      </c>
      <c r="AF67" s="179" t="s">
        <v>83</v>
      </c>
      <c r="AG67" s="179" t="s">
        <v>83</v>
      </c>
    </row>
    <row r="68" spans="1:33" ht="17.25" customHeight="1">
      <c r="A68" s="135" t="s">
        <v>70</v>
      </c>
      <c r="C68" s="139"/>
      <c r="D68" s="145" t="s">
        <v>2155</v>
      </c>
      <c r="E68" s="179" t="s">
        <v>83</v>
      </c>
      <c r="F68" s="179" t="s">
        <v>83</v>
      </c>
      <c r="G68" s="179" t="s">
        <v>83</v>
      </c>
      <c r="H68" s="179" t="s">
        <v>83</v>
      </c>
      <c r="I68" s="179" t="s">
        <v>83</v>
      </c>
      <c r="J68" s="179" t="s">
        <v>83</v>
      </c>
      <c r="K68" s="179" t="s">
        <v>83</v>
      </c>
      <c r="L68" s="179">
        <v>19.630500000000001</v>
      </c>
      <c r="M68" s="179" t="s">
        <v>83</v>
      </c>
      <c r="N68" s="179" t="s">
        <v>83</v>
      </c>
      <c r="O68" s="179" t="s">
        <v>83</v>
      </c>
      <c r="P68" s="179" t="s">
        <v>83</v>
      </c>
      <c r="Q68" s="179" t="s">
        <v>83</v>
      </c>
      <c r="R68" s="179" t="s">
        <v>83</v>
      </c>
      <c r="S68" s="179" t="s">
        <v>83</v>
      </c>
      <c r="T68" s="179" t="s">
        <v>83</v>
      </c>
      <c r="U68" s="179" t="s">
        <v>83</v>
      </c>
      <c r="V68" s="179" t="s">
        <v>83</v>
      </c>
      <c r="W68" s="179" t="s">
        <v>83</v>
      </c>
      <c r="X68" s="179" t="s">
        <v>83</v>
      </c>
      <c r="Y68" s="179" t="s">
        <v>83</v>
      </c>
      <c r="Z68" s="179" t="s">
        <v>83</v>
      </c>
      <c r="AA68" s="179" t="s">
        <v>83</v>
      </c>
      <c r="AB68" s="179" t="s">
        <v>83</v>
      </c>
      <c r="AC68" s="179" t="s">
        <v>83</v>
      </c>
      <c r="AD68" s="179" t="s">
        <v>83</v>
      </c>
      <c r="AE68" s="179" t="s">
        <v>83</v>
      </c>
      <c r="AF68" s="179" t="s">
        <v>83</v>
      </c>
      <c r="AG68" s="179" t="s">
        <v>83</v>
      </c>
    </row>
    <row r="69" spans="1:33" ht="17.25" customHeight="1">
      <c r="A69" s="135" t="s">
        <v>72</v>
      </c>
      <c r="C69" s="139"/>
      <c r="D69" s="145" t="s">
        <v>73</v>
      </c>
      <c r="E69" s="179" t="s">
        <v>45</v>
      </c>
      <c r="F69" s="179" t="s">
        <v>83</v>
      </c>
      <c r="G69" s="179" t="s">
        <v>83</v>
      </c>
      <c r="H69" s="179" t="s">
        <v>45</v>
      </c>
      <c r="I69" s="179" t="s">
        <v>83</v>
      </c>
      <c r="J69" s="179" t="s">
        <v>83</v>
      </c>
      <c r="K69" s="179" t="s">
        <v>83</v>
      </c>
      <c r="L69" s="179" t="s">
        <v>83</v>
      </c>
      <c r="M69" s="179" t="s">
        <v>83</v>
      </c>
      <c r="N69" s="179" t="s">
        <v>83</v>
      </c>
      <c r="O69" s="179" t="s">
        <v>83</v>
      </c>
      <c r="P69" s="179" t="s">
        <v>83</v>
      </c>
      <c r="Q69" s="179" t="s">
        <v>83</v>
      </c>
      <c r="R69" s="179" t="s">
        <v>83</v>
      </c>
      <c r="S69" s="179" t="s">
        <v>83</v>
      </c>
      <c r="T69" s="179" t="s">
        <v>83</v>
      </c>
      <c r="U69" s="179" t="s">
        <v>83</v>
      </c>
      <c r="V69" s="179" t="s">
        <v>83</v>
      </c>
      <c r="W69" s="179" t="s">
        <v>83</v>
      </c>
      <c r="X69" s="179" t="s">
        <v>83</v>
      </c>
      <c r="Y69" s="179" t="s">
        <v>83</v>
      </c>
      <c r="Z69" s="179" t="s">
        <v>83</v>
      </c>
      <c r="AA69" s="179" t="s">
        <v>83</v>
      </c>
      <c r="AB69" s="179" t="s">
        <v>83</v>
      </c>
      <c r="AC69" s="179" t="s">
        <v>83</v>
      </c>
      <c r="AD69" s="179" t="s">
        <v>83</v>
      </c>
      <c r="AE69" s="179" t="s">
        <v>83</v>
      </c>
      <c r="AF69" s="179" t="s">
        <v>83</v>
      </c>
      <c r="AG69" s="179" t="s">
        <v>83</v>
      </c>
    </row>
    <row r="70" spans="1:33" ht="17.25" customHeight="1">
      <c r="A70" s="135" t="s">
        <v>74</v>
      </c>
      <c r="C70" s="139"/>
      <c r="D70" s="145" t="s">
        <v>2171</v>
      </c>
      <c r="E70" s="179" t="s">
        <v>83</v>
      </c>
      <c r="F70" s="179" t="s">
        <v>83</v>
      </c>
      <c r="G70" s="179" t="s">
        <v>83</v>
      </c>
      <c r="H70" s="179" t="s">
        <v>83</v>
      </c>
      <c r="I70" s="179" t="s">
        <v>83</v>
      </c>
      <c r="J70" s="179" t="s">
        <v>83</v>
      </c>
      <c r="K70" s="179" t="s">
        <v>83</v>
      </c>
      <c r="L70" s="179" t="s">
        <v>83</v>
      </c>
      <c r="M70" s="179" t="s">
        <v>83</v>
      </c>
      <c r="N70" s="179" t="s">
        <v>83</v>
      </c>
      <c r="O70" s="179" t="s">
        <v>83</v>
      </c>
      <c r="P70" s="179" t="s">
        <v>83</v>
      </c>
      <c r="Q70" s="179" t="s">
        <v>83</v>
      </c>
      <c r="R70" s="179" t="s">
        <v>83</v>
      </c>
      <c r="S70" s="179" t="s">
        <v>83</v>
      </c>
      <c r="T70" s="179" t="s">
        <v>83</v>
      </c>
      <c r="U70" s="179" t="s">
        <v>83</v>
      </c>
      <c r="V70" s="179" t="s">
        <v>83</v>
      </c>
      <c r="W70" s="179" t="s">
        <v>83</v>
      </c>
      <c r="X70" s="179" t="s">
        <v>83</v>
      </c>
      <c r="Y70" s="179" t="s">
        <v>83</v>
      </c>
      <c r="Z70" s="179" t="s">
        <v>83</v>
      </c>
      <c r="AA70" s="179" t="s">
        <v>83</v>
      </c>
      <c r="AB70" s="179" t="s">
        <v>83</v>
      </c>
      <c r="AC70" s="179" t="s">
        <v>83</v>
      </c>
      <c r="AD70" s="179" t="s">
        <v>83</v>
      </c>
      <c r="AE70" s="179" t="s">
        <v>83</v>
      </c>
      <c r="AF70" s="179" t="s">
        <v>83</v>
      </c>
      <c r="AG70" s="179" t="s">
        <v>83</v>
      </c>
    </row>
    <row r="71" spans="1:33" ht="17.25" customHeight="1">
      <c r="A71" s="135" t="s">
        <v>75</v>
      </c>
      <c r="C71" s="139"/>
      <c r="D71" s="145" t="s">
        <v>2169</v>
      </c>
      <c r="E71" s="179">
        <v>1553.7509</v>
      </c>
      <c r="F71" s="179" t="s">
        <v>83</v>
      </c>
      <c r="G71" s="179" t="s">
        <v>83</v>
      </c>
      <c r="H71" s="179" t="s">
        <v>83</v>
      </c>
      <c r="I71" s="179" t="s">
        <v>83</v>
      </c>
      <c r="J71" s="179" t="s">
        <v>83</v>
      </c>
      <c r="K71" s="179" t="s">
        <v>83</v>
      </c>
      <c r="L71" s="179" t="s">
        <v>83</v>
      </c>
      <c r="M71" s="179" t="s">
        <v>83</v>
      </c>
      <c r="N71" s="179" t="s">
        <v>83</v>
      </c>
      <c r="O71" s="179" t="s">
        <v>83</v>
      </c>
      <c r="P71" s="179" t="s">
        <v>83</v>
      </c>
      <c r="Q71" s="179" t="s">
        <v>83</v>
      </c>
      <c r="R71" s="179" t="s">
        <v>83</v>
      </c>
      <c r="S71" s="179" t="s">
        <v>83</v>
      </c>
      <c r="T71" s="179" t="s">
        <v>83</v>
      </c>
      <c r="U71" s="179" t="s">
        <v>83</v>
      </c>
      <c r="V71" s="179" t="s">
        <v>83</v>
      </c>
      <c r="W71" s="179" t="s">
        <v>83</v>
      </c>
      <c r="X71" s="179" t="s">
        <v>83</v>
      </c>
      <c r="Y71" s="179" t="s">
        <v>83</v>
      </c>
      <c r="Z71" s="179" t="s">
        <v>83</v>
      </c>
      <c r="AA71" s="179" t="s">
        <v>83</v>
      </c>
      <c r="AB71" s="179" t="s">
        <v>83</v>
      </c>
      <c r="AC71" s="179" t="s">
        <v>83</v>
      </c>
      <c r="AD71" s="179" t="s">
        <v>83</v>
      </c>
      <c r="AE71" s="179" t="s">
        <v>83</v>
      </c>
      <c r="AF71" s="179" t="s">
        <v>83</v>
      </c>
      <c r="AG71" s="179" t="s">
        <v>83</v>
      </c>
    </row>
    <row r="72" spans="1:33" ht="17.25" customHeight="1">
      <c r="A72" s="135" t="s">
        <v>77</v>
      </c>
      <c r="C72" s="139"/>
      <c r="D72" s="145" t="s">
        <v>2159</v>
      </c>
      <c r="E72" s="179" t="s">
        <v>83</v>
      </c>
      <c r="F72" s="179" t="s">
        <v>83</v>
      </c>
      <c r="G72" s="179" t="s">
        <v>83</v>
      </c>
      <c r="H72" s="179" t="s">
        <v>45</v>
      </c>
      <c r="I72" s="179" t="s">
        <v>83</v>
      </c>
      <c r="J72" s="179" t="s">
        <v>83</v>
      </c>
      <c r="K72" s="179" t="s">
        <v>83</v>
      </c>
      <c r="L72" s="179" t="s">
        <v>83</v>
      </c>
      <c r="M72" s="179" t="s">
        <v>83</v>
      </c>
      <c r="N72" s="179" t="s">
        <v>83</v>
      </c>
      <c r="O72" s="179" t="s">
        <v>83</v>
      </c>
      <c r="P72" s="179" t="s">
        <v>83</v>
      </c>
      <c r="Q72" s="179" t="s">
        <v>83</v>
      </c>
      <c r="R72" s="179" t="s">
        <v>83</v>
      </c>
      <c r="S72" s="179" t="s">
        <v>83</v>
      </c>
      <c r="T72" s="179" t="s">
        <v>83</v>
      </c>
      <c r="U72" s="179" t="s">
        <v>83</v>
      </c>
      <c r="V72" s="179" t="s">
        <v>83</v>
      </c>
      <c r="W72" s="179" t="s">
        <v>83</v>
      </c>
      <c r="X72" s="179" t="s">
        <v>83</v>
      </c>
      <c r="Y72" s="179" t="s">
        <v>83</v>
      </c>
      <c r="Z72" s="179" t="s">
        <v>83</v>
      </c>
      <c r="AA72" s="179" t="s">
        <v>83</v>
      </c>
      <c r="AB72" s="179" t="s">
        <v>83</v>
      </c>
      <c r="AC72" s="179" t="s">
        <v>83</v>
      </c>
      <c r="AD72" s="179" t="s">
        <v>83</v>
      </c>
      <c r="AE72" s="179" t="s">
        <v>83</v>
      </c>
      <c r="AF72" s="179" t="s">
        <v>83</v>
      </c>
      <c r="AG72" s="179" t="s">
        <v>83</v>
      </c>
    </row>
    <row r="73" spans="1:33" ht="17.25" customHeight="1">
      <c r="A73" s="135" t="s">
        <v>79</v>
      </c>
      <c r="C73" s="139"/>
      <c r="D73" s="145" t="s">
        <v>2172</v>
      </c>
      <c r="E73" s="179" t="s">
        <v>83</v>
      </c>
      <c r="F73" s="179" t="s">
        <v>83</v>
      </c>
      <c r="G73" s="179" t="s">
        <v>83</v>
      </c>
      <c r="H73" s="179" t="s">
        <v>83</v>
      </c>
      <c r="I73" s="179" t="s">
        <v>83</v>
      </c>
      <c r="J73" s="179" t="s">
        <v>83</v>
      </c>
      <c r="K73" s="179" t="s">
        <v>83</v>
      </c>
      <c r="L73" s="179" t="s">
        <v>83</v>
      </c>
      <c r="M73" s="179" t="s">
        <v>83</v>
      </c>
      <c r="N73" s="179" t="s">
        <v>83</v>
      </c>
      <c r="O73" s="179" t="s">
        <v>83</v>
      </c>
      <c r="P73" s="179" t="s">
        <v>83</v>
      </c>
      <c r="Q73" s="179" t="s">
        <v>83</v>
      </c>
      <c r="R73" s="179" t="s">
        <v>83</v>
      </c>
      <c r="S73" s="179" t="s">
        <v>83</v>
      </c>
      <c r="T73" s="179" t="s">
        <v>83</v>
      </c>
      <c r="U73" s="179" t="s">
        <v>83</v>
      </c>
      <c r="V73" s="179" t="s">
        <v>83</v>
      </c>
      <c r="W73" s="179" t="s">
        <v>83</v>
      </c>
      <c r="X73" s="179" t="s">
        <v>83</v>
      </c>
      <c r="Y73" s="179" t="s">
        <v>83</v>
      </c>
      <c r="Z73" s="179" t="s">
        <v>83</v>
      </c>
      <c r="AA73" s="179" t="s">
        <v>83</v>
      </c>
      <c r="AB73" s="179" t="s">
        <v>83</v>
      </c>
      <c r="AC73" s="179" t="s">
        <v>83</v>
      </c>
      <c r="AD73" s="179" t="s">
        <v>83</v>
      </c>
      <c r="AE73" s="179" t="s">
        <v>83</v>
      </c>
      <c r="AF73" s="179" t="s">
        <v>83</v>
      </c>
      <c r="AG73" s="179" t="s">
        <v>83</v>
      </c>
    </row>
    <row r="74" spans="1:33" ht="17.25" customHeight="1">
      <c r="A74" s="135" t="s">
        <v>80</v>
      </c>
      <c r="C74" s="139"/>
      <c r="D74" s="145" t="s">
        <v>2158</v>
      </c>
      <c r="E74" s="179" t="s">
        <v>83</v>
      </c>
      <c r="F74" s="179" t="s">
        <v>83</v>
      </c>
      <c r="G74" s="179" t="s">
        <v>83</v>
      </c>
      <c r="H74" s="179" t="s">
        <v>45</v>
      </c>
      <c r="I74" s="179" t="s">
        <v>83</v>
      </c>
      <c r="J74" s="179" t="s">
        <v>83</v>
      </c>
      <c r="K74" s="179" t="s">
        <v>83</v>
      </c>
      <c r="L74" s="179" t="s">
        <v>83</v>
      </c>
      <c r="M74" s="179" t="s">
        <v>83</v>
      </c>
      <c r="N74" s="179" t="s">
        <v>83</v>
      </c>
      <c r="O74" s="179" t="s">
        <v>83</v>
      </c>
      <c r="P74" s="179" t="s">
        <v>83</v>
      </c>
      <c r="Q74" s="179" t="s">
        <v>83</v>
      </c>
      <c r="R74" s="179" t="s">
        <v>83</v>
      </c>
      <c r="S74" s="179" t="s">
        <v>83</v>
      </c>
      <c r="T74" s="179" t="s">
        <v>83</v>
      </c>
      <c r="U74" s="179" t="s">
        <v>83</v>
      </c>
      <c r="V74" s="179" t="s">
        <v>83</v>
      </c>
      <c r="W74" s="179" t="s">
        <v>83</v>
      </c>
      <c r="X74" s="179" t="s">
        <v>83</v>
      </c>
      <c r="Y74" s="179" t="s">
        <v>83</v>
      </c>
      <c r="Z74" s="179" t="s">
        <v>83</v>
      </c>
      <c r="AA74" s="179" t="s">
        <v>83</v>
      </c>
      <c r="AB74" s="179" t="s">
        <v>83</v>
      </c>
      <c r="AC74" s="179" t="s">
        <v>83</v>
      </c>
      <c r="AD74" s="179" t="s">
        <v>83</v>
      </c>
      <c r="AE74" s="179" t="s">
        <v>83</v>
      </c>
      <c r="AF74" s="179" t="s">
        <v>83</v>
      </c>
      <c r="AG74" s="179" t="s">
        <v>83</v>
      </c>
    </row>
    <row r="75" spans="1:33" ht="17.25" customHeight="1">
      <c r="A75" s="135" t="s">
        <v>82</v>
      </c>
      <c r="C75" s="139"/>
      <c r="D75" s="145" t="s">
        <v>2173</v>
      </c>
      <c r="E75" s="179" t="s">
        <v>83</v>
      </c>
      <c r="F75" s="179" t="s">
        <v>83</v>
      </c>
      <c r="G75" s="179" t="s">
        <v>83</v>
      </c>
      <c r="H75" s="179" t="s">
        <v>83</v>
      </c>
      <c r="I75" s="179" t="s">
        <v>83</v>
      </c>
      <c r="J75" s="179" t="s">
        <v>83</v>
      </c>
      <c r="K75" s="179" t="s">
        <v>83</v>
      </c>
      <c r="L75" s="179" t="s">
        <v>83</v>
      </c>
      <c r="M75" s="179" t="s">
        <v>83</v>
      </c>
      <c r="N75" s="179" t="s">
        <v>83</v>
      </c>
      <c r="O75" s="179" t="s">
        <v>83</v>
      </c>
      <c r="P75" s="179" t="s">
        <v>83</v>
      </c>
      <c r="Q75" s="179" t="s">
        <v>83</v>
      </c>
      <c r="R75" s="179" t="s">
        <v>83</v>
      </c>
      <c r="S75" s="179" t="s">
        <v>83</v>
      </c>
      <c r="T75" s="179" t="s">
        <v>83</v>
      </c>
      <c r="U75" s="179" t="s">
        <v>83</v>
      </c>
      <c r="V75" s="179" t="s">
        <v>83</v>
      </c>
      <c r="W75" s="179" t="s">
        <v>83</v>
      </c>
      <c r="X75" s="179" t="s">
        <v>83</v>
      </c>
      <c r="Y75" s="179" t="s">
        <v>83</v>
      </c>
      <c r="Z75" s="179" t="s">
        <v>83</v>
      </c>
      <c r="AA75" s="179" t="s">
        <v>83</v>
      </c>
      <c r="AB75" s="179" t="s">
        <v>83</v>
      </c>
      <c r="AC75" s="179" t="s">
        <v>83</v>
      </c>
      <c r="AD75" s="179" t="s">
        <v>83</v>
      </c>
      <c r="AE75" s="179" t="s">
        <v>83</v>
      </c>
      <c r="AF75" s="179" t="s">
        <v>83</v>
      </c>
      <c r="AG75" s="179" t="s">
        <v>83</v>
      </c>
    </row>
    <row r="76" spans="1:33" ht="17.25" customHeight="1">
      <c r="A76" s="135" t="s">
        <v>83</v>
      </c>
      <c r="C76" s="139"/>
      <c r="D76" s="145" t="s">
        <v>2174</v>
      </c>
      <c r="E76" s="179" t="s">
        <v>83</v>
      </c>
      <c r="F76" s="179" t="s">
        <v>83</v>
      </c>
      <c r="G76" s="179" t="s">
        <v>83</v>
      </c>
      <c r="H76" s="179" t="s">
        <v>83</v>
      </c>
      <c r="I76" s="179" t="s">
        <v>83</v>
      </c>
      <c r="J76" s="179" t="s">
        <v>83</v>
      </c>
      <c r="K76" s="179" t="s">
        <v>83</v>
      </c>
      <c r="L76" s="179" t="s">
        <v>83</v>
      </c>
      <c r="M76" s="179" t="s">
        <v>83</v>
      </c>
      <c r="N76" s="179" t="s">
        <v>83</v>
      </c>
      <c r="O76" s="179" t="s">
        <v>83</v>
      </c>
      <c r="P76" s="179" t="s">
        <v>83</v>
      </c>
      <c r="Q76" s="179" t="s">
        <v>83</v>
      </c>
      <c r="R76" s="179" t="s">
        <v>83</v>
      </c>
      <c r="S76" s="179" t="s">
        <v>83</v>
      </c>
      <c r="T76" s="179" t="s">
        <v>83</v>
      </c>
      <c r="U76" s="179" t="s">
        <v>83</v>
      </c>
      <c r="V76" s="179" t="s">
        <v>83</v>
      </c>
      <c r="W76" s="179" t="s">
        <v>83</v>
      </c>
      <c r="X76" s="179" t="s">
        <v>83</v>
      </c>
      <c r="Y76" s="179" t="s">
        <v>83</v>
      </c>
      <c r="Z76" s="179" t="s">
        <v>83</v>
      </c>
      <c r="AA76" s="179" t="s">
        <v>83</v>
      </c>
      <c r="AB76" s="179" t="s">
        <v>83</v>
      </c>
      <c r="AC76" s="179" t="s">
        <v>83</v>
      </c>
      <c r="AD76" s="179" t="s">
        <v>83</v>
      </c>
      <c r="AE76" s="179" t="s">
        <v>83</v>
      </c>
      <c r="AF76" s="179" t="s">
        <v>83</v>
      </c>
      <c r="AG76" s="179" t="s">
        <v>83</v>
      </c>
    </row>
    <row r="77" spans="1:33" ht="17.25" customHeight="1">
      <c r="A77" s="135" t="s">
        <v>84</v>
      </c>
      <c r="C77" s="139"/>
      <c r="D77" s="145" t="s">
        <v>85</v>
      </c>
      <c r="E77" s="179" t="s">
        <v>83</v>
      </c>
      <c r="F77" s="179" t="s">
        <v>83</v>
      </c>
      <c r="G77" s="179" t="s">
        <v>83</v>
      </c>
      <c r="H77" s="179" t="s">
        <v>45</v>
      </c>
      <c r="I77" s="179" t="s">
        <v>83</v>
      </c>
      <c r="J77" s="179" t="s">
        <v>83</v>
      </c>
      <c r="K77" s="179" t="s">
        <v>83</v>
      </c>
      <c r="L77" s="179" t="s">
        <v>83</v>
      </c>
      <c r="M77" s="179" t="s">
        <v>83</v>
      </c>
      <c r="N77" s="179" t="s">
        <v>83</v>
      </c>
      <c r="O77" s="179" t="s">
        <v>83</v>
      </c>
      <c r="P77" s="179" t="s">
        <v>83</v>
      </c>
      <c r="Q77" s="179" t="s">
        <v>83</v>
      </c>
      <c r="R77" s="179" t="s">
        <v>83</v>
      </c>
      <c r="S77" s="179" t="s">
        <v>83</v>
      </c>
      <c r="T77" s="179" t="s">
        <v>83</v>
      </c>
      <c r="U77" s="179" t="s">
        <v>83</v>
      </c>
      <c r="V77" s="179" t="s">
        <v>83</v>
      </c>
      <c r="W77" s="179" t="s">
        <v>83</v>
      </c>
      <c r="X77" s="179" t="s">
        <v>83</v>
      </c>
      <c r="Y77" s="179" t="s">
        <v>83</v>
      </c>
      <c r="Z77" s="179" t="s">
        <v>83</v>
      </c>
      <c r="AA77" s="179" t="s">
        <v>83</v>
      </c>
      <c r="AB77" s="179" t="s">
        <v>83</v>
      </c>
      <c r="AC77" s="179" t="s">
        <v>83</v>
      </c>
      <c r="AD77" s="179" t="s">
        <v>83</v>
      </c>
      <c r="AE77" s="179" t="s">
        <v>83</v>
      </c>
      <c r="AF77" s="179" t="s">
        <v>83</v>
      </c>
      <c r="AG77" s="179" t="s">
        <v>83</v>
      </c>
    </row>
    <row r="78" spans="1:33" ht="17.25" customHeight="1">
      <c r="A78" s="135" t="s">
        <v>86</v>
      </c>
      <c r="C78" s="139"/>
      <c r="D78" s="145" t="s">
        <v>2166</v>
      </c>
      <c r="E78" s="179" t="s">
        <v>83</v>
      </c>
      <c r="F78" s="179" t="s">
        <v>83</v>
      </c>
      <c r="G78" s="179" t="s">
        <v>83</v>
      </c>
      <c r="H78" s="179" t="s">
        <v>83</v>
      </c>
      <c r="I78" s="179" t="s">
        <v>45</v>
      </c>
      <c r="J78" s="179" t="s">
        <v>83</v>
      </c>
      <c r="K78" s="179" t="s">
        <v>83</v>
      </c>
      <c r="L78" s="179" t="s">
        <v>83</v>
      </c>
      <c r="M78" s="179" t="s">
        <v>83</v>
      </c>
      <c r="N78" s="179" t="s">
        <v>83</v>
      </c>
      <c r="O78" s="179" t="s">
        <v>83</v>
      </c>
      <c r="P78" s="179" t="s">
        <v>83</v>
      </c>
      <c r="Q78" s="179" t="s">
        <v>83</v>
      </c>
      <c r="R78" s="179" t="s">
        <v>83</v>
      </c>
      <c r="S78" s="179" t="s">
        <v>83</v>
      </c>
      <c r="T78" s="179" t="s">
        <v>83</v>
      </c>
      <c r="U78" s="179" t="s">
        <v>83</v>
      </c>
      <c r="V78" s="179" t="s">
        <v>83</v>
      </c>
      <c r="W78" s="179" t="s">
        <v>83</v>
      </c>
      <c r="X78" s="179" t="s">
        <v>83</v>
      </c>
      <c r="Y78" s="179" t="s">
        <v>83</v>
      </c>
      <c r="Z78" s="179" t="s">
        <v>83</v>
      </c>
      <c r="AA78" s="179" t="s">
        <v>83</v>
      </c>
      <c r="AB78" s="179" t="s">
        <v>83</v>
      </c>
      <c r="AC78" s="179" t="s">
        <v>83</v>
      </c>
      <c r="AD78" s="179" t="s">
        <v>83</v>
      </c>
      <c r="AE78" s="179" t="s">
        <v>83</v>
      </c>
      <c r="AF78" s="179" t="s">
        <v>83</v>
      </c>
      <c r="AG78" s="179" t="s">
        <v>83</v>
      </c>
    </row>
    <row r="79" spans="1:33" ht="17.25" customHeight="1">
      <c r="A79" s="135" t="s">
        <v>88</v>
      </c>
      <c r="C79" s="139"/>
      <c r="D79" s="145" t="s">
        <v>2161</v>
      </c>
      <c r="E79" s="179" t="s">
        <v>83</v>
      </c>
      <c r="F79" s="179" t="s">
        <v>83</v>
      </c>
      <c r="G79" s="179" t="s">
        <v>83</v>
      </c>
      <c r="H79" s="179" t="s">
        <v>45</v>
      </c>
      <c r="I79" s="179" t="s">
        <v>45</v>
      </c>
      <c r="J79" s="179" t="s">
        <v>83</v>
      </c>
      <c r="K79" s="179" t="s">
        <v>83</v>
      </c>
      <c r="L79" s="179" t="s">
        <v>83</v>
      </c>
      <c r="M79" s="179" t="s">
        <v>83</v>
      </c>
      <c r="N79" s="179" t="s">
        <v>83</v>
      </c>
      <c r="O79" s="179" t="s">
        <v>83</v>
      </c>
      <c r="P79" s="179" t="s">
        <v>83</v>
      </c>
      <c r="Q79" s="179" t="s">
        <v>83</v>
      </c>
      <c r="R79" s="179" t="s">
        <v>83</v>
      </c>
      <c r="S79" s="179" t="s">
        <v>83</v>
      </c>
      <c r="T79" s="179" t="s">
        <v>83</v>
      </c>
      <c r="U79" s="179" t="s">
        <v>83</v>
      </c>
      <c r="V79" s="179" t="s">
        <v>83</v>
      </c>
      <c r="W79" s="179" t="s">
        <v>83</v>
      </c>
      <c r="X79" s="179" t="s">
        <v>83</v>
      </c>
      <c r="Y79" s="179" t="s">
        <v>83</v>
      </c>
      <c r="Z79" s="179" t="s">
        <v>83</v>
      </c>
      <c r="AA79" s="179" t="s">
        <v>83</v>
      </c>
      <c r="AB79" s="179" t="s">
        <v>83</v>
      </c>
      <c r="AC79" s="179" t="s">
        <v>83</v>
      </c>
      <c r="AD79" s="179" t="s">
        <v>83</v>
      </c>
      <c r="AE79" s="179" t="s">
        <v>83</v>
      </c>
      <c r="AF79" s="179" t="s">
        <v>83</v>
      </c>
      <c r="AG79" s="179" t="s">
        <v>83</v>
      </c>
    </row>
    <row r="80" spans="1:33" ht="17.25" customHeight="1">
      <c r="A80" s="135" t="s">
        <v>90</v>
      </c>
      <c r="C80" s="139"/>
      <c r="D80" s="145" t="s">
        <v>2160</v>
      </c>
      <c r="E80" s="179" t="s">
        <v>83</v>
      </c>
      <c r="F80" s="179" t="s">
        <v>83</v>
      </c>
      <c r="G80" s="179" t="s">
        <v>83</v>
      </c>
      <c r="H80" s="179" t="s">
        <v>45</v>
      </c>
      <c r="I80" s="179" t="s">
        <v>83</v>
      </c>
      <c r="J80" s="179" t="s">
        <v>83</v>
      </c>
      <c r="K80" s="179" t="s">
        <v>83</v>
      </c>
      <c r="L80" s="179" t="s">
        <v>83</v>
      </c>
      <c r="M80" s="179" t="s">
        <v>83</v>
      </c>
      <c r="N80" s="179" t="s">
        <v>83</v>
      </c>
      <c r="O80" s="179" t="s">
        <v>83</v>
      </c>
      <c r="P80" s="179" t="s">
        <v>83</v>
      </c>
      <c r="Q80" s="179" t="s">
        <v>83</v>
      </c>
      <c r="R80" s="179" t="s">
        <v>83</v>
      </c>
      <c r="S80" s="179" t="s">
        <v>83</v>
      </c>
      <c r="T80" s="179" t="s">
        <v>83</v>
      </c>
      <c r="U80" s="179" t="s">
        <v>83</v>
      </c>
      <c r="V80" s="179" t="s">
        <v>83</v>
      </c>
      <c r="W80" s="179" t="s">
        <v>83</v>
      </c>
      <c r="X80" s="179" t="s">
        <v>83</v>
      </c>
      <c r="Y80" s="179" t="s">
        <v>83</v>
      </c>
      <c r="Z80" s="179" t="s">
        <v>83</v>
      </c>
      <c r="AA80" s="179" t="s">
        <v>83</v>
      </c>
      <c r="AB80" s="179" t="s">
        <v>83</v>
      </c>
      <c r="AC80" s="179" t="s">
        <v>83</v>
      </c>
      <c r="AD80" s="179" t="s">
        <v>83</v>
      </c>
      <c r="AE80" s="179" t="s">
        <v>83</v>
      </c>
      <c r="AF80" s="179" t="s">
        <v>83</v>
      </c>
      <c r="AG80" s="179" t="s">
        <v>83</v>
      </c>
    </row>
    <row r="81" spans="1:34" ht="17.25" customHeight="1">
      <c r="A81" s="135" t="s">
        <v>92</v>
      </c>
      <c r="C81" s="139"/>
      <c r="D81" s="145" t="s">
        <v>93</v>
      </c>
      <c r="E81" s="155">
        <v>2119.7831000000001</v>
      </c>
      <c r="F81" s="155">
        <v>1112.068</v>
      </c>
      <c r="G81" s="155">
        <v>38.069200000000002</v>
      </c>
      <c r="H81" s="155">
        <v>35.083199999999998</v>
      </c>
      <c r="I81" s="155">
        <v>17.9468</v>
      </c>
      <c r="J81" s="155">
        <v>1102.3053</v>
      </c>
      <c r="K81" s="155">
        <v>50.264099999999999</v>
      </c>
      <c r="L81" s="155">
        <v>31.050899999999999</v>
      </c>
      <c r="M81" s="155">
        <v>336.68099999999998</v>
      </c>
      <c r="N81" s="155">
        <v>141.8287</v>
      </c>
      <c r="O81" s="155">
        <v>93.8553</v>
      </c>
      <c r="P81" s="155">
        <v>27.1692</v>
      </c>
      <c r="Q81" s="155">
        <v>60.994700000000002</v>
      </c>
      <c r="R81" s="155">
        <v>16.497800000000002</v>
      </c>
      <c r="S81" s="155">
        <v>16.552499999999998</v>
      </c>
      <c r="T81" s="155">
        <v>19.814699999999998</v>
      </c>
      <c r="U81" s="155">
        <v>8.1120999999999999</v>
      </c>
      <c r="V81" s="155">
        <v>20.1157</v>
      </c>
      <c r="W81" s="155">
        <v>18.114999999999998</v>
      </c>
      <c r="X81" s="155">
        <v>27.288399999999999</v>
      </c>
      <c r="Y81" s="155">
        <v>25.114100000000001</v>
      </c>
      <c r="Z81" s="155">
        <v>12.7951</v>
      </c>
      <c r="AA81" s="155">
        <v>12.671799999999999</v>
      </c>
      <c r="AB81" s="155">
        <v>12.519</v>
      </c>
      <c r="AC81" s="155">
        <v>16.363499999999998</v>
      </c>
      <c r="AD81" s="155">
        <v>10.689399999999999</v>
      </c>
      <c r="AE81" s="155">
        <v>9.6252999999999993</v>
      </c>
      <c r="AF81" s="155">
        <v>9.6329999999999991</v>
      </c>
      <c r="AG81" s="155" t="s">
        <v>83</v>
      </c>
    </row>
    <row r="82" spans="1:34" ht="17.25" customHeight="1">
      <c r="A82" s="135" t="s">
        <v>94</v>
      </c>
      <c r="C82" s="139"/>
      <c r="D82" s="145" t="s">
        <v>2145</v>
      </c>
      <c r="E82" s="155" t="s">
        <v>83</v>
      </c>
      <c r="F82" s="155" t="s">
        <v>83</v>
      </c>
      <c r="G82" s="155" t="s">
        <v>83</v>
      </c>
      <c r="H82" s="155" t="s">
        <v>83</v>
      </c>
      <c r="I82" s="155" t="s">
        <v>83</v>
      </c>
      <c r="J82" s="155" t="s">
        <v>83</v>
      </c>
      <c r="K82" s="155" t="s">
        <v>83</v>
      </c>
      <c r="L82" s="155" t="s">
        <v>83</v>
      </c>
      <c r="M82" s="155">
        <v>36.9983</v>
      </c>
      <c r="N82" s="155">
        <v>31.5367</v>
      </c>
      <c r="O82" s="155">
        <v>38.447200000000002</v>
      </c>
      <c r="P82" s="155">
        <v>22.9495</v>
      </c>
      <c r="Q82" s="155">
        <v>28.4709</v>
      </c>
      <c r="R82" s="155">
        <v>15.5374</v>
      </c>
      <c r="S82" s="155">
        <v>16.524899999999999</v>
      </c>
      <c r="T82" s="155">
        <v>17.594799999999999</v>
      </c>
      <c r="U82" s="155">
        <v>8.1059000000000001</v>
      </c>
      <c r="V82" s="155">
        <v>18.595300000000002</v>
      </c>
      <c r="W82" s="155" t="s">
        <v>45</v>
      </c>
      <c r="X82" s="155">
        <v>27.288399999999999</v>
      </c>
      <c r="Y82" s="155">
        <v>15.737500000000001</v>
      </c>
      <c r="Z82" s="155">
        <v>12.7951</v>
      </c>
      <c r="AA82" s="155">
        <v>12.671799999999999</v>
      </c>
      <c r="AB82" s="155">
        <v>12.519</v>
      </c>
      <c r="AC82" s="155">
        <v>15.6279</v>
      </c>
      <c r="AD82" s="155" t="s">
        <v>83</v>
      </c>
      <c r="AE82" s="155">
        <v>9.6252999999999993</v>
      </c>
      <c r="AF82" s="155">
        <v>9.6329999999999991</v>
      </c>
      <c r="AG82" s="155" t="s">
        <v>83</v>
      </c>
    </row>
    <row r="83" spans="1:34" ht="17.25" customHeight="1">
      <c r="A83" s="135" t="s">
        <v>96</v>
      </c>
      <c r="C83" s="139"/>
      <c r="D83" s="145" t="s">
        <v>2165</v>
      </c>
      <c r="E83" s="155">
        <v>1000.9401</v>
      </c>
      <c r="F83" s="155">
        <v>1000</v>
      </c>
      <c r="G83" s="155" t="s">
        <v>83</v>
      </c>
      <c r="H83" s="155" t="s">
        <v>83</v>
      </c>
      <c r="I83" s="155">
        <v>10.0846</v>
      </c>
      <c r="J83" s="155">
        <v>1076.5215000000001</v>
      </c>
      <c r="K83" s="155" t="s">
        <v>83</v>
      </c>
      <c r="L83" s="155" t="s">
        <v>83</v>
      </c>
      <c r="M83" s="155" t="s">
        <v>83</v>
      </c>
      <c r="N83" s="155" t="s">
        <v>83</v>
      </c>
      <c r="O83" s="155" t="s">
        <v>83</v>
      </c>
      <c r="P83" s="155" t="s">
        <v>83</v>
      </c>
      <c r="Q83" s="155" t="s">
        <v>83</v>
      </c>
      <c r="R83" s="155" t="s">
        <v>83</v>
      </c>
      <c r="S83" s="155" t="s">
        <v>83</v>
      </c>
      <c r="T83" s="155" t="s">
        <v>83</v>
      </c>
      <c r="U83" s="155" t="s">
        <v>83</v>
      </c>
      <c r="V83" s="155" t="s">
        <v>83</v>
      </c>
      <c r="W83" s="155" t="s">
        <v>83</v>
      </c>
      <c r="X83" s="155" t="s">
        <v>83</v>
      </c>
      <c r="Y83" s="155" t="s">
        <v>83</v>
      </c>
      <c r="Z83" s="155" t="s">
        <v>83</v>
      </c>
      <c r="AA83" s="155" t="s">
        <v>83</v>
      </c>
      <c r="AB83" s="155" t="s">
        <v>83</v>
      </c>
      <c r="AC83" s="155" t="s">
        <v>83</v>
      </c>
      <c r="AD83" s="155" t="s">
        <v>83</v>
      </c>
      <c r="AE83" s="155" t="s">
        <v>83</v>
      </c>
      <c r="AF83" s="155" t="s">
        <v>83</v>
      </c>
      <c r="AG83" s="155" t="s">
        <v>83</v>
      </c>
    </row>
    <row r="84" spans="1:34" ht="17.25" customHeight="1">
      <c r="A84" s="135" t="s">
        <v>98</v>
      </c>
      <c r="C84" s="139"/>
      <c r="D84" s="145" t="s">
        <v>2163</v>
      </c>
      <c r="E84" s="155">
        <v>1179.2316000000001</v>
      </c>
      <c r="F84" s="155">
        <v>1000.1882000000001</v>
      </c>
      <c r="G84" s="155" t="s">
        <v>83</v>
      </c>
      <c r="H84" s="155">
        <v>10.225099999999999</v>
      </c>
      <c r="I84" s="155">
        <v>10.454800000000001</v>
      </c>
      <c r="J84" s="155">
        <v>1009.0793</v>
      </c>
      <c r="K84" s="155" t="s">
        <v>83</v>
      </c>
      <c r="L84" s="155" t="s">
        <v>83</v>
      </c>
      <c r="M84" s="155" t="s">
        <v>83</v>
      </c>
      <c r="N84" s="155" t="s">
        <v>83</v>
      </c>
      <c r="O84" s="155" t="s">
        <v>83</v>
      </c>
      <c r="P84" s="155" t="s">
        <v>83</v>
      </c>
      <c r="Q84" s="155" t="s">
        <v>83</v>
      </c>
      <c r="R84" s="155" t="s">
        <v>83</v>
      </c>
      <c r="S84" s="155" t="s">
        <v>83</v>
      </c>
      <c r="T84" s="155" t="s">
        <v>83</v>
      </c>
      <c r="U84" s="155" t="s">
        <v>83</v>
      </c>
      <c r="V84" s="155" t="s">
        <v>83</v>
      </c>
      <c r="W84" s="155" t="s">
        <v>83</v>
      </c>
      <c r="X84" s="155" t="s">
        <v>83</v>
      </c>
      <c r="Y84" s="155" t="s">
        <v>83</v>
      </c>
      <c r="Z84" s="155" t="s">
        <v>83</v>
      </c>
      <c r="AA84" s="155" t="s">
        <v>83</v>
      </c>
      <c r="AB84" s="155" t="s">
        <v>83</v>
      </c>
      <c r="AC84" s="155" t="s">
        <v>83</v>
      </c>
      <c r="AD84" s="155" t="s">
        <v>83</v>
      </c>
      <c r="AE84" s="155" t="s">
        <v>83</v>
      </c>
      <c r="AF84" s="155" t="s">
        <v>83</v>
      </c>
      <c r="AG84" s="155" t="s">
        <v>83</v>
      </c>
    </row>
    <row r="85" spans="1:34" ht="17.25" customHeight="1">
      <c r="A85" s="135" t="s">
        <v>100</v>
      </c>
      <c r="C85" s="139"/>
      <c r="D85" s="145" t="s">
        <v>2146</v>
      </c>
      <c r="E85" s="155" t="s">
        <v>83</v>
      </c>
      <c r="F85" s="155" t="s">
        <v>83</v>
      </c>
      <c r="G85" s="155" t="s">
        <v>83</v>
      </c>
      <c r="H85" s="155" t="s">
        <v>83</v>
      </c>
      <c r="I85" s="155" t="s">
        <v>83</v>
      </c>
      <c r="J85" s="155" t="s">
        <v>83</v>
      </c>
      <c r="K85" s="155" t="s">
        <v>83</v>
      </c>
      <c r="L85" s="155" t="s">
        <v>45</v>
      </c>
      <c r="M85" s="155" t="s">
        <v>83</v>
      </c>
      <c r="N85" s="155" t="s">
        <v>83</v>
      </c>
      <c r="O85" s="155" t="s">
        <v>83</v>
      </c>
      <c r="P85" s="155" t="s">
        <v>83</v>
      </c>
      <c r="Q85" s="155" t="s">
        <v>83</v>
      </c>
      <c r="R85" s="155" t="s">
        <v>83</v>
      </c>
      <c r="S85" s="155" t="s">
        <v>83</v>
      </c>
      <c r="T85" s="155" t="s">
        <v>83</v>
      </c>
      <c r="U85" s="155" t="s">
        <v>83</v>
      </c>
      <c r="V85" s="155" t="s">
        <v>83</v>
      </c>
      <c r="W85" s="155" t="s">
        <v>83</v>
      </c>
      <c r="X85" s="155" t="s">
        <v>83</v>
      </c>
      <c r="Y85" s="155" t="s">
        <v>83</v>
      </c>
      <c r="Z85" s="155" t="s">
        <v>83</v>
      </c>
      <c r="AA85" s="155" t="s">
        <v>83</v>
      </c>
      <c r="AB85" s="155" t="s">
        <v>83</v>
      </c>
      <c r="AC85" s="155" t="s">
        <v>83</v>
      </c>
      <c r="AD85" s="155" t="s">
        <v>83</v>
      </c>
      <c r="AE85" s="155" t="s">
        <v>83</v>
      </c>
      <c r="AF85" s="155" t="s">
        <v>83</v>
      </c>
      <c r="AG85" s="155" t="s">
        <v>83</v>
      </c>
    </row>
    <row r="86" spans="1:34" ht="17.25" customHeight="1">
      <c r="A86" s="135" t="s">
        <v>102</v>
      </c>
      <c r="C86" s="139"/>
      <c r="D86" s="145" t="s">
        <v>2151</v>
      </c>
      <c r="E86" s="155">
        <v>1038.6577</v>
      </c>
      <c r="F86" s="155">
        <v>1000.549</v>
      </c>
      <c r="G86" s="155" t="s">
        <v>83</v>
      </c>
      <c r="H86" s="155">
        <v>13.5878</v>
      </c>
      <c r="I86" s="155">
        <v>10.0123</v>
      </c>
      <c r="J86" s="155">
        <v>1012.4549</v>
      </c>
      <c r="K86" s="155">
        <v>16.574400000000001</v>
      </c>
      <c r="L86" s="155">
        <v>10.6266</v>
      </c>
      <c r="M86" s="155" t="s">
        <v>83</v>
      </c>
      <c r="N86" s="155" t="s">
        <v>83</v>
      </c>
      <c r="O86" s="155" t="s">
        <v>83</v>
      </c>
      <c r="P86" s="155" t="s">
        <v>83</v>
      </c>
      <c r="Q86" s="155" t="s">
        <v>83</v>
      </c>
      <c r="R86" s="155" t="s">
        <v>83</v>
      </c>
      <c r="S86" s="155" t="s">
        <v>83</v>
      </c>
      <c r="T86" s="155" t="s">
        <v>83</v>
      </c>
      <c r="U86" s="155" t="s">
        <v>83</v>
      </c>
      <c r="V86" s="155" t="s">
        <v>83</v>
      </c>
      <c r="W86" s="155" t="s">
        <v>83</v>
      </c>
      <c r="X86" s="155" t="s">
        <v>83</v>
      </c>
      <c r="Y86" s="155" t="s">
        <v>83</v>
      </c>
      <c r="Z86" s="155" t="s">
        <v>83</v>
      </c>
      <c r="AA86" s="155" t="s">
        <v>83</v>
      </c>
      <c r="AB86" s="155" t="s">
        <v>83</v>
      </c>
      <c r="AC86" s="155" t="s">
        <v>83</v>
      </c>
      <c r="AD86" s="155">
        <v>10.2599</v>
      </c>
      <c r="AE86" s="155" t="s">
        <v>83</v>
      </c>
      <c r="AF86" s="155" t="s">
        <v>83</v>
      </c>
      <c r="AG86" s="155" t="s">
        <v>83</v>
      </c>
    </row>
    <row r="87" spans="1:34" ht="17.25" customHeight="1">
      <c r="A87" s="135" t="s">
        <v>104</v>
      </c>
      <c r="C87" s="139"/>
      <c r="D87" s="145" t="s">
        <v>2153</v>
      </c>
      <c r="E87" s="155" t="s">
        <v>83</v>
      </c>
      <c r="F87" s="155" t="s">
        <v>83</v>
      </c>
      <c r="G87" s="155">
        <v>10.884</v>
      </c>
      <c r="H87" s="155" t="s">
        <v>45</v>
      </c>
      <c r="I87" s="155" t="s">
        <v>83</v>
      </c>
      <c r="J87" s="155" t="s">
        <v>83</v>
      </c>
      <c r="K87" s="155">
        <v>14.2827</v>
      </c>
      <c r="L87" s="155">
        <v>11.5258</v>
      </c>
      <c r="M87" s="155" t="s">
        <v>83</v>
      </c>
      <c r="N87" s="155" t="s">
        <v>83</v>
      </c>
      <c r="O87" s="155" t="s">
        <v>83</v>
      </c>
      <c r="P87" s="155" t="s">
        <v>83</v>
      </c>
      <c r="Q87" s="155" t="s">
        <v>83</v>
      </c>
      <c r="R87" s="155" t="s">
        <v>83</v>
      </c>
      <c r="S87" s="155" t="s">
        <v>83</v>
      </c>
      <c r="T87" s="155" t="s">
        <v>83</v>
      </c>
      <c r="U87" s="155" t="s">
        <v>83</v>
      </c>
      <c r="V87" s="155" t="s">
        <v>83</v>
      </c>
      <c r="W87" s="155" t="s">
        <v>83</v>
      </c>
      <c r="X87" s="155" t="s">
        <v>83</v>
      </c>
      <c r="Y87" s="155" t="s">
        <v>83</v>
      </c>
      <c r="Z87" s="155" t="s">
        <v>83</v>
      </c>
      <c r="AA87" s="155" t="s">
        <v>83</v>
      </c>
      <c r="AB87" s="155" t="s">
        <v>83</v>
      </c>
      <c r="AC87" s="155" t="s">
        <v>83</v>
      </c>
      <c r="AD87" s="155">
        <v>10.111499999999999</v>
      </c>
      <c r="AE87" s="155" t="s">
        <v>83</v>
      </c>
      <c r="AF87" s="155" t="s">
        <v>83</v>
      </c>
      <c r="AG87" s="155" t="s">
        <v>83</v>
      </c>
    </row>
    <row r="88" spans="1:34" ht="17.25" customHeight="1">
      <c r="A88" s="135" t="s">
        <v>106</v>
      </c>
      <c r="C88" s="139"/>
      <c r="D88" s="145" t="s">
        <v>2149</v>
      </c>
      <c r="E88" s="155" t="s">
        <v>83</v>
      </c>
      <c r="F88" s="155" t="s">
        <v>83</v>
      </c>
      <c r="G88" s="155" t="s">
        <v>83</v>
      </c>
      <c r="H88" s="155" t="s">
        <v>83</v>
      </c>
      <c r="I88" s="155" t="s">
        <v>83</v>
      </c>
      <c r="J88" s="155" t="s">
        <v>83</v>
      </c>
      <c r="K88" s="155" t="s">
        <v>83</v>
      </c>
      <c r="L88" s="155" t="s">
        <v>45</v>
      </c>
      <c r="M88" s="155" t="s">
        <v>83</v>
      </c>
      <c r="N88" s="155" t="s">
        <v>83</v>
      </c>
      <c r="O88" s="155" t="s">
        <v>83</v>
      </c>
      <c r="P88" s="155" t="s">
        <v>83</v>
      </c>
      <c r="Q88" s="155" t="s">
        <v>83</v>
      </c>
      <c r="R88" s="155" t="s">
        <v>83</v>
      </c>
      <c r="S88" s="155" t="s">
        <v>83</v>
      </c>
      <c r="T88" s="155" t="s">
        <v>83</v>
      </c>
      <c r="U88" s="155" t="s">
        <v>83</v>
      </c>
      <c r="V88" s="155" t="s">
        <v>83</v>
      </c>
      <c r="W88" s="155" t="s">
        <v>83</v>
      </c>
      <c r="X88" s="155" t="s">
        <v>83</v>
      </c>
      <c r="Y88" s="155" t="s">
        <v>83</v>
      </c>
      <c r="Z88" s="155" t="s">
        <v>83</v>
      </c>
      <c r="AA88" s="155" t="s">
        <v>83</v>
      </c>
      <c r="AB88" s="155" t="s">
        <v>83</v>
      </c>
      <c r="AC88" s="155" t="s">
        <v>83</v>
      </c>
      <c r="AD88" s="155">
        <v>10.1243</v>
      </c>
      <c r="AE88" s="155" t="s">
        <v>83</v>
      </c>
      <c r="AF88" s="155" t="s">
        <v>83</v>
      </c>
      <c r="AG88" s="155" t="s">
        <v>83</v>
      </c>
    </row>
    <row r="89" spans="1:34" ht="17.25" customHeight="1">
      <c r="A89" s="135" t="s">
        <v>108</v>
      </c>
      <c r="C89" s="139"/>
      <c r="D89" s="145" t="s">
        <v>2181</v>
      </c>
      <c r="E89" s="155">
        <v>1368.5045</v>
      </c>
      <c r="F89" s="155" t="s">
        <v>83</v>
      </c>
      <c r="G89" s="155" t="s">
        <v>83</v>
      </c>
      <c r="H89" s="155" t="s">
        <v>83</v>
      </c>
      <c r="I89" s="155" t="s">
        <v>83</v>
      </c>
      <c r="J89" s="155" t="s">
        <v>83</v>
      </c>
      <c r="K89" s="155" t="s">
        <v>83</v>
      </c>
      <c r="L89" s="155" t="s">
        <v>83</v>
      </c>
      <c r="M89" s="155" t="s">
        <v>83</v>
      </c>
      <c r="N89" s="155" t="s">
        <v>83</v>
      </c>
      <c r="O89" s="155" t="s">
        <v>83</v>
      </c>
      <c r="P89" s="155" t="s">
        <v>83</v>
      </c>
      <c r="Q89" s="155" t="s">
        <v>83</v>
      </c>
      <c r="R89" s="155" t="s">
        <v>83</v>
      </c>
      <c r="S89" s="155" t="s">
        <v>83</v>
      </c>
      <c r="T89" s="155" t="s">
        <v>83</v>
      </c>
      <c r="U89" s="155" t="s">
        <v>83</v>
      </c>
      <c r="V89" s="155" t="s">
        <v>83</v>
      </c>
      <c r="W89" s="155" t="s">
        <v>83</v>
      </c>
      <c r="X89" s="155" t="s">
        <v>83</v>
      </c>
      <c r="Y89" s="155" t="s">
        <v>83</v>
      </c>
      <c r="Z89" s="155" t="s">
        <v>83</v>
      </c>
      <c r="AA89" s="155" t="s">
        <v>83</v>
      </c>
      <c r="AB89" s="155" t="s">
        <v>83</v>
      </c>
      <c r="AC89" s="155" t="s">
        <v>83</v>
      </c>
      <c r="AD89" s="155" t="s">
        <v>83</v>
      </c>
      <c r="AE89" s="155" t="s">
        <v>83</v>
      </c>
      <c r="AF89" s="155" t="s">
        <v>83</v>
      </c>
      <c r="AG89" s="155" t="s">
        <v>83</v>
      </c>
    </row>
    <row r="90" spans="1:34" ht="17.25" customHeight="1">
      <c r="A90" s="135" t="s">
        <v>110</v>
      </c>
      <c r="C90" s="139"/>
      <c r="D90" s="145" t="s">
        <v>2182</v>
      </c>
      <c r="E90" s="155">
        <v>1000</v>
      </c>
      <c r="F90" s="155" t="s">
        <v>83</v>
      </c>
      <c r="G90" s="155" t="s">
        <v>83</v>
      </c>
      <c r="H90" s="155" t="s">
        <v>83</v>
      </c>
      <c r="I90" s="155" t="s">
        <v>83</v>
      </c>
      <c r="J90" s="155" t="s">
        <v>83</v>
      </c>
      <c r="K90" s="155" t="s">
        <v>83</v>
      </c>
      <c r="L90" s="155" t="s">
        <v>83</v>
      </c>
      <c r="M90" s="155" t="s">
        <v>83</v>
      </c>
      <c r="N90" s="155" t="s">
        <v>83</v>
      </c>
      <c r="O90" s="155" t="s">
        <v>83</v>
      </c>
      <c r="P90" s="155" t="s">
        <v>83</v>
      </c>
      <c r="Q90" s="155" t="s">
        <v>83</v>
      </c>
      <c r="R90" s="155" t="s">
        <v>83</v>
      </c>
      <c r="S90" s="155" t="s">
        <v>83</v>
      </c>
      <c r="T90" s="155" t="s">
        <v>83</v>
      </c>
      <c r="U90" s="155" t="s">
        <v>83</v>
      </c>
      <c r="V90" s="155" t="s">
        <v>83</v>
      </c>
      <c r="W90" s="155" t="s">
        <v>83</v>
      </c>
      <c r="X90" s="155" t="s">
        <v>83</v>
      </c>
      <c r="Y90" s="155" t="s">
        <v>83</v>
      </c>
      <c r="Z90" s="155" t="s">
        <v>83</v>
      </c>
      <c r="AA90" s="155" t="s">
        <v>83</v>
      </c>
      <c r="AB90" s="155" t="s">
        <v>83</v>
      </c>
      <c r="AC90" s="155" t="s">
        <v>83</v>
      </c>
      <c r="AD90" s="155" t="s">
        <v>83</v>
      </c>
      <c r="AE90" s="155" t="s">
        <v>83</v>
      </c>
      <c r="AF90" s="155" t="s">
        <v>83</v>
      </c>
      <c r="AG90" s="155" t="s">
        <v>83</v>
      </c>
    </row>
    <row r="91" spans="1:34" ht="17.25" customHeight="1">
      <c r="A91" s="135" t="s">
        <v>112</v>
      </c>
      <c r="C91" s="139"/>
      <c r="D91" s="145" t="s">
        <v>113</v>
      </c>
      <c r="E91" s="155">
        <v>1368.5045</v>
      </c>
      <c r="F91" s="155" t="s">
        <v>83</v>
      </c>
      <c r="G91" s="155" t="s">
        <v>83</v>
      </c>
      <c r="H91" s="155" t="s">
        <v>83</v>
      </c>
      <c r="I91" s="155" t="s">
        <v>83</v>
      </c>
      <c r="J91" s="155" t="s">
        <v>83</v>
      </c>
      <c r="K91" s="155" t="s">
        <v>83</v>
      </c>
      <c r="L91" s="155" t="s">
        <v>83</v>
      </c>
      <c r="M91" s="155" t="s">
        <v>83</v>
      </c>
      <c r="N91" s="155" t="s">
        <v>83</v>
      </c>
      <c r="O91" s="155" t="s">
        <v>83</v>
      </c>
      <c r="P91" s="155" t="s">
        <v>83</v>
      </c>
      <c r="Q91" s="155" t="s">
        <v>83</v>
      </c>
      <c r="R91" s="155" t="s">
        <v>83</v>
      </c>
      <c r="S91" s="155" t="s">
        <v>83</v>
      </c>
      <c r="T91" s="155" t="s">
        <v>83</v>
      </c>
      <c r="U91" s="155" t="s">
        <v>83</v>
      </c>
      <c r="V91" s="155" t="s">
        <v>83</v>
      </c>
      <c r="W91" s="155" t="s">
        <v>83</v>
      </c>
      <c r="X91" s="155" t="s">
        <v>83</v>
      </c>
      <c r="Y91" s="155" t="s">
        <v>83</v>
      </c>
      <c r="Z91" s="155" t="s">
        <v>83</v>
      </c>
      <c r="AA91" s="155" t="s">
        <v>83</v>
      </c>
      <c r="AB91" s="155" t="s">
        <v>83</v>
      </c>
      <c r="AC91" s="155" t="s">
        <v>83</v>
      </c>
      <c r="AD91" s="155" t="s">
        <v>83</v>
      </c>
      <c r="AE91" s="155" t="s">
        <v>83</v>
      </c>
      <c r="AF91" s="155" t="s">
        <v>83</v>
      </c>
      <c r="AG91" s="155" t="s">
        <v>83</v>
      </c>
    </row>
    <row r="92" spans="1:34" ht="17.25" customHeight="1">
      <c r="A92" s="135" t="s">
        <v>114</v>
      </c>
      <c r="C92" s="139"/>
      <c r="D92" s="145" t="s">
        <v>115</v>
      </c>
      <c r="E92" s="155">
        <v>1000</v>
      </c>
      <c r="F92" s="155" t="s">
        <v>83</v>
      </c>
      <c r="G92" s="155" t="s">
        <v>83</v>
      </c>
      <c r="H92" s="155" t="s">
        <v>83</v>
      </c>
      <c r="I92" s="155" t="s">
        <v>83</v>
      </c>
      <c r="J92" s="155" t="s">
        <v>83</v>
      </c>
      <c r="K92" s="155" t="s">
        <v>83</v>
      </c>
      <c r="L92" s="155" t="s">
        <v>83</v>
      </c>
      <c r="M92" s="155" t="s">
        <v>83</v>
      </c>
      <c r="N92" s="155" t="s">
        <v>83</v>
      </c>
      <c r="O92" s="155" t="s">
        <v>83</v>
      </c>
      <c r="P92" s="155" t="s">
        <v>83</v>
      </c>
      <c r="Q92" s="155" t="s">
        <v>83</v>
      </c>
      <c r="R92" s="155" t="s">
        <v>83</v>
      </c>
      <c r="S92" s="155" t="s">
        <v>83</v>
      </c>
      <c r="T92" s="155" t="s">
        <v>83</v>
      </c>
      <c r="U92" s="155" t="s">
        <v>83</v>
      </c>
      <c r="V92" s="155" t="s">
        <v>83</v>
      </c>
      <c r="W92" s="155" t="s">
        <v>83</v>
      </c>
      <c r="X92" s="155" t="s">
        <v>83</v>
      </c>
      <c r="Y92" s="155" t="s">
        <v>83</v>
      </c>
      <c r="Z92" s="155" t="s">
        <v>83</v>
      </c>
      <c r="AA92" s="155" t="s">
        <v>83</v>
      </c>
      <c r="AB92" s="155" t="s">
        <v>83</v>
      </c>
      <c r="AC92" s="155" t="s">
        <v>83</v>
      </c>
      <c r="AD92" s="155" t="s">
        <v>83</v>
      </c>
      <c r="AE92" s="155" t="s">
        <v>83</v>
      </c>
      <c r="AF92" s="155" t="s">
        <v>83</v>
      </c>
      <c r="AG92" s="155" t="s">
        <v>83</v>
      </c>
    </row>
    <row r="93" spans="1:34">
      <c r="C93" s="139"/>
      <c r="D93" s="14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row>
    <row r="94" spans="1:34" ht="31.5" customHeight="1">
      <c r="C94" s="139">
        <v>4.3</v>
      </c>
      <c r="D94" s="260" t="s">
        <v>116</v>
      </c>
      <c r="E94" s="139"/>
      <c r="F94" s="1"/>
      <c r="G94" s="139"/>
      <c r="H94" s="139"/>
      <c r="I94" s="139"/>
      <c r="J94" s="139"/>
      <c r="K94" s="139"/>
      <c r="L94" s="139"/>
      <c r="M94" s="139"/>
      <c r="N94" s="139"/>
      <c r="O94" s="139"/>
      <c r="P94" s="139"/>
      <c r="Q94" s="139"/>
      <c r="R94" s="161"/>
      <c r="S94" s="1"/>
      <c r="T94" s="139"/>
      <c r="U94" s="139"/>
      <c r="V94" s="156"/>
      <c r="W94" s="156"/>
      <c r="X94" s="156"/>
      <c r="Y94" s="156"/>
      <c r="Z94" s="1"/>
      <c r="AA94" s="161"/>
      <c r="AB94" s="1"/>
      <c r="AC94" s="1"/>
      <c r="AD94" s="1"/>
      <c r="AE94" s="1"/>
      <c r="AF94" s="1"/>
      <c r="AG94" s="1"/>
    </row>
    <row r="95" spans="1:34" ht="17.25" customHeight="1">
      <c r="A95" s="135" t="s">
        <v>41</v>
      </c>
      <c r="C95" s="139"/>
      <c r="D95" s="145" t="s">
        <v>42</v>
      </c>
      <c r="E95" s="162" t="s">
        <v>2499</v>
      </c>
      <c r="F95" s="162" t="s">
        <v>2499</v>
      </c>
      <c r="G95" s="162" t="s">
        <v>2499</v>
      </c>
      <c r="H95" s="162" t="s">
        <v>2499</v>
      </c>
      <c r="I95" s="162" t="s">
        <v>2499</v>
      </c>
      <c r="J95" s="162" t="s">
        <v>2499</v>
      </c>
      <c r="K95" s="162" t="s">
        <v>2499</v>
      </c>
      <c r="L95" s="162" t="s">
        <v>2499</v>
      </c>
      <c r="M95" s="163" t="s">
        <v>2499</v>
      </c>
      <c r="N95" s="163" t="s">
        <v>2499</v>
      </c>
      <c r="O95" s="162" t="s">
        <v>2499</v>
      </c>
      <c r="P95" s="162" t="s">
        <v>2499</v>
      </c>
      <c r="Q95" s="163" t="s">
        <v>2499</v>
      </c>
      <c r="R95" s="164" t="s">
        <v>2499</v>
      </c>
      <c r="S95" s="162" t="s">
        <v>2499</v>
      </c>
      <c r="T95" s="162" t="s">
        <v>2499</v>
      </c>
      <c r="U95" s="162" t="s">
        <v>2499</v>
      </c>
      <c r="V95" s="162" t="s">
        <v>2499</v>
      </c>
      <c r="W95" s="162" t="s">
        <v>2499</v>
      </c>
      <c r="X95" s="162" t="s">
        <v>2499</v>
      </c>
      <c r="Y95" s="162" t="s">
        <v>2499</v>
      </c>
      <c r="Z95" s="164" t="s">
        <v>2499</v>
      </c>
      <c r="AA95" s="164" t="s">
        <v>2499</v>
      </c>
      <c r="AB95" s="162" t="s">
        <v>2499</v>
      </c>
      <c r="AC95" s="162" t="s">
        <v>2499</v>
      </c>
      <c r="AD95" s="162" t="s">
        <v>2499</v>
      </c>
      <c r="AE95" s="162" t="s">
        <v>2499</v>
      </c>
      <c r="AF95" s="162" t="s">
        <v>2499</v>
      </c>
      <c r="AG95" s="162" t="s">
        <v>2499</v>
      </c>
      <c r="AH95" s="399"/>
    </row>
    <row r="96" spans="1:34" ht="17.25" customHeight="1">
      <c r="A96" s="135" t="s">
        <v>43</v>
      </c>
      <c r="C96" s="139"/>
      <c r="D96" s="145" t="s">
        <v>2144</v>
      </c>
      <c r="E96" s="162" t="s">
        <v>2499</v>
      </c>
      <c r="F96" s="162" t="s">
        <v>2499</v>
      </c>
      <c r="G96" s="162" t="s">
        <v>2499</v>
      </c>
      <c r="H96" s="162" t="s">
        <v>2499</v>
      </c>
      <c r="I96" s="162" t="s">
        <v>2499</v>
      </c>
      <c r="J96" s="162" t="s">
        <v>2499</v>
      </c>
      <c r="K96" s="162" t="s">
        <v>2499</v>
      </c>
      <c r="L96" s="162" t="s">
        <v>2499</v>
      </c>
      <c r="M96" s="163" t="s">
        <v>2499</v>
      </c>
      <c r="N96" s="163" t="s">
        <v>2499</v>
      </c>
      <c r="O96" s="162" t="s">
        <v>2499</v>
      </c>
      <c r="P96" s="162" t="s">
        <v>2499</v>
      </c>
      <c r="Q96" s="163">
        <v>1</v>
      </c>
      <c r="R96" s="164">
        <v>0.9</v>
      </c>
      <c r="S96" s="162" t="s">
        <v>2499</v>
      </c>
      <c r="T96" s="162">
        <v>1.25</v>
      </c>
      <c r="U96" s="162" t="s">
        <v>2499</v>
      </c>
      <c r="V96" s="162" t="s">
        <v>2499</v>
      </c>
      <c r="W96" s="162" t="s">
        <v>2499</v>
      </c>
      <c r="X96" s="162" t="s">
        <v>2499</v>
      </c>
      <c r="Y96" s="162" t="s">
        <v>2499</v>
      </c>
      <c r="Z96" s="164" t="s">
        <v>2499</v>
      </c>
      <c r="AA96" s="164" t="s">
        <v>2499</v>
      </c>
      <c r="AB96" s="162" t="s">
        <v>2499</v>
      </c>
      <c r="AC96" s="162" t="s">
        <v>2499</v>
      </c>
      <c r="AD96" s="162" t="s">
        <v>2499</v>
      </c>
      <c r="AE96" s="162" t="s">
        <v>2499</v>
      </c>
      <c r="AF96" s="162" t="s">
        <v>2499</v>
      </c>
      <c r="AG96" s="162" t="s">
        <v>2499</v>
      </c>
      <c r="AH96" s="399"/>
    </row>
    <row r="97" spans="1:34" ht="17.25" customHeight="1">
      <c r="A97" s="135" t="s">
        <v>46</v>
      </c>
      <c r="C97" s="139"/>
      <c r="D97" s="145" t="s">
        <v>2164</v>
      </c>
      <c r="E97" s="162">
        <v>16.945905589999992</v>
      </c>
      <c r="F97" s="162">
        <v>16.125840709999995</v>
      </c>
      <c r="G97" s="162" t="s">
        <v>2499</v>
      </c>
      <c r="H97" s="162" t="s">
        <v>2499</v>
      </c>
      <c r="I97" s="162">
        <v>0.14228372999999997</v>
      </c>
      <c r="J97" s="162">
        <v>17.348868449999994</v>
      </c>
      <c r="K97" s="162" t="s">
        <v>2499</v>
      </c>
      <c r="L97" s="162" t="s">
        <v>2499</v>
      </c>
      <c r="M97" s="163" t="s">
        <v>2499</v>
      </c>
      <c r="N97" s="163" t="s">
        <v>2499</v>
      </c>
      <c r="O97" s="162" t="s">
        <v>2499</v>
      </c>
      <c r="P97" s="162" t="s">
        <v>2499</v>
      </c>
      <c r="Q97" s="163" t="s">
        <v>2499</v>
      </c>
      <c r="R97" s="164" t="s">
        <v>2499</v>
      </c>
      <c r="S97" s="162" t="s">
        <v>2499</v>
      </c>
      <c r="T97" s="162" t="s">
        <v>2499</v>
      </c>
      <c r="U97" s="162" t="s">
        <v>2499</v>
      </c>
      <c r="V97" s="162" t="s">
        <v>2499</v>
      </c>
      <c r="W97" s="162" t="s">
        <v>2499</v>
      </c>
      <c r="X97" s="162" t="s">
        <v>2499</v>
      </c>
      <c r="Y97" s="162" t="s">
        <v>2499</v>
      </c>
      <c r="Z97" s="164" t="s">
        <v>2499</v>
      </c>
      <c r="AA97" s="164" t="s">
        <v>2499</v>
      </c>
      <c r="AB97" s="162" t="s">
        <v>2499</v>
      </c>
      <c r="AC97" s="162" t="s">
        <v>2499</v>
      </c>
      <c r="AD97" s="162" t="s">
        <v>2499</v>
      </c>
      <c r="AE97" s="162" t="s">
        <v>2499</v>
      </c>
      <c r="AF97" s="162" t="s">
        <v>2499</v>
      </c>
      <c r="AG97" s="162" t="s">
        <v>2499</v>
      </c>
      <c r="AH97" s="399"/>
    </row>
    <row r="98" spans="1:34" ht="17.25" customHeight="1">
      <c r="A98" s="135" t="s">
        <v>48</v>
      </c>
      <c r="C98" s="139"/>
      <c r="D98" s="145" t="s">
        <v>2162</v>
      </c>
      <c r="E98" s="162">
        <v>18.832917120000001</v>
      </c>
      <c r="F98" s="162">
        <v>16.250555410000004</v>
      </c>
      <c r="G98" s="162" t="s">
        <v>2499</v>
      </c>
      <c r="H98" s="162">
        <v>0.12954689999999996</v>
      </c>
      <c r="I98" s="162" t="s">
        <v>2499</v>
      </c>
      <c r="J98" s="162">
        <v>12.668712720000002</v>
      </c>
      <c r="K98" s="162" t="s">
        <v>2499</v>
      </c>
      <c r="L98" s="162" t="s">
        <v>2499</v>
      </c>
      <c r="M98" s="163" t="s">
        <v>2499</v>
      </c>
      <c r="N98" s="163" t="s">
        <v>2499</v>
      </c>
      <c r="O98" s="162" t="s">
        <v>2499</v>
      </c>
      <c r="P98" s="162" t="s">
        <v>2499</v>
      </c>
      <c r="Q98" s="163" t="s">
        <v>2499</v>
      </c>
      <c r="R98" s="164" t="s">
        <v>2499</v>
      </c>
      <c r="S98" s="162" t="s">
        <v>2499</v>
      </c>
      <c r="T98" s="162" t="s">
        <v>2499</v>
      </c>
      <c r="U98" s="162" t="s">
        <v>2499</v>
      </c>
      <c r="V98" s="162" t="s">
        <v>2499</v>
      </c>
      <c r="W98" s="162" t="s">
        <v>2499</v>
      </c>
      <c r="X98" s="162" t="s">
        <v>2499</v>
      </c>
      <c r="Y98" s="162" t="s">
        <v>2499</v>
      </c>
      <c r="Z98" s="164" t="s">
        <v>2499</v>
      </c>
      <c r="AA98" s="164" t="s">
        <v>2499</v>
      </c>
      <c r="AB98" s="162" t="s">
        <v>2499</v>
      </c>
      <c r="AC98" s="162" t="s">
        <v>2499</v>
      </c>
      <c r="AD98" s="162" t="s">
        <v>2499</v>
      </c>
      <c r="AE98" s="162" t="s">
        <v>2499</v>
      </c>
      <c r="AF98" s="162" t="s">
        <v>2499</v>
      </c>
      <c r="AG98" s="162" t="s">
        <v>2499</v>
      </c>
      <c r="AH98" s="399"/>
    </row>
    <row r="99" spans="1:34" ht="17.25" customHeight="1">
      <c r="A99" s="135" t="s">
        <v>50</v>
      </c>
      <c r="C99" s="139"/>
      <c r="D99" s="145" t="s">
        <v>2147</v>
      </c>
      <c r="E99" s="162" t="s">
        <v>2499</v>
      </c>
      <c r="F99" s="162" t="s">
        <v>2499</v>
      </c>
      <c r="G99" s="162" t="s">
        <v>2499</v>
      </c>
      <c r="H99" s="162" t="s">
        <v>2499</v>
      </c>
      <c r="I99" s="162" t="s">
        <v>2499</v>
      </c>
      <c r="J99" s="162" t="s">
        <v>2499</v>
      </c>
      <c r="K99" s="162" t="s">
        <v>2499</v>
      </c>
      <c r="L99" s="162">
        <v>5.8117519999999999E-2</v>
      </c>
      <c r="M99" s="163" t="s">
        <v>2499</v>
      </c>
      <c r="N99" s="163" t="s">
        <v>2499</v>
      </c>
      <c r="O99" s="162" t="s">
        <v>2499</v>
      </c>
      <c r="P99" s="162" t="s">
        <v>2499</v>
      </c>
      <c r="Q99" s="163" t="s">
        <v>2499</v>
      </c>
      <c r="R99" s="164" t="s">
        <v>2499</v>
      </c>
      <c r="S99" s="162" t="s">
        <v>2499</v>
      </c>
      <c r="T99" s="162" t="s">
        <v>2499</v>
      </c>
      <c r="U99" s="162" t="s">
        <v>2499</v>
      </c>
      <c r="V99" s="162" t="s">
        <v>2499</v>
      </c>
      <c r="W99" s="162" t="s">
        <v>2499</v>
      </c>
      <c r="X99" s="162" t="s">
        <v>2499</v>
      </c>
      <c r="Y99" s="162" t="s">
        <v>2499</v>
      </c>
      <c r="Z99" s="164" t="s">
        <v>2499</v>
      </c>
      <c r="AA99" s="164" t="s">
        <v>2499</v>
      </c>
      <c r="AB99" s="162" t="s">
        <v>2499</v>
      </c>
      <c r="AC99" s="162" t="s">
        <v>2499</v>
      </c>
      <c r="AD99" s="162" t="s">
        <v>2499</v>
      </c>
      <c r="AE99" s="162" t="s">
        <v>2499</v>
      </c>
      <c r="AF99" s="162" t="s">
        <v>2499</v>
      </c>
      <c r="AG99" s="162" t="s">
        <v>2499</v>
      </c>
      <c r="AH99" s="399"/>
    </row>
    <row r="100" spans="1:34" ht="17.25" customHeight="1">
      <c r="A100" s="135" t="s">
        <v>52</v>
      </c>
      <c r="C100" s="139"/>
      <c r="D100" s="145" t="s">
        <v>2150</v>
      </c>
      <c r="E100" s="162">
        <v>16.696860210000004</v>
      </c>
      <c r="F100" s="162">
        <v>15.88677302</v>
      </c>
      <c r="G100" s="162" t="s">
        <v>2499</v>
      </c>
      <c r="H100" s="162" t="s">
        <v>2499</v>
      </c>
      <c r="I100" s="162" t="s">
        <v>2499</v>
      </c>
      <c r="J100" s="162">
        <v>14.47077198</v>
      </c>
      <c r="K100" s="162">
        <v>0.38500000000000001</v>
      </c>
      <c r="L100" s="162">
        <v>4.1430359999999999E-2</v>
      </c>
      <c r="M100" s="163" t="s">
        <v>2499</v>
      </c>
      <c r="N100" s="163" t="s">
        <v>2499</v>
      </c>
      <c r="O100" s="162" t="s">
        <v>2499</v>
      </c>
      <c r="P100" s="162" t="s">
        <v>2499</v>
      </c>
      <c r="Q100" s="163" t="s">
        <v>2499</v>
      </c>
      <c r="R100" s="164" t="s">
        <v>2499</v>
      </c>
      <c r="S100" s="162" t="s">
        <v>2499</v>
      </c>
      <c r="T100" s="162" t="s">
        <v>2499</v>
      </c>
      <c r="U100" s="162" t="s">
        <v>2499</v>
      </c>
      <c r="V100" s="162" t="s">
        <v>2499</v>
      </c>
      <c r="W100" s="162" t="s">
        <v>2499</v>
      </c>
      <c r="X100" s="162" t="s">
        <v>2499</v>
      </c>
      <c r="Y100" s="162" t="s">
        <v>2499</v>
      </c>
      <c r="Z100" s="164" t="s">
        <v>2499</v>
      </c>
      <c r="AA100" s="164" t="s">
        <v>2499</v>
      </c>
      <c r="AB100" s="162" t="s">
        <v>2499</v>
      </c>
      <c r="AC100" s="162" t="s">
        <v>2499</v>
      </c>
      <c r="AD100" s="162">
        <v>0.12085551000000001</v>
      </c>
      <c r="AE100" s="162" t="s">
        <v>2499</v>
      </c>
      <c r="AF100" s="162" t="s">
        <v>2499</v>
      </c>
      <c r="AG100" s="162" t="s">
        <v>2499</v>
      </c>
      <c r="AH100" s="399"/>
    </row>
    <row r="101" spans="1:34" ht="17.25" customHeight="1">
      <c r="A101" s="135" t="s">
        <v>54</v>
      </c>
      <c r="C101" s="139"/>
      <c r="D101" s="145" t="s">
        <v>2152</v>
      </c>
      <c r="E101" s="162" t="s">
        <v>2499</v>
      </c>
      <c r="F101" s="162" t="s">
        <v>2499</v>
      </c>
      <c r="G101" s="162">
        <v>0.34</v>
      </c>
      <c r="H101" s="162" t="s">
        <v>2499</v>
      </c>
      <c r="I101" s="162" t="s">
        <v>2499</v>
      </c>
      <c r="J101" s="162" t="s">
        <v>2499</v>
      </c>
      <c r="K101" s="162">
        <v>0.22</v>
      </c>
      <c r="L101" s="162" t="s">
        <v>2499</v>
      </c>
      <c r="M101" s="163" t="s">
        <v>2499</v>
      </c>
      <c r="N101" s="163" t="s">
        <v>2499</v>
      </c>
      <c r="O101" s="162" t="s">
        <v>2499</v>
      </c>
      <c r="P101" s="162" t="s">
        <v>2499</v>
      </c>
      <c r="Q101" s="163" t="s">
        <v>2499</v>
      </c>
      <c r="R101" s="164" t="s">
        <v>2499</v>
      </c>
      <c r="S101" s="162" t="s">
        <v>2499</v>
      </c>
      <c r="T101" s="162" t="s">
        <v>2499</v>
      </c>
      <c r="U101" s="162" t="s">
        <v>2499</v>
      </c>
      <c r="V101" s="162" t="s">
        <v>2499</v>
      </c>
      <c r="W101" s="162" t="s">
        <v>2499</v>
      </c>
      <c r="X101" s="162" t="s">
        <v>2499</v>
      </c>
      <c r="Y101" s="162" t="s">
        <v>2499</v>
      </c>
      <c r="Z101" s="164" t="s">
        <v>2499</v>
      </c>
      <c r="AA101" s="164" t="s">
        <v>2499</v>
      </c>
      <c r="AB101" s="162" t="s">
        <v>2499</v>
      </c>
      <c r="AC101" s="162" t="s">
        <v>2499</v>
      </c>
      <c r="AD101" s="162">
        <v>0.27</v>
      </c>
      <c r="AE101" s="162" t="s">
        <v>2499</v>
      </c>
      <c r="AF101" s="162" t="s">
        <v>2499</v>
      </c>
      <c r="AG101" s="162" t="s">
        <v>2499</v>
      </c>
      <c r="AH101" s="399"/>
    </row>
    <row r="102" spans="1:34" ht="17.25" customHeight="1">
      <c r="A102" s="135" t="s">
        <v>56</v>
      </c>
      <c r="C102" s="139"/>
      <c r="D102" s="145" t="s">
        <v>2148</v>
      </c>
      <c r="E102" s="162" t="s">
        <v>2499</v>
      </c>
      <c r="F102" s="162" t="s">
        <v>2499</v>
      </c>
      <c r="G102" s="162" t="s">
        <v>2499</v>
      </c>
      <c r="H102" s="162" t="s">
        <v>2499</v>
      </c>
      <c r="I102" s="162" t="s">
        <v>2499</v>
      </c>
      <c r="J102" s="162" t="s">
        <v>2499</v>
      </c>
      <c r="K102" s="162" t="s">
        <v>2499</v>
      </c>
      <c r="L102" s="162">
        <v>0.35</v>
      </c>
      <c r="M102" s="163" t="s">
        <v>2499</v>
      </c>
      <c r="N102" s="163" t="s">
        <v>2499</v>
      </c>
      <c r="O102" s="162" t="s">
        <v>2499</v>
      </c>
      <c r="P102" s="162" t="s">
        <v>2499</v>
      </c>
      <c r="Q102" s="163" t="s">
        <v>2499</v>
      </c>
      <c r="R102" s="164" t="s">
        <v>2499</v>
      </c>
      <c r="S102" s="162" t="s">
        <v>2499</v>
      </c>
      <c r="T102" s="162" t="s">
        <v>2499</v>
      </c>
      <c r="U102" s="162" t="s">
        <v>2499</v>
      </c>
      <c r="V102" s="162" t="s">
        <v>2499</v>
      </c>
      <c r="W102" s="162" t="s">
        <v>2499</v>
      </c>
      <c r="X102" s="162" t="s">
        <v>2499</v>
      </c>
      <c r="Y102" s="162" t="s">
        <v>2499</v>
      </c>
      <c r="Z102" s="164" t="s">
        <v>2499</v>
      </c>
      <c r="AA102" s="164" t="s">
        <v>2499</v>
      </c>
      <c r="AB102" s="162" t="s">
        <v>2499</v>
      </c>
      <c r="AC102" s="162" t="s">
        <v>2499</v>
      </c>
      <c r="AD102" s="162">
        <v>0.27</v>
      </c>
      <c r="AE102" s="162" t="s">
        <v>2499</v>
      </c>
      <c r="AF102" s="162" t="s">
        <v>2499</v>
      </c>
      <c r="AG102" s="162" t="s">
        <v>2499</v>
      </c>
      <c r="AH102" s="399"/>
    </row>
    <row r="103" spans="1:34" ht="17.25" customHeight="1">
      <c r="A103" s="135" t="s">
        <v>58</v>
      </c>
      <c r="C103" s="139"/>
      <c r="D103" s="145" t="s">
        <v>59</v>
      </c>
      <c r="E103" s="179" t="s">
        <v>2499</v>
      </c>
      <c r="F103" s="179" t="s">
        <v>2499</v>
      </c>
      <c r="G103" s="179" t="s">
        <v>2499</v>
      </c>
      <c r="H103" s="179" t="s">
        <v>2499</v>
      </c>
      <c r="I103" s="179" t="s">
        <v>2499</v>
      </c>
      <c r="J103" s="179" t="s">
        <v>2499</v>
      </c>
      <c r="K103" s="179" t="s">
        <v>2499</v>
      </c>
      <c r="L103" s="179" t="s">
        <v>2499</v>
      </c>
      <c r="M103" s="179" t="s">
        <v>2499</v>
      </c>
      <c r="N103" s="179" t="s">
        <v>2499</v>
      </c>
      <c r="O103" s="179" t="s">
        <v>2499</v>
      </c>
      <c r="P103" s="179" t="s">
        <v>2499</v>
      </c>
      <c r="Q103" s="179" t="s">
        <v>2499</v>
      </c>
      <c r="R103" s="179" t="s">
        <v>2499</v>
      </c>
      <c r="S103" s="179" t="s">
        <v>2499</v>
      </c>
      <c r="T103" s="179" t="s">
        <v>2499</v>
      </c>
      <c r="U103" s="179" t="s">
        <v>2499</v>
      </c>
      <c r="V103" s="179" t="s">
        <v>2499</v>
      </c>
      <c r="W103" s="179" t="s">
        <v>2499</v>
      </c>
      <c r="X103" s="179" t="s">
        <v>2499</v>
      </c>
      <c r="Y103" s="179" t="s">
        <v>2499</v>
      </c>
      <c r="Z103" s="179" t="s">
        <v>2499</v>
      </c>
      <c r="AA103" s="179" t="s">
        <v>2499</v>
      </c>
      <c r="AB103" s="179" t="s">
        <v>2499</v>
      </c>
      <c r="AC103" s="179" t="s">
        <v>2499</v>
      </c>
      <c r="AD103" s="179" t="s">
        <v>2499</v>
      </c>
      <c r="AE103" s="179" t="s">
        <v>2499</v>
      </c>
      <c r="AF103" s="179" t="s">
        <v>2499</v>
      </c>
      <c r="AG103" s="179" t="s">
        <v>2499</v>
      </c>
      <c r="AH103" s="399"/>
    </row>
    <row r="104" spans="1:34" ht="17.25" customHeight="1">
      <c r="A104" s="135" t="s">
        <v>60</v>
      </c>
      <c r="C104" s="139"/>
      <c r="D104" s="145" t="s">
        <v>2167</v>
      </c>
      <c r="E104" s="179">
        <v>13.520641360000001</v>
      </c>
      <c r="F104" s="179" t="s">
        <v>2499</v>
      </c>
      <c r="G104" s="179" t="s">
        <v>2499</v>
      </c>
      <c r="H104" s="179" t="s">
        <v>2499</v>
      </c>
      <c r="I104" s="179">
        <v>4.0339549999999995E-2</v>
      </c>
      <c r="J104" s="179" t="s">
        <v>2499</v>
      </c>
      <c r="K104" s="179" t="s">
        <v>2499</v>
      </c>
      <c r="L104" s="179" t="s">
        <v>2499</v>
      </c>
      <c r="M104" s="179" t="s">
        <v>2499</v>
      </c>
      <c r="N104" s="179" t="s">
        <v>2499</v>
      </c>
      <c r="O104" s="179" t="s">
        <v>2499</v>
      </c>
      <c r="P104" s="179" t="s">
        <v>2499</v>
      </c>
      <c r="Q104" s="179" t="s">
        <v>2499</v>
      </c>
      <c r="R104" s="179" t="s">
        <v>2499</v>
      </c>
      <c r="S104" s="179" t="s">
        <v>2499</v>
      </c>
      <c r="T104" s="179" t="s">
        <v>2499</v>
      </c>
      <c r="U104" s="179" t="s">
        <v>2499</v>
      </c>
      <c r="V104" s="179" t="s">
        <v>2499</v>
      </c>
      <c r="W104" s="179" t="s">
        <v>2499</v>
      </c>
      <c r="X104" s="179" t="s">
        <v>2499</v>
      </c>
      <c r="Y104" s="179" t="s">
        <v>2499</v>
      </c>
      <c r="Z104" s="179" t="s">
        <v>2499</v>
      </c>
      <c r="AA104" s="179" t="s">
        <v>2499</v>
      </c>
      <c r="AB104" s="179" t="s">
        <v>2499</v>
      </c>
      <c r="AC104" s="179" t="s">
        <v>2499</v>
      </c>
      <c r="AD104" s="179" t="s">
        <v>2499</v>
      </c>
      <c r="AE104" s="179" t="s">
        <v>2499</v>
      </c>
      <c r="AF104" s="179" t="s">
        <v>2499</v>
      </c>
      <c r="AG104" s="179" t="s">
        <v>2499</v>
      </c>
      <c r="AH104" s="399"/>
    </row>
    <row r="105" spans="1:34" ht="17.25" customHeight="1">
      <c r="A105" s="135" t="s">
        <v>62</v>
      </c>
      <c r="C105" s="139"/>
      <c r="D105" s="145" t="s">
        <v>2168</v>
      </c>
      <c r="E105" s="179">
        <v>13.057373249999999</v>
      </c>
      <c r="F105" s="179" t="s">
        <v>2499</v>
      </c>
      <c r="G105" s="179" t="s">
        <v>2499</v>
      </c>
      <c r="H105" s="179" t="s">
        <v>2499</v>
      </c>
      <c r="I105" s="179">
        <v>4.3801270000000003E-2</v>
      </c>
      <c r="J105" s="179" t="s">
        <v>2499</v>
      </c>
      <c r="K105" s="179" t="s">
        <v>2499</v>
      </c>
      <c r="L105" s="179" t="s">
        <v>2499</v>
      </c>
      <c r="M105" s="179" t="s">
        <v>2499</v>
      </c>
      <c r="N105" s="179" t="s">
        <v>2499</v>
      </c>
      <c r="O105" s="179" t="s">
        <v>2499</v>
      </c>
      <c r="P105" s="179" t="s">
        <v>2499</v>
      </c>
      <c r="Q105" s="179" t="s">
        <v>2499</v>
      </c>
      <c r="R105" s="179" t="s">
        <v>2499</v>
      </c>
      <c r="S105" s="179" t="s">
        <v>2499</v>
      </c>
      <c r="T105" s="179" t="s">
        <v>2499</v>
      </c>
      <c r="U105" s="179" t="s">
        <v>2499</v>
      </c>
      <c r="V105" s="179" t="s">
        <v>2499</v>
      </c>
      <c r="W105" s="179" t="s">
        <v>2499</v>
      </c>
      <c r="X105" s="179" t="s">
        <v>2499</v>
      </c>
      <c r="Y105" s="179" t="s">
        <v>2499</v>
      </c>
      <c r="Z105" s="179" t="s">
        <v>2499</v>
      </c>
      <c r="AA105" s="179" t="s">
        <v>2499</v>
      </c>
      <c r="AB105" s="179" t="s">
        <v>2499</v>
      </c>
      <c r="AC105" s="179" t="s">
        <v>2499</v>
      </c>
      <c r="AD105" s="179" t="s">
        <v>2499</v>
      </c>
      <c r="AE105" s="179" t="s">
        <v>2499</v>
      </c>
      <c r="AF105" s="179" t="s">
        <v>2499</v>
      </c>
      <c r="AG105" s="179" t="s">
        <v>2499</v>
      </c>
      <c r="AH105" s="399"/>
    </row>
    <row r="106" spans="1:34" ht="17.25" customHeight="1">
      <c r="A106" s="135" t="s">
        <v>64</v>
      </c>
      <c r="C106" s="139"/>
      <c r="D106" s="145" t="s">
        <v>2154</v>
      </c>
      <c r="E106" s="179" t="s">
        <v>2499</v>
      </c>
      <c r="F106" s="179" t="s">
        <v>2499</v>
      </c>
      <c r="G106" s="179" t="s">
        <v>2499</v>
      </c>
      <c r="H106" s="179" t="s">
        <v>2499</v>
      </c>
      <c r="I106" s="179" t="s">
        <v>2499</v>
      </c>
      <c r="J106" s="179" t="s">
        <v>2499</v>
      </c>
      <c r="K106" s="179" t="s">
        <v>2499</v>
      </c>
      <c r="L106" s="179" t="s">
        <v>2499</v>
      </c>
      <c r="M106" s="179" t="s">
        <v>2499</v>
      </c>
      <c r="N106" s="179" t="s">
        <v>2499</v>
      </c>
      <c r="O106" s="179" t="s">
        <v>2499</v>
      </c>
      <c r="P106" s="179" t="s">
        <v>2499</v>
      </c>
      <c r="Q106" s="179" t="s">
        <v>2499</v>
      </c>
      <c r="R106" s="179" t="s">
        <v>2499</v>
      </c>
      <c r="S106" s="179" t="s">
        <v>2499</v>
      </c>
      <c r="T106" s="179" t="s">
        <v>2499</v>
      </c>
      <c r="U106" s="179" t="s">
        <v>2499</v>
      </c>
      <c r="V106" s="179" t="s">
        <v>2499</v>
      </c>
      <c r="W106" s="179" t="s">
        <v>2499</v>
      </c>
      <c r="X106" s="179" t="s">
        <v>2499</v>
      </c>
      <c r="Y106" s="179" t="s">
        <v>2499</v>
      </c>
      <c r="Z106" s="179" t="s">
        <v>2499</v>
      </c>
      <c r="AA106" s="179" t="s">
        <v>2499</v>
      </c>
      <c r="AB106" s="179" t="s">
        <v>2499</v>
      </c>
      <c r="AC106" s="179" t="s">
        <v>2499</v>
      </c>
      <c r="AD106" s="179" t="s">
        <v>2499</v>
      </c>
      <c r="AE106" s="179" t="s">
        <v>2499</v>
      </c>
      <c r="AF106" s="179" t="s">
        <v>2499</v>
      </c>
      <c r="AG106" s="179" t="s">
        <v>2499</v>
      </c>
      <c r="AH106" s="399"/>
    </row>
    <row r="107" spans="1:34" ht="17.25" customHeight="1">
      <c r="A107" s="135" t="s">
        <v>66</v>
      </c>
      <c r="C107" s="139"/>
      <c r="D107" s="145" t="s">
        <v>2156</v>
      </c>
      <c r="E107" s="179" t="s">
        <v>2499</v>
      </c>
      <c r="F107" s="179" t="s">
        <v>2499</v>
      </c>
      <c r="G107" s="179" t="s">
        <v>2499</v>
      </c>
      <c r="H107" s="179" t="s">
        <v>2499</v>
      </c>
      <c r="I107" s="179" t="s">
        <v>2499</v>
      </c>
      <c r="J107" s="179" t="s">
        <v>2499</v>
      </c>
      <c r="K107" s="179" t="s">
        <v>2499</v>
      </c>
      <c r="L107" s="179" t="s">
        <v>2499</v>
      </c>
      <c r="M107" s="179" t="s">
        <v>2499</v>
      </c>
      <c r="N107" s="179" t="s">
        <v>2499</v>
      </c>
      <c r="O107" s="179" t="s">
        <v>2499</v>
      </c>
      <c r="P107" s="179" t="s">
        <v>2499</v>
      </c>
      <c r="Q107" s="179" t="s">
        <v>2499</v>
      </c>
      <c r="R107" s="179" t="s">
        <v>2499</v>
      </c>
      <c r="S107" s="179" t="s">
        <v>2499</v>
      </c>
      <c r="T107" s="179" t="s">
        <v>2499</v>
      </c>
      <c r="U107" s="179" t="s">
        <v>2499</v>
      </c>
      <c r="V107" s="179" t="s">
        <v>2499</v>
      </c>
      <c r="W107" s="179" t="s">
        <v>2499</v>
      </c>
      <c r="X107" s="179" t="s">
        <v>2499</v>
      </c>
      <c r="Y107" s="179" t="s">
        <v>2499</v>
      </c>
      <c r="Z107" s="179" t="s">
        <v>2499</v>
      </c>
      <c r="AA107" s="179" t="s">
        <v>2499</v>
      </c>
      <c r="AB107" s="179" t="s">
        <v>2499</v>
      </c>
      <c r="AC107" s="179" t="s">
        <v>2499</v>
      </c>
      <c r="AD107" s="179" t="s">
        <v>2499</v>
      </c>
      <c r="AE107" s="179" t="s">
        <v>2499</v>
      </c>
      <c r="AF107" s="179" t="s">
        <v>2499</v>
      </c>
      <c r="AG107" s="179" t="s">
        <v>2499</v>
      </c>
      <c r="AH107" s="399"/>
    </row>
    <row r="108" spans="1:34" ht="17.25" customHeight="1">
      <c r="A108" s="135" t="s">
        <v>68</v>
      </c>
      <c r="C108" s="139"/>
      <c r="D108" s="145" t="s">
        <v>2157</v>
      </c>
      <c r="E108" s="179" t="s">
        <v>2499</v>
      </c>
      <c r="F108" s="179" t="s">
        <v>2499</v>
      </c>
      <c r="G108" s="179" t="s">
        <v>2499</v>
      </c>
      <c r="H108" s="179" t="s">
        <v>2499</v>
      </c>
      <c r="I108" s="179" t="s">
        <v>2499</v>
      </c>
      <c r="J108" s="179" t="s">
        <v>2499</v>
      </c>
      <c r="K108" s="179" t="s">
        <v>2499</v>
      </c>
      <c r="L108" s="179" t="s">
        <v>2499</v>
      </c>
      <c r="M108" s="179" t="s">
        <v>2499</v>
      </c>
      <c r="N108" s="179" t="s">
        <v>2499</v>
      </c>
      <c r="O108" s="179" t="s">
        <v>2499</v>
      </c>
      <c r="P108" s="179" t="s">
        <v>2499</v>
      </c>
      <c r="Q108" s="179" t="s">
        <v>2499</v>
      </c>
      <c r="R108" s="179" t="s">
        <v>2499</v>
      </c>
      <c r="S108" s="179" t="s">
        <v>2499</v>
      </c>
      <c r="T108" s="179" t="s">
        <v>2499</v>
      </c>
      <c r="U108" s="179" t="s">
        <v>2499</v>
      </c>
      <c r="V108" s="179" t="s">
        <v>2499</v>
      </c>
      <c r="W108" s="179" t="s">
        <v>2499</v>
      </c>
      <c r="X108" s="179" t="s">
        <v>2499</v>
      </c>
      <c r="Y108" s="179" t="s">
        <v>2499</v>
      </c>
      <c r="Z108" s="179" t="s">
        <v>2499</v>
      </c>
      <c r="AA108" s="179" t="s">
        <v>2499</v>
      </c>
      <c r="AB108" s="179" t="s">
        <v>2499</v>
      </c>
      <c r="AC108" s="179" t="s">
        <v>2499</v>
      </c>
      <c r="AD108" s="179" t="s">
        <v>2499</v>
      </c>
      <c r="AE108" s="179" t="s">
        <v>2499</v>
      </c>
      <c r="AF108" s="179" t="s">
        <v>2499</v>
      </c>
      <c r="AG108" s="179" t="s">
        <v>2499</v>
      </c>
      <c r="AH108" s="399"/>
    </row>
    <row r="109" spans="1:34" ht="17.25" customHeight="1">
      <c r="A109" s="135" t="s">
        <v>70</v>
      </c>
      <c r="C109" s="139"/>
      <c r="D109" s="145" t="s">
        <v>2170</v>
      </c>
      <c r="E109" s="179" t="s">
        <v>2499</v>
      </c>
      <c r="F109" s="179" t="s">
        <v>2499</v>
      </c>
      <c r="G109" s="179" t="s">
        <v>2499</v>
      </c>
      <c r="H109" s="179" t="s">
        <v>2499</v>
      </c>
      <c r="I109" s="179" t="s">
        <v>2499</v>
      </c>
      <c r="J109" s="179" t="s">
        <v>2499</v>
      </c>
      <c r="K109" s="179" t="s">
        <v>2499</v>
      </c>
      <c r="L109" s="179" t="s">
        <v>2499</v>
      </c>
      <c r="M109" s="179" t="s">
        <v>2499</v>
      </c>
      <c r="N109" s="179" t="s">
        <v>2499</v>
      </c>
      <c r="O109" s="179" t="s">
        <v>2499</v>
      </c>
      <c r="P109" s="179" t="s">
        <v>2499</v>
      </c>
      <c r="Q109" s="179" t="s">
        <v>2499</v>
      </c>
      <c r="R109" s="179" t="s">
        <v>2499</v>
      </c>
      <c r="S109" s="179" t="s">
        <v>2499</v>
      </c>
      <c r="T109" s="179" t="s">
        <v>2499</v>
      </c>
      <c r="U109" s="179" t="s">
        <v>2499</v>
      </c>
      <c r="V109" s="179" t="s">
        <v>2499</v>
      </c>
      <c r="W109" s="179" t="s">
        <v>2499</v>
      </c>
      <c r="X109" s="179" t="s">
        <v>2499</v>
      </c>
      <c r="Y109" s="179" t="s">
        <v>2499</v>
      </c>
      <c r="Z109" s="179" t="s">
        <v>2499</v>
      </c>
      <c r="AA109" s="179" t="s">
        <v>2499</v>
      </c>
      <c r="AB109" s="179" t="s">
        <v>2499</v>
      </c>
      <c r="AC109" s="179" t="s">
        <v>2499</v>
      </c>
      <c r="AD109" s="179" t="s">
        <v>2499</v>
      </c>
      <c r="AE109" s="179" t="s">
        <v>2499</v>
      </c>
      <c r="AF109" s="179" t="s">
        <v>2499</v>
      </c>
      <c r="AG109" s="179" t="s">
        <v>2499</v>
      </c>
      <c r="AH109" s="399"/>
    </row>
    <row r="110" spans="1:34" ht="17.25" customHeight="1">
      <c r="A110" s="135" t="s">
        <v>72</v>
      </c>
      <c r="C110" s="139"/>
      <c r="D110" s="145" t="s">
        <v>73</v>
      </c>
      <c r="E110" s="179" t="s">
        <v>2499</v>
      </c>
      <c r="F110" s="179" t="s">
        <v>2499</v>
      </c>
      <c r="G110" s="179" t="s">
        <v>2499</v>
      </c>
      <c r="H110" s="179" t="s">
        <v>2499</v>
      </c>
      <c r="I110" s="179" t="s">
        <v>2499</v>
      </c>
      <c r="J110" s="179" t="s">
        <v>2499</v>
      </c>
      <c r="K110" s="179" t="s">
        <v>2499</v>
      </c>
      <c r="L110" s="179" t="s">
        <v>2499</v>
      </c>
      <c r="M110" s="179" t="s">
        <v>2499</v>
      </c>
      <c r="N110" s="179" t="s">
        <v>2499</v>
      </c>
      <c r="O110" s="179" t="s">
        <v>2499</v>
      </c>
      <c r="P110" s="179" t="s">
        <v>2499</v>
      </c>
      <c r="Q110" s="179" t="s">
        <v>2499</v>
      </c>
      <c r="R110" s="179" t="s">
        <v>2499</v>
      </c>
      <c r="S110" s="179" t="s">
        <v>2499</v>
      </c>
      <c r="T110" s="179" t="s">
        <v>2499</v>
      </c>
      <c r="U110" s="179" t="s">
        <v>2499</v>
      </c>
      <c r="V110" s="179" t="s">
        <v>2499</v>
      </c>
      <c r="W110" s="179" t="s">
        <v>2499</v>
      </c>
      <c r="X110" s="179" t="s">
        <v>2499</v>
      </c>
      <c r="Y110" s="179" t="s">
        <v>2499</v>
      </c>
      <c r="Z110" s="179" t="s">
        <v>2499</v>
      </c>
      <c r="AA110" s="179" t="s">
        <v>2499</v>
      </c>
      <c r="AB110" s="179" t="s">
        <v>2499</v>
      </c>
      <c r="AC110" s="179" t="s">
        <v>2499</v>
      </c>
      <c r="AD110" s="179" t="s">
        <v>2499</v>
      </c>
      <c r="AE110" s="179" t="s">
        <v>2499</v>
      </c>
      <c r="AF110" s="179" t="s">
        <v>2499</v>
      </c>
      <c r="AG110" s="179" t="s">
        <v>2499</v>
      </c>
      <c r="AH110" s="399"/>
    </row>
    <row r="111" spans="1:34" ht="17.25" customHeight="1">
      <c r="A111" s="135" t="s">
        <v>74</v>
      </c>
      <c r="C111" s="139"/>
      <c r="D111" s="145" t="s">
        <v>2171</v>
      </c>
      <c r="E111" s="179" t="s">
        <v>2499</v>
      </c>
      <c r="F111" s="179" t="s">
        <v>2499</v>
      </c>
      <c r="G111" s="179" t="s">
        <v>2499</v>
      </c>
      <c r="H111" s="179" t="s">
        <v>2499</v>
      </c>
      <c r="I111" s="179" t="s">
        <v>2499</v>
      </c>
      <c r="J111" s="179" t="s">
        <v>2499</v>
      </c>
      <c r="K111" s="179" t="s">
        <v>2499</v>
      </c>
      <c r="L111" s="179" t="s">
        <v>2499</v>
      </c>
      <c r="M111" s="179" t="s">
        <v>2499</v>
      </c>
      <c r="N111" s="179" t="s">
        <v>2499</v>
      </c>
      <c r="O111" s="179" t="s">
        <v>2499</v>
      </c>
      <c r="P111" s="179" t="s">
        <v>2499</v>
      </c>
      <c r="Q111" s="179" t="s">
        <v>2499</v>
      </c>
      <c r="R111" s="179" t="s">
        <v>2499</v>
      </c>
      <c r="S111" s="179" t="s">
        <v>2499</v>
      </c>
      <c r="T111" s="179" t="s">
        <v>2499</v>
      </c>
      <c r="U111" s="179" t="s">
        <v>2499</v>
      </c>
      <c r="V111" s="179" t="s">
        <v>2499</v>
      </c>
      <c r="W111" s="179" t="s">
        <v>2499</v>
      </c>
      <c r="X111" s="179" t="s">
        <v>2499</v>
      </c>
      <c r="Y111" s="179" t="s">
        <v>2499</v>
      </c>
      <c r="Z111" s="179" t="s">
        <v>2499</v>
      </c>
      <c r="AA111" s="179" t="s">
        <v>2499</v>
      </c>
      <c r="AB111" s="179" t="s">
        <v>2499</v>
      </c>
      <c r="AC111" s="179" t="s">
        <v>2499</v>
      </c>
      <c r="AD111" s="179" t="s">
        <v>2499</v>
      </c>
      <c r="AE111" s="179" t="s">
        <v>2499</v>
      </c>
      <c r="AF111" s="179" t="s">
        <v>2499</v>
      </c>
      <c r="AG111" s="179" t="s">
        <v>2499</v>
      </c>
      <c r="AH111" s="399"/>
    </row>
    <row r="112" spans="1:34" ht="17.25" customHeight="1">
      <c r="A112" s="135" t="s">
        <v>75</v>
      </c>
      <c r="C112" s="139"/>
      <c r="D112" s="145" t="s">
        <v>2169</v>
      </c>
      <c r="E112" s="179" t="s">
        <v>2499</v>
      </c>
      <c r="F112" s="179" t="s">
        <v>2499</v>
      </c>
      <c r="G112" s="179" t="s">
        <v>2499</v>
      </c>
      <c r="H112" s="179" t="s">
        <v>2499</v>
      </c>
      <c r="I112" s="179" t="s">
        <v>2499</v>
      </c>
      <c r="J112" s="179" t="s">
        <v>2499</v>
      </c>
      <c r="K112" s="179" t="s">
        <v>2499</v>
      </c>
      <c r="L112" s="179" t="s">
        <v>2499</v>
      </c>
      <c r="M112" s="179" t="s">
        <v>2499</v>
      </c>
      <c r="N112" s="179" t="s">
        <v>2499</v>
      </c>
      <c r="O112" s="179" t="s">
        <v>2499</v>
      </c>
      <c r="P112" s="179" t="s">
        <v>2499</v>
      </c>
      <c r="Q112" s="179" t="s">
        <v>2499</v>
      </c>
      <c r="R112" s="179" t="s">
        <v>2499</v>
      </c>
      <c r="S112" s="179" t="s">
        <v>2499</v>
      </c>
      <c r="T112" s="179" t="s">
        <v>2499</v>
      </c>
      <c r="U112" s="179" t="s">
        <v>2499</v>
      </c>
      <c r="V112" s="179" t="s">
        <v>2499</v>
      </c>
      <c r="W112" s="179" t="s">
        <v>2499</v>
      </c>
      <c r="X112" s="179" t="s">
        <v>2499</v>
      </c>
      <c r="Y112" s="179" t="s">
        <v>2499</v>
      </c>
      <c r="Z112" s="179" t="s">
        <v>2499</v>
      </c>
      <c r="AA112" s="179" t="s">
        <v>2499</v>
      </c>
      <c r="AB112" s="179" t="s">
        <v>2499</v>
      </c>
      <c r="AC112" s="179" t="s">
        <v>2499</v>
      </c>
      <c r="AD112" s="179" t="s">
        <v>2499</v>
      </c>
      <c r="AE112" s="179" t="s">
        <v>2499</v>
      </c>
      <c r="AF112" s="179" t="s">
        <v>2499</v>
      </c>
      <c r="AG112" s="179" t="s">
        <v>2499</v>
      </c>
      <c r="AH112" s="399"/>
    </row>
    <row r="113" spans="1:34" ht="17.25" customHeight="1">
      <c r="A113" s="135" t="s">
        <v>77</v>
      </c>
      <c r="C113" s="139"/>
      <c r="D113" s="145" t="s">
        <v>2159</v>
      </c>
      <c r="E113" s="179" t="s">
        <v>2499</v>
      </c>
      <c r="F113" s="179" t="s">
        <v>2499</v>
      </c>
      <c r="G113" s="179" t="s">
        <v>2499</v>
      </c>
      <c r="H113" s="179" t="s">
        <v>2499</v>
      </c>
      <c r="I113" s="179" t="s">
        <v>2499</v>
      </c>
      <c r="J113" s="179" t="s">
        <v>2499</v>
      </c>
      <c r="K113" s="179" t="s">
        <v>2499</v>
      </c>
      <c r="L113" s="179" t="s">
        <v>2499</v>
      </c>
      <c r="M113" s="179" t="s">
        <v>2499</v>
      </c>
      <c r="N113" s="179" t="s">
        <v>2499</v>
      </c>
      <c r="O113" s="179" t="s">
        <v>2499</v>
      </c>
      <c r="P113" s="179" t="s">
        <v>2499</v>
      </c>
      <c r="Q113" s="179" t="s">
        <v>2499</v>
      </c>
      <c r="R113" s="179" t="s">
        <v>2499</v>
      </c>
      <c r="S113" s="179" t="s">
        <v>2499</v>
      </c>
      <c r="T113" s="179" t="s">
        <v>2499</v>
      </c>
      <c r="U113" s="179" t="s">
        <v>2499</v>
      </c>
      <c r="V113" s="179" t="s">
        <v>2499</v>
      </c>
      <c r="W113" s="179" t="s">
        <v>2499</v>
      </c>
      <c r="X113" s="179" t="s">
        <v>2499</v>
      </c>
      <c r="Y113" s="179" t="s">
        <v>2499</v>
      </c>
      <c r="Z113" s="179" t="s">
        <v>2499</v>
      </c>
      <c r="AA113" s="179" t="s">
        <v>2499</v>
      </c>
      <c r="AB113" s="179" t="s">
        <v>2499</v>
      </c>
      <c r="AC113" s="179" t="s">
        <v>2499</v>
      </c>
      <c r="AD113" s="179" t="s">
        <v>2499</v>
      </c>
      <c r="AE113" s="179" t="s">
        <v>2499</v>
      </c>
      <c r="AF113" s="179" t="s">
        <v>2499</v>
      </c>
      <c r="AG113" s="179" t="s">
        <v>2499</v>
      </c>
      <c r="AH113" s="399"/>
    </row>
    <row r="114" spans="1:34" ht="17.25" customHeight="1">
      <c r="A114" s="135" t="s">
        <v>79</v>
      </c>
      <c r="C114" s="139"/>
      <c r="D114" s="145" t="s">
        <v>2172</v>
      </c>
      <c r="E114" s="179" t="s">
        <v>2499</v>
      </c>
      <c r="F114" s="179" t="s">
        <v>2499</v>
      </c>
      <c r="G114" s="179" t="s">
        <v>2499</v>
      </c>
      <c r="H114" s="179" t="s">
        <v>2499</v>
      </c>
      <c r="I114" s="179" t="s">
        <v>2499</v>
      </c>
      <c r="J114" s="179" t="s">
        <v>2499</v>
      </c>
      <c r="K114" s="179" t="s">
        <v>2499</v>
      </c>
      <c r="L114" s="179" t="s">
        <v>2499</v>
      </c>
      <c r="M114" s="179" t="s">
        <v>2499</v>
      </c>
      <c r="N114" s="179" t="s">
        <v>2499</v>
      </c>
      <c r="O114" s="179" t="s">
        <v>2499</v>
      </c>
      <c r="P114" s="179" t="s">
        <v>2499</v>
      </c>
      <c r="Q114" s="179" t="s">
        <v>2499</v>
      </c>
      <c r="R114" s="179" t="s">
        <v>2499</v>
      </c>
      <c r="S114" s="179" t="s">
        <v>2499</v>
      </c>
      <c r="T114" s="179" t="s">
        <v>2499</v>
      </c>
      <c r="U114" s="179" t="s">
        <v>2499</v>
      </c>
      <c r="V114" s="179" t="s">
        <v>2499</v>
      </c>
      <c r="W114" s="179" t="s">
        <v>2499</v>
      </c>
      <c r="X114" s="179" t="s">
        <v>2499</v>
      </c>
      <c r="Y114" s="179" t="s">
        <v>2499</v>
      </c>
      <c r="Z114" s="179" t="s">
        <v>2499</v>
      </c>
      <c r="AA114" s="179" t="s">
        <v>2499</v>
      </c>
      <c r="AB114" s="179" t="s">
        <v>2499</v>
      </c>
      <c r="AC114" s="179" t="s">
        <v>2499</v>
      </c>
      <c r="AD114" s="179" t="s">
        <v>2499</v>
      </c>
      <c r="AE114" s="179" t="s">
        <v>2499</v>
      </c>
      <c r="AF114" s="179" t="s">
        <v>2499</v>
      </c>
      <c r="AG114" s="179" t="s">
        <v>2499</v>
      </c>
      <c r="AH114" s="399"/>
    </row>
    <row r="115" spans="1:34" ht="17.25" customHeight="1">
      <c r="A115" s="135" t="s">
        <v>80</v>
      </c>
      <c r="C115" s="139"/>
      <c r="D115" s="145" t="s">
        <v>2158</v>
      </c>
      <c r="E115" s="179" t="s">
        <v>2499</v>
      </c>
      <c r="F115" s="179" t="s">
        <v>2499</v>
      </c>
      <c r="G115" s="179" t="s">
        <v>2499</v>
      </c>
      <c r="H115" s="179" t="s">
        <v>2499</v>
      </c>
      <c r="I115" s="179" t="s">
        <v>2499</v>
      </c>
      <c r="J115" s="179" t="s">
        <v>2499</v>
      </c>
      <c r="K115" s="179" t="s">
        <v>2499</v>
      </c>
      <c r="L115" s="179" t="s">
        <v>2499</v>
      </c>
      <c r="M115" s="179" t="s">
        <v>2499</v>
      </c>
      <c r="N115" s="179" t="s">
        <v>2499</v>
      </c>
      <c r="O115" s="179" t="s">
        <v>2499</v>
      </c>
      <c r="P115" s="179" t="s">
        <v>2499</v>
      </c>
      <c r="Q115" s="179" t="s">
        <v>2499</v>
      </c>
      <c r="R115" s="179" t="s">
        <v>2499</v>
      </c>
      <c r="S115" s="179" t="s">
        <v>2499</v>
      </c>
      <c r="T115" s="179" t="s">
        <v>2499</v>
      </c>
      <c r="U115" s="179" t="s">
        <v>2499</v>
      </c>
      <c r="V115" s="179" t="s">
        <v>2499</v>
      </c>
      <c r="W115" s="179" t="s">
        <v>2499</v>
      </c>
      <c r="X115" s="179" t="s">
        <v>2499</v>
      </c>
      <c r="Y115" s="179" t="s">
        <v>2499</v>
      </c>
      <c r="Z115" s="179" t="s">
        <v>2499</v>
      </c>
      <c r="AA115" s="179" t="s">
        <v>2499</v>
      </c>
      <c r="AB115" s="179" t="s">
        <v>2499</v>
      </c>
      <c r="AC115" s="179" t="s">
        <v>2499</v>
      </c>
      <c r="AD115" s="179" t="s">
        <v>2499</v>
      </c>
      <c r="AE115" s="179" t="s">
        <v>2499</v>
      </c>
      <c r="AF115" s="179" t="s">
        <v>2499</v>
      </c>
      <c r="AG115" s="179" t="s">
        <v>2499</v>
      </c>
      <c r="AH115" s="399"/>
    </row>
    <row r="116" spans="1:34" ht="17.25" customHeight="1">
      <c r="A116" s="135" t="s">
        <v>82</v>
      </c>
      <c r="C116" s="139"/>
      <c r="D116" s="145" t="s">
        <v>2173</v>
      </c>
      <c r="E116" s="179" t="s">
        <v>2499</v>
      </c>
      <c r="F116" s="179" t="s">
        <v>2499</v>
      </c>
      <c r="G116" s="179" t="s">
        <v>2499</v>
      </c>
      <c r="H116" s="179" t="s">
        <v>2499</v>
      </c>
      <c r="I116" s="179" t="s">
        <v>2499</v>
      </c>
      <c r="J116" s="179" t="s">
        <v>2499</v>
      </c>
      <c r="K116" s="179" t="s">
        <v>2499</v>
      </c>
      <c r="L116" s="179" t="s">
        <v>2499</v>
      </c>
      <c r="M116" s="179" t="s">
        <v>2499</v>
      </c>
      <c r="N116" s="179" t="s">
        <v>2499</v>
      </c>
      <c r="O116" s="179" t="s">
        <v>2499</v>
      </c>
      <c r="P116" s="179" t="s">
        <v>2499</v>
      </c>
      <c r="Q116" s="179" t="s">
        <v>2499</v>
      </c>
      <c r="R116" s="179" t="s">
        <v>2499</v>
      </c>
      <c r="S116" s="179" t="s">
        <v>2499</v>
      </c>
      <c r="T116" s="179" t="s">
        <v>2499</v>
      </c>
      <c r="U116" s="179" t="s">
        <v>2499</v>
      </c>
      <c r="V116" s="179" t="s">
        <v>2499</v>
      </c>
      <c r="W116" s="179" t="s">
        <v>2499</v>
      </c>
      <c r="X116" s="179" t="s">
        <v>2499</v>
      </c>
      <c r="Y116" s="179" t="s">
        <v>2499</v>
      </c>
      <c r="Z116" s="179" t="s">
        <v>2499</v>
      </c>
      <c r="AA116" s="179" t="s">
        <v>2499</v>
      </c>
      <c r="AB116" s="179" t="s">
        <v>2499</v>
      </c>
      <c r="AC116" s="179" t="s">
        <v>2499</v>
      </c>
      <c r="AD116" s="179" t="s">
        <v>2499</v>
      </c>
      <c r="AE116" s="179" t="s">
        <v>2499</v>
      </c>
      <c r="AF116" s="179" t="s">
        <v>2499</v>
      </c>
      <c r="AG116" s="179" t="s">
        <v>2499</v>
      </c>
      <c r="AH116" s="399"/>
    </row>
    <row r="117" spans="1:34" ht="17.25" customHeight="1">
      <c r="A117" s="135" t="s">
        <v>83</v>
      </c>
      <c r="C117" s="139"/>
      <c r="D117" s="145" t="s">
        <v>2174</v>
      </c>
      <c r="E117" s="179" t="s">
        <v>2499</v>
      </c>
      <c r="F117" s="179" t="s">
        <v>2499</v>
      </c>
      <c r="G117" s="179" t="s">
        <v>2499</v>
      </c>
      <c r="H117" s="179" t="s">
        <v>2499</v>
      </c>
      <c r="I117" s="179" t="s">
        <v>2499</v>
      </c>
      <c r="J117" s="179" t="s">
        <v>2499</v>
      </c>
      <c r="K117" s="179" t="s">
        <v>2499</v>
      </c>
      <c r="L117" s="179" t="s">
        <v>2499</v>
      </c>
      <c r="M117" s="179" t="s">
        <v>2499</v>
      </c>
      <c r="N117" s="179" t="s">
        <v>2499</v>
      </c>
      <c r="O117" s="179" t="s">
        <v>2499</v>
      </c>
      <c r="P117" s="179" t="s">
        <v>2499</v>
      </c>
      <c r="Q117" s="179" t="s">
        <v>2499</v>
      </c>
      <c r="R117" s="179" t="s">
        <v>2499</v>
      </c>
      <c r="S117" s="179" t="s">
        <v>2499</v>
      </c>
      <c r="T117" s="179" t="s">
        <v>2499</v>
      </c>
      <c r="U117" s="179" t="s">
        <v>2499</v>
      </c>
      <c r="V117" s="179" t="s">
        <v>2499</v>
      </c>
      <c r="W117" s="179" t="s">
        <v>2499</v>
      </c>
      <c r="X117" s="179" t="s">
        <v>2499</v>
      </c>
      <c r="Y117" s="179" t="s">
        <v>2499</v>
      </c>
      <c r="Z117" s="179" t="s">
        <v>2499</v>
      </c>
      <c r="AA117" s="179" t="s">
        <v>2499</v>
      </c>
      <c r="AB117" s="179" t="s">
        <v>2499</v>
      </c>
      <c r="AC117" s="179" t="s">
        <v>2499</v>
      </c>
      <c r="AD117" s="179" t="s">
        <v>2499</v>
      </c>
      <c r="AE117" s="179" t="s">
        <v>2499</v>
      </c>
      <c r="AF117" s="179" t="s">
        <v>2499</v>
      </c>
      <c r="AG117" s="179" t="s">
        <v>2499</v>
      </c>
      <c r="AH117" s="399"/>
    </row>
    <row r="118" spans="1:34" ht="17.25" customHeight="1">
      <c r="A118" s="135" t="s">
        <v>84</v>
      </c>
      <c r="C118" s="139"/>
      <c r="D118" s="145" t="s">
        <v>85</v>
      </c>
      <c r="E118" s="179" t="s">
        <v>2499</v>
      </c>
      <c r="F118" s="179" t="s">
        <v>2499</v>
      </c>
      <c r="G118" s="179" t="s">
        <v>2499</v>
      </c>
      <c r="H118" s="179" t="s">
        <v>2499</v>
      </c>
      <c r="I118" s="179" t="s">
        <v>2499</v>
      </c>
      <c r="J118" s="179" t="s">
        <v>2499</v>
      </c>
      <c r="K118" s="179" t="s">
        <v>2499</v>
      </c>
      <c r="L118" s="179" t="s">
        <v>2499</v>
      </c>
      <c r="M118" s="179" t="s">
        <v>2499</v>
      </c>
      <c r="N118" s="179" t="s">
        <v>2499</v>
      </c>
      <c r="O118" s="179" t="s">
        <v>2499</v>
      </c>
      <c r="P118" s="179" t="s">
        <v>2499</v>
      </c>
      <c r="Q118" s="179" t="s">
        <v>2499</v>
      </c>
      <c r="R118" s="179" t="s">
        <v>2499</v>
      </c>
      <c r="S118" s="179" t="s">
        <v>2499</v>
      </c>
      <c r="T118" s="179" t="s">
        <v>2499</v>
      </c>
      <c r="U118" s="179" t="s">
        <v>2499</v>
      </c>
      <c r="V118" s="179" t="s">
        <v>2499</v>
      </c>
      <c r="W118" s="179" t="s">
        <v>2499</v>
      </c>
      <c r="X118" s="179" t="s">
        <v>2499</v>
      </c>
      <c r="Y118" s="179" t="s">
        <v>2499</v>
      </c>
      <c r="Z118" s="179" t="s">
        <v>2499</v>
      </c>
      <c r="AA118" s="179" t="s">
        <v>2499</v>
      </c>
      <c r="AB118" s="179" t="s">
        <v>2499</v>
      </c>
      <c r="AC118" s="179" t="s">
        <v>2499</v>
      </c>
      <c r="AD118" s="179" t="s">
        <v>2499</v>
      </c>
      <c r="AE118" s="179" t="s">
        <v>2499</v>
      </c>
      <c r="AF118" s="179" t="s">
        <v>2499</v>
      </c>
      <c r="AG118" s="179" t="s">
        <v>2499</v>
      </c>
      <c r="AH118" s="399"/>
    </row>
    <row r="119" spans="1:34" ht="17.25" customHeight="1">
      <c r="A119" s="135" t="s">
        <v>86</v>
      </c>
      <c r="C119" s="139"/>
      <c r="D119" s="145" t="s">
        <v>2166</v>
      </c>
      <c r="E119" s="179" t="s">
        <v>2499</v>
      </c>
      <c r="F119" s="179" t="s">
        <v>2499</v>
      </c>
      <c r="G119" s="179" t="s">
        <v>2499</v>
      </c>
      <c r="H119" s="179" t="s">
        <v>2499</v>
      </c>
      <c r="I119" s="179" t="s">
        <v>2499</v>
      </c>
      <c r="J119" s="179" t="s">
        <v>2499</v>
      </c>
      <c r="K119" s="179" t="s">
        <v>2499</v>
      </c>
      <c r="L119" s="179" t="s">
        <v>2499</v>
      </c>
      <c r="M119" s="179" t="s">
        <v>2499</v>
      </c>
      <c r="N119" s="179" t="s">
        <v>2499</v>
      </c>
      <c r="O119" s="179" t="s">
        <v>2499</v>
      </c>
      <c r="P119" s="179" t="s">
        <v>2499</v>
      </c>
      <c r="Q119" s="179" t="s">
        <v>2499</v>
      </c>
      <c r="R119" s="179" t="s">
        <v>2499</v>
      </c>
      <c r="S119" s="179" t="s">
        <v>2499</v>
      </c>
      <c r="T119" s="179" t="s">
        <v>2499</v>
      </c>
      <c r="U119" s="179" t="s">
        <v>2499</v>
      </c>
      <c r="V119" s="179" t="s">
        <v>2499</v>
      </c>
      <c r="W119" s="179" t="s">
        <v>2499</v>
      </c>
      <c r="X119" s="179" t="s">
        <v>2499</v>
      </c>
      <c r="Y119" s="179" t="s">
        <v>2499</v>
      </c>
      <c r="Z119" s="179" t="s">
        <v>2499</v>
      </c>
      <c r="AA119" s="179" t="s">
        <v>2499</v>
      </c>
      <c r="AB119" s="179" t="s">
        <v>2499</v>
      </c>
      <c r="AC119" s="179" t="s">
        <v>2499</v>
      </c>
      <c r="AD119" s="179" t="s">
        <v>2499</v>
      </c>
      <c r="AE119" s="179" t="s">
        <v>2499</v>
      </c>
      <c r="AF119" s="179" t="s">
        <v>2499</v>
      </c>
      <c r="AG119" s="179" t="s">
        <v>2499</v>
      </c>
      <c r="AH119" s="399"/>
    </row>
    <row r="120" spans="1:34" ht="17.25" customHeight="1">
      <c r="A120" s="135" t="s">
        <v>88</v>
      </c>
      <c r="C120" s="139"/>
      <c r="D120" s="145" t="s">
        <v>2161</v>
      </c>
      <c r="E120" s="179" t="s">
        <v>2499</v>
      </c>
      <c r="F120" s="179" t="s">
        <v>2499</v>
      </c>
      <c r="G120" s="179" t="s">
        <v>2499</v>
      </c>
      <c r="H120" s="179" t="s">
        <v>2499</v>
      </c>
      <c r="I120" s="179" t="s">
        <v>2499</v>
      </c>
      <c r="J120" s="179" t="s">
        <v>2499</v>
      </c>
      <c r="K120" s="179" t="s">
        <v>2499</v>
      </c>
      <c r="L120" s="179" t="s">
        <v>2499</v>
      </c>
      <c r="M120" s="179" t="s">
        <v>2499</v>
      </c>
      <c r="N120" s="179" t="s">
        <v>2499</v>
      </c>
      <c r="O120" s="179" t="s">
        <v>2499</v>
      </c>
      <c r="P120" s="179" t="s">
        <v>2499</v>
      </c>
      <c r="Q120" s="179" t="s">
        <v>2499</v>
      </c>
      <c r="R120" s="179" t="s">
        <v>2499</v>
      </c>
      <c r="S120" s="179" t="s">
        <v>2499</v>
      </c>
      <c r="T120" s="179" t="s">
        <v>2499</v>
      </c>
      <c r="U120" s="179" t="s">
        <v>2499</v>
      </c>
      <c r="V120" s="179" t="s">
        <v>2499</v>
      </c>
      <c r="W120" s="179" t="s">
        <v>2499</v>
      </c>
      <c r="X120" s="179" t="s">
        <v>2499</v>
      </c>
      <c r="Y120" s="179" t="s">
        <v>2499</v>
      </c>
      <c r="Z120" s="179" t="s">
        <v>2499</v>
      </c>
      <c r="AA120" s="179" t="s">
        <v>2499</v>
      </c>
      <c r="AB120" s="179" t="s">
        <v>2499</v>
      </c>
      <c r="AC120" s="179" t="s">
        <v>2499</v>
      </c>
      <c r="AD120" s="179" t="s">
        <v>2499</v>
      </c>
      <c r="AE120" s="179" t="s">
        <v>2499</v>
      </c>
      <c r="AF120" s="179" t="s">
        <v>2499</v>
      </c>
      <c r="AG120" s="179" t="s">
        <v>2499</v>
      </c>
      <c r="AH120" s="399"/>
    </row>
    <row r="121" spans="1:34" ht="17.25" customHeight="1">
      <c r="A121" s="135" t="s">
        <v>90</v>
      </c>
      <c r="C121" s="139"/>
      <c r="D121" s="145" t="s">
        <v>2160</v>
      </c>
      <c r="E121" s="179" t="s">
        <v>2499</v>
      </c>
      <c r="F121" s="179" t="s">
        <v>2499</v>
      </c>
      <c r="G121" s="179" t="s">
        <v>2499</v>
      </c>
      <c r="H121" s="179" t="s">
        <v>2499</v>
      </c>
      <c r="I121" s="179" t="s">
        <v>2499</v>
      </c>
      <c r="J121" s="179" t="s">
        <v>2499</v>
      </c>
      <c r="K121" s="179" t="s">
        <v>2499</v>
      </c>
      <c r="L121" s="179" t="s">
        <v>2499</v>
      </c>
      <c r="M121" s="179" t="s">
        <v>2499</v>
      </c>
      <c r="N121" s="179" t="s">
        <v>2499</v>
      </c>
      <c r="O121" s="179" t="s">
        <v>2499</v>
      </c>
      <c r="P121" s="179" t="s">
        <v>2499</v>
      </c>
      <c r="Q121" s="179" t="s">
        <v>2499</v>
      </c>
      <c r="R121" s="179" t="s">
        <v>2499</v>
      </c>
      <c r="S121" s="179" t="s">
        <v>2499</v>
      </c>
      <c r="T121" s="179" t="s">
        <v>2499</v>
      </c>
      <c r="U121" s="179" t="s">
        <v>2499</v>
      </c>
      <c r="V121" s="179" t="s">
        <v>2499</v>
      </c>
      <c r="W121" s="179" t="s">
        <v>2499</v>
      </c>
      <c r="X121" s="179" t="s">
        <v>2499</v>
      </c>
      <c r="Y121" s="179" t="s">
        <v>2499</v>
      </c>
      <c r="Z121" s="179" t="s">
        <v>2499</v>
      </c>
      <c r="AA121" s="179" t="s">
        <v>2499</v>
      </c>
      <c r="AB121" s="179" t="s">
        <v>2499</v>
      </c>
      <c r="AC121" s="179" t="s">
        <v>2499</v>
      </c>
      <c r="AD121" s="179" t="s">
        <v>2499</v>
      </c>
      <c r="AE121" s="179" t="s">
        <v>2499</v>
      </c>
      <c r="AF121" s="179" t="s">
        <v>2499</v>
      </c>
      <c r="AG121" s="179" t="s">
        <v>2499</v>
      </c>
      <c r="AH121" s="399"/>
    </row>
    <row r="122" spans="1:34" ht="17.25" customHeight="1">
      <c r="A122" s="135" t="s">
        <v>92</v>
      </c>
      <c r="C122" s="139"/>
      <c r="D122" s="145" t="s">
        <v>93</v>
      </c>
      <c r="E122" s="162" t="s">
        <v>2499</v>
      </c>
      <c r="F122" s="162" t="s">
        <v>2499</v>
      </c>
      <c r="G122" s="162" t="s">
        <v>2499</v>
      </c>
      <c r="H122" s="162" t="s">
        <v>2499</v>
      </c>
      <c r="I122" s="162" t="s">
        <v>2499</v>
      </c>
      <c r="J122" s="162" t="s">
        <v>2499</v>
      </c>
      <c r="K122" s="162" t="s">
        <v>2499</v>
      </c>
      <c r="L122" s="162" t="s">
        <v>2499</v>
      </c>
      <c r="M122" s="163" t="s">
        <v>2499</v>
      </c>
      <c r="N122" s="163" t="s">
        <v>2499</v>
      </c>
      <c r="O122" s="162" t="s">
        <v>2499</v>
      </c>
      <c r="P122" s="162" t="s">
        <v>2499</v>
      </c>
      <c r="Q122" s="163" t="s">
        <v>2499</v>
      </c>
      <c r="R122" s="164" t="s">
        <v>2499</v>
      </c>
      <c r="S122" s="162" t="s">
        <v>2499</v>
      </c>
      <c r="T122" s="162" t="s">
        <v>2499</v>
      </c>
      <c r="U122" s="162" t="s">
        <v>2499</v>
      </c>
      <c r="V122" s="162" t="s">
        <v>2499</v>
      </c>
      <c r="W122" s="162" t="s">
        <v>2499</v>
      </c>
      <c r="X122" s="162" t="s">
        <v>2499</v>
      </c>
      <c r="Y122" s="162" t="s">
        <v>2499</v>
      </c>
      <c r="Z122" s="164" t="s">
        <v>2499</v>
      </c>
      <c r="AA122" s="164" t="s">
        <v>2499</v>
      </c>
      <c r="AB122" s="162" t="s">
        <v>2499</v>
      </c>
      <c r="AC122" s="162" t="s">
        <v>2499</v>
      </c>
      <c r="AD122" s="162" t="s">
        <v>2499</v>
      </c>
      <c r="AE122" s="162" t="s">
        <v>2499</v>
      </c>
      <c r="AF122" s="162" t="s">
        <v>2499</v>
      </c>
      <c r="AG122" s="162" t="s">
        <v>2499</v>
      </c>
      <c r="AH122" s="399"/>
    </row>
    <row r="123" spans="1:34" ht="17.25" customHeight="1">
      <c r="A123" s="135" t="s">
        <v>94</v>
      </c>
      <c r="C123" s="139"/>
      <c r="D123" s="145" t="s">
        <v>2145</v>
      </c>
      <c r="E123" s="162" t="s">
        <v>2499</v>
      </c>
      <c r="F123" s="162" t="s">
        <v>2499</v>
      </c>
      <c r="G123" s="162" t="s">
        <v>2499</v>
      </c>
      <c r="H123" s="162" t="s">
        <v>2499</v>
      </c>
      <c r="I123" s="162" t="s">
        <v>2499</v>
      </c>
      <c r="J123" s="162" t="s">
        <v>2499</v>
      </c>
      <c r="K123" s="162" t="s">
        <v>2499</v>
      </c>
      <c r="L123" s="162" t="s">
        <v>2499</v>
      </c>
      <c r="M123" s="163">
        <v>3</v>
      </c>
      <c r="N123" s="163">
        <v>3</v>
      </c>
      <c r="O123" s="162" t="s">
        <v>2499</v>
      </c>
      <c r="P123" s="162" t="s">
        <v>2499</v>
      </c>
      <c r="Q123" s="163">
        <v>1.1000000000000001</v>
      </c>
      <c r="R123" s="164">
        <v>0.95</v>
      </c>
      <c r="S123" s="162" t="s">
        <v>2499</v>
      </c>
      <c r="T123" s="162">
        <v>1.35</v>
      </c>
      <c r="U123" s="162" t="s">
        <v>2499</v>
      </c>
      <c r="V123" s="162">
        <v>1.5</v>
      </c>
      <c r="W123" s="162" t="s">
        <v>2499</v>
      </c>
      <c r="X123" s="162" t="s">
        <v>2499</v>
      </c>
      <c r="Y123" s="162" t="s">
        <v>2499</v>
      </c>
      <c r="Z123" s="164" t="s">
        <v>2499</v>
      </c>
      <c r="AA123" s="164" t="s">
        <v>2499</v>
      </c>
      <c r="AB123" s="162" t="s">
        <v>2499</v>
      </c>
      <c r="AC123" s="162" t="s">
        <v>2499</v>
      </c>
      <c r="AD123" s="162" t="s">
        <v>2499</v>
      </c>
      <c r="AE123" s="162" t="s">
        <v>2499</v>
      </c>
      <c r="AF123" s="162" t="s">
        <v>2499</v>
      </c>
      <c r="AG123" s="162" t="s">
        <v>2499</v>
      </c>
      <c r="AH123" s="399"/>
    </row>
    <row r="124" spans="1:34" ht="17.25" customHeight="1">
      <c r="A124" s="135" t="s">
        <v>96</v>
      </c>
      <c r="C124" s="139"/>
      <c r="D124" s="145" t="s">
        <v>2165</v>
      </c>
      <c r="E124" s="162">
        <v>17.718942060000003</v>
      </c>
      <c r="F124" s="162">
        <v>16.247164570000002</v>
      </c>
      <c r="G124" s="162" t="s">
        <v>2499</v>
      </c>
      <c r="H124" s="162" t="s">
        <v>2499</v>
      </c>
      <c r="I124" s="162">
        <v>0.19631408000000006</v>
      </c>
      <c r="J124" s="162" t="s">
        <v>2499</v>
      </c>
      <c r="K124" s="162" t="s">
        <v>2499</v>
      </c>
      <c r="L124" s="162" t="s">
        <v>2499</v>
      </c>
      <c r="M124" s="163" t="s">
        <v>2499</v>
      </c>
      <c r="N124" s="163" t="s">
        <v>2499</v>
      </c>
      <c r="O124" s="162" t="s">
        <v>2499</v>
      </c>
      <c r="P124" s="162" t="s">
        <v>2499</v>
      </c>
      <c r="Q124" s="163" t="s">
        <v>2499</v>
      </c>
      <c r="R124" s="164" t="s">
        <v>2499</v>
      </c>
      <c r="S124" s="162" t="s">
        <v>2499</v>
      </c>
      <c r="T124" s="162" t="s">
        <v>2499</v>
      </c>
      <c r="U124" s="162" t="s">
        <v>2499</v>
      </c>
      <c r="V124" s="162" t="s">
        <v>2499</v>
      </c>
      <c r="W124" s="162" t="s">
        <v>2499</v>
      </c>
      <c r="X124" s="162" t="s">
        <v>2499</v>
      </c>
      <c r="Y124" s="162" t="s">
        <v>2499</v>
      </c>
      <c r="Z124" s="164" t="s">
        <v>2499</v>
      </c>
      <c r="AA124" s="164" t="s">
        <v>2499</v>
      </c>
      <c r="AB124" s="162" t="s">
        <v>2499</v>
      </c>
      <c r="AC124" s="162" t="s">
        <v>2499</v>
      </c>
      <c r="AD124" s="162" t="s">
        <v>2499</v>
      </c>
      <c r="AE124" s="162" t="s">
        <v>2499</v>
      </c>
      <c r="AF124" s="162" t="s">
        <v>2499</v>
      </c>
      <c r="AG124" s="162" t="s">
        <v>2499</v>
      </c>
      <c r="AH124" s="399"/>
    </row>
    <row r="125" spans="1:34" ht="17.25" customHeight="1">
      <c r="A125" s="135" t="s">
        <v>98</v>
      </c>
      <c r="C125" s="139"/>
      <c r="D125" s="145" t="s">
        <v>2163</v>
      </c>
      <c r="E125" s="162" t="s">
        <v>2499</v>
      </c>
      <c r="F125" s="162">
        <v>16.991721829999999</v>
      </c>
      <c r="G125" s="162" t="s">
        <v>2499</v>
      </c>
      <c r="H125" s="162">
        <v>0.15964507</v>
      </c>
      <c r="I125" s="162" t="s">
        <v>2499</v>
      </c>
      <c r="J125" s="162">
        <v>19.04646146</v>
      </c>
      <c r="K125" s="162" t="s">
        <v>2499</v>
      </c>
      <c r="L125" s="162" t="s">
        <v>2499</v>
      </c>
      <c r="M125" s="163" t="s">
        <v>2499</v>
      </c>
      <c r="N125" s="163" t="s">
        <v>2499</v>
      </c>
      <c r="O125" s="162" t="s">
        <v>2499</v>
      </c>
      <c r="P125" s="162" t="s">
        <v>2499</v>
      </c>
      <c r="Q125" s="163" t="s">
        <v>2499</v>
      </c>
      <c r="R125" s="164" t="s">
        <v>2499</v>
      </c>
      <c r="S125" s="162" t="s">
        <v>2499</v>
      </c>
      <c r="T125" s="162" t="s">
        <v>2499</v>
      </c>
      <c r="U125" s="162" t="s">
        <v>2499</v>
      </c>
      <c r="V125" s="162" t="s">
        <v>2499</v>
      </c>
      <c r="W125" s="162" t="s">
        <v>2499</v>
      </c>
      <c r="X125" s="162" t="s">
        <v>2499</v>
      </c>
      <c r="Y125" s="162" t="s">
        <v>2499</v>
      </c>
      <c r="Z125" s="164" t="s">
        <v>2499</v>
      </c>
      <c r="AA125" s="164" t="s">
        <v>2499</v>
      </c>
      <c r="AB125" s="162" t="s">
        <v>2499</v>
      </c>
      <c r="AC125" s="162" t="s">
        <v>2499</v>
      </c>
      <c r="AD125" s="162" t="s">
        <v>2499</v>
      </c>
      <c r="AE125" s="162" t="s">
        <v>2499</v>
      </c>
      <c r="AF125" s="162" t="s">
        <v>2499</v>
      </c>
      <c r="AG125" s="162" t="s">
        <v>2499</v>
      </c>
      <c r="AH125" s="399"/>
    </row>
    <row r="126" spans="1:34" ht="17.25" customHeight="1">
      <c r="A126" s="135" t="s">
        <v>100</v>
      </c>
      <c r="C126" s="139"/>
      <c r="D126" s="145" t="s">
        <v>2146</v>
      </c>
      <c r="E126" s="162" t="s">
        <v>2499</v>
      </c>
      <c r="F126" s="162" t="s">
        <v>2499</v>
      </c>
      <c r="G126" s="162" t="s">
        <v>2499</v>
      </c>
      <c r="H126" s="162" t="s">
        <v>2499</v>
      </c>
      <c r="I126" s="162" t="s">
        <v>2499</v>
      </c>
      <c r="J126" s="162" t="s">
        <v>2499</v>
      </c>
      <c r="K126" s="162" t="s">
        <v>2499</v>
      </c>
      <c r="L126" s="162" t="s">
        <v>2499</v>
      </c>
      <c r="M126" s="163" t="s">
        <v>2499</v>
      </c>
      <c r="N126" s="163" t="s">
        <v>2499</v>
      </c>
      <c r="O126" s="162" t="s">
        <v>2499</v>
      </c>
      <c r="P126" s="162" t="s">
        <v>2499</v>
      </c>
      <c r="Q126" s="163" t="s">
        <v>2499</v>
      </c>
      <c r="R126" s="164" t="s">
        <v>2499</v>
      </c>
      <c r="S126" s="162" t="s">
        <v>2499</v>
      </c>
      <c r="T126" s="162" t="s">
        <v>2499</v>
      </c>
      <c r="U126" s="162" t="s">
        <v>2499</v>
      </c>
      <c r="V126" s="162" t="s">
        <v>2499</v>
      </c>
      <c r="W126" s="162" t="s">
        <v>2499</v>
      </c>
      <c r="X126" s="162" t="s">
        <v>2499</v>
      </c>
      <c r="Y126" s="162" t="s">
        <v>2499</v>
      </c>
      <c r="Z126" s="164" t="s">
        <v>2499</v>
      </c>
      <c r="AA126" s="164" t="s">
        <v>2499</v>
      </c>
      <c r="AB126" s="162" t="s">
        <v>2499</v>
      </c>
      <c r="AC126" s="162" t="s">
        <v>2499</v>
      </c>
      <c r="AD126" s="162" t="s">
        <v>2499</v>
      </c>
      <c r="AE126" s="162" t="s">
        <v>2499</v>
      </c>
      <c r="AF126" s="162" t="s">
        <v>2499</v>
      </c>
      <c r="AG126" s="162" t="s">
        <v>2499</v>
      </c>
      <c r="AH126" s="399"/>
    </row>
    <row r="127" spans="1:34" ht="17.25" customHeight="1">
      <c r="A127" s="135" t="s">
        <v>102</v>
      </c>
      <c r="C127" s="139"/>
      <c r="D127" s="145" t="s">
        <v>2151</v>
      </c>
      <c r="E127" s="162">
        <v>17.800485340000002</v>
      </c>
      <c r="F127" s="162">
        <v>10.1817832</v>
      </c>
      <c r="G127" s="162" t="s">
        <v>2499</v>
      </c>
      <c r="H127" s="162" t="s">
        <v>2499</v>
      </c>
      <c r="I127" s="162">
        <v>0.18439225999999997</v>
      </c>
      <c r="J127" s="162">
        <v>15.392230559999998</v>
      </c>
      <c r="K127" s="162">
        <v>0.505</v>
      </c>
      <c r="L127" s="162" t="s">
        <v>2499</v>
      </c>
      <c r="M127" s="163" t="s">
        <v>2499</v>
      </c>
      <c r="N127" s="163" t="s">
        <v>2499</v>
      </c>
      <c r="O127" s="162" t="s">
        <v>2499</v>
      </c>
      <c r="P127" s="162" t="s">
        <v>2499</v>
      </c>
      <c r="Q127" s="163" t="s">
        <v>2499</v>
      </c>
      <c r="R127" s="164" t="s">
        <v>2499</v>
      </c>
      <c r="S127" s="162" t="s">
        <v>2499</v>
      </c>
      <c r="T127" s="162" t="s">
        <v>2499</v>
      </c>
      <c r="U127" s="162" t="s">
        <v>2499</v>
      </c>
      <c r="V127" s="162" t="s">
        <v>2499</v>
      </c>
      <c r="W127" s="162" t="s">
        <v>2499</v>
      </c>
      <c r="X127" s="162" t="s">
        <v>2499</v>
      </c>
      <c r="Y127" s="162" t="s">
        <v>2499</v>
      </c>
      <c r="Z127" s="164" t="s">
        <v>2499</v>
      </c>
      <c r="AA127" s="164" t="s">
        <v>2499</v>
      </c>
      <c r="AB127" s="162" t="s">
        <v>2499</v>
      </c>
      <c r="AC127" s="162" t="s">
        <v>2499</v>
      </c>
      <c r="AD127" s="162">
        <v>7.7197700000000008E-2</v>
      </c>
      <c r="AE127" s="162" t="s">
        <v>2499</v>
      </c>
      <c r="AF127" s="162" t="s">
        <v>2499</v>
      </c>
      <c r="AG127" s="162" t="s">
        <v>2499</v>
      </c>
      <c r="AH127" s="399"/>
    </row>
    <row r="128" spans="1:34" ht="17.25" customHeight="1">
      <c r="A128" s="135" t="s">
        <v>104</v>
      </c>
      <c r="C128" s="139"/>
      <c r="D128" s="145" t="s">
        <v>2153</v>
      </c>
      <c r="E128" s="162" t="s">
        <v>2499</v>
      </c>
      <c r="F128" s="162" t="s">
        <v>2499</v>
      </c>
      <c r="G128" s="162">
        <v>0.36</v>
      </c>
      <c r="H128" s="162" t="s">
        <v>2499</v>
      </c>
      <c r="I128" s="162" t="s">
        <v>2499</v>
      </c>
      <c r="J128" s="162" t="s">
        <v>2499</v>
      </c>
      <c r="K128" s="162">
        <v>0.46</v>
      </c>
      <c r="L128" s="162">
        <v>0.36</v>
      </c>
      <c r="M128" s="163" t="s">
        <v>2499</v>
      </c>
      <c r="N128" s="163" t="s">
        <v>2499</v>
      </c>
      <c r="O128" s="162" t="s">
        <v>2499</v>
      </c>
      <c r="P128" s="162" t="s">
        <v>2499</v>
      </c>
      <c r="Q128" s="163" t="s">
        <v>2499</v>
      </c>
      <c r="R128" s="164" t="s">
        <v>2499</v>
      </c>
      <c r="S128" s="162" t="s">
        <v>2499</v>
      </c>
      <c r="T128" s="162" t="s">
        <v>2499</v>
      </c>
      <c r="U128" s="162" t="s">
        <v>2499</v>
      </c>
      <c r="V128" s="162" t="s">
        <v>2499</v>
      </c>
      <c r="W128" s="162" t="s">
        <v>2499</v>
      </c>
      <c r="X128" s="162" t="s">
        <v>2499</v>
      </c>
      <c r="Y128" s="162" t="s">
        <v>2499</v>
      </c>
      <c r="Z128" s="164" t="s">
        <v>2499</v>
      </c>
      <c r="AA128" s="164" t="s">
        <v>2499</v>
      </c>
      <c r="AB128" s="162" t="s">
        <v>2499</v>
      </c>
      <c r="AC128" s="162" t="s">
        <v>2499</v>
      </c>
      <c r="AD128" s="162">
        <v>0.29000000000000004</v>
      </c>
      <c r="AE128" s="162" t="s">
        <v>2499</v>
      </c>
      <c r="AF128" s="162" t="s">
        <v>2499</v>
      </c>
      <c r="AG128" s="162" t="s">
        <v>2499</v>
      </c>
      <c r="AH128" s="399"/>
    </row>
    <row r="129" spans="1:34" ht="17.25" customHeight="1">
      <c r="A129" s="135" t="s">
        <v>106</v>
      </c>
      <c r="C129" s="139"/>
      <c r="D129" s="145" t="s">
        <v>2149</v>
      </c>
      <c r="E129" s="162" t="s">
        <v>2499</v>
      </c>
      <c r="F129" s="162" t="s">
        <v>2499</v>
      </c>
      <c r="G129" s="162" t="s">
        <v>2499</v>
      </c>
      <c r="H129" s="162" t="s">
        <v>2499</v>
      </c>
      <c r="I129" s="162" t="s">
        <v>2499</v>
      </c>
      <c r="J129" s="162" t="s">
        <v>2499</v>
      </c>
      <c r="K129" s="162" t="s">
        <v>2499</v>
      </c>
      <c r="L129" s="162" t="s">
        <v>2499</v>
      </c>
      <c r="M129" s="163" t="s">
        <v>2499</v>
      </c>
      <c r="N129" s="163" t="s">
        <v>2499</v>
      </c>
      <c r="O129" s="162" t="s">
        <v>2499</v>
      </c>
      <c r="P129" s="162" t="s">
        <v>2499</v>
      </c>
      <c r="Q129" s="163" t="s">
        <v>2499</v>
      </c>
      <c r="R129" s="164" t="s">
        <v>2499</v>
      </c>
      <c r="S129" s="162" t="s">
        <v>2499</v>
      </c>
      <c r="T129" s="162" t="s">
        <v>2499</v>
      </c>
      <c r="U129" s="162" t="s">
        <v>2499</v>
      </c>
      <c r="V129" s="162" t="s">
        <v>2499</v>
      </c>
      <c r="W129" s="162" t="s">
        <v>2499</v>
      </c>
      <c r="X129" s="162" t="s">
        <v>2499</v>
      </c>
      <c r="Y129" s="162" t="s">
        <v>2499</v>
      </c>
      <c r="Z129" s="164" t="s">
        <v>2499</v>
      </c>
      <c r="AA129" s="164" t="s">
        <v>2499</v>
      </c>
      <c r="AB129" s="162" t="s">
        <v>2499</v>
      </c>
      <c r="AC129" s="162" t="s">
        <v>2499</v>
      </c>
      <c r="AD129" s="162">
        <v>0.28000000000000003</v>
      </c>
      <c r="AE129" s="162" t="s">
        <v>2499</v>
      </c>
      <c r="AF129" s="162" t="s">
        <v>2499</v>
      </c>
      <c r="AG129" s="162" t="s">
        <v>2499</v>
      </c>
      <c r="AH129" s="399"/>
    </row>
    <row r="130" spans="1:34">
      <c r="C130" s="139"/>
      <c r="D130" s="145"/>
      <c r="E130" s="159"/>
      <c r="F130" s="1"/>
      <c r="G130" s="139"/>
      <c r="H130" s="139"/>
      <c r="I130" s="139"/>
      <c r="J130" s="139"/>
      <c r="K130" s="139"/>
      <c r="L130" s="159"/>
      <c r="M130" s="139"/>
      <c r="N130" s="139"/>
      <c r="O130" s="139"/>
      <c r="P130" s="139"/>
      <c r="Q130" s="139"/>
      <c r="R130" s="161"/>
      <c r="S130" s="1"/>
      <c r="T130" s="139"/>
      <c r="U130" s="139"/>
      <c r="V130" s="156"/>
      <c r="W130" s="156"/>
      <c r="X130" s="156"/>
      <c r="Y130" s="156"/>
      <c r="Z130" s="1"/>
      <c r="AA130" s="161"/>
      <c r="AB130" s="1"/>
      <c r="AC130" s="1"/>
      <c r="AD130" s="1"/>
      <c r="AE130" s="1"/>
      <c r="AF130" s="1"/>
      <c r="AG130" s="1"/>
    </row>
    <row r="131" spans="1:34" ht="36.75" customHeight="1">
      <c r="C131" s="139">
        <v>4.4000000000000004</v>
      </c>
      <c r="D131" s="260" t="s">
        <v>117</v>
      </c>
      <c r="E131" s="139"/>
      <c r="F131" s="1"/>
      <c r="G131" s="139"/>
      <c r="H131" s="139"/>
      <c r="I131" s="139"/>
      <c r="J131" s="139"/>
      <c r="K131" s="139"/>
      <c r="L131" s="159"/>
      <c r="M131" s="139"/>
      <c r="N131" s="139"/>
      <c r="O131" s="139"/>
      <c r="P131" s="139"/>
      <c r="Q131" s="139"/>
      <c r="R131" s="161"/>
      <c r="S131" s="1"/>
      <c r="T131" s="139"/>
      <c r="U131" s="139"/>
      <c r="V131" s="156"/>
      <c r="W131" s="156"/>
      <c r="X131" s="156"/>
      <c r="Y131" s="156"/>
      <c r="Z131" s="1"/>
      <c r="AA131" s="161"/>
      <c r="AB131" s="1"/>
      <c r="AC131" s="1"/>
      <c r="AD131" s="1"/>
      <c r="AE131" s="1"/>
      <c r="AF131" s="1"/>
      <c r="AG131" s="1"/>
    </row>
    <row r="132" spans="1:34" ht="19.5" customHeight="1">
      <c r="A132" s="135" t="s">
        <v>41</v>
      </c>
      <c r="C132" s="139"/>
      <c r="D132" s="145" t="s">
        <v>42</v>
      </c>
      <c r="E132" s="162" t="s">
        <v>143</v>
      </c>
      <c r="F132" s="162" t="s">
        <v>143</v>
      </c>
      <c r="G132" s="162" t="s">
        <v>143</v>
      </c>
      <c r="H132" s="162" t="s">
        <v>143</v>
      </c>
      <c r="I132" s="162" t="s">
        <v>143</v>
      </c>
      <c r="J132" s="162" t="s">
        <v>143</v>
      </c>
      <c r="K132" s="162" t="s">
        <v>143</v>
      </c>
      <c r="L132" s="162" t="s">
        <v>143</v>
      </c>
      <c r="M132" s="162" t="s">
        <v>143</v>
      </c>
      <c r="N132" s="162" t="s">
        <v>143</v>
      </c>
      <c r="O132" s="162" t="s">
        <v>143</v>
      </c>
      <c r="P132" s="162" t="s">
        <v>143</v>
      </c>
      <c r="Q132" s="162" t="s">
        <v>143</v>
      </c>
      <c r="R132" s="162" t="s">
        <v>143</v>
      </c>
      <c r="S132" s="162" t="s">
        <v>143</v>
      </c>
      <c r="T132" s="162" t="s">
        <v>143</v>
      </c>
      <c r="U132" s="162" t="s">
        <v>143</v>
      </c>
      <c r="V132" s="162" t="s">
        <v>143</v>
      </c>
      <c r="W132" s="162" t="s">
        <v>143</v>
      </c>
      <c r="X132" s="162" t="s">
        <v>143</v>
      </c>
      <c r="Y132" s="162" t="s">
        <v>143</v>
      </c>
      <c r="Z132" s="162" t="s">
        <v>143</v>
      </c>
      <c r="AA132" s="162" t="s">
        <v>143</v>
      </c>
      <c r="AB132" s="162" t="s">
        <v>143</v>
      </c>
      <c r="AC132" s="162" t="s">
        <v>143</v>
      </c>
      <c r="AD132" s="162" t="s">
        <v>143</v>
      </c>
      <c r="AE132" s="162" t="s">
        <v>143</v>
      </c>
      <c r="AF132" s="162" t="s">
        <v>143</v>
      </c>
      <c r="AG132" s="162" t="s">
        <v>143</v>
      </c>
    </row>
    <row r="133" spans="1:34" ht="19.5" customHeight="1">
      <c r="A133" s="135" t="s">
        <v>43</v>
      </c>
      <c r="C133" s="139"/>
      <c r="D133" s="145" t="s">
        <v>2144</v>
      </c>
      <c r="E133" s="162" t="s">
        <v>143</v>
      </c>
      <c r="F133" s="162" t="s">
        <v>143</v>
      </c>
      <c r="G133" s="162" t="s">
        <v>143</v>
      </c>
      <c r="H133" s="162" t="s">
        <v>143</v>
      </c>
      <c r="I133" s="162" t="s">
        <v>143</v>
      </c>
      <c r="J133" s="162" t="s">
        <v>143</v>
      </c>
      <c r="K133" s="162" t="s">
        <v>143</v>
      </c>
      <c r="L133" s="162" t="s">
        <v>143</v>
      </c>
      <c r="M133" s="162" t="s">
        <v>143</v>
      </c>
      <c r="N133" s="162" t="s">
        <v>143</v>
      </c>
      <c r="O133" s="162" t="s">
        <v>143</v>
      </c>
      <c r="P133" s="162" t="s">
        <v>143</v>
      </c>
      <c r="Q133" s="162">
        <v>1</v>
      </c>
      <c r="R133" s="162">
        <v>0.9</v>
      </c>
      <c r="S133" s="162" t="s">
        <v>143</v>
      </c>
      <c r="T133" s="162">
        <v>1.25</v>
      </c>
      <c r="U133" s="162" t="s">
        <v>143</v>
      </c>
      <c r="V133" s="162" t="s">
        <v>143</v>
      </c>
      <c r="W133" s="162" t="s">
        <v>143</v>
      </c>
      <c r="X133" s="162" t="s">
        <v>143</v>
      </c>
      <c r="Y133" s="162" t="s">
        <v>143</v>
      </c>
      <c r="Z133" s="162" t="s">
        <v>143</v>
      </c>
      <c r="AA133" s="162" t="s">
        <v>143</v>
      </c>
      <c r="AB133" s="162" t="s">
        <v>143</v>
      </c>
      <c r="AC133" s="162" t="s">
        <v>143</v>
      </c>
      <c r="AD133" s="162" t="s">
        <v>143</v>
      </c>
      <c r="AE133" s="162" t="s">
        <v>143</v>
      </c>
      <c r="AF133" s="162" t="s">
        <v>143</v>
      </c>
      <c r="AG133" s="162" t="s">
        <v>143</v>
      </c>
    </row>
    <row r="134" spans="1:34" ht="19.5" customHeight="1">
      <c r="A134" s="135" t="s">
        <v>46</v>
      </c>
      <c r="C134" s="139"/>
      <c r="D134" s="145" t="s">
        <v>2164</v>
      </c>
      <c r="E134" s="162">
        <v>16.945905589999992</v>
      </c>
      <c r="F134" s="162">
        <v>16.125840709999995</v>
      </c>
      <c r="G134" s="162" t="s">
        <v>143</v>
      </c>
      <c r="H134" s="162" t="s">
        <v>143</v>
      </c>
      <c r="I134" s="162">
        <v>0.14228372999999997</v>
      </c>
      <c r="J134" s="162">
        <v>17.348868449999994</v>
      </c>
      <c r="K134" s="162" t="s">
        <v>143</v>
      </c>
      <c r="L134" s="162" t="s">
        <v>143</v>
      </c>
      <c r="M134" s="162" t="s">
        <v>143</v>
      </c>
      <c r="N134" s="162" t="s">
        <v>143</v>
      </c>
      <c r="O134" s="162" t="s">
        <v>143</v>
      </c>
      <c r="P134" s="162" t="s">
        <v>143</v>
      </c>
      <c r="Q134" s="162" t="s">
        <v>143</v>
      </c>
      <c r="R134" s="162" t="s">
        <v>143</v>
      </c>
      <c r="S134" s="162" t="s">
        <v>143</v>
      </c>
      <c r="T134" s="162" t="s">
        <v>143</v>
      </c>
      <c r="U134" s="162" t="s">
        <v>143</v>
      </c>
      <c r="V134" s="162" t="s">
        <v>143</v>
      </c>
      <c r="W134" s="162" t="s">
        <v>143</v>
      </c>
      <c r="X134" s="162" t="s">
        <v>143</v>
      </c>
      <c r="Y134" s="162" t="s">
        <v>143</v>
      </c>
      <c r="Z134" s="162" t="s">
        <v>143</v>
      </c>
      <c r="AA134" s="162" t="s">
        <v>143</v>
      </c>
      <c r="AB134" s="162" t="s">
        <v>143</v>
      </c>
      <c r="AC134" s="162" t="s">
        <v>143</v>
      </c>
      <c r="AD134" s="162" t="s">
        <v>143</v>
      </c>
      <c r="AE134" s="162" t="s">
        <v>143</v>
      </c>
      <c r="AF134" s="162" t="s">
        <v>143</v>
      </c>
      <c r="AG134" s="162" t="s">
        <v>143</v>
      </c>
    </row>
    <row r="135" spans="1:34" ht="19.5" customHeight="1">
      <c r="A135" s="135" t="s">
        <v>48</v>
      </c>
      <c r="C135" s="139"/>
      <c r="D135" s="145" t="s">
        <v>2162</v>
      </c>
      <c r="E135" s="162">
        <v>18.832917120000001</v>
      </c>
      <c r="F135" s="162">
        <v>16.250555410000004</v>
      </c>
      <c r="G135" s="162" t="s">
        <v>143</v>
      </c>
      <c r="H135" s="162">
        <v>0.12954689999999996</v>
      </c>
      <c r="I135" s="162" t="s">
        <v>143</v>
      </c>
      <c r="J135" s="162">
        <v>12.668712720000002</v>
      </c>
      <c r="K135" s="162" t="s">
        <v>143</v>
      </c>
      <c r="L135" s="162" t="s">
        <v>143</v>
      </c>
      <c r="M135" s="162" t="s">
        <v>143</v>
      </c>
      <c r="N135" s="162" t="s">
        <v>143</v>
      </c>
      <c r="O135" s="162" t="s">
        <v>143</v>
      </c>
      <c r="P135" s="162" t="s">
        <v>143</v>
      </c>
      <c r="Q135" s="162" t="s">
        <v>143</v>
      </c>
      <c r="R135" s="162" t="s">
        <v>143</v>
      </c>
      <c r="S135" s="162" t="s">
        <v>143</v>
      </c>
      <c r="T135" s="162" t="s">
        <v>143</v>
      </c>
      <c r="U135" s="162" t="s">
        <v>143</v>
      </c>
      <c r="V135" s="162" t="s">
        <v>143</v>
      </c>
      <c r="W135" s="162" t="s">
        <v>143</v>
      </c>
      <c r="X135" s="162" t="s">
        <v>143</v>
      </c>
      <c r="Y135" s="162" t="s">
        <v>143</v>
      </c>
      <c r="Z135" s="162" t="s">
        <v>143</v>
      </c>
      <c r="AA135" s="162" t="s">
        <v>143</v>
      </c>
      <c r="AB135" s="162" t="s">
        <v>143</v>
      </c>
      <c r="AC135" s="162" t="s">
        <v>143</v>
      </c>
      <c r="AD135" s="162" t="s">
        <v>143</v>
      </c>
      <c r="AE135" s="162" t="s">
        <v>143</v>
      </c>
      <c r="AF135" s="162" t="s">
        <v>143</v>
      </c>
      <c r="AG135" s="162" t="s">
        <v>143</v>
      </c>
    </row>
    <row r="136" spans="1:34" ht="19.5" customHeight="1">
      <c r="A136" s="135" t="s">
        <v>50</v>
      </c>
      <c r="C136" s="139"/>
      <c r="D136" s="145" t="s">
        <v>2147</v>
      </c>
      <c r="E136" s="162" t="s">
        <v>143</v>
      </c>
      <c r="F136" s="162" t="s">
        <v>143</v>
      </c>
      <c r="G136" s="162" t="s">
        <v>143</v>
      </c>
      <c r="H136" s="162" t="s">
        <v>143</v>
      </c>
      <c r="I136" s="162" t="s">
        <v>143</v>
      </c>
      <c r="J136" s="162" t="s">
        <v>143</v>
      </c>
      <c r="K136" s="162" t="s">
        <v>143</v>
      </c>
      <c r="L136" s="162">
        <v>5.8117519999999999E-2</v>
      </c>
      <c r="M136" s="162" t="s">
        <v>143</v>
      </c>
      <c r="N136" s="162" t="s">
        <v>143</v>
      </c>
      <c r="O136" s="162" t="s">
        <v>143</v>
      </c>
      <c r="P136" s="162" t="s">
        <v>143</v>
      </c>
      <c r="Q136" s="162" t="s">
        <v>143</v>
      </c>
      <c r="R136" s="162" t="s">
        <v>143</v>
      </c>
      <c r="S136" s="162" t="s">
        <v>143</v>
      </c>
      <c r="T136" s="162" t="s">
        <v>143</v>
      </c>
      <c r="U136" s="162" t="s">
        <v>143</v>
      </c>
      <c r="V136" s="162" t="s">
        <v>143</v>
      </c>
      <c r="W136" s="162" t="s">
        <v>143</v>
      </c>
      <c r="X136" s="162" t="s">
        <v>143</v>
      </c>
      <c r="Y136" s="162" t="s">
        <v>143</v>
      </c>
      <c r="Z136" s="162" t="s">
        <v>143</v>
      </c>
      <c r="AA136" s="162" t="s">
        <v>143</v>
      </c>
      <c r="AB136" s="162" t="s">
        <v>143</v>
      </c>
      <c r="AC136" s="162" t="s">
        <v>143</v>
      </c>
      <c r="AD136" s="162" t="s">
        <v>143</v>
      </c>
      <c r="AE136" s="162" t="s">
        <v>143</v>
      </c>
      <c r="AF136" s="162" t="s">
        <v>143</v>
      </c>
      <c r="AG136" s="162" t="s">
        <v>143</v>
      </c>
    </row>
    <row r="137" spans="1:34" ht="19.5" customHeight="1">
      <c r="A137" s="135" t="s">
        <v>52</v>
      </c>
      <c r="C137" s="139"/>
      <c r="D137" s="145" t="s">
        <v>2150</v>
      </c>
      <c r="E137" s="162">
        <v>16.696860210000004</v>
      </c>
      <c r="F137" s="162">
        <v>15.88677302</v>
      </c>
      <c r="G137" s="162" t="s">
        <v>143</v>
      </c>
      <c r="H137" s="162" t="s">
        <v>143</v>
      </c>
      <c r="I137" s="162" t="s">
        <v>143</v>
      </c>
      <c r="J137" s="162">
        <v>14.47077198</v>
      </c>
      <c r="K137" s="162">
        <v>0.38500000000000001</v>
      </c>
      <c r="L137" s="162">
        <v>4.1430359999999999E-2</v>
      </c>
      <c r="M137" s="162" t="s">
        <v>143</v>
      </c>
      <c r="N137" s="162" t="s">
        <v>143</v>
      </c>
      <c r="O137" s="162" t="s">
        <v>143</v>
      </c>
      <c r="P137" s="162" t="s">
        <v>143</v>
      </c>
      <c r="Q137" s="162" t="s">
        <v>143</v>
      </c>
      <c r="R137" s="162" t="s">
        <v>143</v>
      </c>
      <c r="S137" s="162" t="s">
        <v>143</v>
      </c>
      <c r="T137" s="162" t="s">
        <v>143</v>
      </c>
      <c r="U137" s="162" t="s">
        <v>143</v>
      </c>
      <c r="V137" s="162" t="s">
        <v>143</v>
      </c>
      <c r="W137" s="162" t="s">
        <v>143</v>
      </c>
      <c r="X137" s="162" t="s">
        <v>143</v>
      </c>
      <c r="Y137" s="162" t="s">
        <v>143</v>
      </c>
      <c r="Z137" s="162" t="s">
        <v>143</v>
      </c>
      <c r="AA137" s="162" t="s">
        <v>143</v>
      </c>
      <c r="AB137" s="162" t="s">
        <v>143</v>
      </c>
      <c r="AC137" s="162" t="s">
        <v>143</v>
      </c>
      <c r="AD137" s="162">
        <v>0.12085551000000001</v>
      </c>
      <c r="AE137" s="162" t="s">
        <v>143</v>
      </c>
      <c r="AF137" s="162" t="s">
        <v>143</v>
      </c>
      <c r="AG137" s="162" t="s">
        <v>143</v>
      </c>
    </row>
    <row r="138" spans="1:34" ht="19.5" customHeight="1">
      <c r="A138" s="135" t="s">
        <v>54</v>
      </c>
      <c r="C138" s="139"/>
      <c r="D138" s="145" t="s">
        <v>2152</v>
      </c>
      <c r="E138" s="162" t="s">
        <v>143</v>
      </c>
      <c r="F138" s="162" t="s">
        <v>143</v>
      </c>
      <c r="G138" s="162">
        <v>0.34</v>
      </c>
      <c r="H138" s="162" t="s">
        <v>143</v>
      </c>
      <c r="I138" s="162" t="s">
        <v>143</v>
      </c>
      <c r="J138" s="162" t="s">
        <v>143</v>
      </c>
      <c r="K138" s="162">
        <v>0.22</v>
      </c>
      <c r="L138" s="162" t="s">
        <v>143</v>
      </c>
      <c r="M138" s="162" t="s">
        <v>143</v>
      </c>
      <c r="N138" s="162" t="s">
        <v>143</v>
      </c>
      <c r="O138" s="162" t="s">
        <v>143</v>
      </c>
      <c r="P138" s="162" t="s">
        <v>143</v>
      </c>
      <c r="Q138" s="162" t="s">
        <v>143</v>
      </c>
      <c r="R138" s="162" t="s">
        <v>143</v>
      </c>
      <c r="S138" s="162" t="s">
        <v>143</v>
      </c>
      <c r="T138" s="162" t="s">
        <v>143</v>
      </c>
      <c r="U138" s="162" t="s">
        <v>143</v>
      </c>
      <c r="V138" s="162" t="s">
        <v>143</v>
      </c>
      <c r="W138" s="162" t="s">
        <v>143</v>
      </c>
      <c r="X138" s="162" t="s">
        <v>143</v>
      </c>
      <c r="Y138" s="162" t="s">
        <v>143</v>
      </c>
      <c r="Z138" s="162" t="s">
        <v>143</v>
      </c>
      <c r="AA138" s="162" t="s">
        <v>143</v>
      </c>
      <c r="AB138" s="162" t="s">
        <v>143</v>
      </c>
      <c r="AC138" s="162" t="s">
        <v>143</v>
      </c>
      <c r="AD138" s="162">
        <v>0.27</v>
      </c>
      <c r="AE138" s="162" t="s">
        <v>143</v>
      </c>
      <c r="AF138" s="162" t="s">
        <v>143</v>
      </c>
      <c r="AG138" s="162" t="s">
        <v>143</v>
      </c>
    </row>
    <row r="139" spans="1:34" ht="19.5" customHeight="1">
      <c r="A139" s="135" t="s">
        <v>56</v>
      </c>
      <c r="C139" s="139"/>
      <c r="D139" s="145" t="s">
        <v>2148</v>
      </c>
      <c r="E139" s="162" t="s">
        <v>143</v>
      </c>
      <c r="F139" s="162" t="s">
        <v>143</v>
      </c>
      <c r="G139" s="162" t="s">
        <v>143</v>
      </c>
      <c r="H139" s="162" t="s">
        <v>143</v>
      </c>
      <c r="I139" s="162" t="s">
        <v>143</v>
      </c>
      <c r="J139" s="162" t="s">
        <v>143</v>
      </c>
      <c r="K139" s="162" t="s">
        <v>143</v>
      </c>
      <c r="L139" s="162">
        <v>0.35</v>
      </c>
      <c r="M139" s="162" t="s">
        <v>143</v>
      </c>
      <c r="N139" s="162" t="s">
        <v>143</v>
      </c>
      <c r="O139" s="162" t="s">
        <v>143</v>
      </c>
      <c r="P139" s="162" t="s">
        <v>143</v>
      </c>
      <c r="Q139" s="162" t="s">
        <v>143</v>
      </c>
      <c r="R139" s="162" t="s">
        <v>143</v>
      </c>
      <c r="S139" s="162" t="s">
        <v>143</v>
      </c>
      <c r="T139" s="162" t="s">
        <v>143</v>
      </c>
      <c r="U139" s="162" t="s">
        <v>143</v>
      </c>
      <c r="V139" s="162" t="s">
        <v>143</v>
      </c>
      <c r="W139" s="162" t="s">
        <v>143</v>
      </c>
      <c r="X139" s="162" t="s">
        <v>143</v>
      </c>
      <c r="Y139" s="162" t="s">
        <v>143</v>
      </c>
      <c r="Z139" s="162" t="s">
        <v>143</v>
      </c>
      <c r="AA139" s="162" t="s">
        <v>143</v>
      </c>
      <c r="AB139" s="162" t="s">
        <v>143</v>
      </c>
      <c r="AC139" s="162" t="s">
        <v>143</v>
      </c>
      <c r="AD139" s="162">
        <v>0.27</v>
      </c>
      <c r="AE139" s="162" t="s">
        <v>143</v>
      </c>
      <c r="AF139" s="162" t="s">
        <v>143</v>
      </c>
      <c r="AG139" s="162" t="s">
        <v>143</v>
      </c>
    </row>
    <row r="140" spans="1:34" ht="19.5" customHeight="1">
      <c r="A140" s="135" t="s">
        <v>58</v>
      </c>
      <c r="C140" s="139"/>
      <c r="D140" s="145" t="s">
        <v>59</v>
      </c>
      <c r="E140" s="162" t="s">
        <v>143</v>
      </c>
      <c r="F140" s="162" t="s">
        <v>143</v>
      </c>
      <c r="G140" s="162" t="s">
        <v>143</v>
      </c>
      <c r="H140" s="162" t="s">
        <v>143</v>
      </c>
      <c r="I140" s="162" t="s">
        <v>143</v>
      </c>
      <c r="J140" s="162" t="s">
        <v>143</v>
      </c>
      <c r="K140" s="162" t="s">
        <v>143</v>
      </c>
      <c r="L140" s="162" t="s">
        <v>143</v>
      </c>
      <c r="M140" s="162" t="s">
        <v>143</v>
      </c>
      <c r="N140" s="162" t="s">
        <v>143</v>
      </c>
      <c r="O140" s="162" t="s">
        <v>143</v>
      </c>
      <c r="P140" s="162" t="s">
        <v>143</v>
      </c>
      <c r="Q140" s="162" t="s">
        <v>143</v>
      </c>
      <c r="R140" s="162" t="s">
        <v>143</v>
      </c>
      <c r="S140" s="162" t="s">
        <v>143</v>
      </c>
      <c r="T140" s="162" t="s">
        <v>143</v>
      </c>
      <c r="U140" s="162" t="s">
        <v>143</v>
      </c>
      <c r="V140" s="162" t="s">
        <v>143</v>
      </c>
      <c r="W140" s="162" t="s">
        <v>143</v>
      </c>
      <c r="X140" s="162" t="s">
        <v>143</v>
      </c>
      <c r="Y140" s="162" t="s">
        <v>143</v>
      </c>
      <c r="Z140" s="162" t="s">
        <v>143</v>
      </c>
      <c r="AA140" s="162" t="s">
        <v>143</v>
      </c>
      <c r="AB140" s="162" t="s">
        <v>143</v>
      </c>
      <c r="AC140" s="162" t="s">
        <v>143</v>
      </c>
      <c r="AD140" s="162" t="s">
        <v>143</v>
      </c>
      <c r="AE140" s="162" t="s">
        <v>143</v>
      </c>
      <c r="AF140" s="162" t="s">
        <v>143</v>
      </c>
      <c r="AG140" s="162" t="s">
        <v>143</v>
      </c>
    </row>
    <row r="141" spans="1:34" ht="19.5" customHeight="1">
      <c r="A141" s="135" t="s">
        <v>60</v>
      </c>
      <c r="C141" s="139"/>
      <c r="D141" s="145" t="s">
        <v>2167</v>
      </c>
      <c r="E141" s="179">
        <v>13.520641360000001</v>
      </c>
      <c r="F141" s="162" t="s">
        <v>143</v>
      </c>
      <c r="G141" s="162" t="s">
        <v>143</v>
      </c>
      <c r="H141" s="162" t="s">
        <v>143</v>
      </c>
      <c r="I141" s="162">
        <v>4.0339549999999995E-2</v>
      </c>
      <c r="J141" s="162" t="s">
        <v>143</v>
      </c>
      <c r="K141" s="162" t="s">
        <v>143</v>
      </c>
      <c r="L141" s="162" t="s">
        <v>143</v>
      </c>
      <c r="M141" s="162" t="s">
        <v>143</v>
      </c>
      <c r="N141" s="162" t="s">
        <v>143</v>
      </c>
      <c r="O141" s="162" t="s">
        <v>143</v>
      </c>
      <c r="P141" s="162" t="s">
        <v>143</v>
      </c>
      <c r="Q141" s="162" t="s">
        <v>143</v>
      </c>
      <c r="R141" s="162" t="s">
        <v>143</v>
      </c>
      <c r="S141" s="162" t="s">
        <v>143</v>
      </c>
      <c r="T141" s="162" t="s">
        <v>143</v>
      </c>
      <c r="U141" s="162" t="s">
        <v>143</v>
      </c>
      <c r="V141" s="162" t="s">
        <v>143</v>
      </c>
      <c r="W141" s="162" t="s">
        <v>143</v>
      </c>
      <c r="X141" s="162" t="s">
        <v>143</v>
      </c>
      <c r="Y141" s="162" t="s">
        <v>143</v>
      </c>
      <c r="Z141" s="162" t="s">
        <v>143</v>
      </c>
      <c r="AA141" s="162" t="s">
        <v>143</v>
      </c>
      <c r="AB141" s="162" t="s">
        <v>143</v>
      </c>
      <c r="AC141" s="162" t="s">
        <v>143</v>
      </c>
      <c r="AD141" s="162" t="s">
        <v>143</v>
      </c>
      <c r="AE141" s="162" t="s">
        <v>143</v>
      </c>
      <c r="AF141" s="162" t="s">
        <v>143</v>
      </c>
      <c r="AG141" s="162" t="s">
        <v>143</v>
      </c>
    </row>
    <row r="142" spans="1:34" ht="19.5" customHeight="1">
      <c r="A142" s="135" t="s">
        <v>62</v>
      </c>
      <c r="C142" s="139"/>
      <c r="D142" s="145" t="s">
        <v>2168</v>
      </c>
      <c r="E142" s="179">
        <v>13.057373249999999</v>
      </c>
      <c r="F142" s="162" t="s">
        <v>143</v>
      </c>
      <c r="G142" s="162" t="s">
        <v>143</v>
      </c>
      <c r="H142" s="162" t="s">
        <v>143</v>
      </c>
      <c r="I142" s="162">
        <v>4.3801270000000003E-2</v>
      </c>
      <c r="J142" s="162" t="s">
        <v>143</v>
      </c>
      <c r="K142" s="162" t="s">
        <v>143</v>
      </c>
      <c r="L142" s="162" t="s">
        <v>143</v>
      </c>
      <c r="M142" s="162" t="s">
        <v>143</v>
      </c>
      <c r="N142" s="162" t="s">
        <v>143</v>
      </c>
      <c r="O142" s="162" t="s">
        <v>143</v>
      </c>
      <c r="P142" s="162" t="s">
        <v>143</v>
      </c>
      <c r="Q142" s="162" t="s">
        <v>143</v>
      </c>
      <c r="R142" s="162" t="s">
        <v>143</v>
      </c>
      <c r="S142" s="162" t="s">
        <v>143</v>
      </c>
      <c r="T142" s="162" t="s">
        <v>143</v>
      </c>
      <c r="U142" s="162" t="s">
        <v>143</v>
      </c>
      <c r="V142" s="162" t="s">
        <v>143</v>
      </c>
      <c r="W142" s="162" t="s">
        <v>143</v>
      </c>
      <c r="X142" s="162" t="s">
        <v>143</v>
      </c>
      <c r="Y142" s="162" t="s">
        <v>143</v>
      </c>
      <c r="Z142" s="162" t="s">
        <v>143</v>
      </c>
      <c r="AA142" s="162" t="s">
        <v>143</v>
      </c>
      <c r="AB142" s="162" t="s">
        <v>143</v>
      </c>
      <c r="AC142" s="162" t="s">
        <v>143</v>
      </c>
      <c r="AD142" s="162" t="s">
        <v>143</v>
      </c>
      <c r="AE142" s="162" t="s">
        <v>143</v>
      </c>
      <c r="AF142" s="162" t="s">
        <v>143</v>
      </c>
      <c r="AG142" s="162" t="s">
        <v>143</v>
      </c>
    </row>
    <row r="143" spans="1:34" ht="19.5" customHeight="1">
      <c r="A143" s="135" t="s">
        <v>64</v>
      </c>
      <c r="C143" s="139"/>
      <c r="D143" s="145" t="s">
        <v>2154</v>
      </c>
      <c r="E143" s="162" t="s">
        <v>143</v>
      </c>
      <c r="F143" s="162" t="s">
        <v>143</v>
      </c>
      <c r="G143" s="162" t="s">
        <v>143</v>
      </c>
      <c r="H143" s="162" t="s">
        <v>143</v>
      </c>
      <c r="I143" s="162" t="s">
        <v>143</v>
      </c>
      <c r="J143" s="162" t="s">
        <v>143</v>
      </c>
      <c r="K143" s="162" t="s">
        <v>143</v>
      </c>
      <c r="L143" s="162" t="s">
        <v>143</v>
      </c>
      <c r="M143" s="162" t="s">
        <v>143</v>
      </c>
      <c r="N143" s="162" t="s">
        <v>143</v>
      </c>
      <c r="O143" s="162" t="s">
        <v>143</v>
      </c>
      <c r="P143" s="162" t="s">
        <v>143</v>
      </c>
      <c r="Q143" s="162" t="s">
        <v>143</v>
      </c>
      <c r="R143" s="162" t="s">
        <v>143</v>
      </c>
      <c r="S143" s="162" t="s">
        <v>143</v>
      </c>
      <c r="T143" s="162" t="s">
        <v>143</v>
      </c>
      <c r="U143" s="162" t="s">
        <v>143</v>
      </c>
      <c r="V143" s="162" t="s">
        <v>143</v>
      </c>
      <c r="W143" s="162" t="s">
        <v>143</v>
      </c>
      <c r="X143" s="162" t="s">
        <v>143</v>
      </c>
      <c r="Y143" s="162" t="s">
        <v>143</v>
      </c>
      <c r="Z143" s="162" t="s">
        <v>143</v>
      </c>
      <c r="AA143" s="162" t="s">
        <v>143</v>
      </c>
      <c r="AB143" s="162" t="s">
        <v>143</v>
      </c>
      <c r="AC143" s="162" t="s">
        <v>143</v>
      </c>
      <c r="AD143" s="162" t="s">
        <v>143</v>
      </c>
      <c r="AE143" s="162" t="s">
        <v>143</v>
      </c>
      <c r="AF143" s="162" t="s">
        <v>143</v>
      </c>
      <c r="AG143" s="162" t="s">
        <v>143</v>
      </c>
    </row>
    <row r="144" spans="1:34" ht="19.5" customHeight="1">
      <c r="A144" s="135" t="s">
        <v>66</v>
      </c>
      <c r="C144" s="139"/>
      <c r="D144" s="145" t="s">
        <v>2156</v>
      </c>
      <c r="E144" s="162" t="s">
        <v>143</v>
      </c>
      <c r="F144" s="162" t="s">
        <v>143</v>
      </c>
      <c r="G144" s="162" t="s">
        <v>143</v>
      </c>
      <c r="H144" s="162" t="s">
        <v>143</v>
      </c>
      <c r="I144" s="162" t="s">
        <v>143</v>
      </c>
      <c r="J144" s="162" t="s">
        <v>143</v>
      </c>
      <c r="K144" s="162" t="s">
        <v>143</v>
      </c>
      <c r="L144" s="162" t="s">
        <v>143</v>
      </c>
      <c r="M144" s="162" t="s">
        <v>143</v>
      </c>
      <c r="N144" s="162" t="s">
        <v>143</v>
      </c>
      <c r="O144" s="162" t="s">
        <v>143</v>
      </c>
      <c r="P144" s="162" t="s">
        <v>143</v>
      </c>
      <c r="Q144" s="162" t="s">
        <v>143</v>
      </c>
      <c r="R144" s="162" t="s">
        <v>143</v>
      </c>
      <c r="S144" s="162" t="s">
        <v>143</v>
      </c>
      <c r="T144" s="162" t="s">
        <v>143</v>
      </c>
      <c r="U144" s="162" t="s">
        <v>143</v>
      </c>
      <c r="V144" s="162" t="s">
        <v>143</v>
      </c>
      <c r="W144" s="162" t="s">
        <v>143</v>
      </c>
      <c r="X144" s="162" t="s">
        <v>143</v>
      </c>
      <c r="Y144" s="162" t="s">
        <v>143</v>
      </c>
      <c r="Z144" s="162" t="s">
        <v>143</v>
      </c>
      <c r="AA144" s="162" t="s">
        <v>143</v>
      </c>
      <c r="AB144" s="162" t="s">
        <v>143</v>
      </c>
      <c r="AC144" s="162" t="s">
        <v>143</v>
      </c>
      <c r="AD144" s="162" t="s">
        <v>143</v>
      </c>
      <c r="AE144" s="162" t="s">
        <v>143</v>
      </c>
      <c r="AF144" s="162" t="s">
        <v>143</v>
      </c>
      <c r="AG144" s="162" t="s">
        <v>143</v>
      </c>
    </row>
    <row r="145" spans="1:33" ht="19.5" customHeight="1">
      <c r="A145" s="135" t="s">
        <v>68</v>
      </c>
      <c r="C145" s="139"/>
      <c r="D145" s="145" t="s">
        <v>2157</v>
      </c>
      <c r="E145" s="162" t="s">
        <v>143</v>
      </c>
      <c r="F145" s="162" t="s">
        <v>143</v>
      </c>
      <c r="G145" s="162" t="s">
        <v>143</v>
      </c>
      <c r="H145" s="162" t="s">
        <v>143</v>
      </c>
      <c r="I145" s="162" t="s">
        <v>143</v>
      </c>
      <c r="J145" s="162" t="s">
        <v>143</v>
      </c>
      <c r="K145" s="162" t="s">
        <v>143</v>
      </c>
      <c r="L145" s="162" t="s">
        <v>143</v>
      </c>
      <c r="M145" s="162" t="s">
        <v>143</v>
      </c>
      <c r="N145" s="162" t="s">
        <v>143</v>
      </c>
      <c r="O145" s="162" t="s">
        <v>143</v>
      </c>
      <c r="P145" s="162" t="s">
        <v>143</v>
      </c>
      <c r="Q145" s="162" t="s">
        <v>143</v>
      </c>
      <c r="R145" s="162" t="s">
        <v>143</v>
      </c>
      <c r="S145" s="162" t="s">
        <v>143</v>
      </c>
      <c r="T145" s="162" t="s">
        <v>143</v>
      </c>
      <c r="U145" s="162" t="s">
        <v>143</v>
      </c>
      <c r="V145" s="162" t="s">
        <v>143</v>
      </c>
      <c r="W145" s="162" t="s">
        <v>143</v>
      </c>
      <c r="X145" s="162" t="s">
        <v>143</v>
      </c>
      <c r="Y145" s="162" t="s">
        <v>143</v>
      </c>
      <c r="Z145" s="162" t="s">
        <v>143</v>
      </c>
      <c r="AA145" s="162" t="s">
        <v>143</v>
      </c>
      <c r="AB145" s="162" t="s">
        <v>143</v>
      </c>
      <c r="AC145" s="162" t="s">
        <v>143</v>
      </c>
      <c r="AD145" s="162" t="s">
        <v>143</v>
      </c>
      <c r="AE145" s="162" t="s">
        <v>143</v>
      </c>
      <c r="AF145" s="162" t="s">
        <v>143</v>
      </c>
      <c r="AG145" s="162" t="s">
        <v>143</v>
      </c>
    </row>
    <row r="146" spans="1:33" ht="19.5" customHeight="1">
      <c r="A146" s="135" t="s">
        <v>70</v>
      </c>
      <c r="C146" s="139"/>
      <c r="D146" s="145" t="s">
        <v>2155</v>
      </c>
      <c r="E146" s="162" t="s">
        <v>143</v>
      </c>
      <c r="F146" s="162" t="s">
        <v>143</v>
      </c>
      <c r="G146" s="162" t="s">
        <v>143</v>
      </c>
      <c r="H146" s="162" t="s">
        <v>143</v>
      </c>
      <c r="I146" s="162" t="s">
        <v>143</v>
      </c>
      <c r="J146" s="162" t="s">
        <v>143</v>
      </c>
      <c r="K146" s="162" t="s">
        <v>143</v>
      </c>
      <c r="L146" s="162" t="s">
        <v>143</v>
      </c>
      <c r="M146" s="162" t="s">
        <v>143</v>
      </c>
      <c r="N146" s="162" t="s">
        <v>143</v>
      </c>
      <c r="O146" s="162" t="s">
        <v>143</v>
      </c>
      <c r="P146" s="162" t="s">
        <v>143</v>
      </c>
      <c r="Q146" s="162" t="s">
        <v>143</v>
      </c>
      <c r="R146" s="162" t="s">
        <v>143</v>
      </c>
      <c r="S146" s="162" t="s">
        <v>143</v>
      </c>
      <c r="T146" s="162" t="s">
        <v>143</v>
      </c>
      <c r="U146" s="162" t="s">
        <v>143</v>
      </c>
      <c r="V146" s="162" t="s">
        <v>143</v>
      </c>
      <c r="W146" s="162" t="s">
        <v>143</v>
      </c>
      <c r="X146" s="162" t="s">
        <v>143</v>
      </c>
      <c r="Y146" s="162" t="s">
        <v>143</v>
      </c>
      <c r="Z146" s="162" t="s">
        <v>143</v>
      </c>
      <c r="AA146" s="162" t="s">
        <v>143</v>
      </c>
      <c r="AB146" s="162" t="s">
        <v>143</v>
      </c>
      <c r="AC146" s="162" t="s">
        <v>143</v>
      </c>
      <c r="AD146" s="162" t="s">
        <v>143</v>
      </c>
      <c r="AE146" s="162" t="s">
        <v>143</v>
      </c>
      <c r="AF146" s="162" t="s">
        <v>143</v>
      </c>
      <c r="AG146" s="162" t="s">
        <v>143</v>
      </c>
    </row>
    <row r="147" spans="1:33" ht="19.5" customHeight="1">
      <c r="A147" s="135" t="s">
        <v>72</v>
      </c>
      <c r="C147" s="139"/>
      <c r="D147" s="145" t="s">
        <v>73</v>
      </c>
      <c r="E147" s="162" t="s">
        <v>143</v>
      </c>
      <c r="F147" s="162" t="s">
        <v>143</v>
      </c>
      <c r="G147" s="162" t="s">
        <v>143</v>
      </c>
      <c r="H147" s="162" t="s">
        <v>143</v>
      </c>
      <c r="I147" s="162" t="s">
        <v>143</v>
      </c>
      <c r="J147" s="162" t="s">
        <v>143</v>
      </c>
      <c r="K147" s="162" t="s">
        <v>143</v>
      </c>
      <c r="L147" s="162" t="s">
        <v>143</v>
      </c>
      <c r="M147" s="162" t="s">
        <v>143</v>
      </c>
      <c r="N147" s="162" t="s">
        <v>143</v>
      </c>
      <c r="O147" s="162" t="s">
        <v>143</v>
      </c>
      <c r="P147" s="162" t="s">
        <v>143</v>
      </c>
      <c r="Q147" s="162" t="s">
        <v>143</v>
      </c>
      <c r="R147" s="162" t="s">
        <v>143</v>
      </c>
      <c r="S147" s="162" t="s">
        <v>143</v>
      </c>
      <c r="T147" s="162" t="s">
        <v>143</v>
      </c>
      <c r="U147" s="162" t="s">
        <v>143</v>
      </c>
      <c r="V147" s="162" t="s">
        <v>143</v>
      </c>
      <c r="W147" s="162" t="s">
        <v>143</v>
      </c>
      <c r="X147" s="162" t="s">
        <v>143</v>
      </c>
      <c r="Y147" s="162" t="s">
        <v>143</v>
      </c>
      <c r="Z147" s="162" t="s">
        <v>143</v>
      </c>
      <c r="AA147" s="162" t="s">
        <v>143</v>
      </c>
      <c r="AB147" s="162" t="s">
        <v>143</v>
      </c>
      <c r="AC147" s="162" t="s">
        <v>143</v>
      </c>
      <c r="AD147" s="162" t="s">
        <v>143</v>
      </c>
      <c r="AE147" s="162" t="s">
        <v>143</v>
      </c>
      <c r="AF147" s="162" t="s">
        <v>143</v>
      </c>
      <c r="AG147" s="162" t="s">
        <v>143</v>
      </c>
    </row>
    <row r="148" spans="1:33" ht="19.5" customHeight="1">
      <c r="A148" s="135" t="s">
        <v>74</v>
      </c>
      <c r="C148" s="139"/>
      <c r="D148" s="145" t="s">
        <v>2171</v>
      </c>
      <c r="E148" s="162" t="s">
        <v>143</v>
      </c>
      <c r="F148" s="162" t="s">
        <v>143</v>
      </c>
      <c r="G148" s="162" t="s">
        <v>143</v>
      </c>
      <c r="H148" s="162" t="s">
        <v>143</v>
      </c>
      <c r="I148" s="162" t="s">
        <v>143</v>
      </c>
      <c r="J148" s="162" t="s">
        <v>143</v>
      </c>
      <c r="K148" s="162" t="s">
        <v>143</v>
      </c>
      <c r="L148" s="162" t="s">
        <v>143</v>
      </c>
      <c r="M148" s="162" t="s">
        <v>143</v>
      </c>
      <c r="N148" s="162" t="s">
        <v>143</v>
      </c>
      <c r="O148" s="162" t="s">
        <v>143</v>
      </c>
      <c r="P148" s="162" t="s">
        <v>143</v>
      </c>
      <c r="Q148" s="162" t="s">
        <v>143</v>
      </c>
      <c r="R148" s="162" t="s">
        <v>143</v>
      </c>
      <c r="S148" s="162" t="s">
        <v>143</v>
      </c>
      <c r="T148" s="162" t="s">
        <v>143</v>
      </c>
      <c r="U148" s="162" t="s">
        <v>143</v>
      </c>
      <c r="V148" s="162" t="s">
        <v>143</v>
      </c>
      <c r="W148" s="162" t="s">
        <v>143</v>
      </c>
      <c r="X148" s="162" t="s">
        <v>143</v>
      </c>
      <c r="Y148" s="162" t="s">
        <v>143</v>
      </c>
      <c r="Z148" s="162" t="s">
        <v>143</v>
      </c>
      <c r="AA148" s="162" t="s">
        <v>143</v>
      </c>
      <c r="AB148" s="162" t="s">
        <v>143</v>
      </c>
      <c r="AC148" s="162" t="s">
        <v>143</v>
      </c>
      <c r="AD148" s="162" t="s">
        <v>143</v>
      </c>
      <c r="AE148" s="162" t="s">
        <v>143</v>
      </c>
      <c r="AF148" s="162" t="s">
        <v>143</v>
      </c>
      <c r="AG148" s="162" t="s">
        <v>143</v>
      </c>
    </row>
    <row r="149" spans="1:33" ht="19.5" customHeight="1">
      <c r="A149" s="135" t="s">
        <v>75</v>
      </c>
      <c r="C149" s="139"/>
      <c r="D149" s="145" t="s">
        <v>2169</v>
      </c>
      <c r="E149" s="162" t="s">
        <v>143</v>
      </c>
      <c r="F149" s="162" t="s">
        <v>143</v>
      </c>
      <c r="G149" s="162" t="s">
        <v>143</v>
      </c>
      <c r="H149" s="162" t="s">
        <v>143</v>
      </c>
      <c r="I149" s="162" t="s">
        <v>143</v>
      </c>
      <c r="J149" s="162" t="s">
        <v>143</v>
      </c>
      <c r="K149" s="162" t="s">
        <v>143</v>
      </c>
      <c r="L149" s="162" t="s">
        <v>143</v>
      </c>
      <c r="M149" s="162" t="s">
        <v>143</v>
      </c>
      <c r="N149" s="162" t="s">
        <v>143</v>
      </c>
      <c r="O149" s="162" t="s">
        <v>143</v>
      </c>
      <c r="P149" s="162" t="s">
        <v>143</v>
      </c>
      <c r="Q149" s="162" t="s">
        <v>143</v>
      </c>
      <c r="R149" s="162" t="s">
        <v>143</v>
      </c>
      <c r="S149" s="162" t="s">
        <v>143</v>
      </c>
      <c r="T149" s="162" t="s">
        <v>143</v>
      </c>
      <c r="U149" s="162" t="s">
        <v>143</v>
      </c>
      <c r="V149" s="162" t="s">
        <v>143</v>
      </c>
      <c r="W149" s="162" t="s">
        <v>143</v>
      </c>
      <c r="X149" s="162" t="s">
        <v>143</v>
      </c>
      <c r="Y149" s="162" t="s">
        <v>143</v>
      </c>
      <c r="Z149" s="162" t="s">
        <v>143</v>
      </c>
      <c r="AA149" s="162" t="s">
        <v>143</v>
      </c>
      <c r="AB149" s="162" t="s">
        <v>143</v>
      </c>
      <c r="AC149" s="162" t="s">
        <v>143</v>
      </c>
      <c r="AD149" s="162" t="s">
        <v>143</v>
      </c>
      <c r="AE149" s="162" t="s">
        <v>143</v>
      </c>
      <c r="AF149" s="162" t="s">
        <v>143</v>
      </c>
      <c r="AG149" s="162" t="s">
        <v>143</v>
      </c>
    </row>
    <row r="150" spans="1:33" ht="19.5" customHeight="1">
      <c r="A150" s="135" t="s">
        <v>77</v>
      </c>
      <c r="C150" s="139"/>
      <c r="D150" s="145" t="s">
        <v>2159</v>
      </c>
      <c r="E150" s="162" t="s">
        <v>143</v>
      </c>
      <c r="F150" s="162" t="s">
        <v>143</v>
      </c>
      <c r="G150" s="162" t="s">
        <v>143</v>
      </c>
      <c r="H150" s="162" t="s">
        <v>143</v>
      </c>
      <c r="I150" s="162" t="s">
        <v>143</v>
      </c>
      <c r="J150" s="162" t="s">
        <v>143</v>
      </c>
      <c r="K150" s="162" t="s">
        <v>143</v>
      </c>
      <c r="L150" s="162" t="s">
        <v>143</v>
      </c>
      <c r="M150" s="162" t="s">
        <v>143</v>
      </c>
      <c r="N150" s="162" t="s">
        <v>143</v>
      </c>
      <c r="O150" s="162" t="s">
        <v>143</v>
      </c>
      <c r="P150" s="162" t="s">
        <v>143</v>
      </c>
      <c r="Q150" s="162" t="s">
        <v>143</v>
      </c>
      <c r="R150" s="162" t="s">
        <v>143</v>
      </c>
      <c r="S150" s="162" t="s">
        <v>143</v>
      </c>
      <c r="T150" s="162" t="s">
        <v>143</v>
      </c>
      <c r="U150" s="162" t="s">
        <v>143</v>
      </c>
      <c r="V150" s="162" t="s">
        <v>143</v>
      </c>
      <c r="W150" s="162" t="s">
        <v>143</v>
      </c>
      <c r="X150" s="162" t="s">
        <v>143</v>
      </c>
      <c r="Y150" s="162" t="s">
        <v>143</v>
      </c>
      <c r="Z150" s="162" t="s">
        <v>143</v>
      </c>
      <c r="AA150" s="162" t="s">
        <v>143</v>
      </c>
      <c r="AB150" s="162" t="s">
        <v>143</v>
      </c>
      <c r="AC150" s="162" t="s">
        <v>143</v>
      </c>
      <c r="AD150" s="162" t="s">
        <v>143</v>
      </c>
      <c r="AE150" s="162" t="s">
        <v>143</v>
      </c>
      <c r="AF150" s="162" t="s">
        <v>143</v>
      </c>
      <c r="AG150" s="162" t="s">
        <v>143</v>
      </c>
    </row>
    <row r="151" spans="1:33" ht="19.5" customHeight="1">
      <c r="A151" s="135" t="s">
        <v>79</v>
      </c>
      <c r="C151" s="139"/>
      <c r="D151" s="145" t="s">
        <v>2172</v>
      </c>
      <c r="E151" s="162" t="s">
        <v>143</v>
      </c>
      <c r="F151" s="162" t="s">
        <v>143</v>
      </c>
      <c r="G151" s="162" t="s">
        <v>143</v>
      </c>
      <c r="H151" s="162" t="s">
        <v>143</v>
      </c>
      <c r="I151" s="162" t="s">
        <v>143</v>
      </c>
      <c r="J151" s="162" t="s">
        <v>143</v>
      </c>
      <c r="K151" s="162" t="s">
        <v>143</v>
      </c>
      <c r="L151" s="162" t="s">
        <v>143</v>
      </c>
      <c r="M151" s="162" t="s">
        <v>143</v>
      </c>
      <c r="N151" s="162" t="s">
        <v>143</v>
      </c>
      <c r="O151" s="162" t="s">
        <v>143</v>
      </c>
      <c r="P151" s="162" t="s">
        <v>143</v>
      </c>
      <c r="Q151" s="162" t="s">
        <v>143</v>
      </c>
      <c r="R151" s="162" t="s">
        <v>143</v>
      </c>
      <c r="S151" s="162" t="s">
        <v>143</v>
      </c>
      <c r="T151" s="162" t="s">
        <v>143</v>
      </c>
      <c r="U151" s="162" t="s">
        <v>143</v>
      </c>
      <c r="V151" s="162" t="s">
        <v>143</v>
      </c>
      <c r="W151" s="162" t="s">
        <v>143</v>
      </c>
      <c r="X151" s="162" t="s">
        <v>143</v>
      </c>
      <c r="Y151" s="162" t="s">
        <v>143</v>
      </c>
      <c r="Z151" s="162" t="s">
        <v>143</v>
      </c>
      <c r="AA151" s="162" t="s">
        <v>143</v>
      </c>
      <c r="AB151" s="162" t="s">
        <v>143</v>
      </c>
      <c r="AC151" s="162" t="s">
        <v>143</v>
      </c>
      <c r="AD151" s="162" t="s">
        <v>143</v>
      </c>
      <c r="AE151" s="162" t="s">
        <v>143</v>
      </c>
      <c r="AF151" s="162" t="s">
        <v>143</v>
      </c>
      <c r="AG151" s="162" t="s">
        <v>143</v>
      </c>
    </row>
    <row r="152" spans="1:33" ht="19.5" customHeight="1">
      <c r="A152" s="135" t="s">
        <v>80</v>
      </c>
      <c r="C152" s="139"/>
      <c r="D152" s="145" t="s">
        <v>2158</v>
      </c>
      <c r="E152" s="162" t="s">
        <v>143</v>
      </c>
      <c r="F152" s="162" t="s">
        <v>143</v>
      </c>
      <c r="G152" s="162" t="s">
        <v>143</v>
      </c>
      <c r="H152" s="162" t="s">
        <v>143</v>
      </c>
      <c r="I152" s="162" t="s">
        <v>143</v>
      </c>
      <c r="J152" s="162" t="s">
        <v>143</v>
      </c>
      <c r="K152" s="162" t="s">
        <v>143</v>
      </c>
      <c r="L152" s="162" t="s">
        <v>143</v>
      </c>
      <c r="M152" s="162" t="s">
        <v>143</v>
      </c>
      <c r="N152" s="162" t="s">
        <v>143</v>
      </c>
      <c r="O152" s="162" t="s">
        <v>143</v>
      </c>
      <c r="P152" s="162" t="s">
        <v>143</v>
      </c>
      <c r="Q152" s="162" t="s">
        <v>143</v>
      </c>
      <c r="R152" s="162" t="s">
        <v>143</v>
      </c>
      <c r="S152" s="162" t="s">
        <v>143</v>
      </c>
      <c r="T152" s="162" t="s">
        <v>143</v>
      </c>
      <c r="U152" s="162" t="s">
        <v>143</v>
      </c>
      <c r="V152" s="162" t="s">
        <v>143</v>
      </c>
      <c r="W152" s="162" t="s">
        <v>143</v>
      </c>
      <c r="X152" s="162" t="s">
        <v>143</v>
      </c>
      <c r="Y152" s="162" t="s">
        <v>143</v>
      </c>
      <c r="Z152" s="162" t="s">
        <v>143</v>
      </c>
      <c r="AA152" s="162" t="s">
        <v>143</v>
      </c>
      <c r="AB152" s="162" t="s">
        <v>143</v>
      </c>
      <c r="AC152" s="162" t="s">
        <v>143</v>
      </c>
      <c r="AD152" s="162" t="s">
        <v>143</v>
      </c>
      <c r="AE152" s="162" t="s">
        <v>143</v>
      </c>
      <c r="AF152" s="162" t="s">
        <v>143</v>
      </c>
      <c r="AG152" s="162" t="s">
        <v>143</v>
      </c>
    </row>
    <row r="153" spans="1:33" ht="19.5" customHeight="1">
      <c r="A153" s="135" t="s">
        <v>82</v>
      </c>
      <c r="C153" s="139"/>
      <c r="D153" s="145" t="s">
        <v>2173</v>
      </c>
      <c r="E153" s="162" t="s">
        <v>143</v>
      </c>
      <c r="F153" s="162" t="s">
        <v>143</v>
      </c>
      <c r="G153" s="162" t="s">
        <v>143</v>
      </c>
      <c r="H153" s="162" t="s">
        <v>143</v>
      </c>
      <c r="I153" s="162" t="s">
        <v>143</v>
      </c>
      <c r="J153" s="162" t="s">
        <v>143</v>
      </c>
      <c r="K153" s="162" t="s">
        <v>143</v>
      </c>
      <c r="L153" s="162" t="s">
        <v>143</v>
      </c>
      <c r="M153" s="162" t="s">
        <v>143</v>
      </c>
      <c r="N153" s="162" t="s">
        <v>143</v>
      </c>
      <c r="O153" s="162" t="s">
        <v>143</v>
      </c>
      <c r="P153" s="162" t="s">
        <v>143</v>
      </c>
      <c r="Q153" s="162" t="s">
        <v>143</v>
      </c>
      <c r="R153" s="162" t="s">
        <v>143</v>
      </c>
      <c r="S153" s="162" t="s">
        <v>143</v>
      </c>
      <c r="T153" s="162" t="s">
        <v>143</v>
      </c>
      <c r="U153" s="162" t="s">
        <v>143</v>
      </c>
      <c r="V153" s="162" t="s">
        <v>143</v>
      </c>
      <c r="W153" s="162" t="s">
        <v>143</v>
      </c>
      <c r="X153" s="162" t="s">
        <v>143</v>
      </c>
      <c r="Y153" s="162" t="s">
        <v>143</v>
      </c>
      <c r="Z153" s="162" t="s">
        <v>143</v>
      </c>
      <c r="AA153" s="162" t="s">
        <v>143</v>
      </c>
      <c r="AB153" s="162" t="s">
        <v>143</v>
      </c>
      <c r="AC153" s="162" t="s">
        <v>143</v>
      </c>
      <c r="AD153" s="162" t="s">
        <v>143</v>
      </c>
      <c r="AE153" s="162" t="s">
        <v>143</v>
      </c>
      <c r="AF153" s="162" t="s">
        <v>143</v>
      </c>
      <c r="AG153" s="162" t="s">
        <v>143</v>
      </c>
    </row>
    <row r="154" spans="1:33" ht="19.5" customHeight="1">
      <c r="A154" s="135" t="s">
        <v>83</v>
      </c>
      <c r="C154" s="139"/>
      <c r="D154" s="145" t="s">
        <v>2174</v>
      </c>
      <c r="E154" s="162" t="s">
        <v>143</v>
      </c>
      <c r="F154" s="162" t="s">
        <v>143</v>
      </c>
      <c r="G154" s="162" t="s">
        <v>143</v>
      </c>
      <c r="H154" s="162" t="s">
        <v>143</v>
      </c>
      <c r="I154" s="162" t="s">
        <v>143</v>
      </c>
      <c r="J154" s="162" t="s">
        <v>143</v>
      </c>
      <c r="K154" s="162" t="s">
        <v>143</v>
      </c>
      <c r="L154" s="162" t="s">
        <v>143</v>
      </c>
      <c r="M154" s="162" t="s">
        <v>143</v>
      </c>
      <c r="N154" s="162" t="s">
        <v>143</v>
      </c>
      <c r="O154" s="162" t="s">
        <v>143</v>
      </c>
      <c r="P154" s="162" t="s">
        <v>143</v>
      </c>
      <c r="Q154" s="162" t="s">
        <v>143</v>
      </c>
      <c r="R154" s="162" t="s">
        <v>143</v>
      </c>
      <c r="S154" s="162" t="s">
        <v>143</v>
      </c>
      <c r="T154" s="162" t="s">
        <v>143</v>
      </c>
      <c r="U154" s="162" t="s">
        <v>143</v>
      </c>
      <c r="V154" s="162" t="s">
        <v>143</v>
      </c>
      <c r="W154" s="162" t="s">
        <v>143</v>
      </c>
      <c r="X154" s="162" t="s">
        <v>143</v>
      </c>
      <c r="Y154" s="162" t="s">
        <v>143</v>
      </c>
      <c r="Z154" s="162" t="s">
        <v>143</v>
      </c>
      <c r="AA154" s="162" t="s">
        <v>143</v>
      </c>
      <c r="AB154" s="162" t="s">
        <v>143</v>
      </c>
      <c r="AC154" s="162" t="s">
        <v>143</v>
      </c>
      <c r="AD154" s="162" t="s">
        <v>143</v>
      </c>
      <c r="AE154" s="162" t="s">
        <v>143</v>
      </c>
      <c r="AF154" s="162" t="s">
        <v>143</v>
      </c>
      <c r="AG154" s="162" t="s">
        <v>143</v>
      </c>
    </row>
    <row r="155" spans="1:33" ht="19.5" customHeight="1">
      <c r="A155" s="135" t="s">
        <v>84</v>
      </c>
      <c r="C155" s="139"/>
      <c r="D155" s="145" t="s">
        <v>85</v>
      </c>
      <c r="E155" s="162" t="s">
        <v>143</v>
      </c>
      <c r="F155" s="162" t="s">
        <v>143</v>
      </c>
      <c r="G155" s="162" t="s">
        <v>143</v>
      </c>
      <c r="H155" s="162" t="s">
        <v>143</v>
      </c>
      <c r="I155" s="162" t="s">
        <v>143</v>
      </c>
      <c r="J155" s="162" t="s">
        <v>143</v>
      </c>
      <c r="K155" s="162" t="s">
        <v>143</v>
      </c>
      <c r="L155" s="162" t="s">
        <v>143</v>
      </c>
      <c r="M155" s="162" t="s">
        <v>143</v>
      </c>
      <c r="N155" s="162" t="s">
        <v>143</v>
      </c>
      <c r="O155" s="162" t="s">
        <v>143</v>
      </c>
      <c r="P155" s="162" t="s">
        <v>143</v>
      </c>
      <c r="Q155" s="162" t="s">
        <v>143</v>
      </c>
      <c r="R155" s="162" t="s">
        <v>143</v>
      </c>
      <c r="S155" s="162" t="s">
        <v>143</v>
      </c>
      <c r="T155" s="162" t="s">
        <v>143</v>
      </c>
      <c r="U155" s="162" t="s">
        <v>143</v>
      </c>
      <c r="V155" s="162" t="s">
        <v>143</v>
      </c>
      <c r="W155" s="162" t="s">
        <v>143</v>
      </c>
      <c r="X155" s="162" t="s">
        <v>143</v>
      </c>
      <c r="Y155" s="162" t="s">
        <v>143</v>
      </c>
      <c r="Z155" s="162" t="s">
        <v>143</v>
      </c>
      <c r="AA155" s="162" t="s">
        <v>143</v>
      </c>
      <c r="AB155" s="162" t="s">
        <v>143</v>
      </c>
      <c r="AC155" s="162" t="s">
        <v>143</v>
      </c>
      <c r="AD155" s="162" t="s">
        <v>143</v>
      </c>
      <c r="AE155" s="162" t="s">
        <v>143</v>
      </c>
      <c r="AF155" s="162" t="s">
        <v>143</v>
      </c>
      <c r="AG155" s="162" t="s">
        <v>143</v>
      </c>
    </row>
    <row r="156" spans="1:33" ht="19.5" customHeight="1">
      <c r="A156" s="135" t="s">
        <v>86</v>
      </c>
      <c r="C156" s="139"/>
      <c r="D156" s="145" t="s">
        <v>2166</v>
      </c>
      <c r="E156" s="162" t="s">
        <v>143</v>
      </c>
      <c r="F156" s="162" t="s">
        <v>143</v>
      </c>
      <c r="G156" s="162" t="s">
        <v>143</v>
      </c>
      <c r="H156" s="162" t="s">
        <v>143</v>
      </c>
      <c r="I156" s="162" t="s">
        <v>143</v>
      </c>
      <c r="J156" s="162" t="s">
        <v>143</v>
      </c>
      <c r="K156" s="162" t="s">
        <v>143</v>
      </c>
      <c r="L156" s="162" t="s">
        <v>143</v>
      </c>
      <c r="M156" s="162" t="s">
        <v>143</v>
      </c>
      <c r="N156" s="162" t="s">
        <v>143</v>
      </c>
      <c r="O156" s="162" t="s">
        <v>143</v>
      </c>
      <c r="P156" s="162" t="s">
        <v>143</v>
      </c>
      <c r="Q156" s="162" t="s">
        <v>143</v>
      </c>
      <c r="R156" s="162" t="s">
        <v>143</v>
      </c>
      <c r="S156" s="162" t="s">
        <v>143</v>
      </c>
      <c r="T156" s="162" t="s">
        <v>143</v>
      </c>
      <c r="U156" s="162" t="s">
        <v>143</v>
      </c>
      <c r="V156" s="162" t="s">
        <v>143</v>
      </c>
      <c r="W156" s="162" t="s">
        <v>143</v>
      </c>
      <c r="X156" s="162" t="s">
        <v>143</v>
      </c>
      <c r="Y156" s="162" t="s">
        <v>143</v>
      </c>
      <c r="Z156" s="162" t="s">
        <v>143</v>
      </c>
      <c r="AA156" s="162" t="s">
        <v>143</v>
      </c>
      <c r="AB156" s="162" t="s">
        <v>143</v>
      </c>
      <c r="AC156" s="162" t="s">
        <v>143</v>
      </c>
      <c r="AD156" s="162" t="s">
        <v>143</v>
      </c>
      <c r="AE156" s="162" t="s">
        <v>143</v>
      </c>
      <c r="AF156" s="162" t="s">
        <v>143</v>
      </c>
      <c r="AG156" s="162" t="s">
        <v>143</v>
      </c>
    </row>
    <row r="157" spans="1:33" ht="19.5" customHeight="1">
      <c r="A157" s="135" t="s">
        <v>88</v>
      </c>
      <c r="C157" s="139"/>
      <c r="D157" s="145" t="s">
        <v>2161</v>
      </c>
      <c r="E157" s="162" t="s">
        <v>143</v>
      </c>
      <c r="F157" s="162" t="s">
        <v>143</v>
      </c>
      <c r="G157" s="162" t="s">
        <v>143</v>
      </c>
      <c r="H157" s="162" t="s">
        <v>143</v>
      </c>
      <c r="I157" s="162" t="s">
        <v>143</v>
      </c>
      <c r="J157" s="162" t="s">
        <v>143</v>
      </c>
      <c r="K157" s="162" t="s">
        <v>143</v>
      </c>
      <c r="L157" s="162" t="s">
        <v>143</v>
      </c>
      <c r="M157" s="162" t="s">
        <v>143</v>
      </c>
      <c r="N157" s="162" t="s">
        <v>143</v>
      </c>
      <c r="O157" s="162" t="s">
        <v>143</v>
      </c>
      <c r="P157" s="162" t="s">
        <v>143</v>
      </c>
      <c r="Q157" s="162" t="s">
        <v>143</v>
      </c>
      <c r="R157" s="162" t="s">
        <v>143</v>
      </c>
      <c r="S157" s="162" t="s">
        <v>143</v>
      </c>
      <c r="T157" s="162" t="s">
        <v>143</v>
      </c>
      <c r="U157" s="162" t="s">
        <v>143</v>
      </c>
      <c r="V157" s="162" t="s">
        <v>143</v>
      </c>
      <c r="W157" s="162" t="s">
        <v>143</v>
      </c>
      <c r="X157" s="162" t="s">
        <v>143</v>
      </c>
      <c r="Y157" s="162" t="s">
        <v>143</v>
      </c>
      <c r="Z157" s="162" t="s">
        <v>143</v>
      </c>
      <c r="AA157" s="162" t="s">
        <v>143</v>
      </c>
      <c r="AB157" s="162" t="s">
        <v>143</v>
      </c>
      <c r="AC157" s="162" t="s">
        <v>143</v>
      </c>
      <c r="AD157" s="162" t="s">
        <v>143</v>
      </c>
      <c r="AE157" s="162" t="s">
        <v>143</v>
      </c>
      <c r="AF157" s="162" t="s">
        <v>143</v>
      </c>
      <c r="AG157" s="162" t="s">
        <v>143</v>
      </c>
    </row>
    <row r="158" spans="1:33" ht="19.5" customHeight="1">
      <c r="A158" s="135" t="s">
        <v>90</v>
      </c>
      <c r="C158" s="139"/>
      <c r="D158" s="145" t="s">
        <v>2160</v>
      </c>
      <c r="E158" s="162" t="s">
        <v>143</v>
      </c>
      <c r="F158" s="162" t="s">
        <v>143</v>
      </c>
      <c r="G158" s="162" t="s">
        <v>143</v>
      </c>
      <c r="H158" s="162" t="s">
        <v>143</v>
      </c>
      <c r="I158" s="162" t="s">
        <v>143</v>
      </c>
      <c r="J158" s="162" t="s">
        <v>143</v>
      </c>
      <c r="K158" s="162" t="s">
        <v>143</v>
      </c>
      <c r="L158" s="162" t="s">
        <v>143</v>
      </c>
      <c r="M158" s="162" t="s">
        <v>143</v>
      </c>
      <c r="N158" s="162" t="s">
        <v>143</v>
      </c>
      <c r="O158" s="162" t="s">
        <v>143</v>
      </c>
      <c r="P158" s="162" t="s">
        <v>143</v>
      </c>
      <c r="Q158" s="162" t="s">
        <v>143</v>
      </c>
      <c r="R158" s="162" t="s">
        <v>143</v>
      </c>
      <c r="S158" s="162" t="s">
        <v>143</v>
      </c>
      <c r="T158" s="162" t="s">
        <v>143</v>
      </c>
      <c r="U158" s="162" t="s">
        <v>143</v>
      </c>
      <c r="V158" s="162" t="s">
        <v>143</v>
      </c>
      <c r="W158" s="162" t="s">
        <v>143</v>
      </c>
      <c r="X158" s="162" t="s">
        <v>143</v>
      </c>
      <c r="Y158" s="162" t="s">
        <v>143</v>
      </c>
      <c r="Z158" s="162" t="s">
        <v>143</v>
      </c>
      <c r="AA158" s="162" t="s">
        <v>143</v>
      </c>
      <c r="AB158" s="162" t="s">
        <v>143</v>
      </c>
      <c r="AC158" s="162" t="s">
        <v>143</v>
      </c>
      <c r="AD158" s="162" t="s">
        <v>143</v>
      </c>
      <c r="AE158" s="162" t="s">
        <v>143</v>
      </c>
      <c r="AF158" s="162" t="s">
        <v>143</v>
      </c>
      <c r="AG158" s="162" t="s">
        <v>143</v>
      </c>
    </row>
    <row r="159" spans="1:33" ht="19.5" customHeight="1">
      <c r="A159" s="135" t="s">
        <v>92</v>
      </c>
      <c r="C159" s="139"/>
      <c r="D159" s="145" t="s">
        <v>93</v>
      </c>
      <c r="E159" s="162" t="s">
        <v>143</v>
      </c>
      <c r="F159" s="162" t="s">
        <v>143</v>
      </c>
      <c r="G159" s="162" t="s">
        <v>143</v>
      </c>
      <c r="H159" s="162" t="s">
        <v>143</v>
      </c>
      <c r="I159" s="162" t="s">
        <v>143</v>
      </c>
      <c r="J159" s="162" t="s">
        <v>143</v>
      </c>
      <c r="K159" s="162" t="s">
        <v>143</v>
      </c>
      <c r="L159" s="162" t="s">
        <v>143</v>
      </c>
      <c r="M159" s="162" t="s">
        <v>143</v>
      </c>
      <c r="N159" s="162" t="s">
        <v>143</v>
      </c>
      <c r="O159" s="162" t="s">
        <v>143</v>
      </c>
      <c r="P159" s="162" t="s">
        <v>143</v>
      </c>
      <c r="Q159" s="162" t="s">
        <v>143</v>
      </c>
      <c r="R159" s="162" t="s">
        <v>143</v>
      </c>
      <c r="S159" s="162" t="s">
        <v>143</v>
      </c>
      <c r="T159" s="162" t="s">
        <v>143</v>
      </c>
      <c r="U159" s="162" t="s">
        <v>143</v>
      </c>
      <c r="V159" s="162" t="s">
        <v>143</v>
      </c>
      <c r="W159" s="162" t="s">
        <v>143</v>
      </c>
      <c r="X159" s="162" t="s">
        <v>143</v>
      </c>
      <c r="Y159" s="162" t="s">
        <v>143</v>
      </c>
      <c r="Z159" s="162" t="s">
        <v>143</v>
      </c>
      <c r="AA159" s="162" t="s">
        <v>143</v>
      </c>
      <c r="AB159" s="162" t="s">
        <v>143</v>
      </c>
      <c r="AC159" s="162" t="s">
        <v>143</v>
      </c>
      <c r="AD159" s="162" t="s">
        <v>143</v>
      </c>
      <c r="AE159" s="162" t="s">
        <v>143</v>
      </c>
      <c r="AF159" s="162" t="s">
        <v>143</v>
      </c>
      <c r="AG159" s="162" t="s">
        <v>143</v>
      </c>
    </row>
    <row r="160" spans="1:33" ht="19.5" customHeight="1">
      <c r="A160" s="135" t="s">
        <v>94</v>
      </c>
      <c r="C160" s="139"/>
      <c r="D160" s="145" t="s">
        <v>2145</v>
      </c>
      <c r="E160" s="162" t="s">
        <v>143</v>
      </c>
      <c r="F160" s="162" t="s">
        <v>143</v>
      </c>
      <c r="G160" s="162" t="s">
        <v>143</v>
      </c>
      <c r="H160" s="162" t="s">
        <v>143</v>
      </c>
      <c r="I160" s="162" t="s">
        <v>143</v>
      </c>
      <c r="J160" s="162" t="s">
        <v>143</v>
      </c>
      <c r="K160" s="162" t="s">
        <v>143</v>
      </c>
      <c r="L160" s="162" t="s">
        <v>143</v>
      </c>
      <c r="M160" s="162">
        <v>3</v>
      </c>
      <c r="N160" s="162">
        <v>3</v>
      </c>
      <c r="O160" s="162" t="s">
        <v>143</v>
      </c>
      <c r="P160" s="162" t="s">
        <v>143</v>
      </c>
      <c r="Q160" s="162">
        <v>1.1000000000000001</v>
      </c>
      <c r="R160" s="162">
        <v>0.95</v>
      </c>
      <c r="S160" s="162" t="s">
        <v>143</v>
      </c>
      <c r="T160" s="162">
        <v>1.35</v>
      </c>
      <c r="U160" s="162" t="s">
        <v>143</v>
      </c>
      <c r="V160" s="162">
        <v>1.5</v>
      </c>
      <c r="W160" s="162" t="s">
        <v>143</v>
      </c>
      <c r="X160" s="162" t="s">
        <v>143</v>
      </c>
      <c r="Y160" s="162" t="s">
        <v>143</v>
      </c>
      <c r="Z160" s="162" t="s">
        <v>143</v>
      </c>
      <c r="AA160" s="162" t="s">
        <v>143</v>
      </c>
      <c r="AB160" s="162" t="s">
        <v>143</v>
      </c>
      <c r="AC160" s="162" t="s">
        <v>143</v>
      </c>
      <c r="AD160" s="162" t="s">
        <v>143</v>
      </c>
      <c r="AE160" s="162" t="s">
        <v>143</v>
      </c>
      <c r="AF160" s="162" t="s">
        <v>143</v>
      </c>
      <c r="AG160" s="162" t="s">
        <v>143</v>
      </c>
    </row>
    <row r="161" spans="1:36" ht="19.5" customHeight="1">
      <c r="A161" s="135" t="s">
        <v>96</v>
      </c>
      <c r="C161" s="139"/>
      <c r="D161" s="145" t="s">
        <v>2165</v>
      </c>
      <c r="E161" s="162">
        <v>17.718942060000003</v>
      </c>
      <c r="F161" s="162">
        <v>16.247164570000002</v>
      </c>
      <c r="G161" s="162" t="s">
        <v>143</v>
      </c>
      <c r="H161" s="162" t="s">
        <v>143</v>
      </c>
      <c r="I161" s="162">
        <v>0.19631408000000006</v>
      </c>
      <c r="J161" s="162" t="s">
        <v>143</v>
      </c>
      <c r="K161" s="162" t="s">
        <v>143</v>
      </c>
      <c r="L161" s="162" t="s">
        <v>143</v>
      </c>
      <c r="M161" s="162" t="s">
        <v>143</v>
      </c>
      <c r="N161" s="162" t="s">
        <v>143</v>
      </c>
      <c r="O161" s="162" t="s">
        <v>143</v>
      </c>
      <c r="P161" s="162" t="s">
        <v>143</v>
      </c>
      <c r="Q161" s="162" t="s">
        <v>143</v>
      </c>
      <c r="R161" s="162" t="s">
        <v>143</v>
      </c>
      <c r="S161" s="162" t="s">
        <v>143</v>
      </c>
      <c r="T161" s="162" t="s">
        <v>143</v>
      </c>
      <c r="U161" s="162" t="s">
        <v>143</v>
      </c>
      <c r="V161" s="162" t="s">
        <v>143</v>
      </c>
      <c r="W161" s="162" t="s">
        <v>143</v>
      </c>
      <c r="X161" s="162" t="s">
        <v>143</v>
      </c>
      <c r="Y161" s="162" t="s">
        <v>143</v>
      </c>
      <c r="Z161" s="162" t="s">
        <v>143</v>
      </c>
      <c r="AA161" s="162" t="s">
        <v>143</v>
      </c>
      <c r="AB161" s="162" t="s">
        <v>143</v>
      </c>
      <c r="AC161" s="162" t="s">
        <v>143</v>
      </c>
      <c r="AD161" s="162" t="s">
        <v>143</v>
      </c>
      <c r="AE161" s="162" t="s">
        <v>143</v>
      </c>
      <c r="AF161" s="162" t="s">
        <v>143</v>
      </c>
      <c r="AG161" s="162" t="s">
        <v>143</v>
      </c>
    </row>
    <row r="162" spans="1:36" ht="19.5" customHeight="1">
      <c r="A162" s="135" t="s">
        <v>98</v>
      </c>
      <c r="C162" s="139"/>
      <c r="D162" s="145" t="s">
        <v>2163</v>
      </c>
      <c r="E162" s="162" t="s">
        <v>143</v>
      </c>
      <c r="F162" s="162">
        <v>16.991721829999999</v>
      </c>
      <c r="G162" s="162" t="s">
        <v>143</v>
      </c>
      <c r="H162" s="162">
        <v>0.15964507</v>
      </c>
      <c r="I162" s="162" t="s">
        <v>143</v>
      </c>
      <c r="J162" s="162">
        <v>19.04646146</v>
      </c>
      <c r="K162" s="162" t="s">
        <v>143</v>
      </c>
      <c r="L162" s="162" t="s">
        <v>143</v>
      </c>
      <c r="M162" s="162" t="s">
        <v>143</v>
      </c>
      <c r="N162" s="162" t="s">
        <v>143</v>
      </c>
      <c r="O162" s="162" t="s">
        <v>143</v>
      </c>
      <c r="P162" s="162" t="s">
        <v>143</v>
      </c>
      <c r="Q162" s="162" t="s">
        <v>143</v>
      </c>
      <c r="R162" s="162" t="s">
        <v>143</v>
      </c>
      <c r="S162" s="162" t="s">
        <v>143</v>
      </c>
      <c r="T162" s="162" t="s">
        <v>143</v>
      </c>
      <c r="U162" s="162" t="s">
        <v>143</v>
      </c>
      <c r="V162" s="162" t="s">
        <v>143</v>
      </c>
      <c r="W162" s="162" t="s">
        <v>143</v>
      </c>
      <c r="X162" s="162" t="s">
        <v>143</v>
      </c>
      <c r="Y162" s="162" t="s">
        <v>143</v>
      </c>
      <c r="Z162" s="162" t="s">
        <v>143</v>
      </c>
      <c r="AA162" s="162" t="s">
        <v>143</v>
      </c>
      <c r="AB162" s="162" t="s">
        <v>143</v>
      </c>
      <c r="AC162" s="162" t="s">
        <v>143</v>
      </c>
      <c r="AD162" s="162" t="s">
        <v>143</v>
      </c>
      <c r="AE162" s="162" t="s">
        <v>143</v>
      </c>
      <c r="AF162" s="162" t="s">
        <v>143</v>
      </c>
      <c r="AG162" s="162" t="s">
        <v>143</v>
      </c>
    </row>
    <row r="163" spans="1:36" ht="19.5" customHeight="1">
      <c r="A163" s="135" t="s">
        <v>100</v>
      </c>
      <c r="C163" s="139"/>
      <c r="D163" s="145" t="s">
        <v>2146</v>
      </c>
      <c r="E163" s="162" t="s">
        <v>143</v>
      </c>
      <c r="F163" s="162" t="s">
        <v>143</v>
      </c>
      <c r="G163" s="162" t="s">
        <v>143</v>
      </c>
      <c r="H163" s="162" t="s">
        <v>143</v>
      </c>
      <c r="I163" s="162" t="s">
        <v>143</v>
      </c>
      <c r="J163" s="162" t="s">
        <v>143</v>
      </c>
      <c r="K163" s="162" t="s">
        <v>143</v>
      </c>
      <c r="L163" s="162" t="s">
        <v>143</v>
      </c>
      <c r="M163" s="162" t="s">
        <v>143</v>
      </c>
      <c r="N163" s="162" t="s">
        <v>143</v>
      </c>
      <c r="O163" s="162" t="s">
        <v>143</v>
      </c>
      <c r="P163" s="162" t="s">
        <v>143</v>
      </c>
      <c r="Q163" s="162" t="s">
        <v>143</v>
      </c>
      <c r="R163" s="162" t="s">
        <v>143</v>
      </c>
      <c r="S163" s="162" t="s">
        <v>143</v>
      </c>
      <c r="T163" s="162" t="s">
        <v>143</v>
      </c>
      <c r="U163" s="162" t="s">
        <v>143</v>
      </c>
      <c r="V163" s="162" t="s">
        <v>143</v>
      </c>
      <c r="W163" s="162" t="s">
        <v>143</v>
      </c>
      <c r="X163" s="162" t="s">
        <v>143</v>
      </c>
      <c r="Y163" s="162" t="s">
        <v>143</v>
      </c>
      <c r="Z163" s="162" t="s">
        <v>143</v>
      </c>
      <c r="AA163" s="162" t="s">
        <v>143</v>
      </c>
      <c r="AB163" s="162" t="s">
        <v>143</v>
      </c>
      <c r="AC163" s="162" t="s">
        <v>143</v>
      </c>
      <c r="AD163" s="162" t="s">
        <v>143</v>
      </c>
      <c r="AE163" s="162" t="s">
        <v>143</v>
      </c>
      <c r="AF163" s="162" t="s">
        <v>143</v>
      </c>
      <c r="AG163" s="162" t="s">
        <v>143</v>
      </c>
    </row>
    <row r="164" spans="1:36" ht="19.5" customHeight="1">
      <c r="A164" s="135" t="s">
        <v>102</v>
      </c>
      <c r="C164" s="139"/>
      <c r="D164" s="145" t="s">
        <v>2151</v>
      </c>
      <c r="E164" s="162">
        <v>17.800485340000002</v>
      </c>
      <c r="F164" s="162">
        <v>10.1817832</v>
      </c>
      <c r="G164" s="162" t="s">
        <v>143</v>
      </c>
      <c r="H164" s="162" t="s">
        <v>143</v>
      </c>
      <c r="I164" s="162">
        <v>0.18439225999999997</v>
      </c>
      <c r="J164" s="162">
        <v>15.392230559999998</v>
      </c>
      <c r="K164" s="162">
        <v>0.505</v>
      </c>
      <c r="L164" s="162" t="s">
        <v>143</v>
      </c>
      <c r="M164" s="162" t="s">
        <v>143</v>
      </c>
      <c r="N164" s="162" t="s">
        <v>143</v>
      </c>
      <c r="O164" s="162" t="s">
        <v>143</v>
      </c>
      <c r="P164" s="162" t="s">
        <v>143</v>
      </c>
      <c r="Q164" s="162" t="s">
        <v>143</v>
      </c>
      <c r="R164" s="162" t="s">
        <v>143</v>
      </c>
      <c r="S164" s="162" t="s">
        <v>143</v>
      </c>
      <c r="T164" s="162" t="s">
        <v>143</v>
      </c>
      <c r="U164" s="162" t="s">
        <v>143</v>
      </c>
      <c r="V164" s="162" t="s">
        <v>143</v>
      </c>
      <c r="W164" s="162" t="s">
        <v>143</v>
      </c>
      <c r="X164" s="162" t="s">
        <v>143</v>
      </c>
      <c r="Y164" s="162" t="s">
        <v>143</v>
      </c>
      <c r="Z164" s="162" t="s">
        <v>143</v>
      </c>
      <c r="AA164" s="162" t="s">
        <v>143</v>
      </c>
      <c r="AB164" s="162" t="s">
        <v>143</v>
      </c>
      <c r="AC164" s="162" t="s">
        <v>143</v>
      </c>
      <c r="AD164" s="162">
        <v>7.7197700000000008E-2</v>
      </c>
      <c r="AE164" s="162" t="s">
        <v>143</v>
      </c>
      <c r="AF164" s="162" t="s">
        <v>143</v>
      </c>
      <c r="AG164" s="162" t="s">
        <v>143</v>
      </c>
    </row>
    <row r="165" spans="1:36" ht="19.5" customHeight="1">
      <c r="A165" s="135" t="s">
        <v>104</v>
      </c>
      <c r="C165" s="139"/>
      <c r="D165" s="145" t="s">
        <v>2153</v>
      </c>
      <c r="E165" s="162" t="s">
        <v>143</v>
      </c>
      <c r="F165" s="162" t="s">
        <v>143</v>
      </c>
      <c r="G165" s="162">
        <v>0.36</v>
      </c>
      <c r="H165" s="162" t="s">
        <v>143</v>
      </c>
      <c r="I165" s="162" t="s">
        <v>143</v>
      </c>
      <c r="J165" s="162" t="s">
        <v>143</v>
      </c>
      <c r="K165" s="162">
        <v>0.46</v>
      </c>
      <c r="L165" s="162">
        <v>0.36</v>
      </c>
      <c r="M165" s="162" t="s">
        <v>143</v>
      </c>
      <c r="N165" s="162" t="s">
        <v>143</v>
      </c>
      <c r="O165" s="162" t="s">
        <v>143</v>
      </c>
      <c r="P165" s="162" t="s">
        <v>143</v>
      </c>
      <c r="Q165" s="162" t="s">
        <v>143</v>
      </c>
      <c r="R165" s="162" t="s">
        <v>143</v>
      </c>
      <c r="S165" s="162" t="s">
        <v>143</v>
      </c>
      <c r="T165" s="162" t="s">
        <v>143</v>
      </c>
      <c r="U165" s="162" t="s">
        <v>143</v>
      </c>
      <c r="V165" s="162" t="s">
        <v>143</v>
      </c>
      <c r="W165" s="162" t="s">
        <v>143</v>
      </c>
      <c r="X165" s="162" t="s">
        <v>143</v>
      </c>
      <c r="Y165" s="162" t="s">
        <v>143</v>
      </c>
      <c r="Z165" s="162" t="s">
        <v>143</v>
      </c>
      <c r="AA165" s="162" t="s">
        <v>143</v>
      </c>
      <c r="AB165" s="162" t="s">
        <v>143</v>
      </c>
      <c r="AC165" s="162" t="s">
        <v>143</v>
      </c>
      <c r="AD165" s="162">
        <v>0.29000000000000004</v>
      </c>
      <c r="AE165" s="162" t="s">
        <v>143</v>
      </c>
      <c r="AF165" s="162" t="s">
        <v>143</v>
      </c>
      <c r="AG165" s="162" t="s">
        <v>143</v>
      </c>
    </row>
    <row r="166" spans="1:36" ht="19.5" customHeight="1">
      <c r="A166" s="135" t="s">
        <v>106</v>
      </c>
      <c r="C166" s="139"/>
      <c r="D166" s="145" t="s">
        <v>2149</v>
      </c>
      <c r="E166" s="162" t="s">
        <v>143</v>
      </c>
      <c r="F166" s="162" t="s">
        <v>143</v>
      </c>
      <c r="G166" s="162" t="s">
        <v>143</v>
      </c>
      <c r="H166" s="162" t="s">
        <v>143</v>
      </c>
      <c r="I166" s="162" t="s">
        <v>143</v>
      </c>
      <c r="J166" s="162" t="s">
        <v>143</v>
      </c>
      <c r="K166" s="162" t="s">
        <v>143</v>
      </c>
      <c r="L166" s="162" t="s">
        <v>143</v>
      </c>
      <c r="M166" s="162" t="s">
        <v>143</v>
      </c>
      <c r="N166" s="162" t="s">
        <v>143</v>
      </c>
      <c r="O166" s="162" t="s">
        <v>143</v>
      </c>
      <c r="P166" s="162" t="s">
        <v>143</v>
      </c>
      <c r="Q166" s="162" t="s">
        <v>143</v>
      </c>
      <c r="R166" s="162" t="s">
        <v>143</v>
      </c>
      <c r="S166" s="162" t="s">
        <v>143</v>
      </c>
      <c r="T166" s="162" t="s">
        <v>143</v>
      </c>
      <c r="U166" s="162" t="s">
        <v>143</v>
      </c>
      <c r="V166" s="162" t="s">
        <v>143</v>
      </c>
      <c r="W166" s="162" t="s">
        <v>143</v>
      </c>
      <c r="X166" s="162" t="s">
        <v>143</v>
      </c>
      <c r="Y166" s="162" t="s">
        <v>143</v>
      </c>
      <c r="Z166" s="162" t="s">
        <v>143</v>
      </c>
      <c r="AA166" s="162" t="s">
        <v>143</v>
      </c>
      <c r="AB166" s="162" t="s">
        <v>143</v>
      </c>
      <c r="AC166" s="162" t="s">
        <v>143</v>
      </c>
      <c r="AD166" s="162">
        <v>0.28000000000000003</v>
      </c>
      <c r="AE166" s="162" t="s">
        <v>143</v>
      </c>
      <c r="AF166" s="162" t="s">
        <v>143</v>
      </c>
      <c r="AG166" s="162" t="s">
        <v>143</v>
      </c>
    </row>
    <row r="167" spans="1:36">
      <c r="C167" s="139"/>
      <c r="D167" s="145"/>
      <c r="E167" s="139"/>
      <c r="F167" s="1"/>
      <c r="G167" s="152"/>
      <c r="H167" s="139"/>
      <c r="I167" s="139"/>
      <c r="J167" s="139"/>
      <c r="K167" s="139"/>
      <c r="L167" s="139"/>
      <c r="M167" s="139"/>
      <c r="N167" s="139"/>
      <c r="O167" s="139"/>
      <c r="P167" s="139"/>
      <c r="Q167" s="139"/>
      <c r="R167" s="161"/>
      <c r="S167" s="1"/>
      <c r="T167" s="139"/>
      <c r="U167" s="139"/>
      <c r="V167" s="156"/>
      <c r="W167" s="156"/>
      <c r="X167" s="156"/>
      <c r="Y167" s="156"/>
      <c r="Z167" s="1"/>
      <c r="AA167" s="161"/>
      <c r="AB167" s="1"/>
      <c r="AC167" s="1"/>
      <c r="AD167" s="1"/>
      <c r="AE167" s="1"/>
      <c r="AF167" s="1"/>
      <c r="AG167" s="1"/>
    </row>
    <row r="168" spans="1:36" ht="21.75" customHeight="1">
      <c r="C168" s="139"/>
      <c r="D168" s="318" t="s">
        <v>118</v>
      </c>
      <c r="E168" s="139"/>
      <c r="F168" s="1"/>
      <c r="G168" s="152"/>
      <c r="H168" s="139"/>
      <c r="I168" s="139"/>
      <c r="J168" s="139"/>
      <c r="K168" s="139"/>
      <c r="L168" s="139"/>
      <c r="M168" s="152"/>
      <c r="N168" s="139"/>
      <c r="O168" s="139"/>
      <c r="P168" s="139"/>
      <c r="Q168" s="139"/>
      <c r="R168" s="161"/>
      <c r="S168" s="1"/>
      <c r="T168" s="139"/>
      <c r="U168" s="139"/>
      <c r="V168" s="156"/>
      <c r="W168" s="156"/>
      <c r="X168" s="3"/>
      <c r="Y168" s="156"/>
      <c r="Z168" s="1"/>
      <c r="AA168" s="161"/>
      <c r="AB168" s="1"/>
      <c r="AC168" s="1"/>
      <c r="AD168" s="1"/>
      <c r="AE168" s="1"/>
      <c r="AF168" s="1"/>
      <c r="AG168" s="1"/>
    </row>
    <row r="169" spans="1:36" ht="17.25" customHeight="1">
      <c r="A169" s="135" t="s">
        <v>119</v>
      </c>
      <c r="C169" s="139">
        <v>5.0999999999999996</v>
      </c>
      <c r="D169" s="145" t="s">
        <v>120</v>
      </c>
      <c r="E169" s="163">
        <v>0</v>
      </c>
      <c r="F169" s="163">
        <v>0</v>
      </c>
      <c r="G169" s="163">
        <v>0</v>
      </c>
      <c r="H169" s="163">
        <v>0</v>
      </c>
      <c r="I169" s="163">
        <v>0</v>
      </c>
      <c r="J169" s="163">
        <v>0</v>
      </c>
      <c r="K169" s="163">
        <v>4.5920500000000003E-2</v>
      </c>
      <c r="L169" s="163">
        <v>0</v>
      </c>
      <c r="M169" s="163">
        <v>1.91205</v>
      </c>
      <c r="N169" s="163">
        <v>0.71755000000000002</v>
      </c>
      <c r="O169" s="163">
        <v>0.38965</v>
      </c>
      <c r="P169" s="163">
        <v>0.42859320000000001</v>
      </c>
      <c r="Q169" s="163">
        <v>0.38708999999999999</v>
      </c>
      <c r="R169" s="163">
        <v>0.89749999999999996</v>
      </c>
      <c r="S169" s="163">
        <v>1.1920075000000001</v>
      </c>
      <c r="T169" s="163">
        <v>0</v>
      </c>
      <c r="U169" s="163">
        <v>0</v>
      </c>
      <c r="V169" s="163">
        <v>0.13767167199999999</v>
      </c>
      <c r="W169" s="163">
        <v>0</v>
      </c>
      <c r="X169" s="163">
        <v>0</v>
      </c>
      <c r="Y169" s="163">
        <v>0</v>
      </c>
      <c r="Z169" s="163">
        <v>0</v>
      </c>
      <c r="AA169" s="163">
        <v>0</v>
      </c>
      <c r="AB169" s="163">
        <v>0</v>
      </c>
      <c r="AC169" s="163">
        <v>1.19265</v>
      </c>
      <c r="AD169" s="163">
        <v>0</v>
      </c>
      <c r="AE169" s="163">
        <v>0</v>
      </c>
      <c r="AF169" s="163">
        <v>2.0584500000000001</v>
      </c>
      <c r="AG169" s="163">
        <v>0</v>
      </c>
    </row>
    <row r="170" spans="1:36" ht="19.5" customHeight="1">
      <c r="A170" s="135" t="s">
        <v>121</v>
      </c>
      <c r="C170" s="139">
        <v>5.2</v>
      </c>
      <c r="D170" s="145" t="s">
        <v>122</v>
      </c>
      <c r="E170" s="163">
        <v>69.249340818999997</v>
      </c>
      <c r="F170" s="163">
        <v>13.449240558999998</v>
      </c>
      <c r="G170" s="163">
        <v>1.3120634660000001</v>
      </c>
      <c r="H170" s="163">
        <v>8.6022305690000014</v>
      </c>
      <c r="I170" s="163">
        <v>8.2633846520000009</v>
      </c>
      <c r="J170" s="163">
        <v>44.841313850999995</v>
      </c>
      <c r="K170" s="163">
        <v>2.1249457970000001</v>
      </c>
      <c r="L170" s="163">
        <v>1.5789532569999998</v>
      </c>
      <c r="M170" s="163">
        <v>0.202079432</v>
      </c>
      <c r="N170" s="163">
        <v>0.13259064200000001</v>
      </c>
      <c r="O170" s="163">
        <v>0.13637296899999998</v>
      </c>
      <c r="P170" s="163">
        <v>3.8487409E-2</v>
      </c>
      <c r="Q170" s="163">
        <v>4.0176386000000001E-2</v>
      </c>
      <c r="R170" s="163">
        <v>4.3967407680000008</v>
      </c>
      <c r="S170" s="163">
        <v>0.119684019</v>
      </c>
      <c r="T170" s="163">
        <v>7.3839500000000002E-3</v>
      </c>
      <c r="U170" s="163">
        <v>2.5065520000000001E-2</v>
      </c>
      <c r="V170" s="163">
        <v>3.9389270000000001E-3</v>
      </c>
      <c r="W170" s="163">
        <v>5.7156940000000003E-3</v>
      </c>
      <c r="X170" s="163">
        <v>8.7185400000000003E-3</v>
      </c>
      <c r="Y170" s="163">
        <v>1.1806555999999999E-2</v>
      </c>
      <c r="Z170" s="163">
        <v>2.6894606749999999</v>
      </c>
      <c r="AA170" s="163">
        <v>1.9097885100000001</v>
      </c>
      <c r="AB170" s="163">
        <v>1.7378548989999998</v>
      </c>
      <c r="AC170" s="163">
        <v>0.119613267</v>
      </c>
      <c r="AD170" s="163">
        <v>6.9028761359999997</v>
      </c>
      <c r="AE170" s="163">
        <v>0.19133814799999999</v>
      </c>
      <c r="AF170" s="163">
        <v>4.4690566880000002</v>
      </c>
      <c r="AG170" s="163">
        <v>0.798640723</v>
      </c>
    </row>
    <row r="171" spans="1:36" ht="42" customHeight="1">
      <c r="A171" s="135" t="s">
        <v>123</v>
      </c>
      <c r="C171" s="139">
        <v>5.3</v>
      </c>
      <c r="D171" s="144" t="s">
        <v>124</v>
      </c>
      <c r="E171" s="163">
        <v>-6.2138181039999996</v>
      </c>
      <c r="F171" s="163">
        <v>-3.9597000000000021E-5</v>
      </c>
      <c r="G171" s="163">
        <v>-0.22385532599999997</v>
      </c>
      <c r="H171" s="163">
        <v>-1.9842119519999999</v>
      </c>
      <c r="I171" s="163">
        <v>-3.5259338910000007</v>
      </c>
      <c r="J171" s="163">
        <v>-13.259640301000001</v>
      </c>
      <c r="K171" s="163">
        <v>1.1059445290000003</v>
      </c>
      <c r="L171" s="163">
        <v>-0.16294087100000001</v>
      </c>
      <c r="M171" s="163">
        <v>54.407457225999998</v>
      </c>
      <c r="N171" s="163">
        <v>16.235846420000001</v>
      </c>
      <c r="O171" s="163">
        <v>27.822916463000002</v>
      </c>
      <c r="P171" s="163">
        <v>6.5828814090000005</v>
      </c>
      <c r="Q171" s="163">
        <v>13.962835042000002</v>
      </c>
      <c r="R171" s="163">
        <v>21.581805005</v>
      </c>
      <c r="S171" s="163">
        <v>18.684270264000002</v>
      </c>
      <c r="T171" s="163">
        <v>0.122414203</v>
      </c>
      <c r="U171" s="163">
        <v>-1.1829301000000011E-2</v>
      </c>
      <c r="V171" s="163">
        <v>7.8628064999999997E-2</v>
      </c>
      <c r="W171" s="163">
        <v>1.512854658</v>
      </c>
      <c r="X171" s="163">
        <v>1.2878528650000001</v>
      </c>
      <c r="Y171" s="163">
        <v>2.1554808919999999</v>
      </c>
      <c r="Z171" s="163">
        <v>-0.38501523500000001</v>
      </c>
      <c r="AA171" s="163">
        <v>-0.285783868</v>
      </c>
      <c r="AB171" s="163">
        <v>-7.6509319000000006E-2</v>
      </c>
      <c r="AC171" s="163">
        <v>33.748655361000004</v>
      </c>
      <c r="AD171" s="163">
        <v>-0.65475174899999999</v>
      </c>
      <c r="AE171" s="163">
        <v>0.44219668600000006</v>
      </c>
      <c r="AF171" s="163">
        <v>1.7486266809999993</v>
      </c>
      <c r="AG171" s="163">
        <v>0</v>
      </c>
    </row>
    <row r="172" spans="1:36" ht="33" customHeight="1">
      <c r="C172" s="139">
        <v>5.4</v>
      </c>
      <c r="D172" s="144" t="s">
        <v>125</v>
      </c>
      <c r="E172" s="163">
        <v>0</v>
      </c>
      <c r="F172" s="163">
        <v>0</v>
      </c>
      <c r="G172" s="163">
        <v>0</v>
      </c>
      <c r="H172" s="163">
        <v>0</v>
      </c>
      <c r="I172" s="163">
        <v>0</v>
      </c>
      <c r="J172" s="163">
        <v>0</v>
      </c>
      <c r="K172" s="163">
        <v>0</v>
      </c>
      <c r="L172" s="163">
        <v>0</v>
      </c>
      <c r="M172" s="163">
        <v>0</v>
      </c>
      <c r="N172" s="163">
        <v>0</v>
      </c>
      <c r="O172" s="163">
        <v>0</v>
      </c>
      <c r="P172" s="163">
        <v>0</v>
      </c>
      <c r="Q172" s="163">
        <v>0</v>
      </c>
      <c r="R172" s="163">
        <v>0</v>
      </c>
      <c r="S172" s="163">
        <v>0</v>
      </c>
      <c r="T172" s="163">
        <v>0</v>
      </c>
      <c r="U172" s="163">
        <v>0</v>
      </c>
      <c r="V172" s="163">
        <v>0</v>
      </c>
      <c r="W172" s="163">
        <v>0</v>
      </c>
      <c r="X172" s="163">
        <v>0</v>
      </c>
      <c r="Y172" s="163">
        <v>0</v>
      </c>
      <c r="Z172" s="163">
        <v>0</v>
      </c>
      <c r="AA172" s="163">
        <v>0</v>
      </c>
      <c r="AB172" s="163">
        <v>0</v>
      </c>
      <c r="AC172" s="163">
        <v>0</v>
      </c>
      <c r="AD172" s="163">
        <v>0</v>
      </c>
      <c r="AE172" s="163">
        <v>0</v>
      </c>
      <c r="AF172" s="163">
        <v>0</v>
      </c>
      <c r="AG172" s="163">
        <v>0</v>
      </c>
    </row>
    <row r="173" spans="1:36" ht="20.25" customHeight="1">
      <c r="A173" s="135" t="s">
        <v>126</v>
      </c>
      <c r="C173" s="139">
        <v>5.5</v>
      </c>
      <c r="D173" s="145" t="s">
        <v>127</v>
      </c>
      <c r="E173" s="163">
        <v>4.596039100000001E-2</v>
      </c>
      <c r="F173" s="163">
        <v>-2.736975210815458E-20</v>
      </c>
      <c r="G173" s="163">
        <v>3.6256980609424309E-19</v>
      </c>
      <c r="H173" s="163">
        <v>3.6840000000000001E-4</v>
      </c>
      <c r="I173" s="163">
        <v>1.9546000000000003E-3</v>
      </c>
      <c r="J173" s="163">
        <v>1.7863119999999996E-2</v>
      </c>
      <c r="K173" s="163">
        <v>3.7223460000000001E-3</v>
      </c>
      <c r="L173" s="163">
        <v>0</v>
      </c>
      <c r="M173" s="163">
        <v>0.12226349199999999</v>
      </c>
      <c r="N173" s="163">
        <v>4.2605469E-2</v>
      </c>
      <c r="O173" s="163">
        <v>5.1514429E-2</v>
      </c>
      <c r="P173" s="163">
        <v>1.5371874000000001E-2</v>
      </c>
      <c r="Q173" s="163">
        <v>-2.9646153153900512E-21</v>
      </c>
      <c r="R173" s="163">
        <v>5.2731995999999996E-2</v>
      </c>
      <c r="S173" s="163">
        <v>8.2847419000000019E-2</v>
      </c>
      <c r="T173" s="163">
        <v>2.9244209999999995E-3</v>
      </c>
      <c r="U173" s="163">
        <v>2.986758300000001E-2</v>
      </c>
      <c r="V173" s="163">
        <v>6.5506430000000001E-3</v>
      </c>
      <c r="W173" s="163">
        <v>2.5547899999999997E-4</v>
      </c>
      <c r="X173" s="163">
        <v>1.6668400000000002E-3</v>
      </c>
      <c r="Y173" s="163">
        <v>1.8479599999999998E-4</v>
      </c>
      <c r="Z173" s="163">
        <v>0</v>
      </c>
      <c r="AA173" s="163">
        <v>0</v>
      </c>
      <c r="AB173" s="163">
        <v>0</v>
      </c>
      <c r="AC173" s="163">
        <v>5.7771475000000003E-2</v>
      </c>
      <c r="AD173" s="163">
        <v>1.0704378870926221E-19</v>
      </c>
      <c r="AE173" s="163">
        <v>0.32369954900000003</v>
      </c>
      <c r="AF173" s="163">
        <v>1.2436055640000001</v>
      </c>
      <c r="AG173" s="163">
        <v>0</v>
      </c>
      <c r="AH173" s="334"/>
    </row>
    <row r="174" spans="1:36" ht="19.5" customHeight="1">
      <c r="B174" s="135">
        <v>3</v>
      </c>
      <c r="C174" s="139">
        <v>5.6</v>
      </c>
      <c r="D174" s="172" t="s">
        <v>128</v>
      </c>
      <c r="E174" s="165">
        <v>63.081483106</v>
      </c>
      <c r="F174" s="165">
        <v>13.449200961999997</v>
      </c>
      <c r="G174" s="165">
        <v>1.0882081400000001</v>
      </c>
      <c r="H174" s="165">
        <v>6.6183870170000016</v>
      </c>
      <c r="I174" s="165">
        <v>4.7394053610000002</v>
      </c>
      <c r="J174" s="165">
        <v>31.599536669999996</v>
      </c>
      <c r="K174" s="165">
        <v>3.2805331720000002</v>
      </c>
      <c r="L174" s="165">
        <v>1.4160123859999998</v>
      </c>
      <c r="M174" s="165">
        <v>56.643850149999999</v>
      </c>
      <c r="N174" s="165">
        <v>17.128592531000002</v>
      </c>
      <c r="O174" s="165">
        <v>28.400453861000003</v>
      </c>
      <c r="P174" s="165">
        <v>7.0653338920000008</v>
      </c>
      <c r="Q174" s="165">
        <v>14.390101428000001</v>
      </c>
      <c r="R174" s="165">
        <v>26.928777769</v>
      </c>
      <c r="S174" s="165">
        <v>20.078809202000002</v>
      </c>
      <c r="T174" s="165">
        <v>0.13272257400000001</v>
      </c>
      <c r="U174" s="165">
        <v>4.3103801999999997E-2</v>
      </c>
      <c r="V174" s="165">
        <v>0.226789307</v>
      </c>
      <c r="W174" s="165">
        <v>1.518825831</v>
      </c>
      <c r="X174" s="165">
        <v>1.2982382450000001</v>
      </c>
      <c r="Y174" s="165">
        <v>2.1674722439999998</v>
      </c>
      <c r="Z174" s="165">
        <v>2.3044454399999998</v>
      </c>
      <c r="AA174" s="165">
        <v>1.6240046420000001</v>
      </c>
      <c r="AB174" s="165">
        <v>1.6613455799999999</v>
      </c>
      <c r="AC174" s="165">
        <v>35.118690103000006</v>
      </c>
      <c r="AD174" s="165">
        <v>6.2481243869999998</v>
      </c>
      <c r="AE174" s="165">
        <v>0.95723438300000008</v>
      </c>
      <c r="AF174" s="165">
        <v>9.5197389329999993</v>
      </c>
      <c r="AG174" s="165">
        <v>0.798640723</v>
      </c>
    </row>
    <row r="175" spans="1:36" ht="18" customHeight="1">
      <c r="C175" s="139"/>
      <c r="D175" s="318" t="s">
        <v>129</v>
      </c>
      <c r="E175" s="166"/>
      <c r="F175" s="139"/>
      <c r="G175" s="166"/>
      <c r="H175" s="166"/>
      <c r="I175" s="166"/>
      <c r="J175" s="166"/>
      <c r="K175" s="166"/>
      <c r="L175" s="166"/>
      <c r="M175" s="166"/>
      <c r="N175" s="166"/>
      <c r="O175" s="166"/>
      <c r="P175" s="166"/>
      <c r="Q175" s="166"/>
      <c r="R175" s="168"/>
      <c r="S175" s="139"/>
      <c r="T175" s="166"/>
      <c r="U175" s="166"/>
      <c r="V175" s="167"/>
      <c r="W175" s="167"/>
      <c r="X175" s="167"/>
      <c r="Y175" s="167"/>
      <c r="Z175" s="139"/>
      <c r="AA175" s="168"/>
      <c r="AB175" s="139"/>
      <c r="AC175" s="139"/>
      <c r="AD175" s="139"/>
      <c r="AE175" s="139"/>
      <c r="AF175" s="139"/>
      <c r="AG175" s="139"/>
    </row>
    <row r="176" spans="1:36" ht="18" customHeight="1">
      <c r="C176" s="139">
        <v>6.1</v>
      </c>
      <c r="D176" s="370" t="s">
        <v>2243</v>
      </c>
      <c r="E176" s="163">
        <v>0.15252157899999999</v>
      </c>
      <c r="F176" s="163">
        <v>0.174424407</v>
      </c>
      <c r="G176" s="163">
        <v>5.9051537000000001E-2</v>
      </c>
      <c r="H176" s="163">
        <v>0.198831758</v>
      </c>
      <c r="I176" s="163">
        <v>0.23128942200000002</v>
      </c>
      <c r="J176" s="163">
        <v>0.315319982</v>
      </c>
      <c r="K176" s="163">
        <v>0.32800016800000004</v>
      </c>
      <c r="L176" s="163">
        <v>0.14722713500000001</v>
      </c>
      <c r="M176" s="163">
        <v>2.7036929559999998</v>
      </c>
      <c r="N176" s="163">
        <v>1.657864241</v>
      </c>
      <c r="O176" s="163">
        <v>1.392101042</v>
      </c>
      <c r="P176" s="163">
        <v>0.32491533500000003</v>
      </c>
      <c r="Q176" s="163">
        <v>0.67463889200000005</v>
      </c>
      <c r="R176" s="163">
        <v>2.80249463</v>
      </c>
      <c r="S176" s="163">
        <v>3.1685823710000003</v>
      </c>
      <c r="T176" s="163">
        <v>3.0932533000000002E-2</v>
      </c>
      <c r="U176" s="163">
        <v>3.0187338000000001E-2</v>
      </c>
      <c r="V176" s="163">
        <v>1.341432E-2</v>
      </c>
      <c r="W176" s="163">
        <v>0.100005248</v>
      </c>
      <c r="X176" s="163">
        <v>6.3438277000000001E-2</v>
      </c>
      <c r="Y176" s="163">
        <v>0.162742835</v>
      </c>
      <c r="Z176" s="163">
        <v>3.9946303999999995E-2</v>
      </c>
      <c r="AA176" s="163">
        <v>3.4045511000000001E-2</v>
      </c>
      <c r="AB176" s="163">
        <v>2.9701460999999998E-2</v>
      </c>
      <c r="AC176" s="163">
        <v>3.0942202139999999</v>
      </c>
      <c r="AD176" s="163">
        <v>0.26416541199999999</v>
      </c>
      <c r="AE176" s="163">
        <v>1.4389680250000001</v>
      </c>
      <c r="AF176" s="163">
        <v>6.4251400729999997</v>
      </c>
      <c r="AG176" s="163">
        <v>5.8957949999999997E-3</v>
      </c>
      <c r="AH176" s="391"/>
      <c r="AJ176" s="334"/>
    </row>
    <row r="177" spans="1:37" ht="18" customHeight="1">
      <c r="C177" s="168"/>
      <c r="D177" s="370" t="s">
        <v>2244</v>
      </c>
      <c r="E177" s="163">
        <v>0.96620272899999982</v>
      </c>
      <c r="F177" s="163">
        <v>0.33284919400000001</v>
      </c>
      <c r="G177" s="163">
        <v>6.3430354000000064E-2</v>
      </c>
      <c r="H177" s="163">
        <v>0.14900341600000014</v>
      </c>
      <c r="I177" s="163">
        <v>0.11645830799999997</v>
      </c>
      <c r="J177" s="163">
        <v>0.78573096599999925</v>
      </c>
      <c r="K177" s="163">
        <v>0.13233950400000005</v>
      </c>
      <c r="L177" s="163">
        <v>7.0571809000000027E-2</v>
      </c>
      <c r="M177" s="163">
        <v>1.4985492339999995</v>
      </c>
      <c r="N177" s="163">
        <v>0.81255224600000042</v>
      </c>
      <c r="O177" s="163">
        <v>0.6604929440000008</v>
      </c>
      <c r="P177" s="163">
        <v>0.24740263799999987</v>
      </c>
      <c r="Q177" s="163">
        <v>0.41594744599999983</v>
      </c>
      <c r="R177" s="163">
        <v>0.85651481299999954</v>
      </c>
      <c r="S177" s="163">
        <v>0.92705401600000048</v>
      </c>
      <c r="T177" s="163">
        <v>2.9035375000000023E-2</v>
      </c>
      <c r="U177" s="163">
        <v>4.2083693000000019E-2</v>
      </c>
      <c r="V177" s="163">
        <v>2.932103799999999E-2</v>
      </c>
      <c r="W177" s="163">
        <v>3.9051054000000023E-2</v>
      </c>
      <c r="X177" s="163">
        <v>3.5421483000000017E-2</v>
      </c>
      <c r="Y177" s="163">
        <v>4.7044667999999991E-2</v>
      </c>
      <c r="Z177" s="163">
        <v>2.9438089000000008E-2</v>
      </c>
      <c r="AA177" s="163">
        <v>2.1657497999999997E-2</v>
      </c>
      <c r="AB177" s="163">
        <v>1.9073155000000008E-2</v>
      </c>
      <c r="AC177" s="163">
        <v>1.0000339799999993</v>
      </c>
      <c r="AD177" s="163">
        <v>0.13107797899999987</v>
      </c>
      <c r="AE177" s="163">
        <v>0.49122698099999934</v>
      </c>
      <c r="AF177" s="163">
        <v>2.1926307279999997</v>
      </c>
      <c r="AG177" s="163">
        <v>7.0508360000000022E-3</v>
      </c>
      <c r="AH177" s="391"/>
      <c r="AI177" s="334"/>
      <c r="AJ177" s="334"/>
      <c r="AK177" s="334"/>
    </row>
    <row r="178" spans="1:37" ht="16.5" customHeight="1">
      <c r="A178" s="135" t="s">
        <v>130</v>
      </c>
      <c r="C178" s="139">
        <v>6.2</v>
      </c>
      <c r="D178" s="370" t="s">
        <v>131</v>
      </c>
      <c r="E178" s="163">
        <v>1.4403991839999999</v>
      </c>
      <c r="F178" s="163">
        <v>0.15344416900000002</v>
      </c>
      <c r="G178" s="163">
        <v>0.22444589300000001</v>
      </c>
      <c r="H178" s="163">
        <v>0.26522034700000002</v>
      </c>
      <c r="I178" s="163">
        <v>0.17869146</v>
      </c>
      <c r="J178" s="163">
        <v>1.344558425</v>
      </c>
      <c r="K178" s="163">
        <v>0.52716860199999993</v>
      </c>
      <c r="L178" s="163">
        <v>0.20042165199999998</v>
      </c>
      <c r="M178" s="163">
        <v>4.8112451119999999</v>
      </c>
      <c r="N178" s="163">
        <v>2.5530426769999996</v>
      </c>
      <c r="O178" s="163">
        <v>1.910467938</v>
      </c>
      <c r="P178" s="163">
        <v>0.84753637299999995</v>
      </c>
      <c r="Q178" s="163">
        <v>1.3485895450000001</v>
      </c>
      <c r="R178" s="163">
        <v>2.5487904989999999</v>
      </c>
      <c r="S178" s="163">
        <v>2.2520286789999999</v>
      </c>
      <c r="T178" s="163">
        <v>4.8624327000000002E-2</v>
      </c>
      <c r="U178" s="163">
        <v>8.5101913999999987E-2</v>
      </c>
      <c r="V178" s="163">
        <v>1.0146595E-2</v>
      </c>
      <c r="W178" s="163">
        <v>4.5894171000000004E-2</v>
      </c>
      <c r="X178" s="163">
        <v>5.9698210000000002E-3</v>
      </c>
      <c r="Y178" s="163">
        <v>5.3533167999999992E-2</v>
      </c>
      <c r="Z178" s="163">
        <v>3.7236814E-2</v>
      </c>
      <c r="AA178" s="163">
        <v>2.9807421000000001E-2</v>
      </c>
      <c r="AB178" s="163">
        <v>2.6172213E-2</v>
      </c>
      <c r="AC178" s="163">
        <v>2.8748034129999995</v>
      </c>
      <c r="AD178" s="163">
        <v>0.41664311200000004</v>
      </c>
      <c r="AE178" s="163">
        <v>2.2852918140000003</v>
      </c>
      <c r="AF178" s="163">
        <v>5.3929400550000004</v>
      </c>
      <c r="AG178" s="163">
        <v>5.2777909999999996E-3</v>
      </c>
      <c r="AH178" s="391"/>
      <c r="AI178" s="334"/>
      <c r="AJ178" s="334"/>
    </row>
    <row r="179" spans="1:37" ht="16.5" customHeight="1">
      <c r="A179" s="135" t="s">
        <v>132</v>
      </c>
      <c r="B179" s="135" t="s">
        <v>133</v>
      </c>
      <c r="C179" s="139">
        <v>6.3</v>
      </c>
      <c r="D179" s="145" t="s">
        <v>2288</v>
      </c>
      <c r="E179" s="163">
        <v>1.17252E-2</v>
      </c>
      <c r="F179" s="163">
        <v>2.3427000000000001E-3</v>
      </c>
      <c r="G179" s="163">
        <v>1.827E-4</v>
      </c>
      <c r="H179" s="163">
        <v>1.2306000000000001E-3</v>
      </c>
      <c r="I179" s="163">
        <v>1.2024E-3</v>
      </c>
      <c r="J179" s="163">
        <v>8.1930000000000006E-3</v>
      </c>
      <c r="K179" s="163">
        <v>1.4514E-3</v>
      </c>
      <c r="L179" s="163">
        <v>2.5349999999999998E-4</v>
      </c>
      <c r="M179" s="163">
        <v>1.26225E-2</v>
      </c>
      <c r="N179" s="163">
        <v>6.4853999999999997E-3</v>
      </c>
      <c r="O179" s="163">
        <v>5.4308999999999998E-3</v>
      </c>
      <c r="P179" s="163">
        <v>1.8036E-3</v>
      </c>
      <c r="Q179" s="163">
        <v>3.2142E-3</v>
      </c>
      <c r="R179" s="163">
        <v>8.1665999999999996E-3</v>
      </c>
      <c r="S179" s="163">
        <v>8.3631E-3</v>
      </c>
      <c r="T179" s="163">
        <v>2.6249999999999998E-4</v>
      </c>
      <c r="U179" s="163">
        <v>4.2089999999999999E-4</v>
      </c>
      <c r="V179" s="163">
        <v>1.6349999999999999E-4</v>
      </c>
      <c r="W179" s="163">
        <v>6.8820000000000003E-4</v>
      </c>
      <c r="X179" s="163">
        <v>6.6750000000000002E-4</v>
      </c>
      <c r="Y179" s="163">
        <v>1.1555999999999999E-3</v>
      </c>
      <c r="Z179" s="163">
        <v>0</v>
      </c>
      <c r="AA179" s="163">
        <v>0</v>
      </c>
      <c r="AB179" s="163">
        <v>0</v>
      </c>
      <c r="AC179" s="163">
        <v>9.2817000000000004E-3</v>
      </c>
      <c r="AD179" s="163">
        <v>1.0548000000000001E-3</v>
      </c>
      <c r="AE179" s="163">
        <v>9.6036000000000003E-3</v>
      </c>
      <c r="AF179" s="163">
        <v>1.5033899999999999E-2</v>
      </c>
      <c r="AG179" s="163">
        <v>0</v>
      </c>
      <c r="AH179" s="391"/>
      <c r="AI179" s="391"/>
      <c r="AJ179" s="334"/>
    </row>
    <row r="180" spans="1:37" ht="33.75" customHeight="1">
      <c r="A180" s="135" t="s">
        <v>134</v>
      </c>
      <c r="B180" s="135">
        <v>4</v>
      </c>
      <c r="C180" s="139">
        <v>6.4</v>
      </c>
      <c r="D180" s="144" t="s">
        <v>2289</v>
      </c>
      <c r="E180" s="163">
        <v>2.5708486919999998</v>
      </c>
      <c r="F180" s="163">
        <v>0.66306047000000001</v>
      </c>
      <c r="G180" s="163">
        <v>0.34711048400000005</v>
      </c>
      <c r="H180" s="163">
        <v>0.61428612100000013</v>
      </c>
      <c r="I180" s="163">
        <v>0.52764158999999999</v>
      </c>
      <c r="J180" s="163">
        <v>2.4538023729999994</v>
      </c>
      <c r="K180" s="163">
        <v>0.98895967400000007</v>
      </c>
      <c r="L180" s="163">
        <v>0.41847409600000002</v>
      </c>
      <c r="M180" s="163">
        <v>9.0261098019999988</v>
      </c>
      <c r="N180" s="163">
        <v>5.029944564</v>
      </c>
      <c r="O180" s="163">
        <v>3.9684928240000006</v>
      </c>
      <c r="P180" s="163">
        <v>1.4216579459999998</v>
      </c>
      <c r="Q180" s="163">
        <v>2.4423900829999998</v>
      </c>
      <c r="R180" s="163">
        <v>6.2159665419999994</v>
      </c>
      <c r="S180" s="163">
        <v>6.3560281660000006</v>
      </c>
      <c r="T180" s="163">
        <v>0.10885473500000002</v>
      </c>
      <c r="U180" s="163">
        <v>0.15779384500000002</v>
      </c>
      <c r="V180" s="163">
        <v>5.3045452999999992E-2</v>
      </c>
      <c r="W180" s="163">
        <v>0.18563867300000003</v>
      </c>
      <c r="X180" s="163">
        <v>0.10549708100000002</v>
      </c>
      <c r="Y180" s="163">
        <v>0.26447627099999999</v>
      </c>
      <c r="Z180" s="163">
        <v>0.106621207</v>
      </c>
      <c r="AA180" s="163">
        <v>8.5510429999999998E-2</v>
      </c>
      <c r="AB180" s="163">
        <v>7.4946829000000006E-2</v>
      </c>
      <c r="AC180" s="163">
        <v>6.9783393069999988</v>
      </c>
      <c r="AD180" s="163">
        <v>0.81294130299999989</v>
      </c>
      <c r="AE180" s="163">
        <v>4.2250904199999999</v>
      </c>
      <c r="AF180" s="163">
        <v>14.025744756</v>
      </c>
      <c r="AG180" s="163">
        <v>1.8224422000000001E-2</v>
      </c>
      <c r="AH180" s="391"/>
      <c r="AI180" s="334"/>
      <c r="AJ180" s="334"/>
      <c r="AK180" s="334"/>
    </row>
    <row r="181" spans="1:37" ht="39.75" customHeight="1">
      <c r="C181" s="371" t="s">
        <v>2290</v>
      </c>
      <c r="D181" s="373" t="s">
        <v>2298</v>
      </c>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K181" s="334"/>
    </row>
    <row r="182" spans="1:37" ht="16.5" customHeight="1">
      <c r="A182" s="135" t="s">
        <v>43</v>
      </c>
      <c r="C182" s="139"/>
      <c r="D182" s="373" t="s">
        <v>1654</v>
      </c>
      <c r="E182" s="169">
        <v>7.6167414179463251E-4</v>
      </c>
      <c r="F182" s="169">
        <v>3.9959029722777225E-4</v>
      </c>
      <c r="G182" s="169">
        <v>9.5062572823567532E-3</v>
      </c>
      <c r="H182" s="169">
        <v>1.7893248091456185E-3</v>
      </c>
      <c r="I182" s="169">
        <v>1.2304513729734714E-3</v>
      </c>
      <c r="J182" s="169">
        <v>1.4122368380251641E-3</v>
      </c>
      <c r="K182" s="169">
        <v>6.1649774552378694E-3</v>
      </c>
      <c r="L182" s="169">
        <v>6.9728708945331497E-3</v>
      </c>
      <c r="M182" s="169">
        <v>1.1294640584438607E-2</v>
      </c>
      <c r="N182" s="169">
        <v>1.0371330839793977E-2</v>
      </c>
      <c r="O182" s="169">
        <v>7.8152315068792909E-3</v>
      </c>
      <c r="P182" s="169">
        <v>8.6145790198801416E-3</v>
      </c>
      <c r="Q182" s="169">
        <v>9.3299340419645063E-3</v>
      </c>
      <c r="R182" s="169">
        <v>7.2222687292614997E-3</v>
      </c>
      <c r="S182" s="169">
        <v>5.3679865021040666E-3</v>
      </c>
      <c r="T182" s="169">
        <v>5.2832940015905498E-3</v>
      </c>
      <c r="U182" s="169">
        <v>5.5359691431260682E-3</v>
      </c>
      <c r="V182" s="169">
        <v>1.0178528636042203E-3</v>
      </c>
      <c r="W182" s="169">
        <v>1.756905152131856E-5</v>
      </c>
      <c r="X182" s="169">
        <v>3.0093382640799906E-5</v>
      </c>
      <c r="Y182" s="169">
        <v>2.6000424170709839E-4</v>
      </c>
      <c r="Z182" s="169">
        <v>3.9999544748515743E-4</v>
      </c>
      <c r="AA182" s="169">
        <v>3.9999894710317728E-4</v>
      </c>
      <c r="AB182" s="169">
        <v>3.999960973740104E-4</v>
      </c>
      <c r="AC182" s="169">
        <v>5.8114071211314029E-3</v>
      </c>
      <c r="AD182" s="169">
        <v>2.6236760575791213E-3</v>
      </c>
      <c r="AE182" s="169">
        <v>5.6229663140241271E-3</v>
      </c>
      <c r="AF182" s="169">
        <v>5.595207701029615E-3</v>
      </c>
      <c r="AG182" s="169">
        <v>1.1988653593755544E-3</v>
      </c>
      <c r="AK182" s="334"/>
    </row>
    <row r="183" spans="1:37" ht="17.25" customHeight="1">
      <c r="A183" s="135" t="s">
        <v>135</v>
      </c>
      <c r="C183" s="139"/>
      <c r="D183" s="373" t="s">
        <v>1653</v>
      </c>
      <c r="E183" s="169">
        <v>1.2167834051726428E-3</v>
      </c>
      <c r="F183" s="169">
        <v>4.0000362368328808E-4</v>
      </c>
      <c r="G183" s="169">
        <v>1.2000001505229412E-2</v>
      </c>
      <c r="H183" s="169">
        <v>2.2950461376432586E-3</v>
      </c>
      <c r="I183" s="169">
        <v>1.4919760135748159E-3</v>
      </c>
      <c r="J183" s="169">
        <v>1.8899525978518237E-3</v>
      </c>
      <c r="K183" s="169">
        <v>1.1757764713269895E-2</v>
      </c>
      <c r="L183" s="169">
        <v>7.2999990137558252E-3</v>
      </c>
      <c r="M183" s="169">
        <v>1.2497745530745646E-2</v>
      </c>
      <c r="N183" s="169">
        <v>1.2829451419514491E-2</v>
      </c>
      <c r="O183" s="169">
        <v>1.1879032630771259E-2</v>
      </c>
      <c r="P183" s="169">
        <v>1.5372065731333729E-2</v>
      </c>
      <c r="Q183" s="169">
        <v>1.3776529561912592E-2</v>
      </c>
      <c r="R183" s="169">
        <v>1.016724408215419E-2</v>
      </c>
      <c r="S183" s="169">
        <v>8.7949112963587317E-3</v>
      </c>
      <c r="T183" s="169">
        <v>6.4091855542826679E-3</v>
      </c>
      <c r="U183" s="169">
        <v>7.0339890130297683E-3</v>
      </c>
      <c r="V183" s="169">
        <v>2.9621681872998599E-3</v>
      </c>
      <c r="W183" s="169">
        <v>2.2331352182906588E-3</v>
      </c>
      <c r="X183" s="169">
        <v>3.0000502652837926E-4</v>
      </c>
      <c r="Y183" s="169">
        <v>1.5343608186557005E-3</v>
      </c>
      <c r="Z183" s="169">
        <v>1.3000064318220044E-3</v>
      </c>
      <c r="AA183" s="169">
        <v>1.3000042694663511E-3</v>
      </c>
      <c r="AB183" s="169">
        <v>1.3000051030693939E-3</v>
      </c>
      <c r="AC183" s="169">
        <v>1.0176230917852492E-2</v>
      </c>
      <c r="AD183" s="169">
        <v>3.7867575065328495E-3</v>
      </c>
      <c r="AE183" s="169">
        <v>8.0275692425613079E-3</v>
      </c>
      <c r="AF183" s="169">
        <v>8.5102050383428097E-3</v>
      </c>
      <c r="AG183" s="169">
        <v>1.2000039396859901E-3</v>
      </c>
    </row>
    <row r="184" spans="1:37" ht="17.25" customHeight="1">
      <c r="A184" s="135" t="s">
        <v>1268</v>
      </c>
      <c r="C184" s="139"/>
      <c r="D184" s="373" t="s">
        <v>2491</v>
      </c>
      <c r="E184" s="169">
        <v>7.8227278801226772E-4</v>
      </c>
      <c r="F184" s="169" t="s">
        <v>143</v>
      </c>
      <c r="G184" s="169" t="s">
        <v>143</v>
      </c>
      <c r="H184" s="169" t="s">
        <v>143</v>
      </c>
      <c r="I184" s="169" t="s">
        <v>143</v>
      </c>
      <c r="J184" s="169" t="s">
        <v>143</v>
      </c>
      <c r="K184" s="169" t="s">
        <v>143</v>
      </c>
      <c r="L184" s="169" t="s">
        <v>143</v>
      </c>
      <c r="M184" s="169" t="s">
        <v>143</v>
      </c>
      <c r="N184" s="169" t="s">
        <v>143</v>
      </c>
      <c r="O184" s="169" t="s">
        <v>143</v>
      </c>
      <c r="P184" s="169" t="s">
        <v>143</v>
      </c>
      <c r="Q184" s="169" t="s">
        <v>143</v>
      </c>
      <c r="R184" s="169" t="s">
        <v>143</v>
      </c>
      <c r="S184" s="169" t="s">
        <v>143</v>
      </c>
      <c r="T184" s="169" t="s">
        <v>143</v>
      </c>
      <c r="U184" s="169" t="s">
        <v>143</v>
      </c>
      <c r="V184" s="169" t="s">
        <v>143</v>
      </c>
      <c r="W184" s="169" t="s">
        <v>143</v>
      </c>
      <c r="X184" s="169" t="s">
        <v>143</v>
      </c>
      <c r="Y184" s="169" t="s">
        <v>143</v>
      </c>
      <c r="Z184" s="169" t="s">
        <v>143</v>
      </c>
      <c r="AA184" s="169" t="s">
        <v>143</v>
      </c>
      <c r="AB184" s="169" t="s">
        <v>143</v>
      </c>
      <c r="AC184" s="169" t="s">
        <v>143</v>
      </c>
      <c r="AD184" s="169" t="s">
        <v>143</v>
      </c>
      <c r="AE184" s="169" t="s">
        <v>143</v>
      </c>
      <c r="AF184" s="169" t="s">
        <v>143</v>
      </c>
      <c r="AG184" s="169" t="s">
        <v>143</v>
      </c>
    </row>
    <row r="185" spans="1:37" ht="44.25" customHeight="1">
      <c r="C185" s="371" t="s">
        <v>2291</v>
      </c>
      <c r="D185" s="372" t="s">
        <v>2292</v>
      </c>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274"/>
      <c r="AF185" s="274"/>
      <c r="AG185" s="274"/>
    </row>
    <row r="186" spans="1:37" ht="17.25" customHeight="1">
      <c r="A186" s="135" t="s">
        <v>1651</v>
      </c>
      <c r="C186" s="139"/>
      <c r="D186" s="373" t="s">
        <v>1653</v>
      </c>
      <c r="E186" s="169">
        <v>7.8263094229382108E-4</v>
      </c>
      <c r="F186" s="169" t="s">
        <v>143</v>
      </c>
      <c r="G186" s="169" t="s">
        <v>143</v>
      </c>
      <c r="H186" s="169" t="s">
        <v>143</v>
      </c>
      <c r="I186" s="169">
        <v>1.3653348636869479E-3</v>
      </c>
      <c r="J186" s="169" t="s">
        <v>143</v>
      </c>
      <c r="K186" s="169" t="s">
        <v>143</v>
      </c>
      <c r="L186" s="169">
        <v>7.3000481263492565E-3</v>
      </c>
      <c r="M186" s="169" t="s">
        <v>143</v>
      </c>
      <c r="N186" s="169" t="s">
        <v>143</v>
      </c>
      <c r="O186" s="169" t="s">
        <v>143</v>
      </c>
      <c r="P186" s="169" t="s">
        <v>143</v>
      </c>
      <c r="Q186" s="169" t="s">
        <v>143</v>
      </c>
      <c r="R186" s="169" t="s">
        <v>143</v>
      </c>
      <c r="S186" s="169" t="s">
        <v>143</v>
      </c>
      <c r="T186" s="169" t="s">
        <v>143</v>
      </c>
      <c r="U186" s="169" t="s">
        <v>143</v>
      </c>
      <c r="V186" s="169" t="s">
        <v>143</v>
      </c>
      <c r="W186" s="169" t="s">
        <v>143</v>
      </c>
      <c r="X186" s="169" t="s">
        <v>143</v>
      </c>
      <c r="Y186" s="169" t="s">
        <v>143</v>
      </c>
      <c r="Z186" s="169" t="s">
        <v>143</v>
      </c>
      <c r="AA186" s="169" t="s">
        <v>143</v>
      </c>
      <c r="AB186" s="169" t="s">
        <v>143</v>
      </c>
      <c r="AC186" s="169" t="s">
        <v>143</v>
      </c>
      <c r="AD186" s="169" t="s">
        <v>143</v>
      </c>
      <c r="AE186" s="169" t="s">
        <v>143</v>
      </c>
      <c r="AF186" s="169" t="s">
        <v>143</v>
      </c>
      <c r="AG186" s="169" t="s">
        <v>143</v>
      </c>
    </row>
    <row r="187" spans="1:37" ht="17.25" customHeight="1">
      <c r="A187" s="135" t="s">
        <v>137</v>
      </c>
      <c r="C187" s="139"/>
      <c r="D187" s="373" t="s">
        <v>1655</v>
      </c>
      <c r="E187" s="169">
        <v>7.9863900585916729E-4</v>
      </c>
      <c r="F187" s="169" t="s">
        <v>143</v>
      </c>
      <c r="G187" s="169" t="s">
        <v>143</v>
      </c>
      <c r="H187" s="169" t="s">
        <v>143</v>
      </c>
      <c r="I187" s="169" t="s">
        <v>143</v>
      </c>
      <c r="J187" s="169" t="s">
        <v>143</v>
      </c>
      <c r="K187" s="169" t="s">
        <v>143</v>
      </c>
      <c r="L187" s="169" t="s">
        <v>143</v>
      </c>
      <c r="M187" s="169" t="s">
        <v>143</v>
      </c>
      <c r="N187" s="169" t="s">
        <v>143</v>
      </c>
      <c r="O187" s="169" t="s">
        <v>143</v>
      </c>
      <c r="P187" s="169" t="s">
        <v>143</v>
      </c>
      <c r="Q187" s="169" t="s">
        <v>143</v>
      </c>
      <c r="R187" s="169" t="s">
        <v>143</v>
      </c>
      <c r="S187" s="169" t="s">
        <v>143</v>
      </c>
      <c r="T187" s="169" t="s">
        <v>143</v>
      </c>
      <c r="U187" s="169" t="s">
        <v>143</v>
      </c>
      <c r="V187" s="169" t="s">
        <v>143</v>
      </c>
      <c r="W187" s="169" t="s">
        <v>143</v>
      </c>
      <c r="X187" s="169" t="s">
        <v>143</v>
      </c>
      <c r="Y187" s="169" t="s">
        <v>143</v>
      </c>
      <c r="Z187" s="169" t="s">
        <v>143</v>
      </c>
      <c r="AA187" s="169" t="s">
        <v>143</v>
      </c>
      <c r="AB187" s="169" t="s">
        <v>143</v>
      </c>
      <c r="AC187" s="169" t="s">
        <v>143</v>
      </c>
      <c r="AD187" s="169" t="s">
        <v>143</v>
      </c>
      <c r="AE187" s="169" t="s">
        <v>143</v>
      </c>
      <c r="AF187" s="169" t="s">
        <v>143</v>
      </c>
      <c r="AG187" s="169" t="s">
        <v>143</v>
      </c>
    </row>
    <row r="188" spans="1:37" ht="17.25" customHeight="1">
      <c r="A188" s="135" t="s">
        <v>139</v>
      </c>
      <c r="C188" s="139"/>
      <c r="D188" s="373" t="s">
        <v>1656</v>
      </c>
      <c r="E188" s="169" t="s">
        <v>143</v>
      </c>
      <c r="F188" s="169" t="s">
        <v>143</v>
      </c>
      <c r="G188" s="169" t="s">
        <v>143</v>
      </c>
      <c r="H188" s="169" t="s">
        <v>143</v>
      </c>
      <c r="I188" s="169" t="s">
        <v>143</v>
      </c>
      <c r="J188" s="169" t="s">
        <v>143</v>
      </c>
      <c r="K188" s="169" t="s">
        <v>143</v>
      </c>
      <c r="L188" s="169" t="s">
        <v>143</v>
      </c>
      <c r="M188" s="169" t="s">
        <v>143</v>
      </c>
      <c r="N188" s="169" t="s">
        <v>143</v>
      </c>
      <c r="O188" s="169" t="s">
        <v>143</v>
      </c>
      <c r="P188" s="169" t="s">
        <v>143</v>
      </c>
      <c r="Q188" s="169" t="s">
        <v>143</v>
      </c>
      <c r="R188" s="169" t="s">
        <v>143</v>
      </c>
      <c r="S188" s="169" t="s">
        <v>143</v>
      </c>
      <c r="T188" s="169" t="s">
        <v>143</v>
      </c>
      <c r="U188" s="169" t="s">
        <v>143</v>
      </c>
      <c r="V188" s="169" t="s">
        <v>143</v>
      </c>
      <c r="W188" s="169" t="s">
        <v>143</v>
      </c>
      <c r="X188" s="169" t="s">
        <v>143</v>
      </c>
      <c r="Y188" s="169" t="s">
        <v>143</v>
      </c>
      <c r="Z188" s="169" t="s">
        <v>143</v>
      </c>
      <c r="AA188" s="169" t="s">
        <v>143</v>
      </c>
      <c r="AB188" s="169" t="s">
        <v>143</v>
      </c>
      <c r="AC188" s="169" t="s">
        <v>143</v>
      </c>
      <c r="AD188" s="169" t="s">
        <v>143</v>
      </c>
      <c r="AE188" s="169" t="s">
        <v>143</v>
      </c>
      <c r="AF188" s="169" t="s">
        <v>143</v>
      </c>
      <c r="AG188" s="169" t="s">
        <v>143</v>
      </c>
    </row>
    <row r="189" spans="1:37" ht="17.25" customHeight="1">
      <c r="C189" s="139"/>
      <c r="D189" s="351"/>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c r="AF189" s="274"/>
      <c r="AG189" s="274"/>
    </row>
    <row r="190" spans="1:37" ht="41.25" customHeight="1">
      <c r="C190" s="183" t="s">
        <v>2293</v>
      </c>
      <c r="D190" s="171" t="s">
        <v>1652</v>
      </c>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row>
    <row r="191" spans="1:37" ht="15.75" customHeight="1">
      <c r="A191" s="135" t="s">
        <v>43</v>
      </c>
      <c r="B191" s="135" t="s">
        <v>141</v>
      </c>
      <c r="C191" s="139"/>
      <c r="D191" s="144" t="s">
        <v>1654</v>
      </c>
      <c r="E191" s="169">
        <v>1.2075291261529424E-3</v>
      </c>
      <c r="F191" s="169">
        <v>1.0715176305944236E-3</v>
      </c>
      <c r="G191" s="169">
        <v>1.2317359175021867E-2</v>
      </c>
      <c r="H191" s="169">
        <v>2.8452646959978086E-3</v>
      </c>
      <c r="I191" s="169">
        <v>2.1214072668255621E-3</v>
      </c>
      <c r="J191" s="169">
        <v>2.2536770884531519E-3</v>
      </c>
      <c r="K191" s="169">
        <v>8.0967159715156604E-3</v>
      </c>
      <c r="L191" s="169">
        <v>9.4279379713348918E-3</v>
      </c>
      <c r="M191" s="169">
        <v>1.48834645631597E-2</v>
      </c>
      <c r="N191" s="169">
        <v>1.3738123169395093E-2</v>
      </c>
      <c r="O191" s="169">
        <v>1.0867622754607171E-2</v>
      </c>
      <c r="P191" s="169">
        <v>1.1788981264942671E-2</v>
      </c>
      <c r="Q191" s="169">
        <v>1.2635467768052555E-2</v>
      </c>
      <c r="R191" s="169">
        <v>1.0023743600819222E-2</v>
      </c>
      <c r="S191" s="169">
        <v>7.9530446782155248E-3</v>
      </c>
      <c r="T191" s="169">
        <v>8.6931415294399569E-3</v>
      </c>
      <c r="U191" s="169">
        <v>8.3461160803985877E-3</v>
      </c>
      <c r="V191" s="169">
        <v>6.5573331234172567E-3</v>
      </c>
      <c r="W191" s="169">
        <v>1.5206274588346507E-3</v>
      </c>
      <c r="X191" s="169">
        <v>1.7357100820420358E-3</v>
      </c>
      <c r="Y191" s="169">
        <v>1.3867075131299542E-3</v>
      </c>
      <c r="Z191" s="169">
        <v>1.0719930876706225E-3</v>
      </c>
      <c r="AA191" s="169">
        <v>1.0719842159145146E-3</v>
      </c>
      <c r="AB191" s="169">
        <v>1.072008752121294E-3</v>
      </c>
      <c r="AC191" s="169">
        <v>8.2620050527912221E-3</v>
      </c>
      <c r="AD191" s="169">
        <v>3.5437988858115742E-3</v>
      </c>
      <c r="AE191" s="169">
        <v>6.8891000069431895E-3</v>
      </c>
      <c r="AF191" s="169">
        <v>8.3412612325618161E-3</v>
      </c>
      <c r="AG191" s="169">
        <v>2.2146565276469944E-3</v>
      </c>
    </row>
    <row r="192" spans="1:37" ht="15.75" customHeight="1">
      <c r="A192" s="135" t="s">
        <v>135</v>
      </c>
      <c r="B192" s="135" t="s">
        <v>136</v>
      </c>
      <c r="C192" s="139"/>
      <c r="D192" s="144" t="s">
        <v>1653</v>
      </c>
      <c r="E192" s="169">
        <v>2.2190569903746305E-3</v>
      </c>
      <c r="F192" s="169">
        <v>2.572013996493532E-3</v>
      </c>
      <c r="G192" s="169">
        <v>2.0660013321583053E-2</v>
      </c>
      <c r="H192" s="169">
        <v>8.8469893299776264E-3</v>
      </c>
      <c r="I192" s="169">
        <v>6.6941158095603116E-3</v>
      </c>
      <c r="J192" s="169">
        <v>4.8402044939518489E-3</v>
      </c>
      <c r="K192" s="169">
        <v>2.2152321732419898E-2</v>
      </c>
      <c r="L192" s="169">
        <v>1.731401518805601E-2</v>
      </c>
      <c r="M192" s="169">
        <v>2.4350136421167491E-2</v>
      </c>
      <c r="N192" s="169">
        <v>2.5610283688141028E-2</v>
      </c>
      <c r="O192" s="169">
        <v>2.5450774697611846E-2</v>
      </c>
      <c r="P192" s="169">
        <v>2.5873850151008963E-2</v>
      </c>
      <c r="Q192" s="169">
        <v>2.5128858752087434E-2</v>
      </c>
      <c r="R192" s="169">
        <v>2.4917600024125353E-2</v>
      </c>
      <c r="S192" s="169">
        <v>2.4955949977171283E-2</v>
      </c>
      <c r="T192" s="169">
        <v>1.5803776285390585E-2</v>
      </c>
      <c r="U192" s="169">
        <v>1.6166189296387749E-2</v>
      </c>
      <c r="V192" s="169">
        <v>1.4318900851769099E-2</v>
      </c>
      <c r="W192" s="169">
        <v>9.0019829015151025E-3</v>
      </c>
      <c r="X192" s="169">
        <v>5.2539978515366821E-3</v>
      </c>
      <c r="Y192" s="169">
        <v>7.5761891583402113E-3</v>
      </c>
      <c r="Z192" s="169">
        <v>3.734013253760026E-3</v>
      </c>
      <c r="AA192" s="169">
        <v>3.7340134132446351E-3</v>
      </c>
      <c r="AB192" s="169">
        <v>3.7340076798555309E-3</v>
      </c>
      <c r="AC192" s="169">
        <v>2.4885876932762185E-2</v>
      </c>
      <c r="AD192" s="169">
        <v>7.7816268669509345E-3</v>
      </c>
      <c r="AE192" s="169">
        <v>1.4988707205992139E-2</v>
      </c>
      <c r="AF192" s="169">
        <v>2.2173262060624491E-2</v>
      </c>
      <c r="AG192" s="169">
        <v>4.216008269086643E-3</v>
      </c>
    </row>
    <row r="193" spans="1:38" ht="15.75" customHeight="1">
      <c r="A193" s="135" t="s">
        <v>1268</v>
      </c>
      <c r="B193" s="135" t="s">
        <v>2490</v>
      </c>
      <c r="C193" s="139"/>
      <c r="D193" s="373" t="s">
        <v>2491</v>
      </c>
      <c r="E193" s="169">
        <v>5.1410677965491322E-3</v>
      </c>
      <c r="F193" s="169" t="s">
        <v>143</v>
      </c>
      <c r="G193" s="169" t="s">
        <v>143</v>
      </c>
      <c r="H193" s="169" t="s">
        <v>143</v>
      </c>
      <c r="I193" s="169" t="s">
        <v>143</v>
      </c>
      <c r="J193" s="169" t="s">
        <v>143</v>
      </c>
      <c r="K193" s="169" t="s">
        <v>143</v>
      </c>
      <c r="L193" s="169" t="s">
        <v>143</v>
      </c>
      <c r="M193" s="169" t="s">
        <v>143</v>
      </c>
      <c r="N193" s="169" t="s">
        <v>143</v>
      </c>
      <c r="O193" s="169" t="s">
        <v>143</v>
      </c>
      <c r="P193" s="169" t="s">
        <v>143</v>
      </c>
      <c r="Q193" s="169" t="s">
        <v>143</v>
      </c>
      <c r="R193" s="169" t="s">
        <v>143</v>
      </c>
      <c r="S193" s="169" t="s">
        <v>143</v>
      </c>
      <c r="T193" s="169" t="s">
        <v>143</v>
      </c>
      <c r="U193" s="169" t="s">
        <v>143</v>
      </c>
      <c r="V193" s="169" t="s">
        <v>143</v>
      </c>
      <c r="W193" s="169" t="s">
        <v>143</v>
      </c>
      <c r="X193" s="169" t="s">
        <v>143</v>
      </c>
      <c r="Y193" s="169" t="s">
        <v>143</v>
      </c>
      <c r="Z193" s="169" t="s">
        <v>143</v>
      </c>
      <c r="AA193" s="169" t="s">
        <v>143</v>
      </c>
      <c r="AB193" s="169" t="s">
        <v>143</v>
      </c>
      <c r="AC193" s="169" t="s">
        <v>143</v>
      </c>
      <c r="AD193" s="169" t="s">
        <v>143</v>
      </c>
      <c r="AE193" s="169" t="s">
        <v>143</v>
      </c>
      <c r="AF193" s="169" t="s">
        <v>143</v>
      </c>
      <c r="AG193" s="169" t="s">
        <v>143</v>
      </c>
    </row>
    <row r="194" spans="1:38" ht="33.75" customHeight="1">
      <c r="C194" s="371" t="s">
        <v>2294</v>
      </c>
      <c r="D194" s="171" t="s">
        <v>1657</v>
      </c>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row>
    <row r="195" spans="1:38" ht="15.75" customHeight="1">
      <c r="A195" s="135" t="s">
        <v>1651</v>
      </c>
      <c r="B195" s="135" t="s">
        <v>136</v>
      </c>
      <c r="C195" s="139"/>
      <c r="D195" s="144" t="s">
        <v>1653</v>
      </c>
      <c r="E195" s="169">
        <v>1.0141304070004608E-2</v>
      </c>
      <c r="F195" s="169" t="s">
        <v>143</v>
      </c>
      <c r="G195" s="169" t="s">
        <v>143</v>
      </c>
      <c r="H195" s="169" t="s">
        <v>143</v>
      </c>
      <c r="I195" s="169">
        <v>1.3246018737433567E-2</v>
      </c>
      <c r="J195" s="169" t="s">
        <v>143</v>
      </c>
      <c r="K195" s="169" t="s">
        <v>143</v>
      </c>
      <c r="L195" s="169">
        <v>1.98140806752637E-2</v>
      </c>
      <c r="M195" s="169" t="s">
        <v>143</v>
      </c>
      <c r="N195" s="169" t="s">
        <v>143</v>
      </c>
      <c r="O195" s="169" t="s">
        <v>143</v>
      </c>
      <c r="P195" s="169" t="s">
        <v>143</v>
      </c>
      <c r="Q195" s="169" t="s">
        <v>143</v>
      </c>
      <c r="R195" s="169" t="s">
        <v>143</v>
      </c>
      <c r="S195" s="169" t="s">
        <v>143</v>
      </c>
      <c r="T195" s="169" t="s">
        <v>143</v>
      </c>
      <c r="U195" s="169" t="s">
        <v>143</v>
      </c>
      <c r="V195" s="169" t="s">
        <v>143</v>
      </c>
      <c r="W195" s="169" t="s">
        <v>143</v>
      </c>
      <c r="X195" s="169" t="s">
        <v>143</v>
      </c>
      <c r="Y195" s="169" t="s">
        <v>143</v>
      </c>
      <c r="Z195" s="169" t="s">
        <v>143</v>
      </c>
      <c r="AA195" s="169" t="s">
        <v>143</v>
      </c>
      <c r="AB195" s="169" t="s">
        <v>143</v>
      </c>
      <c r="AC195" s="169" t="s">
        <v>143</v>
      </c>
      <c r="AD195" s="169" t="s">
        <v>143</v>
      </c>
      <c r="AE195" s="169" t="s">
        <v>143</v>
      </c>
      <c r="AF195" s="169" t="s">
        <v>143</v>
      </c>
      <c r="AG195" s="169" t="s">
        <v>143</v>
      </c>
    </row>
    <row r="196" spans="1:38" ht="15.75" customHeight="1">
      <c r="A196" s="135" t="s">
        <v>137</v>
      </c>
      <c r="B196" s="135" t="s">
        <v>138</v>
      </c>
      <c r="C196" s="139"/>
      <c r="D196" s="144" t="s">
        <v>1655</v>
      </c>
      <c r="E196" s="169">
        <v>3.6304869093640628E-3</v>
      </c>
      <c r="F196" s="169" t="s">
        <v>143</v>
      </c>
      <c r="G196" s="169" t="s">
        <v>143</v>
      </c>
      <c r="H196" s="169" t="s">
        <v>143</v>
      </c>
      <c r="I196" s="169" t="s">
        <v>143</v>
      </c>
      <c r="J196" s="169" t="s">
        <v>143</v>
      </c>
      <c r="K196" s="169" t="s">
        <v>143</v>
      </c>
      <c r="L196" s="169" t="s">
        <v>143</v>
      </c>
      <c r="M196" s="169" t="s">
        <v>143</v>
      </c>
      <c r="N196" s="169" t="s">
        <v>143</v>
      </c>
      <c r="O196" s="169" t="s">
        <v>143</v>
      </c>
      <c r="P196" s="169" t="s">
        <v>143</v>
      </c>
      <c r="Q196" s="169" t="s">
        <v>143</v>
      </c>
      <c r="R196" s="169" t="s">
        <v>143</v>
      </c>
      <c r="S196" s="169" t="s">
        <v>143</v>
      </c>
      <c r="T196" s="169" t="s">
        <v>143</v>
      </c>
      <c r="U196" s="169" t="s">
        <v>143</v>
      </c>
      <c r="V196" s="169" t="s">
        <v>143</v>
      </c>
      <c r="W196" s="169" t="s">
        <v>143</v>
      </c>
      <c r="X196" s="169" t="s">
        <v>143</v>
      </c>
      <c r="Y196" s="169" t="s">
        <v>143</v>
      </c>
      <c r="Z196" s="169" t="s">
        <v>143</v>
      </c>
      <c r="AA196" s="169" t="s">
        <v>143</v>
      </c>
      <c r="AB196" s="169" t="s">
        <v>143</v>
      </c>
      <c r="AC196" s="169" t="s">
        <v>143</v>
      </c>
      <c r="AD196" s="169" t="s">
        <v>143</v>
      </c>
      <c r="AE196" s="169" t="s">
        <v>143</v>
      </c>
      <c r="AF196" s="169" t="s">
        <v>143</v>
      </c>
      <c r="AG196" s="169" t="s">
        <v>143</v>
      </c>
    </row>
    <row r="197" spans="1:38" ht="15.75" customHeight="1">
      <c r="A197" s="135" t="s">
        <v>139</v>
      </c>
      <c r="B197" s="135" t="s">
        <v>140</v>
      </c>
      <c r="C197" s="139"/>
      <c r="D197" s="144" t="s">
        <v>1656</v>
      </c>
      <c r="E197" s="169" t="s">
        <v>143</v>
      </c>
      <c r="F197" s="169" t="s">
        <v>143</v>
      </c>
      <c r="G197" s="169" t="s">
        <v>143</v>
      </c>
      <c r="H197" s="169" t="s">
        <v>143</v>
      </c>
      <c r="I197" s="169" t="s">
        <v>143</v>
      </c>
      <c r="J197" s="169" t="s">
        <v>143</v>
      </c>
      <c r="K197" s="169" t="s">
        <v>143</v>
      </c>
      <c r="L197" s="169" t="s">
        <v>143</v>
      </c>
      <c r="M197" s="169" t="s">
        <v>143</v>
      </c>
      <c r="N197" s="169" t="s">
        <v>143</v>
      </c>
      <c r="O197" s="169" t="s">
        <v>143</v>
      </c>
      <c r="P197" s="169" t="s">
        <v>143</v>
      </c>
      <c r="Q197" s="169" t="s">
        <v>143</v>
      </c>
      <c r="R197" s="169" t="s">
        <v>143</v>
      </c>
      <c r="S197" s="169" t="s">
        <v>143</v>
      </c>
      <c r="T197" s="169" t="s">
        <v>143</v>
      </c>
      <c r="U197" s="169" t="s">
        <v>143</v>
      </c>
      <c r="V197" s="169" t="s">
        <v>143</v>
      </c>
      <c r="W197" s="169" t="s">
        <v>143</v>
      </c>
      <c r="X197" s="169" t="s">
        <v>143</v>
      </c>
      <c r="Y197" s="169" t="s">
        <v>143</v>
      </c>
      <c r="Z197" s="169" t="s">
        <v>143</v>
      </c>
      <c r="AA197" s="169" t="s">
        <v>143</v>
      </c>
      <c r="AB197" s="169" t="s">
        <v>143</v>
      </c>
      <c r="AC197" s="169" t="s">
        <v>143</v>
      </c>
      <c r="AD197" s="169" t="s">
        <v>143</v>
      </c>
      <c r="AE197" s="169" t="s">
        <v>143</v>
      </c>
      <c r="AF197" s="169" t="s">
        <v>143</v>
      </c>
      <c r="AG197" s="169" t="s">
        <v>143</v>
      </c>
    </row>
    <row r="198" spans="1:38">
      <c r="C198" s="139"/>
      <c r="D198" s="145"/>
      <c r="E198" s="169"/>
      <c r="F198" s="1"/>
      <c r="G198" s="169"/>
      <c r="H198" s="169"/>
      <c r="I198" s="169"/>
      <c r="J198" s="169"/>
      <c r="K198" s="169"/>
      <c r="L198" s="169"/>
      <c r="M198" s="169"/>
      <c r="N198" s="169"/>
      <c r="O198" s="169"/>
      <c r="P198" s="169"/>
      <c r="Q198" s="169"/>
      <c r="R198" s="161"/>
      <c r="S198" s="1"/>
      <c r="T198" s="169"/>
      <c r="U198" s="169"/>
      <c r="V198" s="170"/>
      <c r="W198" s="170"/>
      <c r="X198" s="170"/>
      <c r="Y198" s="170"/>
      <c r="Z198" s="1"/>
      <c r="AA198" s="161"/>
      <c r="AB198" s="1"/>
      <c r="AC198" s="1"/>
      <c r="AD198" s="1"/>
      <c r="AE198" s="1"/>
      <c r="AF198" s="1"/>
      <c r="AG198" s="1"/>
    </row>
    <row r="199" spans="1:38" ht="25.5">
      <c r="A199" s="279"/>
      <c r="B199" s="279"/>
      <c r="C199" s="280">
        <v>7.1</v>
      </c>
      <c r="D199" s="281" t="s">
        <v>142</v>
      </c>
      <c r="E199" s="278"/>
      <c r="F199" s="278"/>
      <c r="G199" s="278"/>
      <c r="H199" s="278"/>
      <c r="I199" s="278"/>
      <c r="J199" s="278"/>
      <c r="K199" s="278"/>
      <c r="L199" s="278"/>
      <c r="M199" s="278"/>
      <c r="N199" s="278"/>
      <c r="O199" s="278"/>
      <c r="P199" s="278"/>
      <c r="Q199" s="278"/>
      <c r="R199" s="282"/>
      <c r="S199" s="278"/>
      <c r="T199" s="278"/>
      <c r="U199" s="278"/>
      <c r="V199" s="278"/>
      <c r="W199" s="278"/>
      <c r="X199" s="278"/>
      <c r="Y199" s="278"/>
      <c r="Z199" s="283"/>
      <c r="AA199" s="283"/>
      <c r="AB199" s="278"/>
      <c r="AC199" s="278"/>
      <c r="AD199" s="278"/>
      <c r="AE199" s="169"/>
      <c r="AF199" s="169"/>
      <c r="AG199" s="169"/>
    </row>
    <row r="200" spans="1:38" ht="16.5" customHeight="1">
      <c r="C200" s="139"/>
      <c r="D200" s="145" t="s">
        <v>141</v>
      </c>
      <c r="E200" s="169">
        <v>1.7877000000000001E-2</v>
      </c>
      <c r="F200" s="169">
        <v>1.7017000000000001E-2</v>
      </c>
      <c r="G200" s="169">
        <v>5.117E-3</v>
      </c>
      <c r="H200" s="169">
        <v>1.7975000000000001E-2</v>
      </c>
      <c r="I200" s="169">
        <v>1.9820000000000001E-2</v>
      </c>
      <c r="J200" s="169">
        <v>1.9533000000000002E-2</v>
      </c>
      <c r="K200" s="169">
        <v>1.3049999999999999E-2</v>
      </c>
      <c r="L200" s="169">
        <v>8.5389999999999997E-3</v>
      </c>
      <c r="M200" s="169">
        <v>-1.4225000000000002E-2</v>
      </c>
      <c r="N200" s="169">
        <v>6.6E-3</v>
      </c>
      <c r="O200" s="169">
        <v>-3.2209999999999999E-3</v>
      </c>
      <c r="P200" s="169">
        <v>-1.6257000000000001E-2</v>
      </c>
      <c r="Q200" s="169">
        <v>-5.2900000000000006E-4</v>
      </c>
      <c r="R200" s="169">
        <v>-2.153E-3</v>
      </c>
      <c r="S200" s="169">
        <v>-9.1170000000000001E-3</v>
      </c>
      <c r="T200" s="169">
        <v>-5.0987999999999999E-2</v>
      </c>
      <c r="U200" s="169">
        <v>0.167847</v>
      </c>
      <c r="V200" s="169">
        <v>2.4936E-2</v>
      </c>
      <c r="W200" s="169">
        <v>1.0481000000000001E-2</v>
      </c>
      <c r="X200" s="169">
        <v>-4.9880000000000002E-3</v>
      </c>
      <c r="Y200" s="169">
        <v>-9.5100000000000002E-4</v>
      </c>
      <c r="Z200" s="169">
        <v>1.9392E-2</v>
      </c>
      <c r="AA200" s="169">
        <v>1.915E-2</v>
      </c>
      <c r="AB200" s="169">
        <v>1.9785999999999998E-2</v>
      </c>
      <c r="AC200" s="169">
        <v>-2.4690000000000003E-3</v>
      </c>
      <c r="AD200" s="169">
        <v>1.6866000000000003E-2</v>
      </c>
      <c r="AE200" s="169">
        <v>-7.0998000000000006E-2</v>
      </c>
      <c r="AF200" s="169">
        <v>-3.7498999999999998E-2</v>
      </c>
      <c r="AG200" s="271" t="s">
        <v>2488</v>
      </c>
    </row>
    <row r="201" spans="1:38" ht="16.5" customHeight="1">
      <c r="C201" s="139"/>
      <c r="D201" s="145" t="s">
        <v>136</v>
      </c>
      <c r="E201" s="169">
        <v>1.7363E-2</v>
      </c>
      <c r="F201" s="169">
        <v>1.6256E-2</v>
      </c>
      <c r="G201" s="169">
        <v>9.4499999999999998E-4</v>
      </c>
      <c r="H201" s="169">
        <v>1.4922999999999999E-2</v>
      </c>
      <c r="I201" s="169">
        <v>1.7367E-2</v>
      </c>
      <c r="J201" s="169">
        <v>1.8217000000000001E-2</v>
      </c>
      <c r="K201" s="169">
        <v>5.7809999999999997E-3</v>
      </c>
      <c r="L201" s="169">
        <v>4.581E-3</v>
      </c>
      <c r="M201" s="169">
        <v>-1.8870999999999999E-2</v>
      </c>
      <c r="N201" s="169">
        <v>6.4199999999999988E-4</v>
      </c>
      <c r="O201" s="169">
        <v>-1.0449999999999999E-2</v>
      </c>
      <c r="P201" s="169">
        <v>-2.3176000000000002E-2</v>
      </c>
      <c r="Q201" s="169">
        <v>-6.8339999999999998E-3</v>
      </c>
      <c r="R201" s="271">
        <v>-9.5490000000000002E-3</v>
      </c>
      <c r="S201" s="271">
        <v>-1.7514999999999999E-2</v>
      </c>
      <c r="T201" s="169">
        <v>-5.4328000000000001E-2</v>
      </c>
      <c r="U201" s="169">
        <v>0.16343299999999999</v>
      </c>
      <c r="V201" s="169">
        <v>2.0983999999999999E-2</v>
      </c>
      <c r="W201" s="169">
        <v>6.7179999999999991E-3</v>
      </c>
      <c r="X201" s="169">
        <v>-6.7320000000000001E-3</v>
      </c>
      <c r="Y201" s="169">
        <v>-4.0300000000000006E-3</v>
      </c>
      <c r="Z201" s="169">
        <v>1.8038999999999999E-2</v>
      </c>
      <c r="AA201" s="169">
        <v>1.7801000000000001E-2</v>
      </c>
      <c r="AB201" s="169">
        <v>1.8440000000000002E-2</v>
      </c>
      <c r="AC201" s="169">
        <v>-1.0711E-2</v>
      </c>
      <c r="AD201" s="169">
        <v>1.4721E-2</v>
      </c>
      <c r="AE201" s="169">
        <v>-7.4745000000000006E-2</v>
      </c>
      <c r="AF201" s="169">
        <v>-4.4123999999999997E-2</v>
      </c>
      <c r="AG201" s="271" t="s">
        <v>2488</v>
      </c>
    </row>
    <row r="202" spans="1:38" ht="21" customHeight="1">
      <c r="C202" s="140">
        <v>7.2</v>
      </c>
      <c r="D202" s="171" t="s">
        <v>1800</v>
      </c>
      <c r="E202" s="274"/>
      <c r="F202" s="275"/>
      <c r="G202" s="274"/>
      <c r="H202" s="274"/>
      <c r="I202" s="274"/>
      <c r="J202" s="274"/>
      <c r="K202" s="274"/>
      <c r="L202" s="274"/>
      <c r="M202" s="274"/>
      <c r="N202" s="274"/>
      <c r="O202" s="274"/>
      <c r="P202" s="274"/>
      <c r="Q202" s="274"/>
      <c r="R202" s="276"/>
      <c r="S202" s="275"/>
      <c r="T202" s="274"/>
      <c r="U202" s="274"/>
      <c r="V202" s="274"/>
      <c r="W202" s="274"/>
      <c r="X202" s="274"/>
      <c r="Y202" s="274"/>
      <c r="Z202" s="275"/>
      <c r="AA202" s="276"/>
      <c r="AB202" s="275"/>
      <c r="AC202" s="275"/>
      <c r="AD202" s="275"/>
      <c r="AE202" s="275"/>
      <c r="AF202" s="275"/>
      <c r="AG202" s="275"/>
    </row>
    <row r="203" spans="1:38" s="309" customFormat="1" ht="21" customHeight="1">
      <c r="A203" s="261"/>
      <c r="B203" s="261"/>
      <c r="C203" s="140"/>
      <c r="D203" s="145" t="s">
        <v>144</v>
      </c>
      <c r="E203" s="271"/>
      <c r="F203" s="169"/>
      <c r="G203" s="271"/>
      <c r="H203" s="271"/>
      <c r="I203" s="272"/>
      <c r="J203" s="272"/>
      <c r="K203" s="271"/>
      <c r="L203" s="271"/>
      <c r="M203" s="271"/>
      <c r="N203" s="271"/>
      <c r="O203" s="271"/>
      <c r="P203" s="271"/>
      <c r="Q203" s="271"/>
      <c r="R203" s="267"/>
      <c r="S203" s="169"/>
      <c r="T203" s="271"/>
      <c r="U203" s="271"/>
      <c r="V203" s="271"/>
      <c r="W203" s="271"/>
      <c r="X203" s="271"/>
      <c r="Y203" s="271"/>
      <c r="Z203" s="273"/>
      <c r="AA203" s="273"/>
      <c r="AB203" s="169"/>
      <c r="AC203" s="169"/>
      <c r="AD203" s="169"/>
      <c r="AE203" s="169"/>
      <c r="AF203" s="169"/>
      <c r="AG203" s="169"/>
      <c r="AL203" s="135"/>
    </row>
    <row r="204" spans="1:38" s="309" customFormat="1" ht="21" customHeight="1">
      <c r="C204" s="140"/>
      <c r="D204" s="145" t="s">
        <v>141</v>
      </c>
      <c r="E204" s="264">
        <v>3.4639000000000003E-2</v>
      </c>
      <c r="F204" s="264">
        <v>3.3413999999999999E-2</v>
      </c>
      <c r="G204" s="264">
        <v>4.1653000000000003E-2</v>
      </c>
      <c r="H204" s="266">
        <v>4.7859999999999993E-2</v>
      </c>
      <c r="I204" s="317">
        <v>4.2746000000000006E-2</v>
      </c>
      <c r="J204" s="317">
        <v>3.8732999999999997E-2</v>
      </c>
      <c r="K204" s="317">
        <v>9.8519999999999996E-2</v>
      </c>
      <c r="L204" s="264">
        <v>3.8641000000000002E-2</v>
      </c>
      <c r="M204" s="264">
        <v>0.16000499999999998</v>
      </c>
      <c r="N204" s="264">
        <v>0.23791899999999999</v>
      </c>
      <c r="O204" s="264">
        <v>0.35721400000000003</v>
      </c>
      <c r="P204" s="264">
        <v>0.24002500000000002</v>
      </c>
      <c r="Q204" s="264">
        <v>0.25045300000000004</v>
      </c>
      <c r="R204" s="264">
        <v>0.16319299999999998</v>
      </c>
      <c r="S204" s="264">
        <v>0.22960899999999998</v>
      </c>
      <c r="T204" s="264">
        <v>-6.4840999999999996E-2</v>
      </c>
      <c r="U204" s="264">
        <v>0.12614900000000001</v>
      </c>
      <c r="V204" s="264">
        <v>-1.0468E-2</v>
      </c>
      <c r="W204" s="264">
        <v>5.5313999999999995E-2</v>
      </c>
      <c r="X204" s="264">
        <v>0.17458400000000002</v>
      </c>
      <c r="Y204" s="264">
        <v>0.150197</v>
      </c>
      <c r="Z204" s="264">
        <v>4.3697E-2</v>
      </c>
      <c r="AA204" s="264">
        <v>4.2268999999999994E-2</v>
      </c>
      <c r="AB204" s="264">
        <v>4.4093999999999994E-2</v>
      </c>
      <c r="AC204" s="264">
        <v>0.22595099999999999</v>
      </c>
      <c r="AD204" s="264">
        <v>5.1174999999999998E-2</v>
      </c>
      <c r="AE204" s="264">
        <v>-4.3220000000000001E-2</v>
      </c>
      <c r="AF204" s="264" t="s">
        <v>143</v>
      </c>
      <c r="AG204" s="271" t="s">
        <v>2488</v>
      </c>
      <c r="AL204" s="135"/>
    </row>
    <row r="205" spans="1:38" s="309" customFormat="1" ht="21" customHeight="1">
      <c r="C205" s="140"/>
      <c r="D205" s="145" t="s">
        <v>136</v>
      </c>
      <c r="E205" s="264">
        <v>3.3621999999999999E-2</v>
      </c>
      <c r="F205" s="264">
        <v>3.1865000000000004E-2</v>
      </c>
      <c r="G205" s="264">
        <v>3.2992E-2</v>
      </c>
      <c r="H205" s="264">
        <v>3.9302000000000004E-2</v>
      </c>
      <c r="I205" s="264">
        <v>3.6006999999999997E-2</v>
      </c>
      <c r="J205" s="264">
        <v>3.6046000000000002E-2</v>
      </c>
      <c r="K205" s="264">
        <v>8.2154000000000005E-2</v>
      </c>
      <c r="L205" s="264">
        <v>3.0495000000000001E-2</v>
      </c>
      <c r="M205" s="264">
        <v>0.14912300000000001</v>
      </c>
      <c r="N205" s="264">
        <v>0.22345800000000002</v>
      </c>
      <c r="O205" s="264">
        <v>0.33777400000000002</v>
      </c>
      <c r="P205" s="264">
        <v>0.22280899999999998</v>
      </c>
      <c r="Q205" s="264">
        <v>0.23479299999999997</v>
      </c>
      <c r="R205" s="264">
        <v>0.14608000000000002</v>
      </c>
      <c r="S205" s="264">
        <v>0.208897</v>
      </c>
      <c r="T205" s="264">
        <v>-7.1441999999999992E-2</v>
      </c>
      <c r="U205" s="264">
        <v>0.117467</v>
      </c>
      <c r="V205" s="264">
        <v>-1.7899999999999999E-2</v>
      </c>
      <c r="W205" s="264">
        <v>4.7466000000000001E-2</v>
      </c>
      <c r="X205" s="264">
        <v>0.17046</v>
      </c>
      <c r="Y205" s="264">
        <v>0.143317</v>
      </c>
      <c r="Z205" s="264">
        <v>4.0918000000000003E-2</v>
      </c>
      <c r="AA205" s="264">
        <v>3.9504000000000004E-2</v>
      </c>
      <c r="AB205" s="264">
        <v>4.1321999999999998E-2</v>
      </c>
      <c r="AC205" s="264">
        <v>0.206015</v>
      </c>
      <c r="AD205" s="264">
        <v>4.6779000000000001E-2</v>
      </c>
      <c r="AE205" s="264">
        <v>-5.0845000000000001E-2</v>
      </c>
      <c r="AF205" s="264" t="s">
        <v>143</v>
      </c>
      <c r="AG205" s="271" t="s">
        <v>2488</v>
      </c>
      <c r="AL205" s="135"/>
    </row>
    <row r="206" spans="1:38" s="309" customFormat="1" ht="21" customHeight="1">
      <c r="A206" s="393"/>
      <c r="B206" s="393"/>
      <c r="C206" s="140"/>
      <c r="D206" s="145" t="s">
        <v>145</v>
      </c>
      <c r="E206" s="169"/>
      <c r="F206" s="169"/>
      <c r="G206" s="169"/>
      <c r="H206" s="267"/>
      <c r="I206" s="270"/>
      <c r="J206" s="270"/>
      <c r="K206" s="270"/>
      <c r="L206" s="264"/>
      <c r="M206" s="264"/>
      <c r="N206" s="264"/>
      <c r="O206" s="264"/>
      <c r="P206" s="264"/>
      <c r="Q206" s="264"/>
      <c r="R206" s="264"/>
      <c r="S206" s="264"/>
      <c r="T206" s="264"/>
      <c r="U206" s="264"/>
      <c r="V206" s="264"/>
      <c r="W206" s="264"/>
      <c r="X206" s="264"/>
      <c r="Y206" s="264"/>
      <c r="Z206" s="264"/>
      <c r="AA206" s="264"/>
      <c r="AB206" s="264"/>
      <c r="AC206" s="264"/>
      <c r="AD206" s="264"/>
      <c r="AE206" s="264"/>
      <c r="AF206" s="264"/>
      <c r="AG206" s="264"/>
      <c r="AL206" s="135"/>
    </row>
    <row r="207" spans="1:38" s="309" customFormat="1" ht="21" customHeight="1">
      <c r="A207" s="393"/>
      <c r="B207" s="393"/>
      <c r="C207" s="140"/>
      <c r="D207" s="145" t="s">
        <v>141</v>
      </c>
      <c r="E207" s="264">
        <v>4.4123999999999997E-2</v>
      </c>
      <c r="F207" s="264" t="s">
        <v>143</v>
      </c>
      <c r="G207" s="264">
        <v>6.9315000000000002E-2</v>
      </c>
      <c r="H207" s="264">
        <v>3.0497999999999997E-2</v>
      </c>
      <c r="I207" s="264">
        <v>1.6333E-2</v>
      </c>
      <c r="J207" s="264" t="s">
        <v>143</v>
      </c>
      <c r="K207" s="264">
        <v>9.9031999999999995E-2</v>
      </c>
      <c r="L207" s="264">
        <v>6.8471000000000004E-2</v>
      </c>
      <c r="M207" s="264">
        <v>0.15251400000000001</v>
      </c>
      <c r="N207" s="264">
        <v>0.14852899999999999</v>
      </c>
      <c r="O207" s="264">
        <v>0.21068699999999999</v>
      </c>
      <c r="P207" s="264">
        <v>0.13025</v>
      </c>
      <c r="Q207" s="264">
        <v>0.158419</v>
      </c>
      <c r="R207" s="264">
        <v>0.145402</v>
      </c>
      <c r="S207" s="264">
        <v>0.182195</v>
      </c>
      <c r="T207" s="264">
        <v>0.108293</v>
      </c>
      <c r="U207" s="264">
        <v>-2.6870999999999999E-2</v>
      </c>
      <c r="V207" s="264">
        <v>0.10873300000000001</v>
      </c>
      <c r="W207" s="264">
        <v>6.3404000000000002E-2</v>
      </c>
      <c r="X207" s="264">
        <v>0.14435600000000001</v>
      </c>
      <c r="Y207" s="264">
        <v>0.13073899999999999</v>
      </c>
      <c r="Z207" s="264">
        <v>7.6393000000000003E-2</v>
      </c>
      <c r="AA207" s="264">
        <v>7.6425000000000007E-2</v>
      </c>
      <c r="AB207" s="264" t="s">
        <v>143</v>
      </c>
      <c r="AC207" s="264" t="s">
        <v>143</v>
      </c>
      <c r="AD207" s="264" t="s">
        <v>143</v>
      </c>
      <c r="AE207" s="264" t="s">
        <v>143</v>
      </c>
      <c r="AF207" s="264" t="s">
        <v>143</v>
      </c>
      <c r="AG207" s="271" t="s">
        <v>2488</v>
      </c>
      <c r="AL207" s="135"/>
    </row>
    <row r="208" spans="1:38" s="309" customFormat="1" ht="21" customHeight="1">
      <c r="A208" s="393"/>
      <c r="B208" s="393"/>
      <c r="C208" s="140"/>
      <c r="D208" s="145" t="s">
        <v>136</v>
      </c>
      <c r="E208" s="264">
        <v>4.3120000000000006E-2</v>
      </c>
      <c r="F208" s="264" t="s">
        <v>143</v>
      </c>
      <c r="G208" s="264">
        <v>6.0492999999999998E-2</v>
      </c>
      <c r="H208" s="264">
        <v>2.0958999999999998E-2</v>
      </c>
      <c r="I208" s="264">
        <v>8.6650000000000008E-3</v>
      </c>
      <c r="J208" s="270" t="s">
        <v>143</v>
      </c>
      <c r="K208" s="264">
        <v>8.1433999999999993E-2</v>
      </c>
      <c r="L208" s="264">
        <v>6.0166999999999998E-2</v>
      </c>
      <c r="M208" s="264">
        <v>0.14175499999999999</v>
      </c>
      <c r="N208" s="264">
        <v>0.135377</v>
      </c>
      <c r="O208" s="264">
        <v>0.19384299999999999</v>
      </c>
      <c r="P208" s="264">
        <v>0.115201</v>
      </c>
      <c r="Q208" s="264">
        <v>0.144062</v>
      </c>
      <c r="R208" s="264">
        <v>0.12884200000000001</v>
      </c>
      <c r="S208" s="264">
        <v>0.162744</v>
      </c>
      <c r="T208" s="264">
        <v>0.100392</v>
      </c>
      <c r="U208" s="264">
        <v>-3.4472000000000003E-2</v>
      </c>
      <c r="V208" s="264">
        <v>0.10039999999999999</v>
      </c>
      <c r="W208" s="264">
        <v>5.5606000000000003E-2</v>
      </c>
      <c r="X208" s="264">
        <v>0.14035999999999998</v>
      </c>
      <c r="Y208" s="264">
        <v>0.123997</v>
      </c>
      <c r="Z208" s="264">
        <v>7.3519000000000001E-2</v>
      </c>
      <c r="AA208" s="264">
        <v>7.3552000000000006E-2</v>
      </c>
      <c r="AB208" s="264" t="s">
        <v>143</v>
      </c>
      <c r="AC208" s="264" t="s">
        <v>143</v>
      </c>
      <c r="AD208" s="264" t="s">
        <v>143</v>
      </c>
      <c r="AE208" s="264" t="s">
        <v>143</v>
      </c>
      <c r="AF208" s="264" t="s">
        <v>143</v>
      </c>
      <c r="AG208" s="271" t="s">
        <v>2488</v>
      </c>
      <c r="AL208" s="135"/>
    </row>
    <row r="209" spans="1:38" s="309" customFormat="1" ht="21" customHeight="1">
      <c r="A209" s="393"/>
      <c r="B209" s="393"/>
      <c r="C209" s="140"/>
      <c r="D209" s="145" t="s">
        <v>146</v>
      </c>
      <c r="E209" s="169"/>
      <c r="F209" s="169"/>
      <c r="G209" s="169"/>
      <c r="H209" s="267"/>
      <c r="I209" s="270"/>
      <c r="J209" s="270"/>
      <c r="K209" s="270"/>
      <c r="L209" s="264"/>
      <c r="M209" s="264"/>
      <c r="N209" s="264"/>
      <c r="O209" s="264"/>
      <c r="P209" s="264"/>
      <c r="Q209" s="264"/>
      <c r="R209" s="264"/>
      <c r="S209" s="264"/>
      <c r="T209" s="264"/>
      <c r="U209" s="264"/>
      <c r="V209" s="264"/>
      <c r="W209" s="264"/>
      <c r="X209" s="264"/>
      <c r="Y209" s="264"/>
      <c r="Z209" s="264"/>
      <c r="AA209" s="264"/>
      <c r="AB209" s="264"/>
      <c r="AC209" s="264"/>
      <c r="AD209" s="264"/>
      <c r="AE209" s="264"/>
      <c r="AF209" s="264"/>
      <c r="AG209" s="264"/>
      <c r="AL209" s="135"/>
    </row>
    <row r="210" spans="1:38" s="309" customFormat="1" ht="21" customHeight="1">
      <c r="A210" s="393"/>
      <c r="B210" s="393"/>
      <c r="C210" s="140"/>
      <c r="D210" s="145" t="s">
        <v>141</v>
      </c>
      <c r="E210" s="264">
        <v>5.5194E-2</v>
      </c>
      <c r="F210" s="389" t="s">
        <v>143</v>
      </c>
      <c r="G210" s="264">
        <v>6.1959E-2</v>
      </c>
      <c r="H210" s="264">
        <v>4.6647000000000001E-2</v>
      </c>
      <c r="I210" s="264">
        <v>3.9626999999999996E-2</v>
      </c>
      <c r="J210" s="264" t="s">
        <v>143</v>
      </c>
      <c r="K210" s="264">
        <v>7.8600000000000003E-2</v>
      </c>
      <c r="L210" s="264">
        <v>6.1785E-2</v>
      </c>
      <c r="M210" s="264">
        <v>0.13009700000000002</v>
      </c>
      <c r="N210" s="264">
        <v>0.12212099999999999</v>
      </c>
      <c r="O210" s="264">
        <v>0.13000999999999999</v>
      </c>
      <c r="P210" s="264">
        <v>4.9542999999999997E-2</v>
      </c>
      <c r="Q210" s="264">
        <v>0.122404</v>
      </c>
      <c r="R210" s="264" t="s">
        <v>143</v>
      </c>
      <c r="S210" s="264" t="s">
        <v>143</v>
      </c>
      <c r="T210" s="264">
        <v>9.9384E-2</v>
      </c>
      <c r="U210" s="264">
        <v>2.3071000000000001E-2</v>
      </c>
      <c r="V210" s="264">
        <v>0.11062200000000001</v>
      </c>
      <c r="W210" s="264">
        <v>6.2434000000000003E-2</v>
      </c>
      <c r="X210" s="264">
        <v>0.115539</v>
      </c>
      <c r="Y210" s="264">
        <v>0.106471</v>
      </c>
      <c r="Z210" s="264" t="s">
        <v>143</v>
      </c>
      <c r="AA210" s="264" t="s">
        <v>143</v>
      </c>
      <c r="AB210" s="264" t="s">
        <v>143</v>
      </c>
      <c r="AC210" s="264" t="s">
        <v>143</v>
      </c>
      <c r="AD210" s="264" t="s">
        <v>143</v>
      </c>
      <c r="AE210" s="264" t="s">
        <v>143</v>
      </c>
      <c r="AF210" s="264" t="s">
        <v>143</v>
      </c>
      <c r="AG210" s="271" t="s">
        <v>2488</v>
      </c>
      <c r="AL210" s="135"/>
    </row>
    <row r="211" spans="1:38" s="309" customFormat="1" ht="21" customHeight="1">
      <c r="A211" s="393"/>
      <c r="B211" s="393"/>
      <c r="C211" s="140"/>
      <c r="D211" s="145" t="s">
        <v>136</v>
      </c>
      <c r="E211" s="264">
        <v>5.4332000000000005E-2</v>
      </c>
      <c r="F211" s="264" t="s">
        <v>143</v>
      </c>
      <c r="G211" s="264">
        <v>5.3527999999999999E-2</v>
      </c>
      <c r="H211" s="264">
        <v>3.6951999999999999E-2</v>
      </c>
      <c r="I211" s="264">
        <v>3.1558999999999997E-2</v>
      </c>
      <c r="J211" s="264" t="s">
        <v>143</v>
      </c>
      <c r="K211" s="264">
        <v>6.6027000000000002E-2</v>
      </c>
      <c r="L211" s="264">
        <v>5.3676000000000001E-2</v>
      </c>
      <c r="M211" s="264">
        <v>0.120514</v>
      </c>
      <c r="N211" s="264">
        <v>0.11110900000000001</v>
      </c>
      <c r="O211" s="264">
        <v>0.11723699999999999</v>
      </c>
      <c r="P211" s="264">
        <v>3.8185999999999998E-2</v>
      </c>
      <c r="Q211" s="264">
        <v>0.110874</v>
      </c>
      <c r="R211" s="264" t="s">
        <v>143</v>
      </c>
      <c r="S211" s="264" t="s">
        <v>143</v>
      </c>
      <c r="T211" s="264">
        <v>9.1538999999999995E-2</v>
      </c>
      <c r="U211" s="264">
        <v>1.5304E-2</v>
      </c>
      <c r="V211" s="264">
        <v>0.10249999999999999</v>
      </c>
      <c r="W211" s="264">
        <v>5.6685999999999993E-2</v>
      </c>
      <c r="X211" s="264">
        <v>0.111997</v>
      </c>
      <c r="Y211" s="264">
        <v>0.101399</v>
      </c>
      <c r="Z211" s="264" t="s">
        <v>143</v>
      </c>
      <c r="AA211" s="264" t="s">
        <v>143</v>
      </c>
      <c r="AB211" s="264" t="s">
        <v>143</v>
      </c>
      <c r="AC211" s="264" t="s">
        <v>143</v>
      </c>
      <c r="AD211" s="264" t="s">
        <v>143</v>
      </c>
      <c r="AE211" s="264" t="s">
        <v>143</v>
      </c>
      <c r="AF211" s="264" t="s">
        <v>143</v>
      </c>
      <c r="AG211" s="271" t="s">
        <v>2488</v>
      </c>
      <c r="AL211" s="135"/>
    </row>
    <row r="212" spans="1:38" s="309" customFormat="1" ht="21" customHeight="1">
      <c r="A212" s="393"/>
      <c r="B212" s="393"/>
      <c r="C212" s="140"/>
      <c r="D212" s="145" t="s">
        <v>147</v>
      </c>
      <c r="E212" s="265"/>
      <c r="F212" s="265"/>
      <c r="G212" s="265"/>
      <c r="H212" s="268"/>
      <c r="I212" s="270"/>
      <c r="J212" s="270"/>
      <c r="K212" s="270"/>
      <c r="L212" s="269"/>
      <c r="M212" s="269"/>
      <c r="N212" s="269"/>
      <c r="O212" s="269"/>
      <c r="P212" s="269"/>
      <c r="Q212" s="269"/>
      <c r="R212" s="269"/>
      <c r="S212" s="269"/>
      <c r="T212" s="269"/>
      <c r="U212" s="269"/>
      <c r="V212" s="269"/>
      <c r="W212" s="269"/>
      <c r="X212" s="269"/>
      <c r="Y212" s="269"/>
      <c r="Z212" s="269"/>
      <c r="AA212" s="269"/>
      <c r="AB212" s="269"/>
      <c r="AC212" s="269"/>
      <c r="AD212" s="269"/>
      <c r="AE212" s="269"/>
      <c r="AF212" s="269"/>
      <c r="AG212" s="269"/>
      <c r="AL212" s="135"/>
    </row>
    <row r="213" spans="1:38" s="309" customFormat="1" ht="21" customHeight="1">
      <c r="A213" s="393"/>
      <c r="B213" s="393"/>
      <c r="C213" s="140"/>
      <c r="D213" s="145" t="s">
        <v>141</v>
      </c>
      <c r="E213" s="264">
        <v>6.8781999999999996E-2</v>
      </c>
      <c r="F213" s="264">
        <v>3.7719000000000003E-2</v>
      </c>
      <c r="G213" s="264">
        <v>7.1982000000000004E-2</v>
      </c>
      <c r="H213" s="264">
        <v>6.7045999999999994E-2</v>
      </c>
      <c r="I213" s="264">
        <v>6.2563000000000007E-2</v>
      </c>
      <c r="J213" s="264">
        <v>4.5911999999999994E-2</v>
      </c>
      <c r="K213" s="264">
        <v>8.9989000000000013E-2</v>
      </c>
      <c r="L213" s="264">
        <v>7.3791999999999996E-2</v>
      </c>
      <c r="M213" s="264">
        <v>0.131715</v>
      </c>
      <c r="N213" s="264">
        <v>0.15215999999999999</v>
      </c>
      <c r="O213" s="264">
        <v>0.17762799999999998</v>
      </c>
      <c r="P213" s="264">
        <v>8.7908000000000014E-2</v>
      </c>
      <c r="Q213" s="264">
        <v>0.14841599999999999</v>
      </c>
      <c r="R213" s="264">
        <v>0.15660499999999999</v>
      </c>
      <c r="S213" s="264">
        <v>0.182195</v>
      </c>
      <c r="T213" s="264">
        <v>6.2557000000000001E-2</v>
      </c>
      <c r="U213" s="264">
        <v>-2.2615E-2</v>
      </c>
      <c r="V213" s="264">
        <v>9.0101999999999988E-2</v>
      </c>
      <c r="W213" s="264">
        <v>7.7871999999999997E-2</v>
      </c>
      <c r="X213" s="264">
        <v>0.135076</v>
      </c>
      <c r="Y213" s="264">
        <v>0.12324299999999999</v>
      </c>
      <c r="Z213" s="264">
        <v>8.0068E-2</v>
      </c>
      <c r="AA213" s="264">
        <v>7.9561000000000007E-2</v>
      </c>
      <c r="AB213" s="264">
        <v>7.9649999999999999E-2</v>
      </c>
      <c r="AC213" s="264">
        <v>0.33820700000000004</v>
      </c>
      <c r="AD213" s="264">
        <v>4.5405000000000001E-2</v>
      </c>
      <c r="AE213" s="264">
        <v>-3.6584999999999999E-2</v>
      </c>
      <c r="AF213" s="397" t="s">
        <v>2493</v>
      </c>
      <c r="AG213" s="271" t="s">
        <v>2488</v>
      </c>
      <c r="AH213" s="331"/>
      <c r="AL213" s="135"/>
    </row>
    <row r="214" spans="1:38" s="309" customFormat="1" ht="21" customHeight="1">
      <c r="A214" s="393"/>
      <c r="B214" s="393"/>
      <c r="C214" s="140"/>
      <c r="D214" s="145" t="s">
        <v>136</v>
      </c>
      <c r="E214" s="264">
        <v>7.0938000000000001E-2</v>
      </c>
      <c r="F214" s="264">
        <v>3.6216999999999999E-2</v>
      </c>
      <c r="G214" s="264">
        <v>6.7591999999999999E-2</v>
      </c>
      <c r="H214" s="264">
        <v>6.2512999999999999E-2</v>
      </c>
      <c r="I214" s="264">
        <v>5.5930999999999995E-2</v>
      </c>
      <c r="J214" s="264">
        <v>4.3198999999999994E-2</v>
      </c>
      <c r="K214" s="264">
        <v>8.8348999999999997E-2</v>
      </c>
      <c r="L214" s="264">
        <v>7.6016E-2</v>
      </c>
      <c r="M214" s="264">
        <v>0.19506499999999999</v>
      </c>
      <c r="N214" s="264">
        <v>0.152559</v>
      </c>
      <c r="O214" s="264">
        <v>0.13589899999999999</v>
      </c>
      <c r="P214" s="264">
        <v>5.8399E-2</v>
      </c>
      <c r="Q214" s="264">
        <v>0.11985200000000001</v>
      </c>
      <c r="R214" s="264">
        <v>0.14014300000000002</v>
      </c>
      <c r="S214" s="264">
        <v>0.162744</v>
      </c>
      <c r="T214" s="264">
        <v>4.4923000000000005E-2</v>
      </c>
      <c r="U214" s="264">
        <v>-2.5145000000000001E-2</v>
      </c>
      <c r="V214" s="264">
        <v>8.2200000000000009E-2</v>
      </c>
      <c r="W214" s="264">
        <v>7.3196999999999998E-2</v>
      </c>
      <c r="X214" s="264">
        <v>0.13167299999999998</v>
      </c>
      <c r="Y214" s="264">
        <v>0.11895799999999999</v>
      </c>
      <c r="Z214" s="264">
        <v>7.7191999999999997E-2</v>
      </c>
      <c r="AA214" s="264">
        <v>7.6683000000000001E-2</v>
      </c>
      <c r="AB214" s="264">
        <v>7.6769000000000004E-2</v>
      </c>
      <c r="AC214" s="264">
        <v>0.31637100000000001</v>
      </c>
      <c r="AD214" s="264">
        <v>4.1036000000000003E-2</v>
      </c>
      <c r="AE214" s="264">
        <v>-4.4273E-2</v>
      </c>
      <c r="AF214" s="397" t="s">
        <v>2492</v>
      </c>
      <c r="AG214" s="271" t="s">
        <v>2488</v>
      </c>
      <c r="AH214" s="331"/>
      <c r="AL214" s="135"/>
    </row>
    <row r="215" spans="1:38" s="393" customFormat="1" ht="30" customHeight="1">
      <c r="C215" s="140">
        <v>7.3</v>
      </c>
      <c r="D215" s="395" t="s">
        <v>148</v>
      </c>
      <c r="E215" s="169">
        <v>1.8763000000000002E-2</v>
      </c>
      <c r="F215" s="271">
        <v>1.7092E-2</v>
      </c>
      <c r="G215" s="169">
        <v>1.0487999999999999E-2</v>
      </c>
      <c r="H215" s="169">
        <v>1.9674000000000001E-2</v>
      </c>
      <c r="I215" s="169">
        <v>2.1160000000000002E-2</v>
      </c>
      <c r="J215" s="169">
        <v>2.1170000000000001E-2</v>
      </c>
      <c r="K215" s="169">
        <v>8.428999999999999E-3</v>
      </c>
      <c r="L215" s="169">
        <v>1.0487999999999999E-2</v>
      </c>
      <c r="M215" s="169">
        <v>-5.8430000000000001E-3</v>
      </c>
      <c r="N215" s="169">
        <v>-6.0769999999999999E-3</v>
      </c>
      <c r="O215" s="169">
        <v>1.1899999999999999E-3</v>
      </c>
      <c r="P215" s="169">
        <v>5.1649E-2</v>
      </c>
      <c r="Q215" s="169">
        <v>-6.0769999999999999E-3</v>
      </c>
      <c r="R215" s="264">
        <v>7.0300000000000007E-4</v>
      </c>
      <c r="S215" s="271">
        <v>-1.0533999999999998E-2</v>
      </c>
      <c r="T215" s="169">
        <v>-6.1374000000000005E-2</v>
      </c>
      <c r="U215" s="317">
        <v>0.25219999999999998</v>
      </c>
      <c r="V215" s="169">
        <v>-4.3139999999999998E-2</v>
      </c>
      <c r="W215" s="169">
        <v>7.1780000000000004E-3</v>
      </c>
      <c r="X215" s="169">
        <v>-3.954E-3</v>
      </c>
      <c r="Y215" s="169">
        <v>7.0300000000000007E-4</v>
      </c>
      <c r="Z215" s="169">
        <v>1.0487999999999999E-2</v>
      </c>
      <c r="AA215" s="169">
        <v>1.0487999999999999E-2</v>
      </c>
      <c r="AB215" s="169">
        <v>1.0487999999999999E-2</v>
      </c>
      <c r="AC215" s="169">
        <v>-6.0769999999999999E-3</v>
      </c>
      <c r="AD215" s="169">
        <v>1.9098E-2</v>
      </c>
      <c r="AE215" s="169">
        <v>3.2204000000000003E-2</v>
      </c>
      <c r="AF215" s="271">
        <v>-2.0059E-2</v>
      </c>
      <c r="AG215" s="271" t="s">
        <v>2488</v>
      </c>
      <c r="AL215" s="135"/>
    </row>
    <row r="216" spans="1:38" ht="30" customHeight="1">
      <c r="C216" s="140">
        <v>7.4</v>
      </c>
      <c r="D216" s="147" t="s">
        <v>149</v>
      </c>
      <c r="E216" s="169"/>
      <c r="F216" s="1"/>
      <c r="G216" s="169"/>
      <c r="H216" s="169"/>
      <c r="I216" s="169"/>
      <c r="J216" s="169"/>
      <c r="K216" s="169"/>
      <c r="L216" s="169"/>
      <c r="M216" s="169"/>
      <c r="N216" s="169"/>
      <c r="O216" s="169"/>
      <c r="P216" s="169"/>
      <c r="Q216" s="169"/>
      <c r="R216" s="161"/>
      <c r="S216" s="1"/>
      <c r="T216" s="169"/>
      <c r="U216" s="169"/>
      <c r="V216" s="169"/>
      <c r="W216" s="169"/>
      <c r="X216" s="169"/>
      <c r="Y216" s="169"/>
      <c r="Z216" s="1"/>
      <c r="AA216" s="161"/>
      <c r="AB216" s="1"/>
      <c r="AC216" s="1"/>
      <c r="AD216" s="1"/>
      <c r="AE216" s="1"/>
      <c r="AF216" s="1"/>
      <c r="AG216" s="1"/>
    </row>
    <row r="217" spans="1:38" s="309" customFormat="1" ht="20.25" customHeight="1">
      <c r="A217" s="393"/>
      <c r="B217" s="394"/>
      <c r="C217" s="140"/>
      <c r="D217" s="145" t="s">
        <v>144</v>
      </c>
      <c r="E217" s="169">
        <v>3.6825000000000004E-2</v>
      </c>
      <c r="F217" s="169">
        <v>3.3563000000000003E-2</v>
      </c>
      <c r="G217" s="169">
        <v>4.4759E-2</v>
      </c>
      <c r="H217" s="169">
        <v>5.1901999999999997E-2</v>
      </c>
      <c r="I217" s="169">
        <v>4.4907000000000002E-2</v>
      </c>
      <c r="J217" s="169">
        <v>4.3175999999999999E-2</v>
      </c>
      <c r="K217" s="169">
        <v>6.9387000000000004E-2</v>
      </c>
      <c r="L217" s="169">
        <v>4.4759E-2</v>
      </c>
      <c r="M217" s="271">
        <v>0.206262</v>
      </c>
      <c r="N217" s="271">
        <v>0.22289100000000001</v>
      </c>
      <c r="O217" s="271">
        <v>0.34286800000000001</v>
      </c>
      <c r="P217" s="271">
        <v>0.32023699999999999</v>
      </c>
      <c r="Q217" s="271">
        <v>0.22289100000000001</v>
      </c>
      <c r="R217" s="271">
        <v>0.152944</v>
      </c>
      <c r="S217" s="271">
        <v>0.22903400000000002</v>
      </c>
      <c r="T217" s="271">
        <v>-8.0317000000000013E-2</v>
      </c>
      <c r="U217" s="271">
        <v>0.24563199999999999</v>
      </c>
      <c r="V217" s="271">
        <v>-7.4900000000000008E-2</v>
      </c>
      <c r="W217" s="271">
        <v>7.5205000000000008E-2</v>
      </c>
      <c r="X217" s="271">
        <v>0.193937</v>
      </c>
      <c r="Y217" s="271">
        <v>0.152944</v>
      </c>
      <c r="Z217" s="271">
        <v>4.4759E-2</v>
      </c>
      <c r="AA217" s="271">
        <v>4.4759E-2</v>
      </c>
      <c r="AB217" s="271">
        <v>4.4759E-2</v>
      </c>
      <c r="AC217" s="271">
        <v>0.22289100000000001</v>
      </c>
      <c r="AD217" s="271">
        <v>5.5384999999999997E-2</v>
      </c>
      <c r="AE217" s="271">
        <v>0.113134</v>
      </c>
      <c r="AF217" s="271" t="s">
        <v>143</v>
      </c>
      <c r="AG217" s="271" t="s">
        <v>2488</v>
      </c>
      <c r="AL217" s="135"/>
    </row>
    <row r="218" spans="1:38" s="309" customFormat="1" ht="20.25" customHeight="1">
      <c r="A218" s="393"/>
      <c r="B218" s="393"/>
      <c r="C218" s="140"/>
      <c r="D218" s="145" t="s">
        <v>145</v>
      </c>
      <c r="E218" s="169">
        <v>4.7021E-2</v>
      </c>
      <c r="F218" s="169" t="s">
        <v>143</v>
      </c>
      <c r="G218" s="169">
        <v>8.2086000000000006E-2</v>
      </c>
      <c r="H218" s="169">
        <v>7.5803000000000009E-2</v>
      </c>
      <c r="I218" s="169">
        <v>6.3337000000000004E-2</v>
      </c>
      <c r="J218" s="169" t="s">
        <v>143</v>
      </c>
      <c r="K218" s="169">
        <v>9.8735000000000003E-2</v>
      </c>
      <c r="L218" s="169">
        <v>8.2086000000000006E-2</v>
      </c>
      <c r="M218" s="271">
        <v>0.156832</v>
      </c>
      <c r="N218" s="271">
        <v>0.16751100000000002</v>
      </c>
      <c r="O218" s="271">
        <v>0.19999900000000001</v>
      </c>
      <c r="P218" s="271">
        <v>0.137743</v>
      </c>
      <c r="Q218" s="271">
        <v>0.16751100000000002</v>
      </c>
      <c r="R218" s="271">
        <v>0.14511499999999999</v>
      </c>
      <c r="S218" s="271">
        <v>0.18562300000000001</v>
      </c>
      <c r="T218" s="271">
        <v>8.14E-2</v>
      </c>
      <c r="U218" s="271">
        <v>4.6717000000000002E-2</v>
      </c>
      <c r="V218" s="271">
        <v>9.4700000000000006E-2</v>
      </c>
      <c r="W218" s="271">
        <v>9.7579999999999986E-2</v>
      </c>
      <c r="X218" s="271">
        <v>0.158112</v>
      </c>
      <c r="Y218" s="271">
        <v>0.14511499999999999</v>
      </c>
      <c r="Z218" s="271">
        <v>8.2086000000000006E-2</v>
      </c>
      <c r="AA218" s="271">
        <v>8.2086000000000006E-2</v>
      </c>
      <c r="AB218" s="271" t="s">
        <v>143</v>
      </c>
      <c r="AC218" s="271" t="s">
        <v>143</v>
      </c>
      <c r="AD218" s="271" t="s">
        <v>143</v>
      </c>
      <c r="AE218" s="271" t="s">
        <v>143</v>
      </c>
      <c r="AF218" s="271" t="s">
        <v>143</v>
      </c>
      <c r="AG218" s="271" t="s">
        <v>2488</v>
      </c>
      <c r="AL218" s="135"/>
    </row>
    <row r="219" spans="1:38" s="309" customFormat="1" ht="20.25" customHeight="1">
      <c r="A219" s="393"/>
      <c r="B219" s="393"/>
      <c r="C219" s="140"/>
      <c r="D219" s="145" t="s">
        <v>146</v>
      </c>
      <c r="E219" s="169">
        <v>5.7076000000000002E-2</v>
      </c>
      <c r="F219" s="169" t="s">
        <v>143</v>
      </c>
      <c r="G219" s="169">
        <v>7.2868000000000002E-2</v>
      </c>
      <c r="H219" s="169">
        <v>7.2926000000000005E-2</v>
      </c>
      <c r="I219" s="169">
        <v>6.7881999999999998E-2</v>
      </c>
      <c r="J219" s="169" t="s">
        <v>143</v>
      </c>
      <c r="K219" s="169">
        <v>8.7028999999999995E-2</v>
      </c>
      <c r="L219" s="169">
        <v>7.2868000000000002E-2</v>
      </c>
      <c r="M219" s="271">
        <v>0.146566</v>
      </c>
      <c r="N219" s="271">
        <v>0.14554500000000001</v>
      </c>
      <c r="O219" s="327" t="s">
        <v>2226</v>
      </c>
      <c r="P219" s="271">
        <v>8.4611000000000006E-2</v>
      </c>
      <c r="Q219" s="271">
        <v>0.14554500000000001</v>
      </c>
      <c r="R219" s="271" t="s">
        <v>143</v>
      </c>
      <c r="S219" s="271" t="s">
        <v>143</v>
      </c>
      <c r="T219" s="271">
        <v>9.3573000000000003E-2</v>
      </c>
      <c r="U219" s="271">
        <v>7.9823000000000005E-2</v>
      </c>
      <c r="V219" s="271">
        <v>0.1032</v>
      </c>
      <c r="W219" s="271">
        <v>8.6193000000000006E-2</v>
      </c>
      <c r="X219" s="271">
        <v>0.14072999999999999</v>
      </c>
      <c r="Y219" s="271">
        <v>0.12790599999999999</v>
      </c>
      <c r="Z219" s="271" t="s">
        <v>143</v>
      </c>
      <c r="AA219" s="271" t="s">
        <v>143</v>
      </c>
      <c r="AB219" s="271" t="s">
        <v>143</v>
      </c>
      <c r="AC219" s="271" t="s">
        <v>143</v>
      </c>
      <c r="AD219" s="271" t="s">
        <v>143</v>
      </c>
      <c r="AE219" s="271" t="s">
        <v>143</v>
      </c>
      <c r="AF219" s="271" t="s">
        <v>143</v>
      </c>
      <c r="AG219" s="271" t="s">
        <v>2488</v>
      </c>
      <c r="AL219" s="135"/>
    </row>
    <row r="220" spans="1:38" s="309" customFormat="1" ht="20.25" customHeight="1">
      <c r="A220" s="393"/>
      <c r="B220" s="393"/>
      <c r="C220" s="140"/>
      <c r="D220" s="322" t="s">
        <v>2224</v>
      </c>
      <c r="E220" s="169" t="s">
        <v>2479</v>
      </c>
      <c r="F220" s="169">
        <v>3.7869E-2</v>
      </c>
      <c r="G220" s="169">
        <v>8.2147999999999999E-2</v>
      </c>
      <c r="H220" s="169">
        <v>8.1211000000000005E-2</v>
      </c>
      <c r="I220" s="169" t="s">
        <v>2480</v>
      </c>
      <c r="J220" s="169">
        <v>5.015E-2</v>
      </c>
      <c r="K220" s="169">
        <v>9.3452000000000007E-2</v>
      </c>
      <c r="L220" s="169">
        <v>8.1735000000000002E-2</v>
      </c>
      <c r="M220" s="271">
        <v>0.140098</v>
      </c>
      <c r="N220" s="271">
        <v>0.14351700000000001</v>
      </c>
      <c r="O220" s="327" t="s">
        <v>2226</v>
      </c>
      <c r="P220" s="327" t="s">
        <v>2226</v>
      </c>
      <c r="Q220" s="271">
        <v>0.14351700000000001</v>
      </c>
      <c r="R220" s="271">
        <v>0.159299</v>
      </c>
      <c r="S220" s="271">
        <v>0.18562300000000001</v>
      </c>
      <c r="T220" s="271">
        <v>6.800500000000001E-2</v>
      </c>
      <c r="U220" s="271">
        <v>3.7078E-2</v>
      </c>
      <c r="V220" s="271">
        <v>8.6493E-2</v>
      </c>
      <c r="W220" s="271">
        <v>9.8263000000000003E-2</v>
      </c>
      <c r="X220" s="271">
        <v>0.145764</v>
      </c>
      <c r="Y220" s="271">
        <v>0.13480300000000001</v>
      </c>
      <c r="Z220" s="271">
        <v>8.4108000000000002E-2</v>
      </c>
      <c r="AA220" s="271">
        <v>8.5550999999999988E-2</v>
      </c>
      <c r="AB220" s="271">
        <v>8.4556000000000006E-2</v>
      </c>
      <c r="AC220" s="271">
        <v>0.35671399999999998</v>
      </c>
      <c r="AD220" s="271">
        <v>5.8730000000000004E-2</v>
      </c>
      <c r="AE220" s="271">
        <v>0.12174699999999999</v>
      </c>
      <c r="AF220" s="390" t="s">
        <v>2489</v>
      </c>
      <c r="AG220" s="271" t="s">
        <v>2488</v>
      </c>
      <c r="AL220" s="135"/>
    </row>
    <row r="221" spans="1:38" s="309" customFormat="1" ht="20.25" customHeight="1">
      <c r="A221" s="393"/>
      <c r="B221" s="393"/>
      <c r="C221" s="140"/>
      <c r="D221" s="322" t="s">
        <v>2225</v>
      </c>
      <c r="E221" s="169" t="s">
        <v>2477</v>
      </c>
      <c r="F221" s="169">
        <v>3.7869E-2</v>
      </c>
      <c r="G221" s="169">
        <v>6.9709000000000007E-2</v>
      </c>
      <c r="H221" s="169">
        <v>7.2147000000000003E-2</v>
      </c>
      <c r="I221" s="169" t="s">
        <v>2478</v>
      </c>
      <c r="J221" s="169">
        <v>5.015E-2</v>
      </c>
      <c r="K221" s="169">
        <v>8.4540000000000004E-2</v>
      </c>
      <c r="L221" s="169">
        <v>7.7633000000000008E-2</v>
      </c>
      <c r="M221" s="327" t="s">
        <v>2226</v>
      </c>
      <c r="N221" s="271">
        <v>0.15159599999999998</v>
      </c>
      <c r="O221" s="327" t="s">
        <v>2226</v>
      </c>
      <c r="P221" s="327" t="s">
        <v>2226</v>
      </c>
      <c r="Q221" s="271">
        <v>0.1162</v>
      </c>
      <c r="R221" s="271">
        <v>0.159299</v>
      </c>
      <c r="S221" s="271">
        <v>0.18562300000000001</v>
      </c>
      <c r="T221" s="271">
        <v>7.7143000000000003E-2</v>
      </c>
      <c r="U221" s="271">
        <v>3.3563000000000003E-2</v>
      </c>
      <c r="V221" s="271">
        <v>8.6500000000000007E-2</v>
      </c>
      <c r="W221" s="271">
        <v>9.8263000000000003E-2</v>
      </c>
      <c r="X221" s="271">
        <v>0.145764</v>
      </c>
      <c r="Y221" s="271">
        <v>0.13480300000000001</v>
      </c>
      <c r="Z221" s="271">
        <v>8.4108000000000002E-2</v>
      </c>
      <c r="AA221" s="271">
        <v>8.5550999999999988E-2</v>
      </c>
      <c r="AB221" s="271">
        <v>8.4556000000000006E-2</v>
      </c>
      <c r="AC221" s="271">
        <v>0.35671399999999998</v>
      </c>
      <c r="AD221" s="271">
        <v>5.8730000000000004E-2</v>
      </c>
      <c r="AE221" s="271">
        <v>0.12174699999999999</v>
      </c>
      <c r="AF221" s="390" t="s">
        <v>2489</v>
      </c>
      <c r="AG221" s="271" t="s">
        <v>2488</v>
      </c>
      <c r="AL221" s="135"/>
    </row>
    <row r="222" spans="1:38" s="309" customFormat="1" ht="20.25" customHeight="1">
      <c r="A222" s="234"/>
      <c r="B222" s="234"/>
      <c r="C222" s="140">
        <v>7.5</v>
      </c>
      <c r="D222" s="147" t="s">
        <v>1623</v>
      </c>
      <c r="E222" s="173">
        <v>37594</v>
      </c>
      <c r="F222" s="174">
        <v>43607</v>
      </c>
      <c r="G222" s="174">
        <v>37600</v>
      </c>
      <c r="H222" s="174">
        <v>37600</v>
      </c>
      <c r="I222" s="174">
        <v>39007</v>
      </c>
      <c r="J222" s="174">
        <v>43859</v>
      </c>
      <c r="K222" s="174">
        <v>38041</v>
      </c>
      <c r="L222" s="175" t="s">
        <v>150</v>
      </c>
      <c r="M222" s="174">
        <v>37600</v>
      </c>
      <c r="N222" s="174">
        <v>38041</v>
      </c>
      <c r="O222" s="174">
        <v>38491</v>
      </c>
      <c r="P222" s="174">
        <v>38771</v>
      </c>
      <c r="Q222" s="173">
        <v>39087</v>
      </c>
      <c r="R222" s="177">
        <v>43395</v>
      </c>
      <c r="S222" s="174">
        <v>43552</v>
      </c>
      <c r="T222" s="174">
        <v>39524</v>
      </c>
      <c r="U222" s="139" t="s">
        <v>151</v>
      </c>
      <c r="V222" s="176">
        <v>41694</v>
      </c>
      <c r="W222" s="176">
        <v>41759</v>
      </c>
      <c r="X222" s="176">
        <v>41759</v>
      </c>
      <c r="Y222" s="176">
        <v>41759</v>
      </c>
      <c r="Z222" s="174">
        <v>43483</v>
      </c>
      <c r="AA222" s="174">
        <v>43522</v>
      </c>
      <c r="AB222" s="174">
        <v>43581</v>
      </c>
      <c r="AC222" s="174">
        <v>44034</v>
      </c>
      <c r="AD222" s="319">
        <v>44103</v>
      </c>
      <c r="AE222" s="174">
        <v>44277</v>
      </c>
      <c r="AF222" s="174">
        <v>44463</v>
      </c>
      <c r="AG222" s="174">
        <v>44651</v>
      </c>
      <c r="AL222" s="135"/>
    </row>
    <row r="223" spans="1:38" s="309" customFormat="1" ht="20.25" customHeight="1">
      <c r="A223" s="234"/>
      <c r="B223" s="234"/>
      <c r="C223" s="140"/>
      <c r="D223" s="147" t="s">
        <v>1624</v>
      </c>
      <c r="E223" s="173">
        <v>41275</v>
      </c>
      <c r="F223" s="174">
        <v>43607</v>
      </c>
      <c r="G223" s="174">
        <v>41281</v>
      </c>
      <c r="H223" s="174">
        <v>41277</v>
      </c>
      <c r="I223" s="174">
        <v>41352</v>
      </c>
      <c r="J223" s="174">
        <v>43859</v>
      </c>
      <c r="K223" s="174">
        <v>41285</v>
      </c>
      <c r="L223" s="175">
        <v>41288</v>
      </c>
      <c r="M223" s="174">
        <v>41275</v>
      </c>
      <c r="N223" s="174">
        <v>41275</v>
      </c>
      <c r="O223" s="174">
        <v>41275</v>
      </c>
      <c r="P223" s="174">
        <v>41275</v>
      </c>
      <c r="Q223" s="173">
        <v>41275</v>
      </c>
      <c r="R223" s="177">
        <v>43395</v>
      </c>
      <c r="S223" s="174">
        <v>43552</v>
      </c>
      <c r="T223" s="174">
        <v>41276</v>
      </c>
      <c r="U223" s="174">
        <v>41276</v>
      </c>
      <c r="V223" s="176">
        <v>41694</v>
      </c>
      <c r="W223" s="176">
        <v>41759</v>
      </c>
      <c r="X223" s="176">
        <v>41759</v>
      </c>
      <c r="Y223" s="176">
        <v>41759</v>
      </c>
      <c r="Z223" s="174">
        <v>43483</v>
      </c>
      <c r="AA223" s="174">
        <v>43522</v>
      </c>
      <c r="AB223" s="174">
        <v>43581</v>
      </c>
      <c r="AC223" s="174">
        <v>44034</v>
      </c>
      <c r="AD223" s="319">
        <v>44103</v>
      </c>
      <c r="AE223" s="174">
        <v>44277</v>
      </c>
      <c r="AF223" s="174">
        <v>44463</v>
      </c>
      <c r="AG223" s="174">
        <v>44651</v>
      </c>
      <c r="AL223" s="135"/>
    </row>
    <row r="224" spans="1:38" s="309" customFormat="1" ht="51">
      <c r="A224" s="178"/>
      <c r="B224" s="178"/>
      <c r="C224" s="140">
        <v>7.6</v>
      </c>
      <c r="D224" s="147" t="s">
        <v>152</v>
      </c>
      <c r="E224" s="149" t="s">
        <v>2227</v>
      </c>
      <c r="F224" s="149" t="s">
        <v>1625</v>
      </c>
      <c r="G224" s="149" t="s">
        <v>1288</v>
      </c>
      <c r="H224" s="149" t="s">
        <v>2228</v>
      </c>
      <c r="I224" s="149" t="s">
        <v>1638</v>
      </c>
      <c r="J224" s="149" t="s">
        <v>1697</v>
      </c>
      <c r="K224" s="149" t="s">
        <v>1432</v>
      </c>
      <c r="L224" s="149" t="s">
        <v>1288</v>
      </c>
      <c r="M224" s="149" t="s">
        <v>2452</v>
      </c>
      <c r="N224" s="291" t="s">
        <v>2175</v>
      </c>
      <c r="O224" s="149" t="s">
        <v>1589</v>
      </c>
      <c r="P224" s="149" t="s">
        <v>1637</v>
      </c>
      <c r="Q224" s="149" t="s">
        <v>2450</v>
      </c>
      <c r="R224" s="149" t="s">
        <v>2482</v>
      </c>
      <c r="S224" s="149" t="s">
        <v>1646</v>
      </c>
      <c r="T224" s="149" t="s">
        <v>1639</v>
      </c>
      <c r="U224" s="149" t="s">
        <v>1640</v>
      </c>
      <c r="V224" s="149" t="s">
        <v>1641</v>
      </c>
      <c r="W224" s="149" t="s">
        <v>1590</v>
      </c>
      <c r="X224" s="149" t="s">
        <v>1591</v>
      </c>
      <c r="Y224" s="149" t="s">
        <v>2229</v>
      </c>
      <c r="Z224" s="149" t="s">
        <v>1288</v>
      </c>
      <c r="AA224" s="149" t="s">
        <v>1288</v>
      </c>
      <c r="AB224" s="149" t="s">
        <v>1288</v>
      </c>
      <c r="AC224" s="149" t="s">
        <v>2450</v>
      </c>
      <c r="AD224" s="149" t="s">
        <v>1892</v>
      </c>
      <c r="AE224" s="291" t="s">
        <v>2231</v>
      </c>
      <c r="AF224" s="149" t="s">
        <v>2451</v>
      </c>
      <c r="AG224" s="291" t="s">
        <v>2467</v>
      </c>
      <c r="AL224" s="135"/>
    </row>
    <row r="225" spans="1:33" ht="29.25" customHeight="1">
      <c r="A225" s="220"/>
      <c r="B225" s="220"/>
      <c r="C225" s="140">
        <v>8</v>
      </c>
      <c r="D225" s="383" t="s">
        <v>2223</v>
      </c>
      <c r="E225" s="382">
        <v>0</v>
      </c>
      <c r="F225" s="382">
        <v>0</v>
      </c>
      <c r="G225" s="382">
        <v>0</v>
      </c>
      <c r="H225" s="382">
        <v>0</v>
      </c>
      <c r="I225" s="382">
        <v>0</v>
      </c>
      <c r="J225" s="382">
        <v>0</v>
      </c>
      <c r="K225" s="382">
        <v>0</v>
      </c>
      <c r="L225" s="382">
        <v>0</v>
      </c>
      <c r="M225" s="382">
        <v>0</v>
      </c>
      <c r="N225" s="382">
        <v>0</v>
      </c>
      <c r="O225" s="382">
        <v>0</v>
      </c>
      <c r="P225" s="382">
        <v>0</v>
      </c>
      <c r="Q225" s="382">
        <v>0</v>
      </c>
      <c r="R225" s="382">
        <v>0</v>
      </c>
      <c r="S225" s="382">
        <v>0</v>
      </c>
      <c r="T225" s="382">
        <v>0</v>
      </c>
      <c r="U225" s="382">
        <v>0</v>
      </c>
      <c r="V225" s="382">
        <v>0</v>
      </c>
      <c r="W225" s="382">
        <v>0</v>
      </c>
      <c r="X225" s="382">
        <v>0</v>
      </c>
      <c r="Y225" s="382">
        <v>0</v>
      </c>
      <c r="Z225" s="382">
        <v>0</v>
      </c>
      <c r="AA225" s="382">
        <v>0</v>
      </c>
      <c r="AB225" s="382">
        <v>0</v>
      </c>
      <c r="AC225" s="382">
        <v>0</v>
      </c>
      <c r="AD225" s="382">
        <v>0</v>
      </c>
      <c r="AE225" s="382">
        <v>0</v>
      </c>
      <c r="AF225" s="382">
        <v>0</v>
      </c>
      <c r="AG225" s="382">
        <v>0</v>
      </c>
    </row>
    <row r="226" spans="1:33" ht="30.75" customHeight="1">
      <c r="A226" s="178"/>
      <c r="B226" s="178"/>
      <c r="C226" s="385">
        <v>9</v>
      </c>
      <c r="D226" s="386" t="s">
        <v>154</v>
      </c>
      <c r="E226" s="422" t="s">
        <v>155</v>
      </c>
      <c r="F226" s="422"/>
      <c r="G226" s="422"/>
      <c r="H226" s="422"/>
      <c r="I226" s="422"/>
      <c r="J226" s="422"/>
      <c r="K226" s="422"/>
      <c r="L226" s="422"/>
      <c r="M226" s="422"/>
      <c r="N226" s="422"/>
      <c r="O226" s="422"/>
      <c r="P226" s="422"/>
      <c r="Q226" s="422"/>
      <c r="R226" s="422"/>
      <c r="S226" s="422"/>
      <c r="T226" s="422"/>
      <c r="U226" s="422"/>
      <c r="V226" s="422"/>
      <c r="W226" s="422"/>
      <c r="X226" s="422"/>
      <c r="Y226" s="422"/>
      <c r="Z226" s="422"/>
      <c r="AA226" s="422"/>
      <c r="AB226" s="422"/>
      <c r="AC226" s="422"/>
      <c r="AD226" s="422"/>
      <c r="AE226" s="422"/>
      <c r="AF226" s="422"/>
      <c r="AG226" s="384"/>
    </row>
    <row r="227" spans="1:33" ht="29.25" customHeight="1">
      <c r="A227" s="178"/>
      <c r="B227" s="178"/>
      <c r="C227" s="140">
        <v>10</v>
      </c>
      <c r="D227" s="143" t="s">
        <v>156</v>
      </c>
      <c r="E227" s="423" t="s">
        <v>157</v>
      </c>
      <c r="F227" s="423"/>
      <c r="G227" s="423"/>
      <c r="H227" s="423"/>
      <c r="I227" s="423"/>
      <c r="J227" s="423"/>
      <c r="K227" s="423"/>
      <c r="L227" s="423"/>
      <c r="M227" s="423"/>
      <c r="N227" s="423"/>
      <c r="O227" s="423"/>
      <c r="P227" s="423"/>
      <c r="Q227" s="423"/>
      <c r="R227" s="423"/>
      <c r="S227" s="423"/>
      <c r="T227" s="423"/>
      <c r="U227" s="423"/>
      <c r="V227" s="423"/>
      <c r="W227" s="423"/>
      <c r="X227" s="423"/>
      <c r="Y227" s="423"/>
      <c r="Z227" s="423"/>
      <c r="AA227" s="423"/>
      <c r="AB227" s="423"/>
      <c r="AC227" s="423"/>
      <c r="AD227" s="423"/>
      <c r="AE227" s="423"/>
      <c r="AF227" s="424"/>
      <c r="AG227" s="381"/>
    </row>
    <row r="228" spans="1:33" ht="13.5" thickBot="1">
      <c r="J228" s="135"/>
    </row>
    <row r="229" spans="1:33" ht="21" customHeight="1">
      <c r="C229" s="292" t="s">
        <v>158</v>
      </c>
      <c r="D229" s="418" t="s">
        <v>159</v>
      </c>
      <c r="E229" s="419"/>
      <c r="F229" s="419"/>
      <c r="G229" s="419"/>
      <c r="H229" s="419"/>
      <c r="I229" s="419"/>
      <c r="J229" s="419"/>
      <c r="K229" s="419"/>
      <c r="L229" s="420"/>
    </row>
    <row r="230" spans="1:33" ht="21" customHeight="1">
      <c r="C230" s="293"/>
      <c r="D230" s="405" t="s">
        <v>160</v>
      </c>
      <c r="E230" s="406"/>
      <c r="F230" s="406"/>
      <c r="G230" s="406"/>
      <c r="H230" s="406"/>
      <c r="I230" s="406"/>
      <c r="J230" s="406"/>
      <c r="K230" s="406"/>
      <c r="L230" s="407"/>
    </row>
    <row r="231" spans="1:33" ht="21" customHeight="1">
      <c r="C231" s="293" t="s">
        <v>161</v>
      </c>
      <c r="D231" s="405" t="s">
        <v>162</v>
      </c>
      <c r="E231" s="406"/>
      <c r="F231" s="406"/>
      <c r="G231" s="406"/>
      <c r="H231" s="406"/>
      <c r="I231" s="406"/>
      <c r="J231" s="406"/>
      <c r="K231" s="406"/>
      <c r="L231" s="407"/>
    </row>
    <row r="232" spans="1:33" ht="21" customHeight="1">
      <c r="C232" s="293" t="s">
        <v>163</v>
      </c>
      <c r="D232" s="405" t="s">
        <v>164</v>
      </c>
      <c r="E232" s="406"/>
      <c r="F232" s="406"/>
      <c r="G232" s="406"/>
      <c r="H232" s="406"/>
      <c r="I232" s="406"/>
      <c r="J232" s="406"/>
      <c r="K232" s="406"/>
      <c r="L232" s="407"/>
    </row>
    <row r="233" spans="1:33" ht="21" customHeight="1">
      <c r="C233" s="293" t="s">
        <v>45</v>
      </c>
      <c r="D233" s="405" t="s">
        <v>165</v>
      </c>
      <c r="E233" s="406"/>
      <c r="F233" s="406"/>
      <c r="G233" s="406"/>
      <c r="H233" s="406"/>
      <c r="I233" s="406"/>
      <c r="J233" s="406"/>
      <c r="K233" s="406"/>
      <c r="L233" s="407"/>
    </row>
    <row r="234" spans="1:33" ht="21" customHeight="1">
      <c r="C234" s="293" t="s">
        <v>169</v>
      </c>
      <c r="D234" s="405" t="s">
        <v>2176</v>
      </c>
      <c r="E234" s="406"/>
      <c r="F234" s="406"/>
      <c r="G234" s="406"/>
      <c r="H234" s="406"/>
      <c r="I234" s="406"/>
      <c r="J234" s="406"/>
      <c r="K234" s="406"/>
      <c r="L234" s="407"/>
    </row>
    <row r="235" spans="1:33" ht="21" customHeight="1">
      <c r="C235" s="388" t="s">
        <v>1433</v>
      </c>
      <c r="D235" s="411" t="s">
        <v>2476</v>
      </c>
      <c r="E235" s="412"/>
      <c r="F235" s="412"/>
      <c r="G235" s="412"/>
      <c r="H235" s="412"/>
      <c r="I235" s="412"/>
      <c r="J235" s="412"/>
      <c r="K235" s="412"/>
      <c r="L235" s="413"/>
    </row>
    <row r="236" spans="1:33" ht="21" customHeight="1">
      <c r="C236" s="388" t="s">
        <v>2474</v>
      </c>
      <c r="D236" s="411" t="s">
        <v>2475</v>
      </c>
      <c r="E236" s="412"/>
      <c r="F236" s="412"/>
      <c r="G236" s="412"/>
      <c r="H236" s="412"/>
      <c r="I236" s="412"/>
      <c r="J236" s="412"/>
      <c r="K236" s="412"/>
      <c r="L236" s="413"/>
    </row>
    <row r="237" spans="1:33" ht="21" customHeight="1">
      <c r="C237" s="293" t="s">
        <v>172</v>
      </c>
      <c r="D237" s="405" t="s">
        <v>173</v>
      </c>
      <c r="E237" s="406"/>
      <c r="F237" s="406"/>
      <c r="G237" s="406"/>
      <c r="H237" s="406"/>
      <c r="I237" s="406"/>
      <c r="J237" s="406"/>
      <c r="K237" s="406"/>
      <c r="L237" s="407"/>
    </row>
    <row r="238" spans="1:33" ht="21" customHeight="1">
      <c r="C238" s="293" t="s">
        <v>1647</v>
      </c>
      <c r="D238" s="405" t="s">
        <v>1648</v>
      </c>
      <c r="E238" s="406"/>
      <c r="F238" s="406"/>
      <c r="G238" s="406"/>
      <c r="H238" s="406"/>
      <c r="I238" s="406"/>
      <c r="J238" s="406"/>
      <c r="K238" s="406"/>
      <c r="L238" s="407"/>
    </row>
    <row r="239" spans="1:33" ht="21" customHeight="1">
      <c r="C239" s="293"/>
      <c r="D239" s="408" t="s">
        <v>2236</v>
      </c>
      <c r="E239" s="409"/>
      <c r="F239" s="409"/>
      <c r="G239" s="294"/>
      <c r="H239" s="294"/>
      <c r="I239" s="294"/>
      <c r="J239" s="294"/>
      <c r="K239" s="294"/>
      <c r="L239" s="295"/>
    </row>
    <row r="240" spans="1:33" ht="32.25" customHeight="1">
      <c r="C240" s="296"/>
      <c r="D240" s="260" t="s">
        <v>236</v>
      </c>
      <c r="E240" s="425" t="s">
        <v>1650</v>
      </c>
      <c r="F240" s="426"/>
      <c r="G240" s="294"/>
      <c r="H240" s="294"/>
      <c r="I240" s="294"/>
      <c r="J240" s="294"/>
      <c r="K240" s="294"/>
      <c r="L240" s="295"/>
    </row>
    <row r="241" spans="3:12" ht="21" customHeight="1">
      <c r="C241" s="296"/>
      <c r="D241" s="297" t="s">
        <v>219</v>
      </c>
      <c r="E241" s="427" t="s">
        <v>1649</v>
      </c>
      <c r="F241" s="427"/>
      <c r="G241" s="294"/>
      <c r="H241" s="294"/>
      <c r="I241" s="294"/>
      <c r="J241" s="294"/>
      <c r="K241" s="294"/>
      <c r="L241" s="295"/>
    </row>
    <row r="242" spans="3:12" ht="21" customHeight="1">
      <c r="C242" s="296"/>
      <c r="D242" s="297" t="s">
        <v>1196</v>
      </c>
      <c r="E242" s="427"/>
      <c r="F242" s="427"/>
      <c r="G242" s="294"/>
      <c r="H242" s="294"/>
      <c r="I242" s="294"/>
      <c r="J242" s="294"/>
      <c r="K242" s="294"/>
      <c r="L242" s="295"/>
    </row>
    <row r="243" spans="3:12" ht="21" customHeight="1">
      <c r="C243" s="296"/>
      <c r="D243" s="297" t="s">
        <v>1193</v>
      </c>
      <c r="E243" s="427"/>
      <c r="F243" s="427"/>
      <c r="G243" s="294"/>
      <c r="H243" s="294"/>
      <c r="I243" s="294"/>
      <c r="J243" s="294"/>
      <c r="K243" s="294"/>
      <c r="L243" s="295"/>
    </row>
    <row r="244" spans="3:12" ht="21" customHeight="1">
      <c r="C244" s="296"/>
      <c r="D244" s="297" t="s">
        <v>220</v>
      </c>
      <c r="E244" s="427"/>
      <c r="F244" s="427"/>
      <c r="G244" s="294"/>
      <c r="H244" s="294"/>
      <c r="I244" s="294"/>
      <c r="J244" s="294"/>
      <c r="K244" s="294"/>
      <c r="L244" s="295"/>
    </row>
    <row r="245" spans="3:12" ht="21" customHeight="1">
      <c r="C245" s="296"/>
      <c r="D245" s="297" t="s">
        <v>1191</v>
      </c>
      <c r="E245" s="427"/>
      <c r="F245" s="427"/>
      <c r="G245" s="294"/>
      <c r="H245" s="294"/>
      <c r="I245" s="294"/>
      <c r="J245" s="294"/>
      <c r="K245" s="294"/>
      <c r="L245" s="295"/>
    </row>
    <row r="246" spans="3:12" ht="21" customHeight="1">
      <c r="C246" s="293" t="s">
        <v>1289</v>
      </c>
      <c r="D246" s="405" t="s">
        <v>2495</v>
      </c>
      <c r="E246" s="406"/>
      <c r="F246" s="406"/>
      <c r="G246" s="406"/>
      <c r="H246" s="406"/>
      <c r="I246" s="406"/>
      <c r="J246" s="406"/>
      <c r="K246" s="406"/>
      <c r="L246" s="407"/>
    </row>
    <row r="247" spans="3:12" ht="21" customHeight="1">
      <c r="C247" s="293" t="s">
        <v>1289</v>
      </c>
      <c r="D247" s="405" t="s">
        <v>2496</v>
      </c>
      <c r="E247" s="406"/>
      <c r="F247" s="406"/>
      <c r="G247" s="406"/>
      <c r="H247" s="406"/>
      <c r="I247" s="406"/>
      <c r="J247" s="406"/>
      <c r="K247" s="406"/>
      <c r="L247" s="407"/>
    </row>
    <row r="248" spans="3:12" ht="21" customHeight="1">
      <c r="C248" s="293" t="s">
        <v>1289</v>
      </c>
      <c r="D248" s="405" t="s">
        <v>2486</v>
      </c>
      <c r="E248" s="406"/>
      <c r="F248" s="406"/>
      <c r="G248" s="406"/>
      <c r="H248" s="406"/>
      <c r="I248" s="406"/>
      <c r="J248" s="406"/>
      <c r="K248" s="406"/>
      <c r="L248" s="407"/>
    </row>
    <row r="249" spans="3:12" ht="19.5" customHeight="1">
      <c r="C249" s="293" t="s">
        <v>1289</v>
      </c>
      <c r="D249" s="405" t="s">
        <v>2177</v>
      </c>
      <c r="E249" s="406"/>
      <c r="F249" s="406"/>
      <c r="G249" s="406"/>
      <c r="H249" s="406"/>
      <c r="I249" s="406"/>
      <c r="J249" s="406"/>
      <c r="K249" s="406"/>
      <c r="L249" s="407"/>
    </row>
    <row r="250" spans="3:12" ht="27" customHeight="1">
      <c r="C250" s="293" t="s">
        <v>1289</v>
      </c>
      <c r="D250" s="405" t="s">
        <v>2497</v>
      </c>
      <c r="E250" s="406"/>
      <c r="F250" s="406"/>
      <c r="G250" s="406"/>
      <c r="H250" s="406"/>
      <c r="I250" s="406"/>
      <c r="J250" s="406"/>
      <c r="K250" s="406"/>
      <c r="L250" s="407"/>
    </row>
    <row r="251" spans="3:12" ht="27" customHeight="1">
      <c r="C251" s="293" t="s">
        <v>1289</v>
      </c>
      <c r="D251" s="405" t="s">
        <v>2447</v>
      </c>
      <c r="E251" s="406"/>
      <c r="F251" s="406"/>
      <c r="G251" s="406"/>
      <c r="H251" s="406"/>
      <c r="I251" s="406"/>
      <c r="J251" s="406"/>
      <c r="K251" s="406"/>
      <c r="L251" s="407"/>
    </row>
    <row r="252" spans="3:12" ht="27" customHeight="1">
      <c r="C252" s="293" t="s">
        <v>1289</v>
      </c>
      <c r="D252" s="405" t="s">
        <v>2448</v>
      </c>
      <c r="E252" s="406"/>
      <c r="F252" s="406"/>
      <c r="G252" s="406"/>
      <c r="H252" s="406"/>
      <c r="I252" s="406"/>
      <c r="J252" s="406"/>
      <c r="K252" s="406"/>
      <c r="L252" s="407"/>
    </row>
    <row r="253" spans="3:12" ht="27" customHeight="1">
      <c r="C253" s="293" t="s">
        <v>1289</v>
      </c>
      <c r="D253" s="405" t="s">
        <v>2449</v>
      </c>
      <c r="E253" s="406"/>
      <c r="F253" s="406"/>
      <c r="G253" s="406"/>
      <c r="H253" s="406"/>
      <c r="I253" s="406"/>
      <c r="J253" s="406"/>
      <c r="K253" s="406"/>
      <c r="L253" s="407"/>
    </row>
    <row r="254" spans="3:12" ht="21" customHeight="1">
      <c r="C254" s="293" t="s">
        <v>1289</v>
      </c>
      <c r="D254" s="405" t="s">
        <v>2446</v>
      </c>
      <c r="E254" s="406"/>
      <c r="F254" s="406"/>
      <c r="G254" s="406"/>
      <c r="H254" s="406"/>
      <c r="I254" s="406"/>
      <c r="J254" s="406"/>
      <c r="K254" s="406"/>
      <c r="L254" s="407"/>
    </row>
    <row r="255" spans="3:12" ht="31.5" customHeight="1">
      <c r="C255" s="293" t="s">
        <v>170</v>
      </c>
      <c r="D255" s="405" t="s">
        <v>1435</v>
      </c>
      <c r="E255" s="406"/>
      <c r="F255" s="406"/>
      <c r="G255" s="406"/>
      <c r="H255" s="406"/>
      <c r="I255" s="406"/>
      <c r="J255" s="406"/>
      <c r="K255" s="406"/>
      <c r="L255" s="407"/>
    </row>
    <row r="256" spans="3:12" ht="31.5" customHeight="1">
      <c r="C256" s="293" t="s">
        <v>170</v>
      </c>
      <c r="D256" s="405" t="s">
        <v>1642</v>
      </c>
      <c r="E256" s="406"/>
      <c r="F256" s="406"/>
      <c r="G256" s="406"/>
      <c r="H256" s="406"/>
      <c r="I256" s="406"/>
      <c r="J256" s="406"/>
      <c r="K256" s="406"/>
      <c r="L256" s="407"/>
    </row>
    <row r="257" spans="3:38" ht="21" customHeight="1">
      <c r="C257" s="293" t="s">
        <v>171</v>
      </c>
      <c r="D257" s="405" t="s">
        <v>2178</v>
      </c>
      <c r="E257" s="406"/>
      <c r="F257" s="406"/>
      <c r="G257" s="406"/>
      <c r="H257" s="406"/>
      <c r="I257" s="406"/>
      <c r="J257" s="406"/>
      <c r="K257" s="406"/>
      <c r="L257" s="407"/>
    </row>
    <row r="258" spans="3:38" ht="21" customHeight="1">
      <c r="C258" s="298" t="s">
        <v>174</v>
      </c>
      <c r="D258" s="408" t="s">
        <v>1644</v>
      </c>
      <c r="E258" s="409"/>
      <c r="F258" s="409"/>
      <c r="G258" s="409"/>
      <c r="H258" s="409"/>
      <c r="I258" s="409"/>
      <c r="J258" s="409"/>
      <c r="K258" s="409"/>
      <c r="L258" s="410"/>
    </row>
    <row r="259" spans="3:38" ht="21" customHeight="1">
      <c r="C259" s="396" t="s">
        <v>2179</v>
      </c>
      <c r="D259" s="411" t="s">
        <v>2454</v>
      </c>
      <c r="E259" s="412"/>
      <c r="F259" s="412"/>
      <c r="G259" s="412"/>
      <c r="H259" s="412"/>
      <c r="I259" s="412"/>
      <c r="J259" s="412"/>
      <c r="K259" s="412"/>
      <c r="L259" s="413"/>
    </row>
    <row r="260" spans="3:38" s="374" customFormat="1" ht="21" hidden="1" customHeight="1">
      <c r="C260" s="376" t="s">
        <v>2230</v>
      </c>
      <c r="D260" s="414" t="s">
        <v>2453</v>
      </c>
      <c r="E260" s="415"/>
      <c r="F260" s="415"/>
      <c r="G260" s="415"/>
      <c r="H260" s="415"/>
      <c r="I260" s="415"/>
      <c r="J260" s="415"/>
      <c r="K260" s="415"/>
      <c r="L260" s="416"/>
      <c r="M260" s="375"/>
      <c r="N260" s="375"/>
      <c r="O260" s="375"/>
      <c r="P260" s="375"/>
      <c r="Q260" s="375"/>
      <c r="T260" s="375"/>
      <c r="U260" s="375"/>
      <c r="AL260" s="135"/>
    </row>
    <row r="261" spans="3:38" ht="21" customHeight="1">
      <c r="C261" s="352"/>
      <c r="D261" s="353" t="s">
        <v>2235</v>
      </c>
      <c r="E261" s="354"/>
      <c r="F261" s="354"/>
      <c r="G261" s="354"/>
      <c r="H261" s="354"/>
      <c r="I261" s="354"/>
      <c r="J261" s="354"/>
      <c r="K261" s="354"/>
      <c r="L261" s="355"/>
    </row>
    <row r="262" spans="3:38" ht="29.25" customHeight="1" thickBot="1">
      <c r="C262" s="299"/>
      <c r="D262" s="402" t="s">
        <v>2180</v>
      </c>
      <c r="E262" s="403"/>
      <c r="F262" s="403"/>
      <c r="G262" s="403"/>
      <c r="H262" s="403"/>
      <c r="I262" s="403"/>
      <c r="J262" s="403"/>
      <c r="K262" s="403"/>
      <c r="L262" s="404"/>
    </row>
    <row r="263" spans="3:38">
      <c r="J263" s="135"/>
    </row>
    <row r="264" spans="3:38">
      <c r="J264" s="135"/>
    </row>
    <row r="265" spans="3:38">
      <c r="J265" s="135"/>
    </row>
    <row r="266" spans="3:38">
      <c r="J266" s="135"/>
    </row>
    <row r="267" spans="3:38">
      <c r="J267" s="135"/>
    </row>
    <row r="268" spans="3:38">
      <c r="J268" s="135"/>
    </row>
    <row r="269" spans="3:38">
      <c r="J269" s="135"/>
    </row>
    <row r="270" spans="3:38">
      <c r="J270" s="135"/>
    </row>
    <row r="271" spans="3:38">
      <c r="J271" s="135"/>
    </row>
    <row r="272" spans="3:38">
      <c r="J272" s="135"/>
    </row>
    <row r="273" spans="10:10">
      <c r="J273" s="135"/>
    </row>
    <row r="274" spans="10:10">
      <c r="J274" s="135"/>
    </row>
    <row r="275" spans="10:10">
      <c r="J275" s="135"/>
    </row>
    <row r="276" spans="10:10">
      <c r="J276" s="135"/>
    </row>
    <row r="277" spans="10:10">
      <c r="J277" s="135"/>
    </row>
    <row r="278" spans="10:10">
      <c r="J278" s="135"/>
    </row>
    <row r="279" spans="10:10">
      <c r="J279" s="135"/>
    </row>
    <row r="280" spans="10:10">
      <c r="J280" s="135"/>
    </row>
    <row r="281" spans="10:10">
      <c r="J281" s="135"/>
    </row>
    <row r="282" spans="10:10">
      <c r="J282" s="135"/>
    </row>
    <row r="283" spans="10:10">
      <c r="J283" s="135"/>
    </row>
    <row r="284" spans="10:10">
      <c r="J284" s="135"/>
    </row>
    <row r="285" spans="10:10">
      <c r="J285" s="135"/>
    </row>
    <row r="286" spans="10:10">
      <c r="J286" s="135"/>
    </row>
    <row r="287" spans="10:10">
      <c r="J287" s="135"/>
    </row>
    <row r="288" spans="10:10">
      <c r="J288" s="135"/>
    </row>
    <row r="289" spans="10:10">
      <c r="J289" s="135"/>
    </row>
    <row r="290" spans="10:10">
      <c r="J290" s="135"/>
    </row>
    <row r="291" spans="10:10">
      <c r="J291" s="135"/>
    </row>
    <row r="292" spans="10:10">
      <c r="J292" s="135"/>
    </row>
    <row r="293" spans="10:10">
      <c r="J293" s="135"/>
    </row>
    <row r="294" spans="10:10">
      <c r="J294" s="135"/>
    </row>
    <row r="295" spans="10:10">
      <c r="J295" s="135"/>
    </row>
    <row r="296" spans="10:10">
      <c r="J296" s="135"/>
    </row>
    <row r="297" spans="10:10">
      <c r="J297" s="135"/>
    </row>
    <row r="298" spans="10:10">
      <c r="J298" s="135"/>
    </row>
    <row r="299" spans="10:10">
      <c r="J299" s="135"/>
    </row>
    <row r="300" spans="10:10">
      <c r="J300" s="135"/>
    </row>
    <row r="301" spans="10:10">
      <c r="J301" s="135"/>
    </row>
    <row r="302" spans="10:10">
      <c r="J302" s="135"/>
    </row>
    <row r="303" spans="10:10">
      <c r="J303" s="135"/>
    </row>
    <row r="304" spans="10:10">
      <c r="J304" s="135"/>
    </row>
    <row r="305" spans="10:10">
      <c r="J305" s="135"/>
    </row>
    <row r="306" spans="10:10">
      <c r="J306" s="135"/>
    </row>
    <row r="307" spans="10:10">
      <c r="J307" s="135"/>
    </row>
    <row r="308" spans="10:10">
      <c r="J308" s="135"/>
    </row>
    <row r="309" spans="10:10">
      <c r="J309" s="135"/>
    </row>
    <row r="310" spans="10:10">
      <c r="J310" s="135"/>
    </row>
    <row r="311" spans="10:10">
      <c r="J311" s="135"/>
    </row>
    <row r="312" spans="10:10">
      <c r="J312" s="135"/>
    </row>
    <row r="313" spans="10:10">
      <c r="J313" s="135"/>
    </row>
    <row r="314" spans="10:10">
      <c r="J314" s="135"/>
    </row>
    <row r="315" spans="10:10">
      <c r="J315" s="135"/>
    </row>
    <row r="316" spans="10:10">
      <c r="J316" s="135"/>
    </row>
    <row r="317" spans="10:10">
      <c r="J317" s="135"/>
    </row>
    <row r="318" spans="10:10">
      <c r="J318" s="135"/>
    </row>
    <row r="319" spans="10:10">
      <c r="J319" s="135"/>
    </row>
    <row r="320" spans="10:10">
      <c r="J320" s="135"/>
    </row>
    <row r="321" spans="10:10">
      <c r="J321" s="135"/>
    </row>
    <row r="322" spans="10:10">
      <c r="J322" s="135"/>
    </row>
    <row r="323" spans="10:10">
      <c r="J323" s="135"/>
    </row>
    <row r="324" spans="10:10">
      <c r="J324" s="135"/>
    </row>
    <row r="325" spans="10:10">
      <c r="J325" s="135"/>
    </row>
    <row r="326" spans="10:10">
      <c r="J326" s="135"/>
    </row>
    <row r="327" spans="10:10">
      <c r="J327" s="135"/>
    </row>
  </sheetData>
  <customSheetViews>
    <customSheetView guid="{EE9F80F0-D120-4EB8-900E-6F37F4D124A6}" showPageBreaks="1" showGridLines="0" printArea="1" hiddenRows="1" hiddenColumns="1" topLeftCell="C1">
      <pane xSplit="2" ySplit="9" topLeftCell="E57" activePane="bottomRight" state="frozen"/>
      <selection pane="bottomRight" activeCell="G59" sqref="G59"/>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1"/>
      <headerFooter>
        <oddFooter>Page &amp;P of &amp;N</oddFooter>
        <evenFooter>&amp;LPUBLIC</evenFooter>
        <firstFooter>&amp;LPUBLIC</firstFooter>
      </headerFooter>
    </customSheetView>
    <customSheetView guid="{ADB689A5-199C-47D5-A330-3295FFA6C434}" scale="80" showPageBreaks="1" showGridLines="0" hiddenRows="1" view="pageBreakPreview">
      <pane xSplit="4" ySplit="9" topLeftCell="E100" activePane="bottomRight" state="frozen"/>
      <selection pane="bottomRight" activeCell="G102" sqref="G102"/>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2"/>
      <headerFooter>
        <oddFooter>Page &amp;P of &amp;N</oddFooter>
        <evenFooter>&amp;LPUBLIC</evenFooter>
        <firstFooter>&amp;LPUBLIC</firstFooter>
      </headerFooter>
    </customSheetView>
  </customSheetViews>
  <mergeCells count="33">
    <mergeCell ref="D239:F239"/>
    <mergeCell ref="E240:F240"/>
    <mergeCell ref="E241:F245"/>
    <mergeCell ref="D250:L250"/>
    <mergeCell ref="D255:L255"/>
    <mergeCell ref="D246:L246"/>
    <mergeCell ref="D247:L247"/>
    <mergeCell ref="D248:L248"/>
    <mergeCell ref="D249:L249"/>
    <mergeCell ref="D254:L254"/>
    <mergeCell ref="D251:L251"/>
    <mergeCell ref="D252:L252"/>
    <mergeCell ref="D253:L253"/>
    <mergeCell ref="D233:L233"/>
    <mergeCell ref="D234:L234"/>
    <mergeCell ref="D235:L235"/>
    <mergeCell ref="D237:L237"/>
    <mergeCell ref="D238:L238"/>
    <mergeCell ref="D236:L236"/>
    <mergeCell ref="D2:L2"/>
    <mergeCell ref="D229:L229"/>
    <mergeCell ref="D230:L230"/>
    <mergeCell ref="D231:L231"/>
    <mergeCell ref="D232:L232"/>
    <mergeCell ref="C3:U3"/>
    <mergeCell ref="E226:AF226"/>
    <mergeCell ref="E227:AF227"/>
    <mergeCell ref="D262:L262"/>
    <mergeCell ref="D256:L256"/>
    <mergeCell ref="D257:L257"/>
    <mergeCell ref="D258:L258"/>
    <mergeCell ref="D259:L259"/>
    <mergeCell ref="D260:L260"/>
  </mergeCells>
  <conditionalFormatting sqref="E178:E180 G178:H180 M178:Q180 E173 T178:AB180 E169:AE172 E174:AE174">
    <cfRule type="cellIs" dxfId="41" priority="111" operator="equal">
      <formula>0</formula>
    </cfRule>
    <cfRule type="cellIs" dxfId="40" priority="112" operator="between">
      <formula>0.005</formula>
      <formula>-0.005</formula>
    </cfRule>
  </conditionalFormatting>
  <conditionalFormatting sqref="I178:I180">
    <cfRule type="cellIs" dxfId="39" priority="79" operator="equal">
      <formula>0</formula>
    </cfRule>
    <cfRule type="cellIs" dxfId="38" priority="80" operator="between">
      <formula>0.005</formula>
      <formula>-0.005</formula>
    </cfRule>
  </conditionalFormatting>
  <conditionalFormatting sqref="J178:J180">
    <cfRule type="cellIs" dxfId="37" priority="77" operator="equal">
      <formula>0</formula>
    </cfRule>
    <cfRule type="cellIs" dxfId="36" priority="78" operator="between">
      <formula>0.005</formula>
      <formula>-0.005</formula>
    </cfRule>
  </conditionalFormatting>
  <conditionalFormatting sqref="K178:K180">
    <cfRule type="cellIs" dxfId="35" priority="75" operator="equal">
      <formula>0</formula>
    </cfRule>
    <cfRule type="cellIs" dxfId="34" priority="76" operator="between">
      <formula>0.005</formula>
      <formula>-0.005</formula>
    </cfRule>
  </conditionalFormatting>
  <conditionalFormatting sqref="F178:F180">
    <cfRule type="cellIs" dxfId="33" priority="73" operator="equal">
      <formula>0</formula>
    </cfRule>
    <cfRule type="cellIs" dxfId="32" priority="74" operator="between">
      <formula>0.005</formula>
      <formula>-0.005</formula>
    </cfRule>
  </conditionalFormatting>
  <conditionalFormatting sqref="L178:L180">
    <cfRule type="cellIs" dxfId="31" priority="71" operator="equal">
      <formula>0</formula>
    </cfRule>
    <cfRule type="cellIs" dxfId="30" priority="72" operator="between">
      <formula>0.005</formula>
      <formula>-0.005</formula>
    </cfRule>
  </conditionalFormatting>
  <conditionalFormatting sqref="R178:S180">
    <cfRule type="cellIs" dxfId="29" priority="69" operator="equal">
      <formula>0</formula>
    </cfRule>
    <cfRule type="cellIs" dxfId="28" priority="70" operator="between">
      <formula>0.005</formula>
      <formula>-0.005</formula>
    </cfRule>
  </conditionalFormatting>
  <conditionalFormatting sqref="AC178:AC180">
    <cfRule type="cellIs" dxfId="27" priority="65" operator="equal">
      <formula>0</formula>
    </cfRule>
    <cfRule type="cellIs" dxfId="26" priority="66" operator="between">
      <formula>0.005</formula>
      <formula>-0.005</formula>
    </cfRule>
  </conditionalFormatting>
  <conditionalFormatting sqref="AD178:AD180">
    <cfRule type="cellIs" dxfId="25" priority="63" operator="equal">
      <formula>0</formula>
    </cfRule>
    <cfRule type="cellIs" dxfId="24" priority="64" operator="between">
      <formula>0.005</formula>
      <formula>-0.005</formula>
    </cfRule>
  </conditionalFormatting>
  <conditionalFormatting sqref="AE178:AE180">
    <cfRule type="cellIs" dxfId="23" priority="61" operator="equal">
      <formula>0</formula>
    </cfRule>
    <cfRule type="cellIs" dxfId="22" priority="62" operator="between">
      <formula>0.005</formula>
      <formula>-0.005</formula>
    </cfRule>
  </conditionalFormatting>
  <conditionalFormatting sqref="AF169:AF172 AF174">
    <cfRule type="cellIs" dxfId="21" priority="57" operator="equal">
      <formula>0</formula>
    </cfRule>
    <cfRule type="cellIs" dxfId="20" priority="58" operator="between">
      <formula>0.005</formula>
      <formula>-0.005</formula>
    </cfRule>
  </conditionalFormatting>
  <conditionalFormatting sqref="AF178:AF180">
    <cfRule type="cellIs" dxfId="19" priority="55" operator="equal">
      <formula>0</formula>
    </cfRule>
    <cfRule type="cellIs" dxfId="18" priority="56" operator="between">
      <formula>0.005</formula>
      <formula>-0.005</formula>
    </cfRule>
  </conditionalFormatting>
  <conditionalFormatting sqref="E176">
    <cfRule type="cellIs" dxfId="17" priority="27" operator="equal">
      <formula>0</formula>
    </cfRule>
    <cfRule type="cellIs" dxfId="16" priority="28" operator="between">
      <formula>0.005</formula>
      <formula>-0.005</formula>
    </cfRule>
  </conditionalFormatting>
  <conditionalFormatting sqref="E177">
    <cfRule type="cellIs" dxfId="15" priority="23" operator="equal">
      <formula>0</formula>
    </cfRule>
    <cfRule type="cellIs" dxfId="14" priority="24" operator="between">
      <formula>0.005</formula>
      <formula>-0.005</formula>
    </cfRule>
  </conditionalFormatting>
  <conditionalFormatting sqref="AG169:AG172 AG174">
    <cfRule type="cellIs" dxfId="13" priority="19" operator="equal">
      <formula>0</formula>
    </cfRule>
    <cfRule type="cellIs" dxfId="12" priority="20" operator="between">
      <formula>0.005</formula>
      <formula>-0.005</formula>
    </cfRule>
  </conditionalFormatting>
  <conditionalFormatting sqref="AG178 AG180">
    <cfRule type="cellIs" dxfId="11" priority="17" operator="equal">
      <formula>0</formula>
    </cfRule>
    <cfRule type="cellIs" dxfId="10" priority="18" operator="between">
      <formula>0.005</formula>
      <formula>-0.005</formula>
    </cfRule>
  </conditionalFormatting>
  <conditionalFormatting sqref="F177:AG177">
    <cfRule type="cellIs" dxfId="9" priority="11" operator="equal">
      <formula>0</formula>
    </cfRule>
    <cfRule type="cellIs" dxfId="8" priority="12" operator="between">
      <formula>0.005</formula>
      <formula>-0.005</formula>
    </cfRule>
  </conditionalFormatting>
  <conditionalFormatting sqref="AG179">
    <cfRule type="cellIs" dxfId="7" priority="7" operator="equal">
      <formula>0</formula>
    </cfRule>
    <cfRule type="cellIs" dxfId="6" priority="8" operator="between">
      <formula>0.005</formula>
      <formula>-0.005</formula>
    </cfRule>
  </conditionalFormatting>
  <conditionalFormatting sqref="F176:AG176">
    <cfRule type="cellIs" dxfId="5" priority="9" operator="equal">
      <formula>0</formula>
    </cfRule>
    <cfRule type="cellIs" dxfId="4" priority="10" operator="between">
      <formula>0.005</formula>
      <formula>-0.005</formula>
    </cfRule>
  </conditionalFormatting>
  <conditionalFormatting sqref="F173:AG173">
    <cfRule type="cellIs" dxfId="3" priority="1" operator="equal">
      <formula>0</formula>
    </cfRule>
    <cfRule type="cellIs" dxfId="2" priority="2" operator="between">
      <formula>0.005</formula>
      <formula>-0.005</formula>
    </cfRule>
  </conditionalFormatting>
  <pageMargins left="0.196850393700787" right="0.15748031496063" top="0.23622047244094499" bottom="0.39370078740157499" header="0.15748031496063" footer="0.15748031496063"/>
  <pageSetup paperSize="8" scale="18" orientation="landscape" r:id="rId3"/>
  <headerFooter>
    <oddFooter>&amp;C&amp;"Calibri"&amp;11&amp;K000000&amp;"Calibri"&amp;11&amp;K000000&amp;"Calibri"&amp;11&amp;K000000Page &amp;P of &amp;N_x000D_&amp;1#&amp;"Calibri"&amp;10&amp;K000000PUBLIC</oddFooter>
    <evenFooter>&amp;LRESTRICTED</evenFooter>
    <firstFooter>&amp;LRESTRICTED</firstFooter>
  </headerFooter>
  <rowBreaks count="1" manualBreakCount="1">
    <brk id="130" min="2" max="3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D31"/>
  <sheetViews>
    <sheetView topLeftCell="A7" workbookViewId="0">
      <selection activeCell="D32" sqref="D32"/>
    </sheetView>
  </sheetViews>
  <sheetFormatPr defaultRowHeight="12.75"/>
  <cols>
    <col min="4" max="4" width="37.7109375" bestFit="1" customWidth="1"/>
  </cols>
  <sheetData>
    <row r="2" spans="3:4">
      <c r="C2" s="356" t="s">
        <v>1857</v>
      </c>
      <c r="D2" s="356" t="s">
        <v>1511</v>
      </c>
    </row>
    <row r="3" spans="3:4">
      <c r="C3" s="66" t="s">
        <v>1351</v>
      </c>
      <c r="D3" s="66" t="s">
        <v>1352</v>
      </c>
    </row>
    <row r="4" spans="3:4">
      <c r="C4" s="66" t="s">
        <v>1353</v>
      </c>
      <c r="D4" s="66" t="s">
        <v>1354</v>
      </c>
    </row>
    <row r="5" spans="3:4">
      <c r="C5" s="66" t="s">
        <v>1436</v>
      </c>
      <c r="D5" s="66" t="s">
        <v>1438</v>
      </c>
    </row>
    <row r="6" spans="3:4">
      <c r="C6" s="66" t="s">
        <v>1</v>
      </c>
      <c r="D6" s="66" t="s">
        <v>219</v>
      </c>
    </row>
    <row r="7" spans="3:4">
      <c r="C7" s="66" t="s">
        <v>22</v>
      </c>
      <c r="D7" s="66" t="s">
        <v>670</v>
      </c>
    </row>
    <row r="8" spans="3:4">
      <c r="C8" s="66" t="s">
        <v>1897</v>
      </c>
      <c r="D8" s="66" t="s">
        <v>1898</v>
      </c>
    </row>
    <row r="9" spans="3:4">
      <c r="C9" s="66" t="s">
        <v>14</v>
      </c>
      <c r="D9" s="66" t="s">
        <v>1207</v>
      </c>
    </row>
    <row r="10" spans="3:4">
      <c r="C10" s="66" t="s">
        <v>15</v>
      </c>
      <c r="D10" s="66" t="s">
        <v>252</v>
      </c>
    </row>
    <row r="11" spans="3:4">
      <c r="C11" s="66" t="s">
        <v>24</v>
      </c>
      <c r="D11" s="66" t="s">
        <v>734</v>
      </c>
    </row>
    <row r="12" spans="3:4">
      <c r="C12" s="66" t="s">
        <v>23</v>
      </c>
      <c r="D12" s="66" t="s">
        <v>719</v>
      </c>
    </row>
    <row r="13" spans="3:4">
      <c r="C13" s="66" t="s">
        <v>25</v>
      </c>
      <c r="D13" s="66" t="s">
        <v>749</v>
      </c>
    </row>
    <row r="14" spans="3:4">
      <c r="C14" s="66" t="s">
        <v>2</v>
      </c>
      <c r="D14" s="66" t="s">
        <v>1191</v>
      </c>
    </row>
    <row r="15" spans="3:4">
      <c r="C15" s="66" t="s">
        <v>6</v>
      </c>
      <c r="D15" s="66" t="s">
        <v>1192</v>
      </c>
    </row>
    <row r="16" spans="3:4">
      <c r="C16" s="66" t="s">
        <v>1437</v>
      </c>
      <c r="D16" s="66" t="s">
        <v>1439</v>
      </c>
    </row>
    <row r="17" spans="3:4">
      <c r="C17" s="66" t="s">
        <v>3</v>
      </c>
      <c r="D17" s="66" t="s">
        <v>1193</v>
      </c>
    </row>
    <row r="18" spans="3:4">
      <c r="C18" s="66" t="s">
        <v>1659</v>
      </c>
      <c r="D18" s="66" t="s">
        <v>1664</v>
      </c>
    </row>
    <row r="19" spans="3:4">
      <c r="C19" s="66" t="s">
        <v>10</v>
      </c>
      <c r="D19" s="66" t="s">
        <v>231</v>
      </c>
    </row>
    <row r="20" spans="3:4">
      <c r="C20" s="66" t="s">
        <v>9</v>
      </c>
      <c r="D20" s="66" t="s">
        <v>1196</v>
      </c>
    </row>
    <row r="21" spans="3:4">
      <c r="C21" s="66" t="s">
        <v>4</v>
      </c>
      <c r="D21" s="66" t="s">
        <v>1198</v>
      </c>
    </row>
    <row r="22" spans="3:4">
      <c r="C22" s="66" t="s">
        <v>1807</v>
      </c>
      <c r="D22" s="66" t="s">
        <v>1808</v>
      </c>
    </row>
    <row r="23" spans="3:4">
      <c r="C23" s="66" t="s">
        <v>13</v>
      </c>
      <c r="D23" s="66" t="s">
        <v>220</v>
      </c>
    </row>
    <row r="24" spans="3:4">
      <c r="C24" s="66" t="s">
        <v>1801</v>
      </c>
      <c r="D24" s="66" t="s">
        <v>1802</v>
      </c>
    </row>
    <row r="25" spans="3:4">
      <c r="C25" s="66" t="s">
        <v>2077</v>
      </c>
      <c r="D25" s="66" t="s">
        <v>2078</v>
      </c>
    </row>
    <row r="26" spans="3:4">
      <c r="C26" s="66" t="s">
        <v>7</v>
      </c>
      <c r="D26" s="66" t="s">
        <v>1200</v>
      </c>
    </row>
    <row r="27" spans="3:4">
      <c r="C27" s="66" t="s">
        <v>8</v>
      </c>
      <c r="D27" s="66" t="s">
        <v>232</v>
      </c>
    </row>
    <row r="28" spans="3:4">
      <c r="C28" s="66" t="s">
        <v>1349</v>
      </c>
      <c r="D28" s="66" t="s">
        <v>1350</v>
      </c>
    </row>
    <row r="29" spans="3:4">
      <c r="C29" s="66" t="s">
        <v>5</v>
      </c>
      <c r="D29" s="66" t="s">
        <v>1893</v>
      </c>
    </row>
    <row r="30" spans="3:4">
      <c r="C30" s="66" t="s">
        <v>1408</v>
      </c>
      <c r="D30" s="66" t="s">
        <v>1409</v>
      </c>
    </row>
    <row r="31" spans="3:4">
      <c r="C31" s="66" t="s">
        <v>2247</v>
      </c>
      <c r="D31" s="66" t="s">
        <v>2473</v>
      </c>
    </row>
  </sheetData>
  <pageMargins left="0.7" right="0.7" top="0.75" bottom="0.75" header="0.3" footer="0.3"/>
  <pageSetup orientation="portrait" r:id="rId1"/>
  <headerFooter>
    <oddFooter>&amp;C&amp;1#&amp;"Calibri"&amp;10&amp;K000000PUBLIC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T289"/>
  <sheetViews>
    <sheetView showGridLines="0" topLeftCell="A277" zoomScale="90" zoomScaleNormal="90" zoomScaleSheetLayoutView="80" workbookViewId="0"/>
  </sheetViews>
  <sheetFormatPr defaultColWidth="9.140625" defaultRowHeight="0" customHeight="1" zeroHeight="1"/>
  <cols>
    <col min="1" max="1" width="2.7109375" style="4" customWidth="1"/>
    <col min="2" max="2" width="54.42578125" style="4" customWidth="1"/>
    <col min="3" max="3" width="27.85546875" style="4" customWidth="1"/>
    <col min="4" max="4" width="35.42578125" style="4" customWidth="1"/>
    <col min="5" max="5" width="43.85546875" style="4" customWidth="1"/>
    <col min="6" max="6" width="16.7109375" style="4" customWidth="1"/>
    <col min="7" max="7" width="24.5703125" style="4" customWidth="1"/>
    <col min="8" max="8" width="14.140625" style="4" customWidth="1"/>
    <col min="9" max="9" width="15.7109375" style="4" customWidth="1"/>
    <col min="10" max="10" width="21.85546875" style="4" customWidth="1"/>
    <col min="11" max="11" width="16.42578125" style="4" customWidth="1"/>
    <col min="12" max="12" width="15.42578125" style="4" customWidth="1"/>
    <col min="13" max="13" width="17.7109375" style="4" bestFit="1" customWidth="1"/>
    <col min="14" max="14" width="14.85546875" style="4" customWidth="1"/>
    <col min="15" max="15" width="20.140625" style="4" customWidth="1"/>
    <col min="16" max="16" width="16.7109375" style="4" bestFit="1" customWidth="1"/>
    <col min="17" max="17" width="15" style="4" bestFit="1" customWidth="1"/>
    <col min="18" max="18" width="11.85546875" style="4" customWidth="1"/>
    <col min="19" max="19" width="15" style="4" customWidth="1"/>
    <col min="20" max="20" width="13.140625" style="4" customWidth="1"/>
    <col min="21" max="21" width="11.7109375" style="4" customWidth="1"/>
    <col min="22" max="22" width="16.7109375" style="4" bestFit="1" customWidth="1"/>
    <col min="23" max="23" width="12.42578125" style="4" bestFit="1" customWidth="1"/>
    <col min="24" max="24" width="4.85546875" style="4" customWidth="1"/>
    <col min="25" max="25" width="6.42578125" style="4" customWidth="1"/>
    <col min="26" max="16384" width="9.140625" style="4"/>
  </cols>
  <sheetData>
    <row r="1" spans="2:15" ht="12.75"/>
    <row r="2" spans="2:15" ht="12.75">
      <c r="B2" s="5" t="s">
        <v>175</v>
      </c>
    </row>
    <row r="3" spans="2:15" ht="12.75">
      <c r="B3" s="5"/>
      <c r="D3" s="6"/>
    </row>
    <row r="4" spans="2:15" s="5" customFormat="1" ht="15.75" customHeight="1">
      <c r="B4" s="300" t="s">
        <v>2468</v>
      </c>
      <c r="C4" s="7"/>
      <c r="D4" s="8"/>
      <c r="E4" s="8"/>
      <c r="F4" s="7"/>
      <c r="G4" s="7"/>
      <c r="H4" s="7"/>
      <c r="I4" s="7"/>
      <c r="J4" s="7"/>
      <c r="K4" s="7"/>
      <c r="L4" s="7"/>
      <c r="M4" s="7"/>
      <c r="N4" s="7"/>
      <c r="O4" s="4"/>
    </row>
    <row r="5" spans="2:15" s="5" customFormat="1" ht="12" customHeight="1">
      <c r="B5" s="7"/>
      <c r="C5" s="7"/>
      <c r="D5" s="7"/>
      <c r="E5" s="7"/>
      <c r="F5" s="7"/>
      <c r="G5" s="7"/>
      <c r="H5" s="7"/>
      <c r="I5" s="7"/>
      <c r="J5" s="7"/>
      <c r="K5" s="7"/>
      <c r="L5" s="7"/>
      <c r="M5" s="7"/>
      <c r="N5" s="7"/>
      <c r="O5" s="4"/>
    </row>
    <row r="6" spans="2:15" s="5" customFormat="1" ht="12.75">
      <c r="B6" s="4"/>
      <c r="O6" s="4"/>
    </row>
    <row r="7" spans="2:15" ht="12.75">
      <c r="B7" s="4" t="s">
        <v>176</v>
      </c>
    </row>
    <row r="8" spans="2:15" ht="12.75">
      <c r="D8" s="116" t="s">
        <v>1342</v>
      </c>
      <c r="I8" s="9"/>
    </row>
    <row r="9" spans="2:15" ht="12.75">
      <c r="B9" s="241" t="s">
        <v>177</v>
      </c>
      <c r="C9" s="242" t="s">
        <v>35</v>
      </c>
      <c r="D9" s="243" t="s">
        <v>178</v>
      </c>
    </row>
    <row r="10" spans="2:15" ht="12.75">
      <c r="B10" s="244" t="s">
        <v>188</v>
      </c>
      <c r="C10" s="245" t="s">
        <v>946</v>
      </c>
      <c r="D10" s="245" t="s">
        <v>2022</v>
      </c>
      <c r="E10" s="6"/>
    </row>
    <row r="11" spans="2:15" ht="12.75">
      <c r="B11" s="324"/>
      <c r="C11" s="325"/>
      <c r="D11" s="325"/>
      <c r="E11" s="6"/>
    </row>
    <row r="12" spans="2:15" ht="12.75">
      <c r="B12" s="324"/>
      <c r="C12" s="325"/>
      <c r="D12" s="325"/>
      <c r="E12" s="6"/>
    </row>
    <row r="13" spans="2:15" ht="12.75"/>
    <row r="14" spans="2:15" ht="15">
      <c r="B14" s="434" t="s">
        <v>2483</v>
      </c>
      <c r="C14" s="435"/>
      <c r="D14" s="435"/>
      <c r="E14" s="435"/>
      <c r="F14" s="435"/>
      <c r="G14" s="435"/>
      <c r="H14" s="435"/>
      <c r="I14" s="436"/>
      <c r="J14" s="13"/>
      <c r="K14" s="13"/>
      <c r="L14" s="13"/>
      <c r="M14" s="13"/>
      <c r="N14" s="13"/>
    </row>
    <row r="15" spans="2:15" ht="12.75">
      <c r="B15" s="16"/>
      <c r="C15" s="17"/>
      <c r="D15" s="17"/>
      <c r="E15" s="17"/>
      <c r="F15" s="17"/>
      <c r="G15" s="17"/>
      <c r="H15" s="17"/>
      <c r="I15" s="18"/>
      <c r="J15" s="13"/>
      <c r="K15" s="13"/>
      <c r="L15" s="13"/>
      <c r="M15" s="13"/>
      <c r="N15" s="13"/>
    </row>
    <row r="16" spans="2:15" s="14" customFormat="1" ht="58.5" customHeight="1">
      <c r="B16" s="344" t="s">
        <v>180</v>
      </c>
      <c r="C16" s="344" t="s">
        <v>2023</v>
      </c>
      <c r="D16" s="344" t="s">
        <v>182</v>
      </c>
      <c r="E16" s="344" t="s">
        <v>183</v>
      </c>
      <c r="F16" s="344" t="s">
        <v>184</v>
      </c>
      <c r="G16" s="344" t="s">
        <v>185</v>
      </c>
      <c r="H16" s="344" t="s">
        <v>186</v>
      </c>
      <c r="I16" s="344" t="s">
        <v>187</v>
      </c>
      <c r="J16" s="13"/>
      <c r="O16" s="4"/>
    </row>
    <row r="17" spans="2:20" s="230" customFormat="1" ht="18" customHeight="1">
      <c r="B17" s="83" t="s">
        <v>188</v>
      </c>
      <c r="C17" s="284" t="s">
        <v>189</v>
      </c>
      <c r="D17" s="284" t="s">
        <v>2484</v>
      </c>
      <c r="E17" s="301" t="s">
        <v>670</v>
      </c>
      <c r="F17" s="345">
        <v>5.9997000000000002E-4</v>
      </c>
      <c r="G17" s="345">
        <v>9.7669610000000004E-2</v>
      </c>
      <c r="H17" s="345">
        <v>4.4092699999999999E-3</v>
      </c>
      <c r="I17" s="345">
        <v>57.209348439999999</v>
      </c>
      <c r="J17" s="346"/>
      <c r="K17" s="347"/>
      <c r="L17" s="348"/>
      <c r="M17" s="348"/>
      <c r="N17" s="348"/>
      <c r="O17" s="4"/>
      <c r="P17" s="348"/>
      <c r="Q17" s="348"/>
      <c r="R17" s="348"/>
      <c r="S17" s="348"/>
      <c r="T17" s="348"/>
    </row>
    <row r="18" spans="2:20" s="230" customFormat="1" ht="18" customHeight="1">
      <c r="B18" s="83" t="s">
        <v>188</v>
      </c>
      <c r="C18" s="284" t="s">
        <v>189</v>
      </c>
      <c r="D18" s="284" t="s">
        <v>2484</v>
      </c>
      <c r="E18" s="301" t="s">
        <v>252</v>
      </c>
      <c r="F18" s="345">
        <v>6.9996999999999995E-4</v>
      </c>
      <c r="G18" s="345">
        <v>6.4641300000000002E-3</v>
      </c>
      <c r="H18" s="345">
        <v>6.2087899999999996E-3</v>
      </c>
      <c r="I18" s="345">
        <v>31.174839349999999</v>
      </c>
      <c r="J18" s="346"/>
      <c r="K18" s="347"/>
      <c r="L18" s="348"/>
      <c r="M18" s="348"/>
      <c r="N18" s="348"/>
      <c r="O18" s="4"/>
      <c r="P18" s="348"/>
      <c r="Q18" s="348"/>
      <c r="R18" s="348"/>
      <c r="S18" s="348"/>
      <c r="T18" s="348"/>
    </row>
    <row r="19" spans="2:20" s="13" customFormat="1" ht="18" customHeight="1">
      <c r="B19" s="83" t="s">
        <v>188</v>
      </c>
      <c r="C19" s="284" t="s">
        <v>189</v>
      </c>
      <c r="D19" s="284" t="s">
        <v>2484</v>
      </c>
      <c r="E19" s="301" t="s">
        <v>219</v>
      </c>
      <c r="F19" s="345">
        <v>155.29270104</v>
      </c>
      <c r="G19" s="345">
        <v>1.7301231399999999</v>
      </c>
      <c r="H19" s="345">
        <v>7.5273839999999995E-2</v>
      </c>
      <c r="I19" s="345">
        <v>60.140443079999997</v>
      </c>
      <c r="J19" s="349"/>
      <c r="K19" s="85"/>
      <c r="L19" s="14"/>
      <c r="M19" s="14"/>
      <c r="N19" s="14"/>
      <c r="O19" s="4"/>
      <c r="P19" s="14"/>
      <c r="Q19" s="14"/>
      <c r="R19" s="14"/>
      <c r="S19" s="14"/>
      <c r="T19" s="14"/>
    </row>
    <row r="20" spans="2:20" s="13" customFormat="1" ht="18" customHeight="1">
      <c r="B20" s="83" t="s">
        <v>188</v>
      </c>
      <c r="C20" s="284" t="s">
        <v>189</v>
      </c>
      <c r="D20" s="284" t="s">
        <v>2484</v>
      </c>
      <c r="E20" s="301" t="s">
        <v>1198</v>
      </c>
      <c r="F20" s="345">
        <v>27.34380063</v>
      </c>
      <c r="G20" s="345">
        <v>48.072142739999997</v>
      </c>
      <c r="H20" s="345">
        <v>0.74188653999999998</v>
      </c>
      <c r="I20" s="345">
        <v>34.606501790000003</v>
      </c>
      <c r="J20" s="349"/>
      <c r="K20" s="85"/>
      <c r="L20" s="14"/>
      <c r="M20" s="14"/>
      <c r="N20" s="14"/>
      <c r="O20" s="4"/>
      <c r="P20" s="14"/>
      <c r="Q20" s="14"/>
      <c r="R20" s="14"/>
      <c r="S20" s="14"/>
      <c r="T20" s="14"/>
    </row>
    <row r="21" spans="2:20" s="13" customFormat="1" ht="18" customHeight="1">
      <c r="B21" s="83" t="s">
        <v>188</v>
      </c>
      <c r="C21" s="284" t="s">
        <v>189</v>
      </c>
      <c r="D21" s="284" t="s">
        <v>2484</v>
      </c>
      <c r="E21" s="301" t="s">
        <v>1207</v>
      </c>
      <c r="F21" s="345">
        <v>1.209257E-2</v>
      </c>
      <c r="G21" s="345">
        <v>1.23530417</v>
      </c>
      <c r="H21" s="345">
        <v>1.4414999999999999E-3</v>
      </c>
      <c r="I21" s="345">
        <v>6.75503696</v>
      </c>
      <c r="J21" s="349"/>
      <c r="K21" s="85"/>
      <c r="L21" s="14"/>
      <c r="M21" s="14"/>
      <c r="N21" s="14"/>
      <c r="O21" s="4"/>
      <c r="P21" s="14"/>
      <c r="Q21" s="14"/>
      <c r="R21" s="14"/>
      <c r="S21" s="14"/>
      <c r="T21" s="14"/>
    </row>
    <row r="22" spans="2:20" s="13" customFormat="1" ht="18" customHeight="1">
      <c r="B22" s="83" t="s">
        <v>188</v>
      </c>
      <c r="C22" s="284" t="s">
        <v>189</v>
      </c>
      <c r="D22" s="284" t="s">
        <v>2484</v>
      </c>
      <c r="E22" s="301" t="s">
        <v>220</v>
      </c>
      <c r="F22" s="345">
        <v>0.53553826000000004</v>
      </c>
      <c r="G22" s="345">
        <v>18.345978629999998</v>
      </c>
      <c r="H22" s="345">
        <v>3.9730980000000006E-2</v>
      </c>
      <c r="I22" s="345">
        <v>35.119578669999996</v>
      </c>
      <c r="J22" s="349"/>
      <c r="K22" s="85"/>
      <c r="L22" s="14"/>
      <c r="M22" s="14"/>
      <c r="N22" s="14"/>
      <c r="O22" s="4"/>
      <c r="P22" s="14"/>
      <c r="Q22" s="14"/>
      <c r="R22" s="14"/>
      <c r="S22" s="14"/>
      <c r="T22" s="14"/>
    </row>
    <row r="23" spans="2:20" s="13" customFormat="1" ht="18" customHeight="1">
      <c r="B23" s="83" t="s">
        <v>188</v>
      </c>
      <c r="C23" s="284" t="s">
        <v>189</v>
      </c>
      <c r="D23" s="284" t="s">
        <v>2484</v>
      </c>
      <c r="E23" s="301" t="s">
        <v>1191</v>
      </c>
      <c r="F23" s="345">
        <v>2.6388410000000001E-2</v>
      </c>
      <c r="G23" s="345">
        <v>0.32035080999999999</v>
      </c>
      <c r="H23" s="345">
        <v>3.7527379999999999E-2</v>
      </c>
      <c r="I23" s="345">
        <v>61.434019570000004</v>
      </c>
      <c r="J23" s="349"/>
      <c r="K23" s="85"/>
      <c r="L23" s="14"/>
      <c r="M23" s="14"/>
      <c r="N23" s="14"/>
      <c r="O23" s="4"/>
      <c r="P23" s="14"/>
      <c r="Q23" s="14"/>
      <c r="R23" s="14"/>
      <c r="S23" s="14"/>
      <c r="T23" s="14"/>
    </row>
    <row r="24" spans="2:20" s="13" customFormat="1" ht="18" customHeight="1">
      <c r="B24" s="83" t="s">
        <v>188</v>
      </c>
      <c r="C24" s="284" t="s">
        <v>189</v>
      </c>
      <c r="D24" s="284" t="s">
        <v>2484</v>
      </c>
      <c r="E24" s="301" t="s">
        <v>1193</v>
      </c>
      <c r="F24" s="345">
        <v>14.322415940000001</v>
      </c>
      <c r="G24" s="345">
        <v>19.36202587</v>
      </c>
      <c r="H24" s="345">
        <v>8.4646439999999989E-2</v>
      </c>
      <c r="I24" s="345">
        <v>52.865189540000003</v>
      </c>
      <c r="J24" s="349"/>
      <c r="K24" s="85"/>
      <c r="L24" s="14"/>
      <c r="M24" s="14"/>
      <c r="N24" s="14"/>
      <c r="O24" s="4"/>
      <c r="P24" s="14"/>
      <c r="Q24" s="14"/>
      <c r="R24" s="14"/>
      <c r="S24" s="14"/>
      <c r="T24" s="14"/>
    </row>
    <row r="25" spans="2:20" s="13" customFormat="1" ht="18" customHeight="1">
      <c r="B25" s="83" t="s">
        <v>188</v>
      </c>
      <c r="C25" s="284" t="s">
        <v>189</v>
      </c>
      <c r="D25" s="284" t="s">
        <v>2484</v>
      </c>
      <c r="E25" s="301" t="s">
        <v>1893</v>
      </c>
      <c r="F25" s="345">
        <v>24.878178169999998</v>
      </c>
      <c r="G25" s="345">
        <v>52.33821751</v>
      </c>
      <c r="H25" s="345">
        <v>0.59450399999999992</v>
      </c>
      <c r="I25" s="345">
        <v>44.62714888</v>
      </c>
      <c r="J25" s="349"/>
      <c r="K25" s="85"/>
      <c r="L25" s="14"/>
      <c r="M25" s="14"/>
      <c r="N25" s="14"/>
      <c r="O25" s="4"/>
      <c r="P25" s="14"/>
      <c r="Q25" s="14"/>
      <c r="R25" s="14"/>
      <c r="S25" s="14"/>
      <c r="T25" s="14"/>
    </row>
    <row r="26" spans="2:20" s="13" customFormat="1" ht="18" customHeight="1">
      <c r="B26" s="83" t="s">
        <v>188</v>
      </c>
      <c r="C26" s="284" t="s">
        <v>189</v>
      </c>
      <c r="D26" s="284" t="s">
        <v>2484</v>
      </c>
      <c r="E26" s="301" t="s">
        <v>1200</v>
      </c>
      <c r="F26" s="345">
        <v>4.80397827</v>
      </c>
      <c r="G26" s="345">
        <v>22.080922249999997</v>
      </c>
      <c r="H26" s="345">
        <v>0.43972188000000001</v>
      </c>
      <c r="I26" s="345">
        <v>38.233640189999996</v>
      </c>
      <c r="J26" s="349"/>
      <c r="K26" s="85"/>
      <c r="L26" s="14"/>
      <c r="M26" s="14"/>
      <c r="N26" s="14"/>
      <c r="O26" s="4"/>
      <c r="P26" s="14"/>
      <c r="Q26" s="14"/>
      <c r="R26" s="14"/>
      <c r="S26" s="14"/>
      <c r="T26" s="14"/>
    </row>
    <row r="27" spans="2:20" s="13" customFormat="1" ht="16.5" customHeight="1">
      <c r="B27" s="83" t="s">
        <v>188</v>
      </c>
      <c r="C27" s="284" t="s">
        <v>189</v>
      </c>
      <c r="D27" s="284" t="s">
        <v>2484</v>
      </c>
      <c r="E27" s="301" t="s">
        <v>1192</v>
      </c>
      <c r="F27" s="345">
        <v>10.87820206</v>
      </c>
      <c r="G27" s="345">
        <v>51.41291433</v>
      </c>
      <c r="H27" s="345">
        <v>5.2603780000000003E-2</v>
      </c>
      <c r="I27" s="345">
        <v>20.566341389999998</v>
      </c>
      <c r="J27" s="349"/>
      <c r="K27" s="85"/>
      <c r="L27" s="14"/>
      <c r="M27" s="14"/>
      <c r="N27" s="14"/>
      <c r="O27" s="4"/>
      <c r="P27" s="14"/>
      <c r="Q27" s="14"/>
      <c r="R27" s="14"/>
      <c r="S27" s="14"/>
      <c r="T27" s="14"/>
    </row>
    <row r="28" spans="2:20" s="13" customFormat="1" ht="18" customHeight="1">
      <c r="B28" s="83" t="s">
        <v>188</v>
      </c>
      <c r="C28" s="284" t="s">
        <v>189</v>
      </c>
      <c r="D28" s="284" t="s">
        <v>2484</v>
      </c>
      <c r="E28" s="301" t="s">
        <v>719</v>
      </c>
      <c r="F28" s="345">
        <v>6.9132509999999994E-2</v>
      </c>
      <c r="G28" s="345">
        <v>9.7744504299999999</v>
      </c>
      <c r="H28" s="345">
        <v>6.6139229999999993E-2</v>
      </c>
      <c r="I28" s="345">
        <v>81.751424189999994</v>
      </c>
      <c r="J28" s="349"/>
      <c r="K28" s="85"/>
      <c r="L28" s="14"/>
      <c r="M28" s="14"/>
      <c r="N28" s="14"/>
      <c r="O28" s="4"/>
      <c r="P28" s="14"/>
      <c r="Q28" s="14"/>
      <c r="R28" s="14"/>
      <c r="S28" s="14"/>
      <c r="T28" s="14"/>
    </row>
    <row r="29" spans="2:20" s="13" customFormat="1" ht="18" customHeight="1">
      <c r="B29" s="83" t="s">
        <v>188</v>
      </c>
      <c r="C29" s="284" t="s">
        <v>189</v>
      </c>
      <c r="D29" s="284" t="s">
        <v>2484</v>
      </c>
      <c r="E29" s="301" t="s">
        <v>734</v>
      </c>
      <c r="F29" s="345">
        <v>0.54189947000000005</v>
      </c>
      <c r="G29" s="345">
        <v>51.898424290000001</v>
      </c>
      <c r="H29" s="345">
        <v>3.7177889999999998E-2</v>
      </c>
      <c r="I29" s="345">
        <v>75.031482859999997</v>
      </c>
      <c r="J29" s="349"/>
      <c r="K29" s="85"/>
      <c r="L29" s="14"/>
      <c r="M29" s="14"/>
      <c r="N29" s="14"/>
      <c r="O29" s="4"/>
      <c r="P29" s="14"/>
      <c r="Q29" s="14"/>
      <c r="R29" s="14"/>
      <c r="S29" s="14"/>
      <c r="T29" s="14"/>
    </row>
    <row r="30" spans="2:20" s="13" customFormat="1" ht="18" customHeight="1">
      <c r="B30" s="83" t="s">
        <v>188</v>
      </c>
      <c r="C30" s="284" t="s">
        <v>189</v>
      </c>
      <c r="D30" s="284" t="s">
        <v>2484</v>
      </c>
      <c r="E30" s="301" t="s">
        <v>749</v>
      </c>
      <c r="F30" s="345">
        <v>0.16419418</v>
      </c>
      <c r="G30" s="345">
        <v>66.871669539999999</v>
      </c>
      <c r="H30" s="345">
        <v>0.10646289</v>
      </c>
      <c r="I30" s="345">
        <v>79.626114049999998</v>
      </c>
      <c r="J30" s="349"/>
      <c r="K30" s="85"/>
      <c r="L30" s="14"/>
      <c r="M30" s="14"/>
      <c r="N30" s="14"/>
      <c r="O30" s="4"/>
      <c r="P30" s="14"/>
      <c r="Q30" s="14"/>
      <c r="R30" s="14"/>
      <c r="S30" s="14"/>
      <c r="T30" s="14"/>
    </row>
    <row r="31" spans="2:20" s="13" customFormat="1" ht="18" customHeight="1">
      <c r="B31" s="83" t="s">
        <v>188</v>
      </c>
      <c r="C31" s="284" t="s">
        <v>189</v>
      </c>
      <c r="D31" s="284" t="s">
        <v>2484</v>
      </c>
      <c r="E31" s="301" t="s">
        <v>232</v>
      </c>
      <c r="F31" s="345">
        <v>2.6022804000000002</v>
      </c>
      <c r="G31" s="345">
        <v>29.903613740000001</v>
      </c>
      <c r="H31" s="345">
        <v>4.2699310000000004E-2</v>
      </c>
      <c r="I31" s="345">
        <v>23.412334350000002</v>
      </c>
      <c r="J31" s="349"/>
      <c r="K31" s="85"/>
      <c r="L31" s="14"/>
      <c r="M31" s="14"/>
      <c r="N31" s="14"/>
      <c r="O31" s="4"/>
      <c r="P31" s="14"/>
      <c r="Q31" s="14"/>
      <c r="R31" s="14"/>
      <c r="S31" s="14"/>
      <c r="T31" s="14"/>
    </row>
    <row r="32" spans="2:20" s="13" customFormat="1" ht="18" customHeight="1">
      <c r="B32" s="83" t="s">
        <v>188</v>
      </c>
      <c r="C32" s="284" t="s">
        <v>189</v>
      </c>
      <c r="D32" s="284" t="s">
        <v>2484</v>
      </c>
      <c r="E32" s="301" t="s">
        <v>231</v>
      </c>
      <c r="F32" s="345">
        <v>0.55843494999999999</v>
      </c>
      <c r="G32" s="345">
        <v>11.29641107</v>
      </c>
      <c r="H32" s="345">
        <v>4.0155040000000003E-2</v>
      </c>
      <c r="I32" s="345">
        <v>9.2469719299999991</v>
      </c>
      <c r="J32" s="349"/>
      <c r="K32" s="85"/>
      <c r="L32" s="14"/>
      <c r="M32" s="14"/>
      <c r="N32" s="14"/>
      <c r="O32" s="4"/>
      <c r="P32" s="14"/>
      <c r="Q32" s="14"/>
      <c r="R32" s="14"/>
      <c r="S32" s="14"/>
      <c r="T32" s="14"/>
    </row>
    <row r="33" spans="2:20" s="13" customFormat="1" ht="18" customHeight="1">
      <c r="B33" s="83" t="s">
        <v>188</v>
      </c>
      <c r="C33" s="284" t="s">
        <v>189</v>
      </c>
      <c r="D33" s="284" t="s">
        <v>2484</v>
      </c>
      <c r="E33" s="301" t="s">
        <v>1196</v>
      </c>
      <c r="F33" s="345">
        <v>179.26409024999998</v>
      </c>
      <c r="G33" s="345">
        <v>65.365352990000005</v>
      </c>
      <c r="H33" s="345">
        <v>5.6869799999999998E-2</v>
      </c>
      <c r="I33" s="345">
        <v>43.815814620000005</v>
      </c>
      <c r="J33" s="349"/>
      <c r="K33" s="85"/>
      <c r="L33" s="14"/>
      <c r="M33" s="14"/>
      <c r="N33" s="14"/>
      <c r="O33" s="4"/>
      <c r="P33" s="14"/>
      <c r="Q33" s="14"/>
      <c r="R33" s="14"/>
      <c r="S33" s="14"/>
      <c r="T33" s="14"/>
    </row>
    <row r="34" spans="2:20" s="13" customFormat="1" ht="18" customHeight="1">
      <c r="B34" s="83" t="s">
        <v>188</v>
      </c>
      <c r="C34" s="284" t="s">
        <v>189</v>
      </c>
      <c r="D34" s="284" t="s">
        <v>2484</v>
      </c>
      <c r="E34" s="301" t="s">
        <v>1352</v>
      </c>
      <c r="F34" s="345">
        <v>0</v>
      </c>
      <c r="G34" s="345">
        <v>0</v>
      </c>
      <c r="H34" s="345">
        <v>2.217535E-2</v>
      </c>
      <c r="I34" s="345">
        <v>76.984837319999997</v>
      </c>
      <c r="J34" s="349"/>
      <c r="K34" s="85"/>
      <c r="L34" s="14"/>
      <c r="M34" s="14"/>
      <c r="N34" s="14"/>
      <c r="O34" s="4"/>
      <c r="P34" s="14"/>
      <c r="Q34" s="14"/>
      <c r="R34" s="14"/>
      <c r="S34" s="14"/>
      <c r="T34" s="14"/>
    </row>
    <row r="35" spans="2:20" s="13" customFormat="1" ht="18" customHeight="1">
      <c r="B35" s="83" t="s">
        <v>188</v>
      </c>
      <c r="C35" s="284" t="s">
        <v>189</v>
      </c>
      <c r="D35" s="284" t="s">
        <v>2484</v>
      </c>
      <c r="E35" s="301" t="s">
        <v>1354</v>
      </c>
      <c r="F35" s="345">
        <v>0</v>
      </c>
      <c r="G35" s="345">
        <v>0</v>
      </c>
      <c r="H35" s="345">
        <v>1.9822610000000001E-2</v>
      </c>
      <c r="I35" s="345">
        <v>80.915029110000006</v>
      </c>
      <c r="J35" s="349"/>
      <c r="K35" s="85"/>
      <c r="L35" s="14"/>
      <c r="M35" s="14"/>
      <c r="N35" s="14"/>
      <c r="O35" s="4"/>
      <c r="P35" s="14"/>
      <c r="Q35" s="14"/>
      <c r="R35" s="14"/>
      <c r="S35" s="14"/>
      <c r="T35" s="14"/>
    </row>
    <row r="36" spans="2:20" s="13" customFormat="1" ht="18" customHeight="1">
      <c r="B36" s="83" t="s">
        <v>188</v>
      </c>
      <c r="C36" s="284" t="s">
        <v>189</v>
      </c>
      <c r="D36" s="284" t="s">
        <v>2484</v>
      </c>
      <c r="E36" s="301" t="s">
        <v>1350</v>
      </c>
      <c r="F36" s="345">
        <v>29.43975914</v>
      </c>
      <c r="G36" s="345">
        <v>59.033424969999999</v>
      </c>
      <c r="H36" s="345">
        <v>1.174037</v>
      </c>
      <c r="I36" s="345">
        <v>48.774163999999999</v>
      </c>
      <c r="J36" s="349"/>
      <c r="K36" s="85"/>
      <c r="L36" s="14"/>
      <c r="M36" s="14"/>
      <c r="N36" s="14"/>
      <c r="O36" s="4"/>
      <c r="P36" s="14"/>
      <c r="Q36" s="14"/>
      <c r="R36" s="14"/>
      <c r="S36" s="14"/>
      <c r="T36" s="14"/>
    </row>
    <row r="37" spans="2:20" s="13" customFormat="1" ht="18" customHeight="1">
      <c r="B37" s="83" t="s">
        <v>188</v>
      </c>
      <c r="C37" s="284" t="s">
        <v>189</v>
      </c>
      <c r="D37" s="284" t="s">
        <v>2484</v>
      </c>
      <c r="E37" s="301" t="s">
        <v>1409</v>
      </c>
      <c r="F37" s="345">
        <v>15.93846304</v>
      </c>
      <c r="G37" s="345">
        <v>37.342146419999999</v>
      </c>
      <c r="H37" s="345">
        <v>1.0225287599999999</v>
      </c>
      <c r="I37" s="345">
        <v>37.963817299999995</v>
      </c>
      <c r="J37" s="349"/>
      <c r="K37" s="85"/>
      <c r="L37" s="14"/>
      <c r="M37" s="14"/>
      <c r="N37" s="14"/>
      <c r="O37" s="4"/>
      <c r="P37" s="14"/>
      <c r="Q37" s="14"/>
      <c r="R37" s="14"/>
      <c r="S37" s="14"/>
      <c r="T37" s="14"/>
    </row>
    <row r="38" spans="2:20" s="13" customFormat="1" ht="18" customHeight="1">
      <c r="B38" s="83" t="s">
        <v>188</v>
      </c>
      <c r="C38" s="284" t="s">
        <v>189</v>
      </c>
      <c r="D38" s="284" t="s">
        <v>2484</v>
      </c>
      <c r="E38" s="301" t="s">
        <v>1438</v>
      </c>
      <c r="F38" s="345">
        <v>0</v>
      </c>
      <c r="G38" s="345">
        <v>0</v>
      </c>
      <c r="H38" s="345">
        <v>1.700159E-2</v>
      </c>
      <c r="I38" s="345">
        <v>78.065674689999994</v>
      </c>
      <c r="J38" s="349"/>
      <c r="K38" s="85"/>
      <c r="L38" s="14"/>
      <c r="M38" s="14"/>
      <c r="N38" s="14"/>
      <c r="O38" s="4"/>
      <c r="P38" s="14"/>
      <c r="Q38" s="14"/>
      <c r="R38" s="14"/>
      <c r="S38" s="14"/>
      <c r="T38" s="14"/>
    </row>
    <row r="39" spans="2:20" s="13" customFormat="1" ht="18" customHeight="1">
      <c r="B39" s="83" t="s">
        <v>188</v>
      </c>
      <c r="C39" s="284" t="s">
        <v>189</v>
      </c>
      <c r="D39" s="284" t="s">
        <v>2484</v>
      </c>
      <c r="E39" s="301" t="s">
        <v>1439</v>
      </c>
      <c r="F39" s="345">
        <v>15.78138845</v>
      </c>
      <c r="G39" s="345">
        <v>9.7717509999999994E-2</v>
      </c>
      <c r="H39" s="345">
        <v>4.2817769999999998E-2</v>
      </c>
      <c r="I39" s="345">
        <v>56.201039260000002</v>
      </c>
      <c r="J39" s="349"/>
      <c r="K39" s="85"/>
      <c r="L39" s="14"/>
      <c r="M39" s="14"/>
      <c r="N39" s="14"/>
      <c r="O39" s="4"/>
      <c r="P39" s="14"/>
      <c r="Q39" s="14"/>
      <c r="R39" s="14"/>
      <c r="S39" s="14"/>
      <c r="T39" s="14"/>
    </row>
    <row r="40" spans="2:20" s="13" customFormat="1" ht="18" customHeight="1">
      <c r="B40" s="83" t="s">
        <v>188</v>
      </c>
      <c r="C40" s="284" t="s">
        <v>189</v>
      </c>
      <c r="D40" s="284" t="s">
        <v>2484</v>
      </c>
      <c r="E40" s="301" t="s">
        <v>1664</v>
      </c>
      <c r="F40" s="345">
        <v>75.224732180000004</v>
      </c>
      <c r="G40" s="345">
        <v>1.7174498</v>
      </c>
      <c r="H40" s="345">
        <v>0.13113912</v>
      </c>
      <c r="I40" s="345">
        <v>49.635874560000005</v>
      </c>
      <c r="J40" s="349"/>
      <c r="K40" s="85"/>
      <c r="L40" s="14"/>
      <c r="M40" s="14"/>
      <c r="N40" s="14"/>
      <c r="O40" s="4"/>
      <c r="P40" s="14"/>
      <c r="Q40" s="14"/>
      <c r="R40" s="14"/>
      <c r="S40" s="14"/>
      <c r="T40" s="14"/>
    </row>
    <row r="41" spans="2:20" s="13" customFormat="1" ht="18" customHeight="1">
      <c r="B41" s="83" t="s">
        <v>188</v>
      </c>
      <c r="C41" s="284" t="s">
        <v>189</v>
      </c>
      <c r="D41" s="284" t="s">
        <v>2484</v>
      </c>
      <c r="E41" s="301" t="s">
        <v>1802</v>
      </c>
      <c r="F41" s="345">
        <v>18.038419009999998</v>
      </c>
      <c r="G41" s="345">
        <v>24.457322260000002</v>
      </c>
      <c r="H41" s="345">
        <v>0.1782011</v>
      </c>
      <c r="I41" s="345">
        <v>73.179254710000009</v>
      </c>
      <c r="J41" s="349"/>
      <c r="K41" s="85"/>
      <c r="L41" s="14"/>
      <c r="M41" s="14"/>
      <c r="N41" s="14"/>
      <c r="O41" s="4"/>
      <c r="P41" s="14"/>
      <c r="Q41" s="14"/>
      <c r="R41" s="14"/>
      <c r="S41" s="14"/>
      <c r="T41" s="14"/>
    </row>
    <row r="42" spans="2:20" s="13" customFormat="1" ht="18" customHeight="1">
      <c r="B42" s="83" t="s">
        <v>188</v>
      </c>
      <c r="C42" s="284" t="s">
        <v>189</v>
      </c>
      <c r="D42" s="284" t="s">
        <v>2484</v>
      </c>
      <c r="E42" s="301" t="s">
        <v>1808</v>
      </c>
      <c r="F42" s="345">
        <v>35.85431518</v>
      </c>
      <c r="G42" s="345">
        <v>60.699732820000001</v>
      </c>
      <c r="H42" s="345">
        <v>1.4811516600000001</v>
      </c>
      <c r="I42" s="345">
        <v>55.257417779999997</v>
      </c>
      <c r="J42" s="349"/>
      <c r="K42" s="85"/>
      <c r="L42" s="14"/>
      <c r="M42" s="14"/>
      <c r="N42" s="14"/>
      <c r="O42" s="4"/>
      <c r="P42" s="14"/>
      <c r="Q42" s="14"/>
      <c r="R42" s="14"/>
      <c r="S42" s="14"/>
      <c r="T42" s="14"/>
    </row>
    <row r="43" spans="2:20" s="13" customFormat="1" ht="18" customHeight="1">
      <c r="B43" s="83" t="s">
        <v>188</v>
      </c>
      <c r="C43" s="284" t="s">
        <v>189</v>
      </c>
      <c r="D43" s="284" t="s">
        <v>2484</v>
      </c>
      <c r="E43" s="301" t="s">
        <v>1898</v>
      </c>
      <c r="F43" s="345">
        <v>5.8471319900000003</v>
      </c>
      <c r="G43" s="345">
        <v>22.928106790000001</v>
      </c>
      <c r="H43" s="345">
        <v>1.0467831299999999</v>
      </c>
      <c r="I43" s="345">
        <v>73.727265160000002</v>
      </c>
      <c r="J43" s="349"/>
      <c r="K43" s="85"/>
      <c r="L43" s="14"/>
      <c r="M43" s="14"/>
      <c r="N43" s="14"/>
      <c r="O43" s="4"/>
      <c r="P43" s="14"/>
      <c r="Q43" s="14"/>
      <c r="R43" s="14"/>
      <c r="S43" s="14"/>
      <c r="T43" s="14"/>
    </row>
    <row r="44" spans="2:20" s="13" customFormat="1" ht="18" customHeight="1">
      <c r="B44" s="83" t="s">
        <v>188</v>
      </c>
      <c r="C44" s="284" t="s">
        <v>189</v>
      </c>
      <c r="D44" s="284" t="s">
        <v>2484</v>
      </c>
      <c r="E44" s="301" t="s">
        <v>2078</v>
      </c>
      <c r="F44" s="345">
        <v>12.72322516</v>
      </c>
      <c r="G44" s="345">
        <v>19.986715050000001</v>
      </c>
      <c r="H44" s="345">
        <v>3.4226041399999998</v>
      </c>
      <c r="I44" s="345">
        <v>62.184957070000003</v>
      </c>
      <c r="J44" s="349"/>
      <c r="K44" s="85"/>
      <c r="L44" s="14"/>
      <c r="M44" s="14"/>
      <c r="N44" s="14"/>
      <c r="O44" s="4"/>
      <c r="P44" s="14"/>
      <c r="Q44" s="14"/>
      <c r="R44" s="14"/>
      <c r="S44" s="14"/>
      <c r="T44" s="14"/>
    </row>
    <row r="45" spans="2:20" s="13" customFormat="1" ht="18" customHeight="1">
      <c r="B45" s="83" t="s">
        <v>188</v>
      </c>
      <c r="C45" s="284" t="s">
        <v>189</v>
      </c>
      <c r="D45" s="284" t="s">
        <v>2484</v>
      </c>
      <c r="E45" s="301" t="s">
        <v>2485</v>
      </c>
      <c r="F45" s="345">
        <v>1066.2308588200001</v>
      </c>
      <c r="G45" s="345">
        <v>66.444032399999998</v>
      </c>
      <c r="H45" s="345">
        <v>0</v>
      </c>
      <c r="I45" s="345">
        <v>0</v>
      </c>
      <c r="J45" s="349"/>
      <c r="K45" s="85"/>
      <c r="L45" s="14"/>
      <c r="M45" s="14"/>
      <c r="N45" s="14"/>
      <c r="O45" s="4"/>
      <c r="P45" s="14"/>
      <c r="Q45" s="14"/>
      <c r="R45" s="14"/>
      <c r="S45" s="14"/>
      <c r="T45" s="14"/>
    </row>
    <row r="46" spans="2:20" s="13" customFormat="1" ht="12.75">
      <c r="B46" s="247"/>
      <c r="C46" s="248"/>
      <c r="D46" s="248"/>
      <c r="E46" s="247"/>
      <c r="F46" s="249"/>
      <c r="G46" s="249"/>
      <c r="H46" s="249"/>
      <c r="I46" s="249"/>
      <c r="K46" s="14"/>
      <c r="L46" s="14"/>
      <c r="M46" s="14"/>
      <c r="N46" s="14"/>
      <c r="O46" s="4"/>
      <c r="P46" s="14"/>
      <c r="Q46" s="14"/>
      <c r="R46" s="14"/>
      <c r="S46" s="14"/>
      <c r="T46" s="14"/>
    </row>
    <row r="47" spans="2:20" s="13" customFormat="1" ht="12.75">
      <c r="B47" s="247"/>
      <c r="C47" s="248"/>
      <c r="D47" s="248"/>
      <c r="E47" s="247"/>
      <c r="F47" s="249"/>
      <c r="G47" s="249"/>
      <c r="H47" s="249"/>
      <c r="I47" s="249"/>
      <c r="K47" s="14"/>
      <c r="L47" s="14"/>
      <c r="M47" s="14"/>
      <c r="N47" s="14"/>
      <c r="O47" s="4"/>
      <c r="P47" s="14"/>
      <c r="Q47" s="14"/>
      <c r="R47" s="14"/>
      <c r="S47" s="14"/>
      <c r="T47" s="14"/>
    </row>
    <row r="48" spans="2:20" ht="15" customHeight="1">
      <c r="B48" s="434" t="s">
        <v>2238</v>
      </c>
      <c r="C48" s="435"/>
      <c r="D48" s="435"/>
      <c r="E48" s="435"/>
      <c r="F48" s="435"/>
      <c r="G48" s="435"/>
      <c r="H48" s="435"/>
      <c r="I48" s="436"/>
      <c r="J48" s="13"/>
      <c r="K48" s="14"/>
      <c r="L48" s="14"/>
      <c r="M48" s="14"/>
      <c r="N48" s="14"/>
      <c r="P48" s="14"/>
      <c r="Q48" s="14"/>
      <c r="R48" s="14"/>
      <c r="S48" s="14"/>
      <c r="T48" s="14"/>
    </row>
    <row r="49" spans="2:20" s="13" customFormat="1" ht="12.75">
      <c r="B49" s="16"/>
      <c r="C49" s="17"/>
      <c r="D49" s="17"/>
      <c r="E49" s="17"/>
      <c r="F49" s="17"/>
      <c r="G49" s="17"/>
      <c r="H49" s="17"/>
      <c r="I49" s="18"/>
      <c r="K49" s="14"/>
      <c r="L49" s="14"/>
      <c r="M49" s="14"/>
      <c r="N49" s="14"/>
      <c r="O49" s="4"/>
      <c r="P49" s="14"/>
      <c r="Q49" s="14"/>
      <c r="R49" s="14"/>
      <c r="S49" s="14"/>
      <c r="T49" s="14"/>
    </row>
    <row r="50" spans="2:20" s="13" customFormat="1" ht="51">
      <c r="B50" s="246" t="s">
        <v>180</v>
      </c>
      <c r="C50" s="246" t="s">
        <v>2023</v>
      </c>
      <c r="D50" s="246" t="s">
        <v>182</v>
      </c>
      <c r="E50" s="246" t="s">
        <v>183</v>
      </c>
      <c r="F50" s="246" t="s">
        <v>184</v>
      </c>
      <c r="G50" s="246" t="s">
        <v>185</v>
      </c>
      <c r="H50" s="246" t="s">
        <v>186</v>
      </c>
      <c r="I50" s="246" t="s">
        <v>187</v>
      </c>
      <c r="K50" s="14"/>
      <c r="L50" s="14"/>
      <c r="M50" s="14"/>
      <c r="N50" s="14"/>
      <c r="O50" s="4"/>
      <c r="P50" s="14"/>
      <c r="Q50" s="14"/>
      <c r="R50" s="14"/>
      <c r="S50" s="14"/>
      <c r="T50" s="14"/>
    </row>
    <row r="51" spans="2:20" s="13" customFormat="1" ht="15.75" customHeight="1">
      <c r="B51" s="83" t="s">
        <v>188</v>
      </c>
      <c r="C51" s="284" t="s">
        <v>189</v>
      </c>
      <c r="D51" s="284" t="s">
        <v>2239</v>
      </c>
      <c r="E51" s="301" t="s">
        <v>670</v>
      </c>
      <c r="F51" s="84">
        <v>1.10646606</v>
      </c>
      <c r="G51" s="84">
        <v>15.95957767</v>
      </c>
      <c r="H51" s="84">
        <v>5.3274099999999994E-3</v>
      </c>
      <c r="I51" s="84">
        <v>68.88307906</v>
      </c>
      <c r="K51" s="85" t="s">
        <v>260</v>
      </c>
      <c r="L51" s="14"/>
      <c r="M51" s="14"/>
      <c r="N51" s="14"/>
      <c r="O51" s="4"/>
      <c r="P51" s="14"/>
      <c r="Q51" s="14"/>
      <c r="R51" s="14"/>
      <c r="S51" s="14"/>
      <c r="T51" s="14"/>
    </row>
    <row r="52" spans="2:20" s="13" customFormat="1" ht="15.75" customHeight="1">
      <c r="B52" s="83" t="s">
        <v>188</v>
      </c>
      <c r="C52" s="284" t="s">
        <v>189</v>
      </c>
      <c r="D52" s="284" t="s">
        <v>2239</v>
      </c>
      <c r="E52" s="301" t="s">
        <v>252</v>
      </c>
      <c r="F52" s="84">
        <v>5.9997000000000002E-4</v>
      </c>
      <c r="G52" s="84">
        <v>5.9069099999999996E-3</v>
      </c>
      <c r="H52" s="84">
        <v>8.1834799999999999E-3</v>
      </c>
      <c r="I52" s="84">
        <v>39.50443104</v>
      </c>
      <c r="K52" s="85" t="s">
        <v>190</v>
      </c>
      <c r="L52" s="14"/>
      <c r="M52" s="14"/>
      <c r="N52" s="14"/>
      <c r="O52" s="4"/>
      <c r="P52" s="14"/>
      <c r="Q52" s="14"/>
      <c r="R52" s="14"/>
      <c r="S52" s="14"/>
      <c r="T52" s="14"/>
    </row>
    <row r="53" spans="2:20" s="13" customFormat="1" ht="15.75" customHeight="1">
      <c r="B53" s="83" t="s">
        <v>188</v>
      </c>
      <c r="C53" s="284" t="s">
        <v>189</v>
      </c>
      <c r="D53" s="284" t="s">
        <v>2239</v>
      </c>
      <c r="E53" s="301" t="s">
        <v>219</v>
      </c>
      <c r="F53" s="84">
        <v>283.88064664000001</v>
      </c>
      <c r="G53" s="84">
        <v>3.3296352200000001</v>
      </c>
      <c r="H53" s="84">
        <v>8.4315249999999994E-2</v>
      </c>
      <c r="I53" s="84">
        <v>45.566126619999999</v>
      </c>
      <c r="K53" s="85" t="s">
        <v>191</v>
      </c>
      <c r="L53" s="14"/>
      <c r="M53" s="14"/>
      <c r="N53" s="14"/>
      <c r="O53" s="4"/>
      <c r="P53" s="14"/>
      <c r="Q53" s="14"/>
      <c r="R53" s="14"/>
      <c r="S53" s="14"/>
      <c r="T53" s="14"/>
    </row>
    <row r="54" spans="2:20" s="13" customFormat="1" ht="15.75" customHeight="1">
      <c r="B54" s="83" t="s">
        <v>188</v>
      </c>
      <c r="C54" s="284" t="s">
        <v>189</v>
      </c>
      <c r="D54" s="284" t="s">
        <v>2239</v>
      </c>
      <c r="E54" s="301" t="s">
        <v>1198</v>
      </c>
      <c r="F54" s="84">
        <v>19.860837180000001</v>
      </c>
      <c r="G54" s="84">
        <v>51.615619720000005</v>
      </c>
      <c r="H54" s="84">
        <v>0.70310678999999998</v>
      </c>
      <c r="I54" s="84">
        <v>38.812779129999996</v>
      </c>
      <c r="K54" s="85"/>
      <c r="L54" s="14"/>
      <c r="M54" s="14"/>
      <c r="N54" s="14"/>
      <c r="O54" s="4"/>
      <c r="P54" s="14"/>
      <c r="Q54" s="14"/>
      <c r="R54" s="14"/>
      <c r="S54" s="14"/>
      <c r="T54" s="14"/>
    </row>
    <row r="55" spans="2:20" s="13" customFormat="1" ht="15.75" customHeight="1">
      <c r="B55" s="83" t="s">
        <v>188</v>
      </c>
      <c r="C55" s="284" t="s">
        <v>189</v>
      </c>
      <c r="D55" s="284" t="s">
        <v>2239</v>
      </c>
      <c r="E55" s="301" t="s">
        <v>1207</v>
      </c>
      <c r="F55" s="84">
        <v>5.2325999999999996E-3</v>
      </c>
      <c r="G55" s="84">
        <v>0.17924993</v>
      </c>
      <c r="H55" s="84">
        <v>2.0102499999999999E-3</v>
      </c>
      <c r="I55" s="84">
        <v>9.20262913</v>
      </c>
      <c r="K55" s="85"/>
      <c r="L55" s="14"/>
      <c r="M55" s="14"/>
      <c r="N55" s="14"/>
      <c r="O55" s="4"/>
      <c r="P55" s="14"/>
      <c r="Q55" s="14"/>
      <c r="R55" s="14"/>
      <c r="S55" s="14"/>
      <c r="T55" s="14"/>
    </row>
    <row r="56" spans="2:20" s="13" customFormat="1" ht="15.75" customHeight="1">
      <c r="B56" s="83" t="s">
        <v>188</v>
      </c>
      <c r="C56" s="284" t="s">
        <v>189</v>
      </c>
      <c r="D56" s="284" t="s">
        <v>2239</v>
      </c>
      <c r="E56" s="301" t="s">
        <v>220</v>
      </c>
      <c r="F56" s="84">
        <v>1.72782222</v>
      </c>
      <c r="G56" s="84">
        <v>45.033763030000003</v>
      </c>
      <c r="H56" s="84">
        <v>5.1087830000000001E-2</v>
      </c>
      <c r="I56" s="84">
        <v>44.726308870000004</v>
      </c>
      <c r="K56" s="85"/>
      <c r="L56" s="14"/>
      <c r="M56" s="14"/>
      <c r="N56" s="14"/>
      <c r="O56" s="4"/>
      <c r="P56" s="14"/>
      <c r="Q56" s="14"/>
      <c r="R56" s="14"/>
      <c r="S56" s="14"/>
      <c r="T56" s="14"/>
    </row>
    <row r="57" spans="2:20" s="13" customFormat="1" ht="15.75" customHeight="1">
      <c r="B57" s="83" t="s">
        <v>188</v>
      </c>
      <c r="C57" s="284" t="s">
        <v>189</v>
      </c>
      <c r="D57" s="284" t="s">
        <v>2239</v>
      </c>
      <c r="E57" s="301" t="s">
        <v>593</v>
      </c>
      <c r="F57" s="84">
        <v>0</v>
      </c>
      <c r="G57" s="84">
        <v>0</v>
      </c>
      <c r="H57" s="84">
        <v>3.3164000000000002E-4</v>
      </c>
      <c r="I57" s="84">
        <v>79.820550669999989</v>
      </c>
      <c r="K57" s="85"/>
      <c r="L57" s="14"/>
      <c r="M57" s="14"/>
      <c r="N57" s="14"/>
      <c r="O57" s="4"/>
      <c r="P57" s="14"/>
      <c r="Q57" s="14"/>
      <c r="R57" s="14"/>
      <c r="S57" s="14"/>
      <c r="T57" s="14"/>
    </row>
    <row r="58" spans="2:20" s="13" customFormat="1" ht="15.75" customHeight="1">
      <c r="B58" s="83" t="s">
        <v>188</v>
      </c>
      <c r="C58" s="284" t="s">
        <v>189</v>
      </c>
      <c r="D58" s="284" t="s">
        <v>2239</v>
      </c>
      <c r="E58" s="301" t="s">
        <v>1202</v>
      </c>
      <c r="F58" s="84">
        <v>0</v>
      </c>
      <c r="G58" s="84">
        <v>0</v>
      </c>
      <c r="H58" s="84">
        <v>8.3911000000000001E-4</v>
      </c>
      <c r="I58" s="84">
        <v>91.954216310000007</v>
      </c>
      <c r="K58" s="85"/>
      <c r="L58" s="14"/>
      <c r="M58" s="14"/>
      <c r="N58" s="14"/>
      <c r="O58" s="4"/>
      <c r="P58" s="14"/>
      <c r="Q58" s="14"/>
      <c r="R58" s="14"/>
      <c r="S58" s="14"/>
      <c r="T58" s="14"/>
    </row>
    <row r="59" spans="2:20" s="13" customFormat="1" ht="15.75" customHeight="1">
      <c r="B59" s="83" t="s">
        <v>188</v>
      </c>
      <c r="C59" s="284" t="s">
        <v>189</v>
      </c>
      <c r="D59" s="284" t="s">
        <v>2239</v>
      </c>
      <c r="E59" s="301" t="s">
        <v>1204</v>
      </c>
      <c r="F59" s="84">
        <v>0</v>
      </c>
      <c r="G59" s="84">
        <v>0</v>
      </c>
      <c r="H59" s="84">
        <v>1.554579E-2</v>
      </c>
      <c r="I59" s="84">
        <v>99.596107770000003</v>
      </c>
      <c r="K59" s="85"/>
      <c r="L59" s="14"/>
      <c r="M59" s="14"/>
      <c r="N59" s="14"/>
      <c r="O59" s="4"/>
      <c r="P59" s="14"/>
      <c r="Q59" s="14"/>
      <c r="R59" s="14"/>
      <c r="S59" s="14"/>
      <c r="T59" s="14"/>
    </row>
    <row r="60" spans="2:20" s="13" customFormat="1" ht="15.75" customHeight="1">
      <c r="B60" s="83" t="s">
        <v>188</v>
      </c>
      <c r="C60" s="284" t="s">
        <v>189</v>
      </c>
      <c r="D60" s="284" t="s">
        <v>2239</v>
      </c>
      <c r="E60" s="301" t="s">
        <v>1206</v>
      </c>
      <c r="F60" s="84">
        <v>0</v>
      </c>
      <c r="G60" s="84">
        <v>0</v>
      </c>
      <c r="H60" s="84">
        <v>9.9285899999999993E-3</v>
      </c>
      <c r="I60" s="84">
        <v>94.412135460000002</v>
      </c>
      <c r="K60" s="85"/>
      <c r="L60" s="14"/>
      <c r="M60" s="14"/>
      <c r="N60" s="14"/>
      <c r="O60" s="4"/>
      <c r="P60" s="14"/>
      <c r="Q60" s="14"/>
      <c r="R60" s="14"/>
      <c r="S60" s="14"/>
      <c r="T60" s="14"/>
    </row>
    <row r="61" spans="2:20" s="13" customFormat="1" ht="15.75" customHeight="1">
      <c r="B61" s="83" t="s">
        <v>188</v>
      </c>
      <c r="C61" s="284" t="s">
        <v>189</v>
      </c>
      <c r="D61" s="284" t="s">
        <v>2239</v>
      </c>
      <c r="E61" s="301" t="s">
        <v>2240</v>
      </c>
      <c r="F61" s="84">
        <v>1E-4</v>
      </c>
      <c r="G61" s="84">
        <v>1.866626E-2</v>
      </c>
      <c r="H61" s="84">
        <v>1.71733E-3</v>
      </c>
      <c r="I61" s="84">
        <v>68.7689515</v>
      </c>
      <c r="K61" s="85"/>
      <c r="L61" s="14"/>
      <c r="M61" s="14"/>
      <c r="N61" s="14"/>
      <c r="O61" s="4"/>
      <c r="P61" s="14"/>
      <c r="Q61" s="14"/>
      <c r="R61" s="14"/>
      <c r="S61" s="14"/>
      <c r="T61" s="14"/>
    </row>
    <row r="62" spans="2:20" s="13" customFormat="1" ht="15.75" customHeight="1">
      <c r="B62" s="83" t="s">
        <v>188</v>
      </c>
      <c r="C62" s="284" t="s">
        <v>189</v>
      </c>
      <c r="D62" s="284" t="s">
        <v>2239</v>
      </c>
      <c r="E62" s="301" t="s">
        <v>1191</v>
      </c>
      <c r="F62" s="84">
        <v>2.7239650000000004E-2</v>
      </c>
      <c r="G62" s="84">
        <v>1.12419533</v>
      </c>
      <c r="H62" s="84">
        <v>9.9545099999999997E-3</v>
      </c>
      <c r="I62" s="84">
        <v>44.384633090000001</v>
      </c>
      <c r="K62" s="85"/>
      <c r="L62" s="14"/>
      <c r="M62" s="14"/>
      <c r="N62" s="14"/>
      <c r="O62" s="4"/>
      <c r="P62" s="14"/>
      <c r="Q62" s="14"/>
      <c r="R62" s="14"/>
      <c r="S62" s="14"/>
      <c r="T62" s="14"/>
    </row>
    <row r="63" spans="2:20" s="13" customFormat="1" ht="15.75" customHeight="1">
      <c r="B63" s="83" t="s">
        <v>188</v>
      </c>
      <c r="C63" s="284" t="s">
        <v>189</v>
      </c>
      <c r="D63" s="284" t="s">
        <v>2239</v>
      </c>
      <c r="E63" s="301" t="s">
        <v>1193</v>
      </c>
      <c r="F63" s="84">
        <v>26.89887263</v>
      </c>
      <c r="G63" s="84">
        <v>12.53446402</v>
      </c>
      <c r="H63" s="84">
        <v>8.7945519999999999E-2</v>
      </c>
      <c r="I63" s="84">
        <v>56.227431419999995</v>
      </c>
      <c r="K63" s="85"/>
      <c r="L63" s="14"/>
      <c r="M63" s="14"/>
      <c r="N63" s="14"/>
      <c r="O63" s="4"/>
      <c r="P63" s="14"/>
      <c r="Q63" s="14"/>
      <c r="R63" s="14"/>
      <c r="S63" s="14"/>
      <c r="T63" s="14"/>
    </row>
    <row r="64" spans="2:20" s="13" customFormat="1" ht="15.75" customHeight="1">
      <c r="B64" s="83" t="s">
        <v>188</v>
      </c>
      <c r="C64" s="284" t="s">
        <v>189</v>
      </c>
      <c r="D64" s="284" t="s">
        <v>2239</v>
      </c>
      <c r="E64" s="301" t="s">
        <v>1893</v>
      </c>
      <c r="F64" s="84">
        <v>9.2518158100000001</v>
      </c>
      <c r="G64" s="84">
        <v>54.432969239999998</v>
      </c>
      <c r="H64" s="84">
        <v>0.52603160000000004</v>
      </c>
      <c r="I64" s="84">
        <v>47.717517619999995</v>
      </c>
      <c r="K64" s="85"/>
      <c r="L64" s="14"/>
      <c r="M64" s="14"/>
      <c r="N64" s="14"/>
      <c r="O64" s="4"/>
      <c r="P64" s="14"/>
      <c r="Q64" s="14"/>
      <c r="R64" s="14"/>
      <c r="S64" s="14"/>
      <c r="T64" s="14"/>
    </row>
    <row r="65" spans="2:20" s="13" customFormat="1" ht="15.75" customHeight="1">
      <c r="B65" s="83" t="s">
        <v>188</v>
      </c>
      <c r="C65" s="284" t="s">
        <v>189</v>
      </c>
      <c r="D65" s="284" t="s">
        <v>2239</v>
      </c>
      <c r="E65" s="301" t="s">
        <v>1200</v>
      </c>
      <c r="F65" s="84">
        <v>9.5947962600000007</v>
      </c>
      <c r="G65" s="84">
        <v>42.974680910000004</v>
      </c>
      <c r="H65" s="84">
        <v>0.45586818999999995</v>
      </c>
      <c r="I65" s="84">
        <v>45.168909999999997</v>
      </c>
      <c r="K65" s="85"/>
      <c r="L65" s="14"/>
      <c r="M65" s="14"/>
      <c r="N65" s="14"/>
      <c r="O65" s="4"/>
      <c r="P65" s="14"/>
      <c r="Q65" s="14"/>
      <c r="R65" s="14"/>
      <c r="S65" s="14"/>
      <c r="T65" s="14"/>
    </row>
    <row r="66" spans="2:20" s="13" customFormat="1" ht="15.75" customHeight="1">
      <c r="B66" s="83" t="s">
        <v>188</v>
      </c>
      <c r="C66" s="284" t="s">
        <v>189</v>
      </c>
      <c r="D66" s="284" t="s">
        <v>2239</v>
      </c>
      <c r="E66" s="301" t="s">
        <v>1192</v>
      </c>
      <c r="F66" s="84">
        <v>2.3845867100000002</v>
      </c>
      <c r="G66" s="84">
        <v>42.358420899999999</v>
      </c>
      <c r="H66" s="84">
        <v>4.0919339999999998E-2</v>
      </c>
      <c r="I66" s="84">
        <v>19.326480570000001</v>
      </c>
      <c r="K66" s="85"/>
      <c r="L66" s="14"/>
      <c r="M66" s="14"/>
      <c r="N66" s="14"/>
      <c r="O66" s="4"/>
      <c r="P66" s="14"/>
      <c r="Q66" s="14"/>
      <c r="R66" s="14"/>
      <c r="S66" s="14"/>
      <c r="T66" s="14"/>
    </row>
    <row r="67" spans="2:20" s="13" customFormat="1" ht="15.75" customHeight="1">
      <c r="B67" s="83" t="s">
        <v>188</v>
      </c>
      <c r="C67" s="284" t="s">
        <v>189</v>
      </c>
      <c r="D67" s="284" t="s">
        <v>2239</v>
      </c>
      <c r="E67" s="301" t="s">
        <v>719</v>
      </c>
      <c r="F67" s="84">
        <v>0.86373144000000002</v>
      </c>
      <c r="G67" s="84">
        <v>51.153748059999998</v>
      </c>
      <c r="H67" s="84">
        <v>7.5673850000000001E-2</v>
      </c>
      <c r="I67" s="84">
        <v>99.737340009999997</v>
      </c>
      <c r="K67" s="85"/>
      <c r="L67" s="14"/>
      <c r="M67" s="14"/>
      <c r="N67" s="14"/>
      <c r="O67" s="4"/>
      <c r="P67" s="14"/>
      <c r="Q67" s="14"/>
      <c r="R67" s="14"/>
      <c r="S67" s="14"/>
      <c r="T67" s="14"/>
    </row>
    <row r="68" spans="2:20" s="13" customFormat="1" ht="15.75" customHeight="1">
      <c r="B68" s="83" t="s">
        <v>188</v>
      </c>
      <c r="C68" s="284" t="s">
        <v>189</v>
      </c>
      <c r="D68" s="284" t="s">
        <v>2239</v>
      </c>
      <c r="E68" s="301" t="s">
        <v>734</v>
      </c>
      <c r="F68" s="84">
        <v>0.30750105</v>
      </c>
      <c r="G68" s="84">
        <v>60.02670303</v>
      </c>
      <c r="H68" s="84">
        <v>3.6649330000000001E-2</v>
      </c>
      <c r="I68" s="84">
        <v>90.662632180000003</v>
      </c>
      <c r="K68" s="85"/>
      <c r="L68" s="14"/>
      <c r="M68" s="14"/>
      <c r="N68" s="14"/>
      <c r="O68" s="4"/>
      <c r="P68" s="14"/>
      <c r="Q68" s="14"/>
      <c r="R68" s="14"/>
      <c r="S68" s="14"/>
      <c r="T68" s="14"/>
    </row>
    <row r="69" spans="2:20" s="13" customFormat="1" ht="15.75" customHeight="1">
      <c r="B69" s="83" t="s">
        <v>188</v>
      </c>
      <c r="C69" s="284" t="s">
        <v>189</v>
      </c>
      <c r="D69" s="284" t="s">
        <v>2239</v>
      </c>
      <c r="E69" s="301" t="s">
        <v>749</v>
      </c>
      <c r="F69" s="84">
        <v>0.62844269999999991</v>
      </c>
      <c r="G69" s="84">
        <v>43.341404619999999</v>
      </c>
      <c r="H69" s="84">
        <v>0.10434528999999999</v>
      </c>
      <c r="I69" s="84">
        <v>96.445137360000004</v>
      </c>
      <c r="K69" s="85"/>
      <c r="L69" s="14"/>
      <c r="M69" s="14"/>
      <c r="N69" s="14"/>
      <c r="O69" s="4"/>
      <c r="P69" s="14"/>
      <c r="Q69" s="14"/>
      <c r="R69" s="14"/>
      <c r="S69" s="14"/>
      <c r="T69" s="14"/>
    </row>
    <row r="70" spans="2:20" s="13" customFormat="1" ht="15.75" customHeight="1">
      <c r="B70" s="83" t="s">
        <v>188</v>
      </c>
      <c r="C70" s="284" t="s">
        <v>189</v>
      </c>
      <c r="D70" s="284" t="s">
        <v>2239</v>
      </c>
      <c r="E70" s="301" t="s">
        <v>232</v>
      </c>
      <c r="F70" s="84">
        <v>0.74407394000000004</v>
      </c>
      <c r="G70" s="84">
        <v>28.147575790000001</v>
      </c>
      <c r="H70" s="84">
        <v>5.3518700000000002E-2</v>
      </c>
      <c r="I70" s="84">
        <v>31.527023330000002</v>
      </c>
      <c r="K70" s="85"/>
      <c r="L70" s="14"/>
      <c r="M70" s="14"/>
      <c r="N70" s="14"/>
      <c r="O70" s="4"/>
      <c r="P70" s="14"/>
      <c r="Q70" s="14"/>
      <c r="R70" s="14"/>
      <c r="S70" s="14"/>
      <c r="T70" s="14"/>
    </row>
    <row r="71" spans="2:20" s="13" customFormat="1" ht="15.75" customHeight="1">
      <c r="B71" s="83" t="s">
        <v>188</v>
      </c>
      <c r="C71" s="284" t="s">
        <v>189</v>
      </c>
      <c r="D71" s="284" t="s">
        <v>2239</v>
      </c>
      <c r="E71" s="301" t="s">
        <v>231</v>
      </c>
      <c r="F71" s="84">
        <v>0.28457811999999999</v>
      </c>
      <c r="G71" s="84">
        <v>14.438676030000002</v>
      </c>
      <c r="H71" s="84">
        <v>3.4978059999999998E-2</v>
      </c>
      <c r="I71" s="84">
        <v>9.0593608399999983</v>
      </c>
      <c r="K71" s="85"/>
      <c r="L71" s="14"/>
      <c r="M71" s="14"/>
      <c r="N71" s="14"/>
      <c r="O71" s="4"/>
      <c r="P71" s="14"/>
      <c r="Q71" s="14"/>
      <c r="R71" s="14"/>
      <c r="S71" s="14"/>
      <c r="T71" s="14"/>
    </row>
    <row r="72" spans="2:20" s="13" customFormat="1" ht="15.75" customHeight="1">
      <c r="B72" s="83" t="s">
        <v>188</v>
      </c>
      <c r="C72" s="284" t="s">
        <v>189</v>
      </c>
      <c r="D72" s="284" t="s">
        <v>2239</v>
      </c>
      <c r="E72" s="301" t="s">
        <v>1196</v>
      </c>
      <c r="F72" s="84">
        <v>26.458048380000001</v>
      </c>
      <c r="G72" s="84">
        <v>16.01253316</v>
      </c>
      <c r="H72" s="84">
        <v>5.5402930000000003E-2</v>
      </c>
      <c r="I72" s="84">
        <v>60.055568209999997</v>
      </c>
      <c r="K72" s="85"/>
      <c r="L72" s="14"/>
      <c r="M72" s="14"/>
      <c r="N72" s="14"/>
      <c r="O72" s="4"/>
      <c r="P72" s="14"/>
      <c r="Q72" s="14"/>
      <c r="R72" s="14"/>
      <c r="S72" s="14"/>
      <c r="T72" s="14"/>
    </row>
    <row r="73" spans="2:20" s="13" customFormat="1" ht="15.75" customHeight="1">
      <c r="B73" s="83" t="s">
        <v>188</v>
      </c>
      <c r="C73" s="284" t="s">
        <v>189</v>
      </c>
      <c r="D73" s="284" t="s">
        <v>2239</v>
      </c>
      <c r="E73" s="301" t="s">
        <v>1310</v>
      </c>
      <c r="F73" s="84">
        <v>0</v>
      </c>
      <c r="G73" s="84">
        <v>0</v>
      </c>
      <c r="H73" s="84">
        <v>3.9966849999999998E-2</v>
      </c>
      <c r="I73" s="84">
        <v>93.825662489999999</v>
      </c>
      <c r="K73" s="85"/>
      <c r="L73" s="14"/>
      <c r="M73" s="14"/>
      <c r="N73" s="14"/>
      <c r="O73" s="4"/>
      <c r="P73" s="14"/>
      <c r="Q73" s="14"/>
      <c r="R73" s="14"/>
      <c r="S73" s="14"/>
      <c r="T73" s="14"/>
    </row>
    <row r="74" spans="2:20" s="13" customFormat="1" ht="15.75" customHeight="1">
      <c r="B74" s="83" t="s">
        <v>188</v>
      </c>
      <c r="C74" s="284" t="s">
        <v>189</v>
      </c>
      <c r="D74" s="284" t="s">
        <v>2239</v>
      </c>
      <c r="E74" s="301" t="s">
        <v>1311</v>
      </c>
      <c r="F74" s="84">
        <v>0</v>
      </c>
      <c r="G74" s="84">
        <v>0</v>
      </c>
      <c r="H74" s="84">
        <v>6.8869459999999993E-2</v>
      </c>
      <c r="I74" s="84">
        <v>98.010409760000002</v>
      </c>
      <c r="K74" s="85" t="s">
        <v>192</v>
      </c>
      <c r="L74" s="14"/>
      <c r="M74" s="14"/>
      <c r="N74" s="14"/>
      <c r="O74" s="4"/>
      <c r="P74" s="14"/>
      <c r="Q74" s="14"/>
      <c r="R74" s="14"/>
      <c r="S74" s="14"/>
      <c r="T74" s="14"/>
    </row>
    <row r="75" spans="2:20" s="13" customFormat="1" ht="15.75" customHeight="1">
      <c r="B75" s="83" t="s">
        <v>188</v>
      </c>
      <c r="C75" s="284" t="s">
        <v>189</v>
      </c>
      <c r="D75" s="284" t="s">
        <v>2239</v>
      </c>
      <c r="E75" s="301" t="s">
        <v>1312</v>
      </c>
      <c r="F75" s="84">
        <v>0</v>
      </c>
      <c r="G75" s="84">
        <v>0</v>
      </c>
      <c r="H75" s="84">
        <v>2.674619E-2</v>
      </c>
      <c r="I75" s="84">
        <v>98.324037739999994</v>
      </c>
      <c r="K75" s="85" t="s">
        <v>193</v>
      </c>
      <c r="L75" s="14"/>
      <c r="M75" s="14"/>
      <c r="N75" s="14"/>
      <c r="O75" s="4"/>
      <c r="P75" s="14"/>
      <c r="Q75" s="14"/>
      <c r="R75" s="14"/>
      <c r="S75" s="14"/>
      <c r="T75" s="14"/>
    </row>
    <row r="76" spans="2:20" s="13" customFormat="1" ht="15.75" customHeight="1">
      <c r="B76" s="83" t="s">
        <v>188</v>
      </c>
      <c r="C76" s="284" t="s">
        <v>189</v>
      </c>
      <c r="D76" s="284" t="s">
        <v>2239</v>
      </c>
      <c r="E76" s="301" t="s">
        <v>1352</v>
      </c>
      <c r="F76" s="84">
        <v>0</v>
      </c>
      <c r="G76" s="84">
        <v>0</v>
      </c>
      <c r="H76" s="84">
        <v>2.157483E-2</v>
      </c>
      <c r="I76" s="84">
        <v>93.61787708</v>
      </c>
      <c r="K76" s="85" t="s">
        <v>1297</v>
      </c>
      <c r="L76" s="14"/>
      <c r="M76" s="14"/>
      <c r="N76" s="14"/>
      <c r="O76" s="4"/>
      <c r="P76" s="14"/>
      <c r="Q76" s="14"/>
      <c r="R76" s="14"/>
      <c r="S76" s="14"/>
      <c r="T76" s="14"/>
    </row>
    <row r="77" spans="2:20" s="13" customFormat="1" ht="15.75" customHeight="1">
      <c r="B77" s="83" t="s">
        <v>188</v>
      </c>
      <c r="C77" s="284" t="s">
        <v>189</v>
      </c>
      <c r="D77" s="284" t="s">
        <v>2239</v>
      </c>
      <c r="E77" s="301" t="s">
        <v>1354</v>
      </c>
      <c r="F77" s="84">
        <v>0</v>
      </c>
      <c r="G77" s="84">
        <v>0</v>
      </c>
      <c r="H77" s="84">
        <v>1.945639E-2</v>
      </c>
      <c r="I77" s="84">
        <v>99.415716239999995</v>
      </c>
      <c r="K77" s="85" t="s">
        <v>1291</v>
      </c>
      <c r="L77" s="14"/>
      <c r="M77" s="14"/>
      <c r="N77" s="14"/>
      <c r="O77" s="4"/>
      <c r="P77" s="14"/>
      <c r="Q77" s="14"/>
      <c r="R77" s="14"/>
      <c r="S77" s="14"/>
      <c r="T77" s="14"/>
    </row>
    <row r="78" spans="2:20" s="13" customFormat="1" ht="15.75" customHeight="1">
      <c r="B78" s="83" t="s">
        <v>188</v>
      </c>
      <c r="C78" s="284" t="s">
        <v>189</v>
      </c>
      <c r="D78" s="284" t="s">
        <v>2239</v>
      </c>
      <c r="E78" s="301" t="s">
        <v>1350</v>
      </c>
      <c r="F78" s="84">
        <v>38.108526009999999</v>
      </c>
      <c r="G78" s="84">
        <v>64.43376336</v>
      </c>
      <c r="H78" s="84">
        <v>1.1904659200000001</v>
      </c>
      <c r="I78" s="84">
        <v>55.726727279999999</v>
      </c>
      <c r="K78" s="85" t="s">
        <v>1290</v>
      </c>
      <c r="L78" s="14"/>
      <c r="M78" s="14"/>
      <c r="N78" s="14"/>
      <c r="O78" s="4"/>
      <c r="P78" s="14"/>
      <c r="Q78" s="14"/>
      <c r="R78" s="14"/>
      <c r="S78" s="14"/>
      <c r="T78" s="14"/>
    </row>
    <row r="79" spans="2:20" s="13" customFormat="1" ht="15.75" customHeight="1">
      <c r="B79" s="83" t="s">
        <v>188</v>
      </c>
      <c r="C79" s="284" t="s">
        <v>189</v>
      </c>
      <c r="D79" s="284" t="s">
        <v>2239</v>
      </c>
      <c r="E79" s="301" t="s">
        <v>1409</v>
      </c>
      <c r="F79" s="84">
        <v>15.91970787</v>
      </c>
      <c r="G79" s="84">
        <v>42.078784480000003</v>
      </c>
      <c r="H79" s="84">
        <v>1.0448960700000001</v>
      </c>
      <c r="I79" s="84">
        <v>44.804152950000002</v>
      </c>
      <c r="K79" s="85" t="s">
        <v>195</v>
      </c>
      <c r="L79" s="14"/>
      <c r="M79" s="14"/>
      <c r="N79" s="14"/>
      <c r="O79" s="4"/>
      <c r="P79" s="14"/>
      <c r="Q79" s="14"/>
      <c r="R79" s="14"/>
      <c r="S79" s="14"/>
      <c r="T79" s="14"/>
    </row>
    <row r="80" spans="2:20" s="13" customFormat="1" ht="15.75" customHeight="1">
      <c r="B80" s="83" t="s">
        <v>188</v>
      </c>
      <c r="C80" s="284" t="s">
        <v>189</v>
      </c>
      <c r="D80" s="284" t="s">
        <v>2239</v>
      </c>
      <c r="E80" s="301" t="s">
        <v>1438</v>
      </c>
      <c r="F80" s="84">
        <v>0</v>
      </c>
      <c r="G80" s="84">
        <v>0</v>
      </c>
      <c r="H80" s="84">
        <v>1.6532970000000001E-2</v>
      </c>
      <c r="I80" s="84">
        <v>95.094841009999996</v>
      </c>
      <c r="K80" s="85" t="s">
        <v>196</v>
      </c>
      <c r="L80" s="14"/>
      <c r="M80" s="14"/>
      <c r="N80" s="14"/>
      <c r="O80" s="4"/>
      <c r="P80" s="14"/>
      <c r="Q80" s="14"/>
      <c r="R80" s="14"/>
      <c r="S80" s="14"/>
      <c r="T80" s="14"/>
    </row>
    <row r="81" spans="2:20" s="13" customFormat="1" ht="15.75" customHeight="1">
      <c r="B81" s="83" t="s">
        <v>188</v>
      </c>
      <c r="C81" s="284" t="s">
        <v>189</v>
      </c>
      <c r="D81" s="284" t="s">
        <v>2239</v>
      </c>
      <c r="E81" s="301" t="s">
        <v>1439</v>
      </c>
      <c r="F81" s="84">
        <v>30.003386469999999</v>
      </c>
      <c r="G81" s="84">
        <v>0.27085762000000002</v>
      </c>
      <c r="H81" s="84">
        <v>4.2688759999999999E-2</v>
      </c>
      <c r="I81" s="84">
        <v>84.906786420000003</v>
      </c>
      <c r="K81" s="85" t="s">
        <v>1294</v>
      </c>
      <c r="L81" s="14"/>
      <c r="M81" s="14"/>
      <c r="N81" s="14"/>
      <c r="O81" s="4"/>
      <c r="P81" s="14"/>
      <c r="Q81" s="14"/>
      <c r="R81" s="14"/>
      <c r="S81" s="14"/>
      <c r="T81" s="14"/>
    </row>
    <row r="82" spans="2:20" s="13" customFormat="1" ht="15.75" customHeight="1">
      <c r="B82" s="83" t="s">
        <v>188</v>
      </c>
      <c r="C82" s="284" t="s">
        <v>189</v>
      </c>
      <c r="D82" s="284" t="s">
        <v>2239</v>
      </c>
      <c r="E82" s="301" t="s">
        <v>1664</v>
      </c>
      <c r="F82" s="84">
        <v>278.84734648</v>
      </c>
      <c r="G82" s="84">
        <v>7.70758864</v>
      </c>
      <c r="H82" s="84">
        <v>0.15788907999999999</v>
      </c>
      <c r="I82" s="84">
        <v>73.75954677</v>
      </c>
      <c r="K82" s="85" t="s">
        <v>1296</v>
      </c>
      <c r="L82" s="14"/>
      <c r="M82" s="14"/>
      <c r="N82" s="14"/>
      <c r="O82" s="4"/>
      <c r="P82" s="14"/>
      <c r="Q82" s="14"/>
      <c r="R82" s="14"/>
      <c r="S82" s="14"/>
      <c r="T82" s="14"/>
    </row>
    <row r="83" spans="2:20" s="13" customFormat="1" ht="15.75" customHeight="1">
      <c r="B83" s="83" t="s">
        <v>188</v>
      </c>
      <c r="C83" s="284" t="s">
        <v>189</v>
      </c>
      <c r="D83" s="284" t="s">
        <v>2239</v>
      </c>
      <c r="E83" s="301" t="s">
        <v>1802</v>
      </c>
      <c r="F83" s="84">
        <v>26.142959010000002</v>
      </c>
      <c r="G83" s="84">
        <v>65.155794920000005</v>
      </c>
      <c r="H83" s="84">
        <v>0.27386795999999997</v>
      </c>
      <c r="I83" s="84">
        <v>89.160344869999989</v>
      </c>
      <c r="K83" s="85" t="s">
        <v>1293</v>
      </c>
      <c r="L83" s="14"/>
      <c r="M83" s="14"/>
      <c r="N83" s="14"/>
      <c r="O83" s="4"/>
      <c r="P83" s="14"/>
      <c r="Q83" s="14"/>
      <c r="R83" s="14"/>
      <c r="S83" s="14"/>
      <c r="T83" s="14"/>
    </row>
    <row r="84" spans="2:20" s="13" customFormat="1" ht="15.75" customHeight="1">
      <c r="B84" s="83" t="s">
        <v>188</v>
      </c>
      <c r="C84" s="284" t="s">
        <v>189</v>
      </c>
      <c r="D84" s="284" t="s">
        <v>2239</v>
      </c>
      <c r="E84" s="302" t="s">
        <v>1808</v>
      </c>
      <c r="F84" s="84">
        <v>31.037424909999999</v>
      </c>
      <c r="G84" s="84">
        <v>54.916596840000004</v>
      </c>
      <c r="H84" s="84">
        <v>1.61821412</v>
      </c>
      <c r="I84" s="84">
        <v>64.815772159999995</v>
      </c>
      <c r="K84" s="85" t="s">
        <v>1292</v>
      </c>
      <c r="L84" s="14"/>
      <c r="M84" s="14"/>
      <c r="N84" s="14"/>
      <c r="O84" s="4"/>
      <c r="P84" s="14"/>
      <c r="Q84" s="14"/>
      <c r="R84" s="14"/>
      <c r="S84" s="14"/>
      <c r="T84" s="14"/>
    </row>
    <row r="85" spans="2:20" s="13" customFormat="1" ht="15.75" customHeight="1">
      <c r="B85" s="83" t="s">
        <v>188</v>
      </c>
      <c r="C85" s="284" t="s">
        <v>189</v>
      </c>
      <c r="D85" s="284" t="s">
        <v>2239</v>
      </c>
      <c r="E85" s="302" t="s">
        <v>1898</v>
      </c>
      <c r="F85" s="84">
        <v>20.83671395</v>
      </c>
      <c r="G85" s="84">
        <v>44.925520500000005</v>
      </c>
      <c r="H85" s="84">
        <v>1.14829947</v>
      </c>
      <c r="I85" s="84">
        <v>88.463424330000009</v>
      </c>
      <c r="K85" s="85" t="s">
        <v>1295</v>
      </c>
      <c r="L85" s="14"/>
      <c r="M85" s="14"/>
      <c r="N85" s="14"/>
      <c r="O85" s="4"/>
      <c r="P85" s="14"/>
      <c r="Q85" s="14"/>
      <c r="R85" s="14"/>
      <c r="S85" s="14"/>
      <c r="T85" s="14"/>
    </row>
    <row r="86" spans="2:20" s="13" customFormat="1" ht="15.75" customHeight="1">
      <c r="B86" s="83" t="s">
        <v>188</v>
      </c>
      <c r="C86" s="284" t="s">
        <v>189</v>
      </c>
      <c r="D86" s="284" t="s">
        <v>2239</v>
      </c>
      <c r="E86" s="301" t="s">
        <v>2078</v>
      </c>
      <c r="F86" s="84">
        <v>1135.24880274</v>
      </c>
      <c r="G86" s="84">
        <v>86.108757950000012</v>
      </c>
      <c r="H86" s="84">
        <v>0</v>
      </c>
      <c r="I86" s="84">
        <v>0</v>
      </c>
      <c r="K86" s="85"/>
      <c r="L86" s="14"/>
      <c r="M86" s="14"/>
      <c r="N86" s="14"/>
      <c r="O86" s="4"/>
      <c r="P86" s="14"/>
      <c r="Q86" s="14"/>
      <c r="R86" s="14"/>
      <c r="S86" s="14"/>
      <c r="T86" s="14"/>
    </row>
    <row r="87" spans="2:20" s="13" customFormat="1" ht="15.75" customHeight="1">
      <c r="B87" s="247"/>
      <c r="C87" s="248"/>
      <c r="D87" s="248"/>
      <c r="E87" s="350"/>
      <c r="F87" s="249"/>
      <c r="G87" s="249"/>
      <c r="H87" s="249"/>
      <c r="I87" s="249"/>
      <c r="K87" s="85"/>
      <c r="L87" s="14"/>
      <c r="M87" s="14"/>
      <c r="N87" s="14"/>
      <c r="O87" s="4"/>
      <c r="P87" s="14"/>
      <c r="Q87" s="14"/>
      <c r="R87" s="14"/>
      <c r="S87" s="14"/>
      <c r="T87" s="14"/>
    </row>
    <row r="88" spans="2:20" ht="12.75">
      <c r="J88" s="19"/>
      <c r="K88" s="20"/>
    </row>
    <row r="89" spans="2:20" ht="15" customHeight="1">
      <c r="B89" s="434" t="s">
        <v>2281</v>
      </c>
      <c r="C89" s="435"/>
      <c r="D89" s="435"/>
      <c r="E89" s="435"/>
      <c r="F89" s="435"/>
      <c r="G89" s="435"/>
      <c r="H89" s="435"/>
      <c r="I89" s="436"/>
      <c r="J89" s="21"/>
      <c r="K89" s="21"/>
      <c r="L89" s="22"/>
      <c r="M89" s="22"/>
      <c r="N89" s="22"/>
    </row>
    <row r="90" spans="2:20" ht="15" customHeight="1">
      <c r="B90" s="113"/>
      <c r="C90" s="114"/>
      <c r="D90" s="114"/>
      <c r="E90" s="114"/>
      <c r="F90" s="114"/>
      <c r="G90" s="114"/>
      <c r="H90" s="114"/>
      <c r="I90" s="115"/>
      <c r="J90" s="19"/>
      <c r="K90" s="23"/>
      <c r="L90" s="22"/>
      <c r="M90" s="22"/>
      <c r="N90" s="22"/>
    </row>
    <row r="91" spans="2:20" s="14" customFormat="1" ht="57.75" customHeight="1">
      <c r="B91" s="323" t="s">
        <v>180</v>
      </c>
      <c r="C91" s="323" t="s">
        <v>181</v>
      </c>
      <c r="D91" s="323" t="s">
        <v>182</v>
      </c>
      <c r="E91" s="323" t="s">
        <v>183</v>
      </c>
      <c r="F91" s="323" t="s">
        <v>184</v>
      </c>
      <c r="G91" s="323" t="s">
        <v>185</v>
      </c>
      <c r="H91" s="323" t="s">
        <v>200</v>
      </c>
      <c r="I91" s="323" t="s">
        <v>201</v>
      </c>
      <c r="J91" s="19"/>
      <c r="K91" s="24"/>
      <c r="L91" s="22"/>
      <c r="M91" s="22"/>
      <c r="N91" s="22"/>
      <c r="O91" s="4"/>
    </row>
    <row r="92" spans="2:20" s="12" customFormat="1" ht="15.75" customHeight="1">
      <c r="B92" s="437" t="s">
        <v>2280</v>
      </c>
      <c r="C92" s="365" t="s">
        <v>189</v>
      </c>
      <c r="D92" s="437" t="s">
        <v>2282</v>
      </c>
      <c r="E92" s="364" t="s">
        <v>1198</v>
      </c>
      <c r="F92" s="366">
        <v>9.2253970949999982</v>
      </c>
      <c r="G92" s="366">
        <v>2.1968037915154648</v>
      </c>
      <c r="H92" s="366">
        <v>1.1072483000000001E-2</v>
      </c>
      <c r="I92" s="366">
        <v>2.5297026731987788</v>
      </c>
      <c r="J92" s="21"/>
      <c r="K92" s="86" t="s">
        <v>1297</v>
      </c>
      <c r="L92" s="22"/>
      <c r="M92" s="22"/>
      <c r="N92" s="22"/>
      <c r="O92" s="4"/>
      <c r="P92" s="25"/>
      <c r="Q92" s="25"/>
      <c r="R92" s="25"/>
      <c r="S92" s="25"/>
    </row>
    <row r="93" spans="2:20" s="12" customFormat="1" ht="15.75" customHeight="1">
      <c r="B93" s="438"/>
      <c r="C93" s="365" t="s">
        <v>189</v>
      </c>
      <c r="D93" s="438"/>
      <c r="E93" s="364" t="s">
        <v>1893</v>
      </c>
      <c r="F93" s="366">
        <v>6.4436795560000002</v>
      </c>
      <c r="G93" s="366">
        <v>4.0206706415535765</v>
      </c>
      <c r="H93" s="366">
        <v>7.715441E-3</v>
      </c>
      <c r="I93" s="366">
        <v>4.1913215507125008</v>
      </c>
      <c r="J93" s="21"/>
      <c r="K93" s="86"/>
      <c r="L93" s="22"/>
      <c r="M93" s="22"/>
      <c r="N93" s="22"/>
      <c r="O93" s="4"/>
      <c r="P93" s="25"/>
      <c r="Q93" s="25"/>
      <c r="R93" s="25"/>
      <c r="S93" s="25"/>
    </row>
    <row r="94" spans="2:20" s="12" customFormat="1" ht="15.75" customHeight="1">
      <c r="B94" s="439"/>
      <c r="C94" s="365" t="s">
        <v>189</v>
      </c>
      <c r="D94" s="439"/>
      <c r="E94" s="364" t="s">
        <v>1409</v>
      </c>
      <c r="F94" s="366">
        <v>1.558794097</v>
      </c>
      <c r="G94" s="366">
        <v>0.88923060681012411</v>
      </c>
      <c r="H94" s="366">
        <v>1.866447E-3</v>
      </c>
      <c r="I94" s="366">
        <v>0.96506043854212076</v>
      </c>
      <c r="J94" s="21"/>
      <c r="K94" s="86"/>
      <c r="L94" s="22"/>
      <c r="M94" s="22"/>
      <c r="N94" s="22"/>
      <c r="O94" s="4"/>
      <c r="P94" s="25"/>
      <c r="Q94" s="25"/>
      <c r="R94" s="25"/>
      <c r="S94" s="25"/>
    </row>
    <row r="95" spans="2:20" s="12" customFormat="1" ht="15.75" customHeight="1">
      <c r="B95" s="304"/>
      <c r="C95" s="304"/>
      <c r="D95" s="304"/>
      <c r="E95" s="304"/>
      <c r="F95" s="304"/>
      <c r="G95" s="304"/>
      <c r="H95" s="304"/>
      <c r="I95" s="304"/>
      <c r="J95" s="21"/>
      <c r="K95" s="86"/>
      <c r="L95" s="22"/>
      <c r="M95" s="22"/>
      <c r="N95" s="22"/>
      <c r="O95" s="4"/>
      <c r="P95" s="25"/>
      <c r="Q95" s="25"/>
      <c r="R95" s="25"/>
      <c r="S95" s="25"/>
    </row>
    <row r="96" spans="2:20" s="12" customFormat="1" ht="12.75">
      <c r="B96" s="26"/>
      <c r="C96" s="27"/>
      <c r="D96" s="27"/>
      <c r="E96" s="28"/>
      <c r="F96" s="29"/>
      <c r="G96" s="29"/>
      <c r="H96" s="30"/>
      <c r="I96" s="29"/>
      <c r="J96" s="15"/>
      <c r="K96" s="31"/>
      <c r="L96" s="25"/>
      <c r="M96" s="25"/>
      <c r="N96" s="25"/>
      <c r="O96" s="4"/>
      <c r="P96" s="25"/>
      <c r="Q96" s="25"/>
      <c r="R96" s="25"/>
      <c r="S96" s="25"/>
    </row>
    <row r="97" spans="2:20" s="12" customFormat="1" ht="12.75">
      <c r="F97" s="25"/>
      <c r="G97" s="25"/>
      <c r="H97" s="25"/>
      <c r="I97" s="25"/>
      <c r="J97" s="13"/>
      <c r="K97" s="31"/>
      <c r="L97" s="25"/>
      <c r="M97" s="25"/>
      <c r="O97" s="4"/>
    </row>
    <row r="98" spans="2:20" ht="15" customHeight="1">
      <c r="B98" s="434" t="s">
        <v>2222</v>
      </c>
      <c r="C98" s="435"/>
      <c r="D98" s="435"/>
      <c r="E98" s="435"/>
      <c r="F98" s="435"/>
      <c r="G98" s="435"/>
      <c r="H98" s="435"/>
      <c r="I98" s="436"/>
      <c r="J98" s="13"/>
      <c r="K98" s="22"/>
      <c r="L98" s="22"/>
      <c r="M98" s="22"/>
      <c r="N98" s="22"/>
    </row>
    <row r="99" spans="2:20" s="12" customFormat="1" ht="12.75">
      <c r="B99" s="209"/>
      <c r="C99" s="210"/>
      <c r="D99" s="210"/>
      <c r="E99" s="210"/>
      <c r="F99" s="210"/>
      <c r="G99" s="210"/>
      <c r="H99" s="210"/>
      <c r="I99" s="211"/>
      <c r="J99" s="13"/>
      <c r="K99" s="25"/>
      <c r="O99" s="4"/>
    </row>
    <row r="100" spans="2:20" s="12" customFormat="1" ht="38.25" customHeight="1">
      <c r="B100" s="323" t="s">
        <v>180</v>
      </c>
      <c r="C100" s="323" t="s">
        <v>181</v>
      </c>
      <c r="D100" s="323" t="s">
        <v>182</v>
      </c>
      <c r="E100" s="323" t="s">
        <v>183</v>
      </c>
      <c r="F100" s="323" t="s">
        <v>184</v>
      </c>
      <c r="G100" s="323" t="s">
        <v>185</v>
      </c>
      <c r="H100" s="323" t="s">
        <v>200</v>
      </c>
      <c r="I100" s="323" t="s">
        <v>201</v>
      </c>
      <c r="J100" s="13"/>
      <c r="K100" s="25"/>
      <c r="O100" s="4"/>
    </row>
    <row r="101" spans="2:20" s="14" customFormat="1" ht="12.75">
      <c r="B101" s="431" t="s">
        <v>2021</v>
      </c>
      <c r="C101" s="432"/>
      <c r="D101" s="432"/>
      <c r="E101" s="432"/>
      <c r="F101" s="432"/>
      <c r="G101" s="432"/>
      <c r="H101" s="432"/>
      <c r="I101" s="433"/>
      <c r="J101" s="31"/>
      <c r="K101" s="31"/>
      <c r="O101" s="4"/>
    </row>
    <row r="102" spans="2:20" s="14" customFormat="1" ht="12.75">
      <c r="B102" s="303"/>
      <c r="C102" s="304"/>
      <c r="D102" s="305"/>
      <c r="E102" s="306"/>
      <c r="F102" s="307"/>
      <c r="G102" s="307"/>
      <c r="H102" s="307"/>
      <c r="I102" s="307"/>
      <c r="J102" s="31"/>
      <c r="K102" s="31"/>
      <c r="O102" s="4"/>
    </row>
    <row r="103" spans="2:20" s="14" customFormat="1" ht="12.75">
      <c r="B103" s="26"/>
      <c r="C103" s="27"/>
      <c r="D103" s="27"/>
      <c r="E103" s="28"/>
      <c r="F103" s="32"/>
      <c r="G103" s="32"/>
      <c r="H103" s="33"/>
      <c r="I103" s="32"/>
      <c r="J103" s="31"/>
      <c r="K103" s="31"/>
      <c r="O103" s="4"/>
    </row>
    <row r="104" spans="2:20" s="12" customFormat="1" ht="12.75">
      <c r="B104" s="250" t="s">
        <v>2283</v>
      </c>
      <c r="C104" s="34"/>
      <c r="D104" s="35"/>
      <c r="F104" s="25"/>
      <c r="G104" s="25"/>
      <c r="H104" s="25"/>
      <c r="I104" s="36"/>
      <c r="O104" s="4"/>
      <c r="S104" s="25"/>
      <c r="T104" s="25"/>
    </row>
    <row r="105" spans="2:20" s="12" customFormat="1" ht="12.75">
      <c r="B105" s="251" t="s">
        <v>2237</v>
      </c>
      <c r="C105" s="34"/>
      <c r="D105" s="35"/>
      <c r="F105" s="37"/>
      <c r="G105" s="38"/>
      <c r="H105" s="39"/>
      <c r="I105" s="36"/>
      <c r="O105" s="4"/>
      <c r="S105" s="40"/>
    </row>
    <row r="106" spans="2:20" s="12" customFormat="1" ht="12.75">
      <c r="B106" s="250" t="s">
        <v>202</v>
      </c>
      <c r="C106" s="34"/>
      <c r="D106" s="35"/>
      <c r="F106" s="37"/>
      <c r="G106" s="38"/>
      <c r="H106" s="39"/>
      <c r="I106" s="36"/>
      <c r="O106" s="4"/>
      <c r="S106" s="40"/>
    </row>
    <row r="107" spans="2:20" s="12" customFormat="1" ht="12.75">
      <c r="B107" s="252" t="s">
        <v>203</v>
      </c>
      <c r="C107" s="34"/>
      <c r="D107" s="35"/>
      <c r="F107" s="37"/>
      <c r="G107" s="38"/>
      <c r="H107" s="39"/>
      <c r="I107" s="36"/>
      <c r="O107" s="4"/>
    </row>
    <row r="108" spans="2:20" ht="15" customHeight="1">
      <c r="C108" s="22"/>
      <c r="D108" s="22"/>
      <c r="E108" s="22"/>
      <c r="F108" s="22"/>
      <c r="G108" s="22"/>
      <c r="H108" s="22"/>
      <c r="I108" s="22"/>
      <c r="J108" s="22"/>
      <c r="K108" s="22"/>
      <c r="L108" s="22"/>
      <c r="M108" s="22"/>
      <c r="N108" s="22"/>
      <c r="P108" s="22"/>
      <c r="Q108" s="22"/>
      <c r="R108" s="22"/>
      <c r="S108" s="22"/>
    </row>
    <row r="109" spans="2:20" ht="12.75">
      <c r="B109" s="4" t="s">
        <v>204</v>
      </c>
    </row>
    <row r="110" spans="2:20" ht="12.75">
      <c r="B110" s="12"/>
      <c r="C110" s="117"/>
      <c r="D110" s="117"/>
    </row>
    <row r="111" spans="2:20" ht="29.25" customHeight="1">
      <c r="B111" s="344" t="s">
        <v>205</v>
      </c>
      <c r="C111" s="344" t="s">
        <v>206</v>
      </c>
      <c r="D111" s="344" t="s">
        <v>207</v>
      </c>
    </row>
    <row r="112" spans="2:20" ht="12.75">
      <c r="B112" s="428" t="s">
        <v>2021</v>
      </c>
      <c r="C112" s="429"/>
      <c r="D112" s="430"/>
      <c r="H112" s="6"/>
    </row>
    <row r="113" spans="2:15" ht="12.75"/>
    <row r="114" spans="2:15" ht="12.75">
      <c r="B114" s="5" t="s">
        <v>211</v>
      </c>
    </row>
    <row r="115" spans="2:15" ht="12.75">
      <c r="C115" s="12"/>
      <c r="D115" s="12"/>
      <c r="E115" s="12"/>
      <c r="F115" s="12"/>
    </row>
    <row r="116" spans="2:15" ht="12.75">
      <c r="B116" s="441" t="s">
        <v>212</v>
      </c>
      <c r="C116" s="441"/>
      <c r="D116" s="441"/>
      <c r="E116" s="441"/>
      <c r="F116" s="441"/>
      <c r="G116" s="12"/>
    </row>
    <row r="117" spans="2:15" ht="12.75">
      <c r="B117" s="441" t="s">
        <v>213</v>
      </c>
      <c r="C117" s="441"/>
      <c r="D117" s="441"/>
      <c r="E117" s="441"/>
      <c r="F117" s="441"/>
      <c r="G117" s="12"/>
    </row>
    <row r="118" spans="2:15" ht="12.75">
      <c r="B118" s="441" t="s">
        <v>214</v>
      </c>
      <c r="C118" s="441"/>
      <c r="D118" s="441"/>
      <c r="E118" s="441"/>
      <c r="F118" s="441"/>
      <c r="G118" s="12"/>
    </row>
    <row r="119" spans="2:15" ht="12.75">
      <c r="B119" s="442" t="s">
        <v>215</v>
      </c>
      <c r="C119" s="442"/>
      <c r="D119" s="442"/>
      <c r="E119" s="442"/>
      <c r="F119" s="442"/>
      <c r="G119" s="12"/>
    </row>
    <row r="120" spans="2:15" s="7" customFormat="1" ht="73.5" customHeight="1">
      <c r="B120" s="101" t="s">
        <v>216</v>
      </c>
      <c r="C120" s="102" t="s">
        <v>217</v>
      </c>
      <c r="D120" s="103" t="s">
        <v>218</v>
      </c>
      <c r="E120" s="212" t="s">
        <v>2466</v>
      </c>
      <c r="F120" s="212" t="s">
        <v>2465</v>
      </c>
      <c r="G120" s="41"/>
      <c r="O120" s="4"/>
    </row>
    <row r="121" spans="2:15" s="7" customFormat="1" ht="15">
      <c r="B121" s="213"/>
      <c r="C121" s="214"/>
      <c r="D121" s="215"/>
      <c r="E121" s="216"/>
      <c r="F121" s="217"/>
      <c r="G121" s="41"/>
      <c r="O121" s="4"/>
    </row>
    <row r="122" spans="2:15" s="7" customFormat="1" ht="30">
      <c r="B122" s="328" t="s">
        <v>2027</v>
      </c>
      <c r="C122" s="377"/>
      <c r="D122" s="377" t="s">
        <v>219</v>
      </c>
      <c r="E122" s="378">
        <v>77288.537499999991</v>
      </c>
      <c r="F122" s="378">
        <v>12452.262500000001</v>
      </c>
      <c r="G122" s="41"/>
      <c r="O122" s="4"/>
    </row>
    <row r="123" spans="2:15" s="7" customFormat="1" ht="15">
      <c r="B123" s="377"/>
      <c r="C123" s="377"/>
      <c r="D123" s="377" t="s">
        <v>1193</v>
      </c>
      <c r="E123" s="378">
        <v>2601.2615000000001</v>
      </c>
      <c r="F123" s="378">
        <v>1527.6224999999999</v>
      </c>
      <c r="G123" s="41"/>
      <c r="O123" s="4"/>
    </row>
    <row r="124" spans="2:15" s="7" customFormat="1" ht="15">
      <c r="B124" s="377"/>
      <c r="C124" s="377"/>
      <c r="D124" s="377" t="s">
        <v>1196</v>
      </c>
      <c r="E124" s="378">
        <v>2054.0835000000002</v>
      </c>
      <c r="F124" s="378">
        <v>509.20749999999998</v>
      </c>
      <c r="G124" s="41"/>
      <c r="O124" s="4"/>
    </row>
    <row r="125" spans="2:15" s="7" customFormat="1" ht="15">
      <c r="B125" s="377"/>
      <c r="C125" s="377"/>
      <c r="D125" s="377" t="s">
        <v>1350</v>
      </c>
      <c r="E125" s="378">
        <v>518.73149999999998</v>
      </c>
      <c r="F125" s="378">
        <v>509.20749999999998</v>
      </c>
      <c r="G125" s="41"/>
      <c r="O125" s="4"/>
    </row>
    <row r="126" spans="2:15" s="7" customFormat="1" ht="15">
      <c r="B126" s="377"/>
      <c r="C126" s="377"/>
      <c r="D126" s="377" t="s">
        <v>2028</v>
      </c>
      <c r="E126" s="387">
        <v>0</v>
      </c>
      <c r="F126" s="378">
        <v>410.84119679999998</v>
      </c>
      <c r="G126" s="41"/>
      <c r="O126" s="4"/>
    </row>
    <row r="127" spans="2:15" s="7" customFormat="1" ht="15">
      <c r="B127" s="377"/>
      <c r="C127" s="377"/>
      <c r="D127" s="377" t="s">
        <v>2026</v>
      </c>
      <c r="E127" s="387">
        <v>0</v>
      </c>
      <c r="F127" s="378">
        <v>377.94286140000003</v>
      </c>
      <c r="G127" s="41"/>
      <c r="O127" s="4"/>
    </row>
    <row r="128" spans="2:15" s="7" customFormat="1" ht="15">
      <c r="B128" s="377"/>
      <c r="C128" s="377"/>
      <c r="D128" s="377" t="s">
        <v>1664</v>
      </c>
      <c r="E128" s="378">
        <v>14712.4779</v>
      </c>
      <c r="F128" s="378">
        <v>4900.0950000000003</v>
      </c>
      <c r="G128" s="41"/>
      <c r="O128" s="4"/>
    </row>
    <row r="129" spans="2:15" s="7" customFormat="1" ht="15">
      <c r="B129" s="377"/>
      <c r="C129" s="377"/>
      <c r="D129" s="377"/>
      <c r="E129" s="378"/>
      <c r="F129" s="378"/>
      <c r="G129" s="41"/>
      <c r="O129" s="4"/>
    </row>
    <row r="130" spans="2:15" s="7" customFormat="1" ht="15">
      <c r="B130" s="377" t="s">
        <v>1601</v>
      </c>
      <c r="C130" s="377" t="s">
        <v>2455</v>
      </c>
      <c r="D130" s="377" t="s">
        <v>219</v>
      </c>
      <c r="E130" s="378">
        <v>114192.79499999998</v>
      </c>
      <c r="F130" s="387">
        <v>0</v>
      </c>
      <c r="G130" s="41"/>
      <c r="O130" s="4"/>
    </row>
    <row r="131" spans="2:15" s="7" customFormat="1" ht="15">
      <c r="B131" s="377"/>
      <c r="C131" s="377" t="s">
        <v>2456</v>
      </c>
      <c r="D131" s="377" t="s">
        <v>220</v>
      </c>
      <c r="E131" s="378">
        <v>2069.8384999999998</v>
      </c>
      <c r="F131" s="387">
        <v>0</v>
      </c>
      <c r="G131" s="41"/>
      <c r="O131" s="4"/>
    </row>
    <row r="132" spans="2:15" s="7" customFormat="1" ht="15">
      <c r="B132" s="377"/>
      <c r="C132" s="377" t="s">
        <v>2457</v>
      </c>
      <c r="D132" s="377" t="s">
        <v>232</v>
      </c>
      <c r="E132" s="378">
        <v>127.428735</v>
      </c>
      <c r="F132" s="378">
        <v>526.95000000000005</v>
      </c>
      <c r="G132" s="41"/>
      <c r="O132" s="4"/>
    </row>
    <row r="133" spans="2:15" s="7" customFormat="1" ht="15">
      <c r="B133" s="377"/>
      <c r="C133" s="377"/>
      <c r="D133" s="377" t="s">
        <v>231</v>
      </c>
      <c r="E133" s="378">
        <v>266.17940499999997</v>
      </c>
      <c r="F133" s="378">
        <v>856.29375000000005</v>
      </c>
      <c r="G133" s="41"/>
      <c r="O133" s="4"/>
    </row>
    <row r="134" spans="2:15" s="7" customFormat="1" ht="15">
      <c r="B134" s="377"/>
      <c r="C134" s="377"/>
      <c r="D134" s="377" t="s">
        <v>1192</v>
      </c>
      <c r="E134" s="378">
        <v>536.78250000000003</v>
      </c>
      <c r="F134" s="378">
        <v>105.39</v>
      </c>
      <c r="G134" s="41"/>
      <c r="O134" s="4"/>
    </row>
    <row r="135" spans="2:15" s="7" customFormat="1" ht="15">
      <c r="B135" s="377"/>
      <c r="C135" s="377"/>
      <c r="D135" s="377" t="s">
        <v>1193</v>
      </c>
      <c r="E135" s="378">
        <v>2087.0120000000002</v>
      </c>
      <c r="F135" s="387">
        <v>0</v>
      </c>
      <c r="G135" s="41"/>
      <c r="O135" s="4"/>
    </row>
    <row r="136" spans="2:15" s="7" customFormat="1" ht="15">
      <c r="B136" s="377"/>
      <c r="C136" s="377"/>
      <c r="D136" s="377" t="s">
        <v>1196</v>
      </c>
      <c r="E136" s="378">
        <v>3618.3090000000002</v>
      </c>
      <c r="F136" s="387">
        <v>0</v>
      </c>
      <c r="G136" s="41"/>
      <c r="O136" s="4"/>
    </row>
    <row r="137" spans="2:15" s="7" customFormat="1" ht="15">
      <c r="B137" s="377"/>
      <c r="C137" s="377"/>
      <c r="D137" s="377" t="s">
        <v>1198</v>
      </c>
      <c r="E137" s="378">
        <v>3136.6594224999999</v>
      </c>
      <c r="F137" s="378">
        <v>5928.1875</v>
      </c>
      <c r="G137" s="41"/>
      <c r="O137" s="4"/>
    </row>
    <row r="138" spans="2:15" s="7" customFormat="1" ht="15">
      <c r="B138" s="377"/>
      <c r="C138" s="377"/>
      <c r="D138" s="377" t="s">
        <v>1350</v>
      </c>
      <c r="E138" s="378">
        <v>2935.887056</v>
      </c>
      <c r="F138" s="378">
        <v>2898.2249999999999</v>
      </c>
      <c r="G138" s="41"/>
      <c r="O138" s="4"/>
    </row>
    <row r="139" spans="2:15" s="7" customFormat="1" ht="15">
      <c r="B139" s="377"/>
      <c r="C139" s="377"/>
      <c r="D139" s="377" t="s">
        <v>1512</v>
      </c>
      <c r="E139" s="378">
        <v>283.00986999999998</v>
      </c>
      <c r="F139" s="378">
        <v>1317.3749999999998</v>
      </c>
      <c r="G139" s="41"/>
      <c r="O139" s="4"/>
    </row>
    <row r="140" spans="2:15" s="7" customFormat="1" ht="15">
      <c r="B140" s="377"/>
      <c r="C140" s="377"/>
      <c r="D140" s="377" t="s">
        <v>1664</v>
      </c>
      <c r="E140" s="378">
        <v>46027.308500000006</v>
      </c>
      <c r="F140" s="387">
        <v>0</v>
      </c>
      <c r="G140" s="41"/>
      <c r="O140" s="4"/>
    </row>
    <row r="141" spans="2:15" s="7" customFormat="1" ht="15">
      <c r="B141" s="377"/>
      <c r="C141" s="377"/>
      <c r="D141" s="377" t="s">
        <v>1808</v>
      </c>
      <c r="E141" s="378">
        <v>4912.8611200000005</v>
      </c>
      <c r="F141" s="378">
        <v>2371.2750000000001</v>
      </c>
      <c r="G141" s="41"/>
      <c r="O141" s="4"/>
    </row>
    <row r="142" spans="2:15" s="7" customFormat="1" ht="15">
      <c r="B142" s="377"/>
      <c r="C142" s="377"/>
      <c r="D142" s="377" t="s">
        <v>1802</v>
      </c>
      <c r="E142" s="378">
        <v>5367.8250000000007</v>
      </c>
      <c r="F142" s="378">
        <v>1558.107</v>
      </c>
      <c r="G142" s="41"/>
      <c r="O142" s="4"/>
    </row>
    <row r="143" spans="2:15" s="7" customFormat="1" ht="15">
      <c r="B143" s="377"/>
      <c r="C143" s="377"/>
      <c r="D143" s="377" t="s">
        <v>1893</v>
      </c>
      <c r="E143" s="378">
        <v>848.72208500000011</v>
      </c>
      <c r="F143" s="378">
        <v>1580.8499999999997</v>
      </c>
      <c r="G143" s="41"/>
      <c r="O143" s="4"/>
    </row>
    <row r="144" spans="2:15" s="7" customFormat="1" ht="15">
      <c r="B144" s="377"/>
      <c r="C144" s="377"/>
      <c r="D144" s="377" t="s">
        <v>2458</v>
      </c>
      <c r="E144" s="378">
        <v>171.09972999999999</v>
      </c>
      <c r="F144" s="387">
        <v>0</v>
      </c>
      <c r="G144" s="41"/>
      <c r="O144" s="4"/>
    </row>
    <row r="145" spans="2:15" s="7" customFormat="1" ht="15">
      <c r="B145" s="377"/>
      <c r="C145" s="377"/>
      <c r="D145" s="377" t="s">
        <v>2459</v>
      </c>
      <c r="E145" s="378">
        <v>70.452830000000006</v>
      </c>
      <c r="F145" s="387">
        <v>0</v>
      </c>
      <c r="G145" s="41"/>
      <c r="O145" s="4"/>
    </row>
    <row r="146" spans="2:15" s="7" customFormat="1" ht="15">
      <c r="B146" s="377"/>
      <c r="C146" s="377"/>
      <c r="D146" s="377" t="s">
        <v>2460</v>
      </c>
      <c r="E146" s="378">
        <v>261.68194</v>
      </c>
      <c r="F146" s="387">
        <v>0</v>
      </c>
      <c r="G146" s="41"/>
      <c r="O146" s="4"/>
    </row>
    <row r="147" spans="2:15" s="7" customFormat="1" ht="15">
      <c r="B147" s="377"/>
      <c r="C147" s="377"/>
      <c r="D147" s="377"/>
      <c r="E147" s="378"/>
      <c r="F147" s="378"/>
      <c r="G147" s="41"/>
      <c r="O147" s="4"/>
    </row>
    <row r="148" spans="2:15" s="7" customFormat="1" ht="15">
      <c r="B148" s="377" t="s">
        <v>1602</v>
      </c>
      <c r="C148" s="377" t="s">
        <v>219</v>
      </c>
      <c r="D148" s="377" t="s">
        <v>219</v>
      </c>
      <c r="E148" s="378">
        <v>3195.038</v>
      </c>
      <c r="F148" s="387">
        <v>0</v>
      </c>
      <c r="G148" s="41"/>
      <c r="O148" s="4"/>
    </row>
    <row r="149" spans="2:15" s="7" customFormat="1" ht="15">
      <c r="B149" s="377"/>
      <c r="C149" s="377" t="s">
        <v>1439</v>
      </c>
      <c r="D149" s="377" t="s">
        <v>220</v>
      </c>
      <c r="E149" s="378">
        <v>2043.4805000000001</v>
      </c>
      <c r="F149" s="387">
        <v>0</v>
      </c>
      <c r="G149" s="41"/>
      <c r="O149" s="4"/>
    </row>
    <row r="150" spans="2:15" s="7" customFormat="1" ht="15">
      <c r="B150" s="377"/>
      <c r="C150" s="377" t="s">
        <v>1664</v>
      </c>
      <c r="D150" s="377" t="s">
        <v>232</v>
      </c>
      <c r="E150" s="378">
        <v>215.68886650000002</v>
      </c>
      <c r="F150" s="378">
        <v>1060.5899999999999</v>
      </c>
      <c r="G150" s="41"/>
      <c r="O150" s="4"/>
    </row>
    <row r="151" spans="2:15" s="7" customFormat="1" ht="15">
      <c r="B151" s="377"/>
      <c r="C151" s="377" t="s">
        <v>1196</v>
      </c>
      <c r="D151" s="377" t="s">
        <v>231</v>
      </c>
      <c r="E151" s="378">
        <v>186.21148400000001</v>
      </c>
      <c r="F151" s="378">
        <v>883.82500000000005</v>
      </c>
      <c r="G151" s="41"/>
      <c r="O151" s="4"/>
    </row>
    <row r="152" spans="2:15" s="7" customFormat="1" ht="15">
      <c r="B152" s="377"/>
      <c r="C152" s="377" t="s">
        <v>1193</v>
      </c>
      <c r="D152" s="377" t="s">
        <v>1191</v>
      </c>
      <c r="E152" s="378">
        <v>923.41709999999989</v>
      </c>
      <c r="F152" s="387">
        <v>0</v>
      </c>
      <c r="G152" s="41"/>
      <c r="O152" s="4"/>
    </row>
    <row r="153" spans="2:15" s="7" customFormat="1" ht="15">
      <c r="B153" s="377"/>
      <c r="C153" s="377" t="s">
        <v>1802</v>
      </c>
      <c r="D153" s="377" t="s">
        <v>1192</v>
      </c>
      <c r="E153" s="378">
        <v>1946.3397</v>
      </c>
      <c r="F153" s="378">
        <v>97.220749999999981</v>
      </c>
      <c r="G153" s="41"/>
      <c r="O153" s="4"/>
    </row>
    <row r="154" spans="2:15" s="7" customFormat="1" ht="15">
      <c r="B154" s="377"/>
      <c r="C154" s="377"/>
      <c r="D154" s="377" t="s">
        <v>1193</v>
      </c>
      <c r="E154" s="378">
        <v>2629.3134999999997</v>
      </c>
      <c r="F154" s="387">
        <v>0</v>
      </c>
      <c r="G154" s="41"/>
      <c r="O154" s="4"/>
    </row>
    <row r="155" spans="2:15" s="7" customFormat="1" ht="15">
      <c r="B155" s="377"/>
      <c r="C155" s="377"/>
      <c r="D155" s="377" t="s">
        <v>1196</v>
      </c>
      <c r="E155" s="378">
        <v>2104.567</v>
      </c>
      <c r="F155" s="387">
        <v>0</v>
      </c>
      <c r="G155" s="41"/>
      <c r="O155" s="4"/>
    </row>
    <row r="156" spans="2:15" s="7" customFormat="1" ht="15">
      <c r="B156" s="377"/>
      <c r="C156" s="377"/>
      <c r="D156" s="377" t="s">
        <v>1198</v>
      </c>
      <c r="E156" s="378">
        <v>3527.472025</v>
      </c>
      <c r="F156" s="378">
        <v>3977.2125000000001</v>
      </c>
      <c r="G156" s="41"/>
      <c r="O156" s="4"/>
    </row>
    <row r="157" spans="2:15" s="7" customFormat="1" ht="15">
      <c r="B157" s="377"/>
      <c r="C157" s="377"/>
      <c r="D157" s="377" t="s">
        <v>1350</v>
      </c>
      <c r="E157" s="378">
        <v>3832.4102469999998</v>
      </c>
      <c r="F157" s="378">
        <v>1590.885</v>
      </c>
      <c r="G157" s="41"/>
      <c r="O157" s="4"/>
    </row>
    <row r="158" spans="2:15" s="7" customFormat="1" ht="15">
      <c r="B158" s="377"/>
      <c r="C158" s="377"/>
      <c r="D158" s="377" t="s">
        <v>1512</v>
      </c>
      <c r="E158" s="378">
        <v>2033.2745649999999</v>
      </c>
      <c r="F158" s="378">
        <v>1590.885</v>
      </c>
      <c r="G158" s="41"/>
      <c r="O158" s="4"/>
    </row>
    <row r="159" spans="2:15" s="7" customFormat="1" ht="15">
      <c r="B159" s="377"/>
      <c r="C159" s="377"/>
      <c r="D159" s="377" t="s">
        <v>1808</v>
      </c>
      <c r="E159" s="378">
        <v>1826.02261</v>
      </c>
      <c r="F159" s="378">
        <v>2828.24</v>
      </c>
      <c r="G159" s="41"/>
      <c r="O159" s="4"/>
    </row>
    <row r="160" spans="2:15" s="7" customFormat="1" ht="15">
      <c r="B160" s="377"/>
      <c r="C160" s="377"/>
      <c r="D160" s="377" t="s">
        <v>1802</v>
      </c>
      <c r="E160" s="378">
        <v>2641.9225000000001</v>
      </c>
      <c r="F160" s="387">
        <v>0</v>
      </c>
      <c r="G160" s="41"/>
      <c r="O160" s="4"/>
    </row>
    <row r="161" spans="2:15" s="7" customFormat="1" ht="15">
      <c r="B161" s="377"/>
      <c r="C161" s="377"/>
      <c r="D161" s="377" t="s">
        <v>1893</v>
      </c>
      <c r="E161" s="378">
        <v>2474.4854599999999</v>
      </c>
      <c r="F161" s="378">
        <v>1767.65</v>
      </c>
      <c r="G161" s="41"/>
      <c r="O161" s="4"/>
    </row>
    <row r="162" spans="2:15" s="7" customFormat="1" ht="15">
      <c r="B162" s="377"/>
      <c r="C162" s="377"/>
      <c r="D162" s="377" t="s">
        <v>2461</v>
      </c>
      <c r="E162" s="378">
        <v>1503.4349999999999</v>
      </c>
      <c r="F162" s="387">
        <v>0</v>
      </c>
      <c r="G162" s="41"/>
      <c r="O162" s="4"/>
    </row>
    <row r="163" spans="2:15" s="7" customFormat="1" ht="15">
      <c r="B163" s="377"/>
      <c r="C163" s="377"/>
      <c r="D163" s="377" t="s">
        <v>2458</v>
      </c>
      <c r="E163" s="378">
        <v>400.916</v>
      </c>
      <c r="F163" s="387">
        <v>0</v>
      </c>
      <c r="G163" s="41"/>
      <c r="O163" s="4"/>
    </row>
    <row r="164" spans="2:15" s="7" customFormat="1" ht="15">
      <c r="B164" s="377"/>
      <c r="C164" s="377"/>
      <c r="D164" s="377" t="s">
        <v>2462</v>
      </c>
      <c r="E164" s="378">
        <v>1002.29</v>
      </c>
      <c r="F164" s="387">
        <v>0</v>
      </c>
      <c r="G164" s="41"/>
      <c r="O164" s="4"/>
    </row>
    <row r="165" spans="2:15" s="7" customFormat="1" ht="15">
      <c r="B165" s="377"/>
      <c r="C165" s="377"/>
      <c r="D165" s="377" t="s">
        <v>2460</v>
      </c>
      <c r="E165" s="378">
        <v>1403.2059999999999</v>
      </c>
      <c r="F165" s="387">
        <v>0</v>
      </c>
      <c r="G165" s="41"/>
      <c r="O165" s="4"/>
    </row>
    <row r="166" spans="2:15" s="7" customFormat="1" ht="15">
      <c r="B166" s="377"/>
      <c r="C166" s="377"/>
      <c r="D166" s="377"/>
      <c r="E166" s="378"/>
      <c r="F166" s="378"/>
      <c r="G166" s="41"/>
      <c r="O166" s="4"/>
    </row>
    <row r="167" spans="2:15" s="7" customFormat="1" ht="15">
      <c r="B167" s="329" t="s">
        <v>2029</v>
      </c>
      <c r="C167" s="377"/>
      <c r="D167" s="377" t="s">
        <v>219</v>
      </c>
      <c r="E167" s="378">
        <v>32430.057500000003</v>
      </c>
      <c r="F167" s="387">
        <v>0</v>
      </c>
      <c r="G167" s="41"/>
      <c r="O167" s="4"/>
    </row>
    <row r="168" spans="2:15" s="7" customFormat="1" ht="15">
      <c r="B168" s="377"/>
      <c r="C168" s="377"/>
      <c r="D168" s="377" t="s">
        <v>1664</v>
      </c>
      <c r="E168" s="378">
        <v>2558.415</v>
      </c>
      <c r="F168" s="387">
        <v>0</v>
      </c>
      <c r="G168" s="41"/>
      <c r="O168" s="4"/>
    </row>
    <row r="169" spans="2:15" s="7" customFormat="1" ht="15">
      <c r="B169" s="377"/>
      <c r="C169" s="377"/>
      <c r="D169" s="377"/>
      <c r="E169" s="378"/>
      <c r="F169" s="378"/>
      <c r="G169" s="41"/>
      <c r="O169" s="4"/>
    </row>
    <row r="170" spans="2:15" s="7" customFormat="1" ht="15">
      <c r="B170" s="335" t="s">
        <v>2030</v>
      </c>
      <c r="C170" s="377"/>
      <c r="D170" s="377" t="s">
        <v>219</v>
      </c>
      <c r="E170" s="378">
        <v>4993.76</v>
      </c>
      <c r="F170" s="387">
        <v>0</v>
      </c>
      <c r="G170" s="41"/>
      <c r="O170" s="4"/>
    </row>
    <row r="171" spans="2:15" s="7" customFormat="1" ht="15">
      <c r="B171" s="377"/>
      <c r="C171" s="377"/>
      <c r="D171" s="377"/>
      <c r="E171" s="378"/>
      <c r="F171" s="378"/>
      <c r="G171" s="41"/>
      <c r="O171" s="4"/>
    </row>
    <row r="172" spans="2:15" s="7" customFormat="1" ht="15">
      <c r="B172" s="329" t="s">
        <v>2219</v>
      </c>
      <c r="C172" s="377"/>
      <c r="D172" s="377" t="s">
        <v>219</v>
      </c>
      <c r="E172" s="378">
        <v>14852.985000000001</v>
      </c>
      <c r="F172" s="387">
        <v>0</v>
      </c>
      <c r="G172" s="41"/>
      <c r="O172" s="4"/>
    </row>
    <row r="173" spans="2:15" s="7" customFormat="1" ht="15">
      <c r="B173" s="377"/>
      <c r="C173" s="377"/>
      <c r="D173" s="377" t="s">
        <v>1664</v>
      </c>
      <c r="E173" s="378">
        <v>4941.5725000000002</v>
      </c>
      <c r="F173" s="387">
        <v>0</v>
      </c>
      <c r="G173" s="41"/>
      <c r="O173" s="4"/>
    </row>
    <row r="174" spans="2:15" s="7" customFormat="1" ht="15">
      <c r="B174" s="377"/>
      <c r="C174" s="377"/>
      <c r="D174" s="377"/>
      <c r="E174" s="378"/>
      <c r="F174" s="378"/>
      <c r="G174" s="41"/>
      <c r="O174" s="4"/>
    </row>
    <row r="175" spans="2:15" s="7" customFormat="1" ht="15">
      <c r="B175" s="377" t="s">
        <v>1603</v>
      </c>
      <c r="C175" s="377" t="s">
        <v>219</v>
      </c>
      <c r="D175" s="377" t="s">
        <v>219</v>
      </c>
      <c r="E175" s="378">
        <v>105468.73299999998</v>
      </c>
      <c r="F175" s="378">
        <v>9983.0300000000007</v>
      </c>
      <c r="G175" s="41"/>
      <c r="O175" s="4"/>
    </row>
    <row r="176" spans="2:15" s="7" customFormat="1" ht="15">
      <c r="B176" s="377"/>
      <c r="C176" s="377" t="s">
        <v>1664</v>
      </c>
      <c r="D176" s="377" t="s">
        <v>1196</v>
      </c>
      <c r="E176" s="378">
        <v>3385.5774999999999</v>
      </c>
      <c r="F176" s="378">
        <v>2402.5700000000002</v>
      </c>
      <c r="G176" s="41"/>
      <c r="O176" s="4"/>
    </row>
    <row r="177" spans="2:15" s="7" customFormat="1" ht="15">
      <c r="B177" s="377"/>
      <c r="C177" s="377"/>
      <c r="D177" s="377" t="s">
        <v>2033</v>
      </c>
      <c r="E177" s="378">
        <v>868.43312500000002</v>
      </c>
      <c r="F177" s="378">
        <v>873.51512500000001</v>
      </c>
      <c r="G177" s="41"/>
      <c r="O177" s="4"/>
    </row>
    <row r="178" spans="2:15" s="7" customFormat="1" ht="15">
      <c r="B178" s="377"/>
      <c r="C178" s="377"/>
      <c r="D178" s="377" t="s">
        <v>2028</v>
      </c>
      <c r="E178" s="378">
        <v>620.30937500000005</v>
      </c>
      <c r="F178" s="378">
        <v>623.93937500000004</v>
      </c>
      <c r="G178" s="41"/>
      <c r="O178" s="4"/>
    </row>
    <row r="179" spans="2:15" s="7" customFormat="1" ht="15">
      <c r="B179" s="377"/>
      <c r="C179" s="377"/>
      <c r="D179" s="377" t="s">
        <v>1664</v>
      </c>
      <c r="E179" s="378">
        <v>20779.285</v>
      </c>
      <c r="F179" s="378">
        <v>14415.420000000002</v>
      </c>
      <c r="G179" s="41"/>
      <c r="O179" s="4"/>
    </row>
    <row r="180" spans="2:15" s="7" customFormat="1" ht="15">
      <c r="B180" s="377"/>
      <c r="C180" s="377"/>
      <c r="D180" s="377"/>
      <c r="E180" s="378"/>
      <c r="F180" s="378"/>
      <c r="G180" s="41"/>
      <c r="O180" s="4"/>
    </row>
    <row r="181" spans="2:15" s="7" customFormat="1" ht="15">
      <c r="B181" s="377" t="s">
        <v>2031</v>
      </c>
      <c r="C181" s="377" t="s">
        <v>2459</v>
      </c>
      <c r="D181" s="377" t="s">
        <v>1893</v>
      </c>
      <c r="E181" s="378">
        <v>269.70945</v>
      </c>
      <c r="F181" s="387">
        <v>0</v>
      </c>
      <c r="G181" s="41"/>
      <c r="O181" s="4"/>
    </row>
    <row r="182" spans="2:15" s="7" customFormat="1" ht="15">
      <c r="B182" s="377"/>
      <c r="C182" s="377"/>
      <c r="D182" s="377"/>
      <c r="E182" s="378"/>
      <c r="F182" s="378"/>
      <c r="G182" s="41"/>
      <c r="O182" s="4"/>
    </row>
    <row r="183" spans="2:15" s="7" customFormat="1" ht="15">
      <c r="B183" s="377" t="s">
        <v>1604</v>
      </c>
      <c r="C183" s="377" t="s">
        <v>1439</v>
      </c>
      <c r="D183" s="377" t="s">
        <v>1198</v>
      </c>
      <c r="E183" s="378">
        <v>3833.2663700000003</v>
      </c>
      <c r="F183" s="378">
        <v>3598.68</v>
      </c>
      <c r="G183" s="41"/>
      <c r="O183" s="4"/>
    </row>
    <row r="184" spans="2:15" s="7" customFormat="1" ht="15">
      <c r="B184" s="377"/>
      <c r="C184" s="377"/>
      <c r="D184" s="377" t="s">
        <v>1350</v>
      </c>
      <c r="E184" s="378">
        <v>910.53734999999983</v>
      </c>
      <c r="F184" s="378">
        <v>899.67</v>
      </c>
      <c r="G184" s="41"/>
      <c r="O184" s="4"/>
    </row>
    <row r="185" spans="2:15" s="7" customFormat="1" ht="15">
      <c r="B185" s="377"/>
      <c r="C185" s="377"/>
      <c r="D185" s="377" t="s">
        <v>1512</v>
      </c>
      <c r="E185" s="378">
        <v>924.91308000000004</v>
      </c>
      <c r="F185" s="378">
        <v>884.67550000000006</v>
      </c>
      <c r="G185" s="41"/>
      <c r="O185" s="4"/>
    </row>
    <row r="186" spans="2:15" s="7" customFormat="1" ht="15">
      <c r="B186" s="377"/>
      <c r="C186" s="377"/>
      <c r="D186" s="377" t="s">
        <v>1808</v>
      </c>
      <c r="E186" s="378">
        <v>1032.2309250000001</v>
      </c>
      <c r="F186" s="378">
        <v>1049.615</v>
      </c>
      <c r="G186" s="41"/>
      <c r="O186" s="4"/>
    </row>
    <row r="187" spans="2:15" s="7" customFormat="1" ht="15">
      <c r="B187" s="377"/>
      <c r="C187" s="377"/>
      <c r="D187" s="377" t="s">
        <v>1893</v>
      </c>
      <c r="E187" s="378">
        <v>1301.3938800000001</v>
      </c>
      <c r="F187" s="378">
        <v>1274.5325</v>
      </c>
      <c r="G187" s="41"/>
      <c r="O187" s="4"/>
    </row>
    <row r="188" spans="2:15" s="7" customFormat="1" ht="15">
      <c r="B188" s="377"/>
      <c r="C188" s="377"/>
      <c r="D188" s="377"/>
      <c r="E188" s="378"/>
      <c r="F188" s="378"/>
      <c r="G188" s="41"/>
      <c r="O188" s="4"/>
    </row>
    <row r="189" spans="2:15" s="7" customFormat="1" ht="15">
      <c r="B189" s="377" t="s">
        <v>1605</v>
      </c>
      <c r="C189" s="377" t="s">
        <v>1439</v>
      </c>
      <c r="D189" s="377" t="s">
        <v>232</v>
      </c>
      <c r="E189" s="378">
        <v>32.38823</v>
      </c>
      <c r="F189" s="378">
        <v>266.315</v>
      </c>
      <c r="G189" s="41"/>
      <c r="O189" s="4"/>
    </row>
    <row r="190" spans="2:15" s="7" customFormat="1" ht="15">
      <c r="B190" s="377"/>
      <c r="C190" s="377"/>
      <c r="D190" s="377" t="s">
        <v>231</v>
      </c>
      <c r="E190" s="378">
        <v>51.959685</v>
      </c>
      <c r="F190" s="378">
        <v>266.315</v>
      </c>
      <c r="G190" s="41"/>
      <c r="O190" s="4"/>
    </row>
    <row r="191" spans="2:15" s="7" customFormat="1" ht="15">
      <c r="B191" s="377"/>
      <c r="C191" s="377"/>
      <c r="D191" s="377" t="s">
        <v>1192</v>
      </c>
      <c r="E191" s="378">
        <v>8.6599474999999995</v>
      </c>
      <c r="F191" s="378">
        <v>57.067500000000003</v>
      </c>
      <c r="G191" s="41"/>
      <c r="O191" s="4"/>
    </row>
    <row r="192" spans="2:15" s="7" customFormat="1" ht="15">
      <c r="B192" s="377"/>
      <c r="C192" s="377"/>
      <c r="D192" s="377" t="s">
        <v>1198</v>
      </c>
      <c r="E192" s="378">
        <v>2160.79315</v>
      </c>
      <c r="F192" s="378">
        <v>1521.8</v>
      </c>
      <c r="G192" s="41"/>
      <c r="O192" s="4"/>
    </row>
    <row r="193" spans="2:15" s="7" customFormat="1" ht="15">
      <c r="B193" s="377"/>
      <c r="C193" s="377"/>
      <c r="D193" s="377" t="s">
        <v>1350</v>
      </c>
      <c r="E193" s="378">
        <v>565.64920000000006</v>
      </c>
      <c r="F193" s="378">
        <v>380.45</v>
      </c>
      <c r="G193" s="41"/>
      <c r="O193" s="4"/>
    </row>
    <row r="194" spans="2:15" s="7" customFormat="1" ht="15">
      <c r="B194" s="377"/>
      <c r="C194" s="377"/>
      <c r="D194" s="377" t="s">
        <v>1512</v>
      </c>
      <c r="E194" s="378">
        <v>593.81502</v>
      </c>
      <c r="F194" s="387">
        <v>0</v>
      </c>
      <c r="G194" s="41"/>
      <c r="O194" s="4"/>
    </row>
    <row r="195" spans="2:15" s="7" customFormat="1" ht="15">
      <c r="B195" s="377"/>
      <c r="C195" s="377"/>
      <c r="D195" s="377" t="s">
        <v>1808</v>
      </c>
      <c r="E195" s="378">
        <v>829.79319999999996</v>
      </c>
      <c r="F195" s="378">
        <v>1236.4625000000001</v>
      </c>
      <c r="G195" s="41"/>
      <c r="O195" s="4"/>
    </row>
    <row r="196" spans="2:15" s="7" customFormat="1" ht="15">
      <c r="B196" s="377"/>
      <c r="C196" s="377"/>
      <c r="D196" s="377" t="s">
        <v>1893</v>
      </c>
      <c r="E196" s="378">
        <v>639.674125</v>
      </c>
      <c r="F196" s="378">
        <v>475.5625</v>
      </c>
      <c r="G196" s="41"/>
      <c r="O196" s="4"/>
    </row>
    <row r="197" spans="2:15" s="7" customFormat="1" ht="15">
      <c r="B197" s="377"/>
      <c r="C197" s="377"/>
      <c r="D197" s="377"/>
      <c r="E197" s="378"/>
      <c r="F197" s="378"/>
      <c r="G197" s="41"/>
      <c r="O197" s="4"/>
    </row>
    <row r="198" spans="2:15" s="7" customFormat="1" ht="15">
      <c r="B198" s="377" t="s">
        <v>2032</v>
      </c>
      <c r="C198" s="377" t="s">
        <v>1439</v>
      </c>
      <c r="D198" s="377" t="s">
        <v>231</v>
      </c>
      <c r="E198" s="378">
        <v>165.55466299999998</v>
      </c>
      <c r="F198" s="378">
        <v>548.85</v>
      </c>
      <c r="G198" s="41"/>
      <c r="O198" s="4"/>
    </row>
    <row r="199" spans="2:15" s="7" customFormat="1" ht="15">
      <c r="B199" s="377"/>
      <c r="C199" s="377"/>
      <c r="D199" s="377" t="s">
        <v>1192</v>
      </c>
      <c r="E199" s="378">
        <v>13.739433999999999</v>
      </c>
      <c r="F199" s="378">
        <v>82.327500000000001</v>
      </c>
      <c r="G199" s="41"/>
      <c r="O199" s="4"/>
    </row>
    <row r="200" spans="2:15" s="7" customFormat="1" ht="15">
      <c r="B200" s="377"/>
      <c r="C200" s="377"/>
      <c r="D200" s="377" t="s">
        <v>1198</v>
      </c>
      <c r="E200" s="378">
        <v>1013.8976250000001</v>
      </c>
      <c r="F200" s="378">
        <v>2058.1875</v>
      </c>
      <c r="G200" s="41"/>
      <c r="O200" s="4"/>
    </row>
    <row r="201" spans="2:15" s="7" customFormat="1" ht="15">
      <c r="B201" s="377"/>
      <c r="C201" s="377"/>
      <c r="D201" s="377" t="s">
        <v>1350</v>
      </c>
      <c r="E201" s="378">
        <v>937.80132499999991</v>
      </c>
      <c r="F201" s="378">
        <v>731.8</v>
      </c>
      <c r="G201" s="41"/>
      <c r="O201" s="4"/>
    </row>
    <row r="202" spans="2:15" s="7" customFormat="1" ht="15">
      <c r="B202" s="377"/>
      <c r="C202" s="377"/>
      <c r="D202" s="377" t="s">
        <v>1512</v>
      </c>
      <c r="E202" s="378">
        <v>1263.3484199999998</v>
      </c>
      <c r="F202" s="378">
        <v>640.32500000000005</v>
      </c>
      <c r="G202" s="41"/>
      <c r="O202" s="4"/>
    </row>
    <row r="203" spans="2:15" s="7" customFormat="1" ht="15">
      <c r="B203" s="377"/>
      <c r="C203" s="377"/>
      <c r="D203" s="377" t="s">
        <v>1808</v>
      </c>
      <c r="E203" s="378">
        <v>2008.4753000000001</v>
      </c>
      <c r="F203" s="378">
        <v>2515.5625</v>
      </c>
      <c r="G203" s="41"/>
      <c r="O203" s="4"/>
    </row>
    <row r="204" spans="2:15" s="7" customFormat="1" ht="15">
      <c r="B204" s="377"/>
      <c r="C204" s="377"/>
      <c r="D204" s="377" t="s">
        <v>1893</v>
      </c>
      <c r="E204" s="378">
        <v>903.80458999999996</v>
      </c>
      <c r="F204" s="378">
        <v>503.11250000000001</v>
      </c>
      <c r="G204" s="41"/>
      <c r="O204" s="4"/>
    </row>
    <row r="205" spans="2:15" s="7" customFormat="1" ht="15">
      <c r="B205" s="377"/>
      <c r="C205" s="377"/>
      <c r="D205" s="377"/>
      <c r="E205" s="378"/>
      <c r="F205" s="378"/>
      <c r="G205" s="41"/>
      <c r="O205" s="4"/>
    </row>
    <row r="206" spans="2:15" s="7" customFormat="1" ht="15">
      <c r="B206" s="377" t="s">
        <v>1799</v>
      </c>
      <c r="C206" s="377" t="s">
        <v>1439</v>
      </c>
      <c r="D206" s="377" t="s">
        <v>219</v>
      </c>
      <c r="E206" s="378">
        <v>49716.81</v>
      </c>
      <c r="F206" s="387">
        <v>0</v>
      </c>
      <c r="G206" s="41"/>
      <c r="O206" s="4"/>
    </row>
    <row r="207" spans="2:15" s="7" customFormat="1" ht="15">
      <c r="B207" s="377"/>
      <c r="C207" s="377"/>
      <c r="D207" s="377" t="s">
        <v>2033</v>
      </c>
      <c r="E207" s="387">
        <v>0</v>
      </c>
      <c r="F207" s="378">
        <v>550.68584999999996</v>
      </c>
      <c r="G207" s="41"/>
      <c r="O207" s="4"/>
    </row>
    <row r="208" spans="2:15" s="7" customFormat="1" ht="15">
      <c r="B208" s="377"/>
      <c r="C208" s="377"/>
      <c r="D208" s="377" t="s">
        <v>1664</v>
      </c>
      <c r="E208" s="378">
        <v>10141.702499999999</v>
      </c>
      <c r="F208" s="387">
        <v>0</v>
      </c>
      <c r="G208" s="41"/>
      <c r="O208" s="4"/>
    </row>
    <row r="209" spans="2:15" s="7" customFormat="1" ht="15">
      <c r="B209" s="377"/>
      <c r="C209" s="377"/>
      <c r="D209" s="377"/>
      <c r="E209" s="378"/>
      <c r="F209" s="378"/>
      <c r="G209" s="41"/>
      <c r="O209" s="4"/>
    </row>
    <row r="210" spans="2:15" s="7" customFormat="1" ht="15">
      <c r="B210" s="377" t="s">
        <v>2216</v>
      </c>
      <c r="C210" s="377" t="s">
        <v>1664</v>
      </c>
      <c r="D210" s="377" t="s">
        <v>219</v>
      </c>
      <c r="E210" s="378">
        <v>14885.385</v>
      </c>
      <c r="F210" s="378">
        <v>14915.1</v>
      </c>
      <c r="G210" s="41"/>
      <c r="O210" s="4"/>
    </row>
    <row r="211" spans="2:15" s="7" customFormat="1" ht="15">
      <c r="B211" s="377"/>
      <c r="C211" s="377"/>
      <c r="D211" s="377" t="s">
        <v>231</v>
      </c>
      <c r="E211" s="378">
        <v>684.93894399999999</v>
      </c>
      <c r="F211" s="378">
        <v>765.00250000000005</v>
      </c>
      <c r="G211" s="41"/>
      <c r="O211" s="4"/>
    </row>
    <row r="212" spans="2:15" s="7" customFormat="1" ht="15">
      <c r="B212" s="377"/>
      <c r="C212" s="377"/>
      <c r="D212" s="377" t="s">
        <v>1192</v>
      </c>
      <c r="E212" s="378">
        <v>74.525972999999993</v>
      </c>
      <c r="F212" s="378">
        <v>81.435749999999999</v>
      </c>
      <c r="G212" s="41"/>
      <c r="O212" s="4"/>
    </row>
    <row r="213" spans="2:15" s="7" customFormat="1" ht="15">
      <c r="B213" s="377"/>
      <c r="C213" s="377"/>
      <c r="D213" s="377" t="s">
        <v>1198</v>
      </c>
      <c r="E213" s="378">
        <v>4249.4342899999992</v>
      </c>
      <c r="F213" s="378">
        <v>3701.625</v>
      </c>
      <c r="G213" s="41"/>
      <c r="O213" s="4"/>
    </row>
    <row r="214" spans="2:15" s="7" customFormat="1" ht="15">
      <c r="B214" s="377"/>
      <c r="C214" s="377"/>
      <c r="D214" s="377" t="s">
        <v>1350</v>
      </c>
      <c r="E214" s="378">
        <v>1774.666205</v>
      </c>
      <c r="F214" s="378">
        <v>1727.4250000000004</v>
      </c>
      <c r="G214" s="41"/>
      <c r="O214" s="4"/>
    </row>
    <row r="215" spans="2:15" s="7" customFormat="1" ht="15">
      <c r="B215" s="377"/>
      <c r="C215" s="377"/>
      <c r="D215" s="377" t="s">
        <v>1512</v>
      </c>
      <c r="E215" s="378">
        <v>2091.637162</v>
      </c>
      <c r="F215" s="378">
        <v>2295.0075000000002</v>
      </c>
      <c r="G215" s="41"/>
      <c r="O215" s="4"/>
    </row>
    <row r="216" spans="2:15" s="7" customFormat="1" ht="15">
      <c r="B216" s="377"/>
      <c r="C216" s="377"/>
      <c r="D216" s="377" t="s">
        <v>1808</v>
      </c>
      <c r="E216" s="378">
        <v>2293.2936249999998</v>
      </c>
      <c r="F216" s="378">
        <v>2097.5875000000001</v>
      </c>
      <c r="G216" s="41"/>
      <c r="O216" s="4"/>
    </row>
    <row r="217" spans="2:15" s="7" customFormat="1" ht="15">
      <c r="B217" s="377"/>
      <c r="C217" s="377"/>
      <c r="D217" s="377" t="s">
        <v>1893</v>
      </c>
      <c r="E217" s="378">
        <v>1674.817515</v>
      </c>
      <c r="F217" s="378">
        <v>2023.5550000000001</v>
      </c>
      <c r="G217" s="41"/>
      <c r="O217" s="4"/>
    </row>
    <row r="218" spans="2:15" s="7" customFormat="1" ht="15">
      <c r="B218" s="377"/>
      <c r="C218" s="377"/>
      <c r="D218" s="377"/>
      <c r="E218" s="378"/>
      <c r="F218" s="378"/>
      <c r="G218" s="41"/>
      <c r="O218" s="4"/>
    </row>
    <row r="219" spans="2:15" s="7" customFormat="1" ht="15">
      <c r="B219" s="329" t="s">
        <v>2220</v>
      </c>
      <c r="C219" s="377"/>
      <c r="D219" s="377" t="s">
        <v>231</v>
      </c>
      <c r="E219" s="387">
        <v>0</v>
      </c>
      <c r="F219" s="378">
        <v>381.29300000000006</v>
      </c>
      <c r="G219" s="41"/>
      <c r="O219" s="4"/>
    </row>
    <row r="220" spans="2:15" s="7" customFormat="1" ht="15">
      <c r="B220" s="377"/>
      <c r="C220" s="377"/>
      <c r="D220" s="377" t="s">
        <v>1192</v>
      </c>
      <c r="E220" s="387">
        <v>0</v>
      </c>
      <c r="F220" s="378">
        <v>30.279150000000001</v>
      </c>
      <c r="G220" s="41"/>
      <c r="O220" s="4"/>
    </row>
    <row r="221" spans="2:15" s="7" customFormat="1" ht="15">
      <c r="B221" s="377"/>
      <c r="C221" s="377"/>
      <c r="D221" s="377" t="s">
        <v>1198</v>
      </c>
      <c r="E221" s="378">
        <v>1779.590365</v>
      </c>
      <c r="F221" s="378">
        <v>1401.8125</v>
      </c>
      <c r="G221" s="41"/>
      <c r="O221" s="4"/>
    </row>
    <row r="222" spans="2:15" s="7" customFormat="1" ht="15">
      <c r="B222" s="377"/>
      <c r="C222" s="377"/>
      <c r="D222" s="377" t="s">
        <v>1350</v>
      </c>
      <c r="E222" s="378">
        <v>153.10682999999997</v>
      </c>
      <c r="F222" s="378">
        <v>560.72500000000002</v>
      </c>
      <c r="G222" s="41"/>
      <c r="O222" s="4"/>
    </row>
    <row r="223" spans="2:15" s="7" customFormat="1" ht="15">
      <c r="B223" s="377"/>
      <c r="C223" s="377"/>
      <c r="D223" s="377" t="s">
        <v>1512</v>
      </c>
      <c r="E223" s="387">
        <v>0</v>
      </c>
      <c r="F223" s="387">
        <v>0</v>
      </c>
      <c r="G223" s="41"/>
      <c r="O223" s="4"/>
    </row>
    <row r="224" spans="2:15" s="7" customFormat="1" ht="15">
      <c r="B224" s="377"/>
      <c r="C224" s="377"/>
      <c r="D224" s="377" t="s">
        <v>1808</v>
      </c>
      <c r="E224" s="378">
        <v>440.33112000000006</v>
      </c>
      <c r="F224" s="378">
        <v>1682.175</v>
      </c>
      <c r="G224" s="41"/>
      <c r="O224" s="4"/>
    </row>
    <row r="225" spans="2:15" s="7" customFormat="1" ht="15">
      <c r="B225" s="377"/>
      <c r="C225" s="377"/>
      <c r="D225" s="377"/>
      <c r="E225" s="378"/>
      <c r="F225" s="378"/>
      <c r="G225" s="41"/>
      <c r="O225" s="4"/>
    </row>
    <row r="226" spans="2:15" s="7" customFormat="1" ht="15">
      <c r="B226" s="377" t="s">
        <v>2217</v>
      </c>
      <c r="C226" s="377" t="s">
        <v>1664</v>
      </c>
      <c r="D226" s="377" t="s">
        <v>219</v>
      </c>
      <c r="E226" s="378">
        <v>29919.49</v>
      </c>
      <c r="F226" s="387">
        <v>0</v>
      </c>
      <c r="G226" s="41"/>
      <c r="O226" s="4"/>
    </row>
    <row r="227" spans="2:15" s="7" customFormat="1" ht="15">
      <c r="B227" s="377"/>
      <c r="C227" s="377"/>
      <c r="D227" s="377"/>
      <c r="E227" s="378"/>
      <c r="F227" s="378"/>
      <c r="G227" s="41"/>
      <c r="O227" s="4"/>
    </row>
    <row r="228" spans="2:15" s="7" customFormat="1" ht="15">
      <c r="B228" s="329" t="s">
        <v>2221</v>
      </c>
      <c r="C228" s="377"/>
      <c r="D228" s="377" t="s">
        <v>1198</v>
      </c>
      <c r="E228" s="378">
        <v>846.65319999999997</v>
      </c>
      <c r="F228" s="378">
        <v>851.70000000000016</v>
      </c>
      <c r="G228" s="41"/>
      <c r="O228" s="4"/>
    </row>
    <row r="229" spans="2:15" s="7" customFormat="1" ht="15">
      <c r="B229" s="377"/>
      <c r="C229" s="377"/>
      <c r="D229" s="377" t="s">
        <v>1350</v>
      </c>
      <c r="E229" s="378">
        <v>742.50537499999996</v>
      </c>
      <c r="F229" s="378">
        <v>596.19000000000005</v>
      </c>
      <c r="G229" s="41"/>
      <c r="O229" s="4"/>
    </row>
    <row r="230" spans="2:15" s="7" customFormat="1" ht="15">
      <c r="B230" s="377"/>
      <c r="C230" s="377"/>
      <c r="D230" s="377"/>
      <c r="E230" s="378"/>
      <c r="F230" s="378"/>
      <c r="G230" s="41"/>
      <c r="O230" s="4"/>
    </row>
    <row r="231" spans="2:15" s="7" customFormat="1" ht="15">
      <c r="B231" s="377" t="s">
        <v>2463</v>
      </c>
      <c r="C231" s="377" t="s">
        <v>1439</v>
      </c>
      <c r="D231" s="377" t="s">
        <v>219</v>
      </c>
      <c r="E231" s="378">
        <v>9909.82</v>
      </c>
      <c r="F231" s="387">
        <v>0</v>
      </c>
      <c r="G231" s="41"/>
      <c r="O231" s="4"/>
    </row>
    <row r="232" spans="2:15" s="7" customFormat="1" ht="15">
      <c r="B232" s="377"/>
      <c r="C232" s="377"/>
      <c r="D232" s="377" t="s">
        <v>1664</v>
      </c>
      <c r="E232" s="378">
        <v>4802.3149999999996</v>
      </c>
      <c r="F232" s="378">
        <v>4951.5349999999999</v>
      </c>
      <c r="G232" s="41"/>
      <c r="O232" s="4"/>
    </row>
    <row r="233" spans="2:15" s="7" customFormat="1" ht="15">
      <c r="B233" s="377"/>
      <c r="C233" s="377"/>
      <c r="D233" s="377"/>
      <c r="E233" s="378"/>
      <c r="F233" s="378"/>
      <c r="G233" s="41"/>
      <c r="O233" s="4"/>
    </row>
    <row r="234" spans="2:15" s="7" customFormat="1" ht="15">
      <c r="B234" s="377" t="s">
        <v>2464</v>
      </c>
      <c r="C234" s="377"/>
      <c r="D234" s="377" t="s">
        <v>219</v>
      </c>
      <c r="E234" s="378">
        <v>14860.53</v>
      </c>
      <c r="F234" s="378">
        <v>14885.805</v>
      </c>
      <c r="G234" s="41"/>
      <c r="O234" s="4"/>
    </row>
    <row r="235" spans="2:15" s="7" customFormat="1" ht="15">
      <c r="B235" s="377"/>
      <c r="C235" s="377"/>
      <c r="D235" s="377"/>
      <c r="E235" s="378"/>
      <c r="F235" s="378"/>
      <c r="G235" s="41"/>
      <c r="O235" s="4"/>
    </row>
    <row r="236" spans="2:15" s="7" customFormat="1" ht="15">
      <c r="B236" s="377" t="s">
        <v>2218</v>
      </c>
      <c r="C236" s="377" t="s">
        <v>1439</v>
      </c>
      <c r="D236" s="377" t="s">
        <v>1200</v>
      </c>
      <c r="E236" s="387">
        <v>0</v>
      </c>
      <c r="F236" s="378">
        <v>617.30499999999995</v>
      </c>
      <c r="G236" s="41"/>
      <c r="O236" s="4"/>
    </row>
    <row r="237" spans="2:15" s="7" customFormat="1" ht="15">
      <c r="B237" s="218"/>
      <c r="C237" s="219"/>
      <c r="D237" s="219"/>
      <c r="E237" s="216"/>
      <c r="F237" s="216"/>
      <c r="G237" s="41"/>
      <c r="O237" s="4"/>
    </row>
    <row r="238" spans="2:15" s="7" customFormat="1" ht="12.75">
      <c r="C238" s="82"/>
      <c r="D238" s="82"/>
      <c r="E238" s="100"/>
      <c r="F238" s="100"/>
      <c r="G238" s="41"/>
      <c r="O238" s="4"/>
    </row>
    <row r="239" spans="2:15" s="7" customFormat="1" ht="14.1" customHeight="1">
      <c r="B239" s="308" t="s">
        <v>234</v>
      </c>
      <c r="C239" s="43"/>
      <c r="D239" s="8"/>
      <c r="E239" s="44"/>
      <c r="F239" s="45"/>
      <c r="G239" s="41"/>
      <c r="O239" s="4"/>
    </row>
    <row r="240" spans="2:15" s="7" customFormat="1" ht="14.1" customHeight="1">
      <c r="B240" s="308" t="s">
        <v>235</v>
      </c>
      <c r="C240" s="43"/>
      <c r="D240" s="8"/>
      <c r="E240" s="44"/>
      <c r="F240" s="45"/>
      <c r="G240" s="41"/>
      <c r="O240" s="4"/>
    </row>
    <row r="241" spans="2:15" s="7" customFormat="1" ht="14.1" customHeight="1">
      <c r="B241" s="42"/>
      <c r="C241" s="43"/>
      <c r="D241" s="8"/>
      <c r="E241" s="44"/>
      <c r="F241" s="45"/>
      <c r="G241" s="41"/>
      <c r="O241" s="4"/>
    </row>
    <row r="242" spans="2:15" s="7" customFormat="1" ht="14.1" customHeight="1">
      <c r="B242" s="42"/>
      <c r="C242" s="43"/>
      <c r="D242" s="8"/>
      <c r="E242" s="44"/>
      <c r="F242" s="45"/>
      <c r="G242" s="41"/>
      <c r="O242" s="4"/>
    </row>
    <row r="243" spans="2:15" ht="12.75">
      <c r="B243" s="5" t="s">
        <v>2284</v>
      </c>
    </row>
    <row r="244" spans="2:15" ht="12.75"/>
    <row r="245" spans="2:15" ht="26.25" customHeight="1">
      <c r="B245" s="253" t="s">
        <v>236</v>
      </c>
      <c r="C245" s="253" t="s">
        <v>2024</v>
      </c>
      <c r="D245" s="253" t="s">
        <v>2285</v>
      </c>
    </row>
    <row r="246" spans="2:15" ht="21" customHeight="1">
      <c r="B246" s="444" t="s">
        <v>2021</v>
      </c>
      <c r="C246" s="445"/>
      <c r="D246" s="446"/>
    </row>
    <row r="247" spans="2:15" ht="12.75"/>
    <row r="248" spans="2:15" ht="12.75">
      <c r="B248" s="5" t="s">
        <v>1298</v>
      </c>
      <c r="F248" s="6"/>
    </row>
    <row r="249" spans="2:15" ht="12.75"/>
    <row r="250" spans="2:15" ht="17.25" customHeight="1">
      <c r="B250" s="5" t="s">
        <v>2279</v>
      </c>
    </row>
    <row r="251" spans="2:15" ht="26.25" customHeight="1">
      <c r="B251" s="253" t="s">
        <v>240</v>
      </c>
      <c r="C251" s="246" t="s">
        <v>241</v>
      </c>
      <c r="D251" s="253" t="s">
        <v>242</v>
      </c>
      <c r="E251" s="253" t="s">
        <v>243</v>
      </c>
      <c r="F251" s="246" t="s">
        <v>244</v>
      </c>
    </row>
    <row r="252" spans="2:15" ht="17.25" customHeight="1">
      <c r="B252" s="450" t="s">
        <v>2021</v>
      </c>
      <c r="C252" s="451"/>
      <c r="D252" s="451"/>
      <c r="E252" s="451"/>
      <c r="F252" s="452"/>
    </row>
    <row r="253" spans="2:15" ht="12.75">
      <c r="E253" s="6"/>
    </row>
    <row r="254" spans="2:15" ht="14.25" customHeight="1">
      <c r="B254" s="5" t="s">
        <v>2286</v>
      </c>
    </row>
    <row r="255" spans="2:15" ht="27.75" customHeight="1">
      <c r="B255" s="253" t="s">
        <v>240</v>
      </c>
      <c r="C255" s="253" t="s">
        <v>245</v>
      </c>
      <c r="D255" s="246" t="s">
        <v>241</v>
      </c>
      <c r="E255" s="246" t="s">
        <v>246</v>
      </c>
      <c r="F255" s="246" t="s">
        <v>247</v>
      </c>
      <c r="G255" s="246" t="s">
        <v>248</v>
      </c>
    </row>
    <row r="256" spans="2:15" ht="20.25" customHeight="1">
      <c r="B256" s="244" t="s">
        <v>1664</v>
      </c>
      <c r="C256" s="244" t="s">
        <v>2481</v>
      </c>
      <c r="D256" s="367">
        <v>90.775378733000011</v>
      </c>
      <c r="E256" s="245">
        <v>4.55</v>
      </c>
      <c r="F256" s="368" t="s">
        <v>2494</v>
      </c>
      <c r="G256" s="245">
        <v>4</v>
      </c>
    </row>
    <row r="257" spans="2:16" ht="12.75">
      <c r="B257" s="46"/>
      <c r="C257" s="90"/>
      <c r="D257" s="11"/>
      <c r="E257" s="109"/>
      <c r="F257" s="108"/>
      <c r="G257" s="91"/>
      <c r="N257" s="6"/>
      <c r="P257" s="47"/>
    </row>
    <row r="258" spans="2:16" ht="12.75"/>
    <row r="259" spans="2:16" ht="12.75">
      <c r="B259" s="4" t="s">
        <v>1645</v>
      </c>
    </row>
    <row r="260" spans="2:16" ht="12.75">
      <c r="B260" s="5"/>
    </row>
    <row r="261" spans="2:16" ht="12.75">
      <c r="B261" s="5" t="s">
        <v>2469</v>
      </c>
    </row>
    <row r="262" spans="2:16" ht="12.75">
      <c r="G262" s="6"/>
    </row>
    <row r="263" spans="2:16" ht="12.75">
      <c r="B263" s="443" t="s">
        <v>2470</v>
      </c>
      <c r="C263" s="443"/>
      <c r="D263" s="443"/>
      <c r="E263" s="443"/>
      <c r="F263" s="443"/>
      <c r="G263" s="443"/>
    </row>
    <row r="264" spans="2:16" ht="12.75">
      <c r="B264" s="92"/>
      <c r="C264" s="92"/>
      <c r="D264" s="92"/>
      <c r="E264" s="92"/>
      <c r="F264" s="92"/>
      <c r="G264" s="92"/>
    </row>
    <row r="265" spans="2:16" ht="25.5">
      <c r="B265" s="253" t="s">
        <v>249</v>
      </c>
      <c r="C265" s="246" t="s">
        <v>250</v>
      </c>
      <c r="D265" s="255" t="s">
        <v>251</v>
      </c>
      <c r="E265" s="92"/>
      <c r="F265" s="92"/>
      <c r="G265" s="92"/>
    </row>
    <row r="266" spans="2:16" ht="15" customHeight="1">
      <c r="B266" s="93" t="s">
        <v>1207</v>
      </c>
      <c r="C266" s="94">
        <v>1505.5198181999999</v>
      </c>
      <c r="D266" s="95">
        <v>0.99680000000000002</v>
      </c>
      <c r="E266" s="81"/>
      <c r="F266" s="81"/>
      <c r="G266" s="81"/>
      <c r="I266" s="6"/>
    </row>
    <row r="267" spans="2:16" ht="15" customHeight="1">
      <c r="B267" s="93" t="s">
        <v>1898</v>
      </c>
      <c r="C267" s="94">
        <v>52141.041775400001</v>
      </c>
      <c r="D267" s="95">
        <v>0.99639999999999995</v>
      </c>
      <c r="E267" s="81"/>
      <c r="F267" s="81"/>
      <c r="G267" s="81"/>
      <c r="I267" s="6"/>
    </row>
    <row r="268" spans="2:16" ht="15" customHeight="1">
      <c r="B268" s="10" t="s">
        <v>252</v>
      </c>
      <c r="C268" s="94">
        <v>3486.9150982000001</v>
      </c>
      <c r="D268" s="95">
        <v>1.0034000000000001</v>
      </c>
      <c r="E268" s="81"/>
      <c r="F268" s="81"/>
      <c r="G268" s="81"/>
      <c r="I268" s="6"/>
    </row>
    <row r="269" spans="2:16" ht="15" customHeight="1">
      <c r="B269" s="10" t="s">
        <v>670</v>
      </c>
      <c r="C269" s="94">
        <v>977.40388710000002</v>
      </c>
      <c r="D269" s="95">
        <v>0.98680000000000012</v>
      </c>
      <c r="E269" s="81"/>
      <c r="F269" s="81"/>
      <c r="G269" s="81"/>
      <c r="I269" s="6"/>
    </row>
    <row r="270" spans="2:16" ht="12.75">
      <c r="B270" s="12"/>
      <c r="C270" s="48"/>
      <c r="D270" s="49"/>
      <c r="E270" s="92"/>
      <c r="F270" s="92"/>
      <c r="G270" s="92"/>
    </row>
    <row r="271" spans="2:16" ht="275.25" customHeight="1">
      <c r="B271" s="447" t="s">
        <v>2487</v>
      </c>
      <c r="C271" s="448"/>
      <c r="D271" s="448"/>
      <c r="E271" s="449"/>
      <c r="F271" s="112"/>
      <c r="G271" s="112"/>
    </row>
    <row r="272" spans="2:16" s="12" customFormat="1" ht="12.75">
      <c r="B272" s="440"/>
      <c r="C272" s="440"/>
      <c r="D272" s="440"/>
      <c r="E272" s="440"/>
      <c r="F272" s="440"/>
      <c r="G272" s="440"/>
      <c r="H272" s="440"/>
      <c r="I272" s="440"/>
      <c r="O272" s="4"/>
    </row>
    <row r="273" spans="2:15" s="12" customFormat="1" ht="12.75">
      <c r="B273" s="254" t="s">
        <v>2471</v>
      </c>
      <c r="C273" s="286"/>
      <c r="D273" s="286"/>
      <c r="E273" s="286"/>
      <c r="F273" s="286"/>
      <c r="G273" s="286"/>
      <c r="H273" s="286"/>
      <c r="I273" s="286"/>
      <c r="O273" s="4"/>
    </row>
    <row r="274" spans="2:15" s="12" customFormat="1" ht="12.75">
      <c r="B274" s="286"/>
      <c r="C274" s="286"/>
      <c r="D274" s="286"/>
      <c r="E274" s="286"/>
      <c r="F274" s="286"/>
      <c r="G274" s="286"/>
      <c r="H274" s="286"/>
      <c r="I274" s="286"/>
      <c r="O274" s="4"/>
    </row>
    <row r="275" spans="2:15" s="12" customFormat="1" ht="12.75">
      <c r="B275" s="254" t="s">
        <v>2472</v>
      </c>
      <c r="C275" s="286"/>
      <c r="D275" s="286"/>
      <c r="E275" s="286"/>
      <c r="F275" s="286"/>
      <c r="G275" s="286"/>
      <c r="H275" s="286"/>
      <c r="I275" s="286"/>
      <c r="O275" s="4"/>
    </row>
    <row r="276" spans="2:15" s="12" customFormat="1" ht="12.75">
      <c r="B276" s="254"/>
      <c r="C276" s="310"/>
      <c r="D276" s="310"/>
      <c r="E276" s="310"/>
      <c r="F276" s="310"/>
      <c r="G276" s="310"/>
      <c r="H276" s="310"/>
      <c r="I276" s="310"/>
      <c r="O276" s="4"/>
    </row>
    <row r="277" spans="2:15" ht="12.75"/>
    <row r="278" spans="2:15" ht="12.75">
      <c r="B278" s="4" t="s">
        <v>253</v>
      </c>
      <c r="H278" s="6"/>
    </row>
    <row r="279" spans="2:15" ht="15" customHeight="1"/>
    <row r="280" spans="2:15" ht="15" customHeight="1">
      <c r="C280" s="256" t="s">
        <v>254</v>
      </c>
      <c r="D280" s="50"/>
      <c r="G280" s="257" t="s">
        <v>255</v>
      </c>
    </row>
    <row r="281" spans="2:15" ht="14.25">
      <c r="B281" s="5" t="s">
        <v>256</v>
      </c>
      <c r="C281" s="256" t="s">
        <v>257</v>
      </c>
      <c r="D281" s="50"/>
      <c r="G281" s="257" t="s">
        <v>0</v>
      </c>
    </row>
    <row r="282" spans="2:15" ht="12.75">
      <c r="B282" s="5" t="s">
        <v>2504</v>
      </c>
    </row>
    <row r="283" spans="2:15" ht="12.75"/>
    <row r="284" spans="2:15" ht="14.25">
      <c r="C284" s="258" t="s">
        <v>2025</v>
      </c>
      <c r="D284" s="257"/>
      <c r="G284" s="257" t="s">
        <v>258</v>
      </c>
      <c r="H284" s="258" t="s">
        <v>258</v>
      </c>
    </row>
    <row r="285" spans="2:15" ht="14.25">
      <c r="C285" s="258" t="s">
        <v>2501</v>
      </c>
      <c r="D285" s="257"/>
      <c r="G285" s="257" t="s">
        <v>2502</v>
      </c>
      <c r="H285" s="258" t="s">
        <v>2503</v>
      </c>
    </row>
    <row r="286" spans="2:15" ht="14.25">
      <c r="C286" s="258" t="s">
        <v>1434</v>
      </c>
      <c r="D286" s="257"/>
      <c r="G286" s="257" t="s">
        <v>259</v>
      </c>
      <c r="H286" s="258" t="s">
        <v>259</v>
      </c>
    </row>
    <row r="287" spans="2:15" ht="12.75"/>
    <row r="288" spans="2:15" ht="12.75"/>
    <row r="289" ht="15.75" customHeight="1"/>
  </sheetData>
  <autoFilter ref="B120:F237"/>
  <customSheetViews>
    <customSheetView guid="{EE9F80F0-D120-4EB8-900E-6F37F4D124A6}" scale="80" showPageBreaks="1" showGridLines="0" printArea="1" hiddenRows="1" topLeftCell="A265">
      <selection activeCell="B328" sqref="B328"/>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1"/>
      <headerFooter alignWithMargins="0"/>
    </customSheetView>
    <customSheetView guid="{ADB689A5-199C-47D5-A330-3295FFA6C434}" scale="80" showPageBreaks="1" showGridLines="0" printArea="1" showAutoFilter="1" hiddenRows="1" topLeftCell="A134">
      <selection activeCell="B21" sqref="B21"/>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2"/>
      <headerFooter alignWithMargins="0"/>
      <autoFilter ref="B22:J88"/>
    </customSheetView>
  </customSheetViews>
  <mergeCells count="17">
    <mergeCell ref="B272:I272"/>
    <mergeCell ref="B116:F116"/>
    <mergeCell ref="B117:F117"/>
    <mergeCell ref="B118:F118"/>
    <mergeCell ref="B119:F119"/>
    <mergeCell ref="B263:G263"/>
    <mergeCell ref="B246:D246"/>
    <mergeCell ref="B271:E271"/>
    <mergeCell ref="B252:F252"/>
    <mergeCell ref="B112:D112"/>
    <mergeCell ref="B101:I101"/>
    <mergeCell ref="B14:I14"/>
    <mergeCell ref="B48:I48"/>
    <mergeCell ref="B89:I89"/>
    <mergeCell ref="B98:I98"/>
    <mergeCell ref="D92:D94"/>
    <mergeCell ref="B92:B94"/>
  </mergeCells>
  <conditionalFormatting sqref="B120">
    <cfRule type="colorScale" priority="1">
      <colorScale>
        <cfvo type="min"/>
        <cfvo type="max"/>
        <color rgb="FFFF7128"/>
        <color rgb="FFFFEF9C"/>
      </colorScale>
    </cfRule>
  </conditionalFormatting>
  <pageMargins left="0.11811023622047245" right="0.15748031496062992" top="0.39370078740157483" bottom="0.35433070866141736" header="0.15748031496062992" footer="0.19685039370078741"/>
  <pageSetup paperSize="9" scale="28" fitToWidth="6" pageOrder="overThenDown" orientation="portrait" copies="2" r:id="rId3"/>
  <headerFooter alignWithMargins="0">
    <oddFooter>&amp;C&amp;1#&amp;"Calibri"&amp;10&amp;K000000PUBLIC</oddFooter>
    <evenFooter>&amp;LRESTRICTED</evenFooter>
    <firstFooter>&amp;LRESTRICTED</firstFooter>
  </headerFooter>
  <colBreaks count="1" manualBreakCount="1">
    <brk id="25" max="2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E302"/>
  <sheetViews>
    <sheetView workbookViewId="0">
      <pane ySplit="2" topLeftCell="A3" activePane="bottomLeft" state="frozen"/>
      <selection pane="bottomLeft" activeCell="A3" sqref="A3"/>
    </sheetView>
  </sheetViews>
  <sheetFormatPr defaultColWidth="9.140625" defaultRowHeight="15"/>
  <cols>
    <col min="1" max="1" width="38.140625" style="337" bestFit="1" customWidth="1"/>
    <col min="2" max="2" width="42.28515625" style="337" customWidth="1"/>
    <col min="3" max="3" width="41.85546875" style="337" bestFit="1" customWidth="1"/>
    <col min="4" max="4" width="37.7109375" style="337" customWidth="1"/>
    <col min="5" max="5" width="37.28515625" style="337" customWidth="1"/>
    <col min="6" max="16384" width="9.140625" style="337"/>
  </cols>
  <sheetData>
    <row r="2" spans="1:4" ht="18.75">
      <c r="A2" s="336" t="s">
        <v>1511</v>
      </c>
      <c r="B2" s="336" t="s">
        <v>2232</v>
      </c>
      <c r="C2" s="336" t="s">
        <v>2233</v>
      </c>
      <c r="D2" s="336" t="s">
        <v>2234</v>
      </c>
    </row>
    <row r="4" spans="1:4">
      <c r="A4" s="337" t="s">
        <v>219</v>
      </c>
      <c r="C4" s="337" t="s">
        <v>2227</v>
      </c>
    </row>
    <row r="14" spans="1:4">
      <c r="A14" s="342" t="s">
        <v>1439</v>
      </c>
      <c r="C14" s="337" t="s">
        <v>1625</v>
      </c>
    </row>
    <row r="24" spans="1:3">
      <c r="A24" s="337" t="s">
        <v>1191</v>
      </c>
      <c r="C24" s="337" t="s">
        <v>1288</v>
      </c>
    </row>
    <row r="35" spans="1:3">
      <c r="A35" s="337" t="s">
        <v>1193</v>
      </c>
      <c r="C35" s="337" t="s">
        <v>2228</v>
      </c>
    </row>
    <row r="45" spans="1:3">
      <c r="A45" s="337" t="s">
        <v>1196</v>
      </c>
      <c r="C45" s="337" t="s">
        <v>1638</v>
      </c>
    </row>
    <row r="56" spans="1:3">
      <c r="A56" s="342" t="s">
        <v>1664</v>
      </c>
      <c r="C56" s="337" t="s">
        <v>1697</v>
      </c>
    </row>
    <row r="66" spans="1:3">
      <c r="A66" s="337" t="s">
        <v>1192</v>
      </c>
      <c r="C66" s="337" t="s">
        <v>1432</v>
      </c>
    </row>
    <row r="76" spans="1:3">
      <c r="A76" s="342" t="s">
        <v>220</v>
      </c>
      <c r="C76" s="337" t="s">
        <v>1288</v>
      </c>
    </row>
    <row r="86" spans="1:3">
      <c r="A86" s="337" t="s">
        <v>1230</v>
      </c>
      <c r="C86" s="401" t="s">
        <v>2500</v>
      </c>
    </row>
    <row r="97" spans="1:3" ht="30">
      <c r="A97" s="337" t="s">
        <v>1893</v>
      </c>
      <c r="C97" s="400" t="s">
        <v>2175</v>
      </c>
    </row>
    <row r="106" spans="1:3">
      <c r="A106" s="337" t="s">
        <v>1200</v>
      </c>
      <c r="C106" s="337" t="s">
        <v>1589</v>
      </c>
    </row>
    <row r="117" spans="1:3">
      <c r="A117" s="342" t="s">
        <v>232</v>
      </c>
      <c r="C117" s="337" t="s">
        <v>1637</v>
      </c>
    </row>
    <row r="127" spans="1:3">
      <c r="A127" s="337" t="s">
        <v>231</v>
      </c>
      <c r="C127" s="337" t="s">
        <v>2450</v>
      </c>
    </row>
    <row r="137" spans="1:5">
      <c r="A137" s="339" t="s">
        <v>1350</v>
      </c>
      <c r="C137" s="337" t="s">
        <v>2482</v>
      </c>
      <c r="D137" s="340"/>
      <c r="E137" s="340"/>
    </row>
    <row r="147" spans="1:3">
      <c r="A147" s="337" t="s">
        <v>1512</v>
      </c>
      <c r="C147" s="337" t="s">
        <v>1646</v>
      </c>
    </row>
    <row r="158" spans="1:3">
      <c r="A158" s="337" t="s">
        <v>1207</v>
      </c>
      <c r="C158" s="337" t="s">
        <v>1639</v>
      </c>
    </row>
    <row r="169" spans="1:3">
      <c r="A169" s="342" t="s">
        <v>252</v>
      </c>
      <c r="C169" s="337" t="s">
        <v>1640</v>
      </c>
    </row>
    <row r="179" spans="1:5" ht="30">
      <c r="A179" s="341" t="s">
        <v>1229</v>
      </c>
      <c r="C179" s="337" t="s">
        <v>1641</v>
      </c>
    </row>
    <row r="189" spans="1:5" ht="30">
      <c r="A189" s="343" t="s">
        <v>719</v>
      </c>
      <c r="C189" s="341" t="s">
        <v>1590</v>
      </c>
      <c r="D189" s="340" t="s">
        <v>1288</v>
      </c>
      <c r="E189" s="340" t="s">
        <v>1588</v>
      </c>
    </row>
    <row r="199" spans="1:5" ht="30">
      <c r="A199" s="341" t="s">
        <v>734</v>
      </c>
      <c r="C199" s="341" t="s">
        <v>1591</v>
      </c>
      <c r="D199" s="340" t="s">
        <v>1288</v>
      </c>
      <c r="E199" s="340" t="s">
        <v>1588</v>
      </c>
    </row>
    <row r="210" spans="1:5" ht="30">
      <c r="A210" s="341" t="s">
        <v>749</v>
      </c>
      <c r="C210" s="398" t="s">
        <v>2229</v>
      </c>
    </row>
    <row r="222" spans="1:5">
      <c r="A222" s="341" t="s">
        <v>1352</v>
      </c>
      <c r="C222" s="398" t="s">
        <v>1288</v>
      </c>
    </row>
    <row r="223" spans="1:5">
      <c r="E223" s="379"/>
    </row>
    <row r="232" spans="1:3">
      <c r="A232" s="337" t="s">
        <v>1595</v>
      </c>
      <c r="C232" s="337" t="s">
        <v>1288</v>
      </c>
    </row>
    <row r="243" spans="1:3">
      <c r="A243" s="337" t="s">
        <v>1797</v>
      </c>
      <c r="C243" s="337" t="s">
        <v>1288</v>
      </c>
    </row>
    <row r="254" spans="1:3">
      <c r="A254" s="337" t="s">
        <v>1808</v>
      </c>
      <c r="C254" s="398" t="s">
        <v>2450</v>
      </c>
    </row>
    <row r="265" spans="1:3">
      <c r="A265" s="337" t="s">
        <v>1802</v>
      </c>
      <c r="C265" s="398" t="s">
        <v>1892</v>
      </c>
    </row>
    <row r="275" spans="1:3" ht="30">
      <c r="A275" s="341" t="s">
        <v>2081</v>
      </c>
      <c r="C275" s="337" t="s">
        <v>2231</v>
      </c>
    </row>
    <row r="285" spans="1:3">
      <c r="A285" s="342" t="s">
        <v>2078</v>
      </c>
      <c r="C285" s="398" t="s">
        <v>2451</v>
      </c>
    </row>
    <row r="297" spans="1:3" s="380" customFormat="1" ht="30">
      <c r="A297" s="380" t="s">
        <v>2248</v>
      </c>
      <c r="C297" s="338" t="s">
        <v>2467</v>
      </c>
    </row>
    <row r="298" spans="1:3" s="380" customFormat="1"/>
    <row r="299" spans="1:3" s="380" customFormat="1"/>
    <row r="300" spans="1:3" s="380" customFormat="1"/>
    <row r="301" spans="1:3" s="380" customFormat="1"/>
    <row r="302" spans="1:3" s="380" customFormat="1"/>
  </sheetData>
  <autoFilter ref="A2:E302"/>
  <pageMargins left="0.7" right="0.7" top="0.75" bottom="0.75" header="0.3" footer="0.3"/>
  <pageSetup paperSize="9" orientation="portrait" r:id="rId1"/>
  <headerFooter>
    <oddFooter>&amp;C&amp;1#&amp;"Calibri"&amp;10&amp;K000000PUBLIC</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autoPageBreaks="0"/>
  </sheetPr>
  <dimension ref="A1:AD3543"/>
  <sheetViews>
    <sheetView workbookViewId="0">
      <pane ySplit="2" topLeftCell="A3" activePane="bottomLeft" state="frozen"/>
      <selection pane="bottomLeft" activeCell="F3" sqref="F3"/>
    </sheetView>
  </sheetViews>
  <sheetFormatPr defaultColWidth="9.140625" defaultRowHeight="12.75" customHeight="1"/>
  <cols>
    <col min="1" max="1" width="15.42578125" style="60" customWidth="1"/>
    <col min="2" max="2" width="14.5703125" style="60" customWidth="1"/>
    <col min="3" max="3" width="15" style="60" customWidth="1"/>
    <col min="4" max="4" width="14" style="60" bestFit="1" customWidth="1"/>
    <col min="5" max="5" width="9.85546875" style="54" bestFit="1" customWidth="1"/>
    <col min="6" max="6" width="9.42578125" style="54" bestFit="1" customWidth="1"/>
    <col min="7" max="7" width="39.85546875" style="54" bestFit="1" customWidth="1"/>
    <col min="8" max="8" width="10.140625" style="54" bestFit="1" customWidth="1"/>
    <col min="9" max="9" width="32" style="54" bestFit="1" customWidth="1"/>
    <col min="10" max="10" width="10.140625" style="54" bestFit="1" customWidth="1"/>
    <col min="11" max="11" width="12.140625" style="54" bestFit="1" customWidth="1"/>
    <col min="12" max="12" width="29.85546875" style="54" bestFit="1" customWidth="1"/>
    <col min="13" max="13" width="16.28515625" style="54" bestFit="1" customWidth="1"/>
    <col min="14" max="14" width="17" style="54" bestFit="1" customWidth="1"/>
    <col min="15" max="15" width="16.42578125" style="54" bestFit="1" customWidth="1"/>
    <col min="16" max="16" width="17" style="54" bestFit="1" customWidth="1"/>
    <col min="17" max="17" width="16.42578125" style="54" bestFit="1" customWidth="1"/>
    <col min="18" max="18" width="17" style="54" bestFit="1" customWidth="1"/>
    <col min="19" max="19" width="16.42578125" style="54" bestFit="1" customWidth="1"/>
    <col min="20" max="21" width="24.42578125" style="54" bestFit="1" customWidth="1"/>
    <col min="22" max="23" width="28" style="54" bestFit="1" customWidth="1"/>
    <col min="24" max="25" width="25.5703125" style="54" bestFit="1" customWidth="1"/>
    <col min="26" max="26" width="11.5703125" style="60" bestFit="1" customWidth="1"/>
    <col min="27" max="27" width="8.7109375" style="59" bestFit="1" customWidth="1"/>
    <col min="28" max="28" width="14.7109375" style="59" bestFit="1" customWidth="1"/>
    <col min="29" max="16384" width="9.140625" style="59"/>
  </cols>
  <sheetData>
    <row r="1" spans="1:27">
      <c r="E1" s="54" t="s">
        <v>2303</v>
      </c>
      <c r="F1" s="54" t="s">
        <v>767</v>
      </c>
      <c r="G1" s="62">
        <v>44651</v>
      </c>
      <c r="H1" s="54" t="s">
        <v>768</v>
      </c>
      <c r="I1" s="62">
        <v>44470</v>
      </c>
    </row>
    <row r="2" spans="1:27" s="99" customFormat="1" ht="75" customHeight="1">
      <c r="A2" s="96" t="s">
        <v>2301</v>
      </c>
      <c r="B2" s="96" t="s">
        <v>2302</v>
      </c>
      <c r="C2" s="96" t="s">
        <v>1189</v>
      </c>
      <c r="D2" s="96" t="s">
        <v>1190</v>
      </c>
      <c r="E2" s="97" t="s">
        <v>769</v>
      </c>
      <c r="F2" s="97" t="s">
        <v>770</v>
      </c>
      <c r="G2" s="97" t="s">
        <v>771</v>
      </c>
      <c r="H2" s="97" t="s">
        <v>772</v>
      </c>
      <c r="I2" s="97" t="s">
        <v>773</v>
      </c>
      <c r="J2" s="97" t="s">
        <v>774</v>
      </c>
      <c r="K2" s="97" t="s">
        <v>775</v>
      </c>
      <c r="L2" s="97" t="s">
        <v>776</v>
      </c>
      <c r="M2" s="97" t="s">
        <v>777</v>
      </c>
      <c r="N2" s="97" t="s">
        <v>778</v>
      </c>
      <c r="O2" s="97" t="s">
        <v>779</v>
      </c>
      <c r="P2" s="97" t="s">
        <v>780</v>
      </c>
      <c r="Q2" s="97" t="s">
        <v>781</v>
      </c>
      <c r="R2" s="97" t="s">
        <v>782</v>
      </c>
      <c r="S2" s="97" t="s">
        <v>783</v>
      </c>
      <c r="T2" s="97" t="s">
        <v>784</v>
      </c>
      <c r="U2" s="97" t="s">
        <v>785</v>
      </c>
      <c r="V2" s="97" t="s">
        <v>786</v>
      </c>
      <c r="W2" s="97" t="s">
        <v>787</v>
      </c>
      <c r="X2" s="97" t="s">
        <v>788</v>
      </c>
      <c r="Y2" s="97" t="s">
        <v>789</v>
      </c>
      <c r="Z2" s="98" t="s">
        <v>1185</v>
      </c>
    </row>
    <row r="3" spans="1:27">
      <c r="A3" s="60" t="str">
        <f>IFERROR(VLOOKUP(J3,'TB mapping'!A:D,4,0),0)</f>
        <v>Ignore</v>
      </c>
      <c r="B3" s="60" t="str">
        <f>IFERROR(VLOOKUP(J3,'TB mapping'!A:C,3,0),0)</f>
        <v>Ignore</v>
      </c>
      <c r="C3" s="60" t="str">
        <f>F3&amp;A3</f>
        <v>HDCGIFIgnore</v>
      </c>
      <c r="D3" s="60" t="str">
        <f>F3&amp;B3</f>
        <v>HDCGIFIgnore</v>
      </c>
      <c r="E3" s="54" t="s">
        <v>790</v>
      </c>
      <c r="F3" s="54" t="s">
        <v>2247</v>
      </c>
      <c r="G3" s="54" t="s">
        <v>2248</v>
      </c>
      <c r="H3" s="55">
        <v>102000</v>
      </c>
      <c r="I3" s="54" t="s">
        <v>791</v>
      </c>
      <c r="J3" s="55">
        <v>102130</v>
      </c>
      <c r="K3" s="55">
        <v>0</v>
      </c>
      <c r="L3" s="54" t="s">
        <v>882</v>
      </c>
      <c r="M3" s="54" t="s">
        <v>793</v>
      </c>
      <c r="N3" s="55">
        <v>0</v>
      </c>
      <c r="O3" s="55">
        <v>0</v>
      </c>
      <c r="P3" s="55">
        <v>-6243342020</v>
      </c>
      <c r="Q3" s="55">
        <v>0</v>
      </c>
      <c r="R3" s="55">
        <v>-6243342020</v>
      </c>
      <c r="S3" s="55">
        <v>0</v>
      </c>
      <c r="T3" s="55">
        <v>0</v>
      </c>
      <c r="U3" s="55">
        <v>0</v>
      </c>
      <c r="V3" s="55">
        <v>-6243342020</v>
      </c>
      <c r="W3" s="55">
        <v>0</v>
      </c>
      <c r="X3" s="55">
        <v>-6243342020</v>
      </c>
      <c r="Y3" s="55">
        <v>0</v>
      </c>
      <c r="Z3" s="61">
        <f>IF(I3="Issue Capital",(X3+Y3)/10000000,(V3+W3)/10000000)</f>
        <v>-624.334202</v>
      </c>
      <c r="AA3" s="59" t="str">
        <f>HLOOKUP(F3,'HY Financials'!$4:$4,1,0)</f>
        <v>HDCGIF</v>
      </c>
    </row>
    <row r="4" spans="1:27">
      <c r="A4" s="60" t="str">
        <f>IFERROR(VLOOKUP(J4,'TB mapping'!A:D,4,0),0)</f>
        <v>Ignore</v>
      </c>
      <c r="B4" s="60" t="str">
        <f>IFERROR(VLOOKUP(J4,'TB mapping'!A:C,3,0),0)</f>
        <v>Ignore</v>
      </c>
      <c r="C4" s="60" t="str">
        <f t="shared" ref="C4:C67" si="0">F4&amp;A4</f>
        <v>HDCGIFIgnore</v>
      </c>
      <c r="D4" s="60" t="str">
        <f t="shared" ref="D4:D67" si="1">F4&amp;B4</f>
        <v>HDCGIFIgnore</v>
      </c>
      <c r="E4" s="54" t="s">
        <v>790</v>
      </c>
      <c r="F4" s="54" t="s">
        <v>2247</v>
      </c>
      <c r="G4" s="54" t="s">
        <v>2248</v>
      </c>
      <c r="H4" s="55">
        <v>102000</v>
      </c>
      <c r="I4" s="54" t="s">
        <v>791</v>
      </c>
      <c r="J4" s="55">
        <v>102135</v>
      </c>
      <c r="K4" s="55">
        <v>0</v>
      </c>
      <c r="L4" s="54" t="s">
        <v>883</v>
      </c>
      <c r="M4" s="54" t="s">
        <v>793</v>
      </c>
      <c r="N4" s="55">
        <v>0</v>
      </c>
      <c r="O4" s="55">
        <v>0</v>
      </c>
      <c r="P4" s="55">
        <v>-357884944.33999997</v>
      </c>
      <c r="Q4" s="55">
        <v>0</v>
      </c>
      <c r="R4" s="55">
        <v>-357884944.33999997</v>
      </c>
      <c r="S4" s="55">
        <v>0</v>
      </c>
      <c r="T4" s="55">
        <v>0</v>
      </c>
      <c r="U4" s="55">
        <v>0</v>
      </c>
      <c r="V4" s="55">
        <v>-357884944.33999997</v>
      </c>
      <c r="W4" s="55">
        <v>0</v>
      </c>
      <c r="X4" s="55">
        <v>-357884944.33999997</v>
      </c>
      <c r="Y4" s="55">
        <v>0</v>
      </c>
      <c r="Z4" s="61">
        <f t="shared" ref="Z4:Z67" si="2">IF(I4="Issue Capital",(X4+Y4)/10000000,(V4+W4)/10000000)</f>
        <v>-35.788494434</v>
      </c>
      <c r="AA4" s="59" t="str">
        <f>HLOOKUP(F4,'HY Financials'!$4:$4,1,0)</f>
        <v>HDCGIF</v>
      </c>
    </row>
    <row r="5" spans="1:27">
      <c r="A5" s="60" t="str">
        <f>IFERROR(VLOOKUP(J5,'TB mapping'!A:D,4,0),0)</f>
        <v>Ignore</v>
      </c>
      <c r="B5" s="60" t="str">
        <f>IFERROR(VLOOKUP(J5,'TB mapping'!A:C,3,0),0)</f>
        <v>Ignore</v>
      </c>
      <c r="C5" s="60" t="str">
        <f t="shared" si="0"/>
        <v>HDCGIFIgnore</v>
      </c>
      <c r="D5" s="60" t="str">
        <f t="shared" si="1"/>
        <v>HDCGIFIgnore</v>
      </c>
      <c r="E5" s="54" t="s">
        <v>790</v>
      </c>
      <c r="F5" s="54" t="s">
        <v>2247</v>
      </c>
      <c r="G5" s="54" t="s">
        <v>2248</v>
      </c>
      <c r="H5" s="55">
        <v>110000</v>
      </c>
      <c r="I5" s="54" t="s">
        <v>795</v>
      </c>
      <c r="J5" s="55">
        <v>103122</v>
      </c>
      <c r="K5" s="55">
        <v>0</v>
      </c>
      <c r="L5" s="54" t="s">
        <v>1343</v>
      </c>
      <c r="M5" s="54" t="s">
        <v>793</v>
      </c>
      <c r="N5" s="55">
        <v>0</v>
      </c>
      <c r="O5" s="55">
        <v>0</v>
      </c>
      <c r="P5" s="55">
        <v>-100000</v>
      </c>
      <c r="Q5" s="55">
        <v>0</v>
      </c>
      <c r="R5" s="55">
        <v>-100000</v>
      </c>
      <c r="S5" s="55">
        <v>0</v>
      </c>
      <c r="T5" s="55">
        <v>0</v>
      </c>
      <c r="U5" s="55">
        <v>0</v>
      </c>
      <c r="V5" s="55">
        <v>-100000</v>
      </c>
      <c r="W5" s="55">
        <v>0</v>
      </c>
      <c r="X5" s="55">
        <v>-100000</v>
      </c>
      <c r="Y5" s="55">
        <v>0</v>
      </c>
      <c r="Z5" s="61">
        <f t="shared" si="2"/>
        <v>-0.01</v>
      </c>
      <c r="AA5" s="59" t="str">
        <f>HLOOKUP(F5,'HY Financials'!$4:$4,1,0)</f>
        <v>HDCGIF</v>
      </c>
    </row>
    <row r="6" spans="1:27">
      <c r="A6" s="60">
        <f>IFERROR(VLOOKUP(J6,'TB mapping'!A:D,4,0),0)</f>
        <v>0</v>
      </c>
      <c r="B6" s="60">
        <f>IFERROR(VLOOKUP(J6,'TB mapping'!A:C,3,0),0)</f>
        <v>0</v>
      </c>
      <c r="C6" s="60" t="str">
        <f t="shared" si="0"/>
        <v>HDCGIF0</v>
      </c>
      <c r="D6" s="60" t="str">
        <f t="shared" si="1"/>
        <v>HDCGIF0</v>
      </c>
      <c r="E6" s="54" t="s">
        <v>790</v>
      </c>
      <c r="F6" s="54" t="s">
        <v>2247</v>
      </c>
      <c r="G6" s="54" t="s">
        <v>2248</v>
      </c>
      <c r="H6" s="55">
        <v>110000</v>
      </c>
      <c r="I6" s="54" t="s">
        <v>795</v>
      </c>
      <c r="J6" s="55">
        <v>110114</v>
      </c>
      <c r="K6" s="55">
        <v>0</v>
      </c>
      <c r="L6" s="54" t="s">
        <v>2304</v>
      </c>
      <c r="M6" s="54" t="s">
        <v>793</v>
      </c>
      <c r="N6" s="55">
        <v>0</v>
      </c>
      <c r="O6" s="55">
        <v>0</v>
      </c>
      <c r="P6" s="55">
        <v>-312700000</v>
      </c>
      <c r="Q6" s="55">
        <v>0</v>
      </c>
      <c r="R6" s="55">
        <v>-312700000</v>
      </c>
      <c r="S6" s="55">
        <v>0</v>
      </c>
      <c r="T6" s="55">
        <v>0</v>
      </c>
      <c r="U6" s="55">
        <v>0</v>
      </c>
      <c r="V6" s="55">
        <v>-312700000</v>
      </c>
      <c r="W6" s="55">
        <v>0</v>
      </c>
      <c r="X6" s="55">
        <v>-312700000</v>
      </c>
      <c r="Y6" s="55">
        <v>0</v>
      </c>
      <c r="Z6" s="61">
        <f t="shared" si="2"/>
        <v>-31.27</v>
      </c>
      <c r="AA6" s="59" t="str">
        <f>HLOOKUP(F6,'HY Financials'!$4:$4,1,0)</f>
        <v>HDCGIF</v>
      </c>
    </row>
    <row r="7" spans="1:27">
      <c r="A7" s="60" t="str">
        <f>IFERROR(VLOOKUP(J7,'TB mapping'!A:D,4,0),0)</f>
        <v>Ignore</v>
      </c>
      <c r="B7" s="60" t="str">
        <f>IFERROR(VLOOKUP(J7,'TB mapping'!A:C,3,0),0)</f>
        <v>Ignore</v>
      </c>
      <c r="C7" s="60" t="str">
        <f t="shared" si="0"/>
        <v>HDCGIFIgnore</v>
      </c>
      <c r="D7" s="60" t="str">
        <f t="shared" si="1"/>
        <v>HDCGIFIgnore</v>
      </c>
      <c r="E7" s="54" t="s">
        <v>790</v>
      </c>
      <c r="F7" s="54" t="s">
        <v>2247</v>
      </c>
      <c r="G7" s="54" t="s">
        <v>2248</v>
      </c>
      <c r="H7" s="55">
        <v>110000</v>
      </c>
      <c r="I7" s="54" t="s">
        <v>795</v>
      </c>
      <c r="J7" s="55">
        <v>110119</v>
      </c>
      <c r="K7" s="55">
        <v>0</v>
      </c>
      <c r="L7" s="54" t="s">
        <v>796</v>
      </c>
      <c r="M7" s="54" t="s">
        <v>793</v>
      </c>
      <c r="N7" s="55">
        <v>0</v>
      </c>
      <c r="O7" s="55">
        <v>0</v>
      </c>
      <c r="P7" s="55">
        <v>-25000000</v>
      </c>
      <c r="Q7" s="55">
        <v>0</v>
      </c>
      <c r="R7" s="55">
        <v>-25000000</v>
      </c>
      <c r="S7" s="55">
        <v>0</v>
      </c>
      <c r="T7" s="55">
        <v>0</v>
      </c>
      <c r="U7" s="55">
        <v>0</v>
      </c>
      <c r="V7" s="55">
        <v>-25000000</v>
      </c>
      <c r="W7" s="55">
        <v>0</v>
      </c>
      <c r="X7" s="55">
        <v>-25000000</v>
      </c>
      <c r="Y7" s="55">
        <v>0</v>
      </c>
      <c r="Z7" s="61">
        <f t="shared" si="2"/>
        <v>-2.5</v>
      </c>
      <c r="AA7" s="59" t="str">
        <f>HLOOKUP(F7,'HY Financials'!$4:$4,1,0)</f>
        <v>HDCGIF</v>
      </c>
    </row>
    <row r="8" spans="1:27">
      <c r="A8" s="60">
        <f>IFERROR(VLOOKUP(J8,'TB mapping'!A:D,4,0),0)</f>
        <v>0</v>
      </c>
      <c r="B8" s="60">
        <f>IFERROR(VLOOKUP(J8,'TB mapping'!A:C,3,0),0)</f>
        <v>0</v>
      </c>
      <c r="C8" s="60" t="str">
        <f t="shared" si="0"/>
        <v>HDCGIF0</v>
      </c>
      <c r="D8" s="60" t="str">
        <f t="shared" si="1"/>
        <v>HDCGIF0</v>
      </c>
      <c r="E8" s="54" t="s">
        <v>790</v>
      </c>
      <c r="F8" s="54" t="s">
        <v>2247</v>
      </c>
      <c r="G8" s="54" t="s">
        <v>2248</v>
      </c>
      <c r="H8" s="55">
        <v>110000</v>
      </c>
      <c r="I8" s="54" t="s">
        <v>795</v>
      </c>
      <c r="J8" s="55">
        <v>110122</v>
      </c>
      <c r="K8" s="55">
        <v>0</v>
      </c>
      <c r="L8" s="54" t="s">
        <v>2305</v>
      </c>
      <c r="M8" s="54" t="s">
        <v>793</v>
      </c>
      <c r="N8" s="55">
        <v>0</v>
      </c>
      <c r="O8" s="55">
        <v>0</v>
      </c>
      <c r="P8" s="55">
        <v>-100000</v>
      </c>
      <c r="Q8" s="55">
        <v>0</v>
      </c>
      <c r="R8" s="55">
        <v>-100000</v>
      </c>
      <c r="S8" s="55">
        <v>0</v>
      </c>
      <c r="T8" s="55">
        <v>0</v>
      </c>
      <c r="U8" s="55">
        <v>0</v>
      </c>
      <c r="V8" s="55">
        <v>-100000</v>
      </c>
      <c r="W8" s="55">
        <v>0</v>
      </c>
      <c r="X8" s="55">
        <v>-100000</v>
      </c>
      <c r="Y8" s="55">
        <v>0</v>
      </c>
      <c r="Z8" s="61">
        <f t="shared" si="2"/>
        <v>-0.01</v>
      </c>
      <c r="AA8" s="59" t="str">
        <f>HLOOKUP(F8,'HY Financials'!$4:$4,1,0)</f>
        <v>HDCGIF</v>
      </c>
    </row>
    <row r="9" spans="1:27">
      <c r="A9" s="60" t="str">
        <f>IFERROR(VLOOKUP(J9,'TB mapping'!A:D,4,0),0)</f>
        <v>Ignore</v>
      </c>
      <c r="B9" s="60" t="str">
        <f>IFERROR(VLOOKUP(J9,'TB mapping'!A:C,3,0),0)</f>
        <v>Ignore</v>
      </c>
      <c r="C9" s="60" t="str">
        <f t="shared" si="0"/>
        <v>HDCGIFIgnore</v>
      </c>
      <c r="D9" s="60" t="str">
        <f t="shared" si="1"/>
        <v>HDCGIFIgnore</v>
      </c>
      <c r="E9" s="54" t="s">
        <v>790</v>
      </c>
      <c r="F9" s="54" t="s">
        <v>2247</v>
      </c>
      <c r="G9" s="54" t="s">
        <v>2248</v>
      </c>
      <c r="H9" s="55">
        <v>110000</v>
      </c>
      <c r="I9" s="54" t="s">
        <v>795</v>
      </c>
      <c r="J9" s="55">
        <v>110247</v>
      </c>
      <c r="K9" s="55">
        <v>0</v>
      </c>
      <c r="L9" s="54" t="s">
        <v>1344</v>
      </c>
      <c r="M9" s="54" t="s">
        <v>793</v>
      </c>
      <c r="N9" s="55">
        <v>0</v>
      </c>
      <c r="O9" s="55">
        <v>0</v>
      </c>
      <c r="P9" s="55">
        <v>-10276760505.709999</v>
      </c>
      <c r="Q9" s="55">
        <v>0</v>
      </c>
      <c r="R9" s="55">
        <v>-10276760505.709999</v>
      </c>
      <c r="S9" s="55">
        <v>0</v>
      </c>
      <c r="T9" s="55">
        <v>0</v>
      </c>
      <c r="U9" s="55">
        <v>0</v>
      </c>
      <c r="V9" s="55">
        <v>-10276760505.709999</v>
      </c>
      <c r="W9" s="55">
        <v>0</v>
      </c>
      <c r="X9" s="55">
        <v>-10276760505.709999</v>
      </c>
      <c r="Y9" s="55">
        <v>0</v>
      </c>
      <c r="Z9" s="61">
        <f t="shared" si="2"/>
        <v>-1027.6760505709999</v>
      </c>
      <c r="AA9" s="59" t="str">
        <f>HLOOKUP(F9,'HY Financials'!$4:$4,1,0)</f>
        <v>HDCGIF</v>
      </c>
    </row>
    <row r="10" spans="1:27">
      <c r="A10" s="60" t="str">
        <f>IFERROR(VLOOKUP(J10,'TB mapping'!A:D,4,0),0)</f>
        <v>Ignore</v>
      </c>
      <c r="B10" s="60" t="str">
        <f>IFERROR(VLOOKUP(J10,'TB mapping'!A:C,3,0),0)</f>
        <v>Ignore</v>
      </c>
      <c r="C10" s="60" t="str">
        <f t="shared" si="0"/>
        <v>HDCGIFIgnore</v>
      </c>
      <c r="D10" s="60" t="str">
        <f t="shared" si="1"/>
        <v>HDCGIFIgnore</v>
      </c>
      <c r="E10" s="54" t="s">
        <v>790</v>
      </c>
      <c r="F10" s="54" t="s">
        <v>2247</v>
      </c>
      <c r="G10" s="54" t="s">
        <v>2248</v>
      </c>
      <c r="H10" s="55">
        <v>132000</v>
      </c>
      <c r="I10" s="54" t="s">
        <v>797</v>
      </c>
      <c r="J10" s="55">
        <v>132121</v>
      </c>
      <c r="K10" s="55">
        <v>0</v>
      </c>
      <c r="L10" s="54" t="s">
        <v>990</v>
      </c>
      <c r="M10" s="54" t="s">
        <v>793</v>
      </c>
      <c r="N10" s="55">
        <v>0</v>
      </c>
      <c r="O10" s="55">
        <v>0</v>
      </c>
      <c r="P10" s="55">
        <v>-47907194.539999999</v>
      </c>
      <c r="Q10" s="55">
        <v>0</v>
      </c>
      <c r="R10" s="55">
        <v>-47907194.539999999</v>
      </c>
      <c r="S10" s="55">
        <v>0</v>
      </c>
      <c r="T10" s="55">
        <v>0</v>
      </c>
      <c r="U10" s="55">
        <v>0</v>
      </c>
      <c r="V10" s="55">
        <v>-47907194.539999999</v>
      </c>
      <c r="W10" s="55">
        <v>0</v>
      </c>
      <c r="X10" s="55">
        <v>-47907194.539999999</v>
      </c>
      <c r="Y10" s="55">
        <v>0</v>
      </c>
      <c r="Z10" s="61">
        <f t="shared" si="2"/>
        <v>-4.7907194539999995</v>
      </c>
      <c r="AA10" s="59" t="str">
        <f>HLOOKUP(F10,'HY Financials'!$4:$4,1,0)</f>
        <v>HDCGIF</v>
      </c>
    </row>
    <row r="11" spans="1:27">
      <c r="A11" s="60" t="str">
        <f>IFERROR(VLOOKUP(J11,'TB mapping'!A:D,4,0),0)</f>
        <v>Ignore</v>
      </c>
      <c r="B11" s="60" t="str">
        <f>IFERROR(VLOOKUP(J11,'TB mapping'!A:C,3,0),0)</f>
        <v>Ignore</v>
      </c>
      <c r="C11" s="60" t="str">
        <f t="shared" si="0"/>
        <v>HDCGIFIgnore</v>
      </c>
      <c r="D11" s="60" t="str">
        <f t="shared" si="1"/>
        <v>HDCGIFIgnore</v>
      </c>
      <c r="E11" s="54" t="s">
        <v>790</v>
      </c>
      <c r="F11" s="54" t="s">
        <v>2247</v>
      </c>
      <c r="G11" s="54" t="s">
        <v>2248</v>
      </c>
      <c r="H11" s="55">
        <v>132000</v>
      </c>
      <c r="I11" s="54" t="s">
        <v>797</v>
      </c>
      <c r="J11" s="55">
        <v>132124</v>
      </c>
      <c r="K11" s="55">
        <v>0</v>
      </c>
      <c r="L11" s="54" t="s">
        <v>884</v>
      </c>
      <c r="M11" s="54" t="s">
        <v>793</v>
      </c>
      <c r="N11" s="55">
        <v>0</v>
      </c>
      <c r="O11" s="55">
        <v>0</v>
      </c>
      <c r="P11" s="55">
        <v>-443597106.79000002</v>
      </c>
      <c r="Q11" s="55">
        <v>0</v>
      </c>
      <c r="R11" s="55">
        <v>-443597106.79000002</v>
      </c>
      <c r="S11" s="55">
        <v>0</v>
      </c>
      <c r="T11" s="55">
        <v>0</v>
      </c>
      <c r="U11" s="55">
        <v>0</v>
      </c>
      <c r="V11" s="55">
        <v>-443597106.79000002</v>
      </c>
      <c r="W11" s="55">
        <v>0</v>
      </c>
      <c r="X11" s="55">
        <v>-443597106.79000002</v>
      </c>
      <c r="Y11" s="55">
        <v>0</v>
      </c>
      <c r="Z11" s="61">
        <f t="shared" si="2"/>
        <v>-44.359710679000003</v>
      </c>
      <c r="AA11" s="59" t="str">
        <f>HLOOKUP(F11,'HY Financials'!$4:$4,1,0)</f>
        <v>HDCGIF</v>
      </c>
    </row>
    <row r="12" spans="1:27">
      <c r="A12" s="60" t="str">
        <f>IFERROR(VLOOKUP(J12,'TB mapping'!A:D,4,0),0)</f>
        <v>Ignore</v>
      </c>
      <c r="B12" s="60" t="str">
        <f>IFERROR(VLOOKUP(J12,'TB mapping'!A:C,3,0),0)</f>
        <v>Ignore</v>
      </c>
      <c r="C12" s="60" t="str">
        <f t="shared" si="0"/>
        <v>HDCGIFIgnore</v>
      </c>
      <c r="D12" s="60" t="str">
        <f t="shared" si="1"/>
        <v>HDCGIFIgnore</v>
      </c>
      <c r="E12" s="54" t="s">
        <v>790</v>
      </c>
      <c r="F12" s="54" t="s">
        <v>2247</v>
      </c>
      <c r="G12" s="54" t="s">
        <v>2248</v>
      </c>
      <c r="H12" s="55">
        <v>140000</v>
      </c>
      <c r="I12" s="54" t="s">
        <v>799</v>
      </c>
      <c r="J12" s="55">
        <v>140504</v>
      </c>
      <c r="K12" s="55">
        <v>0</v>
      </c>
      <c r="L12" s="54" t="s">
        <v>801</v>
      </c>
      <c r="M12" s="54" t="s">
        <v>793</v>
      </c>
      <c r="N12" s="55">
        <v>0</v>
      </c>
      <c r="O12" s="55">
        <v>0</v>
      </c>
      <c r="P12" s="55">
        <v>-1972780766.51</v>
      </c>
      <c r="Q12" s="55">
        <v>0</v>
      </c>
      <c r="R12" s="55">
        <v>-1972780766.51</v>
      </c>
      <c r="S12" s="55">
        <v>0</v>
      </c>
      <c r="T12" s="55">
        <v>0</v>
      </c>
      <c r="U12" s="55">
        <v>0</v>
      </c>
      <c r="V12" s="55">
        <v>-1972780766.51</v>
      </c>
      <c r="W12" s="55">
        <v>0</v>
      </c>
      <c r="X12" s="55">
        <v>-1972780766.51</v>
      </c>
      <c r="Y12" s="55">
        <v>0</v>
      </c>
      <c r="Z12" s="61">
        <f t="shared" si="2"/>
        <v>-197.27807665099999</v>
      </c>
      <c r="AA12" s="59" t="str">
        <f>HLOOKUP(F12,'HY Financials'!$4:$4,1,0)</f>
        <v>HDCGIF</v>
      </c>
    </row>
    <row r="13" spans="1:27">
      <c r="A13" s="60" t="str">
        <f>IFERROR(VLOOKUP(J13,'TB mapping'!A:D,4,0),0)</f>
        <v>Ignore</v>
      </c>
      <c r="B13" s="60" t="str">
        <f>IFERROR(VLOOKUP(J13,'TB mapping'!A:C,3,0),0)</f>
        <v>Ignore</v>
      </c>
      <c r="C13" s="60" t="str">
        <f t="shared" si="0"/>
        <v>HDCGIFIgnore</v>
      </c>
      <c r="D13" s="60" t="str">
        <f t="shared" si="1"/>
        <v>HDCGIFIgnore</v>
      </c>
      <c r="E13" s="54" t="s">
        <v>790</v>
      </c>
      <c r="F13" s="54" t="s">
        <v>2247</v>
      </c>
      <c r="G13" s="54" t="s">
        <v>2248</v>
      </c>
      <c r="H13" s="55">
        <v>140000</v>
      </c>
      <c r="I13" s="54" t="s">
        <v>799</v>
      </c>
      <c r="J13" s="55">
        <v>140505</v>
      </c>
      <c r="K13" s="55">
        <v>0</v>
      </c>
      <c r="L13" s="54" t="s">
        <v>802</v>
      </c>
      <c r="M13" s="54" t="s">
        <v>793</v>
      </c>
      <c r="N13" s="55">
        <v>0</v>
      </c>
      <c r="O13" s="55">
        <v>0</v>
      </c>
      <c r="P13" s="55">
        <v>0</v>
      </c>
      <c r="Q13" s="55">
        <v>2455596329.6100001</v>
      </c>
      <c r="R13" s="55">
        <v>0</v>
      </c>
      <c r="S13" s="55">
        <v>2455596329.6100001</v>
      </c>
      <c r="T13" s="55">
        <v>0</v>
      </c>
      <c r="U13" s="55">
        <v>0</v>
      </c>
      <c r="V13" s="55">
        <v>0</v>
      </c>
      <c r="W13" s="55">
        <v>2455596329.6100001</v>
      </c>
      <c r="X13" s="55">
        <v>0</v>
      </c>
      <c r="Y13" s="55">
        <v>2455596329.6100001</v>
      </c>
      <c r="Z13" s="61">
        <f t="shared" si="2"/>
        <v>245.55963296100001</v>
      </c>
      <c r="AA13" s="59" t="str">
        <f>HLOOKUP(F13,'HY Financials'!$4:$4,1,0)</f>
        <v>HDCGIF</v>
      </c>
    </row>
    <row r="14" spans="1:27">
      <c r="A14" s="60" t="str">
        <f>IFERROR(VLOOKUP(J14,'TB mapping'!A:D,4,0),0)</f>
        <v>Ignore</v>
      </c>
      <c r="B14" s="60" t="str">
        <f>IFERROR(VLOOKUP(J14,'TB mapping'!A:C,3,0),0)</f>
        <v>Ignore</v>
      </c>
      <c r="C14" s="60" t="str">
        <f t="shared" si="0"/>
        <v>HDCGIFIgnore</v>
      </c>
      <c r="D14" s="60" t="str">
        <f t="shared" si="1"/>
        <v>HDCGIFIgnore</v>
      </c>
      <c r="E14" s="54" t="s">
        <v>790</v>
      </c>
      <c r="F14" s="54" t="s">
        <v>2247</v>
      </c>
      <c r="G14" s="54" t="s">
        <v>2248</v>
      </c>
      <c r="H14" s="55">
        <v>140000</v>
      </c>
      <c r="I14" s="54" t="s">
        <v>799</v>
      </c>
      <c r="J14" s="55">
        <v>141675</v>
      </c>
      <c r="K14" s="55">
        <v>0</v>
      </c>
      <c r="L14" s="54" t="s">
        <v>803</v>
      </c>
      <c r="M14" s="54" t="s">
        <v>793</v>
      </c>
      <c r="N14" s="55">
        <v>0</v>
      </c>
      <c r="O14" s="55">
        <v>0</v>
      </c>
      <c r="P14" s="55">
        <v>-5278</v>
      </c>
      <c r="Q14" s="55">
        <v>0</v>
      </c>
      <c r="R14" s="55">
        <v>-5278</v>
      </c>
      <c r="S14" s="55">
        <v>0</v>
      </c>
      <c r="T14" s="55">
        <v>0</v>
      </c>
      <c r="U14" s="55">
        <v>0</v>
      </c>
      <c r="V14" s="55">
        <v>-5278</v>
      </c>
      <c r="W14" s="55">
        <v>0</v>
      </c>
      <c r="X14" s="55">
        <v>-5278</v>
      </c>
      <c r="Y14" s="55">
        <v>0</v>
      </c>
      <c r="Z14" s="61">
        <f t="shared" si="2"/>
        <v>-5.2780000000000004E-4</v>
      </c>
      <c r="AA14" s="59" t="str">
        <f>HLOOKUP(F14,'HY Financials'!$4:$4,1,0)</f>
        <v>HDCGIF</v>
      </c>
    </row>
    <row r="15" spans="1:27">
      <c r="A15" s="60" t="str">
        <f>IFERROR(VLOOKUP(J15,'TB mapping'!A:D,4,0),0)</f>
        <v>Ignore</v>
      </c>
      <c r="B15" s="60" t="str">
        <f>IFERROR(VLOOKUP(J15,'TB mapping'!A:C,3,0),0)</f>
        <v>Ignore</v>
      </c>
      <c r="C15" s="60" t="str">
        <f t="shared" si="0"/>
        <v>HDCGIFIgnore</v>
      </c>
      <c r="D15" s="60" t="str">
        <f t="shared" si="1"/>
        <v>HDCGIFIgnore</v>
      </c>
      <c r="E15" s="54" t="s">
        <v>790</v>
      </c>
      <c r="F15" s="54" t="s">
        <v>2247</v>
      </c>
      <c r="G15" s="54" t="s">
        <v>2248</v>
      </c>
      <c r="H15" s="55">
        <v>152000</v>
      </c>
      <c r="I15" s="54" t="s">
        <v>804</v>
      </c>
      <c r="J15" s="55">
        <v>152130</v>
      </c>
      <c r="K15" s="55">
        <v>0</v>
      </c>
      <c r="L15" s="54" t="s">
        <v>890</v>
      </c>
      <c r="M15" s="54" t="s">
        <v>793</v>
      </c>
      <c r="N15" s="55">
        <v>0</v>
      </c>
      <c r="O15" s="55">
        <v>0</v>
      </c>
      <c r="P15" s="55">
        <v>-104033000</v>
      </c>
      <c r="Q15" s="55">
        <v>0</v>
      </c>
      <c r="R15" s="55">
        <v>-104033000</v>
      </c>
      <c r="S15" s="55">
        <v>0</v>
      </c>
      <c r="T15" s="55">
        <v>0</v>
      </c>
      <c r="U15" s="55">
        <v>0</v>
      </c>
      <c r="V15" s="55">
        <v>-104033000</v>
      </c>
      <c r="W15" s="55">
        <v>0</v>
      </c>
      <c r="X15" s="55">
        <v>-104033000</v>
      </c>
      <c r="Y15" s="55">
        <v>0</v>
      </c>
      <c r="Z15" s="61">
        <f t="shared" si="2"/>
        <v>-10.4033</v>
      </c>
      <c r="AA15" s="59" t="str">
        <f>HLOOKUP(F15,'HY Financials'!$4:$4,1,0)</f>
        <v>HDCGIF</v>
      </c>
    </row>
    <row r="16" spans="1:27">
      <c r="A16" s="60" t="str">
        <f>IFERROR(VLOOKUP(J16,'TB mapping'!A:D,4,0),0)</f>
        <v>Ignore</v>
      </c>
      <c r="B16" s="60" t="str">
        <f>IFERROR(VLOOKUP(J16,'TB mapping'!A:C,3,0),0)</f>
        <v>Ignore</v>
      </c>
      <c r="C16" s="60" t="str">
        <f t="shared" si="0"/>
        <v>HDCGIFIgnore</v>
      </c>
      <c r="D16" s="60" t="str">
        <f t="shared" si="1"/>
        <v>HDCGIFIgnore</v>
      </c>
      <c r="E16" s="54" t="s">
        <v>790</v>
      </c>
      <c r="F16" s="54" t="s">
        <v>2247</v>
      </c>
      <c r="G16" s="54" t="s">
        <v>2248</v>
      </c>
      <c r="H16" s="55">
        <v>152000</v>
      </c>
      <c r="I16" s="54" t="s">
        <v>804</v>
      </c>
      <c r="J16" s="55">
        <v>152135</v>
      </c>
      <c r="K16" s="55">
        <v>0</v>
      </c>
      <c r="L16" s="54" t="s">
        <v>891</v>
      </c>
      <c r="M16" s="54" t="s">
        <v>793</v>
      </c>
      <c r="N16" s="55">
        <v>0</v>
      </c>
      <c r="O16" s="55">
        <v>0</v>
      </c>
      <c r="P16" s="55">
        <v>-6684242.3099999996</v>
      </c>
      <c r="Q16" s="55">
        <v>0</v>
      </c>
      <c r="R16" s="55">
        <v>-6684242.3099999996</v>
      </c>
      <c r="S16" s="55">
        <v>0</v>
      </c>
      <c r="T16" s="55">
        <v>0</v>
      </c>
      <c r="U16" s="55">
        <v>0</v>
      </c>
      <c r="V16" s="55">
        <v>-6684242.3099999996</v>
      </c>
      <c r="W16" s="55">
        <v>0</v>
      </c>
      <c r="X16" s="55">
        <v>-6684242.3099999996</v>
      </c>
      <c r="Y16" s="55">
        <v>0</v>
      </c>
      <c r="Z16" s="61">
        <f t="shared" si="2"/>
        <v>-0.66842423099999992</v>
      </c>
      <c r="AA16" s="59" t="str">
        <f>HLOOKUP(F16,'HY Financials'!$4:$4,1,0)</f>
        <v>HDCGIF</v>
      </c>
    </row>
    <row r="17" spans="1:27">
      <c r="A17" s="60" t="str">
        <f>IFERROR(VLOOKUP(J17,'TB mapping'!A:D,4,0),0)</f>
        <v>Ignore</v>
      </c>
      <c r="B17" s="60" t="str">
        <f>IFERROR(VLOOKUP(J17,'TB mapping'!A:C,3,0),0)</f>
        <v>Ignore</v>
      </c>
      <c r="C17" s="60" t="str">
        <f t="shared" si="0"/>
        <v>HDCGIFIgnore</v>
      </c>
      <c r="D17" s="60" t="str">
        <f t="shared" si="1"/>
        <v>HDCGIFIgnore</v>
      </c>
      <c r="E17" s="54" t="s">
        <v>790</v>
      </c>
      <c r="F17" s="54" t="s">
        <v>2247</v>
      </c>
      <c r="G17" s="54" t="s">
        <v>2248</v>
      </c>
      <c r="H17" s="55">
        <v>152000</v>
      </c>
      <c r="I17" s="54" t="s">
        <v>804</v>
      </c>
      <c r="J17" s="55">
        <v>152247</v>
      </c>
      <c r="K17" s="55">
        <v>0</v>
      </c>
      <c r="L17" s="54" t="s">
        <v>1345</v>
      </c>
      <c r="M17" s="54" t="s">
        <v>793</v>
      </c>
      <c r="N17" s="55">
        <v>0</v>
      </c>
      <c r="O17" s="55">
        <v>0</v>
      </c>
      <c r="P17" s="55">
        <v>-1019623.58</v>
      </c>
      <c r="Q17" s="55">
        <v>0</v>
      </c>
      <c r="R17" s="55">
        <v>-1019623.58</v>
      </c>
      <c r="S17" s="55">
        <v>0</v>
      </c>
      <c r="T17" s="55">
        <v>0</v>
      </c>
      <c r="U17" s="55">
        <v>0</v>
      </c>
      <c r="V17" s="55">
        <v>-1019623.58</v>
      </c>
      <c r="W17" s="55">
        <v>0</v>
      </c>
      <c r="X17" s="55">
        <v>-1019623.58</v>
      </c>
      <c r="Y17" s="55">
        <v>0</v>
      </c>
      <c r="Z17" s="61">
        <f t="shared" si="2"/>
        <v>-0.10196235799999999</v>
      </c>
      <c r="AA17" s="59" t="str">
        <f>HLOOKUP(F17,'HY Financials'!$4:$4,1,0)</f>
        <v>HDCGIF</v>
      </c>
    </row>
    <row r="18" spans="1:27">
      <c r="A18" s="60" t="str">
        <f>IFERROR(VLOOKUP(J18,'TB mapping'!A:D,4,0),0)</f>
        <v>Ignore</v>
      </c>
      <c r="B18" s="60" t="str">
        <f>IFERROR(VLOOKUP(J18,'TB mapping'!A:C,3,0),0)</f>
        <v>Ignore</v>
      </c>
      <c r="C18" s="60" t="str">
        <f t="shared" si="0"/>
        <v>HDCGIFIgnore</v>
      </c>
      <c r="D18" s="60" t="str">
        <f t="shared" si="1"/>
        <v>HDCGIFIgnore</v>
      </c>
      <c r="E18" s="54" t="s">
        <v>790</v>
      </c>
      <c r="F18" s="54" t="s">
        <v>2247</v>
      </c>
      <c r="G18" s="54" t="s">
        <v>2248</v>
      </c>
      <c r="H18" s="55">
        <v>160000</v>
      </c>
      <c r="I18" s="54" t="s">
        <v>807</v>
      </c>
      <c r="J18" s="55">
        <v>162130</v>
      </c>
      <c r="K18" s="55">
        <v>0</v>
      </c>
      <c r="L18" s="54" t="s">
        <v>892</v>
      </c>
      <c r="M18" s="54" t="s">
        <v>793</v>
      </c>
      <c r="N18" s="55">
        <v>0</v>
      </c>
      <c r="O18" s="55">
        <v>0</v>
      </c>
      <c r="P18" s="55">
        <v>-2723830</v>
      </c>
      <c r="Q18" s="55">
        <v>0</v>
      </c>
      <c r="R18" s="55">
        <v>-2723830</v>
      </c>
      <c r="S18" s="55">
        <v>0</v>
      </c>
      <c r="T18" s="55">
        <v>0</v>
      </c>
      <c r="U18" s="55">
        <v>0</v>
      </c>
      <c r="V18" s="55">
        <v>-2723830</v>
      </c>
      <c r="W18" s="55">
        <v>0</v>
      </c>
      <c r="X18" s="55">
        <v>-2723830</v>
      </c>
      <c r="Y18" s="55">
        <v>0</v>
      </c>
      <c r="Z18" s="61">
        <f t="shared" si="2"/>
        <v>-0.27238299999999999</v>
      </c>
      <c r="AA18" s="59" t="str">
        <f>HLOOKUP(F18,'HY Financials'!$4:$4,1,0)</f>
        <v>HDCGIF</v>
      </c>
    </row>
    <row r="19" spans="1:27">
      <c r="A19" s="60" t="str">
        <f>IFERROR(VLOOKUP(J19,'TB mapping'!A:D,4,0),0)</f>
        <v>Ignore</v>
      </c>
      <c r="B19" s="60" t="str">
        <f>IFERROR(VLOOKUP(J19,'TB mapping'!A:C,3,0),0)</f>
        <v>Ignore</v>
      </c>
      <c r="C19" s="60" t="str">
        <f t="shared" si="0"/>
        <v>HDCGIFIgnore</v>
      </c>
      <c r="D19" s="60" t="str">
        <f t="shared" si="1"/>
        <v>HDCGIFIgnore</v>
      </c>
      <c r="E19" s="54" t="s">
        <v>790</v>
      </c>
      <c r="F19" s="54" t="s">
        <v>2247</v>
      </c>
      <c r="G19" s="54" t="s">
        <v>2248</v>
      </c>
      <c r="H19" s="55">
        <v>160000</v>
      </c>
      <c r="I19" s="54" t="s">
        <v>807</v>
      </c>
      <c r="J19" s="55">
        <v>162135</v>
      </c>
      <c r="K19" s="55">
        <v>0</v>
      </c>
      <c r="L19" s="54" t="s">
        <v>893</v>
      </c>
      <c r="M19" s="54" t="s">
        <v>793</v>
      </c>
      <c r="N19" s="55">
        <v>0</v>
      </c>
      <c r="O19" s="55">
        <v>0</v>
      </c>
      <c r="P19" s="55">
        <v>-675266.86</v>
      </c>
      <c r="Q19" s="55">
        <v>0</v>
      </c>
      <c r="R19" s="55">
        <v>-675266.86</v>
      </c>
      <c r="S19" s="55">
        <v>0</v>
      </c>
      <c r="T19" s="55">
        <v>0</v>
      </c>
      <c r="U19" s="55">
        <v>0</v>
      </c>
      <c r="V19" s="55">
        <v>-675266.86</v>
      </c>
      <c r="W19" s="55">
        <v>0</v>
      </c>
      <c r="X19" s="55">
        <v>-675266.86</v>
      </c>
      <c r="Y19" s="55">
        <v>0</v>
      </c>
      <c r="Z19" s="61">
        <f t="shared" si="2"/>
        <v>-6.7526686000000002E-2</v>
      </c>
      <c r="AA19" s="59" t="str">
        <f>HLOOKUP(F19,'HY Financials'!$4:$4,1,0)</f>
        <v>HDCGIF</v>
      </c>
    </row>
    <row r="20" spans="1:27">
      <c r="A20" s="60">
        <f>IFERROR(VLOOKUP(J20,'TB mapping'!A:D,4,0),0)</f>
        <v>0</v>
      </c>
      <c r="B20" s="60">
        <f>IFERROR(VLOOKUP(J20,'TB mapping'!A:C,3,0),0)</f>
        <v>0</v>
      </c>
      <c r="C20" s="60" t="str">
        <f t="shared" si="0"/>
        <v>HDCGIF0</v>
      </c>
      <c r="D20" s="60" t="str">
        <f t="shared" si="1"/>
        <v>HDCGIF0</v>
      </c>
      <c r="E20" s="54" t="s">
        <v>790</v>
      </c>
      <c r="F20" s="54" t="s">
        <v>2247</v>
      </c>
      <c r="G20" s="54" t="s">
        <v>2248</v>
      </c>
      <c r="H20" s="55">
        <v>212000</v>
      </c>
      <c r="I20" s="54" t="s">
        <v>809</v>
      </c>
      <c r="J20" s="55">
        <v>210123</v>
      </c>
      <c r="K20" s="55">
        <v>0</v>
      </c>
      <c r="L20" s="54" t="s">
        <v>1805</v>
      </c>
      <c r="M20" s="54" t="s">
        <v>793</v>
      </c>
      <c r="N20" s="55">
        <v>0</v>
      </c>
      <c r="O20" s="55">
        <v>0</v>
      </c>
      <c r="P20" s="55">
        <v>0</v>
      </c>
      <c r="Q20" s="55">
        <v>802354.38</v>
      </c>
      <c r="R20" s="55">
        <v>0</v>
      </c>
      <c r="S20" s="55">
        <v>802354.38</v>
      </c>
      <c r="T20" s="55">
        <v>0</v>
      </c>
      <c r="U20" s="55">
        <v>0</v>
      </c>
      <c r="V20" s="55">
        <v>0</v>
      </c>
      <c r="W20" s="55">
        <v>802354.38</v>
      </c>
      <c r="X20" s="55">
        <v>0</v>
      </c>
      <c r="Y20" s="55">
        <v>802354.38</v>
      </c>
      <c r="Z20" s="61">
        <f t="shared" si="2"/>
        <v>8.0235438000000006E-2</v>
      </c>
      <c r="AA20" s="59" t="str">
        <f>HLOOKUP(F20,'HY Financials'!$4:$4,1,0)</f>
        <v>HDCGIF</v>
      </c>
    </row>
    <row r="21" spans="1:27">
      <c r="A21" s="60" t="str">
        <f>IFERROR(VLOOKUP(J21,'TB mapping'!A:D,4,0),0)</f>
        <v>Ignore</v>
      </c>
      <c r="B21" s="60" t="str">
        <f>IFERROR(VLOOKUP(J21,'TB mapping'!A:C,3,0),0)</f>
        <v>Ignore</v>
      </c>
      <c r="C21" s="60" t="str">
        <f t="shared" si="0"/>
        <v>HDCGIFIgnore</v>
      </c>
      <c r="D21" s="60" t="str">
        <f t="shared" si="1"/>
        <v>HDCGIFIgnore</v>
      </c>
      <c r="E21" s="54" t="s">
        <v>790</v>
      </c>
      <c r="F21" s="54" t="s">
        <v>2247</v>
      </c>
      <c r="G21" s="54" t="s">
        <v>2248</v>
      </c>
      <c r="H21" s="55">
        <v>212000</v>
      </c>
      <c r="I21" s="54" t="s">
        <v>809</v>
      </c>
      <c r="J21" s="55">
        <v>212101</v>
      </c>
      <c r="K21" s="55">
        <v>0</v>
      </c>
      <c r="L21" s="54" t="s">
        <v>810</v>
      </c>
      <c r="M21" s="54" t="s">
        <v>793</v>
      </c>
      <c r="N21" s="55">
        <v>0</v>
      </c>
      <c r="O21" s="55">
        <v>0</v>
      </c>
      <c r="P21" s="55">
        <v>0</v>
      </c>
      <c r="Q21" s="55">
        <v>5278</v>
      </c>
      <c r="R21" s="55">
        <v>0</v>
      </c>
      <c r="S21" s="55">
        <v>5278</v>
      </c>
      <c r="T21" s="55">
        <v>0</v>
      </c>
      <c r="U21" s="55">
        <v>0</v>
      </c>
      <c r="V21" s="55">
        <v>0</v>
      </c>
      <c r="W21" s="55">
        <v>5278</v>
      </c>
      <c r="X21" s="55">
        <v>0</v>
      </c>
      <c r="Y21" s="55">
        <v>5278</v>
      </c>
      <c r="Z21" s="61">
        <f t="shared" si="2"/>
        <v>5.2780000000000004E-4</v>
      </c>
      <c r="AA21" s="59" t="str">
        <f>HLOOKUP(F21,'HY Financials'!$4:$4,1,0)</f>
        <v>HDCGIF</v>
      </c>
    </row>
    <row r="22" spans="1:27">
      <c r="A22" s="60" t="str">
        <f>IFERROR(VLOOKUP(J22,'TB mapping'!A:D,4,0),0)</f>
        <v>Ignore</v>
      </c>
      <c r="B22" s="60" t="str">
        <f>IFERROR(VLOOKUP(J22,'TB mapping'!A:C,3,0),0)</f>
        <v>Ignore</v>
      </c>
      <c r="C22" s="60" t="str">
        <f t="shared" si="0"/>
        <v>HDCGIFIgnore</v>
      </c>
      <c r="D22" s="60" t="str">
        <f t="shared" si="1"/>
        <v>HDCGIFIgnore</v>
      </c>
      <c r="E22" s="54" t="s">
        <v>790</v>
      </c>
      <c r="F22" s="54" t="s">
        <v>2247</v>
      </c>
      <c r="G22" s="54" t="s">
        <v>2248</v>
      </c>
      <c r="H22" s="55">
        <v>212000</v>
      </c>
      <c r="I22" s="54" t="s">
        <v>809</v>
      </c>
      <c r="J22" s="55">
        <v>212160</v>
      </c>
      <c r="K22" s="55">
        <v>0</v>
      </c>
      <c r="L22" s="54" t="s">
        <v>811</v>
      </c>
      <c r="M22" s="54" t="s">
        <v>793</v>
      </c>
      <c r="N22" s="55">
        <v>0</v>
      </c>
      <c r="O22" s="55">
        <v>0</v>
      </c>
      <c r="P22" s="55">
        <v>0</v>
      </c>
      <c r="Q22" s="55">
        <v>1280292999.95</v>
      </c>
      <c r="R22" s="55">
        <v>0</v>
      </c>
      <c r="S22" s="55">
        <v>1280292999.95</v>
      </c>
      <c r="T22" s="55">
        <v>0</v>
      </c>
      <c r="U22" s="55">
        <v>0</v>
      </c>
      <c r="V22" s="55">
        <v>0</v>
      </c>
      <c r="W22" s="55">
        <v>1280292999.95</v>
      </c>
      <c r="X22" s="55">
        <v>0</v>
      </c>
      <c r="Y22" s="55">
        <v>1280292999.95</v>
      </c>
      <c r="Z22" s="61">
        <f t="shared" si="2"/>
        <v>128.029299995</v>
      </c>
      <c r="AA22" s="59" t="str">
        <f>HLOOKUP(F22,'HY Financials'!$4:$4,1,0)</f>
        <v>HDCGIF</v>
      </c>
    </row>
    <row r="23" spans="1:27">
      <c r="A23" s="60" t="str">
        <f>IFERROR(VLOOKUP(J23,'TB mapping'!A:D,4,0),0)</f>
        <v>Ignore</v>
      </c>
      <c r="B23" s="60" t="str">
        <f>IFERROR(VLOOKUP(J23,'TB mapping'!A:C,3,0),0)</f>
        <v>Ignore</v>
      </c>
      <c r="C23" s="60" t="str">
        <f t="shared" si="0"/>
        <v>HDCGIFIgnore</v>
      </c>
      <c r="D23" s="60" t="str">
        <f t="shared" si="1"/>
        <v>HDCGIFIgnore</v>
      </c>
      <c r="E23" s="54" t="s">
        <v>790</v>
      </c>
      <c r="F23" s="54" t="s">
        <v>2247</v>
      </c>
      <c r="G23" s="54" t="s">
        <v>2248</v>
      </c>
      <c r="H23" s="55">
        <v>212000</v>
      </c>
      <c r="I23" s="54" t="s">
        <v>809</v>
      </c>
      <c r="J23" s="55">
        <v>212220</v>
      </c>
      <c r="K23" s="55">
        <v>0</v>
      </c>
      <c r="L23" s="54" t="s">
        <v>812</v>
      </c>
      <c r="M23" s="54" t="s">
        <v>793</v>
      </c>
      <c r="N23" s="55">
        <v>0</v>
      </c>
      <c r="O23" s="55">
        <v>0</v>
      </c>
      <c r="P23" s="55">
        <v>0</v>
      </c>
      <c r="Q23" s="55">
        <v>26396.959999999999</v>
      </c>
      <c r="R23" s="55">
        <v>0</v>
      </c>
      <c r="S23" s="55">
        <v>26396.959999999999</v>
      </c>
      <c r="T23" s="55">
        <v>0</v>
      </c>
      <c r="U23" s="55">
        <v>0</v>
      </c>
      <c r="V23" s="55">
        <v>0</v>
      </c>
      <c r="W23" s="55">
        <v>26396.959999999999</v>
      </c>
      <c r="X23" s="55">
        <v>0</v>
      </c>
      <c r="Y23" s="55">
        <v>26396.959999999999</v>
      </c>
      <c r="Z23" s="61">
        <f t="shared" si="2"/>
        <v>2.639696E-3</v>
      </c>
      <c r="AA23" s="59" t="str">
        <f>HLOOKUP(F23,'HY Financials'!$4:$4,1,0)</f>
        <v>HDCGIF</v>
      </c>
    </row>
    <row r="24" spans="1:27">
      <c r="A24" s="60" t="str">
        <f>IFERROR(VLOOKUP(J24,'TB mapping'!A:D,4,0),0)</f>
        <v>Ignore</v>
      </c>
      <c r="B24" s="60" t="str">
        <f>IFERROR(VLOOKUP(J24,'TB mapping'!A:C,3,0),0)</f>
        <v>Ignore</v>
      </c>
      <c r="C24" s="60" t="str">
        <f t="shared" si="0"/>
        <v>HDCGIFIgnore</v>
      </c>
      <c r="D24" s="60" t="str">
        <f t="shared" si="1"/>
        <v>HDCGIFIgnore</v>
      </c>
      <c r="E24" s="54" t="s">
        <v>790</v>
      </c>
      <c r="F24" s="54" t="s">
        <v>2247</v>
      </c>
      <c r="G24" s="54" t="s">
        <v>2248</v>
      </c>
      <c r="H24" s="55">
        <v>212000</v>
      </c>
      <c r="I24" s="54" t="s">
        <v>809</v>
      </c>
      <c r="J24" s="55">
        <v>212240</v>
      </c>
      <c r="K24" s="55">
        <v>0</v>
      </c>
      <c r="L24" s="54" t="s">
        <v>813</v>
      </c>
      <c r="M24" s="54" t="s">
        <v>793</v>
      </c>
      <c r="N24" s="55">
        <v>0</v>
      </c>
      <c r="O24" s="55">
        <v>0</v>
      </c>
      <c r="P24" s="55">
        <v>0</v>
      </c>
      <c r="Q24" s="55">
        <v>8799.130000000001</v>
      </c>
      <c r="R24" s="55">
        <v>0</v>
      </c>
      <c r="S24" s="55">
        <v>8799.130000000001</v>
      </c>
      <c r="T24" s="55">
        <v>0</v>
      </c>
      <c r="U24" s="55">
        <v>0</v>
      </c>
      <c r="V24" s="55">
        <v>0</v>
      </c>
      <c r="W24" s="55">
        <v>8799.130000000001</v>
      </c>
      <c r="X24" s="55">
        <v>0</v>
      </c>
      <c r="Y24" s="55">
        <v>8799.130000000001</v>
      </c>
      <c r="Z24" s="61">
        <f t="shared" si="2"/>
        <v>8.7991300000000007E-4</v>
      </c>
      <c r="AA24" s="59" t="str">
        <f>HLOOKUP(F24,'HY Financials'!$4:$4,1,0)</f>
        <v>HDCGIF</v>
      </c>
    </row>
    <row r="25" spans="1:27">
      <c r="A25" s="60" t="str">
        <f>IFERROR(VLOOKUP(J25,'TB mapping'!A:D,4,0),0)</f>
        <v>Ignore</v>
      </c>
      <c r="B25" s="60" t="str">
        <f>IFERROR(VLOOKUP(J25,'TB mapping'!A:C,3,0),0)</f>
        <v>Ignore</v>
      </c>
      <c r="C25" s="60" t="str">
        <f t="shared" si="0"/>
        <v>HDCGIFIgnore</v>
      </c>
      <c r="D25" s="60" t="str">
        <f t="shared" si="1"/>
        <v>HDCGIFIgnore</v>
      </c>
      <c r="E25" s="54" t="s">
        <v>790</v>
      </c>
      <c r="F25" s="54" t="s">
        <v>2247</v>
      </c>
      <c r="G25" s="54" t="s">
        <v>2248</v>
      </c>
      <c r="H25" s="55">
        <v>212000</v>
      </c>
      <c r="I25" s="54" t="s">
        <v>809</v>
      </c>
      <c r="J25" s="55">
        <v>212247</v>
      </c>
      <c r="K25" s="55">
        <v>0</v>
      </c>
      <c r="L25" s="54" t="s">
        <v>898</v>
      </c>
      <c r="M25" s="54" t="s">
        <v>793</v>
      </c>
      <c r="N25" s="55">
        <v>0</v>
      </c>
      <c r="O25" s="55">
        <v>0</v>
      </c>
      <c r="P25" s="55">
        <v>0</v>
      </c>
      <c r="Q25" s="55">
        <v>500</v>
      </c>
      <c r="R25" s="55">
        <v>0</v>
      </c>
      <c r="S25" s="55">
        <v>500</v>
      </c>
      <c r="T25" s="55">
        <v>0</v>
      </c>
      <c r="U25" s="55">
        <v>0</v>
      </c>
      <c r="V25" s="55">
        <v>0</v>
      </c>
      <c r="W25" s="55">
        <v>500</v>
      </c>
      <c r="X25" s="55">
        <v>0</v>
      </c>
      <c r="Y25" s="55">
        <v>500</v>
      </c>
      <c r="Z25" s="61">
        <f t="shared" si="2"/>
        <v>5.0000000000000002E-5</v>
      </c>
      <c r="AA25" s="59" t="str">
        <f>HLOOKUP(F25,'HY Financials'!$4:$4,1,0)</f>
        <v>HDCGIF</v>
      </c>
    </row>
    <row r="26" spans="1:27">
      <c r="A26" s="60" t="str">
        <f>IFERROR(VLOOKUP(J26,'TB mapping'!A:D,4,0),0)</f>
        <v>Ignore</v>
      </c>
      <c r="B26" s="60" t="str">
        <f>IFERROR(VLOOKUP(J26,'TB mapping'!A:C,3,0),0)</f>
        <v>Ignore</v>
      </c>
      <c r="C26" s="60" t="str">
        <f t="shared" si="0"/>
        <v>HDCGIFIgnore</v>
      </c>
      <c r="D26" s="60" t="str">
        <f t="shared" si="1"/>
        <v>HDCGIFIgnore</v>
      </c>
      <c r="E26" s="54" t="s">
        <v>790</v>
      </c>
      <c r="F26" s="54" t="s">
        <v>2247</v>
      </c>
      <c r="G26" s="54" t="s">
        <v>2248</v>
      </c>
      <c r="H26" s="55">
        <v>212000</v>
      </c>
      <c r="I26" s="54" t="s">
        <v>809</v>
      </c>
      <c r="J26" s="55">
        <v>212252</v>
      </c>
      <c r="K26" s="55">
        <v>0</v>
      </c>
      <c r="L26" s="54" t="s">
        <v>814</v>
      </c>
      <c r="M26" s="54" t="s">
        <v>793</v>
      </c>
      <c r="N26" s="55">
        <v>0</v>
      </c>
      <c r="O26" s="55">
        <v>0</v>
      </c>
      <c r="P26" s="55">
        <v>0</v>
      </c>
      <c r="Q26" s="55">
        <v>90637.93</v>
      </c>
      <c r="R26" s="55">
        <v>0</v>
      </c>
      <c r="S26" s="55">
        <v>90637.93</v>
      </c>
      <c r="T26" s="55">
        <v>0</v>
      </c>
      <c r="U26" s="55">
        <v>0</v>
      </c>
      <c r="V26" s="55">
        <v>0</v>
      </c>
      <c r="W26" s="55">
        <v>90637.93</v>
      </c>
      <c r="X26" s="55">
        <v>0</v>
      </c>
      <c r="Y26" s="55">
        <v>90637.93</v>
      </c>
      <c r="Z26" s="61">
        <f t="shared" si="2"/>
        <v>9.0637929999999988E-3</v>
      </c>
      <c r="AA26" s="59" t="str">
        <f>HLOOKUP(F26,'HY Financials'!$4:$4,1,0)</f>
        <v>HDCGIF</v>
      </c>
    </row>
    <row r="27" spans="1:27">
      <c r="A27" s="60" t="str">
        <f>IFERROR(VLOOKUP(J27,'TB mapping'!A:D,4,0),0)</f>
        <v>Ignore</v>
      </c>
      <c r="B27" s="60" t="str">
        <f>IFERROR(VLOOKUP(J27,'TB mapping'!A:C,3,0),0)</f>
        <v>Ignore</v>
      </c>
      <c r="C27" s="60" t="str">
        <f t="shared" si="0"/>
        <v>HDCGIFIgnore</v>
      </c>
      <c r="D27" s="60" t="str">
        <f t="shared" si="1"/>
        <v>HDCGIFIgnore</v>
      </c>
      <c r="E27" s="54" t="s">
        <v>790</v>
      </c>
      <c r="F27" s="54" t="s">
        <v>2247</v>
      </c>
      <c r="G27" s="54" t="s">
        <v>2248</v>
      </c>
      <c r="H27" s="55">
        <v>212000</v>
      </c>
      <c r="I27" s="54" t="s">
        <v>809</v>
      </c>
      <c r="J27" s="55">
        <v>212255</v>
      </c>
      <c r="K27" s="55">
        <v>0</v>
      </c>
      <c r="L27" s="54" t="s">
        <v>815</v>
      </c>
      <c r="M27" s="54" t="s">
        <v>793</v>
      </c>
      <c r="N27" s="55">
        <v>0</v>
      </c>
      <c r="O27" s="55">
        <v>0</v>
      </c>
      <c r="P27" s="55">
        <v>0</v>
      </c>
      <c r="Q27" s="55">
        <v>58957.95</v>
      </c>
      <c r="R27" s="55">
        <v>0</v>
      </c>
      <c r="S27" s="55">
        <v>58957.95</v>
      </c>
      <c r="T27" s="55">
        <v>0</v>
      </c>
      <c r="U27" s="55">
        <v>0</v>
      </c>
      <c r="V27" s="55">
        <v>0</v>
      </c>
      <c r="W27" s="55">
        <v>58957.95</v>
      </c>
      <c r="X27" s="55">
        <v>0</v>
      </c>
      <c r="Y27" s="55">
        <v>58957.95</v>
      </c>
      <c r="Z27" s="61">
        <f t="shared" si="2"/>
        <v>5.8957949999999997E-3</v>
      </c>
      <c r="AA27" s="59" t="str">
        <f>HLOOKUP(F27,'HY Financials'!$4:$4,1,0)</f>
        <v>HDCGIF</v>
      </c>
    </row>
    <row r="28" spans="1:27">
      <c r="A28" s="60" t="str">
        <f>IFERROR(VLOOKUP(J28,'TB mapping'!A:D,4,0),0)</f>
        <v>Ignore</v>
      </c>
      <c r="B28" s="60" t="str">
        <f>IFERROR(VLOOKUP(J28,'TB mapping'!A:C,3,0),0)</f>
        <v>Ignore</v>
      </c>
      <c r="C28" s="60" t="str">
        <f t="shared" si="0"/>
        <v>HDCGIFIgnore</v>
      </c>
      <c r="D28" s="60" t="str">
        <f t="shared" si="1"/>
        <v>HDCGIFIgnore</v>
      </c>
      <c r="E28" s="54" t="s">
        <v>790</v>
      </c>
      <c r="F28" s="54" t="s">
        <v>2247</v>
      </c>
      <c r="G28" s="54" t="s">
        <v>2248</v>
      </c>
      <c r="H28" s="55">
        <v>212000</v>
      </c>
      <c r="I28" s="54" t="s">
        <v>809</v>
      </c>
      <c r="J28" s="55">
        <v>212258</v>
      </c>
      <c r="K28" s="55">
        <v>0</v>
      </c>
      <c r="L28" s="54" t="s">
        <v>900</v>
      </c>
      <c r="M28" s="54" t="s">
        <v>793</v>
      </c>
      <c r="N28" s="55">
        <v>0</v>
      </c>
      <c r="O28" s="55">
        <v>0</v>
      </c>
      <c r="P28" s="55">
        <v>0</v>
      </c>
      <c r="Q28" s="55">
        <v>113750</v>
      </c>
      <c r="R28" s="55">
        <v>0</v>
      </c>
      <c r="S28" s="55">
        <v>113750</v>
      </c>
      <c r="T28" s="55">
        <v>0</v>
      </c>
      <c r="U28" s="55">
        <v>0</v>
      </c>
      <c r="V28" s="55">
        <v>0</v>
      </c>
      <c r="W28" s="55">
        <v>113750</v>
      </c>
      <c r="X28" s="55">
        <v>0</v>
      </c>
      <c r="Y28" s="55">
        <v>113750</v>
      </c>
      <c r="Z28" s="61">
        <f t="shared" si="2"/>
        <v>1.1375E-2</v>
      </c>
      <c r="AA28" s="59" t="str">
        <f>HLOOKUP(F28,'HY Financials'!$4:$4,1,0)</f>
        <v>HDCGIF</v>
      </c>
    </row>
    <row r="29" spans="1:27">
      <c r="A29" s="60" t="str">
        <f>IFERROR(VLOOKUP(J29,'TB mapping'!A:D,4,0),0)</f>
        <v>Ignore</v>
      </c>
      <c r="B29" s="60" t="str">
        <f>IFERROR(VLOOKUP(J29,'TB mapping'!A:C,3,0),0)</f>
        <v>Ignore</v>
      </c>
      <c r="C29" s="60" t="str">
        <f t="shared" si="0"/>
        <v>HDCGIFIgnore</v>
      </c>
      <c r="D29" s="60" t="str">
        <f t="shared" si="1"/>
        <v>HDCGIFIgnore</v>
      </c>
      <c r="E29" s="54" t="s">
        <v>790</v>
      </c>
      <c r="F29" s="54" t="s">
        <v>2247</v>
      </c>
      <c r="G29" s="54" t="s">
        <v>2248</v>
      </c>
      <c r="H29" s="55">
        <v>212000</v>
      </c>
      <c r="I29" s="54" t="s">
        <v>809</v>
      </c>
      <c r="J29" s="55">
        <v>212271</v>
      </c>
      <c r="K29" s="55">
        <v>0</v>
      </c>
      <c r="L29" s="54" t="s">
        <v>817</v>
      </c>
      <c r="M29" s="54" t="s">
        <v>793</v>
      </c>
      <c r="N29" s="55">
        <v>0</v>
      </c>
      <c r="O29" s="55">
        <v>0</v>
      </c>
      <c r="P29" s="55">
        <v>0</v>
      </c>
      <c r="Q29" s="55">
        <v>4750.05</v>
      </c>
      <c r="R29" s="55">
        <v>0</v>
      </c>
      <c r="S29" s="55">
        <v>4750.05</v>
      </c>
      <c r="T29" s="55">
        <v>0</v>
      </c>
      <c r="U29" s="55">
        <v>0</v>
      </c>
      <c r="V29" s="55">
        <v>0</v>
      </c>
      <c r="W29" s="55">
        <v>4750.05</v>
      </c>
      <c r="X29" s="55">
        <v>0</v>
      </c>
      <c r="Y29" s="55">
        <v>4750.05</v>
      </c>
      <c r="Z29" s="61">
        <f t="shared" si="2"/>
        <v>4.7500500000000002E-4</v>
      </c>
      <c r="AA29" s="59" t="str">
        <f>HLOOKUP(F29,'HY Financials'!$4:$4,1,0)</f>
        <v>HDCGIF</v>
      </c>
    </row>
    <row r="30" spans="1:27">
      <c r="A30" s="60" t="str">
        <f>IFERROR(VLOOKUP(J30,'TB mapping'!A:D,4,0),0)</f>
        <v>Ignore</v>
      </c>
      <c r="B30" s="60" t="str">
        <f>IFERROR(VLOOKUP(J30,'TB mapping'!A:C,3,0),0)</f>
        <v>Ignore</v>
      </c>
      <c r="C30" s="60" t="str">
        <f t="shared" si="0"/>
        <v>HDCGIFIgnore</v>
      </c>
      <c r="D30" s="60" t="str">
        <f t="shared" si="1"/>
        <v>HDCGIFIgnore</v>
      </c>
      <c r="E30" s="54" t="s">
        <v>790</v>
      </c>
      <c r="F30" s="54" t="s">
        <v>2247</v>
      </c>
      <c r="G30" s="54" t="s">
        <v>2248</v>
      </c>
      <c r="H30" s="55">
        <v>212000</v>
      </c>
      <c r="I30" s="54" t="s">
        <v>809</v>
      </c>
      <c r="J30" s="55">
        <v>212272</v>
      </c>
      <c r="K30" s="55">
        <v>0</v>
      </c>
      <c r="L30" s="54" t="s">
        <v>818</v>
      </c>
      <c r="M30" s="54" t="s">
        <v>793</v>
      </c>
      <c r="N30" s="55">
        <v>0</v>
      </c>
      <c r="O30" s="55">
        <v>0</v>
      </c>
      <c r="P30" s="55">
        <v>0</v>
      </c>
      <c r="Q30" s="55">
        <v>4750.05</v>
      </c>
      <c r="R30" s="55">
        <v>0</v>
      </c>
      <c r="S30" s="55">
        <v>4750.05</v>
      </c>
      <c r="T30" s="55">
        <v>0</v>
      </c>
      <c r="U30" s="55">
        <v>0</v>
      </c>
      <c r="V30" s="55">
        <v>0</v>
      </c>
      <c r="W30" s="55">
        <v>4750.05</v>
      </c>
      <c r="X30" s="55">
        <v>0</v>
      </c>
      <c r="Y30" s="55">
        <v>4750.05</v>
      </c>
      <c r="Z30" s="61">
        <f t="shared" si="2"/>
        <v>4.7500500000000002E-4</v>
      </c>
      <c r="AA30" s="59" t="str">
        <f>HLOOKUP(F30,'HY Financials'!$4:$4,1,0)</f>
        <v>HDCGIF</v>
      </c>
    </row>
    <row r="31" spans="1:27">
      <c r="A31" s="60" t="str">
        <f>IFERROR(VLOOKUP(J31,'TB mapping'!A:D,4,0),0)</f>
        <v>Ignore</v>
      </c>
      <c r="B31" s="60" t="str">
        <f>IFERROR(VLOOKUP(J31,'TB mapping'!A:C,3,0),0)</f>
        <v>Ignore</v>
      </c>
      <c r="C31" s="60" t="str">
        <f t="shared" si="0"/>
        <v>HDCGIFIgnore</v>
      </c>
      <c r="D31" s="60" t="str">
        <f t="shared" si="1"/>
        <v>HDCGIFIgnore</v>
      </c>
      <c r="E31" s="54" t="s">
        <v>790</v>
      </c>
      <c r="F31" s="54" t="s">
        <v>2247</v>
      </c>
      <c r="G31" s="54" t="s">
        <v>2248</v>
      </c>
      <c r="H31" s="55">
        <v>213000</v>
      </c>
      <c r="I31" s="54" t="s">
        <v>819</v>
      </c>
      <c r="J31" s="55">
        <v>213500</v>
      </c>
      <c r="K31" s="55">
        <v>0</v>
      </c>
      <c r="L31" s="54" t="s">
        <v>821</v>
      </c>
      <c r="M31" s="54" t="s">
        <v>793</v>
      </c>
      <c r="N31" s="55">
        <v>0</v>
      </c>
      <c r="O31" s="55">
        <v>0</v>
      </c>
      <c r="P31" s="55">
        <v>0</v>
      </c>
      <c r="Q31" s="55">
        <v>52777.91</v>
      </c>
      <c r="R31" s="55">
        <v>0</v>
      </c>
      <c r="S31" s="55">
        <v>52777.91</v>
      </c>
      <c r="T31" s="55">
        <v>0</v>
      </c>
      <c r="U31" s="55">
        <v>0</v>
      </c>
      <c r="V31" s="55">
        <v>0</v>
      </c>
      <c r="W31" s="55">
        <v>52777.91</v>
      </c>
      <c r="X31" s="55">
        <v>0</v>
      </c>
      <c r="Y31" s="55">
        <v>52777.91</v>
      </c>
      <c r="Z31" s="61">
        <f t="shared" si="2"/>
        <v>5.2777910000000004E-3</v>
      </c>
      <c r="AA31" s="59" t="str">
        <f>HLOOKUP(F31,'HY Financials'!$4:$4,1,0)</f>
        <v>HDCGIF</v>
      </c>
    </row>
    <row r="32" spans="1:27">
      <c r="A32" s="60" t="str">
        <f>IFERROR(VLOOKUP(J32,'TB mapping'!A:D,4,0),0)</f>
        <v>Ignore</v>
      </c>
      <c r="B32" s="60" t="str">
        <f>IFERROR(VLOOKUP(J32,'TB mapping'!A:C,3,0),0)</f>
        <v>Ignore</v>
      </c>
      <c r="C32" s="60" t="str">
        <f t="shared" si="0"/>
        <v>HDCGIFIgnore</v>
      </c>
      <c r="D32" s="60" t="str">
        <f t="shared" si="1"/>
        <v>HDCGIFIgnore</v>
      </c>
      <c r="E32" s="54" t="s">
        <v>790</v>
      </c>
      <c r="F32" s="54" t="s">
        <v>2247</v>
      </c>
      <c r="G32" s="54" t="s">
        <v>2248</v>
      </c>
      <c r="H32" s="55">
        <v>301000</v>
      </c>
      <c r="I32" s="54" t="s">
        <v>823</v>
      </c>
      <c r="J32" s="55">
        <v>310000</v>
      </c>
      <c r="K32" s="55">
        <v>0</v>
      </c>
      <c r="L32" s="54" t="s">
        <v>824</v>
      </c>
      <c r="M32" s="54" t="s">
        <v>793</v>
      </c>
      <c r="N32" s="55">
        <v>0</v>
      </c>
      <c r="O32" s="55">
        <v>0</v>
      </c>
      <c r="P32" s="55">
        <v>0</v>
      </c>
      <c r="Q32" s="55">
        <v>16047052236.02</v>
      </c>
      <c r="R32" s="55">
        <v>0</v>
      </c>
      <c r="S32" s="55">
        <v>16047052236.02</v>
      </c>
      <c r="T32" s="55">
        <v>0</v>
      </c>
      <c r="U32" s="55">
        <v>0</v>
      </c>
      <c r="V32" s="55">
        <v>0</v>
      </c>
      <c r="W32" s="55">
        <v>16047052236.02</v>
      </c>
      <c r="X32" s="55">
        <v>0</v>
      </c>
      <c r="Y32" s="55">
        <v>16047052236.02</v>
      </c>
      <c r="Z32" s="61">
        <f t="shared" si="2"/>
        <v>1604.7052236019999</v>
      </c>
      <c r="AA32" s="59" t="str">
        <f>HLOOKUP(F32,'HY Financials'!$4:$4,1,0)</f>
        <v>HDCGIF</v>
      </c>
    </row>
    <row r="33" spans="1:27">
      <c r="A33" s="60" t="str">
        <f>IFERROR(VLOOKUP(J33,'TB mapping'!A:D,4,0),0)</f>
        <v>Ignore</v>
      </c>
      <c r="B33" s="60" t="str">
        <f>IFERROR(VLOOKUP(J33,'TB mapping'!A:C,3,0),0)</f>
        <v>Ignore</v>
      </c>
      <c r="C33" s="60" t="str">
        <f t="shared" si="0"/>
        <v>HDCGIFIgnore</v>
      </c>
      <c r="D33" s="60" t="str">
        <f t="shared" si="1"/>
        <v>HDCGIFIgnore</v>
      </c>
      <c r="E33" s="54" t="s">
        <v>790</v>
      </c>
      <c r="F33" s="54" t="s">
        <v>2247</v>
      </c>
      <c r="G33" s="54" t="s">
        <v>2248</v>
      </c>
      <c r="H33" s="55">
        <v>303000</v>
      </c>
      <c r="I33" s="54" t="s">
        <v>825</v>
      </c>
      <c r="J33" s="55">
        <v>303207</v>
      </c>
      <c r="K33" s="55">
        <v>0</v>
      </c>
      <c r="L33" s="54" t="s">
        <v>826</v>
      </c>
      <c r="M33" s="54" t="s">
        <v>793</v>
      </c>
      <c r="N33" s="55">
        <v>0</v>
      </c>
      <c r="O33" s="55">
        <v>0</v>
      </c>
      <c r="P33" s="55">
        <v>0</v>
      </c>
      <c r="Q33" s="55">
        <v>0.83</v>
      </c>
      <c r="R33" s="55">
        <v>0</v>
      </c>
      <c r="S33" s="55">
        <v>0.83</v>
      </c>
      <c r="T33" s="55">
        <v>0</v>
      </c>
      <c r="U33" s="55">
        <v>0</v>
      </c>
      <c r="V33" s="55">
        <v>0</v>
      </c>
      <c r="W33" s="55">
        <v>0.83</v>
      </c>
      <c r="X33" s="55">
        <v>0</v>
      </c>
      <c r="Y33" s="55">
        <v>0.83</v>
      </c>
      <c r="Z33" s="61">
        <f t="shared" si="2"/>
        <v>8.3000000000000002E-8</v>
      </c>
      <c r="AA33" s="59" t="str">
        <f>HLOOKUP(F33,'HY Financials'!$4:$4,1,0)</f>
        <v>HDCGIF</v>
      </c>
    </row>
    <row r="34" spans="1:27">
      <c r="A34" s="60">
        <f>IFERROR(VLOOKUP(J34,'TB mapping'!A:D,4,0),0)</f>
        <v>0</v>
      </c>
      <c r="B34" s="60" t="str">
        <f>IFERROR(VLOOKUP(J34,'TB mapping'!A:C,3,0),0)</f>
        <v>ignore</v>
      </c>
      <c r="C34" s="60" t="str">
        <f t="shared" si="0"/>
        <v>HDCGIF0</v>
      </c>
      <c r="D34" s="60" t="str">
        <f t="shared" si="1"/>
        <v>HDCGIFignore</v>
      </c>
      <c r="E34" s="54" t="s">
        <v>790</v>
      </c>
      <c r="F34" s="54" t="s">
        <v>2247</v>
      </c>
      <c r="G34" s="54" t="s">
        <v>2248</v>
      </c>
      <c r="H34" s="55">
        <v>430000</v>
      </c>
      <c r="I34" s="54" t="s">
        <v>831</v>
      </c>
      <c r="J34" s="55">
        <v>432130</v>
      </c>
      <c r="K34" s="55">
        <v>0</v>
      </c>
      <c r="L34" s="54" t="s">
        <v>935</v>
      </c>
      <c r="M34" s="54" t="s">
        <v>793</v>
      </c>
      <c r="N34" s="55">
        <v>0</v>
      </c>
      <c r="O34" s="55">
        <v>0</v>
      </c>
      <c r="P34" s="55">
        <v>0</v>
      </c>
      <c r="Q34" s="55">
        <v>2723830</v>
      </c>
      <c r="R34" s="55">
        <v>0</v>
      </c>
      <c r="S34" s="55">
        <v>2723830</v>
      </c>
      <c r="T34" s="55">
        <v>0</v>
      </c>
      <c r="U34" s="55">
        <v>0</v>
      </c>
      <c r="V34" s="55">
        <v>0</v>
      </c>
      <c r="W34" s="55">
        <v>2723830</v>
      </c>
      <c r="X34" s="55">
        <v>0</v>
      </c>
      <c r="Y34" s="55">
        <v>2723830</v>
      </c>
      <c r="Z34" s="61">
        <f t="shared" si="2"/>
        <v>0.27238299999999999</v>
      </c>
      <c r="AA34" s="59" t="str">
        <f>HLOOKUP(F34,'HY Financials'!$4:$4,1,0)</f>
        <v>HDCGIF</v>
      </c>
    </row>
    <row r="35" spans="1:27">
      <c r="A35" s="60">
        <f>IFERROR(VLOOKUP(J35,'TB mapping'!A:D,4,0),0)</f>
        <v>0</v>
      </c>
      <c r="B35" s="60" t="str">
        <f>IFERROR(VLOOKUP(J35,'TB mapping'!A:C,3,0),0)</f>
        <v>ignore</v>
      </c>
      <c r="C35" s="60" t="str">
        <f t="shared" si="0"/>
        <v>HDCGIF0</v>
      </c>
      <c r="D35" s="60" t="str">
        <f t="shared" si="1"/>
        <v>HDCGIFignore</v>
      </c>
      <c r="E35" s="54" t="s">
        <v>790</v>
      </c>
      <c r="F35" s="54" t="s">
        <v>2247</v>
      </c>
      <c r="G35" s="54" t="s">
        <v>2248</v>
      </c>
      <c r="H35" s="55">
        <v>430000</v>
      </c>
      <c r="I35" s="54" t="s">
        <v>831</v>
      </c>
      <c r="J35" s="55">
        <v>432135</v>
      </c>
      <c r="K35" s="55">
        <v>0</v>
      </c>
      <c r="L35" s="54" t="s">
        <v>936</v>
      </c>
      <c r="M35" s="54" t="s">
        <v>793</v>
      </c>
      <c r="N35" s="55">
        <v>0</v>
      </c>
      <c r="O35" s="55">
        <v>0</v>
      </c>
      <c r="P35" s="55">
        <v>0</v>
      </c>
      <c r="Q35" s="55">
        <v>675266.86</v>
      </c>
      <c r="R35" s="55">
        <v>0</v>
      </c>
      <c r="S35" s="55">
        <v>675266.86</v>
      </c>
      <c r="T35" s="55">
        <v>0</v>
      </c>
      <c r="U35" s="55">
        <v>0</v>
      </c>
      <c r="V35" s="55">
        <v>0</v>
      </c>
      <c r="W35" s="55">
        <v>675266.86</v>
      </c>
      <c r="X35" s="55">
        <v>0</v>
      </c>
      <c r="Y35" s="55">
        <v>675266.86</v>
      </c>
      <c r="Z35" s="61">
        <f t="shared" si="2"/>
        <v>6.7526686000000002E-2</v>
      </c>
      <c r="AA35" s="59" t="str">
        <f>HLOOKUP(F35,'HY Financials'!$4:$4,1,0)</f>
        <v>HDCGIF</v>
      </c>
    </row>
    <row r="36" spans="1:27">
      <c r="A36" s="60">
        <f>IFERROR(VLOOKUP(J36,'TB mapping'!A:D,4,0),0)</f>
        <v>0</v>
      </c>
      <c r="B36" s="60">
        <f>IFERROR(VLOOKUP(J36,'TB mapping'!A:C,3,0),0)</f>
        <v>5.2</v>
      </c>
      <c r="C36" s="60" t="str">
        <f t="shared" si="0"/>
        <v>HDCGIF0</v>
      </c>
      <c r="D36" s="60" t="str">
        <f t="shared" si="1"/>
        <v>HDCGIF5.2</v>
      </c>
      <c r="E36" s="54" t="s">
        <v>790</v>
      </c>
      <c r="F36" s="54" t="s">
        <v>2247</v>
      </c>
      <c r="G36" s="54" t="s">
        <v>2248</v>
      </c>
      <c r="H36" s="55">
        <v>450000</v>
      </c>
      <c r="I36" s="54" t="s">
        <v>834</v>
      </c>
      <c r="J36" s="55">
        <v>452130</v>
      </c>
      <c r="K36" s="55">
        <v>0</v>
      </c>
      <c r="L36" s="54" t="s">
        <v>937</v>
      </c>
      <c r="M36" s="54" t="s">
        <v>793</v>
      </c>
      <c r="N36" s="55">
        <v>0</v>
      </c>
      <c r="O36" s="55">
        <v>0</v>
      </c>
      <c r="P36" s="55">
        <v>0</v>
      </c>
      <c r="Q36" s="55">
        <v>973832.96</v>
      </c>
      <c r="R36" s="55">
        <v>0</v>
      </c>
      <c r="S36" s="55">
        <v>973832.96</v>
      </c>
      <c r="T36" s="55">
        <v>0</v>
      </c>
      <c r="U36" s="55">
        <v>0</v>
      </c>
      <c r="V36" s="55">
        <v>0</v>
      </c>
      <c r="W36" s="55">
        <v>973832.96</v>
      </c>
      <c r="X36" s="55">
        <v>0</v>
      </c>
      <c r="Y36" s="55">
        <v>973832.96</v>
      </c>
      <c r="Z36" s="61">
        <f t="shared" si="2"/>
        <v>9.7383295999999994E-2</v>
      </c>
      <c r="AA36" s="59" t="str">
        <f>HLOOKUP(F36,'HY Financials'!$4:$4,1,0)</f>
        <v>HDCGIF</v>
      </c>
    </row>
    <row r="37" spans="1:27">
      <c r="A37" s="60">
        <f>IFERROR(VLOOKUP(J37,'TB mapping'!A:D,4,0),0)</f>
        <v>0</v>
      </c>
      <c r="B37" s="60">
        <f>IFERROR(VLOOKUP(J37,'TB mapping'!A:C,3,0),0)</f>
        <v>5.2</v>
      </c>
      <c r="C37" s="60" t="str">
        <f t="shared" si="0"/>
        <v>HDCGIF0</v>
      </c>
      <c r="D37" s="60" t="str">
        <f t="shared" si="1"/>
        <v>HDCGIF5.2</v>
      </c>
      <c r="E37" s="54" t="s">
        <v>790</v>
      </c>
      <c r="F37" s="54" t="s">
        <v>2247</v>
      </c>
      <c r="G37" s="54" t="s">
        <v>2248</v>
      </c>
      <c r="H37" s="55">
        <v>450000</v>
      </c>
      <c r="I37" s="54" t="s">
        <v>834</v>
      </c>
      <c r="J37" s="55">
        <v>452135</v>
      </c>
      <c r="K37" s="55">
        <v>0</v>
      </c>
      <c r="L37" s="54" t="s">
        <v>938</v>
      </c>
      <c r="M37" s="54" t="s">
        <v>793</v>
      </c>
      <c r="N37" s="55">
        <v>0</v>
      </c>
      <c r="O37" s="55">
        <v>0</v>
      </c>
      <c r="P37" s="55">
        <v>0</v>
      </c>
      <c r="Q37" s="55">
        <v>74190.59</v>
      </c>
      <c r="R37" s="55">
        <v>0</v>
      </c>
      <c r="S37" s="55">
        <v>74190.59</v>
      </c>
      <c r="T37" s="55">
        <v>0</v>
      </c>
      <c r="U37" s="55">
        <v>0</v>
      </c>
      <c r="V37" s="55">
        <v>0</v>
      </c>
      <c r="W37" s="55">
        <v>74190.59</v>
      </c>
      <c r="X37" s="55">
        <v>0</v>
      </c>
      <c r="Y37" s="55">
        <v>74190.59</v>
      </c>
      <c r="Z37" s="61">
        <f t="shared" si="2"/>
        <v>7.4190589999999995E-3</v>
      </c>
      <c r="AA37" s="59" t="str">
        <f>HLOOKUP(F37,'HY Financials'!$4:$4,1,0)</f>
        <v>HDCGIF</v>
      </c>
    </row>
    <row r="38" spans="1:27">
      <c r="A38" s="60">
        <f>IFERROR(VLOOKUP(J38,'TB mapping'!A:D,4,0),0)</f>
        <v>0</v>
      </c>
      <c r="B38" s="60">
        <f>IFERROR(VLOOKUP(J38,'TB mapping'!A:C,3,0),0)</f>
        <v>5.2</v>
      </c>
      <c r="C38" s="60" t="str">
        <f t="shared" si="0"/>
        <v>HDCGIF0</v>
      </c>
      <c r="D38" s="60" t="str">
        <f t="shared" si="1"/>
        <v>HDCGIF5.2</v>
      </c>
      <c r="E38" s="54" t="s">
        <v>790</v>
      </c>
      <c r="F38" s="54" t="s">
        <v>2247</v>
      </c>
      <c r="G38" s="54" t="s">
        <v>2248</v>
      </c>
      <c r="H38" s="55">
        <v>450000</v>
      </c>
      <c r="I38" s="54" t="s">
        <v>834</v>
      </c>
      <c r="J38" s="55">
        <v>452247</v>
      </c>
      <c r="K38" s="55">
        <v>0</v>
      </c>
      <c r="L38" s="54" t="s">
        <v>1346</v>
      </c>
      <c r="M38" s="54" t="s">
        <v>793</v>
      </c>
      <c r="N38" s="55">
        <v>0</v>
      </c>
      <c r="O38" s="55">
        <v>0</v>
      </c>
      <c r="P38" s="55">
        <v>0</v>
      </c>
      <c r="Q38" s="55">
        <v>6938383.6799999997</v>
      </c>
      <c r="R38" s="55">
        <v>0</v>
      </c>
      <c r="S38" s="55">
        <v>6938383.6799999997</v>
      </c>
      <c r="T38" s="55">
        <v>0</v>
      </c>
      <c r="U38" s="55">
        <v>0</v>
      </c>
      <c r="V38" s="55">
        <v>0</v>
      </c>
      <c r="W38" s="55">
        <v>6938383.6799999997</v>
      </c>
      <c r="X38" s="55">
        <v>0</v>
      </c>
      <c r="Y38" s="55">
        <v>6938383.6799999997</v>
      </c>
      <c r="Z38" s="61">
        <f t="shared" si="2"/>
        <v>0.69383836799999998</v>
      </c>
      <c r="AA38" s="59" t="str">
        <f>HLOOKUP(F38,'HY Financials'!$4:$4,1,0)</f>
        <v>HDCGIF</v>
      </c>
    </row>
    <row r="39" spans="1:27">
      <c r="A39" s="60">
        <f>IFERROR(VLOOKUP(J39,'TB mapping'!A:D,4,0),0)</f>
        <v>0</v>
      </c>
      <c r="B39" s="60">
        <f>IFERROR(VLOOKUP(J39,'TB mapping'!A:C,3,0),0)</f>
        <v>6.4</v>
      </c>
      <c r="C39" s="60" t="str">
        <f t="shared" si="0"/>
        <v>HDCGIF0</v>
      </c>
      <c r="D39" s="60" t="str">
        <f t="shared" si="1"/>
        <v>HDCGIF6.4</v>
      </c>
      <c r="E39" s="54" t="s">
        <v>790</v>
      </c>
      <c r="F39" s="54" t="s">
        <v>2247</v>
      </c>
      <c r="G39" s="54" t="s">
        <v>2248</v>
      </c>
      <c r="H39" s="55">
        <v>550000</v>
      </c>
      <c r="I39" s="54" t="s">
        <v>846</v>
      </c>
      <c r="J39" s="392">
        <v>553171</v>
      </c>
      <c r="K39" s="55">
        <v>0</v>
      </c>
      <c r="L39" s="54" t="s">
        <v>850</v>
      </c>
      <c r="M39" s="54" t="s">
        <v>793</v>
      </c>
      <c r="N39" s="55">
        <v>0</v>
      </c>
      <c r="O39" s="55">
        <v>0</v>
      </c>
      <c r="P39" s="55">
        <v>-8799.130000000001</v>
      </c>
      <c r="Q39" s="55">
        <v>0</v>
      </c>
      <c r="R39" s="55">
        <v>-8799.130000000001</v>
      </c>
      <c r="S39" s="55">
        <v>0</v>
      </c>
      <c r="T39" s="55">
        <v>0</v>
      </c>
      <c r="U39" s="55">
        <v>0</v>
      </c>
      <c r="V39" s="55">
        <v>-8799.130000000001</v>
      </c>
      <c r="W39" s="55">
        <v>0</v>
      </c>
      <c r="X39" s="55">
        <v>-8799.130000000001</v>
      </c>
      <c r="Y39" s="55">
        <v>0</v>
      </c>
      <c r="Z39" s="61">
        <f t="shared" si="2"/>
        <v>-8.7991300000000007E-4</v>
      </c>
      <c r="AA39" s="59" t="str">
        <f>HLOOKUP(F39,'HY Financials'!$4:$4,1,0)</f>
        <v>HDCGIF</v>
      </c>
    </row>
    <row r="40" spans="1:27">
      <c r="A40" s="60">
        <f>IFERROR(VLOOKUP(J40,'TB mapping'!A:D,4,0),0)</f>
        <v>0</v>
      </c>
      <c r="B40" s="60">
        <f>IFERROR(VLOOKUP(J40,'TB mapping'!A:C,3,0),0)</f>
        <v>6.4</v>
      </c>
      <c r="C40" s="60" t="str">
        <f t="shared" si="0"/>
        <v>HDCGIF0</v>
      </c>
      <c r="D40" s="60" t="str">
        <f t="shared" si="1"/>
        <v>HDCGIF6.4</v>
      </c>
      <c r="E40" s="54" t="s">
        <v>790</v>
      </c>
      <c r="F40" s="54" t="s">
        <v>2247</v>
      </c>
      <c r="G40" s="54" t="s">
        <v>2248</v>
      </c>
      <c r="H40" s="55">
        <v>550000</v>
      </c>
      <c r="I40" s="54" t="s">
        <v>846</v>
      </c>
      <c r="J40" s="392">
        <v>553176</v>
      </c>
      <c r="K40" s="55">
        <v>0</v>
      </c>
      <c r="L40" s="54" t="s">
        <v>1486</v>
      </c>
      <c r="M40" s="54" t="s">
        <v>793</v>
      </c>
      <c r="N40" s="55">
        <v>0</v>
      </c>
      <c r="O40" s="55">
        <v>0</v>
      </c>
      <c r="P40" s="55">
        <v>-25812.27</v>
      </c>
      <c r="Q40" s="55">
        <v>0</v>
      </c>
      <c r="R40" s="55">
        <v>-25812.27</v>
      </c>
      <c r="S40" s="55">
        <v>0</v>
      </c>
      <c r="T40" s="55">
        <v>0</v>
      </c>
      <c r="U40" s="55">
        <v>0</v>
      </c>
      <c r="V40" s="55">
        <v>-25812.27</v>
      </c>
      <c r="W40" s="55">
        <v>0</v>
      </c>
      <c r="X40" s="55">
        <v>-25812.27</v>
      </c>
      <c r="Y40" s="55">
        <v>0</v>
      </c>
      <c r="Z40" s="61">
        <f t="shared" si="2"/>
        <v>-2.5812270000000002E-3</v>
      </c>
      <c r="AA40" s="59" t="str">
        <f>HLOOKUP(F40,'HY Financials'!$4:$4,1,0)</f>
        <v>HDCGIF</v>
      </c>
    </row>
    <row r="41" spans="1:27">
      <c r="A41" s="60">
        <f>IFERROR(VLOOKUP(J41,'TB mapping'!A:D,4,0),0)</f>
        <v>0</v>
      </c>
      <c r="B41" s="60">
        <f>IFERROR(VLOOKUP(J41,'TB mapping'!A:C,3,0),0)</f>
        <v>6.4</v>
      </c>
      <c r="C41" s="60" t="str">
        <f t="shared" si="0"/>
        <v>HDCGIF0</v>
      </c>
      <c r="D41" s="60" t="str">
        <f t="shared" si="1"/>
        <v>HDCGIF6.4</v>
      </c>
      <c r="E41" s="54" t="s">
        <v>790</v>
      </c>
      <c r="F41" s="54" t="s">
        <v>2247</v>
      </c>
      <c r="G41" s="54" t="s">
        <v>2248</v>
      </c>
      <c r="H41" s="55">
        <v>550000</v>
      </c>
      <c r="I41" s="54" t="s">
        <v>846</v>
      </c>
      <c r="J41" s="392">
        <v>553190</v>
      </c>
      <c r="K41" s="55">
        <v>0</v>
      </c>
      <c r="L41" s="54" t="s">
        <v>852</v>
      </c>
      <c r="M41" s="54" t="s">
        <v>793</v>
      </c>
      <c r="N41" s="55">
        <v>0</v>
      </c>
      <c r="O41" s="55">
        <v>0</v>
      </c>
      <c r="P41" s="55">
        <v>-26396.959999999999</v>
      </c>
      <c r="Q41" s="55">
        <v>0</v>
      </c>
      <c r="R41" s="55">
        <v>-26396.959999999999</v>
      </c>
      <c r="S41" s="55">
        <v>0</v>
      </c>
      <c r="T41" s="55">
        <v>0</v>
      </c>
      <c r="U41" s="55">
        <v>0</v>
      </c>
      <c r="V41" s="55">
        <v>-26396.959999999999</v>
      </c>
      <c r="W41" s="55">
        <v>0</v>
      </c>
      <c r="X41" s="55">
        <v>-26396.959999999999</v>
      </c>
      <c r="Y41" s="55">
        <v>0</v>
      </c>
      <c r="Z41" s="61">
        <f t="shared" si="2"/>
        <v>-2.639696E-3</v>
      </c>
      <c r="AA41" s="59" t="str">
        <f>HLOOKUP(F41,'HY Financials'!$4:$4,1,0)</f>
        <v>HDCGIF</v>
      </c>
    </row>
    <row r="42" spans="1:27">
      <c r="A42" s="60">
        <f>IFERROR(VLOOKUP(J42,'TB mapping'!A:D,4,0),0)</f>
        <v>0</v>
      </c>
      <c r="B42" s="60">
        <f>IFERROR(VLOOKUP(J42,'TB mapping'!A:C,3,0),0)</f>
        <v>6.4</v>
      </c>
      <c r="C42" s="60" t="str">
        <f t="shared" si="0"/>
        <v>HDCGIF0</v>
      </c>
      <c r="D42" s="60" t="str">
        <f t="shared" si="1"/>
        <v>HDCGIF6.4</v>
      </c>
      <c r="E42" s="54" t="s">
        <v>790</v>
      </c>
      <c r="F42" s="54" t="s">
        <v>2247</v>
      </c>
      <c r="G42" s="54" t="s">
        <v>2248</v>
      </c>
      <c r="H42" s="55">
        <v>550000</v>
      </c>
      <c r="I42" s="54" t="s">
        <v>846</v>
      </c>
      <c r="J42" s="392">
        <v>553197</v>
      </c>
      <c r="K42" s="55">
        <v>0</v>
      </c>
      <c r="L42" s="54" t="s">
        <v>947</v>
      </c>
      <c r="M42" s="54" t="s">
        <v>793</v>
      </c>
      <c r="N42" s="55">
        <v>0</v>
      </c>
      <c r="O42" s="55">
        <v>0</v>
      </c>
      <c r="P42" s="55">
        <v>0</v>
      </c>
      <c r="Q42" s="55">
        <v>0.1</v>
      </c>
      <c r="R42" s="55">
        <v>0</v>
      </c>
      <c r="S42" s="55">
        <v>0.1</v>
      </c>
      <c r="T42" s="55">
        <v>0</v>
      </c>
      <c r="U42" s="55">
        <v>0</v>
      </c>
      <c r="V42" s="55">
        <v>0</v>
      </c>
      <c r="W42" s="55">
        <v>0.1</v>
      </c>
      <c r="X42" s="55">
        <v>0</v>
      </c>
      <c r="Y42" s="55">
        <v>0.1</v>
      </c>
      <c r="Z42" s="61">
        <f t="shared" si="2"/>
        <v>1E-8</v>
      </c>
      <c r="AA42" s="59" t="str">
        <f>HLOOKUP(F42,'HY Financials'!$4:$4,1,0)</f>
        <v>HDCGIF</v>
      </c>
    </row>
    <row r="43" spans="1:27">
      <c r="A43" s="60">
        <f>IFERROR(VLOOKUP(J43,'TB mapping'!A:D,4,0),0)</f>
        <v>6.1</v>
      </c>
      <c r="B43" s="60">
        <f>IFERROR(VLOOKUP(J43,'TB mapping'!A:C,3,0),0)</f>
        <v>6.4</v>
      </c>
      <c r="C43" s="60" t="str">
        <f t="shared" si="0"/>
        <v>HDCGIF6.1</v>
      </c>
      <c r="D43" s="60" t="str">
        <f t="shared" si="1"/>
        <v>HDCGIF6.4</v>
      </c>
      <c r="E43" s="54" t="s">
        <v>790</v>
      </c>
      <c r="F43" s="54" t="s">
        <v>2247</v>
      </c>
      <c r="G43" s="54" t="s">
        <v>2248</v>
      </c>
      <c r="H43" s="55">
        <v>550000</v>
      </c>
      <c r="I43" s="54" t="s">
        <v>846</v>
      </c>
      <c r="J43" s="392">
        <v>553202</v>
      </c>
      <c r="K43" s="55">
        <v>0</v>
      </c>
      <c r="L43" s="54" t="s">
        <v>853</v>
      </c>
      <c r="M43" s="54" t="s">
        <v>793</v>
      </c>
      <c r="N43" s="55">
        <v>0</v>
      </c>
      <c r="O43" s="55">
        <v>0</v>
      </c>
      <c r="P43" s="55">
        <v>-58957.95</v>
      </c>
      <c r="Q43" s="55">
        <v>0</v>
      </c>
      <c r="R43" s="55">
        <v>-58957.95</v>
      </c>
      <c r="S43" s="55">
        <v>0</v>
      </c>
      <c r="T43" s="55">
        <v>0</v>
      </c>
      <c r="U43" s="55">
        <v>0</v>
      </c>
      <c r="V43" s="55">
        <v>-58957.95</v>
      </c>
      <c r="W43" s="55">
        <v>0</v>
      </c>
      <c r="X43" s="55">
        <v>-58957.95</v>
      </c>
      <c r="Y43" s="55">
        <v>0</v>
      </c>
      <c r="Z43" s="61">
        <f t="shared" si="2"/>
        <v>-5.8957949999999997E-3</v>
      </c>
      <c r="AA43" s="59" t="str">
        <f>HLOOKUP(F43,'HY Financials'!$4:$4,1,0)</f>
        <v>HDCGIF</v>
      </c>
    </row>
    <row r="44" spans="1:27">
      <c r="A44" s="60">
        <f>IFERROR(VLOOKUP(J44,'TB mapping'!A:D,4,0),0)</f>
        <v>0</v>
      </c>
      <c r="B44" s="60">
        <f>IFERROR(VLOOKUP(J44,'TB mapping'!A:C,3,0),0)</f>
        <v>6.4</v>
      </c>
      <c r="C44" s="60" t="str">
        <f t="shared" si="0"/>
        <v>HDCGIF0</v>
      </c>
      <c r="D44" s="60" t="str">
        <f t="shared" si="1"/>
        <v>HDCGIF6.4</v>
      </c>
      <c r="E44" s="54" t="s">
        <v>790</v>
      </c>
      <c r="F44" s="54" t="s">
        <v>2247</v>
      </c>
      <c r="G44" s="54" t="s">
        <v>2248</v>
      </c>
      <c r="H44" s="55">
        <v>550000</v>
      </c>
      <c r="I44" s="54" t="s">
        <v>846</v>
      </c>
      <c r="J44" s="392">
        <v>555597</v>
      </c>
      <c r="K44" s="55">
        <v>0</v>
      </c>
      <c r="L44" s="54" t="s">
        <v>861</v>
      </c>
      <c r="M44" s="54" t="s">
        <v>793</v>
      </c>
      <c r="N44" s="55">
        <v>0</v>
      </c>
      <c r="O44" s="55">
        <v>0</v>
      </c>
      <c r="P44" s="55">
        <v>-4751.53</v>
      </c>
      <c r="Q44" s="55">
        <v>0</v>
      </c>
      <c r="R44" s="55">
        <v>-4751.53</v>
      </c>
      <c r="S44" s="55">
        <v>0</v>
      </c>
      <c r="T44" s="55">
        <v>0</v>
      </c>
      <c r="U44" s="55">
        <v>0</v>
      </c>
      <c r="V44" s="55">
        <v>-4751.53</v>
      </c>
      <c r="W44" s="55">
        <v>0</v>
      </c>
      <c r="X44" s="55">
        <v>-4751.53</v>
      </c>
      <c r="Y44" s="55">
        <v>0</v>
      </c>
      <c r="Z44" s="61">
        <f t="shared" si="2"/>
        <v>-4.7515299999999997E-4</v>
      </c>
      <c r="AA44" s="59" t="str">
        <f>HLOOKUP(F44,'HY Financials'!$4:$4,1,0)</f>
        <v>HDCGIF</v>
      </c>
    </row>
    <row r="45" spans="1:27">
      <c r="A45" s="60">
        <f>IFERROR(VLOOKUP(J45,'TB mapping'!A:D,4,0),0)</f>
        <v>0</v>
      </c>
      <c r="B45" s="60">
        <f>IFERROR(VLOOKUP(J45,'TB mapping'!A:C,3,0),0)</f>
        <v>6.4</v>
      </c>
      <c r="C45" s="60" t="str">
        <f t="shared" si="0"/>
        <v>HDCGIF0</v>
      </c>
      <c r="D45" s="60" t="str">
        <f t="shared" si="1"/>
        <v>HDCGIF6.4</v>
      </c>
      <c r="E45" s="54" t="s">
        <v>790</v>
      </c>
      <c r="F45" s="54" t="s">
        <v>2247</v>
      </c>
      <c r="G45" s="54" t="s">
        <v>2248</v>
      </c>
      <c r="H45" s="55">
        <v>550000</v>
      </c>
      <c r="I45" s="54" t="s">
        <v>846</v>
      </c>
      <c r="J45" s="392">
        <v>555598</v>
      </c>
      <c r="K45" s="55">
        <v>0</v>
      </c>
      <c r="L45" s="54" t="s">
        <v>862</v>
      </c>
      <c r="M45" s="54" t="s">
        <v>793</v>
      </c>
      <c r="N45" s="55">
        <v>0</v>
      </c>
      <c r="O45" s="55">
        <v>0</v>
      </c>
      <c r="P45" s="55">
        <v>-4751.53</v>
      </c>
      <c r="Q45" s="55">
        <v>0</v>
      </c>
      <c r="R45" s="55">
        <v>-4751.53</v>
      </c>
      <c r="S45" s="55">
        <v>0</v>
      </c>
      <c r="T45" s="55">
        <v>0</v>
      </c>
      <c r="U45" s="55">
        <v>0</v>
      </c>
      <c r="V45" s="55">
        <v>-4751.53</v>
      </c>
      <c r="W45" s="55">
        <v>0</v>
      </c>
      <c r="X45" s="55">
        <v>-4751.53</v>
      </c>
      <c r="Y45" s="55">
        <v>0</v>
      </c>
      <c r="Z45" s="61">
        <f t="shared" si="2"/>
        <v>-4.7515299999999997E-4</v>
      </c>
      <c r="AA45" s="59" t="str">
        <f>HLOOKUP(F45,'HY Financials'!$4:$4,1,0)</f>
        <v>HDCGIF</v>
      </c>
    </row>
    <row r="46" spans="1:27">
      <c r="A46" s="60">
        <f>IFERROR(VLOOKUP(J46,'TB mapping'!A:D,4,0),0)</f>
        <v>0</v>
      </c>
      <c r="B46" s="60">
        <f>IFERROR(VLOOKUP(J46,'TB mapping'!A:C,3,0),0)</f>
        <v>6.4</v>
      </c>
      <c r="C46" s="60" t="str">
        <f t="shared" si="0"/>
        <v>HDCGIF0</v>
      </c>
      <c r="D46" s="60" t="str">
        <f t="shared" si="1"/>
        <v>HDCGIF6.4</v>
      </c>
      <c r="E46" s="54" t="s">
        <v>790</v>
      </c>
      <c r="F46" s="54" t="s">
        <v>2247</v>
      </c>
      <c r="G46" s="54" t="s">
        <v>2248</v>
      </c>
      <c r="H46" s="55">
        <v>550000</v>
      </c>
      <c r="I46" s="54" t="s">
        <v>846</v>
      </c>
      <c r="J46" s="392">
        <v>555599</v>
      </c>
      <c r="K46" s="55">
        <v>0</v>
      </c>
      <c r="L46" s="54" t="s">
        <v>1487</v>
      </c>
      <c r="M46" s="54" t="s">
        <v>793</v>
      </c>
      <c r="N46" s="55">
        <v>0</v>
      </c>
      <c r="O46" s="55">
        <v>0</v>
      </c>
      <c r="P46" s="55">
        <v>0</v>
      </c>
      <c r="Q46" s="55">
        <v>1.48</v>
      </c>
      <c r="R46" s="55">
        <v>0</v>
      </c>
      <c r="S46" s="55">
        <v>1.48</v>
      </c>
      <c r="T46" s="55">
        <v>0</v>
      </c>
      <c r="U46" s="55">
        <v>0</v>
      </c>
      <c r="V46" s="55">
        <v>0</v>
      </c>
      <c r="W46" s="55">
        <v>1.48</v>
      </c>
      <c r="X46" s="55">
        <v>0</v>
      </c>
      <c r="Y46" s="55">
        <v>1.48</v>
      </c>
      <c r="Z46" s="61">
        <f t="shared" si="2"/>
        <v>1.48E-7</v>
      </c>
      <c r="AA46" s="59" t="str">
        <f>HLOOKUP(F46,'HY Financials'!$4:$4,1,0)</f>
        <v>HDCGIF</v>
      </c>
    </row>
    <row r="47" spans="1:27">
      <c r="A47" s="60">
        <f>IFERROR(VLOOKUP(J47,'TB mapping'!A:D,4,0),0)</f>
        <v>0</v>
      </c>
      <c r="B47" s="60">
        <f>IFERROR(VLOOKUP(J47,'TB mapping'!A:C,3,0),0)</f>
        <v>6.4</v>
      </c>
      <c r="C47" s="60" t="str">
        <f t="shared" si="0"/>
        <v>HDCGIF0</v>
      </c>
      <c r="D47" s="60" t="str">
        <f t="shared" si="1"/>
        <v>HDCGIF6.4</v>
      </c>
      <c r="E47" s="54" t="s">
        <v>790</v>
      </c>
      <c r="F47" s="54" t="s">
        <v>2247</v>
      </c>
      <c r="G47" s="54" t="s">
        <v>2248</v>
      </c>
      <c r="H47" s="55">
        <v>550000</v>
      </c>
      <c r="I47" s="54" t="s">
        <v>846</v>
      </c>
      <c r="J47" s="392">
        <v>555600</v>
      </c>
      <c r="K47" s="55">
        <v>0</v>
      </c>
      <c r="L47" s="54" t="s">
        <v>1488</v>
      </c>
      <c r="M47" s="54" t="s">
        <v>793</v>
      </c>
      <c r="N47" s="55">
        <v>0</v>
      </c>
      <c r="O47" s="55">
        <v>0</v>
      </c>
      <c r="P47" s="55">
        <v>0</v>
      </c>
      <c r="Q47" s="55">
        <v>1.48</v>
      </c>
      <c r="R47" s="55">
        <v>0</v>
      </c>
      <c r="S47" s="55">
        <v>1.48</v>
      </c>
      <c r="T47" s="55">
        <v>0</v>
      </c>
      <c r="U47" s="55">
        <v>0</v>
      </c>
      <c r="V47" s="55">
        <v>0</v>
      </c>
      <c r="W47" s="55">
        <v>1.48</v>
      </c>
      <c r="X47" s="55">
        <v>0</v>
      </c>
      <c r="Y47" s="55">
        <v>1.48</v>
      </c>
      <c r="Z47" s="61">
        <f t="shared" si="2"/>
        <v>1.48E-7</v>
      </c>
      <c r="AA47" s="59" t="str">
        <f>HLOOKUP(F47,'HY Financials'!$4:$4,1,0)</f>
        <v>HDCGIF</v>
      </c>
    </row>
    <row r="48" spans="1:27">
      <c r="A48" s="60">
        <f>IFERROR(VLOOKUP(J48,'TB mapping'!A:D,4,0),0)</f>
        <v>6.2</v>
      </c>
      <c r="B48" s="60">
        <f>IFERROR(VLOOKUP(J48,'TB mapping'!A:C,3,0),0)</f>
        <v>6.4</v>
      </c>
      <c r="C48" s="60" t="str">
        <f t="shared" si="0"/>
        <v>HDCGIF6.2</v>
      </c>
      <c r="D48" s="60" t="str">
        <f t="shared" si="1"/>
        <v>HDCGIF6.4</v>
      </c>
      <c r="E48" s="54" t="s">
        <v>790</v>
      </c>
      <c r="F48" s="54" t="s">
        <v>2247</v>
      </c>
      <c r="G48" s="54" t="s">
        <v>2248</v>
      </c>
      <c r="H48" s="55">
        <v>555100</v>
      </c>
      <c r="I48" s="54" t="s">
        <v>863</v>
      </c>
      <c r="J48" s="392">
        <v>555100</v>
      </c>
      <c r="K48" s="55">
        <v>0</v>
      </c>
      <c r="L48" s="54" t="s">
        <v>864</v>
      </c>
      <c r="M48" s="54" t="s">
        <v>793</v>
      </c>
      <c r="N48" s="55">
        <v>0</v>
      </c>
      <c r="O48" s="55">
        <v>0</v>
      </c>
      <c r="P48" s="55">
        <v>-52794.35</v>
      </c>
      <c r="Q48" s="55">
        <v>0</v>
      </c>
      <c r="R48" s="55">
        <v>-52794.35</v>
      </c>
      <c r="S48" s="55">
        <v>0</v>
      </c>
      <c r="T48" s="55">
        <v>0</v>
      </c>
      <c r="U48" s="55">
        <v>0</v>
      </c>
      <c r="V48" s="55">
        <v>-52794.35</v>
      </c>
      <c r="W48" s="55">
        <v>0</v>
      </c>
      <c r="X48" s="55">
        <v>-52794.35</v>
      </c>
      <c r="Y48" s="55">
        <v>0</v>
      </c>
      <c r="Z48" s="61">
        <f t="shared" si="2"/>
        <v>-5.2794349999999999E-3</v>
      </c>
      <c r="AA48" s="59" t="str">
        <f>HLOOKUP(F48,'HY Financials'!$4:$4,1,0)</f>
        <v>HDCGIF</v>
      </c>
    </row>
    <row r="49" spans="1:27">
      <c r="A49" s="60">
        <f>IFERROR(VLOOKUP(J49,'TB mapping'!A:D,4,0),0)</f>
        <v>6.2</v>
      </c>
      <c r="B49" s="60">
        <f>IFERROR(VLOOKUP(J49,'TB mapping'!A:C,3,0),0)</f>
        <v>6.4</v>
      </c>
      <c r="C49" s="60" t="str">
        <f t="shared" si="0"/>
        <v>HDCGIF6.2</v>
      </c>
      <c r="D49" s="60" t="str">
        <f t="shared" si="1"/>
        <v>HDCGIF6.4</v>
      </c>
      <c r="E49" s="54" t="s">
        <v>790</v>
      </c>
      <c r="F49" s="54" t="s">
        <v>2247</v>
      </c>
      <c r="G49" s="54" t="s">
        <v>2248</v>
      </c>
      <c r="H49" s="55">
        <v>555100</v>
      </c>
      <c r="I49" s="54" t="s">
        <v>863</v>
      </c>
      <c r="J49" s="392">
        <v>555329</v>
      </c>
      <c r="K49" s="55">
        <v>0</v>
      </c>
      <c r="L49" s="54" t="s">
        <v>1491</v>
      </c>
      <c r="M49" s="54" t="s">
        <v>793</v>
      </c>
      <c r="N49" s="55">
        <v>0</v>
      </c>
      <c r="O49" s="55">
        <v>0</v>
      </c>
      <c r="P49" s="55">
        <v>0</v>
      </c>
      <c r="Q49" s="55">
        <v>16.440000000000001</v>
      </c>
      <c r="R49" s="55">
        <v>0</v>
      </c>
      <c r="S49" s="55">
        <v>16.440000000000001</v>
      </c>
      <c r="T49" s="55">
        <v>0</v>
      </c>
      <c r="U49" s="55">
        <v>0</v>
      </c>
      <c r="V49" s="55">
        <v>0</v>
      </c>
      <c r="W49" s="55">
        <v>16.440000000000001</v>
      </c>
      <c r="X49" s="55">
        <v>0</v>
      </c>
      <c r="Y49" s="55">
        <v>16.440000000000001</v>
      </c>
      <c r="Z49" s="61">
        <f t="shared" si="2"/>
        <v>1.6440000000000001E-6</v>
      </c>
      <c r="AA49" s="59" t="str">
        <f>HLOOKUP(F49,'HY Financials'!$4:$4,1,0)</f>
        <v>HDCGIF</v>
      </c>
    </row>
    <row r="50" spans="1:27">
      <c r="A50" s="60" t="str">
        <f>IFERROR(VLOOKUP(J50,'TB mapping'!A:D,4,0),0)</f>
        <v>Ignore</v>
      </c>
      <c r="B50" s="60" t="str">
        <f>IFERROR(VLOOKUP(J50,'TB mapping'!A:C,3,0),0)</f>
        <v>Ignore</v>
      </c>
      <c r="C50" s="60" t="str">
        <f t="shared" si="0"/>
        <v>HDCOBFIgnore</v>
      </c>
      <c r="D50" s="60" t="str">
        <f t="shared" si="1"/>
        <v>HDCOBFIgnore</v>
      </c>
      <c r="E50" s="54" t="s">
        <v>790</v>
      </c>
      <c r="F50" s="54" t="s">
        <v>1801</v>
      </c>
      <c r="G50" s="54" t="s">
        <v>1802</v>
      </c>
      <c r="H50" s="55">
        <v>102000</v>
      </c>
      <c r="I50" s="54" t="s">
        <v>791</v>
      </c>
      <c r="J50" s="55">
        <v>102120</v>
      </c>
      <c r="K50" s="55">
        <v>0</v>
      </c>
      <c r="L50" s="54" t="s">
        <v>792</v>
      </c>
      <c r="M50" s="54" t="s">
        <v>793</v>
      </c>
      <c r="N50" s="55">
        <v>-2009853202.6700001</v>
      </c>
      <c r="O50" s="55">
        <v>0</v>
      </c>
      <c r="P50" s="55">
        <v>0</v>
      </c>
      <c r="Q50" s="55">
        <v>314146870.80000001</v>
      </c>
      <c r="R50" s="55">
        <v>-1695706331.8699999</v>
      </c>
      <c r="S50" s="55">
        <v>0</v>
      </c>
      <c r="T50" s="55">
        <v>-2009853202.6700001</v>
      </c>
      <c r="U50" s="55">
        <v>0</v>
      </c>
      <c r="V50" s="55">
        <v>0</v>
      </c>
      <c r="W50" s="55">
        <v>314146870.80000001</v>
      </c>
      <c r="X50" s="55">
        <v>-1695706331.8699999</v>
      </c>
      <c r="Y50" s="55">
        <v>0</v>
      </c>
      <c r="Z50" s="61">
        <f t="shared" si="2"/>
        <v>31.41468708</v>
      </c>
      <c r="AA50" s="59" t="str">
        <f>HLOOKUP(F50,'HY Financials'!$4:$4,1,0)</f>
        <v>HDCOBF</v>
      </c>
    </row>
    <row r="51" spans="1:27">
      <c r="A51" s="60" t="str">
        <f>IFERROR(VLOOKUP(J51,'TB mapping'!A:D,4,0),0)</f>
        <v>Ignore</v>
      </c>
      <c r="B51" s="60" t="str">
        <f>IFERROR(VLOOKUP(J51,'TB mapping'!A:C,3,0),0)</f>
        <v>Ignore</v>
      </c>
      <c r="C51" s="60" t="str">
        <f t="shared" si="0"/>
        <v>HDCOBFIgnore</v>
      </c>
      <c r="D51" s="60" t="str">
        <f t="shared" si="1"/>
        <v>HDCOBFIgnore</v>
      </c>
      <c r="E51" s="54" t="s">
        <v>790</v>
      </c>
      <c r="F51" s="54" t="s">
        <v>1801</v>
      </c>
      <c r="G51" s="54" t="s">
        <v>1802</v>
      </c>
      <c r="H51" s="55">
        <v>102000</v>
      </c>
      <c r="I51" s="54" t="s">
        <v>791</v>
      </c>
      <c r="J51" s="55">
        <v>102130</v>
      </c>
      <c r="K51" s="55">
        <v>0</v>
      </c>
      <c r="L51" s="54" t="s">
        <v>882</v>
      </c>
      <c r="M51" s="54" t="s">
        <v>793</v>
      </c>
      <c r="N51" s="55">
        <v>-146136070.80000001</v>
      </c>
      <c r="O51" s="55">
        <v>0</v>
      </c>
      <c r="P51" s="55">
        <v>0</v>
      </c>
      <c r="Q51" s="55">
        <v>0</v>
      </c>
      <c r="R51" s="55">
        <v>-146136070.80000001</v>
      </c>
      <c r="S51" s="55">
        <v>0</v>
      </c>
      <c r="T51" s="55">
        <v>-146136070.80000001</v>
      </c>
      <c r="U51" s="55">
        <v>0</v>
      </c>
      <c r="V51" s="55">
        <v>0</v>
      </c>
      <c r="W51" s="55">
        <v>0</v>
      </c>
      <c r="X51" s="55">
        <v>-146136070.80000001</v>
      </c>
      <c r="Y51" s="55">
        <v>0</v>
      </c>
      <c r="Z51" s="61">
        <f t="shared" si="2"/>
        <v>0</v>
      </c>
      <c r="AA51" s="59" t="str">
        <f>HLOOKUP(F51,'HY Financials'!$4:$4,1,0)</f>
        <v>HDCOBF</v>
      </c>
    </row>
    <row r="52" spans="1:27">
      <c r="A52" s="60" t="str">
        <f>IFERROR(VLOOKUP(J52,'TB mapping'!A:D,4,0),0)</f>
        <v>Ignore</v>
      </c>
      <c r="B52" s="60" t="str">
        <f>IFERROR(VLOOKUP(J52,'TB mapping'!A:C,3,0),0)</f>
        <v>Ignore</v>
      </c>
      <c r="C52" s="60" t="str">
        <f t="shared" si="0"/>
        <v>HDCOBFIgnore</v>
      </c>
      <c r="D52" s="60" t="str">
        <f t="shared" si="1"/>
        <v>HDCOBFIgnore</v>
      </c>
      <c r="E52" s="54" t="s">
        <v>790</v>
      </c>
      <c r="F52" s="54" t="s">
        <v>1801</v>
      </c>
      <c r="G52" s="54" t="s">
        <v>1802</v>
      </c>
      <c r="H52" s="55">
        <v>102000</v>
      </c>
      <c r="I52" s="54" t="s">
        <v>791</v>
      </c>
      <c r="J52" s="55">
        <v>102135</v>
      </c>
      <c r="K52" s="55">
        <v>0</v>
      </c>
      <c r="L52" s="54" t="s">
        <v>883</v>
      </c>
      <c r="M52" s="54" t="s">
        <v>793</v>
      </c>
      <c r="N52" s="55">
        <v>-54250590</v>
      </c>
      <c r="O52" s="55">
        <v>0</v>
      </c>
      <c r="P52" s="55">
        <v>0</v>
      </c>
      <c r="Q52" s="55">
        <v>0</v>
      </c>
      <c r="R52" s="55">
        <v>-54250590</v>
      </c>
      <c r="S52" s="55">
        <v>0</v>
      </c>
      <c r="T52" s="55">
        <v>-54250590</v>
      </c>
      <c r="U52" s="55">
        <v>0</v>
      </c>
      <c r="V52" s="55">
        <v>0</v>
      </c>
      <c r="W52" s="55">
        <v>0</v>
      </c>
      <c r="X52" s="55">
        <v>-54250590</v>
      </c>
      <c r="Y52" s="55">
        <v>0</v>
      </c>
      <c r="Z52" s="61">
        <f t="shared" si="2"/>
        <v>0</v>
      </c>
      <c r="AA52" s="59" t="str">
        <f>HLOOKUP(F52,'HY Financials'!$4:$4,1,0)</f>
        <v>HDCOBF</v>
      </c>
    </row>
    <row r="53" spans="1:27">
      <c r="A53" s="60">
        <f>IFERROR(VLOOKUP(J53,'TB mapping'!A:D,4,0),0)</f>
        <v>0</v>
      </c>
      <c r="B53" s="60">
        <f>IFERROR(VLOOKUP(J53,'TB mapping'!A:C,3,0),0)</f>
        <v>0</v>
      </c>
      <c r="C53" s="60" t="str">
        <f t="shared" si="0"/>
        <v>HDCOBF0</v>
      </c>
      <c r="D53" s="60" t="str">
        <f t="shared" si="1"/>
        <v>HDCOBF0</v>
      </c>
      <c r="E53" s="54" t="s">
        <v>790</v>
      </c>
      <c r="F53" s="54" t="s">
        <v>1801</v>
      </c>
      <c r="G53" s="54" t="s">
        <v>1802</v>
      </c>
      <c r="H53" s="55">
        <v>102000</v>
      </c>
      <c r="I53" s="54" t="s">
        <v>791</v>
      </c>
      <c r="J53" s="55">
        <v>102230</v>
      </c>
      <c r="K53" s="55">
        <v>0</v>
      </c>
      <c r="L53" s="54" t="s">
        <v>1803</v>
      </c>
      <c r="M53" s="54" t="s">
        <v>793</v>
      </c>
      <c r="N53" s="55">
        <v>-94335551.040000007</v>
      </c>
      <c r="O53" s="55">
        <v>0</v>
      </c>
      <c r="P53" s="55">
        <v>0</v>
      </c>
      <c r="Q53" s="55">
        <v>94335551.040000007</v>
      </c>
      <c r="R53" s="55">
        <v>0</v>
      </c>
      <c r="S53" s="55">
        <v>0</v>
      </c>
      <c r="T53" s="55">
        <v>-94335551.040000007</v>
      </c>
      <c r="U53" s="55">
        <v>0</v>
      </c>
      <c r="V53" s="55">
        <v>0</v>
      </c>
      <c r="W53" s="55">
        <v>94335551.040000007</v>
      </c>
      <c r="X53" s="55">
        <v>0</v>
      </c>
      <c r="Y53" s="55">
        <v>0</v>
      </c>
      <c r="Z53" s="61">
        <f t="shared" si="2"/>
        <v>9.4335551039999999</v>
      </c>
      <c r="AA53" s="59" t="str">
        <f>HLOOKUP(F53,'HY Financials'!$4:$4,1,0)</f>
        <v>HDCOBF</v>
      </c>
    </row>
    <row r="54" spans="1:27">
      <c r="A54" s="60" t="str">
        <f>IFERROR(VLOOKUP(J54,'TB mapping'!A:D,4,0),0)</f>
        <v>Ignore</v>
      </c>
      <c r="B54" s="60" t="str">
        <f>IFERROR(VLOOKUP(J54,'TB mapping'!A:C,3,0),0)</f>
        <v>Ignore</v>
      </c>
      <c r="C54" s="60" t="str">
        <f t="shared" si="0"/>
        <v>HDCOBFIgnore</v>
      </c>
      <c r="D54" s="60" t="str">
        <f t="shared" si="1"/>
        <v>HDCOBFIgnore</v>
      </c>
      <c r="E54" s="54" t="s">
        <v>790</v>
      </c>
      <c r="F54" s="54" t="s">
        <v>1801</v>
      </c>
      <c r="G54" s="54" t="s">
        <v>1802</v>
      </c>
      <c r="H54" s="55">
        <v>110000</v>
      </c>
      <c r="I54" s="54" t="s">
        <v>795</v>
      </c>
      <c r="J54" s="55">
        <v>103122</v>
      </c>
      <c r="K54" s="55">
        <v>0</v>
      </c>
      <c r="L54" s="54" t="s">
        <v>1343</v>
      </c>
      <c r="M54" s="54" t="s">
        <v>793</v>
      </c>
      <c r="N54" s="55">
        <v>0</v>
      </c>
      <c r="O54" s="55">
        <v>0</v>
      </c>
      <c r="P54" s="55">
        <v>-46666.67</v>
      </c>
      <c r="Q54" s="55">
        <v>0</v>
      </c>
      <c r="R54" s="55">
        <v>-46666.67</v>
      </c>
      <c r="S54" s="55">
        <v>0</v>
      </c>
      <c r="T54" s="55">
        <v>0</v>
      </c>
      <c r="U54" s="55">
        <v>0</v>
      </c>
      <c r="V54" s="55">
        <v>-46666.67</v>
      </c>
      <c r="W54" s="55">
        <v>0</v>
      </c>
      <c r="X54" s="55">
        <v>-46666.67</v>
      </c>
      <c r="Y54" s="55">
        <v>0</v>
      </c>
      <c r="Z54" s="61">
        <f t="shared" si="2"/>
        <v>-4.6666670000000002E-3</v>
      </c>
      <c r="AA54" s="59" t="str">
        <f>HLOOKUP(F54,'HY Financials'!$4:$4,1,0)</f>
        <v>HDCOBF</v>
      </c>
    </row>
    <row r="55" spans="1:27">
      <c r="A55" s="60" t="str">
        <f>IFERROR(VLOOKUP(J55,'TB mapping'!A:D,4,0),0)</f>
        <v>Ignore</v>
      </c>
      <c r="B55" s="60" t="str">
        <f>IFERROR(VLOOKUP(J55,'TB mapping'!A:C,3,0),0)</f>
        <v>Ignore</v>
      </c>
      <c r="C55" s="60" t="str">
        <f t="shared" si="0"/>
        <v>HDCOBFIgnore</v>
      </c>
      <c r="D55" s="60" t="str">
        <f t="shared" si="1"/>
        <v>HDCOBFIgnore</v>
      </c>
      <c r="E55" s="54" t="s">
        <v>790</v>
      </c>
      <c r="F55" s="54" t="s">
        <v>1801</v>
      </c>
      <c r="G55" s="54" t="s">
        <v>1802</v>
      </c>
      <c r="H55" s="55">
        <v>110000</v>
      </c>
      <c r="I55" s="54" t="s">
        <v>795</v>
      </c>
      <c r="J55" s="55">
        <v>110119</v>
      </c>
      <c r="K55" s="55">
        <v>0</v>
      </c>
      <c r="L55" s="54" t="s">
        <v>796</v>
      </c>
      <c r="M55" s="54" t="s">
        <v>793</v>
      </c>
      <c r="N55" s="55">
        <v>-511794</v>
      </c>
      <c r="O55" s="55">
        <v>0</v>
      </c>
      <c r="P55" s="55">
        <v>-32306</v>
      </c>
      <c r="Q55" s="55">
        <v>0</v>
      </c>
      <c r="R55" s="55">
        <v>-544100</v>
      </c>
      <c r="S55" s="55">
        <v>0</v>
      </c>
      <c r="T55" s="55">
        <v>-511794</v>
      </c>
      <c r="U55" s="55">
        <v>0</v>
      </c>
      <c r="V55" s="55">
        <v>-32306</v>
      </c>
      <c r="W55" s="55">
        <v>0</v>
      </c>
      <c r="X55" s="55">
        <v>-544100</v>
      </c>
      <c r="Y55" s="55">
        <v>0</v>
      </c>
      <c r="Z55" s="61">
        <f t="shared" si="2"/>
        <v>-3.2306000000000001E-3</v>
      </c>
      <c r="AA55" s="59" t="str">
        <f>HLOOKUP(F55,'HY Financials'!$4:$4,1,0)</f>
        <v>HDCOBF</v>
      </c>
    </row>
    <row r="56" spans="1:27">
      <c r="A56" s="60">
        <f>IFERROR(VLOOKUP(J56,'TB mapping'!A:D,4,0),0)</f>
        <v>0</v>
      </c>
      <c r="B56" s="60">
        <f>IFERROR(VLOOKUP(J56,'TB mapping'!A:C,3,0),0)</f>
        <v>0</v>
      </c>
      <c r="C56" s="60" t="str">
        <f t="shared" si="0"/>
        <v>HDCOBF0</v>
      </c>
      <c r="D56" s="60" t="str">
        <f t="shared" si="1"/>
        <v>HDCOBF0</v>
      </c>
      <c r="E56" s="54" t="s">
        <v>790</v>
      </c>
      <c r="F56" s="54" t="s">
        <v>1801</v>
      </c>
      <c r="G56" s="54" t="s">
        <v>1802</v>
      </c>
      <c r="H56" s="55">
        <v>110000</v>
      </c>
      <c r="I56" s="54" t="s">
        <v>795</v>
      </c>
      <c r="J56" s="55">
        <v>110122</v>
      </c>
      <c r="K56" s="55">
        <v>0</v>
      </c>
      <c r="L56" s="54" t="s">
        <v>2305</v>
      </c>
      <c r="M56" s="54" t="s">
        <v>793</v>
      </c>
      <c r="N56" s="55">
        <v>0</v>
      </c>
      <c r="O56" s="55">
        <v>0</v>
      </c>
      <c r="P56" s="55">
        <v>-20000</v>
      </c>
      <c r="Q56" s="55">
        <v>0</v>
      </c>
      <c r="R56" s="55">
        <v>-20000</v>
      </c>
      <c r="S56" s="55">
        <v>0</v>
      </c>
      <c r="T56" s="55">
        <v>0</v>
      </c>
      <c r="U56" s="55">
        <v>0</v>
      </c>
      <c r="V56" s="55">
        <v>-20000</v>
      </c>
      <c r="W56" s="55">
        <v>0</v>
      </c>
      <c r="X56" s="55">
        <v>-20000</v>
      </c>
      <c r="Y56" s="55">
        <v>0</v>
      </c>
      <c r="Z56" s="61">
        <f t="shared" si="2"/>
        <v>-2E-3</v>
      </c>
      <c r="AA56" s="59" t="str">
        <f>HLOOKUP(F56,'HY Financials'!$4:$4,1,0)</f>
        <v>HDCOBF</v>
      </c>
    </row>
    <row r="57" spans="1:27">
      <c r="A57" s="60" t="str">
        <f>IFERROR(VLOOKUP(J57,'TB mapping'!A:D,4,0),0)</f>
        <v>Ignore</v>
      </c>
      <c r="B57" s="60" t="str">
        <f>IFERROR(VLOOKUP(J57,'TB mapping'!A:C,3,0),0)</f>
        <v>Ignore</v>
      </c>
      <c r="C57" s="60" t="str">
        <f t="shared" si="0"/>
        <v>HDCOBFIgnore</v>
      </c>
      <c r="D57" s="60" t="str">
        <f t="shared" si="1"/>
        <v>HDCOBFIgnore</v>
      </c>
      <c r="E57" s="54" t="s">
        <v>790</v>
      </c>
      <c r="F57" s="54" t="s">
        <v>1801</v>
      </c>
      <c r="G57" s="54" t="s">
        <v>1802</v>
      </c>
      <c r="H57" s="55">
        <v>110000</v>
      </c>
      <c r="I57" s="54" t="s">
        <v>795</v>
      </c>
      <c r="J57" s="55">
        <v>110247</v>
      </c>
      <c r="K57" s="55">
        <v>0</v>
      </c>
      <c r="L57" s="54" t="s">
        <v>1344</v>
      </c>
      <c r="M57" s="54" t="s">
        <v>793</v>
      </c>
      <c r="N57" s="55">
        <v>-96125516.459999993</v>
      </c>
      <c r="O57" s="55">
        <v>0</v>
      </c>
      <c r="P57" s="55">
        <v>-87594671.290000007</v>
      </c>
      <c r="Q57" s="55">
        <v>0</v>
      </c>
      <c r="R57" s="55">
        <v>-183720187.75</v>
      </c>
      <c r="S57" s="55">
        <v>0</v>
      </c>
      <c r="T57" s="55">
        <v>-96125516.459999993</v>
      </c>
      <c r="U57" s="55">
        <v>0</v>
      </c>
      <c r="V57" s="55">
        <v>-87594671.290000007</v>
      </c>
      <c r="W57" s="55">
        <v>0</v>
      </c>
      <c r="X57" s="55">
        <v>-183720187.75</v>
      </c>
      <c r="Y57" s="55">
        <v>0</v>
      </c>
      <c r="Z57" s="61">
        <f t="shared" si="2"/>
        <v>-8.7594671290000008</v>
      </c>
      <c r="AA57" s="59" t="str">
        <f>HLOOKUP(F57,'HY Financials'!$4:$4,1,0)</f>
        <v>HDCOBF</v>
      </c>
    </row>
    <row r="58" spans="1:27">
      <c r="A58" s="60" t="str">
        <f>IFERROR(VLOOKUP(J58,'TB mapping'!A:D,4,0),0)</f>
        <v>Ignore</v>
      </c>
      <c r="B58" s="60" t="str">
        <f>IFERROR(VLOOKUP(J58,'TB mapping'!A:C,3,0),0)</f>
        <v>Ignore</v>
      </c>
      <c r="C58" s="60" t="str">
        <f t="shared" si="0"/>
        <v>HDCOBFIgnore</v>
      </c>
      <c r="D58" s="60" t="str">
        <f t="shared" si="1"/>
        <v>HDCOBFIgnore</v>
      </c>
      <c r="E58" s="54" t="s">
        <v>790</v>
      </c>
      <c r="F58" s="54" t="s">
        <v>1801</v>
      </c>
      <c r="G58" s="54" t="s">
        <v>1802</v>
      </c>
      <c r="H58" s="55">
        <v>132000</v>
      </c>
      <c r="I58" s="54" t="s">
        <v>797</v>
      </c>
      <c r="J58" s="55">
        <v>132121</v>
      </c>
      <c r="K58" s="55">
        <v>0</v>
      </c>
      <c r="L58" s="54" t="s">
        <v>990</v>
      </c>
      <c r="M58" s="54" t="s">
        <v>793</v>
      </c>
      <c r="N58" s="55">
        <v>0</v>
      </c>
      <c r="O58" s="55">
        <v>0</v>
      </c>
      <c r="P58" s="55">
        <v>0</v>
      </c>
      <c r="Q58" s="55">
        <v>10.61</v>
      </c>
      <c r="R58" s="55">
        <v>0</v>
      </c>
      <c r="S58" s="55">
        <v>10.61</v>
      </c>
      <c r="T58" s="55">
        <v>0</v>
      </c>
      <c r="U58" s="55">
        <v>0</v>
      </c>
      <c r="V58" s="55">
        <v>0</v>
      </c>
      <c r="W58" s="55">
        <v>10.61</v>
      </c>
      <c r="X58" s="55">
        <v>0</v>
      </c>
      <c r="Y58" s="55">
        <v>10.61</v>
      </c>
      <c r="Z58" s="61">
        <f t="shared" si="2"/>
        <v>1.0609999999999999E-6</v>
      </c>
      <c r="AA58" s="59" t="str">
        <f>HLOOKUP(F58,'HY Financials'!$4:$4,1,0)</f>
        <v>HDCOBF</v>
      </c>
    </row>
    <row r="59" spans="1:27">
      <c r="A59" s="60" t="str">
        <f>IFERROR(VLOOKUP(J59,'TB mapping'!A:D,4,0),0)</f>
        <v>Ignore</v>
      </c>
      <c r="B59" s="60" t="str">
        <f>IFERROR(VLOOKUP(J59,'TB mapping'!A:C,3,0),0)</f>
        <v>Ignore</v>
      </c>
      <c r="C59" s="60" t="str">
        <f t="shared" si="0"/>
        <v>HDCOBFIgnore</v>
      </c>
      <c r="D59" s="60" t="str">
        <f t="shared" si="1"/>
        <v>HDCOBFIgnore</v>
      </c>
      <c r="E59" s="54" t="s">
        <v>790</v>
      </c>
      <c r="F59" s="54" t="s">
        <v>1801</v>
      </c>
      <c r="G59" s="54" t="s">
        <v>1802</v>
      </c>
      <c r="H59" s="55">
        <v>132000</v>
      </c>
      <c r="I59" s="54" t="s">
        <v>797</v>
      </c>
      <c r="J59" s="55">
        <v>132124</v>
      </c>
      <c r="K59" s="55">
        <v>0</v>
      </c>
      <c r="L59" s="54" t="s">
        <v>884</v>
      </c>
      <c r="M59" s="54" t="s">
        <v>793</v>
      </c>
      <c r="N59" s="55">
        <v>0</v>
      </c>
      <c r="O59" s="55">
        <v>748648.31</v>
      </c>
      <c r="P59" s="55">
        <v>-748647.95</v>
      </c>
      <c r="Q59" s="55">
        <v>0</v>
      </c>
      <c r="R59" s="55">
        <v>0</v>
      </c>
      <c r="S59" s="55">
        <v>0.36</v>
      </c>
      <c r="T59" s="55">
        <v>0</v>
      </c>
      <c r="U59" s="55">
        <v>748648.31</v>
      </c>
      <c r="V59" s="55">
        <v>-748647.95</v>
      </c>
      <c r="W59" s="55">
        <v>0</v>
      </c>
      <c r="X59" s="55">
        <v>0</v>
      </c>
      <c r="Y59" s="55">
        <v>0.36</v>
      </c>
      <c r="Z59" s="61">
        <f t="shared" si="2"/>
        <v>-7.4864794999999998E-2</v>
      </c>
      <c r="AA59" s="59" t="str">
        <f>HLOOKUP(F59,'HY Financials'!$4:$4,1,0)</f>
        <v>HDCOBF</v>
      </c>
    </row>
    <row r="60" spans="1:27">
      <c r="A60" s="60" t="str">
        <f>IFERROR(VLOOKUP(J60,'TB mapping'!A:D,4,0),0)</f>
        <v>Ignore</v>
      </c>
      <c r="B60" s="60" t="str">
        <f>IFERROR(VLOOKUP(J60,'TB mapping'!A:C,3,0),0)</f>
        <v>Ignore</v>
      </c>
      <c r="C60" s="60" t="str">
        <f t="shared" si="0"/>
        <v>HDCOBFIgnore</v>
      </c>
      <c r="D60" s="60" t="str">
        <f t="shared" si="1"/>
        <v>HDCOBFIgnore</v>
      </c>
      <c r="E60" s="54" t="s">
        <v>790</v>
      </c>
      <c r="F60" s="54" t="s">
        <v>1801</v>
      </c>
      <c r="G60" s="54" t="s">
        <v>1802</v>
      </c>
      <c r="H60" s="55">
        <v>140000</v>
      </c>
      <c r="I60" s="54" t="s">
        <v>799</v>
      </c>
      <c r="J60" s="55">
        <v>140314</v>
      </c>
      <c r="K60" s="55">
        <v>0</v>
      </c>
      <c r="L60" s="54" t="s">
        <v>878</v>
      </c>
      <c r="M60" s="54" t="s">
        <v>793</v>
      </c>
      <c r="N60" s="55">
        <v>-104005806.77</v>
      </c>
      <c r="O60" s="55">
        <v>0</v>
      </c>
      <c r="P60" s="55">
        <v>-110767598.55</v>
      </c>
      <c r="Q60" s="55">
        <v>0</v>
      </c>
      <c r="R60" s="55">
        <v>-214773405.31999999</v>
      </c>
      <c r="S60" s="55">
        <v>0</v>
      </c>
      <c r="T60" s="55">
        <v>-104005806.77</v>
      </c>
      <c r="U60" s="55">
        <v>0</v>
      </c>
      <c r="V60" s="55">
        <v>-110767598.55</v>
      </c>
      <c r="W60" s="55">
        <v>0</v>
      </c>
      <c r="X60" s="55">
        <v>-214773405.31999999</v>
      </c>
      <c r="Y60" s="55">
        <v>0</v>
      </c>
      <c r="Z60" s="61">
        <f t="shared" si="2"/>
        <v>-11.076759854999999</v>
      </c>
      <c r="AA60" s="59" t="str">
        <f>HLOOKUP(F60,'HY Financials'!$4:$4,1,0)</f>
        <v>HDCOBF</v>
      </c>
    </row>
    <row r="61" spans="1:27">
      <c r="A61" s="60" t="str">
        <f>IFERROR(VLOOKUP(J61,'TB mapping'!A:D,4,0),0)</f>
        <v>Ignore</v>
      </c>
      <c r="B61" s="60" t="str">
        <f>IFERROR(VLOOKUP(J61,'TB mapping'!A:C,3,0),0)</f>
        <v>Ignore</v>
      </c>
      <c r="C61" s="60" t="str">
        <f t="shared" si="0"/>
        <v>HDCOBFIgnore</v>
      </c>
      <c r="D61" s="60" t="str">
        <f t="shared" si="1"/>
        <v>HDCOBFIgnore</v>
      </c>
      <c r="E61" s="54" t="s">
        <v>790</v>
      </c>
      <c r="F61" s="54" t="s">
        <v>1801</v>
      </c>
      <c r="G61" s="54" t="s">
        <v>1802</v>
      </c>
      <c r="H61" s="55">
        <v>140000</v>
      </c>
      <c r="I61" s="54" t="s">
        <v>799</v>
      </c>
      <c r="J61" s="55">
        <v>140500</v>
      </c>
      <c r="K61" s="55">
        <v>0</v>
      </c>
      <c r="L61" s="54" t="s">
        <v>800</v>
      </c>
      <c r="M61" s="54" t="s">
        <v>793</v>
      </c>
      <c r="N61" s="55">
        <v>-2053499</v>
      </c>
      <c r="O61" s="55">
        <v>0</v>
      </c>
      <c r="P61" s="55">
        <v>0</v>
      </c>
      <c r="Q61" s="55">
        <v>2052499.89</v>
      </c>
      <c r="R61" s="55">
        <v>-999.11</v>
      </c>
      <c r="S61" s="55">
        <v>0</v>
      </c>
      <c r="T61" s="55">
        <v>-2053499</v>
      </c>
      <c r="U61" s="55">
        <v>0</v>
      </c>
      <c r="V61" s="55">
        <v>0</v>
      </c>
      <c r="W61" s="55">
        <v>2052499.89</v>
      </c>
      <c r="X61" s="55">
        <v>-999.11</v>
      </c>
      <c r="Y61" s="55">
        <v>0</v>
      </c>
      <c r="Z61" s="61">
        <f t="shared" si="2"/>
        <v>0.20524998899999999</v>
      </c>
      <c r="AA61" s="59" t="str">
        <f>HLOOKUP(F61,'HY Financials'!$4:$4,1,0)</f>
        <v>HDCOBF</v>
      </c>
    </row>
    <row r="62" spans="1:27">
      <c r="A62" s="60" t="str">
        <f>IFERROR(VLOOKUP(J62,'TB mapping'!A:D,4,0),0)</f>
        <v>Ignore</v>
      </c>
      <c r="B62" s="60" t="str">
        <f>IFERROR(VLOOKUP(J62,'TB mapping'!A:C,3,0),0)</f>
        <v>Ignore</v>
      </c>
      <c r="C62" s="60" t="str">
        <f t="shared" si="0"/>
        <v>HDCOBFIgnore</v>
      </c>
      <c r="D62" s="60" t="str">
        <f t="shared" si="1"/>
        <v>HDCOBFIgnore</v>
      </c>
      <c r="E62" s="54" t="s">
        <v>790</v>
      </c>
      <c r="F62" s="54" t="s">
        <v>1801</v>
      </c>
      <c r="G62" s="54" t="s">
        <v>1802</v>
      </c>
      <c r="H62" s="55">
        <v>140000</v>
      </c>
      <c r="I62" s="54" t="s">
        <v>799</v>
      </c>
      <c r="J62" s="55">
        <v>140504</v>
      </c>
      <c r="K62" s="55">
        <v>0</v>
      </c>
      <c r="L62" s="54" t="s">
        <v>801</v>
      </c>
      <c r="M62" s="54" t="s">
        <v>793</v>
      </c>
      <c r="N62" s="55">
        <v>-3760.2</v>
      </c>
      <c r="O62" s="55">
        <v>0</v>
      </c>
      <c r="P62" s="55">
        <v>-1765.03</v>
      </c>
      <c r="Q62" s="55">
        <v>0</v>
      </c>
      <c r="R62" s="55">
        <v>-5525.23</v>
      </c>
      <c r="S62" s="55">
        <v>0</v>
      </c>
      <c r="T62" s="55">
        <v>-3760.2</v>
      </c>
      <c r="U62" s="55">
        <v>0</v>
      </c>
      <c r="V62" s="55">
        <v>-1765.03</v>
      </c>
      <c r="W62" s="55">
        <v>0</v>
      </c>
      <c r="X62" s="55">
        <v>-5525.23</v>
      </c>
      <c r="Y62" s="55">
        <v>0</v>
      </c>
      <c r="Z62" s="61">
        <f t="shared" si="2"/>
        <v>-1.76503E-4</v>
      </c>
      <c r="AA62" s="59" t="str">
        <f>HLOOKUP(F62,'HY Financials'!$4:$4,1,0)</f>
        <v>HDCOBF</v>
      </c>
    </row>
    <row r="63" spans="1:27">
      <c r="A63" s="60" t="str">
        <f>IFERROR(VLOOKUP(J63,'TB mapping'!A:D,4,0),0)</f>
        <v>Ignore</v>
      </c>
      <c r="B63" s="60" t="str">
        <f>IFERROR(VLOOKUP(J63,'TB mapping'!A:C,3,0),0)</f>
        <v>Ignore</v>
      </c>
      <c r="C63" s="60" t="str">
        <f t="shared" si="0"/>
        <v>HDCOBFIgnore</v>
      </c>
      <c r="D63" s="60" t="str">
        <f t="shared" si="1"/>
        <v>HDCOBFIgnore</v>
      </c>
      <c r="E63" s="54" t="s">
        <v>790</v>
      </c>
      <c r="F63" s="54" t="s">
        <v>1801</v>
      </c>
      <c r="G63" s="54" t="s">
        <v>1802</v>
      </c>
      <c r="H63" s="55">
        <v>140000</v>
      </c>
      <c r="I63" s="54" t="s">
        <v>799</v>
      </c>
      <c r="J63" s="55">
        <v>140505</v>
      </c>
      <c r="K63" s="55">
        <v>0</v>
      </c>
      <c r="L63" s="54" t="s">
        <v>802</v>
      </c>
      <c r="M63" s="54" t="s">
        <v>793</v>
      </c>
      <c r="N63" s="55">
        <v>0</v>
      </c>
      <c r="O63" s="55">
        <v>2052499.98</v>
      </c>
      <c r="P63" s="55">
        <v>-2052500.03</v>
      </c>
      <c r="Q63" s="55">
        <v>0</v>
      </c>
      <c r="R63" s="55">
        <v>-0.05</v>
      </c>
      <c r="S63" s="55">
        <v>0</v>
      </c>
      <c r="T63" s="55">
        <v>0</v>
      </c>
      <c r="U63" s="55">
        <v>2052499.98</v>
      </c>
      <c r="V63" s="55">
        <v>-2052500.03</v>
      </c>
      <c r="W63" s="55">
        <v>0</v>
      </c>
      <c r="X63" s="55">
        <v>-0.05</v>
      </c>
      <c r="Y63" s="55">
        <v>0</v>
      </c>
      <c r="Z63" s="61">
        <f t="shared" si="2"/>
        <v>-0.20525000300000001</v>
      </c>
      <c r="AA63" s="59" t="str">
        <f>HLOOKUP(F63,'HY Financials'!$4:$4,1,0)</f>
        <v>HDCOBF</v>
      </c>
    </row>
    <row r="64" spans="1:27">
      <c r="A64" s="60" t="str">
        <f>IFERROR(VLOOKUP(J64,'TB mapping'!A:D,4,0),0)</f>
        <v>Ignore</v>
      </c>
      <c r="B64" s="60" t="str">
        <f>IFERROR(VLOOKUP(J64,'TB mapping'!A:C,3,0),0)</f>
        <v>Ignore</v>
      </c>
      <c r="C64" s="60" t="str">
        <f t="shared" si="0"/>
        <v>HDCOBFIgnore</v>
      </c>
      <c r="D64" s="60" t="str">
        <f t="shared" si="1"/>
        <v>HDCOBFIgnore</v>
      </c>
      <c r="E64" s="54" t="s">
        <v>790</v>
      </c>
      <c r="F64" s="54" t="s">
        <v>1801</v>
      </c>
      <c r="G64" s="54" t="s">
        <v>1802</v>
      </c>
      <c r="H64" s="55">
        <v>140000</v>
      </c>
      <c r="I64" s="54" t="s">
        <v>799</v>
      </c>
      <c r="J64" s="55">
        <v>141675</v>
      </c>
      <c r="K64" s="55">
        <v>0</v>
      </c>
      <c r="L64" s="54" t="s">
        <v>803</v>
      </c>
      <c r="M64" s="54" t="s">
        <v>793</v>
      </c>
      <c r="N64" s="55">
        <v>-67830.84</v>
      </c>
      <c r="O64" s="55">
        <v>0</v>
      </c>
      <c r="P64" s="55">
        <v>-11913.38</v>
      </c>
      <c r="Q64" s="55">
        <v>0</v>
      </c>
      <c r="R64" s="55">
        <v>-79744.22</v>
      </c>
      <c r="S64" s="55">
        <v>0</v>
      </c>
      <c r="T64" s="55">
        <v>-67830.84</v>
      </c>
      <c r="U64" s="55">
        <v>0</v>
      </c>
      <c r="V64" s="55">
        <v>-11913.38</v>
      </c>
      <c r="W64" s="55">
        <v>0</v>
      </c>
      <c r="X64" s="55">
        <v>-79744.22</v>
      </c>
      <c r="Y64" s="55">
        <v>0</v>
      </c>
      <c r="Z64" s="61">
        <f t="shared" si="2"/>
        <v>-1.1913379999999999E-3</v>
      </c>
      <c r="AA64" s="59" t="str">
        <f>HLOOKUP(F64,'HY Financials'!$4:$4,1,0)</f>
        <v>HDCOBF</v>
      </c>
    </row>
    <row r="65" spans="1:27">
      <c r="A65" s="60" t="str">
        <f>IFERROR(VLOOKUP(J65,'TB mapping'!A:D,4,0),0)</f>
        <v>Ignore</v>
      </c>
      <c r="B65" s="60" t="str">
        <f>IFERROR(VLOOKUP(J65,'TB mapping'!A:C,3,0),0)</f>
        <v>Ignore</v>
      </c>
      <c r="C65" s="60" t="str">
        <f t="shared" si="0"/>
        <v>HDCOBFIgnore</v>
      </c>
      <c r="D65" s="60" t="str">
        <f t="shared" si="1"/>
        <v>HDCOBFIgnore</v>
      </c>
      <c r="E65" s="54" t="s">
        <v>790</v>
      </c>
      <c r="F65" s="54" t="s">
        <v>1801</v>
      </c>
      <c r="G65" s="54" t="s">
        <v>1802</v>
      </c>
      <c r="H65" s="55">
        <v>152000</v>
      </c>
      <c r="I65" s="54" t="s">
        <v>804</v>
      </c>
      <c r="J65" s="55">
        <v>152120</v>
      </c>
      <c r="K65" s="55">
        <v>0</v>
      </c>
      <c r="L65" s="54" t="s">
        <v>805</v>
      </c>
      <c r="M65" s="54" t="s">
        <v>793</v>
      </c>
      <c r="N65" s="55">
        <v>-58636164.390000001</v>
      </c>
      <c r="O65" s="55">
        <v>0</v>
      </c>
      <c r="P65" s="55">
        <v>0</v>
      </c>
      <c r="Q65" s="55">
        <v>3174082.21</v>
      </c>
      <c r="R65" s="55">
        <v>-55462082.18</v>
      </c>
      <c r="S65" s="55">
        <v>0</v>
      </c>
      <c r="T65" s="55">
        <v>-58636164.390000001</v>
      </c>
      <c r="U65" s="55">
        <v>0</v>
      </c>
      <c r="V65" s="55">
        <v>0</v>
      </c>
      <c r="W65" s="55">
        <v>3174082.21</v>
      </c>
      <c r="X65" s="55">
        <v>-55462082.18</v>
      </c>
      <c r="Y65" s="55">
        <v>0</v>
      </c>
      <c r="Z65" s="61">
        <f t="shared" si="2"/>
        <v>0.31740822099999999</v>
      </c>
      <c r="AA65" s="59" t="str">
        <f>HLOOKUP(F65,'HY Financials'!$4:$4,1,0)</f>
        <v>HDCOBF</v>
      </c>
    </row>
    <row r="66" spans="1:27">
      <c r="A66" s="60" t="str">
        <f>IFERROR(VLOOKUP(J66,'TB mapping'!A:D,4,0),0)</f>
        <v>Ignore</v>
      </c>
      <c r="B66" s="60" t="str">
        <f>IFERROR(VLOOKUP(J66,'TB mapping'!A:C,3,0),0)</f>
        <v>Ignore</v>
      </c>
      <c r="C66" s="60" t="str">
        <f t="shared" si="0"/>
        <v>HDCOBFIgnore</v>
      </c>
      <c r="D66" s="60" t="str">
        <f t="shared" si="1"/>
        <v>HDCOBFIgnore</v>
      </c>
      <c r="E66" s="54" t="s">
        <v>790</v>
      </c>
      <c r="F66" s="54" t="s">
        <v>1801</v>
      </c>
      <c r="G66" s="54" t="s">
        <v>1802</v>
      </c>
      <c r="H66" s="55">
        <v>152000</v>
      </c>
      <c r="I66" s="54" t="s">
        <v>804</v>
      </c>
      <c r="J66" s="55">
        <v>152130</v>
      </c>
      <c r="K66" s="55">
        <v>0</v>
      </c>
      <c r="L66" s="54" t="s">
        <v>890</v>
      </c>
      <c r="M66" s="54" t="s">
        <v>793</v>
      </c>
      <c r="N66" s="55">
        <v>-3047083.33</v>
      </c>
      <c r="O66" s="55">
        <v>0</v>
      </c>
      <c r="P66" s="55">
        <v>0</v>
      </c>
      <c r="Q66" s="55">
        <v>0</v>
      </c>
      <c r="R66" s="55">
        <v>-3047083.33</v>
      </c>
      <c r="S66" s="55">
        <v>0</v>
      </c>
      <c r="T66" s="55">
        <v>-3047083.33</v>
      </c>
      <c r="U66" s="55">
        <v>0</v>
      </c>
      <c r="V66" s="55">
        <v>0</v>
      </c>
      <c r="W66" s="55">
        <v>0</v>
      </c>
      <c r="X66" s="55">
        <v>-3047083.33</v>
      </c>
      <c r="Y66" s="55">
        <v>0</v>
      </c>
      <c r="Z66" s="61">
        <f t="shared" si="2"/>
        <v>0</v>
      </c>
      <c r="AA66" s="59" t="str">
        <f>HLOOKUP(F66,'HY Financials'!$4:$4,1,0)</f>
        <v>HDCOBF</v>
      </c>
    </row>
    <row r="67" spans="1:27">
      <c r="A67" s="60" t="str">
        <f>IFERROR(VLOOKUP(J67,'TB mapping'!A:D,4,0),0)</f>
        <v>Ignore</v>
      </c>
      <c r="B67" s="60" t="str">
        <f>IFERROR(VLOOKUP(J67,'TB mapping'!A:C,3,0),0)</f>
        <v>Ignore</v>
      </c>
      <c r="C67" s="60" t="str">
        <f t="shared" si="0"/>
        <v>HDCOBFIgnore</v>
      </c>
      <c r="D67" s="60" t="str">
        <f t="shared" si="1"/>
        <v>HDCOBFIgnore</v>
      </c>
      <c r="E67" s="54" t="s">
        <v>790</v>
      </c>
      <c r="F67" s="54" t="s">
        <v>1801</v>
      </c>
      <c r="G67" s="54" t="s">
        <v>1802</v>
      </c>
      <c r="H67" s="55">
        <v>152000</v>
      </c>
      <c r="I67" s="54" t="s">
        <v>804</v>
      </c>
      <c r="J67" s="55">
        <v>152135</v>
      </c>
      <c r="K67" s="55">
        <v>0</v>
      </c>
      <c r="L67" s="54" t="s">
        <v>891</v>
      </c>
      <c r="M67" s="54" t="s">
        <v>793</v>
      </c>
      <c r="N67" s="55">
        <v>-11402.78</v>
      </c>
      <c r="O67" s="55">
        <v>0</v>
      </c>
      <c r="P67" s="55">
        <v>0</v>
      </c>
      <c r="Q67" s="55">
        <v>0</v>
      </c>
      <c r="R67" s="55">
        <v>-11402.78</v>
      </c>
      <c r="S67" s="55">
        <v>0</v>
      </c>
      <c r="T67" s="55">
        <v>-11402.78</v>
      </c>
      <c r="U67" s="55">
        <v>0</v>
      </c>
      <c r="V67" s="55">
        <v>0</v>
      </c>
      <c r="W67" s="55">
        <v>0</v>
      </c>
      <c r="X67" s="55">
        <v>-11402.78</v>
      </c>
      <c r="Y67" s="55">
        <v>0</v>
      </c>
      <c r="Z67" s="61">
        <f t="shared" si="2"/>
        <v>0</v>
      </c>
      <c r="AA67" s="59" t="str">
        <f>HLOOKUP(F67,'HY Financials'!$4:$4,1,0)</f>
        <v>HDCOBF</v>
      </c>
    </row>
    <row r="68" spans="1:27">
      <c r="A68" s="60">
        <f>IFERROR(VLOOKUP(J68,'TB mapping'!A:D,4,0),0)</f>
        <v>0</v>
      </c>
      <c r="B68" s="60">
        <f>IFERROR(VLOOKUP(J68,'TB mapping'!A:C,3,0),0)</f>
        <v>0</v>
      </c>
      <c r="C68" s="60" t="str">
        <f t="shared" ref="C68:C131" si="3">F68&amp;A68</f>
        <v>HDCOBF0</v>
      </c>
      <c r="D68" s="60" t="str">
        <f t="shared" ref="D68:D131" si="4">F68&amp;B68</f>
        <v>HDCOBF0</v>
      </c>
      <c r="E68" s="54" t="s">
        <v>790</v>
      </c>
      <c r="F68" s="54" t="s">
        <v>1801</v>
      </c>
      <c r="G68" s="54" t="s">
        <v>1802</v>
      </c>
      <c r="H68" s="55">
        <v>152000</v>
      </c>
      <c r="I68" s="54" t="s">
        <v>804</v>
      </c>
      <c r="J68" s="55">
        <v>152230</v>
      </c>
      <c r="K68" s="55">
        <v>0</v>
      </c>
      <c r="L68" s="54" t="s">
        <v>1804</v>
      </c>
      <c r="M68" s="54" t="s">
        <v>793</v>
      </c>
      <c r="N68" s="55">
        <v>-8968.34</v>
      </c>
      <c r="O68" s="55">
        <v>0</v>
      </c>
      <c r="P68" s="55">
        <v>0</v>
      </c>
      <c r="Q68" s="55">
        <v>8968.34</v>
      </c>
      <c r="R68" s="55">
        <v>0</v>
      </c>
      <c r="S68" s="55">
        <v>0</v>
      </c>
      <c r="T68" s="55">
        <v>-8968.34</v>
      </c>
      <c r="U68" s="55">
        <v>0</v>
      </c>
      <c r="V68" s="55">
        <v>0</v>
      </c>
      <c r="W68" s="55">
        <v>8968.34</v>
      </c>
      <c r="X68" s="55">
        <v>0</v>
      </c>
      <c r="Y68" s="55">
        <v>0</v>
      </c>
      <c r="Z68" s="61">
        <f t="shared" ref="Z68:Z131" si="5">IF(I68="Issue Capital",(X68+Y68)/10000000,(V68+W68)/10000000)</f>
        <v>8.96834E-4</v>
      </c>
      <c r="AA68" s="59" t="str">
        <f>HLOOKUP(F68,'HY Financials'!$4:$4,1,0)</f>
        <v>HDCOBF</v>
      </c>
    </row>
    <row r="69" spans="1:27">
      <c r="A69" s="60" t="str">
        <f>IFERROR(VLOOKUP(J69,'TB mapping'!A:D,4,0),0)</f>
        <v>Ignore</v>
      </c>
      <c r="B69" s="60" t="str">
        <f>IFERROR(VLOOKUP(J69,'TB mapping'!A:C,3,0),0)</f>
        <v>Ignore</v>
      </c>
      <c r="C69" s="60" t="str">
        <f t="shared" si="3"/>
        <v>HDCOBFIgnore</v>
      </c>
      <c r="D69" s="60" t="str">
        <f t="shared" si="4"/>
        <v>HDCOBFIgnore</v>
      </c>
      <c r="E69" s="54" t="s">
        <v>790</v>
      </c>
      <c r="F69" s="54" t="s">
        <v>1801</v>
      </c>
      <c r="G69" s="54" t="s">
        <v>1802</v>
      </c>
      <c r="H69" s="55">
        <v>152000</v>
      </c>
      <c r="I69" s="54" t="s">
        <v>804</v>
      </c>
      <c r="J69" s="55">
        <v>152247</v>
      </c>
      <c r="K69" s="55">
        <v>0</v>
      </c>
      <c r="L69" s="54" t="s">
        <v>1345</v>
      </c>
      <c r="M69" s="54" t="s">
        <v>793</v>
      </c>
      <c r="N69" s="55">
        <v>-8483.5400000000009</v>
      </c>
      <c r="O69" s="55">
        <v>0</v>
      </c>
      <c r="P69" s="55">
        <v>-9744.52</v>
      </c>
      <c r="Q69" s="55">
        <v>0</v>
      </c>
      <c r="R69" s="55">
        <v>-18228.060000000001</v>
      </c>
      <c r="S69" s="55">
        <v>0</v>
      </c>
      <c r="T69" s="55">
        <v>-8483.5400000000009</v>
      </c>
      <c r="U69" s="55">
        <v>0</v>
      </c>
      <c r="V69" s="55">
        <v>-9744.52</v>
      </c>
      <c r="W69" s="55">
        <v>0</v>
      </c>
      <c r="X69" s="55">
        <v>-18228.060000000001</v>
      </c>
      <c r="Y69" s="55">
        <v>0</v>
      </c>
      <c r="Z69" s="61">
        <f t="shared" si="5"/>
        <v>-9.74452E-4</v>
      </c>
      <c r="AA69" s="59" t="str">
        <f>HLOOKUP(F69,'HY Financials'!$4:$4,1,0)</f>
        <v>HDCOBF</v>
      </c>
    </row>
    <row r="70" spans="1:27">
      <c r="A70" s="60" t="str">
        <f>IFERROR(VLOOKUP(J70,'TB mapping'!A:D,4,0),0)</f>
        <v>Ignore</v>
      </c>
      <c r="B70" s="60" t="str">
        <f>IFERROR(VLOOKUP(J70,'TB mapping'!A:C,3,0),0)</f>
        <v>Ignore</v>
      </c>
      <c r="C70" s="60" t="str">
        <f t="shared" si="3"/>
        <v>HDCOBFIgnore</v>
      </c>
      <c r="D70" s="60" t="str">
        <f t="shared" si="4"/>
        <v>HDCOBFIgnore</v>
      </c>
      <c r="E70" s="54" t="s">
        <v>790</v>
      </c>
      <c r="F70" s="54" t="s">
        <v>1801</v>
      </c>
      <c r="G70" s="54" t="s">
        <v>1802</v>
      </c>
      <c r="H70" s="55">
        <v>160000</v>
      </c>
      <c r="I70" s="54" t="s">
        <v>807</v>
      </c>
      <c r="J70" s="55">
        <v>162120</v>
      </c>
      <c r="K70" s="55">
        <v>0</v>
      </c>
      <c r="L70" s="54" t="s">
        <v>808</v>
      </c>
      <c r="M70" s="54" t="s">
        <v>793</v>
      </c>
      <c r="N70" s="55">
        <v>0</v>
      </c>
      <c r="O70" s="55">
        <v>2552452.67</v>
      </c>
      <c r="P70" s="55">
        <v>0</v>
      </c>
      <c r="Q70" s="55">
        <v>15346129.199999999</v>
      </c>
      <c r="R70" s="55">
        <v>0</v>
      </c>
      <c r="S70" s="55">
        <v>17898581.870000001</v>
      </c>
      <c r="T70" s="55">
        <v>0</v>
      </c>
      <c r="U70" s="55">
        <v>2552452.67</v>
      </c>
      <c r="V70" s="55">
        <v>0</v>
      </c>
      <c r="W70" s="55">
        <v>15346129.199999999</v>
      </c>
      <c r="X70" s="55">
        <v>0</v>
      </c>
      <c r="Y70" s="55">
        <v>17898581.870000001</v>
      </c>
      <c r="Z70" s="61">
        <f t="shared" si="5"/>
        <v>1.5346129199999998</v>
      </c>
      <c r="AA70" s="59" t="str">
        <f>HLOOKUP(F70,'HY Financials'!$4:$4,1,0)</f>
        <v>HDCOBF</v>
      </c>
    </row>
    <row r="71" spans="1:27">
      <c r="A71" s="60" t="str">
        <f>IFERROR(VLOOKUP(J71,'TB mapping'!A:D,4,0),0)</f>
        <v>Ignore</v>
      </c>
      <c r="B71" s="60" t="str">
        <f>IFERROR(VLOOKUP(J71,'TB mapping'!A:C,3,0),0)</f>
        <v>Ignore</v>
      </c>
      <c r="C71" s="60" t="str">
        <f t="shared" si="3"/>
        <v>HDCOBFIgnore</v>
      </c>
      <c r="D71" s="60" t="str">
        <f t="shared" si="4"/>
        <v>HDCOBFIgnore</v>
      </c>
      <c r="E71" s="54" t="s">
        <v>790</v>
      </c>
      <c r="F71" s="54" t="s">
        <v>1801</v>
      </c>
      <c r="G71" s="54" t="s">
        <v>1802</v>
      </c>
      <c r="H71" s="55">
        <v>160000</v>
      </c>
      <c r="I71" s="54" t="s">
        <v>807</v>
      </c>
      <c r="J71" s="55">
        <v>162130</v>
      </c>
      <c r="K71" s="55">
        <v>0</v>
      </c>
      <c r="L71" s="54" t="s">
        <v>892</v>
      </c>
      <c r="M71" s="54" t="s">
        <v>793</v>
      </c>
      <c r="N71" s="55">
        <v>-2563579.2000000002</v>
      </c>
      <c r="O71" s="55">
        <v>0</v>
      </c>
      <c r="P71" s="55">
        <v>0</v>
      </c>
      <c r="Q71" s="55">
        <v>2036850</v>
      </c>
      <c r="R71" s="55">
        <v>-526729.19999999995</v>
      </c>
      <c r="S71" s="55">
        <v>0</v>
      </c>
      <c r="T71" s="55">
        <v>-2563579.2000000002</v>
      </c>
      <c r="U71" s="55">
        <v>0</v>
      </c>
      <c r="V71" s="55">
        <v>0</v>
      </c>
      <c r="W71" s="55">
        <v>2036850</v>
      </c>
      <c r="X71" s="55">
        <v>-526729.19999999995</v>
      </c>
      <c r="Y71" s="55">
        <v>0</v>
      </c>
      <c r="Z71" s="61">
        <f t="shared" si="5"/>
        <v>0.203685</v>
      </c>
      <c r="AA71" s="59" t="str">
        <f>HLOOKUP(F71,'HY Financials'!$4:$4,1,0)</f>
        <v>HDCOBF</v>
      </c>
    </row>
    <row r="72" spans="1:27">
      <c r="A72" s="60" t="str">
        <f>IFERROR(VLOOKUP(J72,'TB mapping'!A:D,4,0),0)</f>
        <v>Ignore</v>
      </c>
      <c r="B72" s="60" t="str">
        <f>IFERROR(VLOOKUP(J72,'TB mapping'!A:C,3,0),0)</f>
        <v>Ignore</v>
      </c>
      <c r="C72" s="60" t="str">
        <f t="shared" si="3"/>
        <v>HDCOBFIgnore</v>
      </c>
      <c r="D72" s="60" t="str">
        <f t="shared" si="4"/>
        <v>HDCOBFIgnore</v>
      </c>
      <c r="E72" s="54" t="s">
        <v>790</v>
      </c>
      <c r="F72" s="54" t="s">
        <v>1801</v>
      </c>
      <c r="G72" s="54" t="s">
        <v>1802</v>
      </c>
      <c r="H72" s="55">
        <v>160000</v>
      </c>
      <c r="I72" s="54" t="s">
        <v>807</v>
      </c>
      <c r="J72" s="55">
        <v>162135</v>
      </c>
      <c r="K72" s="55">
        <v>0</v>
      </c>
      <c r="L72" s="54" t="s">
        <v>893</v>
      </c>
      <c r="M72" s="54" t="s">
        <v>793</v>
      </c>
      <c r="N72" s="55">
        <v>0</v>
      </c>
      <c r="O72" s="55">
        <v>77440</v>
      </c>
      <c r="P72" s="55">
        <v>0</v>
      </c>
      <c r="Q72" s="55">
        <v>1091100</v>
      </c>
      <c r="R72" s="55">
        <v>0</v>
      </c>
      <c r="S72" s="55">
        <v>1168540</v>
      </c>
      <c r="T72" s="55">
        <v>0</v>
      </c>
      <c r="U72" s="55">
        <v>77440</v>
      </c>
      <c r="V72" s="55">
        <v>0</v>
      </c>
      <c r="W72" s="55">
        <v>1091100</v>
      </c>
      <c r="X72" s="55">
        <v>0</v>
      </c>
      <c r="Y72" s="55">
        <v>1168540</v>
      </c>
      <c r="Z72" s="61">
        <f t="shared" si="5"/>
        <v>0.10911</v>
      </c>
      <c r="AA72" s="59" t="str">
        <f>HLOOKUP(F72,'HY Financials'!$4:$4,1,0)</f>
        <v>HDCOBF</v>
      </c>
    </row>
    <row r="73" spans="1:27">
      <c r="A73" s="60">
        <f>IFERROR(VLOOKUP(J73,'TB mapping'!A:D,4,0),0)</f>
        <v>0</v>
      </c>
      <c r="B73" s="60">
        <f>IFERROR(VLOOKUP(J73,'TB mapping'!A:C,3,0),0)</f>
        <v>0</v>
      </c>
      <c r="C73" s="60" t="str">
        <f t="shared" si="3"/>
        <v>HDCOBF0</v>
      </c>
      <c r="D73" s="60" t="str">
        <f t="shared" si="4"/>
        <v>HDCOBF0</v>
      </c>
      <c r="E73" s="54" t="s">
        <v>790</v>
      </c>
      <c r="F73" s="54" t="s">
        <v>1801</v>
      </c>
      <c r="G73" s="54" t="s">
        <v>1802</v>
      </c>
      <c r="H73" s="55">
        <v>212000</v>
      </c>
      <c r="I73" s="54" t="s">
        <v>809</v>
      </c>
      <c r="J73" s="55">
        <v>210123</v>
      </c>
      <c r="K73" s="55">
        <v>0</v>
      </c>
      <c r="L73" s="54" t="s">
        <v>1805</v>
      </c>
      <c r="M73" s="54" t="s">
        <v>793</v>
      </c>
      <c r="N73" s="55">
        <v>0</v>
      </c>
      <c r="O73" s="55">
        <v>930.94</v>
      </c>
      <c r="P73" s="55">
        <v>0</v>
      </c>
      <c r="Q73" s="55">
        <v>24325.01</v>
      </c>
      <c r="R73" s="55">
        <v>0</v>
      </c>
      <c r="S73" s="55">
        <v>25255.95</v>
      </c>
      <c r="T73" s="55">
        <v>0</v>
      </c>
      <c r="U73" s="55">
        <v>930.94</v>
      </c>
      <c r="V73" s="55">
        <v>0</v>
      </c>
      <c r="W73" s="55">
        <v>24325.01</v>
      </c>
      <c r="X73" s="55">
        <v>0</v>
      </c>
      <c r="Y73" s="55">
        <v>25255.95</v>
      </c>
      <c r="Z73" s="61">
        <f t="shared" si="5"/>
        <v>2.4325009999999997E-3</v>
      </c>
      <c r="AA73" s="59" t="str">
        <f>HLOOKUP(F73,'HY Financials'!$4:$4,1,0)</f>
        <v>HDCOBF</v>
      </c>
    </row>
    <row r="74" spans="1:27">
      <c r="A74" s="60">
        <f>IFERROR(VLOOKUP(J74,'TB mapping'!A:D,4,0),0)</f>
        <v>0</v>
      </c>
      <c r="B74" s="60">
        <f>IFERROR(VLOOKUP(J74,'TB mapping'!A:C,3,0),0)</f>
        <v>0</v>
      </c>
      <c r="C74" s="60" t="str">
        <f t="shared" si="3"/>
        <v>HDCOBF0</v>
      </c>
      <c r="D74" s="60" t="str">
        <f t="shared" si="4"/>
        <v>HDCOBF0</v>
      </c>
      <c r="E74" s="54" t="s">
        <v>790</v>
      </c>
      <c r="F74" s="54" t="s">
        <v>1801</v>
      </c>
      <c r="G74" s="54" t="s">
        <v>1802</v>
      </c>
      <c r="H74" s="55">
        <v>212000</v>
      </c>
      <c r="I74" s="54" t="s">
        <v>809</v>
      </c>
      <c r="J74" s="55">
        <v>210124</v>
      </c>
      <c r="K74" s="55">
        <v>0</v>
      </c>
      <c r="L74" s="54" t="s">
        <v>1806</v>
      </c>
      <c r="M74" s="54" t="s">
        <v>793</v>
      </c>
      <c r="N74" s="55">
        <v>0</v>
      </c>
      <c r="O74" s="55">
        <v>57623</v>
      </c>
      <c r="P74" s="55">
        <v>-43492</v>
      </c>
      <c r="Q74" s="55">
        <v>0</v>
      </c>
      <c r="R74" s="55">
        <v>0</v>
      </c>
      <c r="S74" s="55">
        <v>14131</v>
      </c>
      <c r="T74" s="55">
        <v>0</v>
      </c>
      <c r="U74" s="55">
        <v>57623</v>
      </c>
      <c r="V74" s="55">
        <v>-43492</v>
      </c>
      <c r="W74" s="55">
        <v>0</v>
      </c>
      <c r="X74" s="55">
        <v>0</v>
      </c>
      <c r="Y74" s="55">
        <v>14131</v>
      </c>
      <c r="Z74" s="61">
        <f t="shared" si="5"/>
        <v>-4.3492000000000001E-3</v>
      </c>
      <c r="AA74" s="59" t="str">
        <f>HLOOKUP(F74,'HY Financials'!$4:$4,1,0)</f>
        <v>HDCOBF</v>
      </c>
    </row>
    <row r="75" spans="1:27">
      <c r="A75" s="60" t="str">
        <f>IFERROR(VLOOKUP(J75,'TB mapping'!A:D,4,0),0)</f>
        <v>Ignore</v>
      </c>
      <c r="B75" s="60" t="str">
        <f>IFERROR(VLOOKUP(J75,'TB mapping'!A:C,3,0),0)</f>
        <v>Ignore</v>
      </c>
      <c r="C75" s="60" t="str">
        <f t="shared" si="3"/>
        <v>HDCOBFIgnore</v>
      </c>
      <c r="D75" s="60" t="str">
        <f t="shared" si="4"/>
        <v>HDCOBFIgnore</v>
      </c>
      <c r="E75" s="54" t="s">
        <v>790</v>
      </c>
      <c r="F75" s="54" t="s">
        <v>1801</v>
      </c>
      <c r="G75" s="54" t="s">
        <v>1802</v>
      </c>
      <c r="H75" s="55">
        <v>212000</v>
      </c>
      <c r="I75" s="54" t="s">
        <v>809</v>
      </c>
      <c r="J75" s="55">
        <v>211103</v>
      </c>
      <c r="K75" s="55">
        <v>0</v>
      </c>
      <c r="L75" s="54" t="s">
        <v>894</v>
      </c>
      <c r="M75" s="54" t="s">
        <v>793</v>
      </c>
      <c r="N75" s="55">
        <v>0</v>
      </c>
      <c r="O75" s="55">
        <v>22391.65</v>
      </c>
      <c r="P75" s="55">
        <v>0</v>
      </c>
      <c r="Q75" s="55">
        <v>0</v>
      </c>
      <c r="R75" s="55">
        <v>0</v>
      </c>
      <c r="S75" s="55">
        <v>22391.65</v>
      </c>
      <c r="T75" s="55">
        <v>0</v>
      </c>
      <c r="U75" s="55">
        <v>22391.65</v>
      </c>
      <c r="V75" s="55">
        <v>0</v>
      </c>
      <c r="W75" s="55">
        <v>0</v>
      </c>
      <c r="X75" s="55">
        <v>0</v>
      </c>
      <c r="Y75" s="55">
        <v>22391.65</v>
      </c>
      <c r="Z75" s="61">
        <f t="shared" si="5"/>
        <v>0</v>
      </c>
      <c r="AA75" s="59" t="str">
        <f>HLOOKUP(F75,'HY Financials'!$4:$4,1,0)</f>
        <v>HDCOBF</v>
      </c>
    </row>
    <row r="76" spans="1:27">
      <c r="A76" s="60" t="str">
        <f>IFERROR(VLOOKUP(J76,'TB mapping'!A:D,4,0),0)</f>
        <v>Ignore</v>
      </c>
      <c r="B76" s="60" t="str">
        <f>IFERROR(VLOOKUP(J76,'TB mapping'!A:C,3,0),0)</f>
        <v>Ignore</v>
      </c>
      <c r="C76" s="60" t="str">
        <f t="shared" si="3"/>
        <v>HDCOBFIgnore</v>
      </c>
      <c r="D76" s="60" t="str">
        <f t="shared" si="4"/>
        <v>HDCOBFIgnore</v>
      </c>
      <c r="E76" s="54" t="s">
        <v>790</v>
      </c>
      <c r="F76" s="54" t="s">
        <v>1801</v>
      </c>
      <c r="G76" s="54" t="s">
        <v>1802</v>
      </c>
      <c r="H76" s="55">
        <v>212000</v>
      </c>
      <c r="I76" s="54" t="s">
        <v>809</v>
      </c>
      <c r="J76" s="55">
        <v>212100</v>
      </c>
      <c r="K76" s="55">
        <v>0</v>
      </c>
      <c r="L76" s="54" t="s">
        <v>895</v>
      </c>
      <c r="M76" s="54" t="s">
        <v>793</v>
      </c>
      <c r="N76" s="55">
        <v>-0.04</v>
      </c>
      <c r="O76" s="55">
        <v>0</v>
      </c>
      <c r="P76" s="55">
        <v>0</v>
      </c>
      <c r="Q76" s="55">
        <v>0.1</v>
      </c>
      <c r="R76" s="55">
        <v>0</v>
      </c>
      <c r="S76" s="55">
        <v>0.06</v>
      </c>
      <c r="T76" s="55">
        <v>-0.04</v>
      </c>
      <c r="U76" s="55">
        <v>0</v>
      </c>
      <c r="V76" s="55">
        <v>0</v>
      </c>
      <c r="W76" s="55">
        <v>0.1</v>
      </c>
      <c r="X76" s="55">
        <v>0</v>
      </c>
      <c r="Y76" s="55">
        <v>0.06</v>
      </c>
      <c r="Z76" s="61">
        <f t="shared" si="5"/>
        <v>1E-8</v>
      </c>
      <c r="AA76" s="59" t="str">
        <f>HLOOKUP(F76,'HY Financials'!$4:$4,1,0)</f>
        <v>HDCOBF</v>
      </c>
    </row>
    <row r="77" spans="1:27">
      <c r="A77" s="60" t="str">
        <f>IFERROR(VLOOKUP(J77,'TB mapping'!A:D,4,0),0)</f>
        <v>Ignore</v>
      </c>
      <c r="B77" s="60" t="str">
        <f>IFERROR(VLOOKUP(J77,'TB mapping'!A:C,3,0),0)</f>
        <v>Ignore</v>
      </c>
      <c r="C77" s="60" t="str">
        <f t="shared" si="3"/>
        <v>HDCOBFIgnore</v>
      </c>
      <c r="D77" s="60" t="str">
        <f t="shared" si="4"/>
        <v>HDCOBFIgnore</v>
      </c>
      <c r="E77" s="54" t="s">
        <v>790</v>
      </c>
      <c r="F77" s="54" t="s">
        <v>1801</v>
      </c>
      <c r="G77" s="54" t="s">
        <v>1802</v>
      </c>
      <c r="H77" s="55">
        <v>212000</v>
      </c>
      <c r="I77" s="54" t="s">
        <v>809</v>
      </c>
      <c r="J77" s="55">
        <v>212101</v>
      </c>
      <c r="K77" s="55">
        <v>0</v>
      </c>
      <c r="L77" s="54" t="s">
        <v>810</v>
      </c>
      <c r="M77" s="54" t="s">
        <v>793</v>
      </c>
      <c r="N77" s="55">
        <v>0</v>
      </c>
      <c r="O77" s="55">
        <v>67830.84</v>
      </c>
      <c r="P77" s="55">
        <v>0</v>
      </c>
      <c r="Q77" s="55">
        <v>11913.38</v>
      </c>
      <c r="R77" s="55">
        <v>0</v>
      </c>
      <c r="S77" s="55">
        <v>79744.22</v>
      </c>
      <c r="T77" s="55">
        <v>0</v>
      </c>
      <c r="U77" s="55">
        <v>67830.84</v>
      </c>
      <c r="V77" s="55">
        <v>0</v>
      </c>
      <c r="W77" s="55">
        <v>11913.38</v>
      </c>
      <c r="X77" s="55">
        <v>0</v>
      </c>
      <c r="Y77" s="55">
        <v>79744.22</v>
      </c>
      <c r="Z77" s="61">
        <f t="shared" si="5"/>
        <v>1.1913379999999999E-3</v>
      </c>
      <c r="AA77" s="59" t="str">
        <f>HLOOKUP(F77,'HY Financials'!$4:$4,1,0)</f>
        <v>HDCOBF</v>
      </c>
    </row>
    <row r="78" spans="1:27">
      <c r="A78" s="60" t="str">
        <f>IFERROR(VLOOKUP(J78,'TB mapping'!A:D,4,0),0)</f>
        <v>Ignore</v>
      </c>
      <c r="B78" s="60" t="str">
        <f>IFERROR(VLOOKUP(J78,'TB mapping'!A:C,3,0),0)</f>
        <v>Ignore</v>
      </c>
      <c r="C78" s="60" t="str">
        <f t="shared" si="3"/>
        <v>HDCOBFIgnore</v>
      </c>
      <c r="D78" s="60" t="str">
        <f t="shared" si="4"/>
        <v>HDCOBFIgnore</v>
      </c>
      <c r="E78" s="54" t="s">
        <v>790</v>
      </c>
      <c r="F78" s="54" t="s">
        <v>1801</v>
      </c>
      <c r="G78" s="54" t="s">
        <v>1802</v>
      </c>
      <c r="H78" s="55">
        <v>212000</v>
      </c>
      <c r="I78" s="54" t="s">
        <v>809</v>
      </c>
      <c r="J78" s="55">
        <v>212121</v>
      </c>
      <c r="K78" s="55">
        <v>0</v>
      </c>
      <c r="L78" s="54" t="s">
        <v>879</v>
      </c>
      <c r="M78" s="54" t="s">
        <v>793</v>
      </c>
      <c r="N78" s="55">
        <v>0</v>
      </c>
      <c r="O78" s="55">
        <v>104005806.77</v>
      </c>
      <c r="P78" s="55">
        <v>0</v>
      </c>
      <c r="Q78" s="55">
        <v>110767598.55</v>
      </c>
      <c r="R78" s="55">
        <v>0</v>
      </c>
      <c r="S78" s="55">
        <v>214773405.31999999</v>
      </c>
      <c r="T78" s="55">
        <v>0</v>
      </c>
      <c r="U78" s="55">
        <v>104005806.77</v>
      </c>
      <c r="V78" s="55">
        <v>0</v>
      </c>
      <c r="W78" s="55">
        <v>110767598.55</v>
      </c>
      <c r="X78" s="55">
        <v>0</v>
      </c>
      <c r="Y78" s="55">
        <v>214773405.31999999</v>
      </c>
      <c r="Z78" s="61">
        <f t="shared" si="5"/>
        <v>11.076759854999999</v>
      </c>
      <c r="AA78" s="59" t="str">
        <f>HLOOKUP(F78,'HY Financials'!$4:$4,1,0)</f>
        <v>HDCOBF</v>
      </c>
    </row>
    <row r="79" spans="1:27">
      <c r="A79" s="60" t="str">
        <f>IFERROR(VLOOKUP(J79,'TB mapping'!A:D,4,0),0)</f>
        <v>Ignore</v>
      </c>
      <c r="B79" s="60" t="str">
        <f>IFERROR(VLOOKUP(J79,'TB mapping'!A:C,3,0),0)</f>
        <v>Ignore</v>
      </c>
      <c r="C79" s="60" t="str">
        <f t="shared" si="3"/>
        <v>HDCOBFIgnore</v>
      </c>
      <c r="D79" s="60" t="str">
        <f t="shared" si="4"/>
        <v>HDCOBFIgnore</v>
      </c>
      <c r="E79" s="54" t="s">
        <v>790</v>
      </c>
      <c r="F79" s="54" t="s">
        <v>1801</v>
      </c>
      <c r="G79" s="54" t="s">
        <v>1802</v>
      </c>
      <c r="H79" s="55">
        <v>212000</v>
      </c>
      <c r="I79" s="54" t="s">
        <v>809</v>
      </c>
      <c r="J79" s="55">
        <v>212124</v>
      </c>
      <c r="K79" s="55">
        <v>0</v>
      </c>
      <c r="L79" s="54" t="s">
        <v>896</v>
      </c>
      <c r="M79" s="54" t="s">
        <v>793</v>
      </c>
      <c r="N79" s="55">
        <v>-748647.95</v>
      </c>
      <c r="O79" s="55">
        <v>0</v>
      </c>
      <c r="P79" s="55">
        <v>0</v>
      </c>
      <c r="Q79" s="55">
        <v>748647.95</v>
      </c>
      <c r="R79" s="55">
        <v>0</v>
      </c>
      <c r="S79" s="55">
        <v>0</v>
      </c>
      <c r="T79" s="55">
        <v>-748647.95</v>
      </c>
      <c r="U79" s="55">
        <v>0</v>
      </c>
      <c r="V79" s="55">
        <v>0</v>
      </c>
      <c r="W79" s="55">
        <v>748647.95</v>
      </c>
      <c r="X79" s="55">
        <v>0</v>
      </c>
      <c r="Y79" s="55">
        <v>0</v>
      </c>
      <c r="Z79" s="61">
        <f t="shared" si="5"/>
        <v>7.4864794999999998E-2</v>
      </c>
      <c r="AA79" s="59" t="str">
        <f>HLOOKUP(F79,'HY Financials'!$4:$4,1,0)</f>
        <v>HDCOBF</v>
      </c>
    </row>
    <row r="80" spans="1:27">
      <c r="A80" s="60" t="str">
        <f>IFERROR(VLOOKUP(J80,'TB mapping'!A:D,4,0),0)</f>
        <v>Ignore</v>
      </c>
      <c r="B80" s="60" t="str">
        <f>IFERROR(VLOOKUP(J80,'TB mapping'!A:C,3,0),0)</f>
        <v>Ignore</v>
      </c>
      <c r="C80" s="60" t="str">
        <f t="shared" si="3"/>
        <v>HDCOBFIgnore</v>
      </c>
      <c r="D80" s="60" t="str">
        <f t="shared" si="4"/>
        <v>HDCOBFIgnore</v>
      </c>
      <c r="E80" s="54" t="s">
        <v>790</v>
      </c>
      <c r="F80" s="54" t="s">
        <v>1801</v>
      </c>
      <c r="G80" s="54" t="s">
        <v>1802</v>
      </c>
      <c r="H80" s="55">
        <v>212000</v>
      </c>
      <c r="I80" s="54" t="s">
        <v>809</v>
      </c>
      <c r="J80" s="55">
        <v>212220</v>
      </c>
      <c r="K80" s="55">
        <v>0</v>
      </c>
      <c r="L80" s="54" t="s">
        <v>812</v>
      </c>
      <c r="M80" s="54" t="s">
        <v>793</v>
      </c>
      <c r="N80" s="55">
        <v>0</v>
      </c>
      <c r="O80" s="55">
        <v>909665.83</v>
      </c>
      <c r="P80" s="55">
        <v>-340129.15</v>
      </c>
      <c r="Q80" s="55">
        <v>0</v>
      </c>
      <c r="R80" s="55">
        <v>0</v>
      </c>
      <c r="S80" s="55">
        <v>569536.68000000005</v>
      </c>
      <c r="T80" s="55">
        <v>0</v>
      </c>
      <c r="U80" s="55">
        <v>909665.83</v>
      </c>
      <c r="V80" s="55">
        <v>-340129.15</v>
      </c>
      <c r="W80" s="55">
        <v>0</v>
      </c>
      <c r="X80" s="55">
        <v>0</v>
      </c>
      <c r="Y80" s="55">
        <v>569536.68000000005</v>
      </c>
      <c r="Z80" s="61">
        <f t="shared" si="5"/>
        <v>-3.4012915000000005E-2</v>
      </c>
      <c r="AA80" s="59" t="str">
        <f>HLOOKUP(F80,'HY Financials'!$4:$4,1,0)</f>
        <v>HDCOBF</v>
      </c>
    </row>
    <row r="81" spans="1:27">
      <c r="A81" s="60" t="str">
        <f>IFERROR(VLOOKUP(J81,'TB mapping'!A:D,4,0),0)</f>
        <v>Ignore</v>
      </c>
      <c r="B81" s="60" t="str">
        <f>IFERROR(VLOOKUP(J81,'TB mapping'!A:C,3,0),0)</f>
        <v>Ignore</v>
      </c>
      <c r="C81" s="60" t="str">
        <f t="shared" si="3"/>
        <v>HDCOBFIgnore</v>
      </c>
      <c r="D81" s="60" t="str">
        <f t="shared" si="4"/>
        <v>HDCOBFIgnore</v>
      </c>
      <c r="E81" s="54" t="s">
        <v>790</v>
      </c>
      <c r="F81" s="54" t="s">
        <v>1801</v>
      </c>
      <c r="G81" s="54" t="s">
        <v>1802</v>
      </c>
      <c r="H81" s="55">
        <v>212000</v>
      </c>
      <c r="I81" s="54" t="s">
        <v>809</v>
      </c>
      <c r="J81" s="55">
        <v>212233</v>
      </c>
      <c r="K81" s="55">
        <v>0</v>
      </c>
      <c r="L81" s="54" t="s">
        <v>897</v>
      </c>
      <c r="M81" s="54" t="s">
        <v>793</v>
      </c>
      <c r="N81" s="55">
        <v>0</v>
      </c>
      <c r="O81" s="55">
        <v>4888187</v>
      </c>
      <c r="P81" s="55">
        <v>-2541920</v>
      </c>
      <c r="Q81" s="55">
        <v>0</v>
      </c>
      <c r="R81" s="55">
        <v>0</v>
      </c>
      <c r="S81" s="55">
        <v>2346267</v>
      </c>
      <c r="T81" s="55">
        <v>0</v>
      </c>
      <c r="U81" s="55">
        <v>4888187</v>
      </c>
      <c r="V81" s="55">
        <v>-2541920</v>
      </c>
      <c r="W81" s="55">
        <v>0</v>
      </c>
      <c r="X81" s="55">
        <v>0</v>
      </c>
      <c r="Y81" s="55">
        <v>2346267</v>
      </c>
      <c r="Z81" s="61">
        <f t="shared" si="5"/>
        <v>-0.25419199999999997</v>
      </c>
      <c r="AA81" s="59" t="str">
        <f>HLOOKUP(F81,'HY Financials'!$4:$4,1,0)</f>
        <v>HDCOBF</v>
      </c>
    </row>
    <row r="82" spans="1:27">
      <c r="A82" s="60" t="str">
        <f>IFERROR(VLOOKUP(J82,'TB mapping'!A:D,4,0),0)</f>
        <v>Ignore</v>
      </c>
      <c r="B82" s="60" t="str">
        <f>IFERROR(VLOOKUP(J82,'TB mapping'!A:C,3,0),0)</f>
        <v>Ignore</v>
      </c>
      <c r="C82" s="60" t="str">
        <f t="shared" si="3"/>
        <v>HDCOBFIgnore</v>
      </c>
      <c r="D82" s="60" t="str">
        <f t="shared" si="4"/>
        <v>HDCOBFIgnore</v>
      </c>
      <c r="E82" s="54" t="s">
        <v>790</v>
      </c>
      <c r="F82" s="54" t="s">
        <v>1801</v>
      </c>
      <c r="G82" s="54" t="s">
        <v>1802</v>
      </c>
      <c r="H82" s="55">
        <v>212000</v>
      </c>
      <c r="I82" s="54" t="s">
        <v>809</v>
      </c>
      <c r="J82" s="55">
        <v>212240</v>
      </c>
      <c r="K82" s="55">
        <v>0</v>
      </c>
      <c r="L82" s="54" t="s">
        <v>813</v>
      </c>
      <c r="M82" s="54" t="s">
        <v>793</v>
      </c>
      <c r="N82" s="55">
        <v>0</v>
      </c>
      <c r="O82" s="55">
        <v>46659.86</v>
      </c>
      <c r="P82" s="55">
        <v>-6704.96</v>
      </c>
      <c r="Q82" s="55">
        <v>0</v>
      </c>
      <c r="R82" s="55">
        <v>0</v>
      </c>
      <c r="S82" s="55">
        <v>39954.9</v>
      </c>
      <c r="T82" s="55">
        <v>0</v>
      </c>
      <c r="U82" s="55">
        <v>46659.86</v>
      </c>
      <c r="V82" s="55">
        <v>-6704.96</v>
      </c>
      <c r="W82" s="55">
        <v>0</v>
      </c>
      <c r="X82" s="55">
        <v>0</v>
      </c>
      <c r="Y82" s="55">
        <v>39954.9</v>
      </c>
      <c r="Z82" s="61">
        <f t="shared" si="5"/>
        <v>-6.7049600000000003E-4</v>
      </c>
      <c r="AA82" s="59" t="str">
        <f>HLOOKUP(F82,'HY Financials'!$4:$4,1,0)</f>
        <v>HDCOBF</v>
      </c>
    </row>
    <row r="83" spans="1:27">
      <c r="A83" s="60" t="str">
        <f>IFERROR(VLOOKUP(J83,'TB mapping'!A:D,4,0),0)</f>
        <v>Ignore</v>
      </c>
      <c r="B83" s="60" t="str">
        <f>IFERROR(VLOOKUP(J83,'TB mapping'!A:C,3,0),0)</f>
        <v>Ignore</v>
      </c>
      <c r="C83" s="60" t="str">
        <f t="shared" si="3"/>
        <v>HDCOBFIgnore</v>
      </c>
      <c r="D83" s="60" t="str">
        <f t="shared" si="4"/>
        <v>HDCOBFIgnore</v>
      </c>
      <c r="E83" s="54" t="s">
        <v>790</v>
      </c>
      <c r="F83" s="54" t="s">
        <v>1801</v>
      </c>
      <c r="G83" s="54" t="s">
        <v>1802</v>
      </c>
      <c r="H83" s="55">
        <v>212000</v>
      </c>
      <c r="I83" s="54" t="s">
        <v>809</v>
      </c>
      <c r="J83" s="55">
        <v>212247</v>
      </c>
      <c r="K83" s="55">
        <v>0</v>
      </c>
      <c r="L83" s="54" t="s">
        <v>898</v>
      </c>
      <c r="M83" s="54" t="s">
        <v>793</v>
      </c>
      <c r="N83" s="55">
        <v>0</v>
      </c>
      <c r="O83" s="55">
        <v>200</v>
      </c>
      <c r="P83" s="55">
        <v>0</v>
      </c>
      <c r="Q83" s="55">
        <v>200</v>
      </c>
      <c r="R83" s="55">
        <v>0</v>
      </c>
      <c r="S83" s="55">
        <v>400</v>
      </c>
      <c r="T83" s="55">
        <v>0</v>
      </c>
      <c r="U83" s="55">
        <v>200</v>
      </c>
      <c r="V83" s="55">
        <v>0</v>
      </c>
      <c r="W83" s="55">
        <v>200</v>
      </c>
      <c r="X83" s="55">
        <v>0</v>
      </c>
      <c r="Y83" s="55">
        <v>400</v>
      </c>
      <c r="Z83" s="61">
        <f t="shared" si="5"/>
        <v>2.0000000000000002E-5</v>
      </c>
      <c r="AA83" s="59" t="str">
        <f>HLOOKUP(F83,'HY Financials'!$4:$4,1,0)</f>
        <v>HDCOBF</v>
      </c>
    </row>
    <row r="84" spans="1:27">
      <c r="A84" s="60" t="str">
        <f>IFERROR(VLOOKUP(J84,'TB mapping'!A:D,4,0),0)</f>
        <v>Ignore</v>
      </c>
      <c r="B84" s="60" t="str">
        <f>IFERROR(VLOOKUP(J84,'TB mapping'!A:C,3,0),0)</f>
        <v>Ignore</v>
      </c>
      <c r="C84" s="60" t="str">
        <f t="shared" si="3"/>
        <v>HDCOBFIgnore</v>
      </c>
      <c r="D84" s="60" t="str">
        <f t="shared" si="4"/>
        <v>HDCOBFIgnore</v>
      </c>
      <c r="E84" s="54" t="s">
        <v>790</v>
      </c>
      <c r="F84" s="54" t="s">
        <v>1801</v>
      </c>
      <c r="G84" s="54" t="s">
        <v>1802</v>
      </c>
      <c r="H84" s="55">
        <v>212000</v>
      </c>
      <c r="I84" s="54" t="s">
        <v>809</v>
      </c>
      <c r="J84" s="55">
        <v>212252</v>
      </c>
      <c r="K84" s="55">
        <v>0</v>
      </c>
      <c r="L84" s="54" t="s">
        <v>814</v>
      </c>
      <c r="M84" s="54" t="s">
        <v>793</v>
      </c>
      <c r="N84" s="55">
        <v>0</v>
      </c>
      <c r="O84" s="55">
        <v>39319.56</v>
      </c>
      <c r="P84" s="55">
        <v>0</v>
      </c>
      <c r="Q84" s="55">
        <v>1113.8900000000001</v>
      </c>
      <c r="R84" s="55">
        <v>0</v>
      </c>
      <c r="S84" s="55">
        <v>40433.450000000004</v>
      </c>
      <c r="T84" s="55">
        <v>0</v>
      </c>
      <c r="U84" s="55">
        <v>39319.56</v>
      </c>
      <c r="V84" s="55">
        <v>0</v>
      </c>
      <c r="W84" s="55">
        <v>1113.8900000000001</v>
      </c>
      <c r="X84" s="55">
        <v>0</v>
      </c>
      <c r="Y84" s="55">
        <v>40433.450000000004</v>
      </c>
      <c r="Z84" s="61">
        <f t="shared" si="5"/>
        <v>1.1138900000000001E-4</v>
      </c>
      <c r="AA84" s="59" t="str">
        <f>HLOOKUP(F84,'HY Financials'!$4:$4,1,0)</f>
        <v>HDCOBF</v>
      </c>
    </row>
    <row r="85" spans="1:27">
      <c r="A85" s="60" t="str">
        <f>IFERROR(VLOOKUP(J85,'TB mapping'!A:D,4,0),0)</f>
        <v>Ignore</v>
      </c>
      <c r="B85" s="60" t="str">
        <f>IFERROR(VLOOKUP(J85,'TB mapping'!A:C,3,0),0)</f>
        <v>Ignore</v>
      </c>
      <c r="C85" s="60" t="str">
        <f t="shared" si="3"/>
        <v>HDCOBFIgnore</v>
      </c>
      <c r="D85" s="60" t="str">
        <f t="shared" si="4"/>
        <v>HDCOBFIgnore</v>
      </c>
      <c r="E85" s="54" t="s">
        <v>790</v>
      </c>
      <c r="F85" s="54" t="s">
        <v>1801</v>
      </c>
      <c r="G85" s="54" t="s">
        <v>1802</v>
      </c>
      <c r="H85" s="55">
        <v>212000</v>
      </c>
      <c r="I85" s="54" t="s">
        <v>809</v>
      </c>
      <c r="J85" s="55">
        <v>212253</v>
      </c>
      <c r="K85" s="55">
        <v>0</v>
      </c>
      <c r="L85" s="54" t="s">
        <v>899</v>
      </c>
      <c r="M85" s="54" t="s">
        <v>793</v>
      </c>
      <c r="N85" s="55">
        <v>-36397.910000000003</v>
      </c>
      <c r="O85" s="55">
        <v>0</v>
      </c>
      <c r="P85" s="55">
        <v>0</v>
      </c>
      <c r="Q85" s="55">
        <v>0</v>
      </c>
      <c r="R85" s="55">
        <v>-36397.910000000003</v>
      </c>
      <c r="S85" s="55">
        <v>0</v>
      </c>
      <c r="T85" s="55">
        <v>-36397.910000000003</v>
      </c>
      <c r="U85" s="55">
        <v>0</v>
      </c>
      <c r="V85" s="55">
        <v>0</v>
      </c>
      <c r="W85" s="55">
        <v>0</v>
      </c>
      <c r="X85" s="55">
        <v>-36397.910000000003</v>
      </c>
      <c r="Y85" s="55">
        <v>0</v>
      </c>
      <c r="Z85" s="61">
        <f t="shared" si="5"/>
        <v>0</v>
      </c>
      <c r="AA85" s="59" t="str">
        <f>HLOOKUP(F85,'HY Financials'!$4:$4,1,0)</f>
        <v>HDCOBF</v>
      </c>
    </row>
    <row r="86" spans="1:27">
      <c r="A86" s="60" t="str">
        <f>IFERROR(VLOOKUP(J86,'TB mapping'!A:D,4,0),0)</f>
        <v>Ignore</v>
      </c>
      <c r="B86" s="60" t="str">
        <f>IFERROR(VLOOKUP(J86,'TB mapping'!A:C,3,0),0)</f>
        <v>Ignore</v>
      </c>
      <c r="C86" s="60" t="str">
        <f t="shared" si="3"/>
        <v>HDCOBFIgnore</v>
      </c>
      <c r="D86" s="60" t="str">
        <f t="shared" si="4"/>
        <v>HDCOBFIgnore</v>
      </c>
      <c r="E86" s="54" t="s">
        <v>790</v>
      </c>
      <c r="F86" s="54" t="s">
        <v>1801</v>
      </c>
      <c r="G86" s="54" t="s">
        <v>1802</v>
      </c>
      <c r="H86" s="55">
        <v>212000</v>
      </c>
      <c r="I86" s="54" t="s">
        <v>809</v>
      </c>
      <c r="J86" s="55">
        <v>212255</v>
      </c>
      <c r="K86" s="55">
        <v>0</v>
      </c>
      <c r="L86" s="54" t="s">
        <v>815</v>
      </c>
      <c r="M86" s="54" t="s">
        <v>793</v>
      </c>
      <c r="N86" s="55">
        <v>0</v>
      </c>
      <c r="O86" s="55">
        <v>6700748.79</v>
      </c>
      <c r="P86" s="55">
        <v>0</v>
      </c>
      <c r="Q86" s="55">
        <v>2641654.12</v>
      </c>
      <c r="R86" s="55">
        <v>0</v>
      </c>
      <c r="S86" s="55">
        <v>9342402.9100000001</v>
      </c>
      <c r="T86" s="55">
        <v>0</v>
      </c>
      <c r="U86" s="55">
        <v>6700748.79</v>
      </c>
      <c r="V86" s="55">
        <v>0</v>
      </c>
      <c r="W86" s="55">
        <v>2641654.12</v>
      </c>
      <c r="X86" s="55">
        <v>0</v>
      </c>
      <c r="Y86" s="55">
        <v>9342402.9100000001</v>
      </c>
      <c r="Z86" s="61">
        <f t="shared" si="5"/>
        <v>0.26416541199999999</v>
      </c>
      <c r="AA86" s="59" t="str">
        <f>HLOOKUP(F86,'HY Financials'!$4:$4,1,0)</f>
        <v>HDCOBF</v>
      </c>
    </row>
    <row r="87" spans="1:27">
      <c r="A87" s="60" t="str">
        <f>IFERROR(VLOOKUP(J87,'TB mapping'!A:D,4,0),0)</f>
        <v>Ignore</v>
      </c>
      <c r="B87" s="60" t="str">
        <f>IFERROR(VLOOKUP(J87,'TB mapping'!A:C,3,0),0)</f>
        <v>Ignore</v>
      </c>
      <c r="C87" s="60" t="str">
        <f t="shared" si="3"/>
        <v>HDCOBFIgnore</v>
      </c>
      <c r="D87" s="60" t="str">
        <f t="shared" si="4"/>
        <v>HDCOBFIgnore</v>
      </c>
      <c r="E87" s="54" t="s">
        <v>790</v>
      </c>
      <c r="F87" s="54" t="s">
        <v>1801</v>
      </c>
      <c r="G87" s="54" t="s">
        <v>1802</v>
      </c>
      <c r="H87" s="55">
        <v>212000</v>
      </c>
      <c r="I87" s="54" t="s">
        <v>809</v>
      </c>
      <c r="J87" s="55">
        <v>212257</v>
      </c>
      <c r="K87" s="55">
        <v>0</v>
      </c>
      <c r="L87" s="54" t="s">
        <v>816</v>
      </c>
      <c r="M87" s="54" t="s">
        <v>793</v>
      </c>
      <c r="N87" s="55">
        <v>-5056837.1100000003</v>
      </c>
      <c r="O87" s="55">
        <v>0</v>
      </c>
      <c r="P87" s="55">
        <v>-3318788.7</v>
      </c>
      <c r="Q87" s="55">
        <v>0</v>
      </c>
      <c r="R87" s="55">
        <v>-8375625.8099999996</v>
      </c>
      <c r="S87" s="55">
        <v>0</v>
      </c>
      <c r="T87" s="55">
        <v>-5056837.1100000003</v>
      </c>
      <c r="U87" s="55">
        <v>0</v>
      </c>
      <c r="V87" s="55">
        <v>-3318788.7</v>
      </c>
      <c r="W87" s="55">
        <v>0</v>
      </c>
      <c r="X87" s="55">
        <v>-8375625.8099999996</v>
      </c>
      <c r="Y87" s="55">
        <v>0</v>
      </c>
      <c r="Z87" s="61">
        <f t="shared" si="5"/>
        <v>-0.33187886999999999</v>
      </c>
      <c r="AA87" s="59" t="str">
        <f>HLOOKUP(F87,'HY Financials'!$4:$4,1,0)</f>
        <v>HDCOBF</v>
      </c>
    </row>
    <row r="88" spans="1:27">
      <c r="A88" s="60" t="str">
        <f>IFERROR(VLOOKUP(J88,'TB mapping'!A:D,4,0),0)</f>
        <v>Ignore</v>
      </c>
      <c r="B88" s="60" t="str">
        <f>IFERROR(VLOOKUP(J88,'TB mapping'!A:C,3,0),0)</f>
        <v>Ignore</v>
      </c>
      <c r="C88" s="60" t="str">
        <f t="shared" si="3"/>
        <v>HDCOBFIgnore</v>
      </c>
      <c r="D88" s="60" t="str">
        <f t="shared" si="4"/>
        <v>HDCOBFIgnore</v>
      </c>
      <c r="E88" s="54" t="s">
        <v>790</v>
      </c>
      <c r="F88" s="54" t="s">
        <v>1801</v>
      </c>
      <c r="G88" s="54" t="s">
        <v>1802</v>
      </c>
      <c r="H88" s="55">
        <v>212000</v>
      </c>
      <c r="I88" s="54" t="s">
        <v>809</v>
      </c>
      <c r="J88" s="55">
        <v>212271</v>
      </c>
      <c r="K88" s="55">
        <v>0</v>
      </c>
      <c r="L88" s="54" t="s">
        <v>817</v>
      </c>
      <c r="M88" s="54" t="s">
        <v>793</v>
      </c>
      <c r="N88" s="55">
        <v>0</v>
      </c>
      <c r="O88" s="55">
        <v>57905.96</v>
      </c>
      <c r="P88" s="55">
        <v>0</v>
      </c>
      <c r="Q88" s="55">
        <v>11820.84</v>
      </c>
      <c r="R88" s="55">
        <v>0</v>
      </c>
      <c r="S88" s="55">
        <v>69726.8</v>
      </c>
      <c r="T88" s="55">
        <v>0</v>
      </c>
      <c r="U88" s="55">
        <v>57905.96</v>
      </c>
      <c r="V88" s="55">
        <v>0</v>
      </c>
      <c r="W88" s="55">
        <v>11820.84</v>
      </c>
      <c r="X88" s="55">
        <v>0</v>
      </c>
      <c r="Y88" s="55">
        <v>69726.8</v>
      </c>
      <c r="Z88" s="61">
        <f t="shared" si="5"/>
        <v>1.1820839999999999E-3</v>
      </c>
      <c r="AA88" s="59" t="str">
        <f>HLOOKUP(F88,'HY Financials'!$4:$4,1,0)</f>
        <v>HDCOBF</v>
      </c>
    </row>
    <row r="89" spans="1:27">
      <c r="A89" s="60" t="str">
        <f>IFERROR(VLOOKUP(J89,'TB mapping'!A:D,4,0),0)</f>
        <v>Ignore</v>
      </c>
      <c r="B89" s="60" t="str">
        <f>IFERROR(VLOOKUP(J89,'TB mapping'!A:C,3,0),0)</f>
        <v>Ignore</v>
      </c>
      <c r="C89" s="60" t="str">
        <f t="shared" si="3"/>
        <v>HDCOBFIgnore</v>
      </c>
      <c r="D89" s="60" t="str">
        <f t="shared" si="4"/>
        <v>HDCOBFIgnore</v>
      </c>
      <c r="E89" s="54" t="s">
        <v>790</v>
      </c>
      <c r="F89" s="54" t="s">
        <v>1801</v>
      </c>
      <c r="G89" s="54" t="s">
        <v>1802</v>
      </c>
      <c r="H89" s="55">
        <v>212000</v>
      </c>
      <c r="I89" s="54" t="s">
        <v>809</v>
      </c>
      <c r="J89" s="55">
        <v>212272</v>
      </c>
      <c r="K89" s="55">
        <v>0</v>
      </c>
      <c r="L89" s="54" t="s">
        <v>818</v>
      </c>
      <c r="M89" s="54" t="s">
        <v>793</v>
      </c>
      <c r="N89" s="55">
        <v>0</v>
      </c>
      <c r="O89" s="55">
        <v>57905.96</v>
      </c>
      <c r="P89" s="55">
        <v>0</v>
      </c>
      <c r="Q89" s="55">
        <v>11820.84</v>
      </c>
      <c r="R89" s="55">
        <v>0</v>
      </c>
      <c r="S89" s="55">
        <v>69726.8</v>
      </c>
      <c r="T89" s="55">
        <v>0</v>
      </c>
      <c r="U89" s="55">
        <v>57905.96</v>
      </c>
      <c r="V89" s="55">
        <v>0</v>
      </c>
      <c r="W89" s="55">
        <v>11820.84</v>
      </c>
      <c r="X89" s="55">
        <v>0</v>
      </c>
      <c r="Y89" s="55">
        <v>69726.8</v>
      </c>
      <c r="Z89" s="61">
        <f t="shared" si="5"/>
        <v>1.1820839999999999E-3</v>
      </c>
      <c r="AA89" s="59" t="str">
        <f>HLOOKUP(F89,'HY Financials'!$4:$4,1,0)</f>
        <v>HDCOBF</v>
      </c>
    </row>
    <row r="90" spans="1:27">
      <c r="A90" s="60" t="str">
        <f>IFERROR(VLOOKUP(J90,'TB mapping'!A:D,4,0),0)</f>
        <v>Ignore</v>
      </c>
      <c r="B90" s="60" t="str">
        <f>IFERROR(VLOOKUP(J90,'TB mapping'!A:C,3,0),0)</f>
        <v>Ignore</v>
      </c>
      <c r="C90" s="60" t="str">
        <f t="shared" si="3"/>
        <v>HDCOBFIgnore</v>
      </c>
      <c r="D90" s="60" t="str">
        <f t="shared" si="4"/>
        <v>HDCOBFIgnore</v>
      </c>
      <c r="E90" s="54" t="s">
        <v>790</v>
      </c>
      <c r="F90" s="54" t="s">
        <v>1801</v>
      </c>
      <c r="G90" s="54" t="s">
        <v>1802</v>
      </c>
      <c r="H90" s="55">
        <v>213000</v>
      </c>
      <c r="I90" s="54" t="s">
        <v>819</v>
      </c>
      <c r="J90" s="55">
        <v>213105</v>
      </c>
      <c r="K90" s="55">
        <v>0</v>
      </c>
      <c r="L90" s="54" t="s">
        <v>902</v>
      </c>
      <c r="M90" s="54" t="s">
        <v>793</v>
      </c>
      <c r="N90" s="55">
        <v>0</v>
      </c>
      <c r="O90" s="55">
        <v>19921.02</v>
      </c>
      <c r="P90" s="55">
        <v>0</v>
      </c>
      <c r="Q90" s="55">
        <v>0</v>
      </c>
      <c r="R90" s="55">
        <v>0</v>
      </c>
      <c r="S90" s="55">
        <v>19921.02</v>
      </c>
      <c r="T90" s="55">
        <v>0</v>
      </c>
      <c r="U90" s="55">
        <v>19921.02</v>
      </c>
      <c r="V90" s="55">
        <v>0</v>
      </c>
      <c r="W90" s="55">
        <v>0</v>
      </c>
      <c r="X90" s="55">
        <v>0</v>
      </c>
      <c r="Y90" s="55">
        <v>19921.02</v>
      </c>
      <c r="Z90" s="61">
        <f t="shared" si="5"/>
        <v>0</v>
      </c>
      <c r="AA90" s="59" t="str">
        <f>HLOOKUP(F90,'HY Financials'!$4:$4,1,0)</f>
        <v>HDCOBF</v>
      </c>
    </row>
    <row r="91" spans="1:27">
      <c r="A91" s="60" t="str">
        <f>IFERROR(VLOOKUP(J91,'TB mapping'!A:D,4,0),0)</f>
        <v>Ignore</v>
      </c>
      <c r="B91" s="60" t="str">
        <f>IFERROR(VLOOKUP(J91,'TB mapping'!A:C,3,0),0)</f>
        <v>Ignore</v>
      </c>
      <c r="C91" s="60" t="str">
        <f t="shared" si="3"/>
        <v>HDCOBFIgnore</v>
      </c>
      <c r="D91" s="60" t="str">
        <f t="shared" si="4"/>
        <v>HDCOBFIgnore</v>
      </c>
      <c r="E91" s="54" t="s">
        <v>790</v>
      </c>
      <c r="F91" s="54" t="s">
        <v>1801</v>
      </c>
      <c r="G91" s="54" t="s">
        <v>1802</v>
      </c>
      <c r="H91" s="55">
        <v>213000</v>
      </c>
      <c r="I91" s="54" t="s">
        <v>819</v>
      </c>
      <c r="J91" s="55">
        <v>213141</v>
      </c>
      <c r="K91" s="55">
        <v>0</v>
      </c>
      <c r="L91" s="54" t="s">
        <v>903</v>
      </c>
      <c r="M91" s="54" t="s">
        <v>793</v>
      </c>
      <c r="N91" s="55">
        <v>0</v>
      </c>
      <c r="O91" s="55">
        <v>1470.27</v>
      </c>
      <c r="P91" s="55">
        <v>0</v>
      </c>
      <c r="Q91" s="55">
        <v>0</v>
      </c>
      <c r="R91" s="55">
        <v>0</v>
      </c>
      <c r="S91" s="55">
        <v>1470.27</v>
      </c>
      <c r="T91" s="55">
        <v>0</v>
      </c>
      <c r="U91" s="55">
        <v>1470.27</v>
      </c>
      <c r="V91" s="55">
        <v>0</v>
      </c>
      <c r="W91" s="55">
        <v>0</v>
      </c>
      <c r="X91" s="55">
        <v>0</v>
      </c>
      <c r="Y91" s="55">
        <v>1470.27</v>
      </c>
      <c r="Z91" s="61">
        <f t="shared" si="5"/>
        <v>0</v>
      </c>
      <c r="AA91" s="59" t="str">
        <f>HLOOKUP(F91,'HY Financials'!$4:$4,1,0)</f>
        <v>HDCOBF</v>
      </c>
    </row>
    <row r="92" spans="1:27">
      <c r="A92" s="60" t="str">
        <f>IFERROR(VLOOKUP(J92,'TB mapping'!A:D,4,0),0)</f>
        <v>Ignore</v>
      </c>
      <c r="B92" s="60" t="str">
        <f>IFERROR(VLOOKUP(J92,'TB mapping'!A:C,3,0),0)</f>
        <v>Ignore</v>
      </c>
      <c r="C92" s="60" t="str">
        <f t="shared" si="3"/>
        <v>HDCOBFIgnore</v>
      </c>
      <c r="D92" s="60" t="str">
        <f t="shared" si="4"/>
        <v>HDCOBFIgnore</v>
      </c>
      <c r="E92" s="54" t="s">
        <v>790</v>
      </c>
      <c r="F92" s="54" t="s">
        <v>1801</v>
      </c>
      <c r="G92" s="54" t="s">
        <v>1802</v>
      </c>
      <c r="H92" s="55">
        <v>213000</v>
      </c>
      <c r="I92" s="54" t="s">
        <v>819</v>
      </c>
      <c r="J92" s="55">
        <v>213143</v>
      </c>
      <c r="K92" s="55">
        <v>0</v>
      </c>
      <c r="L92" s="54" t="s">
        <v>820</v>
      </c>
      <c r="M92" s="54" t="s">
        <v>793</v>
      </c>
      <c r="N92" s="55">
        <v>0</v>
      </c>
      <c r="O92" s="55">
        <v>88159.96</v>
      </c>
      <c r="P92" s="55">
        <v>-94392.08</v>
      </c>
      <c r="Q92" s="55">
        <v>0</v>
      </c>
      <c r="R92" s="55">
        <v>-6232.12</v>
      </c>
      <c r="S92" s="55">
        <v>0</v>
      </c>
      <c r="T92" s="55">
        <v>0</v>
      </c>
      <c r="U92" s="55">
        <v>88159.96</v>
      </c>
      <c r="V92" s="55">
        <v>-94392.08</v>
      </c>
      <c r="W92" s="55">
        <v>0</v>
      </c>
      <c r="X92" s="55">
        <v>-6232.12</v>
      </c>
      <c r="Y92" s="55">
        <v>0</v>
      </c>
      <c r="Z92" s="61">
        <f t="shared" si="5"/>
        <v>-9.439208000000001E-3</v>
      </c>
      <c r="AA92" s="59" t="str">
        <f>HLOOKUP(F92,'HY Financials'!$4:$4,1,0)</f>
        <v>HDCOBF</v>
      </c>
    </row>
    <row r="93" spans="1:27">
      <c r="A93" s="60">
        <f>IFERROR(VLOOKUP(J93,'TB mapping'!A:D,4,0),0)</f>
        <v>0</v>
      </c>
      <c r="B93" s="60">
        <f>IFERROR(VLOOKUP(J93,'TB mapping'!A:C,3,0),0)</f>
        <v>0</v>
      </c>
      <c r="C93" s="60" t="str">
        <f t="shared" si="3"/>
        <v>HDCOBF0</v>
      </c>
      <c r="D93" s="60" t="str">
        <f t="shared" si="4"/>
        <v>HDCOBF0</v>
      </c>
      <c r="E93" s="54" t="s">
        <v>790</v>
      </c>
      <c r="F93" s="54" t="s">
        <v>1801</v>
      </c>
      <c r="G93" s="54" t="s">
        <v>1802</v>
      </c>
      <c r="H93" s="55">
        <v>213000</v>
      </c>
      <c r="I93" s="54" t="s">
        <v>819</v>
      </c>
      <c r="J93" s="55">
        <v>213173</v>
      </c>
      <c r="K93" s="55">
        <v>0</v>
      </c>
      <c r="L93" s="54" t="s">
        <v>2072</v>
      </c>
      <c r="M93" s="54" t="s">
        <v>793</v>
      </c>
      <c r="N93" s="55">
        <v>0</v>
      </c>
      <c r="O93" s="55">
        <v>15868.79</v>
      </c>
      <c r="P93" s="55">
        <v>-16990.57</v>
      </c>
      <c r="Q93" s="55">
        <v>0</v>
      </c>
      <c r="R93" s="55">
        <v>-1121.78</v>
      </c>
      <c r="S93" s="55">
        <v>0</v>
      </c>
      <c r="T93" s="55">
        <v>0</v>
      </c>
      <c r="U93" s="55">
        <v>15868.79</v>
      </c>
      <c r="V93" s="55">
        <v>-16990.57</v>
      </c>
      <c r="W93" s="55">
        <v>0</v>
      </c>
      <c r="X93" s="55">
        <v>-1121.78</v>
      </c>
      <c r="Y93" s="55">
        <v>0</v>
      </c>
      <c r="Z93" s="61">
        <f t="shared" si="5"/>
        <v>-1.6990569999999999E-3</v>
      </c>
      <c r="AA93" s="59" t="str">
        <f>HLOOKUP(F93,'HY Financials'!$4:$4,1,0)</f>
        <v>HDCOBF</v>
      </c>
    </row>
    <row r="94" spans="1:27">
      <c r="A94" s="60" t="str">
        <f>IFERROR(VLOOKUP(J94,'TB mapping'!A:D,4,0),0)</f>
        <v>Ignore</v>
      </c>
      <c r="B94" s="60" t="str">
        <f>IFERROR(VLOOKUP(J94,'TB mapping'!A:C,3,0),0)</f>
        <v>Ignore</v>
      </c>
      <c r="C94" s="60" t="str">
        <f t="shared" si="3"/>
        <v>HDCOBFIgnore</v>
      </c>
      <c r="D94" s="60" t="str">
        <f t="shared" si="4"/>
        <v>HDCOBFIgnore</v>
      </c>
      <c r="E94" s="54" t="s">
        <v>790</v>
      </c>
      <c r="F94" s="54" t="s">
        <v>1801</v>
      </c>
      <c r="G94" s="54" t="s">
        <v>1802</v>
      </c>
      <c r="H94" s="55">
        <v>213000</v>
      </c>
      <c r="I94" s="54" t="s">
        <v>819</v>
      </c>
      <c r="J94" s="55">
        <v>213500</v>
      </c>
      <c r="K94" s="55">
        <v>0</v>
      </c>
      <c r="L94" s="54" t="s">
        <v>821</v>
      </c>
      <c r="M94" s="54" t="s">
        <v>793</v>
      </c>
      <c r="N94" s="55">
        <v>0</v>
      </c>
      <c r="O94" s="55">
        <v>643386.11</v>
      </c>
      <c r="P94" s="55">
        <v>0</v>
      </c>
      <c r="Q94" s="55">
        <v>131362.26999999999</v>
      </c>
      <c r="R94" s="55">
        <v>0</v>
      </c>
      <c r="S94" s="55">
        <v>774748.38</v>
      </c>
      <c r="T94" s="55">
        <v>0</v>
      </c>
      <c r="U94" s="55">
        <v>643386.11</v>
      </c>
      <c r="V94" s="55">
        <v>0</v>
      </c>
      <c r="W94" s="55">
        <v>131362.26999999999</v>
      </c>
      <c r="X94" s="55">
        <v>0</v>
      </c>
      <c r="Y94" s="55">
        <v>774748.38</v>
      </c>
      <c r="Z94" s="61">
        <f t="shared" si="5"/>
        <v>1.3136226999999999E-2</v>
      </c>
      <c r="AA94" s="59" t="str">
        <f>HLOOKUP(F94,'HY Financials'!$4:$4,1,0)</f>
        <v>HDCOBF</v>
      </c>
    </row>
    <row r="95" spans="1:27">
      <c r="A95" s="60" t="str">
        <f>IFERROR(VLOOKUP(J95,'TB mapping'!A:D,4,0),0)</f>
        <v>Ignore</v>
      </c>
      <c r="B95" s="60" t="str">
        <f>IFERROR(VLOOKUP(J95,'TB mapping'!A:C,3,0),0)</f>
        <v>Ignore</v>
      </c>
      <c r="C95" s="60" t="str">
        <f t="shared" si="3"/>
        <v>HDCOBFIgnore</v>
      </c>
      <c r="D95" s="60" t="str">
        <f t="shared" si="4"/>
        <v>HDCOBFIgnore</v>
      </c>
      <c r="E95" s="54" t="s">
        <v>790</v>
      </c>
      <c r="F95" s="54" t="s">
        <v>1801</v>
      </c>
      <c r="G95" s="54" t="s">
        <v>1802</v>
      </c>
      <c r="H95" s="55">
        <v>213000</v>
      </c>
      <c r="I95" s="54" t="s">
        <v>819</v>
      </c>
      <c r="J95" s="55">
        <v>213504</v>
      </c>
      <c r="K95" s="55">
        <v>0</v>
      </c>
      <c r="L95" s="54" t="s">
        <v>822</v>
      </c>
      <c r="M95" s="54" t="s">
        <v>793</v>
      </c>
      <c r="N95" s="55">
        <v>0</v>
      </c>
      <c r="O95" s="55">
        <v>19871.55</v>
      </c>
      <c r="P95" s="55">
        <v>0</v>
      </c>
      <c r="Q95" s="55">
        <v>0</v>
      </c>
      <c r="R95" s="55">
        <v>0</v>
      </c>
      <c r="S95" s="55">
        <v>19871.55</v>
      </c>
      <c r="T95" s="55">
        <v>0</v>
      </c>
      <c r="U95" s="55">
        <v>19871.55</v>
      </c>
      <c r="V95" s="55">
        <v>0</v>
      </c>
      <c r="W95" s="55">
        <v>0</v>
      </c>
      <c r="X95" s="55">
        <v>0</v>
      </c>
      <c r="Y95" s="55">
        <v>19871.55</v>
      </c>
      <c r="Z95" s="61">
        <f t="shared" si="5"/>
        <v>0</v>
      </c>
      <c r="AA95" s="59" t="str">
        <f>HLOOKUP(F95,'HY Financials'!$4:$4,1,0)</f>
        <v>HDCOBF</v>
      </c>
    </row>
    <row r="96" spans="1:27">
      <c r="A96" s="60" t="str">
        <f>IFERROR(VLOOKUP(J96,'TB mapping'!A:D,4,0),0)</f>
        <v>Ignore</v>
      </c>
      <c r="B96" s="60" t="str">
        <f>IFERROR(VLOOKUP(J96,'TB mapping'!A:C,3,0),0)</f>
        <v>Ignore</v>
      </c>
      <c r="C96" s="60" t="str">
        <f t="shared" si="3"/>
        <v>HDCOBFIgnore</v>
      </c>
      <c r="D96" s="60" t="str">
        <f t="shared" si="4"/>
        <v>HDCOBFIgnore</v>
      </c>
      <c r="E96" s="54" t="s">
        <v>790</v>
      </c>
      <c r="F96" s="54" t="s">
        <v>1801</v>
      </c>
      <c r="G96" s="54" t="s">
        <v>1802</v>
      </c>
      <c r="H96" s="55">
        <v>301000</v>
      </c>
      <c r="I96" s="54" t="s">
        <v>823</v>
      </c>
      <c r="J96" s="55">
        <v>310000</v>
      </c>
      <c r="K96" s="55">
        <v>0</v>
      </c>
      <c r="L96" s="54" t="s">
        <v>824</v>
      </c>
      <c r="M96" s="54" t="s">
        <v>793</v>
      </c>
      <c r="N96" s="55">
        <v>0</v>
      </c>
      <c r="O96" s="55">
        <v>2344481882.5700002</v>
      </c>
      <c r="P96" s="55">
        <v>-355525087.36000001</v>
      </c>
      <c r="Q96" s="55">
        <v>0</v>
      </c>
      <c r="R96" s="55">
        <v>0</v>
      </c>
      <c r="S96" s="55">
        <v>1988956795.21</v>
      </c>
      <c r="T96" s="55">
        <v>0</v>
      </c>
      <c r="U96" s="55">
        <v>2344481882.5700002</v>
      </c>
      <c r="V96" s="55">
        <v>-355525087.36000001</v>
      </c>
      <c r="W96" s="55">
        <v>0</v>
      </c>
      <c r="X96" s="55">
        <v>0</v>
      </c>
      <c r="Y96" s="55">
        <v>1988956795.21</v>
      </c>
      <c r="Z96" s="61">
        <f t="shared" si="5"/>
        <v>198.89567952100001</v>
      </c>
      <c r="AA96" s="59" t="str">
        <f>HLOOKUP(F96,'HY Financials'!$4:$4,1,0)</f>
        <v>HDCOBF</v>
      </c>
    </row>
    <row r="97" spans="1:27">
      <c r="A97" s="60" t="str">
        <f>IFERROR(VLOOKUP(J97,'TB mapping'!A:D,4,0),0)</f>
        <v>Ignore</v>
      </c>
      <c r="B97" s="60" t="str">
        <f>IFERROR(VLOOKUP(J97,'TB mapping'!A:C,3,0),0)</f>
        <v>Ignore</v>
      </c>
      <c r="C97" s="60" t="str">
        <f t="shared" si="3"/>
        <v>HDCOBFIgnore</v>
      </c>
      <c r="D97" s="60" t="str">
        <f t="shared" si="4"/>
        <v>HDCOBFIgnore</v>
      </c>
      <c r="E97" s="54" t="s">
        <v>790</v>
      </c>
      <c r="F97" s="54" t="s">
        <v>1801</v>
      </c>
      <c r="G97" s="54" t="s">
        <v>1802</v>
      </c>
      <c r="H97" s="55">
        <v>303000</v>
      </c>
      <c r="I97" s="54" t="s">
        <v>825</v>
      </c>
      <c r="J97" s="55">
        <v>303207</v>
      </c>
      <c r="K97" s="55">
        <v>0</v>
      </c>
      <c r="L97" s="54" t="s">
        <v>826</v>
      </c>
      <c r="M97" s="54" t="s">
        <v>793</v>
      </c>
      <c r="N97" s="55">
        <v>-46608890.539999999</v>
      </c>
      <c r="O97" s="55">
        <v>0</v>
      </c>
      <c r="P97" s="55">
        <v>-31984198.149999999</v>
      </c>
      <c r="Q97" s="55">
        <v>0</v>
      </c>
      <c r="R97" s="55">
        <v>-78593088.689999998</v>
      </c>
      <c r="S97" s="55">
        <v>0</v>
      </c>
      <c r="T97" s="55">
        <v>-46608890.539999999</v>
      </c>
      <c r="U97" s="55">
        <v>0</v>
      </c>
      <c r="V97" s="55">
        <v>-31984198.149999999</v>
      </c>
      <c r="W97" s="55">
        <v>0</v>
      </c>
      <c r="X97" s="55">
        <v>-78593088.689999998</v>
      </c>
      <c r="Y97" s="55">
        <v>0</v>
      </c>
      <c r="Z97" s="61">
        <f t="shared" si="5"/>
        <v>-3.1984198149999998</v>
      </c>
      <c r="AA97" s="59" t="str">
        <f>HLOOKUP(F97,'HY Financials'!$4:$4,1,0)</f>
        <v>HDCOBF</v>
      </c>
    </row>
    <row r="98" spans="1:27">
      <c r="A98" s="60" t="str">
        <f>IFERROR(VLOOKUP(J98,'TB mapping'!A:D,4,0),0)</f>
        <v>Ignore</v>
      </c>
      <c r="B98" s="60" t="str">
        <f>IFERROR(VLOOKUP(J98,'TB mapping'!A:C,3,0),0)</f>
        <v>Ignore</v>
      </c>
      <c r="C98" s="60" t="str">
        <f t="shared" si="3"/>
        <v>HDCOBFIgnore</v>
      </c>
      <c r="D98" s="60" t="str">
        <f t="shared" si="4"/>
        <v>HDCOBFIgnore</v>
      </c>
      <c r="E98" s="54" t="s">
        <v>790</v>
      </c>
      <c r="F98" s="54" t="s">
        <v>1801</v>
      </c>
      <c r="G98" s="54" t="s">
        <v>1802</v>
      </c>
      <c r="H98" s="55">
        <v>303000</v>
      </c>
      <c r="I98" s="54" t="s">
        <v>825</v>
      </c>
      <c r="J98" s="55">
        <v>303221</v>
      </c>
      <c r="K98" s="55">
        <v>0</v>
      </c>
      <c r="L98" s="54" t="s">
        <v>905</v>
      </c>
      <c r="M98" s="54" t="s">
        <v>793</v>
      </c>
      <c r="N98" s="55">
        <v>-165932.07</v>
      </c>
      <c r="O98" s="55">
        <v>0</v>
      </c>
      <c r="P98" s="55">
        <v>-91910.11</v>
      </c>
      <c r="Q98" s="55">
        <v>0</v>
      </c>
      <c r="R98" s="55">
        <v>-257842.18</v>
      </c>
      <c r="S98" s="55">
        <v>0</v>
      </c>
      <c r="T98" s="55">
        <v>-165932.07</v>
      </c>
      <c r="U98" s="55">
        <v>0</v>
      </c>
      <c r="V98" s="55">
        <v>-91910.11</v>
      </c>
      <c r="W98" s="55">
        <v>0</v>
      </c>
      <c r="X98" s="55">
        <v>-257842.18</v>
      </c>
      <c r="Y98" s="55">
        <v>0</v>
      </c>
      <c r="Z98" s="61">
        <f t="shared" si="5"/>
        <v>-9.1910110000000007E-3</v>
      </c>
      <c r="AA98" s="59" t="str">
        <f>HLOOKUP(F98,'HY Financials'!$4:$4,1,0)</f>
        <v>HDCOBF</v>
      </c>
    </row>
    <row r="99" spans="1:27">
      <c r="A99" s="60" t="str">
        <f>IFERROR(VLOOKUP(J99,'TB mapping'!A:D,4,0),0)</f>
        <v>Ignore</v>
      </c>
      <c r="B99" s="60" t="str">
        <f>IFERROR(VLOOKUP(J99,'TB mapping'!A:C,3,0),0)</f>
        <v>Ignore</v>
      </c>
      <c r="C99" s="60" t="str">
        <f t="shared" si="3"/>
        <v>HDCOBFIgnore</v>
      </c>
      <c r="D99" s="60" t="str">
        <f t="shared" si="4"/>
        <v>HDCOBFIgnore</v>
      </c>
      <c r="E99" s="54" t="s">
        <v>790</v>
      </c>
      <c r="F99" s="54" t="s">
        <v>1801</v>
      </c>
      <c r="G99" s="54" t="s">
        <v>1802</v>
      </c>
      <c r="H99" s="55">
        <v>303000</v>
      </c>
      <c r="I99" s="54" t="s">
        <v>825</v>
      </c>
      <c r="J99" s="55">
        <v>303223</v>
      </c>
      <c r="K99" s="55">
        <v>0</v>
      </c>
      <c r="L99" s="54" t="s">
        <v>906</v>
      </c>
      <c r="M99" s="54" t="s">
        <v>793</v>
      </c>
      <c r="N99" s="55">
        <v>0</v>
      </c>
      <c r="O99" s="55">
        <v>161564.64000000001</v>
      </c>
      <c r="P99" s="55">
        <v>-282389.24</v>
      </c>
      <c r="Q99" s="55">
        <v>0</v>
      </c>
      <c r="R99" s="55">
        <v>-120824.6</v>
      </c>
      <c r="S99" s="55">
        <v>0</v>
      </c>
      <c r="T99" s="55">
        <v>0</v>
      </c>
      <c r="U99" s="55">
        <v>161564.64000000001</v>
      </c>
      <c r="V99" s="55">
        <v>-282389.24</v>
      </c>
      <c r="W99" s="55">
        <v>0</v>
      </c>
      <c r="X99" s="55">
        <v>-120824.6</v>
      </c>
      <c r="Y99" s="55">
        <v>0</v>
      </c>
      <c r="Z99" s="61">
        <f t="shared" si="5"/>
        <v>-2.8238923999999999E-2</v>
      </c>
      <c r="AA99" s="59" t="str">
        <f>HLOOKUP(F99,'HY Financials'!$4:$4,1,0)</f>
        <v>HDCOBF</v>
      </c>
    </row>
    <row r="100" spans="1:27">
      <c r="A100" s="60" t="str">
        <f>IFERROR(VLOOKUP(J100,'TB mapping'!A:D,4,0),0)</f>
        <v>Ignore</v>
      </c>
      <c r="B100" s="60" t="str">
        <f>IFERROR(VLOOKUP(J100,'TB mapping'!A:C,3,0),0)</f>
        <v>Ignore</v>
      </c>
      <c r="C100" s="60" t="str">
        <f t="shared" si="3"/>
        <v>HDCOBFIgnore</v>
      </c>
      <c r="D100" s="60" t="str">
        <f t="shared" si="4"/>
        <v>HDCOBFIgnore</v>
      </c>
      <c r="E100" s="54" t="s">
        <v>790</v>
      </c>
      <c r="F100" s="54" t="s">
        <v>1801</v>
      </c>
      <c r="G100" s="54" t="s">
        <v>1802</v>
      </c>
      <c r="H100" s="55">
        <v>303000</v>
      </c>
      <c r="I100" s="54" t="s">
        <v>825</v>
      </c>
      <c r="J100" s="55">
        <v>303227</v>
      </c>
      <c r="K100" s="55">
        <v>0</v>
      </c>
      <c r="L100" s="54" t="s">
        <v>907</v>
      </c>
      <c r="M100" s="54" t="s">
        <v>793</v>
      </c>
      <c r="N100" s="55">
        <v>0</v>
      </c>
      <c r="O100" s="55">
        <v>44054.84</v>
      </c>
      <c r="P100" s="55">
        <v>-5410.11</v>
      </c>
      <c r="Q100" s="55">
        <v>0</v>
      </c>
      <c r="R100" s="55">
        <v>0</v>
      </c>
      <c r="S100" s="55">
        <v>38644.730000000003</v>
      </c>
      <c r="T100" s="55">
        <v>0</v>
      </c>
      <c r="U100" s="55">
        <v>44054.84</v>
      </c>
      <c r="V100" s="55">
        <v>-5410.11</v>
      </c>
      <c r="W100" s="55">
        <v>0</v>
      </c>
      <c r="X100" s="55">
        <v>0</v>
      </c>
      <c r="Y100" s="55">
        <v>38644.730000000003</v>
      </c>
      <c r="Z100" s="61">
        <f t="shared" si="5"/>
        <v>-5.4101099999999999E-4</v>
      </c>
      <c r="AA100" s="59" t="str">
        <f>HLOOKUP(F100,'HY Financials'!$4:$4,1,0)</f>
        <v>HDCOBF</v>
      </c>
    </row>
    <row r="101" spans="1:27">
      <c r="A101" s="60" t="str">
        <f>IFERROR(VLOOKUP(J101,'TB mapping'!A:D,4,0),0)</f>
        <v>Ignore</v>
      </c>
      <c r="B101" s="60" t="str">
        <f>IFERROR(VLOOKUP(J101,'TB mapping'!A:C,3,0),0)</f>
        <v>Ignore</v>
      </c>
      <c r="C101" s="60" t="str">
        <f t="shared" si="3"/>
        <v>HDCOBFIgnore</v>
      </c>
      <c r="D101" s="60" t="str">
        <f t="shared" si="4"/>
        <v>HDCOBFIgnore</v>
      </c>
      <c r="E101" s="54" t="s">
        <v>790</v>
      </c>
      <c r="F101" s="54" t="s">
        <v>1801</v>
      </c>
      <c r="G101" s="54" t="s">
        <v>1802</v>
      </c>
      <c r="H101" s="55">
        <v>303000</v>
      </c>
      <c r="I101" s="54" t="s">
        <v>825</v>
      </c>
      <c r="J101" s="55">
        <v>303245</v>
      </c>
      <c r="K101" s="55">
        <v>0</v>
      </c>
      <c r="L101" s="54" t="s">
        <v>880</v>
      </c>
      <c r="M101" s="54" t="s">
        <v>793</v>
      </c>
      <c r="N101" s="55">
        <v>-5589826.1699999999</v>
      </c>
      <c r="O101" s="55">
        <v>0</v>
      </c>
      <c r="P101" s="55">
        <v>0</v>
      </c>
      <c r="Q101" s="55">
        <v>13652865.539999999</v>
      </c>
      <c r="R101" s="55">
        <v>0</v>
      </c>
      <c r="S101" s="55">
        <v>8063039.3700000001</v>
      </c>
      <c r="T101" s="55">
        <v>-5589826.1699999999</v>
      </c>
      <c r="U101" s="55">
        <v>0</v>
      </c>
      <c r="V101" s="55">
        <v>0</v>
      </c>
      <c r="W101" s="55">
        <v>13652865.539999999</v>
      </c>
      <c r="X101" s="55">
        <v>0</v>
      </c>
      <c r="Y101" s="55">
        <v>8063039.3700000001</v>
      </c>
      <c r="Z101" s="61">
        <f t="shared" si="5"/>
        <v>1.3652865539999999</v>
      </c>
      <c r="AA101" s="59" t="str">
        <f>HLOOKUP(F101,'HY Financials'!$4:$4,1,0)</f>
        <v>HDCOBF</v>
      </c>
    </row>
    <row r="102" spans="1:27">
      <c r="A102" s="60" t="str">
        <f>IFERROR(VLOOKUP(J102,'TB mapping'!A:D,4,0),0)</f>
        <v>Ignore</v>
      </c>
      <c r="B102" s="60" t="str">
        <f>IFERROR(VLOOKUP(J102,'TB mapping'!A:C,3,0),0)</f>
        <v>Ignore</v>
      </c>
      <c r="C102" s="60" t="str">
        <f t="shared" si="3"/>
        <v>HDCOBFIgnore</v>
      </c>
      <c r="D102" s="60" t="str">
        <f t="shared" si="4"/>
        <v>HDCOBFIgnore</v>
      </c>
      <c r="E102" s="54" t="s">
        <v>790</v>
      </c>
      <c r="F102" s="54" t="s">
        <v>1801</v>
      </c>
      <c r="G102" s="54" t="s">
        <v>1802</v>
      </c>
      <c r="H102" s="55">
        <v>303000</v>
      </c>
      <c r="I102" s="54" t="s">
        <v>825</v>
      </c>
      <c r="J102" s="55">
        <v>303248</v>
      </c>
      <c r="K102" s="55">
        <v>0</v>
      </c>
      <c r="L102" s="54" t="s">
        <v>966</v>
      </c>
      <c r="M102" s="54" t="s">
        <v>793</v>
      </c>
      <c r="N102" s="55">
        <v>-853.77</v>
      </c>
      <c r="O102" s="55">
        <v>0</v>
      </c>
      <c r="P102" s="55">
        <v>-915.42</v>
      </c>
      <c r="Q102" s="55">
        <v>0</v>
      </c>
      <c r="R102" s="55">
        <v>-1769.19</v>
      </c>
      <c r="S102" s="55">
        <v>0</v>
      </c>
      <c r="T102" s="55">
        <v>-853.77</v>
      </c>
      <c r="U102" s="55">
        <v>0</v>
      </c>
      <c r="V102" s="55">
        <v>-915.42</v>
      </c>
      <c r="W102" s="55">
        <v>0</v>
      </c>
      <c r="X102" s="55">
        <v>-1769.19</v>
      </c>
      <c r="Y102" s="55">
        <v>0</v>
      </c>
      <c r="Z102" s="61">
        <f t="shared" si="5"/>
        <v>-9.1541999999999999E-5</v>
      </c>
      <c r="AA102" s="59" t="str">
        <f>HLOOKUP(F102,'HY Financials'!$4:$4,1,0)</f>
        <v>HDCOBF</v>
      </c>
    </row>
    <row r="103" spans="1:27">
      <c r="A103" s="60" t="str">
        <f>IFERROR(VLOOKUP(J103,'TB mapping'!A:D,4,0),0)</f>
        <v>Ignore</v>
      </c>
      <c r="B103" s="60" t="str">
        <f>IFERROR(VLOOKUP(J103,'TB mapping'!A:C,3,0),0)</f>
        <v>Ignore</v>
      </c>
      <c r="C103" s="60" t="str">
        <f t="shared" si="3"/>
        <v>HDCOBFIgnore</v>
      </c>
      <c r="D103" s="60" t="str">
        <f t="shared" si="4"/>
        <v>HDCOBFIgnore</v>
      </c>
      <c r="E103" s="54" t="s">
        <v>790</v>
      </c>
      <c r="F103" s="54" t="s">
        <v>1801</v>
      </c>
      <c r="G103" s="54" t="s">
        <v>1802</v>
      </c>
      <c r="H103" s="55">
        <v>303000</v>
      </c>
      <c r="I103" s="54" t="s">
        <v>825</v>
      </c>
      <c r="J103" s="55">
        <v>303249</v>
      </c>
      <c r="K103" s="55">
        <v>0</v>
      </c>
      <c r="L103" s="54" t="s">
        <v>910</v>
      </c>
      <c r="M103" s="54" t="s">
        <v>793</v>
      </c>
      <c r="N103" s="55">
        <v>-1517.04</v>
      </c>
      <c r="O103" s="55">
        <v>0</v>
      </c>
      <c r="P103" s="55">
        <v>0</v>
      </c>
      <c r="Q103" s="55">
        <v>0</v>
      </c>
      <c r="R103" s="55">
        <v>-1517.04</v>
      </c>
      <c r="S103" s="55">
        <v>0</v>
      </c>
      <c r="T103" s="55">
        <v>-1517.04</v>
      </c>
      <c r="U103" s="55">
        <v>0</v>
      </c>
      <c r="V103" s="55">
        <v>0</v>
      </c>
      <c r="W103" s="55">
        <v>0</v>
      </c>
      <c r="X103" s="55">
        <v>-1517.04</v>
      </c>
      <c r="Y103" s="55">
        <v>0</v>
      </c>
      <c r="Z103" s="61">
        <f t="shared" si="5"/>
        <v>0</v>
      </c>
      <c r="AA103" s="59" t="str">
        <f>HLOOKUP(F103,'HY Financials'!$4:$4,1,0)</f>
        <v>HDCOBF</v>
      </c>
    </row>
    <row r="104" spans="1:27">
      <c r="A104" s="60" t="str">
        <f>IFERROR(VLOOKUP(J104,'TB mapping'!A:D,4,0),0)</f>
        <v>Ignore</v>
      </c>
      <c r="B104" s="60" t="str">
        <f>IFERROR(VLOOKUP(J104,'TB mapping'!A:C,3,0),0)</f>
        <v>Ignore</v>
      </c>
      <c r="C104" s="60" t="str">
        <f t="shared" si="3"/>
        <v>HDCOBFIgnore</v>
      </c>
      <c r="D104" s="60" t="str">
        <f t="shared" si="4"/>
        <v>HDCOBFIgnore</v>
      </c>
      <c r="E104" s="54" t="s">
        <v>790</v>
      </c>
      <c r="F104" s="54" t="s">
        <v>1801</v>
      </c>
      <c r="G104" s="54" t="s">
        <v>1802</v>
      </c>
      <c r="H104" s="55">
        <v>303000</v>
      </c>
      <c r="I104" s="54" t="s">
        <v>825</v>
      </c>
      <c r="J104" s="55">
        <v>303250</v>
      </c>
      <c r="K104" s="55">
        <v>0</v>
      </c>
      <c r="L104" s="54" t="s">
        <v>911</v>
      </c>
      <c r="M104" s="54" t="s">
        <v>793</v>
      </c>
      <c r="N104" s="55">
        <v>0</v>
      </c>
      <c r="O104" s="55">
        <v>151.32</v>
      </c>
      <c r="P104" s="55">
        <v>0</v>
      </c>
      <c r="Q104" s="55">
        <v>3375.63</v>
      </c>
      <c r="R104" s="55">
        <v>0</v>
      </c>
      <c r="S104" s="55">
        <v>3526.95</v>
      </c>
      <c r="T104" s="55">
        <v>0</v>
      </c>
      <c r="U104" s="55">
        <v>151.32</v>
      </c>
      <c r="V104" s="55">
        <v>0</v>
      </c>
      <c r="W104" s="55">
        <v>3375.63</v>
      </c>
      <c r="X104" s="55">
        <v>0</v>
      </c>
      <c r="Y104" s="55">
        <v>3526.95</v>
      </c>
      <c r="Z104" s="61">
        <f t="shared" si="5"/>
        <v>3.3756300000000003E-4</v>
      </c>
      <c r="AA104" s="59" t="str">
        <f>HLOOKUP(F104,'HY Financials'!$4:$4,1,0)</f>
        <v>HDCOBF</v>
      </c>
    </row>
    <row r="105" spans="1:27">
      <c r="A105" s="60" t="str">
        <f>IFERROR(VLOOKUP(J105,'TB mapping'!A:D,4,0),0)</f>
        <v>Ignore</v>
      </c>
      <c r="B105" s="60" t="str">
        <f>IFERROR(VLOOKUP(J105,'TB mapping'!A:C,3,0),0)</f>
        <v>Ignore</v>
      </c>
      <c r="C105" s="60" t="str">
        <f t="shared" si="3"/>
        <v>HDCOBFIgnore</v>
      </c>
      <c r="D105" s="60" t="str">
        <f t="shared" si="4"/>
        <v>HDCOBFIgnore</v>
      </c>
      <c r="E105" s="54" t="s">
        <v>790</v>
      </c>
      <c r="F105" s="54" t="s">
        <v>1801</v>
      </c>
      <c r="G105" s="54" t="s">
        <v>1802</v>
      </c>
      <c r="H105" s="55">
        <v>303000</v>
      </c>
      <c r="I105" s="54" t="s">
        <v>825</v>
      </c>
      <c r="J105" s="55">
        <v>390000</v>
      </c>
      <c r="K105" s="55">
        <v>0</v>
      </c>
      <c r="L105" s="54" t="s">
        <v>827</v>
      </c>
      <c r="M105" s="54" t="s">
        <v>793</v>
      </c>
      <c r="N105" s="55">
        <v>0</v>
      </c>
      <c r="O105" s="55">
        <v>129634436.53</v>
      </c>
      <c r="P105" s="55">
        <v>0</v>
      </c>
      <c r="Q105" s="55">
        <v>0</v>
      </c>
      <c r="R105" s="55">
        <v>0</v>
      </c>
      <c r="S105" s="55">
        <v>129634436.53</v>
      </c>
      <c r="T105" s="55">
        <v>0</v>
      </c>
      <c r="U105" s="55">
        <v>129634436.53</v>
      </c>
      <c r="V105" s="55">
        <v>0</v>
      </c>
      <c r="W105" s="55">
        <v>0</v>
      </c>
      <c r="X105" s="55">
        <v>0</v>
      </c>
      <c r="Y105" s="55">
        <v>129634436.53</v>
      </c>
      <c r="Z105" s="61">
        <f t="shared" si="5"/>
        <v>0</v>
      </c>
      <c r="AA105" s="59" t="str">
        <f>HLOOKUP(F105,'HY Financials'!$4:$4,1,0)</f>
        <v>HDCOBF</v>
      </c>
    </row>
    <row r="106" spans="1:27">
      <c r="A106" s="60" t="str">
        <f>IFERROR(VLOOKUP(J106,'TB mapping'!A:D,4,0),0)</f>
        <v>Ignore</v>
      </c>
      <c r="B106" s="60" t="str">
        <f>IFERROR(VLOOKUP(J106,'TB mapping'!A:C,3,0),0)</f>
        <v>Ignore</v>
      </c>
      <c r="C106" s="60" t="str">
        <f t="shared" si="3"/>
        <v>HDCOBFIgnore</v>
      </c>
      <c r="D106" s="60" t="str">
        <f t="shared" si="4"/>
        <v>HDCOBFIgnore</v>
      </c>
      <c r="E106" s="54" t="s">
        <v>790</v>
      </c>
      <c r="F106" s="54" t="s">
        <v>1801</v>
      </c>
      <c r="G106" s="54" t="s">
        <v>1802</v>
      </c>
      <c r="H106" s="55">
        <v>303000</v>
      </c>
      <c r="I106" s="54" t="s">
        <v>825</v>
      </c>
      <c r="J106" s="55">
        <v>390405</v>
      </c>
      <c r="K106" s="55">
        <v>0</v>
      </c>
      <c r="L106" s="54" t="s">
        <v>828</v>
      </c>
      <c r="M106" s="54" t="s">
        <v>793</v>
      </c>
      <c r="N106" s="55">
        <v>-9591838.2400000002</v>
      </c>
      <c r="O106" s="55">
        <v>0</v>
      </c>
      <c r="P106" s="55">
        <v>0</v>
      </c>
      <c r="Q106" s="55">
        <v>0</v>
      </c>
      <c r="R106" s="55">
        <v>-9591838.2400000002</v>
      </c>
      <c r="S106" s="55">
        <v>0</v>
      </c>
      <c r="T106" s="55">
        <v>-9591838.2400000002</v>
      </c>
      <c r="U106" s="55">
        <v>0</v>
      </c>
      <c r="V106" s="55">
        <v>0</v>
      </c>
      <c r="W106" s="55">
        <v>0</v>
      </c>
      <c r="X106" s="55">
        <v>-9591838.2400000002</v>
      </c>
      <c r="Y106" s="55">
        <v>0</v>
      </c>
      <c r="Z106" s="61">
        <f t="shared" si="5"/>
        <v>0</v>
      </c>
      <c r="AA106" s="59" t="str">
        <f>HLOOKUP(F106,'HY Financials'!$4:$4,1,0)</f>
        <v>HDCOBF</v>
      </c>
    </row>
    <row r="107" spans="1:27">
      <c r="A107" s="60" t="str">
        <f>IFERROR(VLOOKUP(J107,'TB mapping'!A:D,4,0),0)</f>
        <v>Ignore</v>
      </c>
      <c r="B107" s="60" t="str">
        <f>IFERROR(VLOOKUP(J107,'TB mapping'!A:C,3,0),0)</f>
        <v>Ignore</v>
      </c>
      <c r="C107" s="60" t="str">
        <f t="shared" si="3"/>
        <v>HDCOBFIgnore</v>
      </c>
      <c r="D107" s="60" t="str">
        <f t="shared" si="4"/>
        <v>HDCOBFIgnore</v>
      </c>
      <c r="E107" s="54" t="s">
        <v>790</v>
      </c>
      <c r="F107" s="54" t="s">
        <v>1801</v>
      </c>
      <c r="G107" s="54" t="s">
        <v>1802</v>
      </c>
      <c r="H107" s="55">
        <v>303000</v>
      </c>
      <c r="I107" s="54" t="s">
        <v>825</v>
      </c>
      <c r="J107" s="55">
        <v>390407</v>
      </c>
      <c r="K107" s="55">
        <v>0</v>
      </c>
      <c r="L107" s="54" t="s">
        <v>829</v>
      </c>
      <c r="M107" s="54" t="s">
        <v>793</v>
      </c>
      <c r="N107" s="55">
        <v>-10086121.74</v>
      </c>
      <c r="O107" s="55">
        <v>0</v>
      </c>
      <c r="P107" s="55">
        <v>0</v>
      </c>
      <c r="Q107" s="55">
        <v>0</v>
      </c>
      <c r="R107" s="55">
        <v>-10086121.74</v>
      </c>
      <c r="S107" s="55">
        <v>0</v>
      </c>
      <c r="T107" s="55">
        <v>-10086121.74</v>
      </c>
      <c r="U107" s="55">
        <v>0</v>
      </c>
      <c r="V107" s="55">
        <v>0</v>
      </c>
      <c r="W107" s="55">
        <v>0</v>
      </c>
      <c r="X107" s="55">
        <v>-10086121.74</v>
      </c>
      <c r="Y107" s="55">
        <v>0</v>
      </c>
      <c r="Z107" s="61">
        <f t="shared" si="5"/>
        <v>0</v>
      </c>
      <c r="AA107" s="59" t="str">
        <f>HLOOKUP(F107,'HY Financials'!$4:$4,1,0)</f>
        <v>HDCOBF</v>
      </c>
    </row>
    <row r="108" spans="1:27">
      <c r="A108" s="60" t="str">
        <f>IFERROR(VLOOKUP(J108,'TB mapping'!A:D,4,0),0)</f>
        <v>Ignore</v>
      </c>
      <c r="B108" s="60" t="str">
        <f>IFERROR(VLOOKUP(J108,'TB mapping'!A:C,3,0),0)</f>
        <v>Ignore</v>
      </c>
      <c r="C108" s="60" t="str">
        <f t="shared" si="3"/>
        <v>HDCOBFIgnore</v>
      </c>
      <c r="D108" s="60" t="str">
        <f t="shared" si="4"/>
        <v>HDCOBFIgnore</v>
      </c>
      <c r="E108" s="54" t="s">
        <v>790</v>
      </c>
      <c r="F108" s="54" t="s">
        <v>1801</v>
      </c>
      <c r="G108" s="54" t="s">
        <v>1802</v>
      </c>
      <c r="H108" s="55">
        <v>303000</v>
      </c>
      <c r="I108" s="54" t="s">
        <v>825</v>
      </c>
      <c r="J108" s="55">
        <v>390421</v>
      </c>
      <c r="K108" s="55">
        <v>0</v>
      </c>
      <c r="L108" s="54" t="s">
        <v>917</v>
      </c>
      <c r="M108" s="54" t="s">
        <v>793</v>
      </c>
      <c r="N108" s="55">
        <v>-39190.410000000003</v>
      </c>
      <c r="O108" s="55">
        <v>0</v>
      </c>
      <c r="P108" s="55">
        <v>0</v>
      </c>
      <c r="Q108" s="55">
        <v>0</v>
      </c>
      <c r="R108" s="55">
        <v>-39190.410000000003</v>
      </c>
      <c r="S108" s="55">
        <v>0</v>
      </c>
      <c r="T108" s="55">
        <v>-39190.410000000003</v>
      </c>
      <c r="U108" s="55">
        <v>0</v>
      </c>
      <c r="V108" s="55">
        <v>0</v>
      </c>
      <c r="W108" s="55">
        <v>0</v>
      </c>
      <c r="X108" s="55">
        <v>-39190.410000000003</v>
      </c>
      <c r="Y108" s="55">
        <v>0</v>
      </c>
      <c r="Z108" s="61">
        <f t="shared" si="5"/>
        <v>0</v>
      </c>
      <c r="AA108" s="59" t="str">
        <f>HLOOKUP(F108,'HY Financials'!$4:$4,1,0)</f>
        <v>HDCOBF</v>
      </c>
    </row>
    <row r="109" spans="1:27">
      <c r="A109" s="60" t="str">
        <f>IFERROR(VLOOKUP(J109,'TB mapping'!A:D,4,0),0)</f>
        <v>Ignore</v>
      </c>
      <c r="B109" s="60" t="str">
        <f>IFERROR(VLOOKUP(J109,'TB mapping'!A:C,3,0),0)</f>
        <v>Ignore</v>
      </c>
      <c r="C109" s="60" t="str">
        <f t="shared" si="3"/>
        <v>HDCOBFIgnore</v>
      </c>
      <c r="D109" s="60" t="str">
        <f t="shared" si="4"/>
        <v>HDCOBFIgnore</v>
      </c>
      <c r="E109" s="54" t="s">
        <v>790</v>
      </c>
      <c r="F109" s="54" t="s">
        <v>1801</v>
      </c>
      <c r="G109" s="54" t="s">
        <v>1802</v>
      </c>
      <c r="H109" s="55">
        <v>303000</v>
      </c>
      <c r="I109" s="54" t="s">
        <v>825</v>
      </c>
      <c r="J109" s="55">
        <v>390423</v>
      </c>
      <c r="K109" s="55">
        <v>0</v>
      </c>
      <c r="L109" s="54" t="s">
        <v>918</v>
      </c>
      <c r="M109" s="54" t="s">
        <v>793</v>
      </c>
      <c r="N109" s="55">
        <v>-191788.93</v>
      </c>
      <c r="O109" s="55">
        <v>0</v>
      </c>
      <c r="P109" s="55">
        <v>0</v>
      </c>
      <c r="Q109" s="55">
        <v>0</v>
      </c>
      <c r="R109" s="55">
        <v>-191788.93</v>
      </c>
      <c r="S109" s="55">
        <v>0</v>
      </c>
      <c r="T109" s="55">
        <v>-191788.93</v>
      </c>
      <c r="U109" s="55">
        <v>0</v>
      </c>
      <c r="V109" s="55">
        <v>0</v>
      </c>
      <c r="W109" s="55">
        <v>0</v>
      </c>
      <c r="X109" s="55">
        <v>-191788.93</v>
      </c>
      <c r="Y109" s="55">
        <v>0</v>
      </c>
      <c r="Z109" s="61">
        <f t="shared" si="5"/>
        <v>0</v>
      </c>
      <c r="AA109" s="59" t="str">
        <f>HLOOKUP(F109,'HY Financials'!$4:$4,1,0)</f>
        <v>HDCOBF</v>
      </c>
    </row>
    <row r="110" spans="1:27">
      <c r="A110" s="60" t="str">
        <f>IFERROR(VLOOKUP(J110,'TB mapping'!A:D,4,0),0)</f>
        <v>Ignore</v>
      </c>
      <c r="B110" s="60" t="str">
        <f>IFERROR(VLOOKUP(J110,'TB mapping'!A:C,3,0),0)</f>
        <v>Ignore</v>
      </c>
      <c r="C110" s="60" t="str">
        <f t="shared" si="3"/>
        <v>HDCOBFIgnore</v>
      </c>
      <c r="D110" s="60" t="str">
        <f t="shared" si="4"/>
        <v>HDCOBFIgnore</v>
      </c>
      <c r="E110" s="54" t="s">
        <v>790</v>
      </c>
      <c r="F110" s="54" t="s">
        <v>1801</v>
      </c>
      <c r="G110" s="54" t="s">
        <v>1802</v>
      </c>
      <c r="H110" s="55">
        <v>303000</v>
      </c>
      <c r="I110" s="54" t="s">
        <v>825</v>
      </c>
      <c r="J110" s="55">
        <v>390427</v>
      </c>
      <c r="K110" s="55">
        <v>0</v>
      </c>
      <c r="L110" s="54" t="s">
        <v>919</v>
      </c>
      <c r="M110" s="54" t="s">
        <v>793</v>
      </c>
      <c r="N110" s="55">
        <v>-420280.01</v>
      </c>
      <c r="O110" s="55">
        <v>0</v>
      </c>
      <c r="P110" s="55">
        <v>0</v>
      </c>
      <c r="Q110" s="55">
        <v>0</v>
      </c>
      <c r="R110" s="55">
        <v>-420280.01</v>
      </c>
      <c r="S110" s="55">
        <v>0</v>
      </c>
      <c r="T110" s="55">
        <v>-420280.01</v>
      </c>
      <c r="U110" s="55">
        <v>0</v>
      </c>
      <c r="V110" s="55">
        <v>0</v>
      </c>
      <c r="W110" s="55">
        <v>0</v>
      </c>
      <c r="X110" s="55">
        <v>-420280.01</v>
      </c>
      <c r="Y110" s="55">
        <v>0</v>
      </c>
      <c r="Z110" s="61">
        <f t="shared" si="5"/>
        <v>0</v>
      </c>
      <c r="AA110" s="59" t="str">
        <f>HLOOKUP(F110,'HY Financials'!$4:$4,1,0)</f>
        <v>HDCOBF</v>
      </c>
    </row>
    <row r="111" spans="1:27">
      <c r="A111" s="60" t="str">
        <f>IFERROR(VLOOKUP(J111,'TB mapping'!A:D,4,0),0)</f>
        <v>Ignore</v>
      </c>
      <c r="B111" s="60" t="str">
        <f>IFERROR(VLOOKUP(J111,'TB mapping'!A:C,3,0),0)</f>
        <v>Ignore</v>
      </c>
      <c r="C111" s="60" t="str">
        <f t="shared" si="3"/>
        <v>HDCOBFIgnore</v>
      </c>
      <c r="D111" s="60" t="str">
        <f t="shared" si="4"/>
        <v>HDCOBFIgnore</v>
      </c>
      <c r="E111" s="54" t="s">
        <v>790</v>
      </c>
      <c r="F111" s="54" t="s">
        <v>1801</v>
      </c>
      <c r="G111" s="54" t="s">
        <v>1802</v>
      </c>
      <c r="H111" s="55">
        <v>303000</v>
      </c>
      <c r="I111" s="54" t="s">
        <v>825</v>
      </c>
      <c r="J111" s="55">
        <v>390445</v>
      </c>
      <c r="K111" s="55">
        <v>0</v>
      </c>
      <c r="L111" s="54" t="s">
        <v>881</v>
      </c>
      <c r="M111" s="54" t="s">
        <v>793</v>
      </c>
      <c r="N111" s="55">
        <v>-33201277.370000001</v>
      </c>
      <c r="O111" s="55">
        <v>0</v>
      </c>
      <c r="P111" s="55">
        <v>0</v>
      </c>
      <c r="Q111" s="55">
        <v>0</v>
      </c>
      <c r="R111" s="55">
        <v>-33201277.370000001</v>
      </c>
      <c r="S111" s="55">
        <v>0</v>
      </c>
      <c r="T111" s="55">
        <v>-33201277.370000001</v>
      </c>
      <c r="U111" s="55">
        <v>0</v>
      </c>
      <c r="V111" s="55">
        <v>0</v>
      </c>
      <c r="W111" s="55">
        <v>0</v>
      </c>
      <c r="X111" s="55">
        <v>-33201277.370000001</v>
      </c>
      <c r="Y111" s="55">
        <v>0</v>
      </c>
      <c r="Z111" s="61">
        <f t="shared" si="5"/>
        <v>0</v>
      </c>
      <c r="AA111" s="59" t="str">
        <f>HLOOKUP(F111,'HY Financials'!$4:$4,1,0)</f>
        <v>HDCOBF</v>
      </c>
    </row>
    <row r="112" spans="1:27">
      <c r="A112" s="60" t="str">
        <f>IFERROR(VLOOKUP(J112,'TB mapping'!A:D,4,0),0)</f>
        <v>Ignore</v>
      </c>
      <c r="B112" s="60" t="str">
        <f>IFERROR(VLOOKUP(J112,'TB mapping'!A:C,3,0),0)</f>
        <v>Ignore</v>
      </c>
      <c r="C112" s="60" t="str">
        <f t="shared" si="3"/>
        <v>HDCOBFIgnore</v>
      </c>
      <c r="D112" s="60" t="str">
        <f t="shared" si="4"/>
        <v>HDCOBFIgnore</v>
      </c>
      <c r="E112" s="54" t="s">
        <v>790</v>
      </c>
      <c r="F112" s="54" t="s">
        <v>1801</v>
      </c>
      <c r="G112" s="54" t="s">
        <v>1802</v>
      </c>
      <c r="H112" s="55">
        <v>303000</v>
      </c>
      <c r="I112" s="54" t="s">
        <v>825</v>
      </c>
      <c r="J112" s="55">
        <v>390448</v>
      </c>
      <c r="K112" s="55">
        <v>0</v>
      </c>
      <c r="L112" s="54" t="s">
        <v>922</v>
      </c>
      <c r="M112" s="54" t="s">
        <v>793</v>
      </c>
      <c r="N112" s="55">
        <v>-2444.9900000000002</v>
      </c>
      <c r="O112" s="55">
        <v>0</v>
      </c>
      <c r="P112" s="55">
        <v>0</v>
      </c>
      <c r="Q112" s="55">
        <v>0</v>
      </c>
      <c r="R112" s="55">
        <v>-2444.9900000000002</v>
      </c>
      <c r="S112" s="55">
        <v>0</v>
      </c>
      <c r="T112" s="55">
        <v>-2444.9900000000002</v>
      </c>
      <c r="U112" s="55">
        <v>0</v>
      </c>
      <c r="V112" s="55">
        <v>0</v>
      </c>
      <c r="W112" s="55">
        <v>0</v>
      </c>
      <c r="X112" s="55">
        <v>-2444.9900000000002</v>
      </c>
      <c r="Y112" s="55">
        <v>0</v>
      </c>
      <c r="Z112" s="61">
        <f t="shared" si="5"/>
        <v>0</v>
      </c>
      <c r="AA112" s="59" t="str">
        <f>HLOOKUP(F112,'HY Financials'!$4:$4,1,0)</f>
        <v>HDCOBF</v>
      </c>
    </row>
    <row r="113" spans="1:27">
      <c r="A113" s="60" t="str">
        <f>IFERROR(VLOOKUP(J113,'TB mapping'!A:D,4,0),0)</f>
        <v>Ignore</v>
      </c>
      <c r="B113" s="60" t="str">
        <f>IFERROR(VLOOKUP(J113,'TB mapping'!A:C,3,0),0)</f>
        <v>Ignore</v>
      </c>
      <c r="C113" s="60" t="str">
        <f t="shared" si="3"/>
        <v>HDCOBFIgnore</v>
      </c>
      <c r="D113" s="60" t="str">
        <f t="shared" si="4"/>
        <v>HDCOBFIgnore</v>
      </c>
      <c r="E113" s="54" t="s">
        <v>790</v>
      </c>
      <c r="F113" s="54" t="s">
        <v>1801</v>
      </c>
      <c r="G113" s="54" t="s">
        <v>1802</v>
      </c>
      <c r="H113" s="55">
        <v>303000</v>
      </c>
      <c r="I113" s="54" t="s">
        <v>825</v>
      </c>
      <c r="J113" s="55">
        <v>390449</v>
      </c>
      <c r="K113" s="55">
        <v>0</v>
      </c>
      <c r="L113" s="54" t="s">
        <v>923</v>
      </c>
      <c r="M113" s="54" t="s">
        <v>793</v>
      </c>
      <c r="N113" s="55">
        <v>0</v>
      </c>
      <c r="O113" s="55">
        <v>393.85</v>
      </c>
      <c r="P113" s="55">
        <v>0</v>
      </c>
      <c r="Q113" s="55">
        <v>0</v>
      </c>
      <c r="R113" s="55">
        <v>0</v>
      </c>
      <c r="S113" s="55">
        <v>393.85</v>
      </c>
      <c r="T113" s="55">
        <v>0</v>
      </c>
      <c r="U113" s="55">
        <v>393.85</v>
      </c>
      <c r="V113" s="55">
        <v>0</v>
      </c>
      <c r="W113" s="55">
        <v>0</v>
      </c>
      <c r="X113" s="55">
        <v>0</v>
      </c>
      <c r="Y113" s="55">
        <v>393.85</v>
      </c>
      <c r="Z113" s="61">
        <f t="shared" si="5"/>
        <v>0</v>
      </c>
      <c r="AA113" s="59" t="str">
        <f>HLOOKUP(F113,'HY Financials'!$4:$4,1,0)</f>
        <v>HDCOBF</v>
      </c>
    </row>
    <row r="114" spans="1:27">
      <c r="A114" s="60" t="str">
        <f>IFERROR(VLOOKUP(J114,'TB mapping'!A:D,4,0),0)</f>
        <v>Ignore</v>
      </c>
      <c r="B114" s="60" t="str">
        <f>IFERROR(VLOOKUP(J114,'TB mapping'!A:C,3,0),0)</f>
        <v>Ignore</v>
      </c>
      <c r="C114" s="60" t="str">
        <f t="shared" si="3"/>
        <v>HDCOBFIgnore</v>
      </c>
      <c r="D114" s="60" t="str">
        <f t="shared" si="4"/>
        <v>HDCOBFIgnore</v>
      </c>
      <c r="E114" s="54" t="s">
        <v>790</v>
      </c>
      <c r="F114" s="54" t="s">
        <v>1801</v>
      </c>
      <c r="G114" s="54" t="s">
        <v>1802</v>
      </c>
      <c r="H114" s="55">
        <v>303000</v>
      </c>
      <c r="I114" s="54" t="s">
        <v>825</v>
      </c>
      <c r="J114" s="55">
        <v>390450</v>
      </c>
      <c r="K114" s="55">
        <v>0</v>
      </c>
      <c r="L114" s="54" t="s">
        <v>924</v>
      </c>
      <c r="M114" s="54" t="s">
        <v>793</v>
      </c>
      <c r="N114" s="55">
        <v>0</v>
      </c>
      <c r="O114" s="55">
        <v>375.67</v>
      </c>
      <c r="P114" s="55">
        <v>0</v>
      </c>
      <c r="Q114" s="55">
        <v>0</v>
      </c>
      <c r="R114" s="55">
        <v>0</v>
      </c>
      <c r="S114" s="55">
        <v>375.67</v>
      </c>
      <c r="T114" s="55">
        <v>0</v>
      </c>
      <c r="U114" s="55">
        <v>375.67</v>
      </c>
      <c r="V114" s="55">
        <v>0</v>
      </c>
      <c r="W114" s="55">
        <v>0</v>
      </c>
      <c r="X114" s="55">
        <v>0</v>
      </c>
      <c r="Y114" s="55">
        <v>375.67</v>
      </c>
      <c r="Z114" s="61">
        <f t="shared" si="5"/>
        <v>0</v>
      </c>
      <c r="AA114" s="59" t="str">
        <f>HLOOKUP(F114,'HY Financials'!$4:$4,1,0)</f>
        <v>HDCOBF</v>
      </c>
    </row>
    <row r="115" spans="1:27">
      <c r="A115" s="60">
        <f>IFERROR(VLOOKUP(J115,'TB mapping'!A:D,4,0),0)</f>
        <v>0</v>
      </c>
      <c r="B115" s="60">
        <f>IFERROR(VLOOKUP(J115,'TB mapping'!A:C,3,0),0)</f>
        <v>5.3</v>
      </c>
      <c r="C115" s="60" t="str">
        <f t="shared" si="3"/>
        <v>HDCOBF0</v>
      </c>
      <c r="D115" s="60" t="str">
        <f t="shared" si="4"/>
        <v>HDCOBF5.3</v>
      </c>
      <c r="E115" s="54" t="s">
        <v>790</v>
      </c>
      <c r="F115" s="54" t="s">
        <v>1801</v>
      </c>
      <c r="G115" s="54" t="s">
        <v>1802</v>
      </c>
      <c r="H115" s="55">
        <v>410000</v>
      </c>
      <c r="I115" s="54" t="s">
        <v>931</v>
      </c>
      <c r="J115" s="55">
        <v>412120</v>
      </c>
      <c r="K115" s="55">
        <v>0</v>
      </c>
      <c r="L115" s="54" t="s">
        <v>932</v>
      </c>
      <c r="M115" s="54" t="s">
        <v>793</v>
      </c>
      <c r="N115" s="55">
        <v>0</v>
      </c>
      <c r="O115" s="55">
        <v>4219549</v>
      </c>
      <c r="P115" s="55">
        <v>0</v>
      </c>
      <c r="Q115" s="55">
        <v>0</v>
      </c>
      <c r="R115" s="55">
        <v>0</v>
      </c>
      <c r="S115" s="55">
        <v>4219549</v>
      </c>
      <c r="T115" s="55">
        <v>0</v>
      </c>
      <c r="U115" s="55">
        <v>4219549</v>
      </c>
      <c r="V115" s="55">
        <v>0</v>
      </c>
      <c r="W115" s="55">
        <v>0</v>
      </c>
      <c r="X115" s="55">
        <v>0</v>
      </c>
      <c r="Y115" s="55">
        <v>4219549</v>
      </c>
      <c r="Z115" s="61">
        <f t="shared" si="5"/>
        <v>0</v>
      </c>
      <c r="AA115" s="59" t="str">
        <f>HLOOKUP(F115,'HY Financials'!$4:$4,1,0)</f>
        <v>HDCOBF</v>
      </c>
    </row>
    <row r="116" spans="1:27">
      <c r="A116" s="60">
        <f>IFERROR(VLOOKUP(J116,'TB mapping'!A:D,4,0),0)</f>
        <v>0</v>
      </c>
      <c r="B116" s="60">
        <f>IFERROR(VLOOKUP(J116,'TB mapping'!A:C,3,0),0)</f>
        <v>5.3</v>
      </c>
      <c r="C116" s="60" t="str">
        <f t="shared" si="3"/>
        <v>HDCOBF0</v>
      </c>
      <c r="D116" s="60" t="str">
        <f t="shared" si="4"/>
        <v>HDCOBF5.3</v>
      </c>
      <c r="E116" s="54" t="s">
        <v>790</v>
      </c>
      <c r="F116" s="54" t="s">
        <v>1801</v>
      </c>
      <c r="G116" s="54" t="s">
        <v>1802</v>
      </c>
      <c r="H116" s="55">
        <v>410000</v>
      </c>
      <c r="I116" s="54" t="s">
        <v>931</v>
      </c>
      <c r="J116" s="55">
        <v>412130</v>
      </c>
      <c r="K116" s="55">
        <v>0</v>
      </c>
      <c r="L116" s="54" t="s">
        <v>933</v>
      </c>
      <c r="M116" s="54" t="s">
        <v>793</v>
      </c>
      <c r="N116" s="55">
        <v>0</v>
      </c>
      <c r="O116" s="55">
        <v>1444772.8</v>
      </c>
      <c r="P116" s="55">
        <v>0</v>
      </c>
      <c r="Q116" s="55">
        <v>0</v>
      </c>
      <c r="R116" s="55">
        <v>0</v>
      </c>
      <c r="S116" s="55">
        <v>1444772.8</v>
      </c>
      <c r="T116" s="55">
        <v>0</v>
      </c>
      <c r="U116" s="55">
        <v>1444772.8</v>
      </c>
      <c r="V116" s="55">
        <v>0</v>
      </c>
      <c r="W116" s="55">
        <v>0</v>
      </c>
      <c r="X116" s="55">
        <v>0</v>
      </c>
      <c r="Y116" s="55">
        <v>1444772.8</v>
      </c>
      <c r="Z116" s="61">
        <f t="shared" si="5"/>
        <v>0</v>
      </c>
      <c r="AA116" s="59" t="str">
        <f>HLOOKUP(F116,'HY Financials'!$4:$4,1,0)</f>
        <v>HDCOBF</v>
      </c>
    </row>
    <row r="117" spans="1:27">
      <c r="A117" s="60">
        <f>IFERROR(VLOOKUP(J117,'TB mapping'!A:D,4,0),0)</f>
        <v>0</v>
      </c>
      <c r="B117" s="60">
        <f>IFERROR(VLOOKUP(J117,'TB mapping'!A:C,3,0),0)</f>
        <v>5.3</v>
      </c>
      <c r="C117" s="60" t="str">
        <f t="shared" si="3"/>
        <v>HDCOBF0</v>
      </c>
      <c r="D117" s="60" t="str">
        <f t="shared" si="4"/>
        <v>HDCOBF5.3</v>
      </c>
      <c r="E117" s="54" t="s">
        <v>790</v>
      </c>
      <c r="F117" s="54" t="s">
        <v>1801</v>
      </c>
      <c r="G117" s="54" t="s">
        <v>1802</v>
      </c>
      <c r="H117" s="55">
        <v>410000</v>
      </c>
      <c r="I117" s="54" t="s">
        <v>931</v>
      </c>
      <c r="J117" s="55">
        <v>412135</v>
      </c>
      <c r="K117" s="55">
        <v>0</v>
      </c>
      <c r="L117" s="54" t="s">
        <v>934</v>
      </c>
      <c r="M117" s="54" t="s">
        <v>793</v>
      </c>
      <c r="N117" s="55">
        <v>0</v>
      </c>
      <c r="O117" s="55">
        <v>1770140</v>
      </c>
      <c r="P117" s="55">
        <v>0</v>
      </c>
      <c r="Q117" s="55">
        <v>0</v>
      </c>
      <c r="R117" s="55">
        <v>0</v>
      </c>
      <c r="S117" s="55">
        <v>1770140</v>
      </c>
      <c r="T117" s="55">
        <v>0</v>
      </c>
      <c r="U117" s="55">
        <v>1770140</v>
      </c>
      <c r="V117" s="55">
        <v>0</v>
      </c>
      <c r="W117" s="55">
        <v>0</v>
      </c>
      <c r="X117" s="55">
        <v>0</v>
      </c>
      <c r="Y117" s="55">
        <v>1770140</v>
      </c>
      <c r="Z117" s="61">
        <f t="shared" si="5"/>
        <v>0</v>
      </c>
      <c r="AA117" s="59" t="str">
        <f>HLOOKUP(F117,'HY Financials'!$4:$4,1,0)</f>
        <v>HDCOBF</v>
      </c>
    </row>
    <row r="118" spans="1:27">
      <c r="A118" s="60">
        <f>IFERROR(VLOOKUP(J118,'TB mapping'!A:D,4,0),0)</f>
        <v>0</v>
      </c>
      <c r="B118" s="60">
        <f>IFERROR(VLOOKUP(J118,'TB mapping'!A:C,3,0),0)</f>
        <v>5.3</v>
      </c>
      <c r="C118" s="60" t="str">
        <f t="shared" si="3"/>
        <v>HDCOBF0</v>
      </c>
      <c r="D118" s="60" t="str">
        <f t="shared" si="4"/>
        <v>HDCOBF5.3</v>
      </c>
      <c r="E118" s="54" t="s">
        <v>790</v>
      </c>
      <c r="F118" s="54" t="s">
        <v>1801</v>
      </c>
      <c r="G118" s="54" t="s">
        <v>1802</v>
      </c>
      <c r="H118" s="55">
        <v>410000</v>
      </c>
      <c r="I118" s="54" t="s">
        <v>931</v>
      </c>
      <c r="J118" s="55">
        <v>412190</v>
      </c>
      <c r="K118" s="55">
        <v>0</v>
      </c>
      <c r="L118" s="54" t="s">
        <v>1023</v>
      </c>
      <c r="M118" s="54" t="s">
        <v>793</v>
      </c>
      <c r="N118" s="55">
        <v>0</v>
      </c>
      <c r="O118" s="55">
        <v>0</v>
      </c>
      <c r="P118" s="55">
        <v>0</v>
      </c>
      <c r="Q118" s="55">
        <v>320657.5</v>
      </c>
      <c r="R118" s="55">
        <v>0</v>
      </c>
      <c r="S118" s="55">
        <v>320657.5</v>
      </c>
      <c r="T118" s="55">
        <v>0</v>
      </c>
      <c r="U118" s="55">
        <v>0</v>
      </c>
      <c r="V118" s="55">
        <v>0</v>
      </c>
      <c r="W118" s="55">
        <v>320657.5</v>
      </c>
      <c r="X118" s="55">
        <v>0</v>
      </c>
      <c r="Y118" s="55">
        <v>320657.5</v>
      </c>
      <c r="Z118" s="61">
        <f t="shared" si="5"/>
        <v>3.2065749999999997E-2</v>
      </c>
      <c r="AA118" s="59" t="str">
        <f>HLOOKUP(F118,'HY Financials'!$4:$4,1,0)</f>
        <v>HDCOBF</v>
      </c>
    </row>
    <row r="119" spans="1:27">
      <c r="A119" s="60">
        <f>IFERROR(VLOOKUP(J119,'TB mapping'!A:D,4,0),0)</f>
        <v>0</v>
      </c>
      <c r="B119" s="60" t="str">
        <f>IFERROR(VLOOKUP(J119,'TB mapping'!A:C,3,0),0)</f>
        <v>ignore</v>
      </c>
      <c r="C119" s="60" t="str">
        <f t="shared" si="3"/>
        <v>HDCOBF0</v>
      </c>
      <c r="D119" s="60" t="str">
        <f t="shared" si="4"/>
        <v>HDCOBFignore</v>
      </c>
      <c r="E119" s="54" t="s">
        <v>790</v>
      </c>
      <c r="F119" s="54" t="s">
        <v>1801</v>
      </c>
      <c r="G119" s="54" t="s">
        <v>1802</v>
      </c>
      <c r="H119" s="55">
        <v>430000</v>
      </c>
      <c r="I119" s="54" t="s">
        <v>831</v>
      </c>
      <c r="J119" s="55">
        <v>432120</v>
      </c>
      <c r="K119" s="55">
        <v>0</v>
      </c>
      <c r="L119" s="54" t="s">
        <v>832</v>
      </c>
      <c r="M119" s="54" t="s">
        <v>793</v>
      </c>
      <c r="N119" s="55">
        <v>-2552452.67</v>
      </c>
      <c r="O119" s="55">
        <v>0</v>
      </c>
      <c r="P119" s="55">
        <v>-15346129.199999999</v>
      </c>
      <c r="Q119" s="55">
        <v>0</v>
      </c>
      <c r="R119" s="55">
        <v>-17898581.870000001</v>
      </c>
      <c r="S119" s="55">
        <v>0</v>
      </c>
      <c r="T119" s="55">
        <v>-2552452.67</v>
      </c>
      <c r="U119" s="55">
        <v>0</v>
      </c>
      <c r="V119" s="55">
        <v>-15346129.199999999</v>
      </c>
      <c r="W119" s="55">
        <v>0</v>
      </c>
      <c r="X119" s="55">
        <v>-17898581.870000001</v>
      </c>
      <c r="Y119" s="55">
        <v>0</v>
      </c>
      <c r="Z119" s="61">
        <f t="shared" si="5"/>
        <v>-1.5346129199999998</v>
      </c>
      <c r="AA119" s="59" t="str">
        <f>HLOOKUP(F119,'HY Financials'!$4:$4,1,0)</f>
        <v>HDCOBF</v>
      </c>
    </row>
    <row r="120" spans="1:27">
      <c r="A120" s="60">
        <f>IFERROR(VLOOKUP(J120,'TB mapping'!A:D,4,0),0)</f>
        <v>0</v>
      </c>
      <c r="B120" s="60" t="str">
        <f>IFERROR(VLOOKUP(J120,'TB mapping'!A:C,3,0),0)</f>
        <v>ignore</v>
      </c>
      <c r="C120" s="60" t="str">
        <f t="shared" si="3"/>
        <v>HDCOBF0</v>
      </c>
      <c r="D120" s="60" t="str">
        <f t="shared" si="4"/>
        <v>HDCOBFignore</v>
      </c>
      <c r="E120" s="54" t="s">
        <v>790</v>
      </c>
      <c r="F120" s="54" t="s">
        <v>1801</v>
      </c>
      <c r="G120" s="54" t="s">
        <v>1802</v>
      </c>
      <c r="H120" s="55">
        <v>430000</v>
      </c>
      <c r="I120" s="54" t="s">
        <v>831</v>
      </c>
      <c r="J120" s="55">
        <v>432130</v>
      </c>
      <c r="K120" s="55">
        <v>0</v>
      </c>
      <c r="L120" s="54" t="s">
        <v>935</v>
      </c>
      <c r="M120" s="54" t="s">
        <v>793</v>
      </c>
      <c r="N120" s="55">
        <v>0</v>
      </c>
      <c r="O120" s="55">
        <v>2563579.2000000002</v>
      </c>
      <c r="P120" s="55">
        <v>-2036850</v>
      </c>
      <c r="Q120" s="55">
        <v>0</v>
      </c>
      <c r="R120" s="55">
        <v>0</v>
      </c>
      <c r="S120" s="55">
        <v>526729.19999999995</v>
      </c>
      <c r="T120" s="55">
        <v>0</v>
      </c>
      <c r="U120" s="55">
        <v>2563579.2000000002</v>
      </c>
      <c r="V120" s="55">
        <v>-2036850</v>
      </c>
      <c r="W120" s="55">
        <v>0</v>
      </c>
      <c r="X120" s="55">
        <v>0</v>
      </c>
      <c r="Y120" s="55">
        <v>526729.19999999995</v>
      </c>
      <c r="Z120" s="61">
        <f t="shared" si="5"/>
        <v>-0.203685</v>
      </c>
      <c r="AA120" s="59" t="str">
        <f>HLOOKUP(F120,'HY Financials'!$4:$4,1,0)</f>
        <v>HDCOBF</v>
      </c>
    </row>
    <row r="121" spans="1:27">
      <c r="A121" s="60">
        <f>IFERROR(VLOOKUP(J121,'TB mapping'!A:D,4,0),0)</f>
        <v>0</v>
      </c>
      <c r="B121" s="60" t="str">
        <f>IFERROR(VLOOKUP(J121,'TB mapping'!A:C,3,0),0)</f>
        <v>ignore</v>
      </c>
      <c r="C121" s="60" t="str">
        <f t="shared" si="3"/>
        <v>HDCOBF0</v>
      </c>
      <c r="D121" s="60" t="str">
        <f t="shared" si="4"/>
        <v>HDCOBFignore</v>
      </c>
      <c r="E121" s="54" t="s">
        <v>790</v>
      </c>
      <c r="F121" s="54" t="s">
        <v>1801</v>
      </c>
      <c r="G121" s="54" t="s">
        <v>1802</v>
      </c>
      <c r="H121" s="55">
        <v>430000</v>
      </c>
      <c r="I121" s="54" t="s">
        <v>831</v>
      </c>
      <c r="J121" s="55">
        <v>432135</v>
      </c>
      <c r="K121" s="55">
        <v>0</v>
      </c>
      <c r="L121" s="54" t="s">
        <v>936</v>
      </c>
      <c r="M121" s="54" t="s">
        <v>793</v>
      </c>
      <c r="N121" s="55">
        <v>-77440</v>
      </c>
      <c r="O121" s="55">
        <v>0</v>
      </c>
      <c r="P121" s="55">
        <v>-1091100</v>
      </c>
      <c r="Q121" s="55">
        <v>0</v>
      </c>
      <c r="R121" s="55">
        <v>-1168540</v>
      </c>
      <c r="S121" s="55">
        <v>0</v>
      </c>
      <c r="T121" s="55">
        <v>-77440</v>
      </c>
      <c r="U121" s="55">
        <v>0</v>
      </c>
      <c r="V121" s="55">
        <v>-1091100</v>
      </c>
      <c r="W121" s="55">
        <v>0</v>
      </c>
      <c r="X121" s="55">
        <v>-1168540</v>
      </c>
      <c r="Y121" s="55">
        <v>0</v>
      </c>
      <c r="Z121" s="61">
        <f t="shared" si="5"/>
        <v>-0.10911</v>
      </c>
      <c r="AA121" s="59" t="str">
        <f>HLOOKUP(F121,'HY Financials'!$4:$4,1,0)</f>
        <v>HDCOBF</v>
      </c>
    </row>
    <row r="122" spans="1:27">
      <c r="A122" s="60">
        <f>IFERROR(VLOOKUP(J122,'TB mapping'!A:D,4,0),0)</f>
        <v>0</v>
      </c>
      <c r="B122" s="60">
        <f>IFERROR(VLOOKUP(J122,'TB mapping'!A:C,3,0),0)</f>
        <v>5.2</v>
      </c>
      <c r="C122" s="60" t="str">
        <f t="shared" si="3"/>
        <v>HDCOBF0</v>
      </c>
      <c r="D122" s="60" t="str">
        <f t="shared" si="4"/>
        <v>HDCOBF5.2</v>
      </c>
      <c r="E122" s="54" t="s">
        <v>790</v>
      </c>
      <c r="F122" s="54" t="s">
        <v>1801</v>
      </c>
      <c r="G122" s="54" t="s">
        <v>1802</v>
      </c>
      <c r="H122" s="55">
        <v>450000</v>
      </c>
      <c r="I122" s="54" t="s">
        <v>834</v>
      </c>
      <c r="J122" s="55">
        <v>452120</v>
      </c>
      <c r="K122" s="55">
        <v>0</v>
      </c>
      <c r="L122" s="54" t="s">
        <v>835</v>
      </c>
      <c r="M122" s="54" t="s">
        <v>793</v>
      </c>
      <c r="N122" s="55">
        <v>0</v>
      </c>
      <c r="O122" s="55">
        <v>88512287.599999994</v>
      </c>
      <c r="P122" s="55">
        <v>0</v>
      </c>
      <c r="Q122" s="55">
        <v>59662137.020000003</v>
      </c>
      <c r="R122" s="55">
        <v>0</v>
      </c>
      <c r="S122" s="55">
        <v>148174424.62</v>
      </c>
      <c r="T122" s="55">
        <v>0</v>
      </c>
      <c r="U122" s="55">
        <v>88512287.599999994</v>
      </c>
      <c r="V122" s="55">
        <v>0</v>
      </c>
      <c r="W122" s="55">
        <v>59662137.020000003</v>
      </c>
      <c r="X122" s="55">
        <v>0</v>
      </c>
      <c r="Y122" s="55">
        <v>148174424.62</v>
      </c>
      <c r="Z122" s="61">
        <f t="shared" si="5"/>
        <v>5.9662137020000001</v>
      </c>
      <c r="AA122" s="59" t="str">
        <f>HLOOKUP(F122,'HY Financials'!$4:$4,1,0)</f>
        <v>HDCOBF</v>
      </c>
    </row>
    <row r="123" spans="1:27">
      <c r="A123" s="60">
        <f>IFERROR(VLOOKUP(J123,'TB mapping'!A:D,4,0),0)</f>
        <v>0</v>
      </c>
      <c r="B123" s="60">
        <f>IFERROR(VLOOKUP(J123,'TB mapping'!A:C,3,0),0)</f>
        <v>5.2</v>
      </c>
      <c r="C123" s="60" t="str">
        <f t="shared" si="3"/>
        <v>HDCOBF0</v>
      </c>
      <c r="D123" s="60" t="str">
        <f t="shared" si="4"/>
        <v>HDCOBF5.2</v>
      </c>
      <c r="E123" s="54" t="s">
        <v>790</v>
      </c>
      <c r="F123" s="54" t="s">
        <v>1801</v>
      </c>
      <c r="G123" s="54" t="s">
        <v>1802</v>
      </c>
      <c r="H123" s="55">
        <v>450000</v>
      </c>
      <c r="I123" s="54" t="s">
        <v>834</v>
      </c>
      <c r="J123" s="55">
        <v>452130</v>
      </c>
      <c r="K123" s="55">
        <v>0</v>
      </c>
      <c r="L123" s="54" t="s">
        <v>937</v>
      </c>
      <c r="M123" s="54" t="s">
        <v>793</v>
      </c>
      <c r="N123" s="55">
        <v>0</v>
      </c>
      <c r="O123" s="55">
        <v>4263055.51</v>
      </c>
      <c r="P123" s="55">
        <v>0</v>
      </c>
      <c r="Q123" s="55">
        <v>3862500</v>
      </c>
      <c r="R123" s="55">
        <v>0</v>
      </c>
      <c r="S123" s="55">
        <v>8125555.5099999998</v>
      </c>
      <c r="T123" s="55">
        <v>0</v>
      </c>
      <c r="U123" s="55">
        <v>4263055.51</v>
      </c>
      <c r="V123" s="55">
        <v>0</v>
      </c>
      <c r="W123" s="55">
        <v>3862500</v>
      </c>
      <c r="X123" s="55">
        <v>0</v>
      </c>
      <c r="Y123" s="55">
        <v>8125555.5099999998</v>
      </c>
      <c r="Z123" s="61">
        <f t="shared" si="5"/>
        <v>0.38624999999999998</v>
      </c>
      <c r="AA123" s="59" t="str">
        <f>HLOOKUP(F123,'HY Financials'!$4:$4,1,0)</f>
        <v>HDCOBF</v>
      </c>
    </row>
    <row r="124" spans="1:27">
      <c r="A124" s="60">
        <f>IFERROR(VLOOKUP(J124,'TB mapping'!A:D,4,0),0)</f>
        <v>0</v>
      </c>
      <c r="B124" s="60">
        <f>IFERROR(VLOOKUP(J124,'TB mapping'!A:C,3,0),0)</f>
        <v>5.2</v>
      </c>
      <c r="C124" s="60" t="str">
        <f t="shared" si="3"/>
        <v>HDCOBF0</v>
      </c>
      <c r="D124" s="60" t="str">
        <f t="shared" si="4"/>
        <v>HDCOBF5.2</v>
      </c>
      <c r="E124" s="54" t="s">
        <v>790</v>
      </c>
      <c r="F124" s="54" t="s">
        <v>1801</v>
      </c>
      <c r="G124" s="54" t="s">
        <v>1802</v>
      </c>
      <c r="H124" s="55">
        <v>450000</v>
      </c>
      <c r="I124" s="54" t="s">
        <v>834</v>
      </c>
      <c r="J124" s="55">
        <v>452135</v>
      </c>
      <c r="K124" s="55">
        <v>0</v>
      </c>
      <c r="L124" s="54" t="s">
        <v>938</v>
      </c>
      <c r="M124" s="54" t="s">
        <v>793</v>
      </c>
      <c r="N124" s="55">
        <v>0</v>
      </c>
      <c r="O124" s="55">
        <v>2193333.38</v>
      </c>
      <c r="P124" s="55">
        <v>0</v>
      </c>
      <c r="Q124" s="55">
        <v>2052500</v>
      </c>
      <c r="R124" s="55">
        <v>0</v>
      </c>
      <c r="S124" s="55">
        <v>4245833.38</v>
      </c>
      <c r="T124" s="55">
        <v>0</v>
      </c>
      <c r="U124" s="55">
        <v>2193333.38</v>
      </c>
      <c r="V124" s="55">
        <v>0</v>
      </c>
      <c r="W124" s="55">
        <v>2052500</v>
      </c>
      <c r="X124" s="55">
        <v>0</v>
      </c>
      <c r="Y124" s="55">
        <v>4245833.38</v>
      </c>
      <c r="Z124" s="61">
        <f t="shared" si="5"/>
        <v>0.20524999999999999</v>
      </c>
      <c r="AA124" s="59" t="str">
        <f>HLOOKUP(F124,'HY Financials'!$4:$4,1,0)</f>
        <v>HDCOBF</v>
      </c>
    </row>
    <row r="125" spans="1:27">
      <c r="A125" s="60">
        <f>IFERROR(VLOOKUP(J125,'TB mapping'!A:D,4,0),0)</f>
        <v>0</v>
      </c>
      <c r="B125" s="60">
        <f>IFERROR(VLOOKUP(J125,'TB mapping'!A:C,3,0),0)</f>
        <v>5.2</v>
      </c>
      <c r="C125" s="60" t="str">
        <f t="shared" si="3"/>
        <v>HDCOBF0</v>
      </c>
      <c r="D125" s="60" t="str">
        <f t="shared" si="4"/>
        <v>HDCOBF5.2</v>
      </c>
      <c r="E125" s="54" t="s">
        <v>790</v>
      </c>
      <c r="F125" s="54" t="s">
        <v>1801</v>
      </c>
      <c r="G125" s="54" t="s">
        <v>1802</v>
      </c>
      <c r="H125" s="55">
        <v>450000</v>
      </c>
      <c r="I125" s="54" t="s">
        <v>834</v>
      </c>
      <c r="J125" s="55">
        <v>452181</v>
      </c>
      <c r="K125" s="55">
        <v>0</v>
      </c>
      <c r="L125" s="54" t="s">
        <v>877</v>
      </c>
      <c r="M125" s="54" t="s">
        <v>793</v>
      </c>
      <c r="N125" s="55">
        <v>0</v>
      </c>
      <c r="O125" s="55">
        <v>0</v>
      </c>
      <c r="P125" s="55">
        <v>0</v>
      </c>
      <c r="Q125" s="55">
        <v>480842.5</v>
      </c>
      <c r="R125" s="55">
        <v>0</v>
      </c>
      <c r="S125" s="55">
        <v>480842.5</v>
      </c>
      <c r="T125" s="55">
        <v>0</v>
      </c>
      <c r="U125" s="55">
        <v>0</v>
      </c>
      <c r="V125" s="55">
        <v>0</v>
      </c>
      <c r="W125" s="55">
        <v>480842.5</v>
      </c>
      <c r="X125" s="55">
        <v>0</v>
      </c>
      <c r="Y125" s="55">
        <v>480842.5</v>
      </c>
      <c r="Z125" s="61">
        <f t="shared" si="5"/>
        <v>4.8084250000000002E-2</v>
      </c>
      <c r="AA125" s="59" t="str">
        <f>HLOOKUP(F125,'HY Financials'!$4:$4,1,0)</f>
        <v>HDCOBF</v>
      </c>
    </row>
    <row r="126" spans="1:27">
      <c r="A126" s="60">
        <f>IFERROR(VLOOKUP(J126,'TB mapping'!A:D,4,0),0)</f>
        <v>0</v>
      </c>
      <c r="B126" s="60">
        <f>IFERROR(VLOOKUP(J126,'TB mapping'!A:C,3,0),0)</f>
        <v>5.2</v>
      </c>
      <c r="C126" s="60" t="str">
        <f t="shared" si="3"/>
        <v>HDCOBF0</v>
      </c>
      <c r="D126" s="60" t="str">
        <f t="shared" si="4"/>
        <v>HDCOBF5.2</v>
      </c>
      <c r="E126" s="54" t="s">
        <v>790</v>
      </c>
      <c r="F126" s="54" t="s">
        <v>1801</v>
      </c>
      <c r="G126" s="54" t="s">
        <v>1802</v>
      </c>
      <c r="H126" s="55">
        <v>450000</v>
      </c>
      <c r="I126" s="54" t="s">
        <v>834</v>
      </c>
      <c r="J126" s="55">
        <v>452229</v>
      </c>
      <c r="K126" s="55">
        <v>0</v>
      </c>
      <c r="L126" s="54" t="s">
        <v>837</v>
      </c>
      <c r="M126" s="54" t="s">
        <v>793</v>
      </c>
      <c r="N126" s="55">
        <v>-213.8</v>
      </c>
      <c r="O126" s="55">
        <v>0</v>
      </c>
      <c r="P126" s="55">
        <v>0</v>
      </c>
      <c r="Q126" s="55">
        <v>3454.31</v>
      </c>
      <c r="R126" s="55">
        <v>0</v>
      </c>
      <c r="S126" s="55">
        <v>3240.51</v>
      </c>
      <c r="T126" s="55">
        <v>-213.8</v>
      </c>
      <c r="U126" s="55">
        <v>0</v>
      </c>
      <c r="V126" s="55">
        <v>0</v>
      </c>
      <c r="W126" s="55">
        <v>3454.31</v>
      </c>
      <c r="X126" s="55">
        <v>0</v>
      </c>
      <c r="Y126" s="55">
        <v>3240.51</v>
      </c>
      <c r="Z126" s="61">
        <f t="shared" si="5"/>
        <v>3.4543099999999999E-4</v>
      </c>
      <c r="AA126" s="59" t="str">
        <f>HLOOKUP(F126,'HY Financials'!$4:$4,1,0)</f>
        <v>HDCOBF</v>
      </c>
    </row>
    <row r="127" spans="1:27">
      <c r="A127" s="60">
        <f>IFERROR(VLOOKUP(J127,'TB mapping'!A:D,4,0),0)</f>
        <v>0</v>
      </c>
      <c r="B127" s="60">
        <f>IFERROR(VLOOKUP(J127,'TB mapping'!A:C,3,0),0)</f>
        <v>5.2</v>
      </c>
      <c r="C127" s="60" t="str">
        <f t="shared" si="3"/>
        <v>HDCOBF0</v>
      </c>
      <c r="D127" s="60" t="str">
        <f t="shared" si="4"/>
        <v>HDCOBF5.2</v>
      </c>
      <c r="E127" s="54" t="s">
        <v>790</v>
      </c>
      <c r="F127" s="54" t="s">
        <v>1801</v>
      </c>
      <c r="G127" s="54" t="s">
        <v>1802</v>
      </c>
      <c r="H127" s="55">
        <v>450000</v>
      </c>
      <c r="I127" s="54" t="s">
        <v>834</v>
      </c>
      <c r="J127" s="55">
        <v>452230</v>
      </c>
      <c r="K127" s="55">
        <v>0</v>
      </c>
      <c r="L127" s="54" t="s">
        <v>838</v>
      </c>
      <c r="M127" s="54" t="s">
        <v>793</v>
      </c>
      <c r="N127" s="55">
        <v>0</v>
      </c>
      <c r="O127" s="55">
        <v>2300220.6800000002</v>
      </c>
      <c r="P127" s="55">
        <v>0</v>
      </c>
      <c r="Q127" s="55">
        <v>1490045.49</v>
      </c>
      <c r="R127" s="55">
        <v>0</v>
      </c>
      <c r="S127" s="55">
        <v>3790266.17</v>
      </c>
      <c r="T127" s="55">
        <v>0</v>
      </c>
      <c r="U127" s="55">
        <v>2300220.6800000002</v>
      </c>
      <c r="V127" s="55">
        <v>0</v>
      </c>
      <c r="W127" s="55">
        <v>1490045.49</v>
      </c>
      <c r="X127" s="55">
        <v>0</v>
      </c>
      <c r="Y127" s="55">
        <v>3790266.17</v>
      </c>
      <c r="Z127" s="61">
        <f t="shared" si="5"/>
        <v>0.14900454899999999</v>
      </c>
      <c r="AA127" s="59" t="str">
        <f>HLOOKUP(F127,'HY Financials'!$4:$4,1,0)</f>
        <v>HDCOBF</v>
      </c>
    </row>
    <row r="128" spans="1:27">
      <c r="A128" s="60">
        <f>IFERROR(VLOOKUP(J128,'TB mapping'!A:D,4,0),0)</f>
        <v>0</v>
      </c>
      <c r="B128" s="60">
        <f>IFERROR(VLOOKUP(J128,'TB mapping'!A:C,3,0),0)</f>
        <v>5.2</v>
      </c>
      <c r="C128" s="60" t="str">
        <f t="shared" si="3"/>
        <v>HDCOBF0</v>
      </c>
      <c r="D128" s="60" t="str">
        <f t="shared" si="4"/>
        <v>HDCOBF5.2</v>
      </c>
      <c r="E128" s="54" t="s">
        <v>790</v>
      </c>
      <c r="F128" s="54" t="s">
        <v>1801</v>
      </c>
      <c r="G128" s="54" t="s">
        <v>1802</v>
      </c>
      <c r="H128" s="55">
        <v>450000</v>
      </c>
      <c r="I128" s="54" t="s">
        <v>834</v>
      </c>
      <c r="J128" s="55">
        <v>452247</v>
      </c>
      <c r="K128" s="55">
        <v>0</v>
      </c>
      <c r="L128" s="54" t="s">
        <v>1346</v>
      </c>
      <c r="M128" s="54" t="s">
        <v>793</v>
      </c>
      <c r="N128" s="55">
        <v>0</v>
      </c>
      <c r="O128" s="55">
        <v>954426.6</v>
      </c>
      <c r="P128" s="55">
        <v>0</v>
      </c>
      <c r="Q128" s="55">
        <v>1477282.04</v>
      </c>
      <c r="R128" s="55">
        <v>0</v>
      </c>
      <c r="S128" s="55">
        <v>2431708.64</v>
      </c>
      <c r="T128" s="55">
        <v>0</v>
      </c>
      <c r="U128" s="55">
        <v>954426.6</v>
      </c>
      <c r="V128" s="55">
        <v>0</v>
      </c>
      <c r="W128" s="55">
        <v>1477282.04</v>
      </c>
      <c r="X128" s="55">
        <v>0</v>
      </c>
      <c r="Y128" s="55">
        <v>2431708.64</v>
      </c>
      <c r="Z128" s="61">
        <f t="shared" si="5"/>
        <v>0.147728204</v>
      </c>
      <c r="AA128" s="59" t="str">
        <f>HLOOKUP(F128,'HY Financials'!$4:$4,1,0)</f>
        <v>HDCOBF</v>
      </c>
    </row>
    <row r="129" spans="1:28">
      <c r="A129" s="60">
        <f>IFERROR(VLOOKUP(J129,'TB mapping'!A:D,4,0),0)</f>
        <v>0</v>
      </c>
      <c r="B129" s="60">
        <f>IFERROR(VLOOKUP(J129,'TB mapping'!A:C,3,0),0)</f>
        <v>5.5</v>
      </c>
      <c r="C129" s="60" t="str">
        <f t="shared" si="3"/>
        <v>HDCOBF0</v>
      </c>
      <c r="D129" s="60" t="str">
        <f t="shared" si="4"/>
        <v>HDCOBF5.5</v>
      </c>
      <c r="E129" s="54" t="s">
        <v>790</v>
      </c>
      <c r="F129" s="54" t="s">
        <v>1801</v>
      </c>
      <c r="G129" s="54" t="s">
        <v>1802</v>
      </c>
      <c r="H129" s="55">
        <v>460000</v>
      </c>
      <c r="I129" s="54" t="s">
        <v>839</v>
      </c>
      <c r="J129" s="55">
        <v>460100</v>
      </c>
      <c r="K129" s="55">
        <v>0</v>
      </c>
      <c r="L129" s="54" t="s">
        <v>940</v>
      </c>
      <c r="M129" s="54" t="s">
        <v>793</v>
      </c>
      <c r="N129" s="55">
        <v>0</v>
      </c>
      <c r="O129" s="55">
        <v>65211.54</v>
      </c>
      <c r="P129" s="55">
        <v>0</v>
      </c>
      <c r="Q129" s="55">
        <v>19532.189999999999</v>
      </c>
      <c r="R129" s="55">
        <v>0</v>
      </c>
      <c r="S129" s="55">
        <v>84743.73</v>
      </c>
      <c r="T129" s="55">
        <v>0</v>
      </c>
      <c r="U129" s="55">
        <v>65211.54</v>
      </c>
      <c r="V129" s="55">
        <v>0</v>
      </c>
      <c r="W129" s="55">
        <v>19532.189999999999</v>
      </c>
      <c r="X129" s="55">
        <v>0</v>
      </c>
      <c r="Y129" s="55">
        <v>84743.73</v>
      </c>
      <c r="Z129" s="61">
        <f t="shared" si="5"/>
        <v>1.953219E-3</v>
      </c>
      <c r="AA129" s="59" t="str">
        <f>HLOOKUP(F129,'HY Financials'!$4:$4,1,0)</f>
        <v>HDCOBF</v>
      </c>
      <c r="AB129" s="59">
        <f t="shared" ref="AB129:AB135" si="6">SUMIF(AA:AA,AA129,Z:Z)</f>
        <v>234.44818825699988</v>
      </c>
    </row>
    <row r="130" spans="1:28">
      <c r="A130" s="60">
        <f>IFERROR(VLOOKUP(J130,'TB mapping'!A:D,4,0),0)</f>
        <v>0</v>
      </c>
      <c r="B130" s="60">
        <f>IFERROR(VLOOKUP(J130,'TB mapping'!A:C,3,0),0)</f>
        <v>5.5</v>
      </c>
      <c r="C130" s="60" t="str">
        <f t="shared" si="3"/>
        <v>HDCOBF0</v>
      </c>
      <c r="D130" s="60" t="str">
        <f t="shared" si="4"/>
        <v>HDCOBF5.5</v>
      </c>
      <c r="E130" s="54" t="s">
        <v>790</v>
      </c>
      <c r="F130" s="54" t="s">
        <v>1801</v>
      </c>
      <c r="G130" s="54" t="s">
        <v>1802</v>
      </c>
      <c r="H130" s="55">
        <v>460000</v>
      </c>
      <c r="I130" s="54" t="s">
        <v>839</v>
      </c>
      <c r="J130" s="55">
        <v>460106</v>
      </c>
      <c r="K130" s="55">
        <v>0</v>
      </c>
      <c r="L130" s="54" t="s">
        <v>840</v>
      </c>
      <c r="M130" s="54" t="s">
        <v>793</v>
      </c>
      <c r="N130" s="55">
        <v>-60174.78</v>
      </c>
      <c r="O130" s="55">
        <v>0</v>
      </c>
      <c r="P130" s="55">
        <v>-19258.89</v>
      </c>
      <c r="Q130" s="55">
        <v>0</v>
      </c>
      <c r="R130" s="55">
        <v>-79433.67</v>
      </c>
      <c r="S130" s="55">
        <v>0</v>
      </c>
      <c r="T130" s="55">
        <v>-60174.78</v>
      </c>
      <c r="U130" s="55">
        <v>0</v>
      </c>
      <c r="V130" s="55">
        <v>-19258.89</v>
      </c>
      <c r="W130" s="55">
        <v>0</v>
      </c>
      <c r="X130" s="55">
        <v>-79433.67</v>
      </c>
      <c r="Y130" s="55">
        <v>0</v>
      </c>
      <c r="Z130" s="61">
        <f t="shared" si="5"/>
        <v>-1.9258889999999999E-3</v>
      </c>
      <c r="AA130" s="59" t="str">
        <f>HLOOKUP(F130,'HY Financials'!$4:$4,1,0)</f>
        <v>HDCOBF</v>
      </c>
      <c r="AB130" s="59">
        <f t="shared" si="6"/>
        <v>234.44818825699988</v>
      </c>
    </row>
    <row r="131" spans="1:28">
      <c r="A131" s="60">
        <f>IFERROR(VLOOKUP(J131,'TB mapping'!A:D,4,0),0)</f>
        <v>0</v>
      </c>
      <c r="B131" s="60">
        <f>IFERROR(VLOOKUP(J131,'TB mapping'!A:C,3,0),0)</f>
        <v>5.5</v>
      </c>
      <c r="C131" s="60" t="str">
        <f t="shared" si="3"/>
        <v>HDCOBF0</v>
      </c>
      <c r="D131" s="60" t="str">
        <f t="shared" si="4"/>
        <v>HDCOBF5.5</v>
      </c>
      <c r="E131" s="54" t="s">
        <v>790</v>
      </c>
      <c r="F131" s="54" t="s">
        <v>1801</v>
      </c>
      <c r="G131" s="54" t="s">
        <v>1802</v>
      </c>
      <c r="H131" s="55">
        <v>460000</v>
      </c>
      <c r="I131" s="54" t="s">
        <v>839</v>
      </c>
      <c r="J131" s="55">
        <v>460120</v>
      </c>
      <c r="K131" s="55">
        <v>0</v>
      </c>
      <c r="L131" s="54" t="s">
        <v>941</v>
      </c>
      <c r="M131" s="54" t="s">
        <v>793</v>
      </c>
      <c r="N131" s="55">
        <v>-464.41</v>
      </c>
      <c r="O131" s="55">
        <v>0</v>
      </c>
      <c r="P131" s="55">
        <v>0</v>
      </c>
      <c r="Q131" s="55">
        <v>11.5</v>
      </c>
      <c r="R131" s="55">
        <v>-452.91</v>
      </c>
      <c r="S131" s="55">
        <v>0</v>
      </c>
      <c r="T131" s="55">
        <v>-464.41</v>
      </c>
      <c r="U131" s="55">
        <v>0</v>
      </c>
      <c r="V131" s="55">
        <v>0</v>
      </c>
      <c r="W131" s="55">
        <v>11.5</v>
      </c>
      <c r="X131" s="55">
        <v>-452.91</v>
      </c>
      <c r="Y131" s="55">
        <v>0</v>
      </c>
      <c r="Z131" s="61">
        <f t="shared" si="5"/>
        <v>1.15E-6</v>
      </c>
      <c r="AA131" s="59" t="str">
        <f>HLOOKUP(F131,'HY Financials'!$4:$4,1,0)</f>
        <v>HDCOBF</v>
      </c>
      <c r="AB131" s="59">
        <f t="shared" si="6"/>
        <v>234.44818825699988</v>
      </c>
    </row>
    <row r="132" spans="1:28">
      <c r="A132" s="60">
        <f>IFERROR(VLOOKUP(J132,'TB mapping'!A:D,4,0),0)</f>
        <v>0</v>
      </c>
      <c r="B132" s="60">
        <f>IFERROR(VLOOKUP(J132,'TB mapping'!A:C,3,0),0)</f>
        <v>5.5</v>
      </c>
      <c r="C132" s="60" t="str">
        <f t="shared" ref="C132:C195" si="7">F132&amp;A132</f>
        <v>HDCOBF0</v>
      </c>
      <c r="D132" s="60" t="str">
        <f t="shared" ref="D132:D195" si="8">F132&amp;B132</f>
        <v>HDCOBF5.5</v>
      </c>
      <c r="E132" s="54" t="s">
        <v>790</v>
      </c>
      <c r="F132" s="54" t="s">
        <v>1801</v>
      </c>
      <c r="G132" s="54" t="s">
        <v>1802</v>
      </c>
      <c r="H132" s="55">
        <v>460000</v>
      </c>
      <c r="I132" s="54" t="s">
        <v>839</v>
      </c>
      <c r="J132" s="55">
        <v>460122</v>
      </c>
      <c r="K132" s="55">
        <v>0</v>
      </c>
      <c r="L132" s="54" t="s">
        <v>1001</v>
      </c>
      <c r="M132" s="54" t="s">
        <v>793</v>
      </c>
      <c r="N132" s="55">
        <v>0</v>
      </c>
      <c r="O132" s="55">
        <v>0.8</v>
      </c>
      <c r="P132" s="55">
        <v>-118.53</v>
      </c>
      <c r="Q132" s="55">
        <v>0</v>
      </c>
      <c r="R132" s="55">
        <v>-117.73</v>
      </c>
      <c r="S132" s="55">
        <v>0</v>
      </c>
      <c r="T132" s="55">
        <v>0</v>
      </c>
      <c r="U132" s="55">
        <v>0.8</v>
      </c>
      <c r="V132" s="55">
        <v>-118.53</v>
      </c>
      <c r="W132" s="55">
        <v>0</v>
      </c>
      <c r="X132" s="55">
        <v>-117.73</v>
      </c>
      <c r="Y132" s="55">
        <v>0</v>
      </c>
      <c r="Z132" s="61">
        <f t="shared" ref="Z132:Z195" si="9">IF(I132="Issue Capital",(X132+Y132)/10000000,(V132+W132)/10000000)</f>
        <v>-1.1853E-5</v>
      </c>
      <c r="AA132" s="59" t="str">
        <f>HLOOKUP(F132,'HY Financials'!$4:$4,1,0)</f>
        <v>HDCOBF</v>
      </c>
      <c r="AB132" s="59">
        <f t="shared" si="6"/>
        <v>234.44818825699988</v>
      </c>
    </row>
    <row r="133" spans="1:28">
      <c r="A133" s="60">
        <f>IFERROR(VLOOKUP(J133,'TB mapping'!A:D,4,0),0)</f>
        <v>0</v>
      </c>
      <c r="B133" s="60">
        <f>IFERROR(VLOOKUP(J133,'TB mapping'!A:C,3,0),0)</f>
        <v>5.5</v>
      </c>
      <c r="C133" s="60" t="str">
        <f t="shared" si="7"/>
        <v>HDCOBF0</v>
      </c>
      <c r="D133" s="60" t="str">
        <f t="shared" si="8"/>
        <v>HDCOBF5.5</v>
      </c>
      <c r="E133" s="54" t="s">
        <v>790</v>
      </c>
      <c r="F133" s="54" t="s">
        <v>1801</v>
      </c>
      <c r="G133" s="54" t="s">
        <v>1802</v>
      </c>
      <c r="H133" s="55">
        <v>460000</v>
      </c>
      <c r="I133" s="54" t="s">
        <v>839</v>
      </c>
      <c r="J133" s="55">
        <v>460126</v>
      </c>
      <c r="K133" s="55">
        <v>0</v>
      </c>
      <c r="L133" s="54" t="s">
        <v>1026</v>
      </c>
      <c r="M133" s="54" t="s">
        <v>793</v>
      </c>
      <c r="N133" s="55">
        <v>-3015.87</v>
      </c>
      <c r="O133" s="55">
        <v>0</v>
      </c>
      <c r="P133" s="55">
        <v>-171.36</v>
      </c>
      <c r="Q133" s="55">
        <v>0</v>
      </c>
      <c r="R133" s="55">
        <v>-3187.23</v>
      </c>
      <c r="S133" s="55">
        <v>0</v>
      </c>
      <c r="T133" s="55">
        <v>-3015.87</v>
      </c>
      <c r="U133" s="55">
        <v>0</v>
      </c>
      <c r="V133" s="55">
        <v>-171.36</v>
      </c>
      <c r="W133" s="55">
        <v>0</v>
      </c>
      <c r="X133" s="55">
        <v>-3187.23</v>
      </c>
      <c r="Y133" s="55">
        <v>0</v>
      </c>
      <c r="Z133" s="61">
        <f t="shared" si="9"/>
        <v>-1.7136E-5</v>
      </c>
      <c r="AA133" s="59" t="str">
        <f>HLOOKUP(F133,'HY Financials'!$4:$4,1,0)</f>
        <v>HDCOBF</v>
      </c>
      <c r="AB133" s="59">
        <f t="shared" si="6"/>
        <v>234.44818825699988</v>
      </c>
    </row>
    <row r="134" spans="1:28">
      <c r="A134" s="60">
        <f>IFERROR(VLOOKUP(J134,'TB mapping'!A:D,4,0),0)</f>
        <v>0</v>
      </c>
      <c r="B134" s="60">
        <f>IFERROR(VLOOKUP(J134,'TB mapping'!A:C,3,0),0)</f>
        <v>5.5</v>
      </c>
      <c r="C134" s="60" t="str">
        <f t="shared" si="7"/>
        <v>HDCOBF0</v>
      </c>
      <c r="D134" s="60" t="str">
        <f t="shared" si="8"/>
        <v>HDCOBF5.5</v>
      </c>
      <c r="E134" s="54" t="s">
        <v>790</v>
      </c>
      <c r="F134" s="54" t="s">
        <v>1801</v>
      </c>
      <c r="G134" s="54" t="s">
        <v>1802</v>
      </c>
      <c r="H134" s="55">
        <v>460000</v>
      </c>
      <c r="I134" s="54" t="s">
        <v>839</v>
      </c>
      <c r="J134" s="55">
        <v>460143</v>
      </c>
      <c r="K134" s="55">
        <v>0</v>
      </c>
      <c r="L134" s="54" t="s">
        <v>1002</v>
      </c>
      <c r="M134" s="54" t="s">
        <v>793</v>
      </c>
      <c r="N134" s="55">
        <v>-1556.88</v>
      </c>
      <c r="O134" s="55">
        <v>0</v>
      </c>
      <c r="P134" s="55">
        <v>-0.28999999999999998</v>
      </c>
      <c r="Q134" s="55">
        <v>0</v>
      </c>
      <c r="R134" s="55">
        <v>-1557.17</v>
      </c>
      <c r="S134" s="55">
        <v>0</v>
      </c>
      <c r="T134" s="55">
        <v>-1556.88</v>
      </c>
      <c r="U134" s="55">
        <v>0</v>
      </c>
      <c r="V134" s="55">
        <v>-0.28999999999999998</v>
      </c>
      <c r="W134" s="55">
        <v>0</v>
      </c>
      <c r="X134" s="55">
        <v>-1557.17</v>
      </c>
      <c r="Y134" s="55">
        <v>0</v>
      </c>
      <c r="Z134" s="61">
        <f t="shared" si="9"/>
        <v>-2.8999999999999998E-8</v>
      </c>
      <c r="AA134" s="59" t="str">
        <f>HLOOKUP(F134,'HY Financials'!$4:$4,1,0)</f>
        <v>HDCOBF</v>
      </c>
      <c r="AB134" s="59">
        <f t="shared" si="6"/>
        <v>234.44818825699988</v>
      </c>
    </row>
    <row r="135" spans="1:28">
      <c r="A135" s="60">
        <f>IFERROR(VLOOKUP(J135,'TB mapping'!A:D,4,0),0)</f>
        <v>0</v>
      </c>
      <c r="B135" s="60">
        <f>IFERROR(VLOOKUP(J135,'TB mapping'!A:C,3,0),0)</f>
        <v>5.5</v>
      </c>
      <c r="C135" s="60" t="str">
        <f t="shared" si="7"/>
        <v>HDCOBF0</v>
      </c>
      <c r="D135" s="60" t="str">
        <f t="shared" si="8"/>
        <v>HDCOBF5.5</v>
      </c>
      <c r="E135" s="54" t="s">
        <v>790</v>
      </c>
      <c r="F135" s="54" t="s">
        <v>1801</v>
      </c>
      <c r="G135" s="54" t="s">
        <v>1802</v>
      </c>
      <c r="H135" s="55">
        <v>460000</v>
      </c>
      <c r="I135" s="54" t="s">
        <v>839</v>
      </c>
      <c r="J135" s="55">
        <v>460146</v>
      </c>
      <c r="K135" s="55">
        <v>0</v>
      </c>
      <c r="L135" s="54" t="s">
        <v>1048</v>
      </c>
      <c r="M135" s="54" t="s">
        <v>793</v>
      </c>
      <c r="N135" s="55">
        <v>-1.24</v>
      </c>
      <c r="O135" s="55">
        <v>0</v>
      </c>
      <c r="P135" s="55">
        <v>0</v>
      </c>
      <c r="Q135" s="55">
        <v>0</v>
      </c>
      <c r="R135" s="55">
        <v>-1.24</v>
      </c>
      <c r="S135" s="55">
        <v>0</v>
      </c>
      <c r="T135" s="55">
        <v>-1.24</v>
      </c>
      <c r="U135" s="55">
        <v>0</v>
      </c>
      <c r="V135" s="55">
        <v>0</v>
      </c>
      <c r="W135" s="55">
        <v>0</v>
      </c>
      <c r="X135" s="55">
        <v>-1.24</v>
      </c>
      <c r="Y135" s="55">
        <v>0</v>
      </c>
      <c r="Z135" s="61">
        <f t="shared" si="9"/>
        <v>0</v>
      </c>
      <c r="AA135" s="59" t="str">
        <f>HLOOKUP(F135,'HY Financials'!$4:$4,1,0)</f>
        <v>HDCOBF</v>
      </c>
      <c r="AB135" s="59">
        <f t="shared" si="6"/>
        <v>234.44818825699988</v>
      </c>
    </row>
    <row r="136" spans="1:28">
      <c r="A136" s="60">
        <f>IFERROR(VLOOKUP(J136,'TB mapping'!A:D,4,0),0)</f>
        <v>0</v>
      </c>
      <c r="B136" s="60">
        <f>IFERROR(VLOOKUP(J136,'TB mapping'!A:C,3,0),0)</f>
        <v>5.5</v>
      </c>
      <c r="C136" s="60" t="str">
        <f t="shared" si="7"/>
        <v>HDCOBF0</v>
      </c>
      <c r="D136" s="60" t="str">
        <f t="shared" si="8"/>
        <v>HDCOBF5.5</v>
      </c>
      <c r="E136" s="54" t="s">
        <v>790</v>
      </c>
      <c r="F136" s="54" t="s">
        <v>1801</v>
      </c>
      <c r="G136" s="54" t="s">
        <v>1802</v>
      </c>
      <c r="H136" s="55">
        <v>460000</v>
      </c>
      <c r="I136" s="54" t="s">
        <v>839</v>
      </c>
      <c r="J136" s="55">
        <v>460147</v>
      </c>
      <c r="K136" s="55">
        <v>0</v>
      </c>
      <c r="L136" s="54" t="s">
        <v>1309</v>
      </c>
      <c r="M136" s="54" t="s">
        <v>793</v>
      </c>
      <c r="N136" s="55">
        <v>0</v>
      </c>
      <c r="O136" s="55">
        <v>0.4</v>
      </c>
      <c r="P136" s="55">
        <v>0</v>
      </c>
      <c r="Q136" s="55">
        <v>0</v>
      </c>
      <c r="R136" s="55">
        <v>0</v>
      </c>
      <c r="S136" s="55">
        <v>0.4</v>
      </c>
      <c r="T136" s="55">
        <v>0</v>
      </c>
      <c r="U136" s="55">
        <v>0.4</v>
      </c>
      <c r="V136" s="55">
        <v>0</v>
      </c>
      <c r="W136" s="55">
        <v>0</v>
      </c>
      <c r="X136" s="55">
        <v>0</v>
      </c>
      <c r="Y136" s="55">
        <v>0.4</v>
      </c>
      <c r="Z136" s="61">
        <f t="shared" si="9"/>
        <v>0</v>
      </c>
      <c r="AA136" s="59" t="str">
        <f>HLOOKUP(F136,'HY Financials'!$4:$4,1,0)</f>
        <v>HDCOBF</v>
      </c>
    </row>
    <row r="137" spans="1:28">
      <c r="A137" s="60">
        <f>IFERROR(VLOOKUP(J137,'TB mapping'!A:D,4,0),0)</f>
        <v>0</v>
      </c>
      <c r="B137" s="60">
        <f>IFERROR(VLOOKUP(J137,'TB mapping'!A:C,3,0),0)</f>
        <v>5.5</v>
      </c>
      <c r="C137" s="60" t="str">
        <f t="shared" si="7"/>
        <v>HDCOBF0</v>
      </c>
      <c r="D137" s="60" t="str">
        <f t="shared" si="8"/>
        <v>HDCOBF5.5</v>
      </c>
      <c r="E137" s="54" t="s">
        <v>790</v>
      </c>
      <c r="F137" s="54" t="s">
        <v>1801</v>
      </c>
      <c r="G137" s="54" t="s">
        <v>1802</v>
      </c>
      <c r="H137" s="55">
        <v>460000</v>
      </c>
      <c r="I137" s="54" t="s">
        <v>839</v>
      </c>
      <c r="J137" s="55">
        <v>460148</v>
      </c>
      <c r="K137" s="55">
        <v>0</v>
      </c>
      <c r="L137" s="54" t="s">
        <v>1485</v>
      </c>
      <c r="M137" s="54" t="s">
        <v>793</v>
      </c>
      <c r="N137" s="55">
        <v>0</v>
      </c>
      <c r="O137" s="55">
        <v>0.44</v>
      </c>
      <c r="P137" s="55">
        <v>0</v>
      </c>
      <c r="Q137" s="55">
        <v>5.38</v>
      </c>
      <c r="R137" s="55">
        <v>0</v>
      </c>
      <c r="S137" s="55">
        <v>5.82</v>
      </c>
      <c r="T137" s="55">
        <v>0</v>
      </c>
      <c r="U137" s="55">
        <v>0.44</v>
      </c>
      <c r="V137" s="55">
        <v>0</v>
      </c>
      <c r="W137" s="55">
        <v>5.38</v>
      </c>
      <c r="X137" s="55">
        <v>0</v>
      </c>
      <c r="Y137" s="55">
        <v>5.82</v>
      </c>
      <c r="Z137" s="61">
        <f t="shared" si="9"/>
        <v>5.3799999999999997E-7</v>
      </c>
      <c r="AA137" s="59" t="str">
        <f>HLOOKUP(F137,'HY Financials'!$4:$4,1,0)</f>
        <v>HDCOBF</v>
      </c>
    </row>
    <row r="138" spans="1:28">
      <c r="A138" s="60">
        <f>IFERROR(VLOOKUP(J138,'TB mapping'!A:D,4,0),0)</f>
        <v>0</v>
      </c>
      <c r="B138" s="60">
        <f>IFERROR(VLOOKUP(J138,'TB mapping'!A:C,3,0),0)</f>
        <v>5.3</v>
      </c>
      <c r="C138" s="60" t="str">
        <f t="shared" si="7"/>
        <v>HDCOBF0</v>
      </c>
      <c r="D138" s="60" t="str">
        <f t="shared" si="8"/>
        <v>HDCOBF5.3</v>
      </c>
      <c r="E138" s="54" t="s">
        <v>790</v>
      </c>
      <c r="F138" s="54" t="s">
        <v>1801</v>
      </c>
      <c r="G138" s="54" t="s">
        <v>1802</v>
      </c>
      <c r="H138" s="55">
        <v>510000</v>
      </c>
      <c r="I138" s="54" t="s">
        <v>842</v>
      </c>
      <c r="J138" s="55">
        <v>512120</v>
      </c>
      <c r="K138" s="55">
        <v>0</v>
      </c>
      <c r="L138" s="54" t="s">
        <v>843</v>
      </c>
      <c r="M138" s="54" t="s">
        <v>793</v>
      </c>
      <c r="N138" s="55">
        <v>-5906726.7300000004</v>
      </c>
      <c r="O138" s="55">
        <v>0</v>
      </c>
      <c r="P138" s="55">
        <v>-6868079.7999999998</v>
      </c>
      <c r="Q138" s="55">
        <v>0</v>
      </c>
      <c r="R138" s="55">
        <v>-12774806.529999999</v>
      </c>
      <c r="S138" s="55">
        <v>0</v>
      </c>
      <c r="T138" s="55">
        <v>-5906726.7300000004</v>
      </c>
      <c r="U138" s="55">
        <v>0</v>
      </c>
      <c r="V138" s="55">
        <v>-6868079.7999999998</v>
      </c>
      <c r="W138" s="55">
        <v>0</v>
      </c>
      <c r="X138" s="55">
        <v>-12774806.529999999</v>
      </c>
      <c r="Y138" s="55">
        <v>0</v>
      </c>
      <c r="Z138" s="61">
        <f t="shared" si="9"/>
        <v>-0.68680797999999998</v>
      </c>
      <c r="AA138" s="59" t="str">
        <f>HLOOKUP(F138,'HY Financials'!$4:$4,1,0)</f>
        <v>HDCOBF</v>
      </c>
    </row>
    <row r="139" spans="1:28">
      <c r="A139" s="60">
        <f>IFERROR(VLOOKUP(J139,'TB mapping'!A:D,4,0),0)</f>
        <v>0</v>
      </c>
      <c r="B139" s="60">
        <f>IFERROR(VLOOKUP(J139,'TB mapping'!A:C,3,0),0)</f>
        <v>5.3</v>
      </c>
      <c r="C139" s="60" t="str">
        <f t="shared" si="7"/>
        <v>HDCOBF0</v>
      </c>
      <c r="D139" s="60" t="str">
        <f t="shared" si="8"/>
        <v>HDCOBF5.3</v>
      </c>
      <c r="E139" s="54" t="s">
        <v>790</v>
      </c>
      <c r="F139" s="54" t="s">
        <v>1801</v>
      </c>
      <c r="G139" s="54" t="s">
        <v>1802</v>
      </c>
      <c r="H139" s="55">
        <v>510000</v>
      </c>
      <c r="I139" s="54" t="s">
        <v>842</v>
      </c>
      <c r="J139" s="55">
        <v>512247</v>
      </c>
      <c r="K139" s="55">
        <v>0</v>
      </c>
      <c r="L139" s="54" t="s">
        <v>1348</v>
      </c>
      <c r="M139" s="54" t="s">
        <v>793</v>
      </c>
      <c r="N139" s="55">
        <v>0</v>
      </c>
      <c r="O139" s="55">
        <v>1482.18</v>
      </c>
      <c r="P139" s="55">
        <v>-95.19</v>
      </c>
      <c r="Q139" s="55">
        <v>0</v>
      </c>
      <c r="R139" s="55">
        <v>0</v>
      </c>
      <c r="S139" s="55">
        <v>1386.99</v>
      </c>
      <c r="T139" s="55">
        <v>0</v>
      </c>
      <c r="U139" s="55">
        <v>1482.18</v>
      </c>
      <c r="V139" s="55">
        <v>-95.19</v>
      </c>
      <c r="W139" s="55">
        <v>0</v>
      </c>
      <c r="X139" s="55">
        <v>0</v>
      </c>
      <c r="Y139" s="55">
        <v>1386.99</v>
      </c>
      <c r="Z139" s="61">
        <f t="shared" si="9"/>
        <v>-9.5189999999999998E-6</v>
      </c>
      <c r="AA139" s="59" t="str">
        <f>HLOOKUP(F139,'HY Financials'!$4:$4,1,0)</f>
        <v>HDCOBF</v>
      </c>
    </row>
    <row r="140" spans="1:28">
      <c r="A140" s="60">
        <f>IFERROR(VLOOKUP(J140,'TB mapping'!A:D,4,0),0)</f>
        <v>0</v>
      </c>
      <c r="B140" s="60">
        <f>IFERROR(VLOOKUP(J140,'TB mapping'!A:C,3,0),0)</f>
        <v>6.4</v>
      </c>
      <c r="C140" s="60" t="str">
        <f t="shared" si="7"/>
        <v>HDCOBF0</v>
      </c>
      <c r="D140" s="60" t="str">
        <f t="shared" si="8"/>
        <v>HDCOBF6.4</v>
      </c>
      <c r="E140" s="54" t="s">
        <v>790</v>
      </c>
      <c r="F140" s="54" t="s">
        <v>1801</v>
      </c>
      <c r="G140" s="54" t="s">
        <v>1802</v>
      </c>
      <c r="H140" s="55">
        <v>550000</v>
      </c>
      <c r="I140" s="54" t="s">
        <v>846</v>
      </c>
      <c r="J140" s="392">
        <v>553105</v>
      </c>
      <c r="K140" s="55">
        <v>0</v>
      </c>
      <c r="L140" s="54" t="s">
        <v>945</v>
      </c>
      <c r="M140" s="54" t="s">
        <v>793</v>
      </c>
      <c r="N140" s="55">
        <v>-1687.57</v>
      </c>
      <c r="O140" s="55">
        <v>0</v>
      </c>
      <c r="P140" s="55">
        <v>-19924.07</v>
      </c>
      <c r="Q140" s="55">
        <v>0</v>
      </c>
      <c r="R140" s="55">
        <v>-21611.64</v>
      </c>
      <c r="S140" s="55">
        <v>0</v>
      </c>
      <c r="T140" s="55">
        <v>-1687.57</v>
      </c>
      <c r="U140" s="55">
        <v>0</v>
      </c>
      <c r="V140" s="55">
        <v>-19924.07</v>
      </c>
      <c r="W140" s="55">
        <v>0</v>
      </c>
      <c r="X140" s="55">
        <v>-21611.64</v>
      </c>
      <c r="Y140" s="55">
        <v>0</v>
      </c>
      <c r="Z140" s="61">
        <f t="shared" si="9"/>
        <v>-1.9924069999999999E-3</v>
      </c>
      <c r="AA140" s="59" t="str">
        <f>HLOOKUP(F140,'HY Financials'!$4:$4,1,0)</f>
        <v>HDCOBF</v>
      </c>
    </row>
    <row r="141" spans="1:28">
      <c r="A141" s="60">
        <f>IFERROR(VLOOKUP(J141,'TB mapping'!A:D,4,0),0)</f>
        <v>0</v>
      </c>
      <c r="B141" s="60">
        <f>IFERROR(VLOOKUP(J141,'TB mapping'!A:C,3,0),0)</f>
        <v>6.4</v>
      </c>
      <c r="C141" s="60" t="str">
        <f t="shared" si="7"/>
        <v>HDCOBF0</v>
      </c>
      <c r="D141" s="60" t="str">
        <f t="shared" si="8"/>
        <v>HDCOBF6.4</v>
      </c>
      <c r="E141" s="54" t="s">
        <v>790</v>
      </c>
      <c r="F141" s="54" t="s">
        <v>1801</v>
      </c>
      <c r="G141" s="54" t="s">
        <v>1802</v>
      </c>
      <c r="H141" s="55">
        <v>550000</v>
      </c>
      <c r="I141" s="54" t="s">
        <v>846</v>
      </c>
      <c r="J141" s="392">
        <v>553107</v>
      </c>
      <c r="K141" s="55">
        <v>0</v>
      </c>
      <c r="L141" s="54" t="s">
        <v>847</v>
      </c>
      <c r="M141" s="54" t="s">
        <v>793</v>
      </c>
      <c r="N141" s="55">
        <v>-49661</v>
      </c>
      <c r="O141" s="55">
        <v>0</v>
      </c>
      <c r="P141" s="55">
        <v>-97539.28</v>
      </c>
      <c r="Q141" s="55">
        <v>0</v>
      </c>
      <c r="R141" s="55">
        <v>-147200.28</v>
      </c>
      <c r="S141" s="55">
        <v>0</v>
      </c>
      <c r="T141" s="55">
        <v>-49661</v>
      </c>
      <c r="U141" s="55">
        <v>0</v>
      </c>
      <c r="V141" s="55">
        <v>-97539.28</v>
      </c>
      <c r="W141" s="55">
        <v>0</v>
      </c>
      <c r="X141" s="55">
        <v>-147200.28</v>
      </c>
      <c r="Y141" s="55">
        <v>0</v>
      </c>
      <c r="Z141" s="61">
        <f t="shared" si="9"/>
        <v>-9.7539280000000003E-3</v>
      </c>
      <c r="AA141" s="59" t="str">
        <f>HLOOKUP(F141,'HY Financials'!$4:$4,1,0)</f>
        <v>HDCOBF</v>
      </c>
    </row>
    <row r="142" spans="1:28">
      <c r="A142" s="60">
        <f>IFERROR(VLOOKUP(J142,'TB mapping'!A:D,4,0),0)</f>
        <v>0</v>
      </c>
      <c r="B142" s="60">
        <f>IFERROR(VLOOKUP(J142,'TB mapping'!A:C,3,0),0)</f>
        <v>6.4</v>
      </c>
      <c r="C142" s="60" t="str">
        <f t="shared" si="7"/>
        <v>HDCOBF0</v>
      </c>
      <c r="D142" s="60" t="str">
        <f t="shared" si="8"/>
        <v>HDCOBF6.4</v>
      </c>
      <c r="E142" s="54" t="s">
        <v>790</v>
      </c>
      <c r="F142" s="54" t="s">
        <v>1801</v>
      </c>
      <c r="G142" s="54" t="s">
        <v>1802</v>
      </c>
      <c r="H142" s="55">
        <v>550000</v>
      </c>
      <c r="I142" s="54" t="s">
        <v>846</v>
      </c>
      <c r="J142" s="392">
        <v>553117</v>
      </c>
      <c r="K142" s="55">
        <v>0</v>
      </c>
      <c r="L142" s="54" t="s">
        <v>848</v>
      </c>
      <c r="M142" s="54" t="s">
        <v>793</v>
      </c>
      <c r="N142" s="55">
        <v>-84458.63</v>
      </c>
      <c r="O142" s="55">
        <v>0</v>
      </c>
      <c r="P142" s="55">
        <v>-31084.85</v>
      </c>
      <c r="Q142" s="55">
        <v>0</v>
      </c>
      <c r="R142" s="55">
        <v>-115543.48</v>
      </c>
      <c r="S142" s="55">
        <v>0</v>
      </c>
      <c r="T142" s="55">
        <v>-84458.63</v>
      </c>
      <c r="U142" s="55">
        <v>0</v>
      </c>
      <c r="V142" s="55">
        <v>-31084.85</v>
      </c>
      <c r="W142" s="55">
        <v>0</v>
      </c>
      <c r="X142" s="55">
        <v>-115543.48</v>
      </c>
      <c r="Y142" s="55">
        <v>0</v>
      </c>
      <c r="Z142" s="61">
        <f t="shared" si="9"/>
        <v>-3.1084849999999998E-3</v>
      </c>
      <c r="AA142" s="59" t="str">
        <f>HLOOKUP(F142,'HY Financials'!$4:$4,1,0)</f>
        <v>HDCOBF</v>
      </c>
    </row>
    <row r="143" spans="1:28">
      <c r="A143" s="60">
        <f>IFERROR(VLOOKUP(J143,'TB mapping'!A:D,4,0),0)</f>
        <v>0</v>
      </c>
      <c r="B143" s="60">
        <f>IFERROR(VLOOKUP(J143,'TB mapping'!A:C,3,0),0)</f>
        <v>6.4</v>
      </c>
      <c r="C143" s="60" t="str">
        <f t="shared" si="7"/>
        <v>HDCOBF0</v>
      </c>
      <c r="D143" s="60" t="str">
        <f t="shared" si="8"/>
        <v>HDCOBF6.4</v>
      </c>
      <c r="E143" s="54" t="s">
        <v>790</v>
      </c>
      <c r="F143" s="54" t="s">
        <v>1801</v>
      </c>
      <c r="G143" s="54" t="s">
        <v>1802</v>
      </c>
      <c r="H143" s="55">
        <v>550000</v>
      </c>
      <c r="I143" s="54" t="s">
        <v>846</v>
      </c>
      <c r="J143" s="392">
        <v>553129</v>
      </c>
      <c r="K143" s="55">
        <v>0</v>
      </c>
      <c r="L143" s="54" t="s">
        <v>849</v>
      </c>
      <c r="M143" s="54" t="s">
        <v>793</v>
      </c>
      <c r="N143" s="55">
        <v>-490067.72</v>
      </c>
      <c r="O143" s="55">
        <v>0</v>
      </c>
      <c r="P143" s="55">
        <v>-418048.97</v>
      </c>
      <c r="Q143" s="55">
        <v>0</v>
      </c>
      <c r="R143" s="55">
        <v>-908116.69</v>
      </c>
      <c r="S143" s="55">
        <v>0</v>
      </c>
      <c r="T143" s="55">
        <v>-490067.72</v>
      </c>
      <c r="U143" s="55">
        <v>0</v>
      </c>
      <c r="V143" s="55">
        <v>-418048.97</v>
      </c>
      <c r="W143" s="55">
        <v>0</v>
      </c>
      <c r="X143" s="55">
        <v>-908116.69</v>
      </c>
      <c r="Y143" s="55">
        <v>0</v>
      </c>
      <c r="Z143" s="61">
        <f t="shared" si="9"/>
        <v>-4.1804897000000001E-2</v>
      </c>
      <c r="AA143" s="59" t="str">
        <f>HLOOKUP(F143,'HY Financials'!$4:$4,1,0)</f>
        <v>HDCOBF</v>
      </c>
    </row>
    <row r="144" spans="1:28">
      <c r="A144" s="60">
        <f>IFERROR(VLOOKUP(J144,'TB mapping'!A:D,4,0),0)</f>
        <v>6.3</v>
      </c>
      <c r="B144" s="60">
        <f>IFERROR(VLOOKUP(J144,'TB mapping'!A:C,3,0),0)</f>
        <v>6.4</v>
      </c>
      <c r="C144" s="60" t="str">
        <f t="shared" si="7"/>
        <v>HDCOBF6.3</v>
      </c>
      <c r="D144" s="60" t="str">
        <f t="shared" si="8"/>
        <v>HDCOBF6.4</v>
      </c>
      <c r="E144" s="54" t="s">
        <v>790</v>
      </c>
      <c r="F144" s="54" t="s">
        <v>1801</v>
      </c>
      <c r="G144" s="54" t="s">
        <v>1802</v>
      </c>
      <c r="H144" s="55">
        <v>550000</v>
      </c>
      <c r="I144" s="54" t="s">
        <v>846</v>
      </c>
      <c r="J144" s="392">
        <v>553131</v>
      </c>
      <c r="K144" s="55">
        <v>0</v>
      </c>
      <c r="L144" s="54" t="s">
        <v>132</v>
      </c>
      <c r="M144" s="54" t="s">
        <v>793</v>
      </c>
      <c r="N144" s="55">
        <v>-16443</v>
      </c>
      <c r="O144" s="55">
        <v>0</v>
      </c>
      <c r="P144" s="55">
        <v>-10548</v>
      </c>
      <c r="Q144" s="55">
        <v>0</v>
      </c>
      <c r="R144" s="55">
        <v>-26991</v>
      </c>
      <c r="S144" s="55">
        <v>0</v>
      </c>
      <c r="T144" s="55">
        <v>-16443</v>
      </c>
      <c r="U144" s="55">
        <v>0</v>
      </c>
      <c r="V144" s="55">
        <v>-10548</v>
      </c>
      <c r="W144" s="55">
        <v>0</v>
      </c>
      <c r="X144" s="55">
        <v>-26991</v>
      </c>
      <c r="Y144" s="55">
        <v>0</v>
      </c>
      <c r="Z144" s="61">
        <f t="shared" si="9"/>
        <v>-1.0548000000000001E-3</v>
      </c>
      <c r="AA144" s="59" t="str">
        <f>HLOOKUP(F144,'HY Financials'!$4:$4,1,0)</f>
        <v>HDCOBF</v>
      </c>
    </row>
    <row r="145" spans="1:27">
      <c r="A145" s="60">
        <f>IFERROR(VLOOKUP(J145,'TB mapping'!A:D,4,0),0)</f>
        <v>0</v>
      </c>
      <c r="B145" s="60">
        <f>IFERROR(VLOOKUP(J145,'TB mapping'!A:C,3,0),0)</f>
        <v>6.4</v>
      </c>
      <c r="C145" s="60" t="str">
        <f t="shared" si="7"/>
        <v>HDCOBF0</v>
      </c>
      <c r="D145" s="60" t="str">
        <f t="shared" si="8"/>
        <v>HDCOBF6.4</v>
      </c>
      <c r="E145" s="54" t="s">
        <v>790</v>
      </c>
      <c r="F145" s="54" t="s">
        <v>1801</v>
      </c>
      <c r="G145" s="54" t="s">
        <v>1802</v>
      </c>
      <c r="H145" s="55">
        <v>550000</v>
      </c>
      <c r="I145" s="54" t="s">
        <v>846</v>
      </c>
      <c r="J145" s="392">
        <v>553141</v>
      </c>
      <c r="K145" s="55">
        <v>0</v>
      </c>
      <c r="L145" s="54" t="s">
        <v>946</v>
      </c>
      <c r="M145" s="54" t="s">
        <v>793</v>
      </c>
      <c r="N145" s="55">
        <v>-11942.6</v>
      </c>
      <c r="O145" s="55">
        <v>0</v>
      </c>
      <c r="P145" s="55">
        <v>-15356.51</v>
      </c>
      <c r="Q145" s="55">
        <v>0</v>
      </c>
      <c r="R145" s="55">
        <v>-27299.11</v>
      </c>
      <c r="S145" s="55">
        <v>0</v>
      </c>
      <c r="T145" s="55">
        <v>-11942.6</v>
      </c>
      <c r="U145" s="55">
        <v>0</v>
      </c>
      <c r="V145" s="55">
        <v>-15356.51</v>
      </c>
      <c r="W145" s="55">
        <v>0</v>
      </c>
      <c r="X145" s="55">
        <v>-27299.11</v>
      </c>
      <c r="Y145" s="55">
        <v>0</v>
      </c>
      <c r="Z145" s="61">
        <f t="shared" si="9"/>
        <v>-1.5356510000000001E-3</v>
      </c>
      <c r="AA145" s="59" t="str">
        <f>HLOOKUP(F145,'HY Financials'!$4:$4,1,0)</f>
        <v>HDCOBF</v>
      </c>
    </row>
    <row r="146" spans="1:27">
      <c r="A146" s="60">
        <f>IFERROR(VLOOKUP(J146,'TB mapping'!A:D,4,0),0)</f>
        <v>0</v>
      </c>
      <c r="B146" s="60">
        <f>IFERROR(VLOOKUP(J146,'TB mapping'!A:C,3,0),0)</f>
        <v>6.4</v>
      </c>
      <c r="C146" s="60" t="str">
        <f t="shared" si="7"/>
        <v>HDCOBF0</v>
      </c>
      <c r="D146" s="60" t="str">
        <f t="shared" si="8"/>
        <v>HDCOBF6.4</v>
      </c>
      <c r="E146" s="54" t="s">
        <v>790</v>
      </c>
      <c r="F146" s="54" t="s">
        <v>1801</v>
      </c>
      <c r="G146" s="54" t="s">
        <v>1802</v>
      </c>
      <c r="H146" s="55">
        <v>550000</v>
      </c>
      <c r="I146" s="54" t="s">
        <v>846</v>
      </c>
      <c r="J146" s="392">
        <v>553171</v>
      </c>
      <c r="K146" s="55">
        <v>0</v>
      </c>
      <c r="L146" s="54" t="s">
        <v>850</v>
      </c>
      <c r="M146" s="54" t="s">
        <v>793</v>
      </c>
      <c r="N146" s="55">
        <v>-336831.73</v>
      </c>
      <c r="O146" s="55">
        <v>0</v>
      </c>
      <c r="P146" s="55">
        <v>-235108.39</v>
      </c>
      <c r="Q146" s="55">
        <v>0</v>
      </c>
      <c r="R146" s="55">
        <v>-571940.12</v>
      </c>
      <c r="S146" s="55">
        <v>0</v>
      </c>
      <c r="T146" s="55">
        <v>-336831.73</v>
      </c>
      <c r="U146" s="55">
        <v>0</v>
      </c>
      <c r="V146" s="55">
        <v>-235108.39</v>
      </c>
      <c r="W146" s="55">
        <v>0</v>
      </c>
      <c r="X146" s="55">
        <v>-571940.12</v>
      </c>
      <c r="Y146" s="55">
        <v>0</v>
      </c>
      <c r="Z146" s="61">
        <f t="shared" si="9"/>
        <v>-2.3510839000000002E-2</v>
      </c>
      <c r="AA146" s="59" t="str">
        <f>HLOOKUP(F146,'HY Financials'!$4:$4,1,0)</f>
        <v>HDCOBF</v>
      </c>
    </row>
    <row r="147" spans="1:27">
      <c r="A147" s="60">
        <f>IFERROR(VLOOKUP(J147,'TB mapping'!A:D,4,0),0)</f>
        <v>0</v>
      </c>
      <c r="B147" s="60">
        <f>IFERROR(VLOOKUP(J147,'TB mapping'!A:C,3,0),0)</f>
        <v>6.4</v>
      </c>
      <c r="C147" s="60" t="str">
        <f t="shared" si="7"/>
        <v>HDCOBF0</v>
      </c>
      <c r="D147" s="60" t="str">
        <f t="shared" si="8"/>
        <v>HDCOBF6.4</v>
      </c>
      <c r="E147" s="54" t="s">
        <v>790</v>
      </c>
      <c r="F147" s="54" t="s">
        <v>1801</v>
      </c>
      <c r="G147" s="54" t="s">
        <v>1802</v>
      </c>
      <c r="H147" s="55">
        <v>550000</v>
      </c>
      <c r="I147" s="54" t="s">
        <v>846</v>
      </c>
      <c r="J147" s="392">
        <v>553176</v>
      </c>
      <c r="K147" s="55">
        <v>0</v>
      </c>
      <c r="L147" s="54" t="s">
        <v>1486</v>
      </c>
      <c r="M147" s="54" t="s">
        <v>793</v>
      </c>
      <c r="N147" s="55">
        <v>-30620.45</v>
      </c>
      <c r="O147" s="55">
        <v>0</v>
      </c>
      <c r="P147" s="55">
        <v>-20304.09</v>
      </c>
      <c r="Q147" s="55">
        <v>0</v>
      </c>
      <c r="R147" s="55">
        <v>-50924.54</v>
      </c>
      <c r="S147" s="55">
        <v>0</v>
      </c>
      <c r="T147" s="55">
        <v>-30620.45</v>
      </c>
      <c r="U147" s="55">
        <v>0</v>
      </c>
      <c r="V147" s="55">
        <v>-20304.09</v>
      </c>
      <c r="W147" s="55">
        <v>0</v>
      </c>
      <c r="X147" s="55">
        <v>-50924.54</v>
      </c>
      <c r="Y147" s="55">
        <v>0</v>
      </c>
      <c r="Z147" s="61">
        <f t="shared" si="9"/>
        <v>-2.0304089999999999E-3</v>
      </c>
      <c r="AA147" s="59" t="str">
        <f>HLOOKUP(F147,'HY Financials'!$4:$4,1,0)</f>
        <v>HDCOBF</v>
      </c>
    </row>
    <row r="148" spans="1:27">
      <c r="A148" s="60">
        <f>IFERROR(VLOOKUP(J148,'TB mapping'!A:D,4,0),0)</f>
        <v>0</v>
      </c>
      <c r="B148" s="60">
        <f>IFERROR(VLOOKUP(J148,'TB mapping'!A:C,3,0),0)</f>
        <v>6.4</v>
      </c>
      <c r="C148" s="60" t="str">
        <f t="shared" si="7"/>
        <v>HDCOBF0</v>
      </c>
      <c r="D148" s="60" t="str">
        <f t="shared" si="8"/>
        <v>HDCOBF6.4</v>
      </c>
      <c r="E148" s="54" t="s">
        <v>790</v>
      </c>
      <c r="F148" s="54" t="s">
        <v>1801</v>
      </c>
      <c r="G148" s="54" t="s">
        <v>1802</v>
      </c>
      <c r="H148" s="55">
        <v>550000</v>
      </c>
      <c r="I148" s="54" t="s">
        <v>846</v>
      </c>
      <c r="J148" s="392">
        <v>553190</v>
      </c>
      <c r="K148" s="55">
        <v>0</v>
      </c>
      <c r="L148" s="54" t="s">
        <v>852</v>
      </c>
      <c r="M148" s="54" t="s">
        <v>793</v>
      </c>
      <c r="N148" s="55">
        <v>-909665.83</v>
      </c>
      <c r="O148" s="55">
        <v>0</v>
      </c>
      <c r="P148" s="55">
        <v>0</v>
      </c>
      <c r="Q148" s="55">
        <v>340129.15</v>
      </c>
      <c r="R148" s="55">
        <v>-569536.68000000005</v>
      </c>
      <c r="S148" s="55">
        <v>0</v>
      </c>
      <c r="T148" s="55">
        <v>-909665.83</v>
      </c>
      <c r="U148" s="55">
        <v>0</v>
      </c>
      <c r="V148" s="55">
        <v>0</v>
      </c>
      <c r="W148" s="55">
        <v>340129.15</v>
      </c>
      <c r="X148" s="55">
        <v>-569536.68000000005</v>
      </c>
      <c r="Y148" s="55">
        <v>0</v>
      </c>
      <c r="Z148" s="61">
        <f t="shared" si="9"/>
        <v>3.4012915000000005E-2</v>
      </c>
      <c r="AA148" s="59" t="str">
        <f>HLOOKUP(F148,'HY Financials'!$4:$4,1,0)</f>
        <v>HDCOBF</v>
      </c>
    </row>
    <row r="149" spans="1:27">
      <c r="A149" s="60">
        <f>IFERROR(VLOOKUP(J149,'TB mapping'!A:D,4,0),0)</f>
        <v>6.1</v>
      </c>
      <c r="B149" s="60">
        <f>IFERROR(VLOOKUP(J149,'TB mapping'!A:C,3,0),0)</f>
        <v>6.4</v>
      </c>
      <c r="C149" s="60" t="str">
        <f t="shared" si="7"/>
        <v>HDCOBF6.1</v>
      </c>
      <c r="D149" s="60" t="str">
        <f t="shared" si="8"/>
        <v>HDCOBF6.4</v>
      </c>
      <c r="E149" s="54" t="s">
        <v>790</v>
      </c>
      <c r="F149" s="54" t="s">
        <v>1801</v>
      </c>
      <c r="G149" s="54" t="s">
        <v>1802</v>
      </c>
      <c r="H149" s="55">
        <v>550000</v>
      </c>
      <c r="I149" s="54" t="s">
        <v>846</v>
      </c>
      <c r="J149" s="392">
        <v>553202</v>
      </c>
      <c r="K149" s="55">
        <v>0</v>
      </c>
      <c r="L149" s="54" t="s">
        <v>853</v>
      </c>
      <c r="M149" s="54" t="s">
        <v>793</v>
      </c>
      <c r="N149" s="55">
        <v>-4717859.3600000003</v>
      </c>
      <c r="O149" s="55">
        <v>0</v>
      </c>
      <c r="P149" s="55">
        <v>-2641654.12</v>
      </c>
      <c r="Q149" s="55">
        <v>0</v>
      </c>
      <c r="R149" s="55">
        <v>-7359513.4800000004</v>
      </c>
      <c r="S149" s="55">
        <v>0</v>
      </c>
      <c r="T149" s="55">
        <v>-4717859.3600000003</v>
      </c>
      <c r="U149" s="55">
        <v>0</v>
      </c>
      <c r="V149" s="55">
        <v>-2641654.12</v>
      </c>
      <c r="W149" s="55">
        <v>0</v>
      </c>
      <c r="X149" s="55">
        <v>-7359513.4800000004</v>
      </c>
      <c r="Y149" s="55">
        <v>0</v>
      </c>
      <c r="Z149" s="61">
        <f t="shared" si="9"/>
        <v>-0.26416541199999999</v>
      </c>
      <c r="AA149" s="59" t="str">
        <f>HLOOKUP(F149,'HY Financials'!$4:$4,1,0)</f>
        <v>HDCOBF</v>
      </c>
    </row>
    <row r="150" spans="1:27">
      <c r="A150" s="60">
        <f>IFERROR(VLOOKUP(J150,'TB mapping'!A:D,4,0),0)</f>
        <v>0</v>
      </c>
      <c r="B150" s="60">
        <f>IFERROR(VLOOKUP(J150,'TB mapping'!A:C,3,0),0)</f>
        <v>6.4</v>
      </c>
      <c r="C150" s="60" t="str">
        <f t="shared" si="7"/>
        <v>HDCOBF0</v>
      </c>
      <c r="D150" s="60" t="str">
        <f t="shared" si="8"/>
        <v>HDCOBF6.4</v>
      </c>
      <c r="E150" s="54" t="s">
        <v>790</v>
      </c>
      <c r="F150" s="54" t="s">
        <v>1801</v>
      </c>
      <c r="G150" s="54" t="s">
        <v>1802</v>
      </c>
      <c r="H150" s="55">
        <v>550000</v>
      </c>
      <c r="I150" s="54" t="s">
        <v>846</v>
      </c>
      <c r="J150" s="392">
        <v>555163</v>
      </c>
      <c r="K150" s="55">
        <v>0</v>
      </c>
      <c r="L150" s="54" t="s">
        <v>860</v>
      </c>
      <c r="M150" s="54" t="s">
        <v>793</v>
      </c>
      <c r="N150" s="55">
        <v>-10732</v>
      </c>
      <c r="O150" s="55">
        <v>0</v>
      </c>
      <c r="P150" s="55">
        <v>-11085.34</v>
      </c>
      <c r="Q150" s="55">
        <v>0</v>
      </c>
      <c r="R150" s="55">
        <v>-21817.34</v>
      </c>
      <c r="S150" s="55">
        <v>0</v>
      </c>
      <c r="T150" s="55">
        <v>-10732</v>
      </c>
      <c r="U150" s="55">
        <v>0</v>
      </c>
      <c r="V150" s="55">
        <v>-11085.34</v>
      </c>
      <c r="W150" s="55">
        <v>0</v>
      </c>
      <c r="X150" s="55">
        <v>-21817.34</v>
      </c>
      <c r="Y150" s="55">
        <v>0</v>
      </c>
      <c r="Z150" s="61">
        <f t="shared" si="9"/>
        <v>-1.108534E-3</v>
      </c>
      <c r="AA150" s="59" t="str">
        <f>HLOOKUP(F150,'HY Financials'!$4:$4,1,0)</f>
        <v>HDCOBF</v>
      </c>
    </row>
    <row r="151" spans="1:27">
      <c r="A151" s="60">
        <f>IFERROR(VLOOKUP(J151,'TB mapping'!A:D,4,0),0)</f>
        <v>0</v>
      </c>
      <c r="B151" s="60">
        <f>IFERROR(VLOOKUP(J151,'TB mapping'!A:C,3,0),0)</f>
        <v>6.4</v>
      </c>
      <c r="C151" s="60" t="str">
        <f t="shared" si="7"/>
        <v>HDCOBF0</v>
      </c>
      <c r="D151" s="60" t="str">
        <f t="shared" si="8"/>
        <v>HDCOBF6.4</v>
      </c>
      <c r="E151" s="54" t="s">
        <v>790</v>
      </c>
      <c r="F151" s="54" t="s">
        <v>1801</v>
      </c>
      <c r="G151" s="54" t="s">
        <v>1802</v>
      </c>
      <c r="H151" s="55">
        <v>550000</v>
      </c>
      <c r="I151" s="54" t="s">
        <v>846</v>
      </c>
      <c r="J151" s="392">
        <v>555204</v>
      </c>
      <c r="K151" s="55">
        <v>0</v>
      </c>
      <c r="L151" s="54" t="s">
        <v>950</v>
      </c>
      <c r="M151" s="54" t="s">
        <v>793</v>
      </c>
      <c r="N151" s="55">
        <v>-14840.55</v>
      </c>
      <c r="O151" s="55">
        <v>0</v>
      </c>
      <c r="P151" s="55">
        <v>-29012.31</v>
      </c>
      <c r="Q151" s="55">
        <v>0</v>
      </c>
      <c r="R151" s="55">
        <v>-43852.86</v>
      </c>
      <c r="S151" s="55">
        <v>0</v>
      </c>
      <c r="T151" s="55">
        <v>-14840.55</v>
      </c>
      <c r="U151" s="55">
        <v>0</v>
      </c>
      <c r="V151" s="55">
        <v>-29012.31</v>
      </c>
      <c r="W151" s="55">
        <v>0</v>
      </c>
      <c r="X151" s="55">
        <v>-43852.86</v>
      </c>
      <c r="Y151" s="55">
        <v>0</v>
      </c>
      <c r="Z151" s="61">
        <f t="shared" si="9"/>
        <v>-2.9012310000000002E-3</v>
      </c>
      <c r="AA151" s="59" t="str">
        <f>HLOOKUP(F151,'HY Financials'!$4:$4,1,0)</f>
        <v>HDCOBF</v>
      </c>
    </row>
    <row r="152" spans="1:27">
      <c r="A152" s="60">
        <f>IFERROR(VLOOKUP(J152,'TB mapping'!A:D,4,0),0)</f>
        <v>0</v>
      </c>
      <c r="B152" s="60">
        <f>IFERROR(VLOOKUP(J152,'TB mapping'!A:C,3,0),0)</f>
        <v>6.4</v>
      </c>
      <c r="C152" s="60" t="str">
        <f t="shared" si="7"/>
        <v>HDCOBF0</v>
      </c>
      <c r="D152" s="60" t="str">
        <f t="shared" si="8"/>
        <v>HDCOBF6.4</v>
      </c>
      <c r="E152" s="54" t="s">
        <v>790</v>
      </c>
      <c r="F152" s="54" t="s">
        <v>1801</v>
      </c>
      <c r="G152" s="54" t="s">
        <v>1802</v>
      </c>
      <c r="H152" s="55">
        <v>550000</v>
      </c>
      <c r="I152" s="54" t="s">
        <v>846</v>
      </c>
      <c r="J152" s="392">
        <v>555597</v>
      </c>
      <c r="K152" s="55">
        <v>0</v>
      </c>
      <c r="L152" s="54" t="s">
        <v>861</v>
      </c>
      <c r="M152" s="54" t="s">
        <v>793</v>
      </c>
      <c r="N152" s="55">
        <v>-293820.79999999999</v>
      </c>
      <c r="O152" s="55">
        <v>0</v>
      </c>
      <c r="P152" s="55">
        <v>-278373.17</v>
      </c>
      <c r="Q152" s="55">
        <v>0</v>
      </c>
      <c r="R152" s="55">
        <v>-572193.97</v>
      </c>
      <c r="S152" s="55">
        <v>0</v>
      </c>
      <c r="T152" s="55">
        <v>-293820.79999999999</v>
      </c>
      <c r="U152" s="55">
        <v>0</v>
      </c>
      <c r="V152" s="55">
        <v>-278373.17</v>
      </c>
      <c r="W152" s="55">
        <v>0</v>
      </c>
      <c r="X152" s="55">
        <v>-572193.97</v>
      </c>
      <c r="Y152" s="55">
        <v>0</v>
      </c>
      <c r="Z152" s="61">
        <f t="shared" si="9"/>
        <v>-2.7837316999999997E-2</v>
      </c>
      <c r="AA152" s="59" t="str">
        <f>HLOOKUP(F152,'HY Financials'!$4:$4,1,0)</f>
        <v>HDCOBF</v>
      </c>
    </row>
    <row r="153" spans="1:27">
      <c r="A153" s="60">
        <f>IFERROR(VLOOKUP(J153,'TB mapping'!A:D,4,0),0)</f>
        <v>0</v>
      </c>
      <c r="B153" s="60">
        <f>IFERROR(VLOOKUP(J153,'TB mapping'!A:C,3,0),0)</f>
        <v>6.4</v>
      </c>
      <c r="C153" s="60" t="str">
        <f t="shared" si="7"/>
        <v>HDCOBF0</v>
      </c>
      <c r="D153" s="60" t="str">
        <f t="shared" si="8"/>
        <v>HDCOBF6.4</v>
      </c>
      <c r="E153" s="54" t="s">
        <v>790</v>
      </c>
      <c r="F153" s="54" t="s">
        <v>1801</v>
      </c>
      <c r="G153" s="54" t="s">
        <v>1802</v>
      </c>
      <c r="H153" s="55">
        <v>550000</v>
      </c>
      <c r="I153" s="54" t="s">
        <v>846</v>
      </c>
      <c r="J153" s="392">
        <v>555598</v>
      </c>
      <c r="K153" s="55">
        <v>0</v>
      </c>
      <c r="L153" s="54" t="s">
        <v>862</v>
      </c>
      <c r="M153" s="54" t="s">
        <v>793</v>
      </c>
      <c r="N153" s="55">
        <v>-293820.79999999999</v>
      </c>
      <c r="O153" s="55">
        <v>0</v>
      </c>
      <c r="P153" s="55">
        <v>-278373.17</v>
      </c>
      <c r="Q153" s="55">
        <v>0</v>
      </c>
      <c r="R153" s="55">
        <v>-572193.97</v>
      </c>
      <c r="S153" s="55">
        <v>0</v>
      </c>
      <c r="T153" s="55">
        <v>-293820.79999999999</v>
      </c>
      <c r="U153" s="55">
        <v>0</v>
      </c>
      <c r="V153" s="55">
        <v>-278373.17</v>
      </c>
      <c r="W153" s="55">
        <v>0</v>
      </c>
      <c r="X153" s="55">
        <v>-572193.97</v>
      </c>
      <c r="Y153" s="55">
        <v>0</v>
      </c>
      <c r="Z153" s="61">
        <f t="shared" si="9"/>
        <v>-2.7837316999999997E-2</v>
      </c>
      <c r="AA153" s="59" t="str">
        <f>HLOOKUP(F153,'HY Financials'!$4:$4,1,0)</f>
        <v>HDCOBF</v>
      </c>
    </row>
    <row r="154" spans="1:27">
      <c r="A154" s="60">
        <f>IFERROR(VLOOKUP(J154,'TB mapping'!A:D,4,0),0)</f>
        <v>0</v>
      </c>
      <c r="B154" s="60">
        <f>IFERROR(VLOOKUP(J154,'TB mapping'!A:C,3,0),0)</f>
        <v>6.4</v>
      </c>
      <c r="C154" s="60" t="str">
        <f t="shared" si="7"/>
        <v>HDCOBF0</v>
      </c>
      <c r="D154" s="60" t="str">
        <f t="shared" si="8"/>
        <v>HDCOBF6.4</v>
      </c>
      <c r="E154" s="54" t="s">
        <v>790</v>
      </c>
      <c r="F154" s="54" t="s">
        <v>1801</v>
      </c>
      <c r="G154" s="54" t="s">
        <v>1802</v>
      </c>
      <c r="H154" s="55">
        <v>550000</v>
      </c>
      <c r="I154" s="54" t="s">
        <v>846</v>
      </c>
      <c r="J154" s="392">
        <v>555599</v>
      </c>
      <c r="K154" s="55">
        <v>0</v>
      </c>
      <c r="L154" s="54" t="s">
        <v>1487</v>
      </c>
      <c r="M154" s="54" t="s">
        <v>793</v>
      </c>
      <c r="N154" s="55">
        <v>0</v>
      </c>
      <c r="O154" s="55">
        <v>455.66</v>
      </c>
      <c r="P154" s="55">
        <v>0</v>
      </c>
      <c r="Q154" s="55">
        <v>626.82000000000005</v>
      </c>
      <c r="R154" s="55">
        <v>0</v>
      </c>
      <c r="S154" s="55">
        <v>1082.48</v>
      </c>
      <c r="T154" s="55">
        <v>0</v>
      </c>
      <c r="U154" s="55">
        <v>455.66</v>
      </c>
      <c r="V154" s="55">
        <v>0</v>
      </c>
      <c r="W154" s="55">
        <v>626.82000000000005</v>
      </c>
      <c r="X154" s="55">
        <v>0</v>
      </c>
      <c r="Y154" s="55">
        <v>1082.48</v>
      </c>
      <c r="Z154" s="61">
        <f t="shared" si="9"/>
        <v>6.2682000000000007E-5</v>
      </c>
      <c r="AA154" s="59" t="str">
        <f>HLOOKUP(F154,'HY Financials'!$4:$4,1,0)</f>
        <v>HDCOBF</v>
      </c>
    </row>
    <row r="155" spans="1:27">
      <c r="A155" s="60">
        <f>IFERROR(VLOOKUP(J155,'TB mapping'!A:D,4,0),0)</f>
        <v>0</v>
      </c>
      <c r="B155" s="60">
        <f>IFERROR(VLOOKUP(J155,'TB mapping'!A:C,3,0),0)</f>
        <v>6.4</v>
      </c>
      <c r="C155" s="60" t="str">
        <f t="shared" si="7"/>
        <v>HDCOBF0</v>
      </c>
      <c r="D155" s="60" t="str">
        <f t="shared" si="8"/>
        <v>HDCOBF6.4</v>
      </c>
      <c r="E155" s="54" t="s">
        <v>790</v>
      </c>
      <c r="F155" s="54" t="s">
        <v>1801</v>
      </c>
      <c r="G155" s="54" t="s">
        <v>1802</v>
      </c>
      <c r="H155" s="55">
        <v>550000</v>
      </c>
      <c r="I155" s="54" t="s">
        <v>846</v>
      </c>
      <c r="J155" s="392">
        <v>555600</v>
      </c>
      <c r="K155" s="55">
        <v>0</v>
      </c>
      <c r="L155" s="54" t="s">
        <v>1488</v>
      </c>
      <c r="M155" s="54" t="s">
        <v>793</v>
      </c>
      <c r="N155" s="55">
        <v>0</v>
      </c>
      <c r="O155" s="55">
        <v>455.66</v>
      </c>
      <c r="P155" s="55">
        <v>0</v>
      </c>
      <c r="Q155" s="55">
        <v>626.82000000000005</v>
      </c>
      <c r="R155" s="55">
        <v>0</v>
      </c>
      <c r="S155" s="55">
        <v>1082.48</v>
      </c>
      <c r="T155" s="55">
        <v>0</v>
      </c>
      <c r="U155" s="55">
        <v>455.66</v>
      </c>
      <c r="V155" s="55">
        <v>0</v>
      </c>
      <c r="W155" s="55">
        <v>626.82000000000005</v>
      </c>
      <c r="X155" s="55">
        <v>0</v>
      </c>
      <c r="Y155" s="55">
        <v>1082.48</v>
      </c>
      <c r="Z155" s="61">
        <f t="shared" si="9"/>
        <v>6.2682000000000007E-5</v>
      </c>
      <c r="AA155" s="59" t="str">
        <f>HLOOKUP(F155,'HY Financials'!$4:$4,1,0)</f>
        <v>HDCOBF</v>
      </c>
    </row>
    <row r="156" spans="1:27">
      <c r="A156" s="60">
        <f>IFERROR(VLOOKUP(J156,'TB mapping'!A:D,4,0),0)</f>
        <v>0</v>
      </c>
      <c r="B156" s="60">
        <f>IFERROR(VLOOKUP(J156,'TB mapping'!A:C,3,0),0)</f>
        <v>6.4</v>
      </c>
      <c r="C156" s="60" t="str">
        <f t="shared" si="7"/>
        <v>HDCOBF0</v>
      </c>
      <c r="D156" s="60" t="str">
        <f t="shared" si="8"/>
        <v>HDCOBF6.4</v>
      </c>
      <c r="E156" s="54" t="s">
        <v>790</v>
      </c>
      <c r="F156" s="54" t="s">
        <v>1801</v>
      </c>
      <c r="G156" s="54" t="s">
        <v>1802</v>
      </c>
      <c r="H156" s="55">
        <v>550000</v>
      </c>
      <c r="I156" s="54" t="s">
        <v>846</v>
      </c>
      <c r="J156" s="392">
        <v>555603</v>
      </c>
      <c r="K156" s="55">
        <v>0</v>
      </c>
      <c r="L156" s="54" t="s">
        <v>1489</v>
      </c>
      <c r="M156" s="54" t="s">
        <v>793</v>
      </c>
      <c r="N156" s="55">
        <v>-90070.19</v>
      </c>
      <c r="O156" s="55">
        <v>0</v>
      </c>
      <c r="P156" s="55">
        <v>-97233.62</v>
      </c>
      <c r="Q156" s="55">
        <v>0</v>
      </c>
      <c r="R156" s="55">
        <v>-187303.81</v>
      </c>
      <c r="S156" s="55">
        <v>0</v>
      </c>
      <c r="T156" s="55">
        <v>-90070.19</v>
      </c>
      <c r="U156" s="55">
        <v>0</v>
      </c>
      <c r="V156" s="55">
        <v>-97233.62</v>
      </c>
      <c r="W156" s="55">
        <v>0</v>
      </c>
      <c r="X156" s="55">
        <v>-187303.81</v>
      </c>
      <c r="Y156" s="55">
        <v>0</v>
      </c>
      <c r="Z156" s="61">
        <f t="shared" si="9"/>
        <v>-9.7233619999999993E-3</v>
      </c>
      <c r="AA156" s="59" t="str">
        <f>HLOOKUP(F156,'HY Financials'!$4:$4,1,0)</f>
        <v>HDCOBF</v>
      </c>
    </row>
    <row r="157" spans="1:27">
      <c r="A157" s="60">
        <f>IFERROR(VLOOKUP(J157,'TB mapping'!A:D,4,0),0)</f>
        <v>0</v>
      </c>
      <c r="B157" s="60">
        <f>IFERROR(VLOOKUP(J157,'TB mapping'!A:C,3,0),0)</f>
        <v>6.4</v>
      </c>
      <c r="C157" s="60" t="str">
        <f t="shared" si="7"/>
        <v>HDCOBF0</v>
      </c>
      <c r="D157" s="60" t="str">
        <f t="shared" si="8"/>
        <v>HDCOBF6.4</v>
      </c>
      <c r="E157" s="54" t="s">
        <v>790</v>
      </c>
      <c r="F157" s="54" t="s">
        <v>1801</v>
      </c>
      <c r="G157" s="54" t="s">
        <v>1802</v>
      </c>
      <c r="H157" s="55">
        <v>550000</v>
      </c>
      <c r="I157" s="54" t="s">
        <v>846</v>
      </c>
      <c r="J157" s="392">
        <v>555604</v>
      </c>
      <c r="K157" s="55">
        <v>0</v>
      </c>
      <c r="L157" s="54" t="s">
        <v>1490</v>
      </c>
      <c r="M157" s="54" t="s">
        <v>793</v>
      </c>
      <c r="N157" s="55">
        <v>-90070.19</v>
      </c>
      <c r="O157" s="55">
        <v>0</v>
      </c>
      <c r="P157" s="55">
        <v>-97233.62</v>
      </c>
      <c r="Q157" s="55">
        <v>0</v>
      </c>
      <c r="R157" s="55">
        <v>-187303.81</v>
      </c>
      <c r="S157" s="55">
        <v>0</v>
      </c>
      <c r="T157" s="55">
        <v>-90070.19</v>
      </c>
      <c r="U157" s="55">
        <v>0</v>
      </c>
      <c r="V157" s="55">
        <v>-97233.62</v>
      </c>
      <c r="W157" s="55">
        <v>0</v>
      </c>
      <c r="X157" s="55">
        <v>-187303.81</v>
      </c>
      <c r="Y157" s="55">
        <v>0</v>
      </c>
      <c r="Z157" s="61">
        <f t="shared" si="9"/>
        <v>-9.7233619999999993E-3</v>
      </c>
      <c r="AA157" s="59" t="str">
        <f>HLOOKUP(F157,'HY Financials'!$4:$4,1,0)</f>
        <v>HDCOBF</v>
      </c>
    </row>
    <row r="158" spans="1:27">
      <c r="A158" s="60">
        <f>IFERROR(VLOOKUP(J158,'TB mapping'!A:D,4,0),0)</f>
        <v>0</v>
      </c>
      <c r="B158" s="60">
        <f>IFERROR(VLOOKUP(J158,'TB mapping'!A:C,3,0),0)</f>
        <v>6.4</v>
      </c>
      <c r="C158" s="60" t="str">
        <f t="shared" si="7"/>
        <v>HDCOBF0</v>
      </c>
      <c r="D158" s="60" t="str">
        <f t="shared" si="8"/>
        <v>HDCOBF6.4</v>
      </c>
      <c r="E158" s="54" t="s">
        <v>790</v>
      </c>
      <c r="F158" s="54" t="s">
        <v>1801</v>
      </c>
      <c r="G158" s="54" t="s">
        <v>1802</v>
      </c>
      <c r="H158" s="55">
        <v>550000</v>
      </c>
      <c r="I158" s="54" t="s">
        <v>846</v>
      </c>
      <c r="J158" s="392">
        <v>556653</v>
      </c>
      <c r="K158" s="55">
        <v>0</v>
      </c>
      <c r="L158" s="54" t="s">
        <v>2073</v>
      </c>
      <c r="M158" s="54" t="s">
        <v>793</v>
      </c>
      <c r="N158" s="55">
        <v>-29853.38</v>
      </c>
      <c r="O158" s="55">
        <v>0</v>
      </c>
      <c r="P158" s="55">
        <v>-23485.19</v>
      </c>
      <c r="Q158" s="55">
        <v>0</v>
      </c>
      <c r="R158" s="55">
        <v>-53338.57</v>
      </c>
      <c r="S158" s="55">
        <v>0</v>
      </c>
      <c r="T158" s="55">
        <v>-29853.38</v>
      </c>
      <c r="U158" s="55">
        <v>0</v>
      </c>
      <c r="V158" s="55">
        <v>-23485.19</v>
      </c>
      <c r="W158" s="55">
        <v>0</v>
      </c>
      <c r="X158" s="55">
        <v>-53338.57</v>
      </c>
      <c r="Y158" s="55">
        <v>0</v>
      </c>
      <c r="Z158" s="61">
        <f t="shared" si="9"/>
        <v>-2.3485189999999999E-3</v>
      </c>
      <c r="AA158" s="59" t="str">
        <f>HLOOKUP(F158,'HY Financials'!$4:$4,1,0)</f>
        <v>HDCOBF</v>
      </c>
    </row>
    <row r="159" spans="1:27">
      <c r="A159" s="60">
        <f>IFERROR(VLOOKUP(J159,'TB mapping'!A:D,4,0),0)</f>
        <v>6.2</v>
      </c>
      <c r="B159" s="60">
        <f>IFERROR(VLOOKUP(J159,'TB mapping'!A:C,3,0),0)</f>
        <v>6.4</v>
      </c>
      <c r="C159" s="60" t="str">
        <f t="shared" si="7"/>
        <v>HDCOBF6.2</v>
      </c>
      <c r="D159" s="60" t="str">
        <f t="shared" si="8"/>
        <v>HDCOBF6.4</v>
      </c>
      <c r="E159" s="54" t="s">
        <v>790</v>
      </c>
      <c r="F159" s="54" t="s">
        <v>1801</v>
      </c>
      <c r="G159" s="54" t="s">
        <v>1802</v>
      </c>
      <c r="H159" s="55">
        <v>555100</v>
      </c>
      <c r="I159" s="54" t="s">
        <v>863</v>
      </c>
      <c r="J159" s="392">
        <v>555100</v>
      </c>
      <c r="K159" s="55">
        <v>0</v>
      </c>
      <c r="L159" s="54" t="s">
        <v>864</v>
      </c>
      <c r="M159" s="54" t="s">
        <v>793</v>
      </c>
      <c r="N159" s="55">
        <v>-3264607.43</v>
      </c>
      <c r="O159" s="55">
        <v>0</v>
      </c>
      <c r="P159" s="55">
        <v>-3093045.24</v>
      </c>
      <c r="Q159" s="55">
        <v>0</v>
      </c>
      <c r="R159" s="55">
        <v>-6357652.6699999999</v>
      </c>
      <c r="S159" s="55">
        <v>0</v>
      </c>
      <c r="T159" s="55">
        <v>-3264607.43</v>
      </c>
      <c r="U159" s="55">
        <v>0</v>
      </c>
      <c r="V159" s="55">
        <v>-3093045.24</v>
      </c>
      <c r="W159" s="55">
        <v>0</v>
      </c>
      <c r="X159" s="55">
        <v>-6357652.6699999999</v>
      </c>
      <c r="Y159" s="55">
        <v>0</v>
      </c>
      <c r="Z159" s="61">
        <f t="shared" si="9"/>
        <v>-0.30930452400000003</v>
      </c>
      <c r="AA159" s="59" t="str">
        <f>HLOOKUP(F159,'HY Financials'!$4:$4,1,0)</f>
        <v>HDCOBF</v>
      </c>
    </row>
    <row r="160" spans="1:27">
      <c r="A160" s="60">
        <f>IFERROR(VLOOKUP(J160,'TB mapping'!A:D,4,0),0)</f>
        <v>6.2</v>
      </c>
      <c r="B160" s="60">
        <f>IFERROR(VLOOKUP(J160,'TB mapping'!A:C,3,0),0)</f>
        <v>6.4</v>
      </c>
      <c r="C160" s="60" t="str">
        <f t="shared" si="7"/>
        <v>HDCOBF6.2</v>
      </c>
      <c r="D160" s="60" t="str">
        <f t="shared" si="8"/>
        <v>HDCOBF6.4</v>
      </c>
      <c r="E160" s="54" t="s">
        <v>790</v>
      </c>
      <c r="F160" s="54" t="s">
        <v>1801</v>
      </c>
      <c r="G160" s="54" t="s">
        <v>1802</v>
      </c>
      <c r="H160" s="55">
        <v>555100</v>
      </c>
      <c r="I160" s="54" t="s">
        <v>863</v>
      </c>
      <c r="J160" s="392">
        <v>555329</v>
      </c>
      <c r="K160" s="55">
        <v>0</v>
      </c>
      <c r="L160" s="54" t="s">
        <v>1491</v>
      </c>
      <c r="M160" s="54" t="s">
        <v>793</v>
      </c>
      <c r="N160" s="55">
        <v>0</v>
      </c>
      <c r="O160" s="55">
        <v>5064.83</v>
      </c>
      <c r="P160" s="55">
        <v>0</v>
      </c>
      <c r="Q160" s="55">
        <v>6964.84</v>
      </c>
      <c r="R160" s="55">
        <v>0</v>
      </c>
      <c r="S160" s="55">
        <v>12029.67</v>
      </c>
      <c r="T160" s="55">
        <v>0</v>
      </c>
      <c r="U160" s="55">
        <v>5064.83</v>
      </c>
      <c r="V160" s="55">
        <v>0</v>
      </c>
      <c r="W160" s="55">
        <v>6964.84</v>
      </c>
      <c r="X160" s="55">
        <v>0</v>
      </c>
      <c r="Y160" s="55">
        <v>12029.67</v>
      </c>
      <c r="Z160" s="61">
        <f t="shared" si="9"/>
        <v>6.9648400000000004E-4</v>
      </c>
      <c r="AA160" s="59" t="str">
        <f>HLOOKUP(F160,'HY Financials'!$4:$4,1,0)</f>
        <v>HDCOBF</v>
      </c>
    </row>
    <row r="161" spans="1:27">
      <c r="A161" s="60">
        <f>IFERROR(VLOOKUP(J161,'TB mapping'!A:D,4,0),0)</f>
        <v>6.2</v>
      </c>
      <c r="B161" s="60">
        <f>IFERROR(VLOOKUP(J161,'TB mapping'!A:C,3,0),0)</f>
        <v>6.4</v>
      </c>
      <c r="C161" s="60" t="str">
        <f t="shared" si="7"/>
        <v>HDCOBF6.2</v>
      </c>
      <c r="D161" s="60" t="str">
        <f t="shared" si="8"/>
        <v>HDCOBF6.4</v>
      </c>
      <c r="E161" s="54" t="s">
        <v>790</v>
      </c>
      <c r="F161" s="54" t="s">
        <v>1801</v>
      </c>
      <c r="G161" s="54" t="s">
        <v>1802</v>
      </c>
      <c r="H161" s="55">
        <v>555100</v>
      </c>
      <c r="I161" s="54" t="s">
        <v>863</v>
      </c>
      <c r="J161" s="392">
        <v>555526</v>
      </c>
      <c r="K161" s="55">
        <v>0</v>
      </c>
      <c r="L161" s="54" t="s">
        <v>1492</v>
      </c>
      <c r="M161" s="54" t="s">
        <v>793</v>
      </c>
      <c r="N161" s="55">
        <v>-1000764.9</v>
      </c>
      <c r="O161" s="55">
        <v>0</v>
      </c>
      <c r="P161" s="55">
        <v>-1080350.72</v>
      </c>
      <c r="Q161" s="55">
        <v>0</v>
      </c>
      <c r="R161" s="55">
        <v>-2081115.62</v>
      </c>
      <c r="S161" s="55">
        <v>0</v>
      </c>
      <c r="T161" s="55">
        <v>-1000764.9</v>
      </c>
      <c r="U161" s="55">
        <v>0</v>
      </c>
      <c r="V161" s="55">
        <v>-1080350.72</v>
      </c>
      <c r="W161" s="55">
        <v>0</v>
      </c>
      <c r="X161" s="55">
        <v>-2081115.62</v>
      </c>
      <c r="Y161" s="55">
        <v>0</v>
      </c>
      <c r="Z161" s="61">
        <f t="shared" si="9"/>
        <v>-0.108035072</v>
      </c>
      <c r="AA161" s="59" t="str">
        <f>HLOOKUP(F161,'HY Financials'!$4:$4,1,0)</f>
        <v>HDCOBF</v>
      </c>
    </row>
    <row r="162" spans="1:27">
      <c r="A162" s="60">
        <f>IFERROR(VLOOKUP(J162,'TB mapping'!A:D,4,0),0)</f>
        <v>0</v>
      </c>
      <c r="B162" s="60" t="str">
        <f>IFERROR(VLOOKUP(J162,'TB mapping'!A:C,3,0),0)</f>
        <v>ignore</v>
      </c>
      <c r="C162" s="60" t="str">
        <f t="shared" si="7"/>
        <v>HDCOBF0</v>
      </c>
      <c r="D162" s="60" t="str">
        <f t="shared" si="8"/>
        <v>HDCOBFignore</v>
      </c>
      <c r="E162" s="54" t="s">
        <v>790</v>
      </c>
      <c r="F162" s="54" t="s">
        <v>1801</v>
      </c>
      <c r="G162" s="54" t="s">
        <v>1802</v>
      </c>
      <c r="H162" s="55">
        <v>555300</v>
      </c>
      <c r="I162" s="54" t="s">
        <v>951</v>
      </c>
      <c r="J162" s="55">
        <v>553301</v>
      </c>
      <c r="K162" s="55">
        <v>0</v>
      </c>
      <c r="L162" s="54" t="s">
        <v>952</v>
      </c>
      <c r="M162" s="54" t="s">
        <v>793</v>
      </c>
      <c r="N162" s="55">
        <v>-1444413.07</v>
      </c>
      <c r="O162" s="55">
        <v>0</v>
      </c>
      <c r="P162" s="55">
        <v>-299554.97000000003</v>
      </c>
      <c r="Q162" s="55">
        <v>0</v>
      </c>
      <c r="R162" s="55">
        <v>-1743968.04</v>
      </c>
      <c r="S162" s="55">
        <v>0</v>
      </c>
      <c r="T162" s="55">
        <v>-1444413.07</v>
      </c>
      <c r="U162" s="55">
        <v>0</v>
      </c>
      <c r="V162" s="55">
        <v>-299554.97000000003</v>
      </c>
      <c r="W162" s="55">
        <v>0</v>
      </c>
      <c r="X162" s="55">
        <v>-1743968.04</v>
      </c>
      <c r="Y162" s="55">
        <v>0</v>
      </c>
      <c r="Z162" s="61">
        <f t="shared" si="9"/>
        <v>-2.9955497000000005E-2</v>
      </c>
      <c r="AA162" s="59" t="str">
        <f>HLOOKUP(F162,'HY Financials'!$4:$4,1,0)</f>
        <v>HDCOBF</v>
      </c>
    </row>
    <row r="163" spans="1:27">
      <c r="A163" s="60">
        <f>IFERROR(VLOOKUP(J163,'TB mapping'!A:D,4,0),0)</f>
        <v>0</v>
      </c>
      <c r="B163" s="60" t="str">
        <f>IFERROR(VLOOKUP(J163,'TB mapping'!A:C,3,0),0)</f>
        <v>ignore</v>
      </c>
      <c r="C163" s="60" t="str">
        <f t="shared" si="7"/>
        <v>HDCOBF0</v>
      </c>
      <c r="D163" s="60" t="str">
        <f t="shared" si="8"/>
        <v>HDCOBFignore</v>
      </c>
      <c r="E163" s="54" t="s">
        <v>790</v>
      </c>
      <c r="F163" s="54" t="s">
        <v>1801</v>
      </c>
      <c r="G163" s="54" t="s">
        <v>1802</v>
      </c>
      <c r="H163" s="55">
        <v>555300</v>
      </c>
      <c r="I163" s="54" t="s">
        <v>951</v>
      </c>
      <c r="J163" s="55">
        <v>553302</v>
      </c>
      <c r="K163" s="55">
        <v>0</v>
      </c>
      <c r="L163" s="54" t="s">
        <v>953</v>
      </c>
      <c r="M163" s="54" t="s">
        <v>793</v>
      </c>
      <c r="N163" s="55">
        <v>-111120.06</v>
      </c>
      <c r="O163" s="55">
        <v>0</v>
      </c>
      <c r="P163" s="55">
        <v>-17458.349999999999</v>
      </c>
      <c r="Q163" s="55">
        <v>0</v>
      </c>
      <c r="R163" s="55">
        <v>-128578.41</v>
      </c>
      <c r="S163" s="55">
        <v>0</v>
      </c>
      <c r="T163" s="55">
        <v>-111120.06</v>
      </c>
      <c r="U163" s="55">
        <v>0</v>
      </c>
      <c r="V163" s="55">
        <v>-17458.349999999999</v>
      </c>
      <c r="W163" s="55">
        <v>0</v>
      </c>
      <c r="X163" s="55">
        <v>-128578.41</v>
      </c>
      <c r="Y163" s="55">
        <v>0</v>
      </c>
      <c r="Z163" s="61">
        <f t="shared" si="9"/>
        <v>-1.7458349999999998E-3</v>
      </c>
      <c r="AA163" s="59" t="str">
        <f>HLOOKUP(F163,'HY Financials'!$4:$4,1,0)</f>
        <v>HDCOBF</v>
      </c>
    </row>
    <row r="164" spans="1:27">
      <c r="A164" s="60">
        <f>IFERROR(VLOOKUP(J164,'TB mapping'!A:D,4,0),0)</f>
        <v>0</v>
      </c>
      <c r="B164" s="60" t="str">
        <f>IFERROR(VLOOKUP(J164,'TB mapping'!A:C,3,0),0)</f>
        <v>ignore</v>
      </c>
      <c r="C164" s="60" t="str">
        <f t="shared" si="7"/>
        <v>HDCOBF0</v>
      </c>
      <c r="D164" s="60" t="str">
        <f t="shared" si="8"/>
        <v>HDCOBFignore</v>
      </c>
      <c r="E164" s="54" t="s">
        <v>790</v>
      </c>
      <c r="F164" s="54" t="s">
        <v>1801</v>
      </c>
      <c r="G164" s="54" t="s">
        <v>1802</v>
      </c>
      <c r="H164" s="55">
        <v>555300</v>
      </c>
      <c r="I164" s="54" t="s">
        <v>951</v>
      </c>
      <c r="J164" s="55">
        <v>553305</v>
      </c>
      <c r="K164" s="55">
        <v>0</v>
      </c>
      <c r="L164" s="54" t="s">
        <v>954</v>
      </c>
      <c r="M164" s="54" t="s">
        <v>793</v>
      </c>
      <c r="N164" s="55">
        <v>-424372.29</v>
      </c>
      <c r="O164" s="55">
        <v>0</v>
      </c>
      <c r="P164" s="55">
        <v>-208563.57</v>
      </c>
      <c r="Q164" s="55">
        <v>0</v>
      </c>
      <c r="R164" s="55">
        <v>-632935.86</v>
      </c>
      <c r="S164" s="55">
        <v>0</v>
      </c>
      <c r="T164" s="55">
        <v>-424372.29</v>
      </c>
      <c r="U164" s="55">
        <v>0</v>
      </c>
      <c r="V164" s="55">
        <v>-208563.57</v>
      </c>
      <c r="W164" s="55">
        <v>0</v>
      </c>
      <c r="X164" s="55">
        <v>-632935.86</v>
      </c>
      <c r="Y164" s="55">
        <v>0</v>
      </c>
      <c r="Z164" s="61">
        <f t="shared" si="9"/>
        <v>-2.0856356999999999E-2</v>
      </c>
      <c r="AA164" s="59" t="str">
        <f>HLOOKUP(F164,'HY Financials'!$4:$4,1,0)</f>
        <v>HDCOBF</v>
      </c>
    </row>
    <row r="165" spans="1:27">
      <c r="A165" s="60">
        <f>IFERROR(VLOOKUP(J165,'TB mapping'!A:D,4,0),0)</f>
        <v>0</v>
      </c>
      <c r="B165" s="60" t="str">
        <f>IFERROR(VLOOKUP(J165,'TB mapping'!A:C,3,0),0)</f>
        <v>ignore</v>
      </c>
      <c r="C165" s="60" t="str">
        <f t="shared" si="7"/>
        <v>HDCOBF0</v>
      </c>
      <c r="D165" s="60" t="str">
        <f t="shared" si="8"/>
        <v>HDCOBFignore</v>
      </c>
      <c r="E165" s="54" t="s">
        <v>790</v>
      </c>
      <c r="F165" s="54" t="s">
        <v>1801</v>
      </c>
      <c r="G165" s="54" t="s">
        <v>1802</v>
      </c>
      <c r="H165" s="55">
        <v>555300</v>
      </c>
      <c r="I165" s="54" t="s">
        <v>951</v>
      </c>
      <c r="J165" s="55">
        <v>554348</v>
      </c>
      <c r="K165" s="55">
        <v>0</v>
      </c>
      <c r="L165" s="54" t="s">
        <v>1007</v>
      </c>
      <c r="M165" s="54" t="s">
        <v>793</v>
      </c>
      <c r="N165" s="55">
        <v>-2526.1</v>
      </c>
      <c r="O165" s="55">
        <v>0</v>
      </c>
      <c r="P165" s="55">
        <v>-365.49</v>
      </c>
      <c r="Q165" s="55">
        <v>0</v>
      </c>
      <c r="R165" s="55">
        <v>-2891.59</v>
      </c>
      <c r="S165" s="55">
        <v>0</v>
      </c>
      <c r="T165" s="55">
        <v>-2526.1</v>
      </c>
      <c r="U165" s="55">
        <v>0</v>
      </c>
      <c r="V165" s="55">
        <v>-365.49</v>
      </c>
      <c r="W165" s="55">
        <v>0</v>
      </c>
      <c r="X165" s="55">
        <v>-2891.59</v>
      </c>
      <c r="Y165" s="55">
        <v>0</v>
      </c>
      <c r="Z165" s="61">
        <f t="shared" si="9"/>
        <v>-3.6548999999999999E-5</v>
      </c>
      <c r="AA165" s="59" t="str">
        <f>HLOOKUP(F165,'HY Financials'!$4:$4,1,0)</f>
        <v>HDCOBF</v>
      </c>
    </row>
    <row r="166" spans="1:27">
      <c r="A166" s="60">
        <f>IFERROR(VLOOKUP(J166,'TB mapping'!A:D,4,0),0)</f>
        <v>0</v>
      </c>
      <c r="B166" s="60" t="str">
        <f>IFERROR(VLOOKUP(J166,'TB mapping'!A:C,3,0),0)</f>
        <v>ignore</v>
      </c>
      <c r="C166" s="60" t="str">
        <f t="shared" si="7"/>
        <v>HDCOBF0</v>
      </c>
      <c r="D166" s="60" t="str">
        <f t="shared" si="8"/>
        <v>HDCOBFignore</v>
      </c>
      <c r="E166" s="54" t="s">
        <v>790</v>
      </c>
      <c r="F166" s="54" t="s">
        <v>1801</v>
      </c>
      <c r="G166" s="54" t="s">
        <v>1802</v>
      </c>
      <c r="H166" s="55">
        <v>555300</v>
      </c>
      <c r="I166" s="54" t="s">
        <v>951</v>
      </c>
      <c r="J166" s="55">
        <v>554349</v>
      </c>
      <c r="K166" s="55">
        <v>0</v>
      </c>
      <c r="L166" s="54" t="s">
        <v>955</v>
      </c>
      <c r="M166" s="54" t="s">
        <v>793</v>
      </c>
      <c r="N166" s="55">
        <v>-698.72</v>
      </c>
      <c r="O166" s="55">
        <v>0</v>
      </c>
      <c r="P166" s="55">
        <v>-723.66</v>
      </c>
      <c r="Q166" s="55">
        <v>0</v>
      </c>
      <c r="R166" s="55">
        <v>-1422.38</v>
      </c>
      <c r="S166" s="55">
        <v>0</v>
      </c>
      <c r="T166" s="55">
        <v>-698.72</v>
      </c>
      <c r="U166" s="55">
        <v>0</v>
      </c>
      <c r="V166" s="55">
        <v>-723.66</v>
      </c>
      <c r="W166" s="55">
        <v>0</v>
      </c>
      <c r="X166" s="55">
        <v>-1422.38</v>
      </c>
      <c r="Y166" s="55">
        <v>0</v>
      </c>
      <c r="Z166" s="61">
        <f t="shared" si="9"/>
        <v>-7.2365999999999991E-5</v>
      </c>
      <c r="AA166" s="59" t="str">
        <f>HLOOKUP(F166,'HY Financials'!$4:$4,1,0)</f>
        <v>HDCOBF</v>
      </c>
    </row>
    <row r="167" spans="1:27">
      <c r="A167" s="60">
        <f>IFERROR(VLOOKUP(J167,'TB mapping'!A:D,4,0),0)</f>
        <v>0</v>
      </c>
      <c r="B167" s="60" t="str">
        <f>IFERROR(VLOOKUP(J167,'TB mapping'!A:C,3,0),0)</f>
        <v>ignore</v>
      </c>
      <c r="C167" s="60" t="str">
        <f t="shared" si="7"/>
        <v>HDCOBF0</v>
      </c>
      <c r="D167" s="60" t="str">
        <f t="shared" si="8"/>
        <v>HDCOBFignore</v>
      </c>
      <c r="E167" s="54" t="s">
        <v>790</v>
      </c>
      <c r="F167" s="54" t="s">
        <v>1801</v>
      </c>
      <c r="G167" s="54" t="s">
        <v>1802</v>
      </c>
      <c r="H167" s="55">
        <v>555300</v>
      </c>
      <c r="I167" s="54" t="s">
        <v>951</v>
      </c>
      <c r="J167" s="55">
        <v>554376</v>
      </c>
      <c r="K167" s="55">
        <v>0</v>
      </c>
      <c r="L167" s="54" t="s">
        <v>2074</v>
      </c>
      <c r="M167" s="54" t="s">
        <v>793</v>
      </c>
      <c r="N167" s="55">
        <v>-7648.12</v>
      </c>
      <c r="O167" s="55">
        <v>0</v>
      </c>
      <c r="P167" s="55">
        <v>-11704.54</v>
      </c>
      <c r="Q167" s="55">
        <v>0</v>
      </c>
      <c r="R167" s="55">
        <v>-19352.66</v>
      </c>
      <c r="S167" s="55">
        <v>0</v>
      </c>
      <c r="T167" s="55">
        <v>-7648.12</v>
      </c>
      <c r="U167" s="55">
        <v>0</v>
      </c>
      <c r="V167" s="55">
        <v>-11704.54</v>
      </c>
      <c r="W167" s="55">
        <v>0</v>
      </c>
      <c r="X167" s="55">
        <v>-19352.66</v>
      </c>
      <c r="Y167" s="55">
        <v>0</v>
      </c>
      <c r="Z167" s="61">
        <f t="shared" si="9"/>
        <v>-1.170454E-3</v>
      </c>
      <c r="AA167" s="59" t="str">
        <f>HLOOKUP(F167,'HY Financials'!$4:$4,1,0)</f>
        <v>HDCOBF</v>
      </c>
    </row>
    <row r="168" spans="1:27">
      <c r="A168" s="60" t="str">
        <f>IFERROR(VLOOKUP(J168,'TB mapping'!A:D,4,0),0)</f>
        <v>Ignore</v>
      </c>
      <c r="B168" s="60" t="str">
        <f>IFERROR(VLOOKUP(J168,'TB mapping'!A:C,3,0),0)</f>
        <v>Ignore</v>
      </c>
      <c r="C168" s="60" t="str">
        <f t="shared" si="7"/>
        <v>HDFLXIIgnore</v>
      </c>
      <c r="D168" s="60" t="str">
        <f t="shared" si="8"/>
        <v>HDFLXIIgnore</v>
      </c>
      <c r="E168" s="54" t="s">
        <v>790</v>
      </c>
      <c r="F168" s="54" t="s">
        <v>13</v>
      </c>
      <c r="G168" s="54" t="s">
        <v>220</v>
      </c>
      <c r="H168" s="55">
        <v>102000</v>
      </c>
      <c r="I168" s="54" t="s">
        <v>791</v>
      </c>
      <c r="J168" s="55">
        <v>102120</v>
      </c>
      <c r="K168" s="55">
        <v>0</v>
      </c>
      <c r="L168" s="54" t="s">
        <v>792</v>
      </c>
      <c r="M168" s="54" t="s">
        <v>793</v>
      </c>
      <c r="N168" s="55">
        <v>-50000050</v>
      </c>
      <c r="O168" s="55">
        <v>0</v>
      </c>
      <c r="P168" s="55">
        <v>0</v>
      </c>
      <c r="Q168" s="55">
        <v>0</v>
      </c>
      <c r="R168" s="55">
        <v>-50000050</v>
      </c>
      <c r="S168" s="55">
        <v>0</v>
      </c>
      <c r="T168" s="55">
        <v>-50000050</v>
      </c>
      <c r="U168" s="55">
        <v>0</v>
      </c>
      <c r="V168" s="55">
        <v>0</v>
      </c>
      <c r="W168" s="55">
        <v>0</v>
      </c>
      <c r="X168" s="55">
        <v>-50000050</v>
      </c>
      <c r="Y168" s="55">
        <v>0</v>
      </c>
      <c r="Z168" s="61">
        <f t="shared" si="9"/>
        <v>0</v>
      </c>
      <c r="AA168" s="59" t="str">
        <f>HLOOKUP(F168,'HY Financials'!$4:$4,1,0)</f>
        <v>HDFLXI</v>
      </c>
    </row>
    <row r="169" spans="1:27">
      <c r="A169" s="60" t="str">
        <f>IFERROR(VLOOKUP(J169,'TB mapping'!A:D,4,0),0)</f>
        <v>Ignore</v>
      </c>
      <c r="B169" s="60" t="str">
        <f>IFERROR(VLOOKUP(J169,'TB mapping'!A:C,3,0),0)</f>
        <v>Ignore</v>
      </c>
      <c r="C169" s="60" t="str">
        <f t="shared" si="7"/>
        <v>HDFLXIIgnore</v>
      </c>
      <c r="D169" s="60" t="str">
        <f t="shared" si="8"/>
        <v>HDFLXIIgnore</v>
      </c>
      <c r="E169" s="54" t="s">
        <v>790</v>
      </c>
      <c r="F169" s="54" t="s">
        <v>13</v>
      </c>
      <c r="G169" s="54" t="s">
        <v>220</v>
      </c>
      <c r="H169" s="55">
        <v>102000</v>
      </c>
      <c r="I169" s="54" t="s">
        <v>791</v>
      </c>
      <c r="J169" s="55">
        <v>102130</v>
      </c>
      <c r="K169" s="55">
        <v>0</v>
      </c>
      <c r="L169" s="54" t="s">
        <v>882</v>
      </c>
      <c r="M169" s="54" t="s">
        <v>793</v>
      </c>
      <c r="N169" s="55">
        <v>-456986142.61000001</v>
      </c>
      <c r="O169" s="55">
        <v>0</v>
      </c>
      <c r="P169" s="55">
        <v>0</v>
      </c>
      <c r="Q169" s="55">
        <v>101000763.33</v>
      </c>
      <c r="R169" s="55">
        <v>-355985379.27999997</v>
      </c>
      <c r="S169" s="55">
        <v>0</v>
      </c>
      <c r="T169" s="55">
        <v>-456986142.61000001</v>
      </c>
      <c r="U169" s="55">
        <v>0</v>
      </c>
      <c r="V169" s="55">
        <v>0</v>
      </c>
      <c r="W169" s="55">
        <v>101000763.33</v>
      </c>
      <c r="X169" s="55">
        <v>-355985379.27999997</v>
      </c>
      <c r="Y169" s="55">
        <v>0</v>
      </c>
      <c r="Z169" s="61">
        <f t="shared" si="9"/>
        <v>10.100076333000001</v>
      </c>
      <c r="AA169" s="59" t="str">
        <f>HLOOKUP(F169,'HY Financials'!$4:$4,1,0)</f>
        <v>HDFLXI</v>
      </c>
    </row>
    <row r="170" spans="1:27">
      <c r="A170" s="60">
        <f>IFERROR(VLOOKUP(J170,'TB mapping'!A:D,4,0),0)</f>
        <v>0</v>
      </c>
      <c r="B170" s="60">
        <f>IFERROR(VLOOKUP(J170,'TB mapping'!A:C,3,0),0)</f>
        <v>0</v>
      </c>
      <c r="C170" s="60" t="str">
        <f t="shared" si="7"/>
        <v>HDFLXI0</v>
      </c>
      <c r="D170" s="60" t="str">
        <f t="shared" si="8"/>
        <v>HDFLXI0</v>
      </c>
      <c r="E170" s="54" t="s">
        <v>790</v>
      </c>
      <c r="F170" s="54" t="s">
        <v>13</v>
      </c>
      <c r="G170" s="54" t="s">
        <v>220</v>
      </c>
      <c r="H170" s="55">
        <v>102000</v>
      </c>
      <c r="I170" s="54" t="s">
        <v>791</v>
      </c>
      <c r="J170" s="55">
        <v>102230</v>
      </c>
      <c r="K170" s="55">
        <v>0</v>
      </c>
      <c r="L170" s="54" t="s">
        <v>1803</v>
      </c>
      <c r="M170" s="54" t="s">
        <v>793</v>
      </c>
      <c r="N170" s="55">
        <v>-21282591.899999999</v>
      </c>
      <c r="O170" s="55">
        <v>0</v>
      </c>
      <c r="P170" s="55">
        <v>0</v>
      </c>
      <c r="Q170" s="55">
        <v>21282591.899999999</v>
      </c>
      <c r="R170" s="55">
        <v>0</v>
      </c>
      <c r="S170" s="55">
        <v>0</v>
      </c>
      <c r="T170" s="55">
        <v>-21282591.899999999</v>
      </c>
      <c r="U170" s="55">
        <v>0</v>
      </c>
      <c r="V170" s="55">
        <v>0</v>
      </c>
      <c r="W170" s="55">
        <v>21282591.899999999</v>
      </c>
      <c r="X170" s="55">
        <v>0</v>
      </c>
      <c r="Y170" s="55">
        <v>0</v>
      </c>
      <c r="Z170" s="61">
        <f t="shared" si="9"/>
        <v>2.1282591899999996</v>
      </c>
      <c r="AA170" s="59" t="str">
        <f>HLOOKUP(F170,'HY Financials'!$4:$4,1,0)</f>
        <v>HDFLXI</v>
      </c>
    </row>
    <row r="171" spans="1:27">
      <c r="A171" s="60" t="str">
        <f>IFERROR(VLOOKUP(J171,'TB mapping'!A:D,4,0),0)</f>
        <v>Ignore</v>
      </c>
      <c r="B171" s="60" t="str">
        <f>IFERROR(VLOOKUP(J171,'TB mapping'!A:C,3,0),0)</f>
        <v>Ignore</v>
      </c>
      <c r="C171" s="60" t="str">
        <f t="shared" si="7"/>
        <v>HDFLXIIgnore</v>
      </c>
      <c r="D171" s="60" t="str">
        <f t="shared" si="8"/>
        <v>HDFLXIIgnore</v>
      </c>
      <c r="E171" s="54" t="s">
        <v>790</v>
      </c>
      <c r="F171" s="54" t="s">
        <v>13</v>
      </c>
      <c r="G171" s="54" t="s">
        <v>220</v>
      </c>
      <c r="H171" s="55">
        <v>110000</v>
      </c>
      <c r="I171" s="54" t="s">
        <v>795</v>
      </c>
      <c r="J171" s="55">
        <v>103122</v>
      </c>
      <c r="K171" s="55">
        <v>0</v>
      </c>
      <c r="L171" s="54" t="s">
        <v>1343</v>
      </c>
      <c r="M171" s="54" t="s">
        <v>793</v>
      </c>
      <c r="N171" s="55">
        <v>-150000</v>
      </c>
      <c r="O171" s="55">
        <v>0</v>
      </c>
      <c r="P171" s="55">
        <v>0</v>
      </c>
      <c r="Q171" s="55">
        <v>123333.33</v>
      </c>
      <c r="R171" s="55">
        <v>-26666.67</v>
      </c>
      <c r="S171" s="55">
        <v>0</v>
      </c>
      <c r="T171" s="55">
        <v>-150000</v>
      </c>
      <c r="U171" s="55">
        <v>0</v>
      </c>
      <c r="V171" s="55">
        <v>0</v>
      </c>
      <c r="W171" s="55">
        <v>123333.33</v>
      </c>
      <c r="X171" s="55">
        <v>-26666.67</v>
      </c>
      <c r="Y171" s="55">
        <v>0</v>
      </c>
      <c r="Z171" s="61">
        <f t="shared" si="9"/>
        <v>1.2333333E-2</v>
      </c>
      <c r="AA171" s="59" t="str">
        <f>HLOOKUP(F171,'HY Financials'!$4:$4,1,0)</f>
        <v>HDFLXI</v>
      </c>
    </row>
    <row r="172" spans="1:27">
      <c r="A172" s="60" t="str">
        <f>IFERROR(VLOOKUP(J172,'TB mapping'!A:D,4,0),0)</f>
        <v>Ignore</v>
      </c>
      <c r="B172" s="60" t="str">
        <f>IFERROR(VLOOKUP(J172,'TB mapping'!A:C,3,0),0)</f>
        <v>Ignore</v>
      </c>
      <c r="C172" s="60" t="str">
        <f t="shared" si="7"/>
        <v>HDFLXIIgnore</v>
      </c>
      <c r="D172" s="60" t="str">
        <f t="shared" si="8"/>
        <v>HDFLXIIgnore</v>
      </c>
      <c r="E172" s="54" t="s">
        <v>790</v>
      </c>
      <c r="F172" s="54" t="s">
        <v>13</v>
      </c>
      <c r="G172" s="54" t="s">
        <v>220</v>
      </c>
      <c r="H172" s="55">
        <v>110000</v>
      </c>
      <c r="I172" s="54" t="s">
        <v>795</v>
      </c>
      <c r="J172" s="55">
        <v>110119</v>
      </c>
      <c r="K172" s="55">
        <v>0</v>
      </c>
      <c r="L172" s="54" t="s">
        <v>796</v>
      </c>
      <c r="M172" s="54" t="s">
        <v>793</v>
      </c>
      <c r="N172" s="55">
        <v>-296324</v>
      </c>
      <c r="O172" s="55">
        <v>0</v>
      </c>
      <c r="P172" s="55">
        <v>-254376</v>
      </c>
      <c r="Q172" s="55">
        <v>0</v>
      </c>
      <c r="R172" s="55">
        <v>-550700</v>
      </c>
      <c r="S172" s="55">
        <v>0</v>
      </c>
      <c r="T172" s="55">
        <v>-296324</v>
      </c>
      <c r="U172" s="55">
        <v>0</v>
      </c>
      <c r="V172" s="55">
        <v>-254376</v>
      </c>
      <c r="W172" s="55">
        <v>0</v>
      </c>
      <c r="X172" s="55">
        <v>-550700</v>
      </c>
      <c r="Y172" s="55">
        <v>0</v>
      </c>
      <c r="Z172" s="61">
        <f t="shared" si="9"/>
        <v>-2.5437600000000001E-2</v>
      </c>
      <c r="AA172" s="59" t="str">
        <f>HLOOKUP(F172,'HY Financials'!$4:$4,1,0)</f>
        <v>HDFLXI</v>
      </c>
    </row>
    <row r="173" spans="1:27">
      <c r="A173" s="60">
        <f>IFERROR(VLOOKUP(J173,'TB mapping'!A:D,4,0),0)</f>
        <v>0</v>
      </c>
      <c r="B173" s="60">
        <f>IFERROR(VLOOKUP(J173,'TB mapping'!A:C,3,0),0)</f>
        <v>0</v>
      </c>
      <c r="C173" s="60" t="str">
        <f t="shared" si="7"/>
        <v>HDFLXI0</v>
      </c>
      <c r="D173" s="60" t="str">
        <f t="shared" si="8"/>
        <v>HDFLXI0</v>
      </c>
      <c r="E173" s="54" t="s">
        <v>790</v>
      </c>
      <c r="F173" s="54" t="s">
        <v>13</v>
      </c>
      <c r="G173" s="54" t="s">
        <v>220</v>
      </c>
      <c r="H173" s="55">
        <v>110000</v>
      </c>
      <c r="I173" s="54" t="s">
        <v>795</v>
      </c>
      <c r="J173" s="55">
        <v>110122</v>
      </c>
      <c r="K173" s="55">
        <v>0</v>
      </c>
      <c r="L173" s="54" t="s">
        <v>2305</v>
      </c>
      <c r="M173" s="54" t="s">
        <v>793</v>
      </c>
      <c r="N173" s="55">
        <v>0</v>
      </c>
      <c r="O173" s="55">
        <v>0</v>
      </c>
      <c r="P173" s="55">
        <v>-20000</v>
      </c>
      <c r="Q173" s="55">
        <v>0</v>
      </c>
      <c r="R173" s="55">
        <v>-20000</v>
      </c>
      <c r="S173" s="55">
        <v>0</v>
      </c>
      <c r="T173" s="55">
        <v>0</v>
      </c>
      <c r="U173" s="55">
        <v>0</v>
      </c>
      <c r="V173" s="55">
        <v>-20000</v>
      </c>
      <c r="W173" s="55">
        <v>0</v>
      </c>
      <c r="X173" s="55">
        <v>-20000</v>
      </c>
      <c r="Y173" s="55">
        <v>0</v>
      </c>
      <c r="Z173" s="61">
        <f t="shared" si="9"/>
        <v>-2E-3</v>
      </c>
      <c r="AA173" s="59" t="str">
        <f>HLOOKUP(F173,'HY Financials'!$4:$4,1,0)</f>
        <v>HDFLXI</v>
      </c>
    </row>
    <row r="174" spans="1:27">
      <c r="A174" s="60" t="str">
        <f>IFERROR(VLOOKUP(J174,'TB mapping'!A:D,4,0),0)</f>
        <v>Ignore</v>
      </c>
      <c r="B174" s="60" t="str">
        <f>IFERROR(VLOOKUP(J174,'TB mapping'!A:C,3,0),0)</f>
        <v>Ignore</v>
      </c>
      <c r="C174" s="60" t="str">
        <f t="shared" si="7"/>
        <v>HDFLXIIgnore</v>
      </c>
      <c r="D174" s="60" t="str">
        <f t="shared" si="8"/>
        <v>HDFLXIIgnore</v>
      </c>
      <c r="E174" s="54" t="s">
        <v>790</v>
      </c>
      <c r="F174" s="54" t="s">
        <v>13</v>
      </c>
      <c r="G174" s="54" t="s">
        <v>220</v>
      </c>
      <c r="H174" s="55">
        <v>110000</v>
      </c>
      <c r="I174" s="54" t="s">
        <v>795</v>
      </c>
      <c r="J174" s="55">
        <v>110247</v>
      </c>
      <c r="K174" s="55">
        <v>0</v>
      </c>
      <c r="L174" s="54" t="s">
        <v>1344</v>
      </c>
      <c r="M174" s="54" t="s">
        <v>793</v>
      </c>
      <c r="N174" s="55">
        <v>-21686486.059999999</v>
      </c>
      <c r="O174" s="55">
        <v>0</v>
      </c>
      <c r="P174" s="55">
        <v>-118293160.81</v>
      </c>
      <c r="Q174" s="55">
        <v>0</v>
      </c>
      <c r="R174" s="55">
        <v>-139979646.87</v>
      </c>
      <c r="S174" s="55">
        <v>0</v>
      </c>
      <c r="T174" s="55">
        <v>-21686486.059999999</v>
      </c>
      <c r="U174" s="55">
        <v>0</v>
      </c>
      <c r="V174" s="55">
        <v>-118293160.81</v>
      </c>
      <c r="W174" s="55">
        <v>0</v>
      </c>
      <c r="X174" s="55">
        <v>-139979646.87</v>
      </c>
      <c r="Y174" s="55">
        <v>0</v>
      </c>
      <c r="Z174" s="61">
        <f t="shared" si="9"/>
        <v>-11.829316081</v>
      </c>
      <c r="AA174" s="59" t="str">
        <f>HLOOKUP(F174,'HY Financials'!$4:$4,1,0)</f>
        <v>HDFLXI</v>
      </c>
    </row>
    <row r="175" spans="1:27">
      <c r="A175" s="60" t="str">
        <f>IFERROR(VLOOKUP(J175,'TB mapping'!A:D,4,0),0)</f>
        <v>Ignore</v>
      </c>
      <c r="B175" s="60" t="str">
        <f>IFERROR(VLOOKUP(J175,'TB mapping'!A:C,3,0),0)</f>
        <v>Ignore</v>
      </c>
      <c r="C175" s="60" t="str">
        <f t="shared" si="7"/>
        <v>HDFLXIIgnore</v>
      </c>
      <c r="D175" s="60" t="str">
        <f t="shared" si="8"/>
        <v>HDFLXIIgnore</v>
      </c>
      <c r="E175" s="54" t="s">
        <v>790</v>
      </c>
      <c r="F175" s="54" t="s">
        <v>13</v>
      </c>
      <c r="G175" s="54" t="s">
        <v>220</v>
      </c>
      <c r="H175" s="55">
        <v>132000</v>
      </c>
      <c r="I175" s="54" t="s">
        <v>797</v>
      </c>
      <c r="J175" s="55">
        <v>132121</v>
      </c>
      <c r="K175" s="55">
        <v>0</v>
      </c>
      <c r="L175" s="54" t="s">
        <v>990</v>
      </c>
      <c r="M175" s="54" t="s">
        <v>793</v>
      </c>
      <c r="N175" s="55">
        <v>-500</v>
      </c>
      <c r="O175" s="55">
        <v>0</v>
      </c>
      <c r="P175" s="55">
        <v>0</v>
      </c>
      <c r="Q175" s="55">
        <v>500</v>
      </c>
      <c r="R175" s="55">
        <v>0</v>
      </c>
      <c r="S175" s="55">
        <v>0</v>
      </c>
      <c r="T175" s="55">
        <v>-500</v>
      </c>
      <c r="U175" s="55">
        <v>0</v>
      </c>
      <c r="V175" s="55">
        <v>0</v>
      </c>
      <c r="W175" s="55">
        <v>500</v>
      </c>
      <c r="X175" s="55">
        <v>0</v>
      </c>
      <c r="Y175" s="55">
        <v>0</v>
      </c>
      <c r="Z175" s="61">
        <f t="shared" si="9"/>
        <v>5.0000000000000002E-5</v>
      </c>
      <c r="AA175" s="59" t="str">
        <f>HLOOKUP(F175,'HY Financials'!$4:$4,1,0)</f>
        <v>HDFLXI</v>
      </c>
    </row>
    <row r="176" spans="1:27">
      <c r="A176" s="60" t="str">
        <f>IFERROR(VLOOKUP(J176,'TB mapping'!A:D,4,0),0)</f>
        <v>Ignore</v>
      </c>
      <c r="B176" s="60" t="str">
        <f>IFERROR(VLOOKUP(J176,'TB mapping'!A:C,3,0),0)</f>
        <v>Ignore</v>
      </c>
      <c r="C176" s="60" t="str">
        <f t="shared" si="7"/>
        <v>HDFLXIIgnore</v>
      </c>
      <c r="D176" s="60" t="str">
        <f t="shared" si="8"/>
        <v>HDFLXIIgnore</v>
      </c>
      <c r="E176" s="54" t="s">
        <v>790</v>
      </c>
      <c r="F176" s="54" t="s">
        <v>13</v>
      </c>
      <c r="G176" s="54" t="s">
        <v>220</v>
      </c>
      <c r="H176" s="55">
        <v>132000</v>
      </c>
      <c r="I176" s="54" t="s">
        <v>797</v>
      </c>
      <c r="J176" s="55">
        <v>132124</v>
      </c>
      <c r="K176" s="55">
        <v>0</v>
      </c>
      <c r="L176" s="54" t="s">
        <v>884</v>
      </c>
      <c r="M176" s="54" t="s">
        <v>793</v>
      </c>
      <c r="N176" s="55">
        <v>0</v>
      </c>
      <c r="O176" s="55">
        <v>0.01</v>
      </c>
      <c r="P176" s="55">
        <v>0</v>
      </c>
      <c r="Q176" s="55">
        <v>0</v>
      </c>
      <c r="R176" s="55">
        <v>0</v>
      </c>
      <c r="S176" s="55">
        <v>0.01</v>
      </c>
      <c r="T176" s="55">
        <v>0</v>
      </c>
      <c r="U176" s="55">
        <v>0.01</v>
      </c>
      <c r="V176" s="55">
        <v>0</v>
      </c>
      <c r="W176" s="55">
        <v>0</v>
      </c>
      <c r="X176" s="55">
        <v>0</v>
      </c>
      <c r="Y176" s="55">
        <v>0.01</v>
      </c>
      <c r="Z176" s="61">
        <f t="shared" si="9"/>
        <v>0</v>
      </c>
      <c r="AA176" s="59" t="str">
        <f>HLOOKUP(F176,'HY Financials'!$4:$4,1,0)</f>
        <v>HDFLXI</v>
      </c>
    </row>
    <row r="177" spans="1:27">
      <c r="A177" s="60" t="str">
        <f>IFERROR(VLOOKUP(J177,'TB mapping'!A:D,4,0),0)</f>
        <v>Ignore</v>
      </c>
      <c r="B177" s="60" t="str">
        <f>IFERROR(VLOOKUP(J177,'TB mapping'!A:C,3,0),0)</f>
        <v>Ignore</v>
      </c>
      <c r="C177" s="60" t="str">
        <f t="shared" si="7"/>
        <v>HDFLXIIgnore</v>
      </c>
      <c r="D177" s="60" t="str">
        <f t="shared" si="8"/>
        <v>HDFLXIIgnore</v>
      </c>
      <c r="E177" s="54" t="s">
        <v>790</v>
      </c>
      <c r="F177" s="54" t="s">
        <v>13</v>
      </c>
      <c r="G177" s="54" t="s">
        <v>220</v>
      </c>
      <c r="H177" s="55">
        <v>132000</v>
      </c>
      <c r="I177" s="54" t="s">
        <v>797</v>
      </c>
      <c r="J177" s="55">
        <v>132160</v>
      </c>
      <c r="K177" s="55">
        <v>0</v>
      </c>
      <c r="L177" s="54" t="s">
        <v>885</v>
      </c>
      <c r="M177" s="54" t="s">
        <v>793</v>
      </c>
      <c r="N177" s="55">
        <v>-3730.36</v>
      </c>
      <c r="O177" s="55">
        <v>0</v>
      </c>
      <c r="P177" s="55">
        <v>0</v>
      </c>
      <c r="Q177" s="55">
        <v>0</v>
      </c>
      <c r="R177" s="55">
        <v>-3730.36</v>
      </c>
      <c r="S177" s="55">
        <v>0</v>
      </c>
      <c r="T177" s="55">
        <v>-3730.36</v>
      </c>
      <c r="U177" s="55">
        <v>0</v>
      </c>
      <c r="V177" s="55">
        <v>0</v>
      </c>
      <c r="W177" s="55">
        <v>0</v>
      </c>
      <c r="X177" s="55">
        <v>-3730.36</v>
      </c>
      <c r="Y177" s="55">
        <v>0</v>
      </c>
      <c r="Z177" s="61">
        <f t="shared" si="9"/>
        <v>0</v>
      </c>
      <c r="AA177" s="59" t="str">
        <f>HLOOKUP(F177,'HY Financials'!$4:$4,1,0)</f>
        <v>HDFLXI</v>
      </c>
    </row>
    <row r="178" spans="1:27">
      <c r="A178" s="60" t="str">
        <f>IFERROR(VLOOKUP(J178,'TB mapping'!A:D,4,0),0)</f>
        <v>Ignore</v>
      </c>
      <c r="B178" s="60" t="str">
        <f>IFERROR(VLOOKUP(J178,'TB mapping'!A:C,3,0),0)</f>
        <v>Ignore</v>
      </c>
      <c r="C178" s="60" t="str">
        <f t="shared" si="7"/>
        <v>HDFLXIIgnore</v>
      </c>
      <c r="D178" s="60" t="str">
        <f t="shared" si="8"/>
        <v>HDFLXIIgnore</v>
      </c>
      <c r="E178" s="54" t="s">
        <v>790</v>
      </c>
      <c r="F178" s="54" t="s">
        <v>13</v>
      </c>
      <c r="G178" s="54" t="s">
        <v>220</v>
      </c>
      <c r="H178" s="55">
        <v>140000</v>
      </c>
      <c r="I178" s="54" t="s">
        <v>799</v>
      </c>
      <c r="J178" s="55">
        <v>140307</v>
      </c>
      <c r="K178" s="55">
        <v>0</v>
      </c>
      <c r="L178" s="54" t="s">
        <v>886</v>
      </c>
      <c r="M178" s="54" t="s">
        <v>793</v>
      </c>
      <c r="N178" s="55">
        <v>-300</v>
      </c>
      <c r="O178" s="55">
        <v>0</v>
      </c>
      <c r="P178" s="55">
        <v>0</v>
      </c>
      <c r="Q178" s="55">
        <v>0</v>
      </c>
      <c r="R178" s="55">
        <v>-300</v>
      </c>
      <c r="S178" s="55">
        <v>0</v>
      </c>
      <c r="T178" s="55">
        <v>-300</v>
      </c>
      <c r="U178" s="55">
        <v>0</v>
      </c>
      <c r="V178" s="55">
        <v>0</v>
      </c>
      <c r="W178" s="55">
        <v>0</v>
      </c>
      <c r="X178" s="55">
        <v>-300</v>
      </c>
      <c r="Y178" s="55">
        <v>0</v>
      </c>
      <c r="Z178" s="61">
        <f t="shared" si="9"/>
        <v>0</v>
      </c>
      <c r="AA178" s="59" t="str">
        <f>HLOOKUP(F178,'HY Financials'!$4:$4,1,0)</f>
        <v>HDFLXI</v>
      </c>
    </row>
    <row r="179" spans="1:27">
      <c r="A179" s="60" t="str">
        <f>IFERROR(VLOOKUP(J179,'TB mapping'!A:D,4,0),0)</f>
        <v>Ignore</v>
      </c>
      <c r="B179" s="60" t="str">
        <f>IFERROR(VLOOKUP(J179,'TB mapping'!A:C,3,0),0)</f>
        <v>Ignore</v>
      </c>
      <c r="C179" s="60" t="str">
        <f t="shared" si="7"/>
        <v>HDFLXIIgnore</v>
      </c>
      <c r="D179" s="60" t="str">
        <f t="shared" si="8"/>
        <v>HDFLXIIgnore</v>
      </c>
      <c r="E179" s="54" t="s">
        <v>790</v>
      </c>
      <c r="F179" s="54" t="s">
        <v>13</v>
      </c>
      <c r="G179" s="54" t="s">
        <v>220</v>
      </c>
      <c r="H179" s="55">
        <v>140000</v>
      </c>
      <c r="I179" s="54" t="s">
        <v>799</v>
      </c>
      <c r="J179" s="55">
        <v>140308</v>
      </c>
      <c r="K179" s="55">
        <v>0</v>
      </c>
      <c r="L179" s="54" t="s">
        <v>887</v>
      </c>
      <c r="M179" s="54" t="s">
        <v>793</v>
      </c>
      <c r="N179" s="55">
        <v>-44.85</v>
      </c>
      <c r="O179" s="55">
        <v>0</v>
      </c>
      <c r="P179" s="55">
        <v>0</v>
      </c>
      <c r="Q179" s="55">
        <v>0</v>
      </c>
      <c r="R179" s="55">
        <v>-44.85</v>
      </c>
      <c r="S179" s="55">
        <v>0</v>
      </c>
      <c r="T179" s="55">
        <v>-44.85</v>
      </c>
      <c r="U179" s="55">
        <v>0</v>
      </c>
      <c r="V179" s="55">
        <v>0</v>
      </c>
      <c r="W179" s="55">
        <v>0</v>
      </c>
      <c r="X179" s="55">
        <v>-44.85</v>
      </c>
      <c r="Y179" s="55">
        <v>0</v>
      </c>
      <c r="Z179" s="61">
        <f t="shared" si="9"/>
        <v>0</v>
      </c>
      <c r="AA179" s="59" t="str">
        <f>HLOOKUP(F179,'HY Financials'!$4:$4,1,0)</f>
        <v>HDFLXI</v>
      </c>
    </row>
    <row r="180" spans="1:27">
      <c r="A180" s="60" t="str">
        <f>IFERROR(VLOOKUP(J180,'TB mapping'!A:D,4,0),0)</f>
        <v>Ignore</v>
      </c>
      <c r="B180" s="60" t="str">
        <f>IFERROR(VLOOKUP(J180,'TB mapping'!A:C,3,0),0)</f>
        <v>Ignore</v>
      </c>
      <c r="C180" s="60" t="str">
        <f t="shared" si="7"/>
        <v>HDFLXIIgnore</v>
      </c>
      <c r="D180" s="60" t="str">
        <f t="shared" si="8"/>
        <v>HDFLXIIgnore</v>
      </c>
      <c r="E180" s="54" t="s">
        <v>790</v>
      </c>
      <c r="F180" s="54" t="s">
        <v>13</v>
      </c>
      <c r="G180" s="54" t="s">
        <v>220</v>
      </c>
      <c r="H180" s="55">
        <v>140000</v>
      </c>
      <c r="I180" s="54" t="s">
        <v>799</v>
      </c>
      <c r="J180" s="55">
        <v>140314</v>
      </c>
      <c r="K180" s="55">
        <v>0</v>
      </c>
      <c r="L180" s="54" t="s">
        <v>878</v>
      </c>
      <c r="M180" s="54" t="s">
        <v>793</v>
      </c>
      <c r="N180" s="55">
        <v>-22257405.030000001</v>
      </c>
      <c r="O180" s="55">
        <v>0</v>
      </c>
      <c r="P180" s="55">
        <v>0</v>
      </c>
      <c r="Q180" s="55">
        <v>18936291.050000001</v>
      </c>
      <c r="R180" s="55">
        <v>-3321113.98</v>
      </c>
      <c r="S180" s="55">
        <v>0</v>
      </c>
      <c r="T180" s="55">
        <v>-22257405.030000001</v>
      </c>
      <c r="U180" s="55">
        <v>0</v>
      </c>
      <c r="V180" s="55">
        <v>0</v>
      </c>
      <c r="W180" s="55">
        <v>18936291.050000001</v>
      </c>
      <c r="X180" s="55">
        <v>-3321113.98</v>
      </c>
      <c r="Y180" s="55">
        <v>0</v>
      </c>
      <c r="Z180" s="61">
        <f t="shared" si="9"/>
        <v>1.893629105</v>
      </c>
      <c r="AA180" s="59" t="str">
        <f>HLOOKUP(F180,'HY Financials'!$4:$4,1,0)</f>
        <v>HDFLXI</v>
      </c>
    </row>
    <row r="181" spans="1:27">
      <c r="A181" s="60" t="str">
        <f>IFERROR(VLOOKUP(J181,'TB mapping'!A:D,4,0),0)</f>
        <v>Ignore</v>
      </c>
      <c r="B181" s="60" t="str">
        <f>IFERROR(VLOOKUP(J181,'TB mapping'!A:C,3,0),0)</f>
        <v>Ignore</v>
      </c>
      <c r="C181" s="60" t="str">
        <f t="shared" si="7"/>
        <v>HDFLXIIgnore</v>
      </c>
      <c r="D181" s="60" t="str">
        <f t="shared" si="8"/>
        <v>HDFLXIIgnore</v>
      </c>
      <c r="E181" s="54" t="s">
        <v>790</v>
      </c>
      <c r="F181" s="54" t="s">
        <v>13</v>
      </c>
      <c r="G181" s="54" t="s">
        <v>220</v>
      </c>
      <c r="H181" s="55">
        <v>140000</v>
      </c>
      <c r="I181" s="54" t="s">
        <v>799</v>
      </c>
      <c r="J181" s="55">
        <v>140338</v>
      </c>
      <c r="K181" s="55">
        <v>0</v>
      </c>
      <c r="L181" s="54" t="s">
        <v>889</v>
      </c>
      <c r="M181" s="54" t="s">
        <v>793</v>
      </c>
      <c r="N181" s="55">
        <v>-4294.33</v>
      </c>
      <c r="O181" s="55">
        <v>0</v>
      </c>
      <c r="P181" s="55">
        <v>0</v>
      </c>
      <c r="Q181" s="55">
        <v>0</v>
      </c>
      <c r="R181" s="55">
        <v>-4294.33</v>
      </c>
      <c r="S181" s="55">
        <v>0</v>
      </c>
      <c r="T181" s="55">
        <v>-4294.33</v>
      </c>
      <c r="U181" s="55">
        <v>0</v>
      </c>
      <c r="V181" s="55">
        <v>0</v>
      </c>
      <c r="W181" s="55">
        <v>0</v>
      </c>
      <c r="X181" s="55">
        <v>-4294.33</v>
      </c>
      <c r="Y181" s="55">
        <v>0</v>
      </c>
      <c r="Z181" s="61">
        <f t="shared" si="9"/>
        <v>0</v>
      </c>
      <c r="AA181" s="59" t="str">
        <f>HLOOKUP(F181,'HY Financials'!$4:$4,1,0)</f>
        <v>HDFLXI</v>
      </c>
    </row>
    <row r="182" spans="1:27">
      <c r="A182" s="60" t="str">
        <f>IFERROR(VLOOKUP(J182,'TB mapping'!A:D,4,0),0)</f>
        <v>Ignore</v>
      </c>
      <c r="B182" s="60" t="str">
        <f>IFERROR(VLOOKUP(J182,'TB mapping'!A:C,3,0),0)</f>
        <v>Ignore</v>
      </c>
      <c r="C182" s="60" t="str">
        <f t="shared" si="7"/>
        <v>HDFLXIIgnore</v>
      </c>
      <c r="D182" s="60" t="str">
        <f t="shared" si="8"/>
        <v>HDFLXIIgnore</v>
      </c>
      <c r="E182" s="54" t="s">
        <v>790</v>
      </c>
      <c r="F182" s="54" t="s">
        <v>13</v>
      </c>
      <c r="G182" s="54" t="s">
        <v>220</v>
      </c>
      <c r="H182" s="55">
        <v>140000</v>
      </c>
      <c r="I182" s="54" t="s">
        <v>799</v>
      </c>
      <c r="J182" s="55">
        <v>140500</v>
      </c>
      <c r="K182" s="55">
        <v>0</v>
      </c>
      <c r="L182" s="54" t="s">
        <v>800</v>
      </c>
      <c r="M182" s="54" t="s">
        <v>793</v>
      </c>
      <c r="N182" s="55">
        <v>-999.1</v>
      </c>
      <c r="O182" s="55">
        <v>0</v>
      </c>
      <c r="P182" s="55">
        <v>-0.04</v>
      </c>
      <c r="Q182" s="55">
        <v>0</v>
      </c>
      <c r="R182" s="55">
        <v>-999.14</v>
      </c>
      <c r="S182" s="55">
        <v>0</v>
      </c>
      <c r="T182" s="55">
        <v>-999.1</v>
      </c>
      <c r="U182" s="55">
        <v>0</v>
      </c>
      <c r="V182" s="55">
        <v>-0.04</v>
      </c>
      <c r="W182" s="55">
        <v>0</v>
      </c>
      <c r="X182" s="55">
        <v>-999.14</v>
      </c>
      <c r="Y182" s="55">
        <v>0</v>
      </c>
      <c r="Z182" s="61">
        <f t="shared" si="9"/>
        <v>-4.0000000000000002E-9</v>
      </c>
      <c r="AA182" s="59" t="str">
        <f>HLOOKUP(F182,'HY Financials'!$4:$4,1,0)</f>
        <v>HDFLXI</v>
      </c>
    </row>
    <row r="183" spans="1:27">
      <c r="A183" s="60" t="str">
        <f>IFERROR(VLOOKUP(J183,'TB mapping'!A:D,4,0),0)</f>
        <v>Ignore</v>
      </c>
      <c r="B183" s="60" t="str">
        <f>IFERROR(VLOOKUP(J183,'TB mapping'!A:C,3,0),0)</f>
        <v>Ignore</v>
      </c>
      <c r="C183" s="60" t="str">
        <f t="shared" si="7"/>
        <v>HDFLXIIgnore</v>
      </c>
      <c r="D183" s="60" t="str">
        <f t="shared" si="8"/>
        <v>HDFLXIIgnore</v>
      </c>
      <c r="E183" s="54" t="s">
        <v>790</v>
      </c>
      <c r="F183" s="54" t="s">
        <v>13</v>
      </c>
      <c r="G183" s="54" t="s">
        <v>220</v>
      </c>
      <c r="H183" s="55">
        <v>140000</v>
      </c>
      <c r="I183" s="54" t="s">
        <v>799</v>
      </c>
      <c r="J183" s="55">
        <v>140504</v>
      </c>
      <c r="K183" s="55">
        <v>0</v>
      </c>
      <c r="L183" s="54" t="s">
        <v>801</v>
      </c>
      <c r="M183" s="54" t="s">
        <v>793</v>
      </c>
      <c r="N183" s="55">
        <v>-1097.6100000000001</v>
      </c>
      <c r="O183" s="55">
        <v>0</v>
      </c>
      <c r="P183" s="55">
        <v>-3556.94</v>
      </c>
      <c r="Q183" s="55">
        <v>0</v>
      </c>
      <c r="R183" s="55">
        <v>-4654.55</v>
      </c>
      <c r="S183" s="55">
        <v>0</v>
      </c>
      <c r="T183" s="55">
        <v>-1097.6100000000001</v>
      </c>
      <c r="U183" s="55">
        <v>0</v>
      </c>
      <c r="V183" s="55">
        <v>-3556.94</v>
      </c>
      <c r="W183" s="55">
        <v>0</v>
      </c>
      <c r="X183" s="55">
        <v>-4654.55</v>
      </c>
      <c r="Y183" s="55">
        <v>0</v>
      </c>
      <c r="Z183" s="61">
        <f t="shared" si="9"/>
        <v>-3.5569399999999999E-4</v>
      </c>
      <c r="AA183" s="59" t="str">
        <f>HLOOKUP(F183,'HY Financials'!$4:$4,1,0)</f>
        <v>HDFLXI</v>
      </c>
    </row>
    <row r="184" spans="1:27">
      <c r="A184" s="60" t="str">
        <f>IFERROR(VLOOKUP(J184,'TB mapping'!A:D,4,0),0)</f>
        <v>Ignore</v>
      </c>
      <c r="B184" s="60" t="str">
        <f>IFERROR(VLOOKUP(J184,'TB mapping'!A:C,3,0),0)</f>
        <v>Ignore</v>
      </c>
      <c r="C184" s="60" t="str">
        <f t="shared" si="7"/>
        <v>HDFLXIIgnore</v>
      </c>
      <c r="D184" s="60" t="str">
        <f t="shared" si="8"/>
        <v>HDFLXIIgnore</v>
      </c>
      <c r="E184" s="54" t="s">
        <v>790</v>
      </c>
      <c r="F184" s="54" t="s">
        <v>13</v>
      </c>
      <c r="G184" s="54" t="s">
        <v>220</v>
      </c>
      <c r="H184" s="55">
        <v>140000</v>
      </c>
      <c r="I184" s="54" t="s">
        <v>799</v>
      </c>
      <c r="J184" s="55">
        <v>140505</v>
      </c>
      <c r="K184" s="55">
        <v>0</v>
      </c>
      <c r="L184" s="54" t="s">
        <v>802</v>
      </c>
      <c r="M184" s="54" t="s">
        <v>793</v>
      </c>
      <c r="N184" s="55">
        <v>-356.19</v>
      </c>
      <c r="O184" s="55">
        <v>0</v>
      </c>
      <c r="P184" s="55">
        <v>-0.02</v>
      </c>
      <c r="Q184" s="55">
        <v>0</v>
      </c>
      <c r="R184" s="55">
        <v>-356.21</v>
      </c>
      <c r="S184" s="55">
        <v>0</v>
      </c>
      <c r="T184" s="55">
        <v>-356.19</v>
      </c>
      <c r="U184" s="55">
        <v>0</v>
      </c>
      <c r="V184" s="55">
        <v>-0.02</v>
      </c>
      <c r="W184" s="55">
        <v>0</v>
      </c>
      <c r="X184" s="55">
        <v>-356.21</v>
      </c>
      <c r="Y184" s="55">
        <v>0</v>
      </c>
      <c r="Z184" s="61">
        <f t="shared" si="9"/>
        <v>-2.0000000000000001E-9</v>
      </c>
      <c r="AA184" s="59" t="str">
        <f>HLOOKUP(F184,'HY Financials'!$4:$4,1,0)</f>
        <v>HDFLXI</v>
      </c>
    </row>
    <row r="185" spans="1:27">
      <c r="A185" s="60" t="str">
        <f>IFERROR(VLOOKUP(J185,'TB mapping'!A:D,4,0),0)</f>
        <v>Ignore</v>
      </c>
      <c r="B185" s="60" t="str">
        <f>IFERROR(VLOOKUP(J185,'TB mapping'!A:C,3,0),0)</f>
        <v>Ignore</v>
      </c>
      <c r="C185" s="60" t="str">
        <f t="shared" si="7"/>
        <v>HDFLXIIgnore</v>
      </c>
      <c r="D185" s="60" t="str">
        <f t="shared" si="8"/>
        <v>HDFLXIIgnore</v>
      </c>
      <c r="E185" s="54" t="s">
        <v>790</v>
      </c>
      <c r="F185" s="54" t="s">
        <v>13</v>
      </c>
      <c r="G185" s="54" t="s">
        <v>220</v>
      </c>
      <c r="H185" s="55">
        <v>140000</v>
      </c>
      <c r="I185" s="54" t="s">
        <v>799</v>
      </c>
      <c r="J185" s="55">
        <v>141675</v>
      </c>
      <c r="K185" s="55">
        <v>0</v>
      </c>
      <c r="L185" s="54" t="s">
        <v>803</v>
      </c>
      <c r="M185" s="54" t="s">
        <v>793</v>
      </c>
      <c r="N185" s="55">
        <v>-34877.39</v>
      </c>
      <c r="O185" s="55">
        <v>0</v>
      </c>
      <c r="P185" s="55">
        <v>0</v>
      </c>
      <c r="Q185" s="55">
        <v>221.79</v>
      </c>
      <c r="R185" s="55">
        <v>-34655.599999999999</v>
      </c>
      <c r="S185" s="55">
        <v>0</v>
      </c>
      <c r="T185" s="55">
        <v>-34877.39</v>
      </c>
      <c r="U185" s="55">
        <v>0</v>
      </c>
      <c r="V185" s="55">
        <v>0</v>
      </c>
      <c r="W185" s="55">
        <v>221.79</v>
      </c>
      <c r="X185" s="55">
        <v>-34655.599999999999</v>
      </c>
      <c r="Y185" s="55">
        <v>0</v>
      </c>
      <c r="Z185" s="61">
        <f t="shared" si="9"/>
        <v>2.2178999999999999E-5</v>
      </c>
      <c r="AA185" s="59" t="str">
        <f>HLOOKUP(F185,'HY Financials'!$4:$4,1,0)</f>
        <v>HDFLXI</v>
      </c>
    </row>
    <row r="186" spans="1:27">
      <c r="A186" s="60" t="str">
        <f>IFERROR(VLOOKUP(J186,'TB mapping'!A:D,4,0),0)</f>
        <v>Ignore</v>
      </c>
      <c r="B186" s="60" t="str">
        <f>IFERROR(VLOOKUP(J186,'TB mapping'!A:C,3,0),0)</f>
        <v>Ignore</v>
      </c>
      <c r="C186" s="60" t="str">
        <f t="shared" si="7"/>
        <v>HDFLXIIgnore</v>
      </c>
      <c r="D186" s="60" t="str">
        <f t="shared" si="8"/>
        <v>HDFLXIIgnore</v>
      </c>
      <c r="E186" s="54" t="s">
        <v>790</v>
      </c>
      <c r="F186" s="54" t="s">
        <v>13</v>
      </c>
      <c r="G186" s="54" t="s">
        <v>220</v>
      </c>
      <c r="H186" s="55">
        <v>152000</v>
      </c>
      <c r="I186" s="54" t="s">
        <v>804</v>
      </c>
      <c r="J186" s="55">
        <v>152120</v>
      </c>
      <c r="K186" s="55">
        <v>0</v>
      </c>
      <c r="L186" s="54" t="s">
        <v>805</v>
      </c>
      <c r="M186" s="54" t="s">
        <v>793</v>
      </c>
      <c r="N186" s="55">
        <v>-698438.36</v>
      </c>
      <c r="O186" s="55">
        <v>0</v>
      </c>
      <c r="P186" s="55">
        <v>-1717780.82</v>
      </c>
      <c r="Q186" s="55">
        <v>0</v>
      </c>
      <c r="R186" s="55">
        <v>-2416219.1800000002</v>
      </c>
      <c r="S186" s="55">
        <v>0</v>
      </c>
      <c r="T186" s="55">
        <v>-698438.36</v>
      </c>
      <c r="U186" s="55">
        <v>0</v>
      </c>
      <c r="V186" s="55">
        <v>-1717780.82</v>
      </c>
      <c r="W186" s="55">
        <v>0</v>
      </c>
      <c r="X186" s="55">
        <v>-2416219.1800000002</v>
      </c>
      <c r="Y186" s="55">
        <v>0</v>
      </c>
      <c r="Z186" s="61">
        <f t="shared" si="9"/>
        <v>-0.171778082</v>
      </c>
      <c r="AA186" s="59" t="str">
        <f>HLOOKUP(F186,'HY Financials'!$4:$4,1,0)</f>
        <v>HDFLXI</v>
      </c>
    </row>
    <row r="187" spans="1:27">
      <c r="A187" s="60" t="str">
        <f>IFERROR(VLOOKUP(J187,'TB mapping'!A:D,4,0),0)</f>
        <v>Ignore</v>
      </c>
      <c r="B187" s="60" t="str">
        <f>IFERROR(VLOOKUP(J187,'TB mapping'!A:C,3,0),0)</f>
        <v>Ignore</v>
      </c>
      <c r="C187" s="60" t="str">
        <f t="shared" si="7"/>
        <v>HDFLXIIgnore</v>
      </c>
      <c r="D187" s="60" t="str">
        <f t="shared" si="8"/>
        <v>HDFLXIIgnore</v>
      </c>
      <c r="E187" s="54" t="s">
        <v>790</v>
      </c>
      <c r="F187" s="54" t="s">
        <v>13</v>
      </c>
      <c r="G187" s="54" t="s">
        <v>220</v>
      </c>
      <c r="H187" s="55">
        <v>152000</v>
      </c>
      <c r="I187" s="54" t="s">
        <v>804</v>
      </c>
      <c r="J187" s="55">
        <v>152130</v>
      </c>
      <c r="K187" s="55">
        <v>0</v>
      </c>
      <c r="L187" s="54" t="s">
        <v>890</v>
      </c>
      <c r="M187" s="54" t="s">
        <v>793</v>
      </c>
      <c r="N187" s="55">
        <v>-8983255.1899999995</v>
      </c>
      <c r="O187" s="55">
        <v>0</v>
      </c>
      <c r="P187" s="55">
        <v>0</v>
      </c>
      <c r="Q187" s="55">
        <v>745069.45</v>
      </c>
      <c r="R187" s="55">
        <v>-8238185.7400000002</v>
      </c>
      <c r="S187" s="55">
        <v>0</v>
      </c>
      <c r="T187" s="55">
        <v>-8983255.1899999995</v>
      </c>
      <c r="U187" s="55">
        <v>0</v>
      </c>
      <c r="V187" s="55">
        <v>0</v>
      </c>
      <c r="W187" s="55">
        <v>745069.45</v>
      </c>
      <c r="X187" s="55">
        <v>-8238185.7400000002</v>
      </c>
      <c r="Y187" s="55">
        <v>0</v>
      </c>
      <c r="Z187" s="61">
        <f t="shared" si="9"/>
        <v>7.4506944999999991E-2</v>
      </c>
      <c r="AA187" s="59" t="str">
        <f>HLOOKUP(F187,'HY Financials'!$4:$4,1,0)</f>
        <v>HDFLXI</v>
      </c>
    </row>
    <row r="188" spans="1:27">
      <c r="A188" s="60">
        <f>IFERROR(VLOOKUP(J188,'TB mapping'!A:D,4,0),0)</f>
        <v>0</v>
      </c>
      <c r="B188" s="60">
        <f>IFERROR(VLOOKUP(J188,'TB mapping'!A:C,3,0),0)</f>
        <v>0</v>
      </c>
      <c r="C188" s="60" t="str">
        <f t="shared" si="7"/>
        <v>HDFLXI0</v>
      </c>
      <c r="D188" s="60" t="str">
        <f t="shared" si="8"/>
        <v>HDFLXI0</v>
      </c>
      <c r="E188" s="54" t="s">
        <v>790</v>
      </c>
      <c r="F188" s="54" t="s">
        <v>13</v>
      </c>
      <c r="G188" s="54" t="s">
        <v>220</v>
      </c>
      <c r="H188" s="55">
        <v>152000</v>
      </c>
      <c r="I188" s="54" t="s">
        <v>804</v>
      </c>
      <c r="J188" s="55">
        <v>152230</v>
      </c>
      <c r="K188" s="55">
        <v>0</v>
      </c>
      <c r="L188" s="54" t="s">
        <v>1804</v>
      </c>
      <c r="M188" s="54" t="s">
        <v>793</v>
      </c>
      <c r="N188" s="55">
        <v>-2023.3</v>
      </c>
      <c r="O188" s="55">
        <v>0</v>
      </c>
      <c r="P188" s="55">
        <v>0</v>
      </c>
      <c r="Q188" s="55">
        <v>2023.3</v>
      </c>
      <c r="R188" s="55">
        <v>0</v>
      </c>
      <c r="S188" s="55">
        <v>0</v>
      </c>
      <c r="T188" s="55">
        <v>-2023.3</v>
      </c>
      <c r="U188" s="55">
        <v>0</v>
      </c>
      <c r="V188" s="55">
        <v>0</v>
      </c>
      <c r="W188" s="55">
        <v>2023.3</v>
      </c>
      <c r="X188" s="55">
        <v>0</v>
      </c>
      <c r="Y188" s="55">
        <v>0</v>
      </c>
      <c r="Z188" s="61">
        <f t="shared" si="9"/>
        <v>2.0233E-4</v>
      </c>
      <c r="AA188" s="59" t="str">
        <f>HLOOKUP(F188,'HY Financials'!$4:$4,1,0)</f>
        <v>HDFLXI</v>
      </c>
    </row>
    <row r="189" spans="1:27">
      <c r="A189" s="60" t="str">
        <f>IFERROR(VLOOKUP(J189,'TB mapping'!A:D,4,0),0)</f>
        <v>Ignore</v>
      </c>
      <c r="B189" s="60" t="str">
        <f>IFERROR(VLOOKUP(J189,'TB mapping'!A:C,3,0),0)</f>
        <v>Ignore</v>
      </c>
      <c r="C189" s="60" t="str">
        <f t="shared" si="7"/>
        <v>HDFLXIIgnore</v>
      </c>
      <c r="D189" s="60" t="str">
        <f t="shared" si="8"/>
        <v>HDFLXIIgnore</v>
      </c>
      <c r="E189" s="54" t="s">
        <v>790</v>
      </c>
      <c r="F189" s="54" t="s">
        <v>13</v>
      </c>
      <c r="G189" s="54" t="s">
        <v>220</v>
      </c>
      <c r="H189" s="55">
        <v>152000</v>
      </c>
      <c r="I189" s="54" t="s">
        <v>804</v>
      </c>
      <c r="J189" s="55">
        <v>152247</v>
      </c>
      <c r="K189" s="55">
        <v>0</v>
      </c>
      <c r="L189" s="54" t="s">
        <v>1345</v>
      </c>
      <c r="M189" s="54" t="s">
        <v>793</v>
      </c>
      <c r="N189" s="55">
        <v>-1913.94</v>
      </c>
      <c r="O189" s="55">
        <v>0</v>
      </c>
      <c r="P189" s="55">
        <v>-11974.34</v>
      </c>
      <c r="Q189" s="55">
        <v>0</v>
      </c>
      <c r="R189" s="55">
        <v>-13888.28</v>
      </c>
      <c r="S189" s="55">
        <v>0</v>
      </c>
      <c r="T189" s="55">
        <v>-1913.94</v>
      </c>
      <c r="U189" s="55">
        <v>0</v>
      </c>
      <c r="V189" s="55">
        <v>-11974.34</v>
      </c>
      <c r="W189" s="55">
        <v>0</v>
      </c>
      <c r="X189" s="55">
        <v>-13888.28</v>
      </c>
      <c r="Y189" s="55">
        <v>0</v>
      </c>
      <c r="Z189" s="61">
        <f t="shared" si="9"/>
        <v>-1.197434E-3</v>
      </c>
      <c r="AA189" s="59" t="str">
        <f>HLOOKUP(F189,'HY Financials'!$4:$4,1,0)</f>
        <v>HDFLXI</v>
      </c>
    </row>
    <row r="190" spans="1:27">
      <c r="A190" s="60" t="str">
        <f>IFERROR(VLOOKUP(J190,'TB mapping'!A:D,4,0),0)</f>
        <v>Ignore</v>
      </c>
      <c r="B190" s="60" t="str">
        <f>IFERROR(VLOOKUP(J190,'TB mapping'!A:C,3,0),0)</f>
        <v>Ignore</v>
      </c>
      <c r="C190" s="60" t="str">
        <f t="shared" si="7"/>
        <v>HDFLXIIgnore</v>
      </c>
      <c r="D190" s="60" t="str">
        <f t="shared" si="8"/>
        <v>HDFLXIIgnore</v>
      </c>
      <c r="E190" s="54" t="s">
        <v>790</v>
      </c>
      <c r="F190" s="54" t="s">
        <v>13</v>
      </c>
      <c r="G190" s="54" t="s">
        <v>220</v>
      </c>
      <c r="H190" s="55">
        <v>160000</v>
      </c>
      <c r="I190" s="54" t="s">
        <v>807</v>
      </c>
      <c r="J190" s="55">
        <v>162120</v>
      </c>
      <c r="K190" s="55">
        <v>0</v>
      </c>
      <c r="L190" s="54" t="s">
        <v>808</v>
      </c>
      <c r="M190" s="54" t="s">
        <v>793</v>
      </c>
      <c r="N190" s="55">
        <v>-223550</v>
      </c>
      <c r="O190" s="55">
        <v>0</v>
      </c>
      <c r="P190" s="55">
        <v>0</v>
      </c>
      <c r="Q190" s="55">
        <v>580600</v>
      </c>
      <c r="R190" s="55">
        <v>0</v>
      </c>
      <c r="S190" s="55">
        <v>357050</v>
      </c>
      <c r="T190" s="55">
        <v>-223550</v>
      </c>
      <c r="U190" s="55">
        <v>0</v>
      </c>
      <c r="V190" s="55">
        <v>0</v>
      </c>
      <c r="W190" s="55">
        <v>580600</v>
      </c>
      <c r="X190" s="55">
        <v>0</v>
      </c>
      <c r="Y190" s="55">
        <v>357050</v>
      </c>
      <c r="Z190" s="61">
        <f t="shared" si="9"/>
        <v>5.806E-2</v>
      </c>
      <c r="AA190" s="59" t="str">
        <f>HLOOKUP(F190,'HY Financials'!$4:$4,1,0)</f>
        <v>HDFLXI</v>
      </c>
    </row>
    <row r="191" spans="1:27">
      <c r="A191" s="60" t="str">
        <f>IFERROR(VLOOKUP(J191,'TB mapping'!A:D,4,0),0)</f>
        <v>Ignore</v>
      </c>
      <c r="B191" s="60" t="str">
        <f>IFERROR(VLOOKUP(J191,'TB mapping'!A:C,3,0),0)</f>
        <v>Ignore</v>
      </c>
      <c r="C191" s="60" t="str">
        <f t="shared" si="7"/>
        <v>HDFLXIIgnore</v>
      </c>
      <c r="D191" s="60" t="str">
        <f t="shared" si="8"/>
        <v>HDFLXIIgnore</v>
      </c>
      <c r="E191" s="54" t="s">
        <v>790</v>
      </c>
      <c r="F191" s="54" t="s">
        <v>13</v>
      </c>
      <c r="G191" s="54" t="s">
        <v>220</v>
      </c>
      <c r="H191" s="55">
        <v>160000</v>
      </c>
      <c r="I191" s="54" t="s">
        <v>807</v>
      </c>
      <c r="J191" s="55">
        <v>162130</v>
      </c>
      <c r="K191" s="55">
        <v>0</v>
      </c>
      <c r="L191" s="54" t="s">
        <v>892</v>
      </c>
      <c r="M191" s="54" t="s">
        <v>793</v>
      </c>
      <c r="N191" s="55">
        <v>-74156.67</v>
      </c>
      <c r="O191" s="55">
        <v>0</v>
      </c>
      <c r="P191" s="55">
        <v>0</v>
      </c>
      <c r="Q191" s="55">
        <v>6157186.6699999999</v>
      </c>
      <c r="R191" s="55">
        <v>0</v>
      </c>
      <c r="S191" s="55">
        <v>6083030</v>
      </c>
      <c r="T191" s="55">
        <v>-74156.67</v>
      </c>
      <c r="U191" s="55">
        <v>0</v>
      </c>
      <c r="V191" s="55">
        <v>0</v>
      </c>
      <c r="W191" s="55">
        <v>6157186.6699999999</v>
      </c>
      <c r="X191" s="55">
        <v>0</v>
      </c>
      <c r="Y191" s="55">
        <v>6083030</v>
      </c>
      <c r="Z191" s="61">
        <f t="shared" si="9"/>
        <v>0.615718667</v>
      </c>
      <c r="AA191" s="59" t="str">
        <f>HLOOKUP(F191,'HY Financials'!$4:$4,1,0)</f>
        <v>HDFLXI</v>
      </c>
    </row>
    <row r="192" spans="1:27">
      <c r="A192" s="60">
        <f>IFERROR(VLOOKUP(J192,'TB mapping'!A:D,4,0),0)</f>
        <v>0</v>
      </c>
      <c r="B192" s="60">
        <f>IFERROR(VLOOKUP(J192,'TB mapping'!A:C,3,0),0)</f>
        <v>0</v>
      </c>
      <c r="C192" s="60" t="str">
        <f t="shared" si="7"/>
        <v>HDFLXI0</v>
      </c>
      <c r="D192" s="60" t="str">
        <f t="shared" si="8"/>
        <v>HDFLXI0</v>
      </c>
      <c r="E192" s="54" t="s">
        <v>790</v>
      </c>
      <c r="F192" s="54" t="s">
        <v>13</v>
      </c>
      <c r="G192" s="54" t="s">
        <v>220</v>
      </c>
      <c r="H192" s="55">
        <v>212000</v>
      </c>
      <c r="I192" s="54" t="s">
        <v>809</v>
      </c>
      <c r="J192" s="55">
        <v>210123</v>
      </c>
      <c r="K192" s="55">
        <v>0</v>
      </c>
      <c r="L192" s="54" t="s">
        <v>1805</v>
      </c>
      <c r="M192" s="54" t="s">
        <v>793</v>
      </c>
      <c r="N192" s="55">
        <v>0</v>
      </c>
      <c r="O192" s="55">
        <v>280.40000000000003</v>
      </c>
      <c r="P192" s="55">
        <v>-257.64999999999998</v>
      </c>
      <c r="Q192" s="55">
        <v>0</v>
      </c>
      <c r="R192" s="55">
        <v>0</v>
      </c>
      <c r="S192" s="55">
        <v>22.75</v>
      </c>
      <c r="T192" s="55">
        <v>0</v>
      </c>
      <c r="U192" s="55">
        <v>280.40000000000003</v>
      </c>
      <c r="V192" s="55">
        <v>-257.64999999999998</v>
      </c>
      <c r="W192" s="55">
        <v>0</v>
      </c>
      <c r="X192" s="55">
        <v>0</v>
      </c>
      <c r="Y192" s="55">
        <v>22.75</v>
      </c>
      <c r="Z192" s="61">
        <f t="shared" si="9"/>
        <v>-2.5764999999999998E-5</v>
      </c>
      <c r="AA192" s="59" t="str">
        <f>HLOOKUP(F192,'HY Financials'!$4:$4,1,0)</f>
        <v>HDFLXI</v>
      </c>
    </row>
    <row r="193" spans="1:27">
      <c r="A193" s="60">
        <f>IFERROR(VLOOKUP(J193,'TB mapping'!A:D,4,0),0)</f>
        <v>0</v>
      </c>
      <c r="B193" s="60">
        <f>IFERROR(VLOOKUP(J193,'TB mapping'!A:C,3,0),0)</f>
        <v>0</v>
      </c>
      <c r="C193" s="60" t="str">
        <f t="shared" si="7"/>
        <v>HDFLXI0</v>
      </c>
      <c r="D193" s="60" t="str">
        <f t="shared" si="8"/>
        <v>HDFLXI0</v>
      </c>
      <c r="E193" s="54" t="s">
        <v>790</v>
      </c>
      <c r="F193" s="54" t="s">
        <v>13</v>
      </c>
      <c r="G193" s="54" t="s">
        <v>220</v>
      </c>
      <c r="H193" s="55">
        <v>212000</v>
      </c>
      <c r="I193" s="54" t="s">
        <v>809</v>
      </c>
      <c r="J193" s="55">
        <v>210124</v>
      </c>
      <c r="K193" s="55">
        <v>0</v>
      </c>
      <c r="L193" s="54" t="s">
        <v>1806</v>
      </c>
      <c r="M193" s="54" t="s">
        <v>793</v>
      </c>
      <c r="N193" s="55">
        <v>0</v>
      </c>
      <c r="O193" s="55">
        <v>28466</v>
      </c>
      <c r="P193" s="55">
        <v>-27266</v>
      </c>
      <c r="Q193" s="55">
        <v>0</v>
      </c>
      <c r="R193" s="55">
        <v>0</v>
      </c>
      <c r="S193" s="55">
        <v>1200</v>
      </c>
      <c r="T193" s="55">
        <v>0</v>
      </c>
      <c r="U193" s="55">
        <v>28466</v>
      </c>
      <c r="V193" s="55">
        <v>-27266</v>
      </c>
      <c r="W193" s="55">
        <v>0</v>
      </c>
      <c r="X193" s="55">
        <v>0</v>
      </c>
      <c r="Y193" s="55">
        <v>1200</v>
      </c>
      <c r="Z193" s="61">
        <f t="shared" si="9"/>
        <v>-2.7266E-3</v>
      </c>
      <c r="AA193" s="59" t="str">
        <f>HLOOKUP(F193,'HY Financials'!$4:$4,1,0)</f>
        <v>HDFLXI</v>
      </c>
    </row>
    <row r="194" spans="1:27">
      <c r="A194" s="60" t="str">
        <f>IFERROR(VLOOKUP(J194,'TB mapping'!A:D,4,0),0)</f>
        <v>Ignore</v>
      </c>
      <c r="B194" s="60" t="str">
        <f>IFERROR(VLOOKUP(J194,'TB mapping'!A:C,3,0),0)</f>
        <v>Ignore</v>
      </c>
      <c r="C194" s="60" t="str">
        <f t="shared" si="7"/>
        <v>HDFLXIIgnore</v>
      </c>
      <c r="D194" s="60" t="str">
        <f t="shared" si="8"/>
        <v>HDFLXIIgnore</v>
      </c>
      <c r="E194" s="54" t="s">
        <v>790</v>
      </c>
      <c r="F194" s="54" t="s">
        <v>13</v>
      </c>
      <c r="G194" s="54" t="s">
        <v>220</v>
      </c>
      <c r="H194" s="55">
        <v>212000</v>
      </c>
      <c r="I194" s="54" t="s">
        <v>809</v>
      </c>
      <c r="J194" s="55">
        <v>211103</v>
      </c>
      <c r="K194" s="55">
        <v>0</v>
      </c>
      <c r="L194" s="54" t="s">
        <v>894</v>
      </c>
      <c r="M194" s="54" t="s">
        <v>793</v>
      </c>
      <c r="N194" s="55">
        <v>0</v>
      </c>
      <c r="O194" s="55">
        <v>3732.11</v>
      </c>
      <c r="P194" s="55">
        <v>0</v>
      </c>
      <c r="Q194" s="55">
        <v>0</v>
      </c>
      <c r="R194" s="55">
        <v>0</v>
      </c>
      <c r="S194" s="55">
        <v>3732.11</v>
      </c>
      <c r="T194" s="55">
        <v>0</v>
      </c>
      <c r="U194" s="55">
        <v>3732.11</v>
      </c>
      <c r="V194" s="55">
        <v>0</v>
      </c>
      <c r="W194" s="55">
        <v>0</v>
      </c>
      <c r="X194" s="55">
        <v>0</v>
      </c>
      <c r="Y194" s="55">
        <v>3732.11</v>
      </c>
      <c r="Z194" s="61">
        <f t="shared" si="9"/>
        <v>0</v>
      </c>
      <c r="AA194" s="59" t="str">
        <f>HLOOKUP(F194,'HY Financials'!$4:$4,1,0)</f>
        <v>HDFLXI</v>
      </c>
    </row>
    <row r="195" spans="1:27">
      <c r="A195" s="60" t="str">
        <f>IFERROR(VLOOKUP(J195,'TB mapping'!A:D,4,0),0)</f>
        <v>Ignore</v>
      </c>
      <c r="B195" s="60" t="str">
        <f>IFERROR(VLOOKUP(J195,'TB mapping'!A:C,3,0),0)</f>
        <v>Ignore</v>
      </c>
      <c r="C195" s="60" t="str">
        <f t="shared" si="7"/>
        <v>HDFLXIIgnore</v>
      </c>
      <c r="D195" s="60" t="str">
        <f t="shared" si="8"/>
        <v>HDFLXIIgnore</v>
      </c>
      <c r="E195" s="54" t="s">
        <v>790</v>
      </c>
      <c r="F195" s="54" t="s">
        <v>13</v>
      </c>
      <c r="G195" s="54" t="s">
        <v>220</v>
      </c>
      <c r="H195" s="55">
        <v>212000</v>
      </c>
      <c r="I195" s="54" t="s">
        <v>809</v>
      </c>
      <c r="J195" s="55">
        <v>212100</v>
      </c>
      <c r="K195" s="55">
        <v>0</v>
      </c>
      <c r="L195" s="54" t="s">
        <v>895</v>
      </c>
      <c r="M195" s="54" t="s">
        <v>793</v>
      </c>
      <c r="N195" s="55">
        <v>-20.04</v>
      </c>
      <c r="O195" s="55">
        <v>0</v>
      </c>
      <c r="P195" s="55">
        <v>0</v>
      </c>
      <c r="Q195" s="55">
        <v>20.07</v>
      </c>
      <c r="R195" s="55">
        <v>0</v>
      </c>
      <c r="S195" s="55">
        <v>0.03</v>
      </c>
      <c r="T195" s="55">
        <v>-20.04</v>
      </c>
      <c r="U195" s="55">
        <v>0</v>
      </c>
      <c r="V195" s="55">
        <v>0</v>
      </c>
      <c r="W195" s="55">
        <v>20.07</v>
      </c>
      <c r="X195" s="55">
        <v>0</v>
      </c>
      <c r="Y195" s="55">
        <v>0.03</v>
      </c>
      <c r="Z195" s="61">
        <f t="shared" si="9"/>
        <v>2.007E-6</v>
      </c>
      <c r="AA195" s="59" t="str">
        <f>HLOOKUP(F195,'HY Financials'!$4:$4,1,0)</f>
        <v>HDFLXI</v>
      </c>
    </row>
    <row r="196" spans="1:27">
      <c r="A196" s="60" t="str">
        <f>IFERROR(VLOOKUP(J196,'TB mapping'!A:D,4,0),0)</f>
        <v>Ignore</v>
      </c>
      <c r="B196" s="60" t="str">
        <f>IFERROR(VLOOKUP(J196,'TB mapping'!A:C,3,0),0)</f>
        <v>Ignore</v>
      </c>
      <c r="C196" s="60" t="str">
        <f t="shared" ref="C196:C259" si="10">F196&amp;A196</f>
        <v>HDFLXIIgnore</v>
      </c>
      <c r="D196" s="60" t="str">
        <f t="shared" ref="D196:D259" si="11">F196&amp;B196</f>
        <v>HDFLXIIgnore</v>
      </c>
      <c r="E196" s="54" t="s">
        <v>790</v>
      </c>
      <c r="F196" s="54" t="s">
        <v>13</v>
      </c>
      <c r="G196" s="54" t="s">
        <v>220</v>
      </c>
      <c r="H196" s="55">
        <v>212000</v>
      </c>
      <c r="I196" s="54" t="s">
        <v>809</v>
      </c>
      <c r="J196" s="55">
        <v>212101</v>
      </c>
      <c r="K196" s="55">
        <v>0</v>
      </c>
      <c r="L196" s="54" t="s">
        <v>810</v>
      </c>
      <c r="M196" s="54" t="s">
        <v>793</v>
      </c>
      <c r="N196" s="55">
        <v>0</v>
      </c>
      <c r="O196" s="55">
        <v>34877.39</v>
      </c>
      <c r="P196" s="55">
        <v>-221.79</v>
      </c>
      <c r="Q196" s="55">
        <v>0</v>
      </c>
      <c r="R196" s="55">
        <v>0</v>
      </c>
      <c r="S196" s="55">
        <v>34655.599999999999</v>
      </c>
      <c r="T196" s="55">
        <v>0</v>
      </c>
      <c r="U196" s="55">
        <v>34877.39</v>
      </c>
      <c r="V196" s="55">
        <v>-221.79</v>
      </c>
      <c r="W196" s="55">
        <v>0</v>
      </c>
      <c r="X196" s="55">
        <v>0</v>
      </c>
      <c r="Y196" s="55">
        <v>34655.599999999999</v>
      </c>
      <c r="Z196" s="61">
        <f t="shared" ref="Z196:Z259" si="12">IF(I196="Issue Capital",(X196+Y196)/10000000,(V196+W196)/10000000)</f>
        <v>-2.2178999999999999E-5</v>
      </c>
      <c r="AA196" s="59" t="str">
        <f>HLOOKUP(F196,'HY Financials'!$4:$4,1,0)</f>
        <v>HDFLXI</v>
      </c>
    </row>
    <row r="197" spans="1:27">
      <c r="A197" s="60" t="str">
        <f>IFERROR(VLOOKUP(J197,'TB mapping'!A:D,4,0),0)</f>
        <v>Ignore</v>
      </c>
      <c r="B197" s="60" t="str">
        <f>IFERROR(VLOOKUP(J197,'TB mapping'!A:C,3,0),0)</f>
        <v>Ignore</v>
      </c>
      <c r="C197" s="60" t="str">
        <f t="shared" si="10"/>
        <v>HDFLXIIgnore</v>
      </c>
      <c r="D197" s="60" t="str">
        <f t="shared" si="11"/>
        <v>HDFLXIIgnore</v>
      </c>
      <c r="E197" s="54" t="s">
        <v>790</v>
      </c>
      <c r="F197" s="54" t="s">
        <v>13</v>
      </c>
      <c r="G197" s="54" t="s">
        <v>220</v>
      </c>
      <c r="H197" s="55">
        <v>212000</v>
      </c>
      <c r="I197" s="54" t="s">
        <v>809</v>
      </c>
      <c r="J197" s="55">
        <v>212121</v>
      </c>
      <c r="K197" s="55">
        <v>0</v>
      </c>
      <c r="L197" s="54" t="s">
        <v>879</v>
      </c>
      <c r="M197" s="54" t="s">
        <v>793</v>
      </c>
      <c r="N197" s="55">
        <v>0</v>
      </c>
      <c r="O197" s="55">
        <v>22256405.030000001</v>
      </c>
      <c r="P197" s="55">
        <v>-18936291.050000001</v>
      </c>
      <c r="Q197" s="55">
        <v>0</v>
      </c>
      <c r="R197" s="55">
        <v>0</v>
      </c>
      <c r="S197" s="55">
        <v>3320113.98</v>
      </c>
      <c r="T197" s="55">
        <v>0</v>
      </c>
      <c r="U197" s="55">
        <v>22256405.030000001</v>
      </c>
      <c r="V197" s="55">
        <v>-18936291.050000001</v>
      </c>
      <c r="W197" s="55">
        <v>0</v>
      </c>
      <c r="X197" s="55">
        <v>0</v>
      </c>
      <c r="Y197" s="55">
        <v>3320113.98</v>
      </c>
      <c r="Z197" s="61">
        <f t="shared" si="12"/>
        <v>-1.893629105</v>
      </c>
      <c r="AA197" s="59" t="str">
        <f>HLOOKUP(F197,'HY Financials'!$4:$4,1,0)</f>
        <v>HDFLXI</v>
      </c>
    </row>
    <row r="198" spans="1:27">
      <c r="A198" s="60" t="str">
        <f>IFERROR(VLOOKUP(J198,'TB mapping'!A:D,4,0),0)</f>
        <v>Ignore</v>
      </c>
      <c r="B198" s="60" t="str">
        <f>IFERROR(VLOOKUP(J198,'TB mapping'!A:C,3,0),0)</f>
        <v>Ignore</v>
      </c>
      <c r="C198" s="60" t="str">
        <f t="shared" si="10"/>
        <v>HDFLXIIgnore</v>
      </c>
      <c r="D198" s="60" t="str">
        <f t="shared" si="11"/>
        <v>HDFLXIIgnore</v>
      </c>
      <c r="E198" s="54" t="s">
        <v>790</v>
      </c>
      <c r="F198" s="54" t="s">
        <v>13</v>
      </c>
      <c r="G198" s="54" t="s">
        <v>220</v>
      </c>
      <c r="H198" s="55">
        <v>212000</v>
      </c>
      <c r="I198" s="54" t="s">
        <v>809</v>
      </c>
      <c r="J198" s="55">
        <v>212160</v>
      </c>
      <c r="K198" s="55">
        <v>0</v>
      </c>
      <c r="L198" s="54" t="s">
        <v>811</v>
      </c>
      <c r="M198" s="54" t="s">
        <v>793</v>
      </c>
      <c r="N198" s="55">
        <v>-3759.77</v>
      </c>
      <c r="O198" s="55">
        <v>0</v>
      </c>
      <c r="P198" s="55">
        <v>0</v>
      </c>
      <c r="Q198" s="55">
        <v>0</v>
      </c>
      <c r="R198" s="55">
        <v>-3759.77</v>
      </c>
      <c r="S198" s="55">
        <v>0</v>
      </c>
      <c r="T198" s="55">
        <v>-3759.77</v>
      </c>
      <c r="U198" s="55">
        <v>0</v>
      </c>
      <c r="V198" s="55">
        <v>0</v>
      </c>
      <c r="W198" s="55">
        <v>0</v>
      </c>
      <c r="X198" s="55">
        <v>-3759.77</v>
      </c>
      <c r="Y198" s="55">
        <v>0</v>
      </c>
      <c r="Z198" s="61">
        <f t="shared" si="12"/>
        <v>0</v>
      </c>
      <c r="AA198" s="59" t="str">
        <f>HLOOKUP(F198,'HY Financials'!$4:$4,1,0)</f>
        <v>HDFLXI</v>
      </c>
    </row>
    <row r="199" spans="1:27">
      <c r="A199" s="60" t="str">
        <f>IFERROR(VLOOKUP(J199,'TB mapping'!A:D,4,0),0)</f>
        <v>Ignore</v>
      </c>
      <c r="B199" s="60" t="str">
        <f>IFERROR(VLOOKUP(J199,'TB mapping'!A:C,3,0),0)</f>
        <v>Ignore</v>
      </c>
      <c r="C199" s="60" t="str">
        <f t="shared" si="10"/>
        <v>HDFLXIIgnore</v>
      </c>
      <c r="D199" s="60" t="str">
        <f t="shared" si="11"/>
        <v>HDFLXIIgnore</v>
      </c>
      <c r="E199" s="54" t="s">
        <v>790</v>
      </c>
      <c r="F199" s="54" t="s">
        <v>13</v>
      </c>
      <c r="G199" s="54" t="s">
        <v>220</v>
      </c>
      <c r="H199" s="55">
        <v>212000</v>
      </c>
      <c r="I199" s="54" t="s">
        <v>809</v>
      </c>
      <c r="J199" s="55">
        <v>212220</v>
      </c>
      <c r="K199" s="55">
        <v>0</v>
      </c>
      <c r="L199" s="54" t="s">
        <v>812</v>
      </c>
      <c r="M199" s="54" t="s">
        <v>793</v>
      </c>
      <c r="N199" s="55">
        <v>0</v>
      </c>
      <c r="O199" s="55">
        <v>71176.45</v>
      </c>
      <c r="P199" s="55">
        <v>0</v>
      </c>
      <c r="Q199" s="55">
        <v>140679.82</v>
      </c>
      <c r="R199" s="55">
        <v>0</v>
      </c>
      <c r="S199" s="55">
        <v>211856.27</v>
      </c>
      <c r="T199" s="55">
        <v>0</v>
      </c>
      <c r="U199" s="55">
        <v>71176.45</v>
      </c>
      <c r="V199" s="55">
        <v>0</v>
      </c>
      <c r="W199" s="55">
        <v>140679.82</v>
      </c>
      <c r="X199" s="55">
        <v>0</v>
      </c>
      <c r="Y199" s="55">
        <v>211856.27</v>
      </c>
      <c r="Z199" s="61">
        <f t="shared" si="12"/>
        <v>1.4067982000000001E-2</v>
      </c>
      <c r="AA199" s="59" t="str">
        <f>HLOOKUP(F199,'HY Financials'!$4:$4,1,0)</f>
        <v>HDFLXI</v>
      </c>
    </row>
    <row r="200" spans="1:27">
      <c r="A200" s="60" t="str">
        <f>IFERROR(VLOOKUP(J200,'TB mapping'!A:D,4,0),0)</f>
        <v>Ignore</v>
      </c>
      <c r="B200" s="60" t="str">
        <f>IFERROR(VLOOKUP(J200,'TB mapping'!A:C,3,0),0)</f>
        <v>Ignore</v>
      </c>
      <c r="C200" s="60" t="str">
        <f t="shared" si="10"/>
        <v>HDFLXIIgnore</v>
      </c>
      <c r="D200" s="60" t="str">
        <f t="shared" si="11"/>
        <v>HDFLXIIgnore</v>
      </c>
      <c r="E200" s="54" t="s">
        <v>790</v>
      </c>
      <c r="F200" s="54" t="s">
        <v>13</v>
      </c>
      <c r="G200" s="54" t="s">
        <v>220</v>
      </c>
      <c r="H200" s="55">
        <v>212000</v>
      </c>
      <c r="I200" s="54" t="s">
        <v>809</v>
      </c>
      <c r="J200" s="55">
        <v>212233</v>
      </c>
      <c r="K200" s="55">
        <v>0</v>
      </c>
      <c r="L200" s="54" t="s">
        <v>897</v>
      </c>
      <c r="M200" s="54" t="s">
        <v>793</v>
      </c>
      <c r="N200" s="55">
        <v>0</v>
      </c>
      <c r="O200" s="55">
        <v>977221</v>
      </c>
      <c r="P200" s="55">
        <v>-969185</v>
      </c>
      <c r="Q200" s="55">
        <v>0</v>
      </c>
      <c r="R200" s="55">
        <v>0</v>
      </c>
      <c r="S200" s="55">
        <v>8036</v>
      </c>
      <c r="T200" s="55">
        <v>0</v>
      </c>
      <c r="U200" s="55">
        <v>977221</v>
      </c>
      <c r="V200" s="55">
        <v>-969185</v>
      </c>
      <c r="W200" s="55">
        <v>0</v>
      </c>
      <c r="X200" s="55">
        <v>0</v>
      </c>
      <c r="Y200" s="55">
        <v>8036</v>
      </c>
      <c r="Z200" s="61">
        <f t="shared" si="12"/>
        <v>-9.6918500000000005E-2</v>
      </c>
      <c r="AA200" s="59" t="str">
        <f>HLOOKUP(F200,'HY Financials'!$4:$4,1,0)</f>
        <v>HDFLXI</v>
      </c>
    </row>
    <row r="201" spans="1:27">
      <c r="A201" s="60" t="str">
        <f>IFERROR(VLOOKUP(J201,'TB mapping'!A:D,4,0),0)</f>
        <v>Ignore</v>
      </c>
      <c r="B201" s="60" t="str">
        <f>IFERROR(VLOOKUP(J201,'TB mapping'!A:C,3,0),0)</f>
        <v>Ignore</v>
      </c>
      <c r="C201" s="60" t="str">
        <f t="shared" si="10"/>
        <v>HDFLXIIgnore</v>
      </c>
      <c r="D201" s="60" t="str">
        <f t="shared" si="11"/>
        <v>HDFLXIIgnore</v>
      </c>
      <c r="E201" s="54" t="s">
        <v>790</v>
      </c>
      <c r="F201" s="54" t="s">
        <v>13</v>
      </c>
      <c r="G201" s="54" t="s">
        <v>220</v>
      </c>
      <c r="H201" s="55">
        <v>212000</v>
      </c>
      <c r="I201" s="54" t="s">
        <v>809</v>
      </c>
      <c r="J201" s="55">
        <v>212240</v>
      </c>
      <c r="K201" s="55">
        <v>0</v>
      </c>
      <c r="L201" s="54" t="s">
        <v>813</v>
      </c>
      <c r="M201" s="54" t="s">
        <v>793</v>
      </c>
      <c r="N201" s="55">
        <v>0</v>
      </c>
      <c r="O201" s="55">
        <v>9492.9500000000007</v>
      </c>
      <c r="P201" s="55">
        <v>-54.19</v>
      </c>
      <c r="Q201" s="55">
        <v>0</v>
      </c>
      <c r="R201" s="55">
        <v>0</v>
      </c>
      <c r="S201" s="55">
        <v>9438.76</v>
      </c>
      <c r="T201" s="55">
        <v>0</v>
      </c>
      <c r="U201" s="55">
        <v>9492.9500000000007</v>
      </c>
      <c r="V201" s="55">
        <v>-54.19</v>
      </c>
      <c r="W201" s="55">
        <v>0</v>
      </c>
      <c r="X201" s="55">
        <v>0</v>
      </c>
      <c r="Y201" s="55">
        <v>9438.76</v>
      </c>
      <c r="Z201" s="61">
        <f t="shared" si="12"/>
        <v>-5.4190000000000001E-6</v>
      </c>
      <c r="AA201" s="59" t="str">
        <f>HLOOKUP(F201,'HY Financials'!$4:$4,1,0)</f>
        <v>HDFLXI</v>
      </c>
    </row>
    <row r="202" spans="1:27">
      <c r="A202" s="60" t="str">
        <f>IFERROR(VLOOKUP(J202,'TB mapping'!A:D,4,0),0)</f>
        <v>Ignore</v>
      </c>
      <c r="B202" s="60" t="str">
        <f>IFERROR(VLOOKUP(J202,'TB mapping'!A:C,3,0),0)</f>
        <v>Ignore</v>
      </c>
      <c r="C202" s="60" t="str">
        <f t="shared" si="10"/>
        <v>HDFLXIIgnore</v>
      </c>
      <c r="D202" s="60" t="str">
        <f t="shared" si="11"/>
        <v>HDFLXIIgnore</v>
      </c>
      <c r="E202" s="54" t="s">
        <v>790</v>
      </c>
      <c r="F202" s="54" t="s">
        <v>13</v>
      </c>
      <c r="G202" s="54" t="s">
        <v>220</v>
      </c>
      <c r="H202" s="55">
        <v>212000</v>
      </c>
      <c r="I202" s="54" t="s">
        <v>809</v>
      </c>
      <c r="J202" s="55">
        <v>212247</v>
      </c>
      <c r="K202" s="55">
        <v>0</v>
      </c>
      <c r="L202" s="54" t="s">
        <v>898</v>
      </c>
      <c r="M202" s="54" t="s">
        <v>793</v>
      </c>
      <c r="N202" s="55">
        <v>-100</v>
      </c>
      <c r="O202" s="55">
        <v>0</v>
      </c>
      <c r="P202" s="55">
        <v>0</v>
      </c>
      <c r="Q202" s="55">
        <v>0</v>
      </c>
      <c r="R202" s="55">
        <v>-100</v>
      </c>
      <c r="S202" s="55">
        <v>0</v>
      </c>
      <c r="T202" s="55">
        <v>-100</v>
      </c>
      <c r="U202" s="55">
        <v>0</v>
      </c>
      <c r="V202" s="55">
        <v>0</v>
      </c>
      <c r="W202" s="55">
        <v>0</v>
      </c>
      <c r="X202" s="55">
        <v>-100</v>
      </c>
      <c r="Y202" s="55">
        <v>0</v>
      </c>
      <c r="Z202" s="61">
        <f t="shared" si="12"/>
        <v>0</v>
      </c>
      <c r="AA202" s="59" t="str">
        <f>HLOOKUP(F202,'HY Financials'!$4:$4,1,0)</f>
        <v>HDFLXI</v>
      </c>
    </row>
    <row r="203" spans="1:27">
      <c r="A203" s="60" t="str">
        <f>IFERROR(VLOOKUP(J203,'TB mapping'!A:D,4,0),0)</f>
        <v>Ignore</v>
      </c>
      <c r="B203" s="60" t="str">
        <f>IFERROR(VLOOKUP(J203,'TB mapping'!A:C,3,0),0)</f>
        <v>Ignore</v>
      </c>
      <c r="C203" s="60" t="str">
        <f t="shared" si="10"/>
        <v>HDFLXIIgnore</v>
      </c>
      <c r="D203" s="60" t="str">
        <f t="shared" si="11"/>
        <v>HDFLXIIgnore</v>
      </c>
      <c r="E203" s="54" t="s">
        <v>790</v>
      </c>
      <c r="F203" s="54" t="s">
        <v>13</v>
      </c>
      <c r="G203" s="54" t="s">
        <v>220</v>
      </c>
      <c r="H203" s="55">
        <v>212000</v>
      </c>
      <c r="I203" s="54" t="s">
        <v>809</v>
      </c>
      <c r="J203" s="55">
        <v>212252</v>
      </c>
      <c r="K203" s="55">
        <v>0</v>
      </c>
      <c r="L203" s="54" t="s">
        <v>814</v>
      </c>
      <c r="M203" s="54" t="s">
        <v>793</v>
      </c>
      <c r="N203" s="55">
        <v>0</v>
      </c>
      <c r="O203" s="55">
        <v>1760903.04</v>
      </c>
      <c r="P203" s="55">
        <v>0</v>
      </c>
      <c r="Q203" s="55">
        <v>3337.01</v>
      </c>
      <c r="R203" s="55">
        <v>0</v>
      </c>
      <c r="S203" s="55">
        <v>1764240.05</v>
      </c>
      <c r="T203" s="55">
        <v>0</v>
      </c>
      <c r="U203" s="55">
        <v>1760903.04</v>
      </c>
      <c r="V203" s="55">
        <v>0</v>
      </c>
      <c r="W203" s="55">
        <v>3337.01</v>
      </c>
      <c r="X203" s="55">
        <v>0</v>
      </c>
      <c r="Y203" s="55">
        <v>1764240.05</v>
      </c>
      <c r="Z203" s="61">
        <f t="shared" si="12"/>
        <v>3.33701E-4</v>
      </c>
      <c r="AA203" s="59" t="str">
        <f>HLOOKUP(F203,'HY Financials'!$4:$4,1,0)</f>
        <v>HDFLXI</v>
      </c>
    </row>
    <row r="204" spans="1:27">
      <c r="A204" s="60" t="str">
        <f>IFERROR(VLOOKUP(J204,'TB mapping'!A:D,4,0),0)</f>
        <v>Ignore</v>
      </c>
      <c r="B204" s="60" t="str">
        <f>IFERROR(VLOOKUP(J204,'TB mapping'!A:C,3,0),0)</f>
        <v>Ignore</v>
      </c>
      <c r="C204" s="60" t="str">
        <f t="shared" si="10"/>
        <v>HDFLXIIgnore</v>
      </c>
      <c r="D204" s="60" t="str">
        <f t="shared" si="11"/>
        <v>HDFLXIIgnore</v>
      </c>
      <c r="E204" s="54" t="s">
        <v>790</v>
      </c>
      <c r="F204" s="54" t="s">
        <v>13</v>
      </c>
      <c r="G204" s="54" t="s">
        <v>220</v>
      </c>
      <c r="H204" s="55">
        <v>212000</v>
      </c>
      <c r="I204" s="54" t="s">
        <v>809</v>
      </c>
      <c r="J204" s="55">
        <v>212253</v>
      </c>
      <c r="K204" s="55">
        <v>0</v>
      </c>
      <c r="L204" s="54" t="s">
        <v>899</v>
      </c>
      <c r="M204" s="54" t="s">
        <v>793</v>
      </c>
      <c r="N204" s="55">
        <v>-1759795.92</v>
      </c>
      <c r="O204" s="55">
        <v>0</v>
      </c>
      <c r="P204" s="55">
        <v>-2345.75</v>
      </c>
      <c r="Q204" s="55">
        <v>0</v>
      </c>
      <c r="R204" s="55">
        <v>-1762141.67</v>
      </c>
      <c r="S204" s="55">
        <v>0</v>
      </c>
      <c r="T204" s="55">
        <v>-1759795.92</v>
      </c>
      <c r="U204" s="55">
        <v>0</v>
      </c>
      <c r="V204" s="55">
        <v>-2345.75</v>
      </c>
      <c r="W204" s="55">
        <v>0</v>
      </c>
      <c r="X204" s="55">
        <v>-1762141.67</v>
      </c>
      <c r="Y204" s="55">
        <v>0</v>
      </c>
      <c r="Z204" s="61">
        <f t="shared" si="12"/>
        <v>-2.34575E-4</v>
      </c>
      <c r="AA204" s="59" t="str">
        <f>HLOOKUP(F204,'HY Financials'!$4:$4,1,0)</f>
        <v>HDFLXI</v>
      </c>
    </row>
    <row r="205" spans="1:27">
      <c r="A205" s="60" t="str">
        <f>IFERROR(VLOOKUP(J205,'TB mapping'!A:D,4,0),0)</f>
        <v>Ignore</v>
      </c>
      <c r="B205" s="60" t="str">
        <f>IFERROR(VLOOKUP(J205,'TB mapping'!A:C,3,0),0)</f>
        <v>Ignore</v>
      </c>
      <c r="C205" s="60" t="str">
        <f t="shared" si="10"/>
        <v>HDFLXIIgnore</v>
      </c>
      <c r="D205" s="60" t="str">
        <f t="shared" si="11"/>
        <v>HDFLXIIgnore</v>
      </c>
      <c r="E205" s="54" t="s">
        <v>790</v>
      </c>
      <c r="F205" s="54" t="s">
        <v>13</v>
      </c>
      <c r="G205" s="54" t="s">
        <v>220</v>
      </c>
      <c r="H205" s="55">
        <v>212000</v>
      </c>
      <c r="I205" s="54" t="s">
        <v>809</v>
      </c>
      <c r="J205" s="55">
        <v>212255</v>
      </c>
      <c r="K205" s="55">
        <v>0</v>
      </c>
      <c r="L205" s="54" t="s">
        <v>815</v>
      </c>
      <c r="M205" s="54" t="s">
        <v>793</v>
      </c>
      <c r="N205" s="55">
        <v>0</v>
      </c>
      <c r="O205" s="55">
        <v>2075658.5</v>
      </c>
      <c r="P205" s="55">
        <v>0</v>
      </c>
      <c r="Q205" s="55">
        <v>1472271.35</v>
      </c>
      <c r="R205" s="55">
        <v>0</v>
      </c>
      <c r="S205" s="55">
        <v>3547929.85</v>
      </c>
      <c r="T205" s="55">
        <v>0</v>
      </c>
      <c r="U205" s="55">
        <v>2075658.5</v>
      </c>
      <c r="V205" s="55">
        <v>0</v>
      </c>
      <c r="W205" s="55">
        <v>1472271.35</v>
      </c>
      <c r="X205" s="55">
        <v>0</v>
      </c>
      <c r="Y205" s="55">
        <v>3547929.85</v>
      </c>
      <c r="Z205" s="61">
        <f t="shared" si="12"/>
        <v>0.14722713500000001</v>
      </c>
      <c r="AA205" s="59" t="str">
        <f>HLOOKUP(F205,'HY Financials'!$4:$4,1,0)</f>
        <v>HDFLXI</v>
      </c>
    </row>
    <row r="206" spans="1:27">
      <c r="A206" s="60" t="str">
        <f>IFERROR(VLOOKUP(J206,'TB mapping'!A:D,4,0),0)</f>
        <v>Ignore</v>
      </c>
      <c r="B206" s="60" t="str">
        <f>IFERROR(VLOOKUP(J206,'TB mapping'!A:C,3,0),0)</f>
        <v>Ignore</v>
      </c>
      <c r="C206" s="60" t="str">
        <f t="shared" si="10"/>
        <v>HDFLXIIgnore</v>
      </c>
      <c r="D206" s="60" t="str">
        <f t="shared" si="11"/>
        <v>HDFLXIIgnore</v>
      </c>
      <c r="E206" s="54" t="s">
        <v>790</v>
      </c>
      <c r="F206" s="54" t="s">
        <v>13</v>
      </c>
      <c r="G206" s="54" t="s">
        <v>220</v>
      </c>
      <c r="H206" s="55">
        <v>212000</v>
      </c>
      <c r="I206" s="54" t="s">
        <v>809</v>
      </c>
      <c r="J206" s="55">
        <v>212257</v>
      </c>
      <c r="K206" s="55">
        <v>0</v>
      </c>
      <c r="L206" s="54" t="s">
        <v>816</v>
      </c>
      <c r="M206" s="54" t="s">
        <v>793</v>
      </c>
      <c r="N206" s="55">
        <v>-1598656.19</v>
      </c>
      <c r="O206" s="55">
        <v>0</v>
      </c>
      <c r="P206" s="55">
        <v>-1438628.53</v>
      </c>
      <c r="Q206" s="55">
        <v>0</v>
      </c>
      <c r="R206" s="55">
        <v>-3037284.72</v>
      </c>
      <c r="S206" s="55">
        <v>0</v>
      </c>
      <c r="T206" s="55">
        <v>-1598656.19</v>
      </c>
      <c r="U206" s="55">
        <v>0</v>
      </c>
      <c r="V206" s="55">
        <v>-1438628.53</v>
      </c>
      <c r="W206" s="55">
        <v>0</v>
      </c>
      <c r="X206" s="55">
        <v>-3037284.72</v>
      </c>
      <c r="Y206" s="55">
        <v>0</v>
      </c>
      <c r="Z206" s="61">
        <f t="shared" si="12"/>
        <v>-0.14386285300000001</v>
      </c>
      <c r="AA206" s="59" t="str">
        <f>HLOOKUP(F206,'HY Financials'!$4:$4,1,0)</f>
        <v>HDFLXI</v>
      </c>
    </row>
    <row r="207" spans="1:27">
      <c r="A207" s="60" t="str">
        <f>IFERROR(VLOOKUP(J207,'TB mapping'!A:D,4,0),0)</f>
        <v>Ignore</v>
      </c>
      <c r="B207" s="60" t="str">
        <f>IFERROR(VLOOKUP(J207,'TB mapping'!A:C,3,0),0)</f>
        <v>Ignore</v>
      </c>
      <c r="C207" s="60" t="str">
        <f t="shared" si="10"/>
        <v>HDFLXIIgnore</v>
      </c>
      <c r="D207" s="60" t="str">
        <f t="shared" si="11"/>
        <v>HDFLXIIgnore</v>
      </c>
      <c r="E207" s="54" t="s">
        <v>790</v>
      </c>
      <c r="F207" s="54" t="s">
        <v>13</v>
      </c>
      <c r="G207" s="54" t="s">
        <v>220</v>
      </c>
      <c r="H207" s="55">
        <v>212000</v>
      </c>
      <c r="I207" s="54" t="s">
        <v>809</v>
      </c>
      <c r="J207" s="55">
        <v>212271</v>
      </c>
      <c r="K207" s="55">
        <v>0</v>
      </c>
      <c r="L207" s="54" t="s">
        <v>817</v>
      </c>
      <c r="M207" s="54" t="s">
        <v>793</v>
      </c>
      <c r="N207" s="55">
        <v>0</v>
      </c>
      <c r="O207" s="55">
        <v>30761.75</v>
      </c>
      <c r="P207" s="55">
        <v>-194.81</v>
      </c>
      <c r="Q207" s="55">
        <v>0</v>
      </c>
      <c r="R207" s="55">
        <v>0</v>
      </c>
      <c r="S207" s="55">
        <v>30566.94</v>
      </c>
      <c r="T207" s="55">
        <v>0</v>
      </c>
      <c r="U207" s="55">
        <v>30761.75</v>
      </c>
      <c r="V207" s="55">
        <v>-194.81</v>
      </c>
      <c r="W207" s="55">
        <v>0</v>
      </c>
      <c r="X207" s="55">
        <v>0</v>
      </c>
      <c r="Y207" s="55">
        <v>30566.94</v>
      </c>
      <c r="Z207" s="61">
        <f t="shared" si="12"/>
        <v>-1.9480999999999999E-5</v>
      </c>
      <c r="AA207" s="59" t="str">
        <f>HLOOKUP(F207,'HY Financials'!$4:$4,1,0)</f>
        <v>HDFLXI</v>
      </c>
    </row>
    <row r="208" spans="1:27">
      <c r="A208" s="60" t="str">
        <f>IFERROR(VLOOKUP(J208,'TB mapping'!A:D,4,0),0)</f>
        <v>Ignore</v>
      </c>
      <c r="B208" s="60" t="str">
        <f>IFERROR(VLOOKUP(J208,'TB mapping'!A:C,3,0),0)</f>
        <v>Ignore</v>
      </c>
      <c r="C208" s="60" t="str">
        <f t="shared" si="10"/>
        <v>HDFLXIIgnore</v>
      </c>
      <c r="D208" s="60" t="str">
        <f t="shared" si="11"/>
        <v>HDFLXIIgnore</v>
      </c>
      <c r="E208" s="54" t="s">
        <v>790</v>
      </c>
      <c r="F208" s="54" t="s">
        <v>13</v>
      </c>
      <c r="G208" s="54" t="s">
        <v>220</v>
      </c>
      <c r="H208" s="55">
        <v>212000</v>
      </c>
      <c r="I208" s="54" t="s">
        <v>809</v>
      </c>
      <c r="J208" s="55">
        <v>212272</v>
      </c>
      <c r="K208" s="55">
        <v>0</v>
      </c>
      <c r="L208" s="54" t="s">
        <v>818</v>
      </c>
      <c r="M208" s="54" t="s">
        <v>793</v>
      </c>
      <c r="N208" s="55">
        <v>0</v>
      </c>
      <c r="O208" s="55">
        <v>30761.75</v>
      </c>
      <c r="P208" s="55">
        <v>-194.81</v>
      </c>
      <c r="Q208" s="55">
        <v>0</v>
      </c>
      <c r="R208" s="55">
        <v>0</v>
      </c>
      <c r="S208" s="55">
        <v>30566.94</v>
      </c>
      <c r="T208" s="55">
        <v>0</v>
      </c>
      <c r="U208" s="55">
        <v>30761.75</v>
      </c>
      <c r="V208" s="55">
        <v>-194.81</v>
      </c>
      <c r="W208" s="55">
        <v>0</v>
      </c>
      <c r="X208" s="55">
        <v>0</v>
      </c>
      <c r="Y208" s="55">
        <v>30566.94</v>
      </c>
      <c r="Z208" s="61">
        <f t="shared" si="12"/>
        <v>-1.9480999999999999E-5</v>
      </c>
      <c r="AA208" s="59" t="str">
        <f>HLOOKUP(F208,'HY Financials'!$4:$4,1,0)</f>
        <v>HDFLXI</v>
      </c>
    </row>
    <row r="209" spans="1:27">
      <c r="A209" s="60" t="str">
        <f>IFERROR(VLOOKUP(J209,'TB mapping'!A:D,4,0),0)</f>
        <v>Ignore</v>
      </c>
      <c r="B209" s="60" t="str">
        <f>IFERROR(VLOOKUP(J209,'TB mapping'!A:C,3,0),0)</f>
        <v>Ignore</v>
      </c>
      <c r="C209" s="60" t="str">
        <f t="shared" si="10"/>
        <v>HDFLXIIgnore</v>
      </c>
      <c r="D209" s="60" t="str">
        <f t="shared" si="11"/>
        <v>HDFLXIIgnore</v>
      </c>
      <c r="E209" s="54" t="s">
        <v>790</v>
      </c>
      <c r="F209" s="54" t="s">
        <v>13</v>
      </c>
      <c r="G209" s="54" t="s">
        <v>220</v>
      </c>
      <c r="H209" s="55">
        <v>213000</v>
      </c>
      <c r="I209" s="54" t="s">
        <v>819</v>
      </c>
      <c r="J209" s="55">
        <v>213105</v>
      </c>
      <c r="K209" s="55">
        <v>0</v>
      </c>
      <c r="L209" s="54" t="s">
        <v>902</v>
      </c>
      <c r="M209" s="54" t="s">
        <v>793</v>
      </c>
      <c r="N209" s="55">
        <v>0</v>
      </c>
      <c r="O209" s="55">
        <v>3300.53</v>
      </c>
      <c r="P209" s="55">
        <v>0</v>
      </c>
      <c r="Q209" s="55">
        <v>0</v>
      </c>
      <c r="R209" s="55">
        <v>0</v>
      </c>
      <c r="S209" s="55">
        <v>3300.53</v>
      </c>
      <c r="T209" s="55">
        <v>0</v>
      </c>
      <c r="U209" s="55">
        <v>3300.53</v>
      </c>
      <c r="V209" s="55">
        <v>0</v>
      </c>
      <c r="W209" s="55">
        <v>0</v>
      </c>
      <c r="X209" s="55">
        <v>0</v>
      </c>
      <c r="Y209" s="55">
        <v>3300.53</v>
      </c>
      <c r="Z209" s="61">
        <f t="shared" si="12"/>
        <v>0</v>
      </c>
      <c r="AA209" s="59" t="str">
        <f>HLOOKUP(F209,'HY Financials'!$4:$4,1,0)</f>
        <v>HDFLXI</v>
      </c>
    </row>
    <row r="210" spans="1:27">
      <c r="A210" s="60" t="str">
        <f>IFERROR(VLOOKUP(J210,'TB mapping'!A:D,4,0),0)</f>
        <v>Ignore</v>
      </c>
      <c r="B210" s="60" t="str">
        <f>IFERROR(VLOOKUP(J210,'TB mapping'!A:C,3,0),0)</f>
        <v>Ignore</v>
      </c>
      <c r="C210" s="60" t="str">
        <f t="shared" si="10"/>
        <v>HDFLXIIgnore</v>
      </c>
      <c r="D210" s="60" t="str">
        <f t="shared" si="11"/>
        <v>HDFLXIIgnore</v>
      </c>
      <c r="E210" s="54" t="s">
        <v>790</v>
      </c>
      <c r="F210" s="54" t="s">
        <v>13</v>
      </c>
      <c r="G210" s="54" t="s">
        <v>220</v>
      </c>
      <c r="H210" s="55">
        <v>213000</v>
      </c>
      <c r="I210" s="54" t="s">
        <v>819</v>
      </c>
      <c r="J210" s="55">
        <v>213141</v>
      </c>
      <c r="K210" s="55">
        <v>0</v>
      </c>
      <c r="L210" s="54" t="s">
        <v>903</v>
      </c>
      <c r="M210" s="54" t="s">
        <v>793</v>
      </c>
      <c r="N210" s="55">
        <v>0</v>
      </c>
      <c r="O210" s="55">
        <v>243.6</v>
      </c>
      <c r="P210" s="55">
        <v>0</v>
      </c>
      <c r="Q210" s="55">
        <v>0</v>
      </c>
      <c r="R210" s="55">
        <v>0</v>
      </c>
      <c r="S210" s="55">
        <v>243.6</v>
      </c>
      <c r="T210" s="55">
        <v>0</v>
      </c>
      <c r="U210" s="55">
        <v>243.6</v>
      </c>
      <c r="V210" s="55">
        <v>0</v>
      </c>
      <c r="W210" s="55">
        <v>0</v>
      </c>
      <c r="X210" s="55">
        <v>0</v>
      </c>
      <c r="Y210" s="55">
        <v>243.6</v>
      </c>
      <c r="Z210" s="61">
        <f t="shared" si="12"/>
        <v>0</v>
      </c>
      <c r="AA210" s="59" t="str">
        <f>HLOOKUP(F210,'HY Financials'!$4:$4,1,0)</f>
        <v>HDFLXI</v>
      </c>
    </row>
    <row r="211" spans="1:27">
      <c r="A211" s="60" t="str">
        <f>IFERROR(VLOOKUP(J211,'TB mapping'!A:D,4,0),0)</f>
        <v>Ignore</v>
      </c>
      <c r="B211" s="60" t="str">
        <f>IFERROR(VLOOKUP(J211,'TB mapping'!A:C,3,0),0)</f>
        <v>Ignore</v>
      </c>
      <c r="C211" s="60" t="str">
        <f t="shared" si="10"/>
        <v>HDFLXIIgnore</v>
      </c>
      <c r="D211" s="60" t="str">
        <f t="shared" si="11"/>
        <v>HDFLXIIgnore</v>
      </c>
      <c r="E211" s="54" t="s">
        <v>790</v>
      </c>
      <c r="F211" s="54" t="s">
        <v>13</v>
      </c>
      <c r="G211" s="54" t="s">
        <v>220</v>
      </c>
      <c r="H211" s="55">
        <v>213000</v>
      </c>
      <c r="I211" s="54" t="s">
        <v>819</v>
      </c>
      <c r="J211" s="55">
        <v>213143</v>
      </c>
      <c r="K211" s="55">
        <v>0</v>
      </c>
      <c r="L211" s="54" t="s">
        <v>820</v>
      </c>
      <c r="M211" s="54" t="s">
        <v>793</v>
      </c>
      <c r="N211" s="55">
        <v>0</v>
      </c>
      <c r="O211" s="55">
        <v>20000</v>
      </c>
      <c r="P211" s="55">
        <v>-21413.82</v>
      </c>
      <c r="Q211" s="55">
        <v>0</v>
      </c>
      <c r="R211" s="55">
        <v>-1413.82</v>
      </c>
      <c r="S211" s="55">
        <v>0</v>
      </c>
      <c r="T211" s="55">
        <v>0</v>
      </c>
      <c r="U211" s="55">
        <v>20000</v>
      </c>
      <c r="V211" s="55">
        <v>-21413.82</v>
      </c>
      <c r="W211" s="55">
        <v>0</v>
      </c>
      <c r="X211" s="55">
        <v>-1413.82</v>
      </c>
      <c r="Y211" s="55">
        <v>0</v>
      </c>
      <c r="Z211" s="61">
        <f t="shared" si="12"/>
        <v>-2.1413819999999998E-3</v>
      </c>
      <c r="AA211" s="59" t="str">
        <f>HLOOKUP(F211,'HY Financials'!$4:$4,1,0)</f>
        <v>HDFLXI</v>
      </c>
    </row>
    <row r="212" spans="1:27">
      <c r="A212" s="60">
        <f>IFERROR(VLOOKUP(J212,'TB mapping'!A:D,4,0),0)</f>
        <v>0</v>
      </c>
      <c r="B212" s="60">
        <f>IFERROR(VLOOKUP(J212,'TB mapping'!A:C,3,0),0)</f>
        <v>0</v>
      </c>
      <c r="C212" s="60" t="str">
        <f t="shared" si="10"/>
        <v>HDFLXI0</v>
      </c>
      <c r="D212" s="60" t="str">
        <f t="shared" si="11"/>
        <v>HDFLXI0</v>
      </c>
      <c r="E212" s="54" t="s">
        <v>790</v>
      </c>
      <c r="F212" s="54" t="s">
        <v>13</v>
      </c>
      <c r="G212" s="54" t="s">
        <v>220</v>
      </c>
      <c r="H212" s="55">
        <v>213000</v>
      </c>
      <c r="I212" s="54" t="s">
        <v>819</v>
      </c>
      <c r="J212" s="55">
        <v>213173</v>
      </c>
      <c r="K212" s="55">
        <v>0</v>
      </c>
      <c r="L212" s="54" t="s">
        <v>2072</v>
      </c>
      <c r="M212" s="54" t="s">
        <v>793</v>
      </c>
      <c r="N212" s="55">
        <v>0</v>
      </c>
      <c r="O212" s="55">
        <v>3600</v>
      </c>
      <c r="P212" s="55">
        <v>-3854.49</v>
      </c>
      <c r="Q212" s="55">
        <v>0</v>
      </c>
      <c r="R212" s="55">
        <v>-254.49</v>
      </c>
      <c r="S212" s="55">
        <v>0</v>
      </c>
      <c r="T212" s="55">
        <v>0</v>
      </c>
      <c r="U212" s="55">
        <v>3600</v>
      </c>
      <c r="V212" s="55">
        <v>-3854.49</v>
      </c>
      <c r="W212" s="55">
        <v>0</v>
      </c>
      <c r="X212" s="55">
        <v>-254.49</v>
      </c>
      <c r="Y212" s="55">
        <v>0</v>
      </c>
      <c r="Z212" s="61">
        <f t="shared" si="12"/>
        <v>-3.85449E-4</v>
      </c>
      <c r="AA212" s="59" t="str">
        <f>HLOOKUP(F212,'HY Financials'!$4:$4,1,0)</f>
        <v>HDFLXI</v>
      </c>
    </row>
    <row r="213" spans="1:27">
      <c r="A213" s="60" t="str">
        <f>IFERROR(VLOOKUP(J213,'TB mapping'!A:D,4,0),0)</f>
        <v>Ignore</v>
      </c>
      <c r="B213" s="60" t="str">
        <f>IFERROR(VLOOKUP(J213,'TB mapping'!A:C,3,0),0)</f>
        <v>Ignore</v>
      </c>
      <c r="C213" s="60" t="str">
        <f t="shared" si="10"/>
        <v>HDFLXIIgnore</v>
      </c>
      <c r="D213" s="60" t="str">
        <f t="shared" si="11"/>
        <v>HDFLXIIgnore</v>
      </c>
      <c r="E213" s="54" t="s">
        <v>790</v>
      </c>
      <c r="F213" s="54" t="s">
        <v>13</v>
      </c>
      <c r="G213" s="54" t="s">
        <v>220</v>
      </c>
      <c r="H213" s="55">
        <v>213000</v>
      </c>
      <c r="I213" s="54" t="s">
        <v>819</v>
      </c>
      <c r="J213" s="55">
        <v>213500</v>
      </c>
      <c r="K213" s="55">
        <v>0</v>
      </c>
      <c r="L213" s="54" t="s">
        <v>821</v>
      </c>
      <c r="M213" s="54" t="s">
        <v>793</v>
      </c>
      <c r="N213" s="55">
        <v>0</v>
      </c>
      <c r="O213" s="55">
        <v>341796.24</v>
      </c>
      <c r="P213" s="55">
        <v>-2164.04</v>
      </c>
      <c r="Q213" s="55">
        <v>0</v>
      </c>
      <c r="R213" s="55">
        <v>0</v>
      </c>
      <c r="S213" s="55">
        <v>339632.2</v>
      </c>
      <c r="T213" s="55">
        <v>0</v>
      </c>
      <c r="U213" s="55">
        <v>341796.24</v>
      </c>
      <c r="V213" s="55">
        <v>-2164.04</v>
      </c>
      <c r="W213" s="55">
        <v>0</v>
      </c>
      <c r="X213" s="55">
        <v>0</v>
      </c>
      <c r="Y213" s="55">
        <v>339632.2</v>
      </c>
      <c r="Z213" s="61">
        <f t="shared" si="12"/>
        <v>-2.1640399999999998E-4</v>
      </c>
      <c r="AA213" s="59" t="str">
        <f>HLOOKUP(F213,'HY Financials'!$4:$4,1,0)</f>
        <v>HDFLXI</v>
      </c>
    </row>
    <row r="214" spans="1:27">
      <c r="A214" s="60" t="str">
        <f>IFERROR(VLOOKUP(J214,'TB mapping'!A:D,4,0),0)</f>
        <v>Ignore</v>
      </c>
      <c r="B214" s="60" t="str">
        <f>IFERROR(VLOOKUP(J214,'TB mapping'!A:C,3,0),0)</f>
        <v>Ignore</v>
      </c>
      <c r="C214" s="60" t="str">
        <f t="shared" si="10"/>
        <v>HDFLXIIgnore</v>
      </c>
      <c r="D214" s="60" t="str">
        <f t="shared" si="11"/>
        <v>HDFLXIIgnore</v>
      </c>
      <c r="E214" s="54" t="s">
        <v>790</v>
      </c>
      <c r="F214" s="54" t="s">
        <v>13</v>
      </c>
      <c r="G214" s="54" t="s">
        <v>220</v>
      </c>
      <c r="H214" s="55">
        <v>213000</v>
      </c>
      <c r="I214" s="54" t="s">
        <v>819</v>
      </c>
      <c r="J214" s="55">
        <v>213504</v>
      </c>
      <c r="K214" s="55">
        <v>0</v>
      </c>
      <c r="L214" s="54" t="s">
        <v>822</v>
      </c>
      <c r="M214" s="54" t="s">
        <v>793</v>
      </c>
      <c r="N214" s="55">
        <v>0</v>
      </c>
      <c r="O214" s="55">
        <v>9026.3700000000008</v>
      </c>
      <c r="P214" s="55">
        <v>0</v>
      </c>
      <c r="Q214" s="55">
        <v>0</v>
      </c>
      <c r="R214" s="55">
        <v>0</v>
      </c>
      <c r="S214" s="55">
        <v>9026.3700000000008</v>
      </c>
      <c r="T214" s="55">
        <v>0</v>
      </c>
      <c r="U214" s="55">
        <v>9026.3700000000008</v>
      </c>
      <c r="V214" s="55">
        <v>0</v>
      </c>
      <c r="W214" s="55">
        <v>0</v>
      </c>
      <c r="X214" s="55">
        <v>0</v>
      </c>
      <c r="Y214" s="55">
        <v>9026.3700000000008</v>
      </c>
      <c r="Z214" s="61">
        <f t="shared" si="12"/>
        <v>0</v>
      </c>
      <c r="AA214" s="59" t="str">
        <f>HLOOKUP(F214,'HY Financials'!$4:$4,1,0)</f>
        <v>HDFLXI</v>
      </c>
    </row>
    <row r="215" spans="1:27">
      <c r="A215" s="60" t="str">
        <f>IFERROR(VLOOKUP(J215,'TB mapping'!A:D,4,0),0)</f>
        <v>Ignore</v>
      </c>
      <c r="B215" s="60" t="str">
        <f>IFERROR(VLOOKUP(J215,'TB mapping'!A:C,3,0),0)</f>
        <v>Ignore</v>
      </c>
      <c r="C215" s="60" t="str">
        <f t="shared" si="10"/>
        <v>HDFLXIIgnore</v>
      </c>
      <c r="D215" s="60" t="str">
        <f t="shared" si="11"/>
        <v>HDFLXIIgnore</v>
      </c>
      <c r="E215" s="54" t="s">
        <v>790</v>
      </c>
      <c r="F215" s="54" t="s">
        <v>13</v>
      </c>
      <c r="G215" s="54" t="s">
        <v>220</v>
      </c>
      <c r="H215" s="55">
        <v>301000</v>
      </c>
      <c r="I215" s="54" t="s">
        <v>823</v>
      </c>
      <c r="J215" s="55">
        <v>310000</v>
      </c>
      <c r="K215" s="55">
        <v>0</v>
      </c>
      <c r="L215" s="54" t="s">
        <v>824</v>
      </c>
      <c r="M215" s="54" t="s">
        <v>793</v>
      </c>
      <c r="N215" s="55">
        <v>0</v>
      </c>
      <c r="O215" s="55">
        <v>208070539.77000001</v>
      </c>
      <c r="P215" s="55">
        <v>-5530758.04</v>
      </c>
      <c r="Q215" s="55">
        <v>0</v>
      </c>
      <c r="R215" s="55">
        <v>0</v>
      </c>
      <c r="S215" s="55">
        <v>202539781.72999999</v>
      </c>
      <c r="T215" s="55">
        <v>0</v>
      </c>
      <c r="U215" s="55">
        <v>208070539.77000001</v>
      </c>
      <c r="V215" s="55">
        <v>-5530758.04</v>
      </c>
      <c r="W215" s="55">
        <v>0</v>
      </c>
      <c r="X215" s="55">
        <v>0</v>
      </c>
      <c r="Y215" s="55">
        <v>202539781.72999999</v>
      </c>
      <c r="Z215" s="61">
        <f t="shared" si="12"/>
        <v>20.253978173</v>
      </c>
      <c r="AA215" s="59" t="str">
        <f>HLOOKUP(F215,'HY Financials'!$4:$4,1,0)</f>
        <v>HDFLXI</v>
      </c>
    </row>
    <row r="216" spans="1:27">
      <c r="A216" s="60" t="str">
        <f>IFERROR(VLOOKUP(J216,'TB mapping'!A:D,4,0),0)</f>
        <v>Ignore</v>
      </c>
      <c r="B216" s="60" t="str">
        <f>IFERROR(VLOOKUP(J216,'TB mapping'!A:C,3,0),0)</f>
        <v>Ignore</v>
      </c>
      <c r="C216" s="60" t="str">
        <f t="shared" si="10"/>
        <v>HDFLXIIgnore</v>
      </c>
      <c r="D216" s="60" t="str">
        <f t="shared" si="11"/>
        <v>HDFLXIIgnore</v>
      </c>
      <c r="E216" s="54" t="s">
        <v>790</v>
      </c>
      <c r="F216" s="54" t="s">
        <v>13</v>
      </c>
      <c r="G216" s="54" t="s">
        <v>220</v>
      </c>
      <c r="H216" s="55">
        <v>303000</v>
      </c>
      <c r="I216" s="54" t="s">
        <v>825</v>
      </c>
      <c r="J216" s="55">
        <v>303201</v>
      </c>
      <c r="K216" s="55">
        <v>0</v>
      </c>
      <c r="L216" s="54" t="s">
        <v>904</v>
      </c>
      <c r="M216" s="54" t="s">
        <v>793</v>
      </c>
      <c r="N216" s="55">
        <v>-9877827.0700000003</v>
      </c>
      <c r="O216" s="55">
        <v>0</v>
      </c>
      <c r="P216" s="55">
        <v>-152534.17000000001</v>
      </c>
      <c r="Q216" s="55">
        <v>0</v>
      </c>
      <c r="R216" s="55">
        <v>-10030361.24</v>
      </c>
      <c r="S216" s="55">
        <v>0</v>
      </c>
      <c r="T216" s="55">
        <v>-9877827.0700000003</v>
      </c>
      <c r="U216" s="55">
        <v>0</v>
      </c>
      <c r="V216" s="55">
        <v>-152534.17000000001</v>
      </c>
      <c r="W216" s="55">
        <v>0</v>
      </c>
      <c r="X216" s="55">
        <v>-10030361.24</v>
      </c>
      <c r="Y216" s="55">
        <v>0</v>
      </c>
      <c r="Z216" s="61">
        <f t="shared" si="12"/>
        <v>-1.5253417000000002E-2</v>
      </c>
      <c r="AA216" s="59" t="str">
        <f>HLOOKUP(F216,'HY Financials'!$4:$4,1,0)</f>
        <v>HDFLXI</v>
      </c>
    </row>
    <row r="217" spans="1:27">
      <c r="A217" s="60" t="str">
        <f>IFERROR(VLOOKUP(J217,'TB mapping'!A:D,4,0),0)</f>
        <v>Ignore</v>
      </c>
      <c r="B217" s="60" t="str">
        <f>IFERROR(VLOOKUP(J217,'TB mapping'!A:C,3,0),0)</f>
        <v>Ignore</v>
      </c>
      <c r="C217" s="60" t="str">
        <f t="shared" si="10"/>
        <v>HDFLXIIgnore</v>
      </c>
      <c r="D217" s="60" t="str">
        <f t="shared" si="11"/>
        <v>HDFLXIIgnore</v>
      </c>
      <c r="E217" s="54" t="s">
        <v>790</v>
      </c>
      <c r="F217" s="54" t="s">
        <v>13</v>
      </c>
      <c r="G217" s="54" t="s">
        <v>220</v>
      </c>
      <c r="H217" s="55">
        <v>303000</v>
      </c>
      <c r="I217" s="54" t="s">
        <v>825</v>
      </c>
      <c r="J217" s="55">
        <v>303207</v>
      </c>
      <c r="K217" s="55">
        <v>0</v>
      </c>
      <c r="L217" s="54" t="s">
        <v>826</v>
      </c>
      <c r="M217" s="54" t="s">
        <v>793</v>
      </c>
      <c r="N217" s="55">
        <v>-20529308.149999999</v>
      </c>
      <c r="O217" s="55">
        <v>0</v>
      </c>
      <c r="P217" s="55">
        <v>0</v>
      </c>
      <c r="Q217" s="55">
        <v>393113.01</v>
      </c>
      <c r="R217" s="55">
        <v>-20136195.140000001</v>
      </c>
      <c r="S217" s="55">
        <v>0</v>
      </c>
      <c r="T217" s="55">
        <v>-20529308.149999999</v>
      </c>
      <c r="U217" s="55">
        <v>0</v>
      </c>
      <c r="V217" s="55">
        <v>0</v>
      </c>
      <c r="W217" s="55">
        <v>393113.01</v>
      </c>
      <c r="X217" s="55">
        <v>-20136195.140000001</v>
      </c>
      <c r="Y217" s="55">
        <v>0</v>
      </c>
      <c r="Z217" s="61">
        <f t="shared" si="12"/>
        <v>3.9311301E-2</v>
      </c>
      <c r="AA217" s="59" t="str">
        <f>HLOOKUP(F217,'HY Financials'!$4:$4,1,0)</f>
        <v>HDFLXI</v>
      </c>
    </row>
    <row r="218" spans="1:27">
      <c r="A218" s="60" t="str">
        <f>IFERROR(VLOOKUP(J218,'TB mapping'!A:D,4,0),0)</f>
        <v>Ignore</v>
      </c>
      <c r="B218" s="60" t="str">
        <f>IFERROR(VLOOKUP(J218,'TB mapping'!A:C,3,0),0)</f>
        <v>Ignore</v>
      </c>
      <c r="C218" s="60" t="str">
        <f t="shared" si="10"/>
        <v>HDFLXIIgnore</v>
      </c>
      <c r="D218" s="60" t="str">
        <f t="shared" si="11"/>
        <v>HDFLXIIgnore</v>
      </c>
      <c r="E218" s="54" t="s">
        <v>790</v>
      </c>
      <c r="F218" s="54" t="s">
        <v>13</v>
      </c>
      <c r="G218" s="54" t="s">
        <v>220</v>
      </c>
      <c r="H218" s="55">
        <v>303000</v>
      </c>
      <c r="I218" s="54" t="s">
        <v>825</v>
      </c>
      <c r="J218" s="55">
        <v>303221</v>
      </c>
      <c r="K218" s="55">
        <v>0</v>
      </c>
      <c r="L218" s="54" t="s">
        <v>905</v>
      </c>
      <c r="M218" s="54" t="s">
        <v>793</v>
      </c>
      <c r="N218" s="55">
        <v>-2115883.73</v>
      </c>
      <c r="O218" s="55">
        <v>0</v>
      </c>
      <c r="P218" s="55">
        <v>-18028.32</v>
      </c>
      <c r="Q218" s="55">
        <v>0</v>
      </c>
      <c r="R218" s="55">
        <v>-2133912.0499999998</v>
      </c>
      <c r="S218" s="55">
        <v>0</v>
      </c>
      <c r="T218" s="55">
        <v>-2115883.73</v>
      </c>
      <c r="U218" s="55">
        <v>0</v>
      </c>
      <c r="V218" s="55">
        <v>-18028.32</v>
      </c>
      <c r="W218" s="55">
        <v>0</v>
      </c>
      <c r="X218" s="55">
        <v>-2133912.0499999998</v>
      </c>
      <c r="Y218" s="55">
        <v>0</v>
      </c>
      <c r="Z218" s="61">
        <f t="shared" si="12"/>
        <v>-1.8028319999999999E-3</v>
      </c>
      <c r="AA218" s="59" t="str">
        <f>HLOOKUP(F218,'HY Financials'!$4:$4,1,0)</f>
        <v>HDFLXI</v>
      </c>
    </row>
    <row r="219" spans="1:27">
      <c r="A219" s="60" t="str">
        <f>IFERROR(VLOOKUP(J219,'TB mapping'!A:D,4,0),0)</f>
        <v>Ignore</v>
      </c>
      <c r="B219" s="60" t="str">
        <f>IFERROR(VLOOKUP(J219,'TB mapping'!A:C,3,0),0)</f>
        <v>Ignore</v>
      </c>
      <c r="C219" s="60" t="str">
        <f t="shared" si="10"/>
        <v>HDFLXIIgnore</v>
      </c>
      <c r="D219" s="60" t="str">
        <f t="shared" si="11"/>
        <v>HDFLXIIgnore</v>
      </c>
      <c r="E219" s="54" t="s">
        <v>790</v>
      </c>
      <c r="F219" s="54" t="s">
        <v>13</v>
      </c>
      <c r="G219" s="54" t="s">
        <v>220</v>
      </c>
      <c r="H219" s="55">
        <v>303000</v>
      </c>
      <c r="I219" s="54" t="s">
        <v>825</v>
      </c>
      <c r="J219" s="55">
        <v>303223</v>
      </c>
      <c r="K219" s="55">
        <v>0</v>
      </c>
      <c r="L219" s="54" t="s">
        <v>906</v>
      </c>
      <c r="M219" s="54" t="s">
        <v>793</v>
      </c>
      <c r="N219" s="55">
        <v>-9828856.0800000001</v>
      </c>
      <c r="O219" s="55">
        <v>0</v>
      </c>
      <c r="P219" s="55">
        <v>-55428.82</v>
      </c>
      <c r="Q219" s="55">
        <v>0</v>
      </c>
      <c r="R219" s="55">
        <v>-9884284.9000000004</v>
      </c>
      <c r="S219" s="55">
        <v>0</v>
      </c>
      <c r="T219" s="55">
        <v>-9828856.0800000001</v>
      </c>
      <c r="U219" s="55">
        <v>0</v>
      </c>
      <c r="V219" s="55">
        <v>-55428.82</v>
      </c>
      <c r="W219" s="55">
        <v>0</v>
      </c>
      <c r="X219" s="55">
        <v>-9884284.9000000004</v>
      </c>
      <c r="Y219" s="55">
        <v>0</v>
      </c>
      <c r="Z219" s="61">
        <f t="shared" si="12"/>
        <v>-5.5428819999999998E-3</v>
      </c>
      <c r="AA219" s="59" t="str">
        <f>HLOOKUP(F219,'HY Financials'!$4:$4,1,0)</f>
        <v>HDFLXI</v>
      </c>
    </row>
    <row r="220" spans="1:27">
      <c r="A220" s="60" t="str">
        <f>IFERROR(VLOOKUP(J220,'TB mapping'!A:D,4,0),0)</f>
        <v>Ignore</v>
      </c>
      <c r="B220" s="60" t="str">
        <f>IFERROR(VLOOKUP(J220,'TB mapping'!A:C,3,0),0)</f>
        <v>Ignore</v>
      </c>
      <c r="C220" s="60" t="str">
        <f t="shared" si="10"/>
        <v>HDFLXIIgnore</v>
      </c>
      <c r="D220" s="60" t="str">
        <f t="shared" si="11"/>
        <v>HDFLXIIgnore</v>
      </c>
      <c r="E220" s="54" t="s">
        <v>790</v>
      </c>
      <c r="F220" s="54" t="s">
        <v>13</v>
      </c>
      <c r="G220" s="54" t="s">
        <v>220</v>
      </c>
      <c r="H220" s="55">
        <v>303000</v>
      </c>
      <c r="I220" s="54" t="s">
        <v>825</v>
      </c>
      <c r="J220" s="55">
        <v>303227</v>
      </c>
      <c r="K220" s="55">
        <v>0</v>
      </c>
      <c r="L220" s="54" t="s">
        <v>907</v>
      </c>
      <c r="M220" s="54" t="s">
        <v>793</v>
      </c>
      <c r="N220" s="55">
        <v>0</v>
      </c>
      <c r="O220" s="55">
        <v>823156.38</v>
      </c>
      <c r="P220" s="55">
        <v>-121923.42</v>
      </c>
      <c r="Q220" s="55">
        <v>0</v>
      </c>
      <c r="R220" s="55">
        <v>0</v>
      </c>
      <c r="S220" s="55">
        <v>701232.96</v>
      </c>
      <c r="T220" s="55">
        <v>0</v>
      </c>
      <c r="U220" s="55">
        <v>823156.38</v>
      </c>
      <c r="V220" s="55">
        <v>-121923.42</v>
      </c>
      <c r="W220" s="55">
        <v>0</v>
      </c>
      <c r="X220" s="55">
        <v>0</v>
      </c>
      <c r="Y220" s="55">
        <v>701232.96</v>
      </c>
      <c r="Z220" s="61">
        <f t="shared" si="12"/>
        <v>-1.2192342E-2</v>
      </c>
      <c r="AA220" s="59" t="str">
        <f>HLOOKUP(F220,'HY Financials'!$4:$4,1,0)</f>
        <v>HDFLXI</v>
      </c>
    </row>
    <row r="221" spans="1:27">
      <c r="A221" s="60" t="str">
        <f>IFERROR(VLOOKUP(J221,'TB mapping'!A:D,4,0),0)</f>
        <v>Ignore</v>
      </c>
      <c r="B221" s="60" t="str">
        <f>IFERROR(VLOOKUP(J221,'TB mapping'!A:C,3,0),0)</f>
        <v>Ignore</v>
      </c>
      <c r="C221" s="60" t="str">
        <f t="shared" si="10"/>
        <v>HDFLXIIgnore</v>
      </c>
      <c r="D221" s="60" t="str">
        <f t="shared" si="11"/>
        <v>HDFLXIIgnore</v>
      </c>
      <c r="E221" s="54" t="s">
        <v>790</v>
      </c>
      <c r="F221" s="54" t="s">
        <v>13</v>
      </c>
      <c r="G221" s="54" t="s">
        <v>220</v>
      </c>
      <c r="H221" s="55">
        <v>303000</v>
      </c>
      <c r="I221" s="54" t="s">
        <v>825</v>
      </c>
      <c r="J221" s="55">
        <v>303229</v>
      </c>
      <c r="K221" s="55">
        <v>0</v>
      </c>
      <c r="L221" s="54" t="s">
        <v>908</v>
      </c>
      <c r="M221" s="54" t="s">
        <v>793</v>
      </c>
      <c r="N221" s="55">
        <v>-9047750.6600000001</v>
      </c>
      <c r="O221" s="55">
        <v>0</v>
      </c>
      <c r="P221" s="55">
        <v>0</v>
      </c>
      <c r="Q221" s="55">
        <v>0</v>
      </c>
      <c r="R221" s="55">
        <v>-9047750.6600000001</v>
      </c>
      <c r="S221" s="55">
        <v>0</v>
      </c>
      <c r="T221" s="55">
        <v>-9047750.6600000001</v>
      </c>
      <c r="U221" s="55">
        <v>0</v>
      </c>
      <c r="V221" s="55">
        <v>0</v>
      </c>
      <c r="W221" s="55">
        <v>0</v>
      </c>
      <c r="X221" s="55">
        <v>-9047750.6600000001</v>
      </c>
      <c r="Y221" s="55">
        <v>0</v>
      </c>
      <c r="Z221" s="61">
        <f t="shared" si="12"/>
        <v>0</v>
      </c>
      <c r="AA221" s="59" t="str">
        <f>HLOOKUP(F221,'HY Financials'!$4:$4,1,0)</f>
        <v>HDFLXI</v>
      </c>
    </row>
    <row r="222" spans="1:27">
      <c r="A222" s="60" t="str">
        <f>IFERROR(VLOOKUP(J222,'TB mapping'!A:D,4,0),0)</f>
        <v>Ignore</v>
      </c>
      <c r="B222" s="60" t="str">
        <f>IFERROR(VLOOKUP(J222,'TB mapping'!A:C,3,0),0)</f>
        <v>Ignore</v>
      </c>
      <c r="C222" s="60" t="str">
        <f t="shared" si="10"/>
        <v>HDFLXIIgnore</v>
      </c>
      <c r="D222" s="60" t="str">
        <f t="shared" si="11"/>
        <v>HDFLXIIgnore</v>
      </c>
      <c r="E222" s="54" t="s">
        <v>790</v>
      </c>
      <c r="F222" s="54" t="s">
        <v>13</v>
      </c>
      <c r="G222" s="54" t="s">
        <v>220</v>
      </c>
      <c r="H222" s="55">
        <v>303000</v>
      </c>
      <c r="I222" s="54" t="s">
        <v>825</v>
      </c>
      <c r="J222" s="55">
        <v>303230</v>
      </c>
      <c r="K222" s="55">
        <v>0</v>
      </c>
      <c r="L222" s="54" t="s">
        <v>909</v>
      </c>
      <c r="M222" s="54" t="s">
        <v>793</v>
      </c>
      <c r="N222" s="55">
        <v>-3510231.15</v>
      </c>
      <c r="O222" s="55">
        <v>0</v>
      </c>
      <c r="P222" s="55">
        <v>0</v>
      </c>
      <c r="Q222" s="55">
        <v>0</v>
      </c>
      <c r="R222" s="55">
        <v>-3510231.15</v>
      </c>
      <c r="S222" s="55">
        <v>0</v>
      </c>
      <c r="T222" s="55">
        <v>-3510231.15</v>
      </c>
      <c r="U222" s="55">
        <v>0</v>
      </c>
      <c r="V222" s="55">
        <v>0</v>
      </c>
      <c r="W222" s="55">
        <v>0</v>
      </c>
      <c r="X222" s="55">
        <v>-3510231.15</v>
      </c>
      <c r="Y222" s="55">
        <v>0</v>
      </c>
      <c r="Z222" s="61">
        <f t="shared" si="12"/>
        <v>0</v>
      </c>
      <c r="AA222" s="59" t="str">
        <f>HLOOKUP(F222,'HY Financials'!$4:$4,1,0)</f>
        <v>HDFLXI</v>
      </c>
    </row>
    <row r="223" spans="1:27">
      <c r="A223" s="60" t="str">
        <f>IFERROR(VLOOKUP(J223,'TB mapping'!A:D,4,0),0)</f>
        <v>Ignore</v>
      </c>
      <c r="B223" s="60" t="str">
        <f>IFERROR(VLOOKUP(J223,'TB mapping'!A:C,3,0),0)</f>
        <v>Ignore</v>
      </c>
      <c r="C223" s="60" t="str">
        <f t="shared" si="10"/>
        <v>HDFLXIIgnore</v>
      </c>
      <c r="D223" s="60" t="str">
        <f t="shared" si="11"/>
        <v>HDFLXIIgnore</v>
      </c>
      <c r="E223" s="54" t="s">
        <v>790</v>
      </c>
      <c r="F223" s="54" t="s">
        <v>13</v>
      </c>
      <c r="G223" s="54" t="s">
        <v>220</v>
      </c>
      <c r="H223" s="55">
        <v>303000</v>
      </c>
      <c r="I223" s="54" t="s">
        <v>825</v>
      </c>
      <c r="J223" s="55">
        <v>303245</v>
      </c>
      <c r="K223" s="55">
        <v>0</v>
      </c>
      <c r="L223" s="54" t="s">
        <v>880</v>
      </c>
      <c r="M223" s="54" t="s">
        <v>793</v>
      </c>
      <c r="N223" s="55">
        <v>-29870978.59</v>
      </c>
      <c r="O223" s="55">
        <v>0</v>
      </c>
      <c r="P223" s="55">
        <v>-6352456.3399999999</v>
      </c>
      <c r="Q223" s="55">
        <v>0</v>
      </c>
      <c r="R223" s="55">
        <v>-36223434.93</v>
      </c>
      <c r="S223" s="55">
        <v>0</v>
      </c>
      <c r="T223" s="55">
        <v>-29870978.59</v>
      </c>
      <c r="U223" s="55">
        <v>0</v>
      </c>
      <c r="V223" s="55">
        <v>-6352456.3399999999</v>
      </c>
      <c r="W223" s="55">
        <v>0</v>
      </c>
      <c r="X223" s="55">
        <v>-36223434.93</v>
      </c>
      <c r="Y223" s="55">
        <v>0</v>
      </c>
      <c r="Z223" s="61">
        <f t="shared" si="12"/>
        <v>-0.635245634</v>
      </c>
      <c r="AA223" s="59" t="str">
        <f>HLOOKUP(F223,'HY Financials'!$4:$4,1,0)</f>
        <v>HDFLXI</v>
      </c>
    </row>
    <row r="224" spans="1:27">
      <c r="A224" s="60" t="str">
        <f>IFERROR(VLOOKUP(J224,'TB mapping'!A:D,4,0),0)</f>
        <v>Ignore</v>
      </c>
      <c r="B224" s="60" t="str">
        <f>IFERROR(VLOOKUP(J224,'TB mapping'!A:C,3,0),0)</f>
        <v>Ignore</v>
      </c>
      <c r="C224" s="60" t="str">
        <f t="shared" si="10"/>
        <v>HDFLXIIgnore</v>
      </c>
      <c r="D224" s="60" t="str">
        <f t="shared" si="11"/>
        <v>HDFLXIIgnore</v>
      </c>
      <c r="E224" s="54" t="s">
        <v>790</v>
      </c>
      <c r="F224" s="54" t="s">
        <v>13</v>
      </c>
      <c r="G224" s="54" t="s">
        <v>220</v>
      </c>
      <c r="H224" s="55">
        <v>303000</v>
      </c>
      <c r="I224" s="54" t="s">
        <v>825</v>
      </c>
      <c r="J224" s="55">
        <v>303248</v>
      </c>
      <c r="K224" s="55">
        <v>0</v>
      </c>
      <c r="L224" s="54" t="s">
        <v>966</v>
      </c>
      <c r="M224" s="54" t="s">
        <v>793</v>
      </c>
      <c r="N224" s="55">
        <v>-2788.3</v>
      </c>
      <c r="O224" s="55">
        <v>0</v>
      </c>
      <c r="P224" s="55">
        <v>0</v>
      </c>
      <c r="Q224" s="55">
        <v>0</v>
      </c>
      <c r="R224" s="55">
        <v>-2788.3</v>
      </c>
      <c r="S224" s="55">
        <v>0</v>
      </c>
      <c r="T224" s="55">
        <v>-2788.3</v>
      </c>
      <c r="U224" s="55">
        <v>0</v>
      </c>
      <c r="V224" s="55">
        <v>0</v>
      </c>
      <c r="W224" s="55">
        <v>0</v>
      </c>
      <c r="X224" s="55">
        <v>-2788.3</v>
      </c>
      <c r="Y224" s="55">
        <v>0</v>
      </c>
      <c r="Z224" s="61">
        <f t="shared" si="12"/>
        <v>0</v>
      </c>
      <c r="AA224" s="59" t="str">
        <f>HLOOKUP(F224,'HY Financials'!$4:$4,1,0)</f>
        <v>HDFLXI</v>
      </c>
    </row>
    <row r="225" spans="1:27">
      <c r="A225" s="60" t="str">
        <f>IFERROR(VLOOKUP(J225,'TB mapping'!A:D,4,0),0)</f>
        <v>Ignore</v>
      </c>
      <c r="B225" s="60" t="str">
        <f>IFERROR(VLOOKUP(J225,'TB mapping'!A:C,3,0),0)</f>
        <v>Ignore</v>
      </c>
      <c r="C225" s="60" t="str">
        <f t="shared" si="10"/>
        <v>HDFLXIIgnore</v>
      </c>
      <c r="D225" s="60" t="str">
        <f t="shared" si="11"/>
        <v>HDFLXIIgnore</v>
      </c>
      <c r="E225" s="54" t="s">
        <v>790</v>
      </c>
      <c r="F225" s="54" t="s">
        <v>13</v>
      </c>
      <c r="G225" s="54" t="s">
        <v>220</v>
      </c>
      <c r="H225" s="55">
        <v>303000</v>
      </c>
      <c r="I225" s="54" t="s">
        <v>825</v>
      </c>
      <c r="J225" s="55">
        <v>303249</v>
      </c>
      <c r="K225" s="55">
        <v>0</v>
      </c>
      <c r="L225" s="54" t="s">
        <v>910</v>
      </c>
      <c r="M225" s="54" t="s">
        <v>793</v>
      </c>
      <c r="N225" s="55">
        <v>0</v>
      </c>
      <c r="O225" s="55">
        <v>25712.69</v>
      </c>
      <c r="P225" s="55">
        <v>-29381.41</v>
      </c>
      <c r="Q225" s="55">
        <v>0</v>
      </c>
      <c r="R225" s="55">
        <v>-3668.72</v>
      </c>
      <c r="S225" s="55">
        <v>0</v>
      </c>
      <c r="T225" s="55">
        <v>0</v>
      </c>
      <c r="U225" s="55">
        <v>25712.69</v>
      </c>
      <c r="V225" s="55">
        <v>-29381.41</v>
      </c>
      <c r="W225" s="55">
        <v>0</v>
      </c>
      <c r="X225" s="55">
        <v>-3668.72</v>
      </c>
      <c r="Y225" s="55">
        <v>0</v>
      </c>
      <c r="Z225" s="61">
        <f t="shared" si="12"/>
        <v>-2.938141E-3</v>
      </c>
      <c r="AA225" s="59" t="str">
        <f>HLOOKUP(F225,'HY Financials'!$4:$4,1,0)</f>
        <v>HDFLXI</v>
      </c>
    </row>
    <row r="226" spans="1:27">
      <c r="A226" s="60" t="str">
        <f>IFERROR(VLOOKUP(J226,'TB mapping'!A:D,4,0),0)</f>
        <v>Ignore</v>
      </c>
      <c r="B226" s="60" t="str">
        <f>IFERROR(VLOOKUP(J226,'TB mapping'!A:C,3,0),0)</f>
        <v>Ignore</v>
      </c>
      <c r="C226" s="60" t="str">
        <f t="shared" si="10"/>
        <v>HDFLXIIgnore</v>
      </c>
      <c r="D226" s="60" t="str">
        <f t="shared" si="11"/>
        <v>HDFLXIIgnore</v>
      </c>
      <c r="E226" s="54" t="s">
        <v>790</v>
      </c>
      <c r="F226" s="54" t="s">
        <v>13</v>
      </c>
      <c r="G226" s="54" t="s">
        <v>220</v>
      </c>
      <c r="H226" s="55">
        <v>303000</v>
      </c>
      <c r="I226" s="54" t="s">
        <v>825</v>
      </c>
      <c r="J226" s="55">
        <v>303250</v>
      </c>
      <c r="K226" s="55">
        <v>0</v>
      </c>
      <c r="L226" s="54" t="s">
        <v>911</v>
      </c>
      <c r="M226" s="54" t="s">
        <v>793</v>
      </c>
      <c r="N226" s="55">
        <v>-5088.4800000000005</v>
      </c>
      <c r="O226" s="55">
        <v>0</v>
      </c>
      <c r="P226" s="55">
        <v>0</v>
      </c>
      <c r="Q226" s="55">
        <v>0</v>
      </c>
      <c r="R226" s="55">
        <v>-5088.4800000000005</v>
      </c>
      <c r="S226" s="55">
        <v>0</v>
      </c>
      <c r="T226" s="55">
        <v>-5088.4800000000005</v>
      </c>
      <c r="U226" s="55">
        <v>0</v>
      </c>
      <c r="V226" s="55">
        <v>0</v>
      </c>
      <c r="W226" s="55">
        <v>0</v>
      </c>
      <c r="X226" s="55">
        <v>-5088.4800000000005</v>
      </c>
      <c r="Y226" s="55">
        <v>0</v>
      </c>
      <c r="Z226" s="61">
        <f t="shared" si="12"/>
        <v>0</v>
      </c>
      <c r="AA226" s="59" t="str">
        <f>HLOOKUP(F226,'HY Financials'!$4:$4,1,0)</f>
        <v>HDFLXI</v>
      </c>
    </row>
    <row r="227" spans="1:27">
      <c r="A227" s="60" t="str">
        <f>IFERROR(VLOOKUP(J227,'TB mapping'!A:D,4,0),0)</f>
        <v>Ignore</v>
      </c>
      <c r="B227" s="60" t="str">
        <f>IFERROR(VLOOKUP(J227,'TB mapping'!A:C,3,0),0)</f>
        <v>Ignore</v>
      </c>
      <c r="C227" s="60" t="str">
        <f t="shared" si="10"/>
        <v>HDFLXIIgnore</v>
      </c>
      <c r="D227" s="60" t="str">
        <f t="shared" si="11"/>
        <v>HDFLXIIgnore</v>
      </c>
      <c r="E227" s="54" t="s">
        <v>790</v>
      </c>
      <c r="F227" s="54" t="s">
        <v>13</v>
      </c>
      <c r="G227" s="54" t="s">
        <v>220</v>
      </c>
      <c r="H227" s="55">
        <v>303000</v>
      </c>
      <c r="I227" s="54" t="s">
        <v>825</v>
      </c>
      <c r="J227" s="55">
        <v>303267</v>
      </c>
      <c r="K227" s="55">
        <v>0</v>
      </c>
      <c r="L227" s="54" t="s">
        <v>912</v>
      </c>
      <c r="M227" s="54" t="s">
        <v>793</v>
      </c>
      <c r="N227" s="55">
        <v>0</v>
      </c>
      <c r="O227" s="55">
        <v>52.19</v>
      </c>
      <c r="P227" s="55">
        <v>0</v>
      </c>
      <c r="Q227" s="55">
        <v>0</v>
      </c>
      <c r="R227" s="55">
        <v>0</v>
      </c>
      <c r="S227" s="55">
        <v>52.19</v>
      </c>
      <c r="T227" s="55">
        <v>0</v>
      </c>
      <c r="U227" s="55">
        <v>52.19</v>
      </c>
      <c r="V227" s="55">
        <v>0</v>
      </c>
      <c r="W227" s="55">
        <v>0</v>
      </c>
      <c r="X227" s="55">
        <v>0</v>
      </c>
      <c r="Y227" s="55">
        <v>52.19</v>
      </c>
      <c r="Z227" s="61">
        <f t="shared" si="12"/>
        <v>0</v>
      </c>
      <c r="AA227" s="59" t="str">
        <f>HLOOKUP(F227,'HY Financials'!$4:$4,1,0)</f>
        <v>HDFLXI</v>
      </c>
    </row>
    <row r="228" spans="1:27">
      <c r="A228" s="60" t="str">
        <f>IFERROR(VLOOKUP(J228,'TB mapping'!A:D,4,0),0)</f>
        <v>Ignore</v>
      </c>
      <c r="B228" s="60" t="str">
        <f>IFERROR(VLOOKUP(J228,'TB mapping'!A:C,3,0),0)</f>
        <v>Ignore</v>
      </c>
      <c r="C228" s="60" t="str">
        <f t="shared" si="10"/>
        <v>HDFLXIIgnore</v>
      </c>
      <c r="D228" s="60" t="str">
        <f t="shared" si="11"/>
        <v>HDFLXIIgnore</v>
      </c>
      <c r="E228" s="54" t="s">
        <v>790</v>
      </c>
      <c r="F228" s="54" t="s">
        <v>13</v>
      </c>
      <c r="G228" s="54" t="s">
        <v>220</v>
      </c>
      <c r="H228" s="55">
        <v>303000</v>
      </c>
      <c r="I228" s="54" t="s">
        <v>825</v>
      </c>
      <c r="J228" s="55">
        <v>303269</v>
      </c>
      <c r="K228" s="55">
        <v>0</v>
      </c>
      <c r="L228" s="54" t="s">
        <v>913</v>
      </c>
      <c r="M228" s="54" t="s">
        <v>793</v>
      </c>
      <c r="N228" s="55">
        <v>-2773119.17</v>
      </c>
      <c r="O228" s="55">
        <v>0</v>
      </c>
      <c r="P228" s="55">
        <v>0</v>
      </c>
      <c r="Q228" s="55">
        <v>0</v>
      </c>
      <c r="R228" s="55">
        <v>-2773119.17</v>
      </c>
      <c r="S228" s="55">
        <v>0</v>
      </c>
      <c r="T228" s="55">
        <v>-2773119.17</v>
      </c>
      <c r="U228" s="55">
        <v>0</v>
      </c>
      <c r="V228" s="55">
        <v>0</v>
      </c>
      <c r="W228" s="55">
        <v>0</v>
      </c>
      <c r="X228" s="55">
        <v>-2773119.17</v>
      </c>
      <c r="Y228" s="55">
        <v>0</v>
      </c>
      <c r="Z228" s="61">
        <f t="shared" si="12"/>
        <v>0</v>
      </c>
      <c r="AA228" s="59" t="str">
        <f>HLOOKUP(F228,'HY Financials'!$4:$4,1,0)</f>
        <v>HDFLXI</v>
      </c>
    </row>
    <row r="229" spans="1:27">
      <c r="A229" s="60" t="str">
        <f>IFERROR(VLOOKUP(J229,'TB mapping'!A:D,4,0),0)</f>
        <v>Ignore</v>
      </c>
      <c r="B229" s="60" t="str">
        <f>IFERROR(VLOOKUP(J229,'TB mapping'!A:C,3,0),0)</f>
        <v>Ignore</v>
      </c>
      <c r="C229" s="60" t="str">
        <f t="shared" si="10"/>
        <v>HDFLXIIgnore</v>
      </c>
      <c r="D229" s="60" t="str">
        <f t="shared" si="11"/>
        <v>HDFLXIIgnore</v>
      </c>
      <c r="E229" s="54" t="s">
        <v>790</v>
      </c>
      <c r="F229" s="54" t="s">
        <v>13</v>
      </c>
      <c r="G229" s="54" t="s">
        <v>220</v>
      </c>
      <c r="H229" s="55">
        <v>303000</v>
      </c>
      <c r="I229" s="54" t="s">
        <v>825</v>
      </c>
      <c r="J229" s="55">
        <v>303275</v>
      </c>
      <c r="K229" s="55">
        <v>0</v>
      </c>
      <c r="L229" s="54" t="s">
        <v>914</v>
      </c>
      <c r="M229" s="54" t="s">
        <v>793</v>
      </c>
      <c r="N229" s="55">
        <v>0</v>
      </c>
      <c r="O229" s="55">
        <v>428080.09</v>
      </c>
      <c r="P229" s="55">
        <v>-7164.57</v>
      </c>
      <c r="Q229" s="55">
        <v>0</v>
      </c>
      <c r="R229" s="55">
        <v>0</v>
      </c>
      <c r="S229" s="55">
        <v>420915.52</v>
      </c>
      <c r="T229" s="55">
        <v>0</v>
      </c>
      <c r="U229" s="55">
        <v>428080.09</v>
      </c>
      <c r="V229" s="55">
        <v>-7164.57</v>
      </c>
      <c r="W229" s="55">
        <v>0</v>
      </c>
      <c r="X229" s="55">
        <v>0</v>
      </c>
      <c r="Y229" s="55">
        <v>420915.52</v>
      </c>
      <c r="Z229" s="61">
        <f t="shared" si="12"/>
        <v>-7.1645699999999999E-4</v>
      </c>
      <c r="AA229" s="59" t="str">
        <f>HLOOKUP(F229,'HY Financials'!$4:$4,1,0)</f>
        <v>HDFLXI</v>
      </c>
    </row>
    <row r="230" spans="1:27">
      <c r="A230" s="60" t="str">
        <f>IFERROR(VLOOKUP(J230,'TB mapping'!A:D,4,0),0)</f>
        <v>Ignore</v>
      </c>
      <c r="B230" s="60" t="str">
        <f>IFERROR(VLOOKUP(J230,'TB mapping'!A:C,3,0),0)</f>
        <v>Ignore</v>
      </c>
      <c r="C230" s="60" t="str">
        <f t="shared" si="10"/>
        <v>HDFLXIIgnore</v>
      </c>
      <c r="D230" s="60" t="str">
        <f t="shared" si="11"/>
        <v>HDFLXIIgnore</v>
      </c>
      <c r="E230" s="54" t="s">
        <v>790</v>
      </c>
      <c r="F230" s="54" t="s">
        <v>13</v>
      </c>
      <c r="G230" s="54" t="s">
        <v>220</v>
      </c>
      <c r="H230" s="55">
        <v>303000</v>
      </c>
      <c r="I230" s="54" t="s">
        <v>825</v>
      </c>
      <c r="J230" s="55">
        <v>303276</v>
      </c>
      <c r="K230" s="55">
        <v>0</v>
      </c>
      <c r="L230" s="54" t="s">
        <v>915</v>
      </c>
      <c r="M230" s="54" t="s">
        <v>793</v>
      </c>
      <c r="N230" s="55">
        <v>-195436.05</v>
      </c>
      <c r="O230" s="55">
        <v>0</v>
      </c>
      <c r="P230" s="55">
        <v>0</v>
      </c>
      <c r="Q230" s="55">
        <v>0</v>
      </c>
      <c r="R230" s="55">
        <v>-195436.05</v>
      </c>
      <c r="S230" s="55">
        <v>0</v>
      </c>
      <c r="T230" s="55">
        <v>-195436.05</v>
      </c>
      <c r="U230" s="55">
        <v>0</v>
      </c>
      <c r="V230" s="55">
        <v>0</v>
      </c>
      <c r="W230" s="55">
        <v>0</v>
      </c>
      <c r="X230" s="55">
        <v>-195436.05</v>
      </c>
      <c r="Y230" s="55">
        <v>0</v>
      </c>
      <c r="Z230" s="61">
        <f t="shared" si="12"/>
        <v>0</v>
      </c>
      <c r="AA230" s="59" t="str">
        <f>HLOOKUP(F230,'HY Financials'!$4:$4,1,0)</f>
        <v>HDFLXI</v>
      </c>
    </row>
    <row r="231" spans="1:27">
      <c r="A231" s="60" t="str">
        <f>IFERROR(VLOOKUP(J231,'TB mapping'!A:D,4,0),0)</f>
        <v>Ignore</v>
      </c>
      <c r="B231" s="60" t="str">
        <f>IFERROR(VLOOKUP(J231,'TB mapping'!A:C,3,0),0)</f>
        <v>Ignore</v>
      </c>
      <c r="C231" s="60" t="str">
        <f t="shared" si="10"/>
        <v>HDFLXIIgnore</v>
      </c>
      <c r="D231" s="60" t="str">
        <f t="shared" si="11"/>
        <v>HDFLXIIgnore</v>
      </c>
      <c r="E231" s="54" t="s">
        <v>790</v>
      </c>
      <c r="F231" s="54" t="s">
        <v>13</v>
      </c>
      <c r="G231" s="54" t="s">
        <v>220</v>
      </c>
      <c r="H231" s="55">
        <v>303000</v>
      </c>
      <c r="I231" s="54" t="s">
        <v>825</v>
      </c>
      <c r="J231" s="55">
        <v>390000</v>
      </c>
      <c r="K231" s="55">
        <v>0</v>
      </c>
      <c r="L231" s="54" t="s">
        <v>827</v>
      </c>
      <c r="M231" s="54" t="s">
        <v>793</v>
      </c>
      <c r="N231" s="55">
        <v>0</v>
      </c>
      <c r="O231" s="55">
        <v>2082786236.1500001</v>
      </c>
      <c r="P231" s="55">
        <v>0</v>
      </c>
      <c r="Q231" s="55">
        <v>0</v>
      </c>
      <c r="R231" s="55">
        <v>0</v>
      </c>
      <c r="S231" s="55">
        <v>2082786236.1500001</v>
      </c>
      <c r="T231" s="55">
        <v>0</v>
      </c>
      <c r="U231" s="55">
        <v>2082786236.1500001</v>
      </c>
      <c r="V231" s="55">
        <v>0</v>
      </c>
      <c r="W231" s="55">
        <v>0</v>
      </c>
      <c r="X231" s="55">
        <v>0</v>
      </c>
      <c r="Y231" s="55">
        <v>2082786236.1500001</v>
      </c>
      <c r="Z231" s="61">
        <f t="shared" si="12"/>
        <v>0</v>
      </c>
      <c r="AA231" s="59" t="str">
        <f>HLOOKUP(F231,'HY Financials'!$4:$4,1,0)</f>
        <v>HDFLXI</v>
      </c>
    </row>
    <row r="232" spans="1:27">
      <c r="A232" s="60" t="str">
        <f>IFERROR(VLOOKUP(J232,'TB mapping'!A:D,4,0),0)</f>
        <v>Ignore</v>
      </c>
      <c r="B232" s="60" t="str">
        <f>IFERROR(VLOOKUP(J232,'TB mapping'!A:C,3,0),0)</f>
        <v>Ignore</v>
      </c>
      <c r="C232" s="60" t="str">
        <f t="shared" si="10"/>
        <v>HDFLXIIgnore</v>
      </c>
      <c r="D232" s="60" t="str">
        <f t="shared" si="11"/>
        <v>HDFLXIIgnore</v>
      </c>
      <c r="E232" s="54" t="s">
        <v>790</v>
      </c>
      <c r="F232" s="54" t="s">
        <v>13</v>
      </c>
      <c r="G232" s="54" t="s">
        <v>220</v>
      </c>
      <c r="H232" s="55">
        <v>303000</v>
      </c>
      <c r="I232" s="54" t="s">
        <v>825</v>
      </c>
      <c r="J232" s="55">
        <v>390001</v>
      </c>
      <c r="K232" s="55">
        <v>0</v>
      </c>
      <c r="L232" s="54" t="s">
        <v>916</v>
      </c>
      <c r="M232" s="54" t="s">
        <v>793</v>
      </c>
      <c r="N232" s="55">
        <v>-60470602.990000002</v>
      </c>
      <c r="O232" s="55">
        <v>0</v>
      </c>
      <c r="P232" s="55">
        <v>0</v>
      </c>
      <c r="Q232" s="55">
        <v>0</v>
      </c>
      <c r="R232" s="55">
        <v>-60470602.990000002</v>
      </c>
      <c r="S232" s="55">
        <v>0</v>
      </c>
      <c r="T232" s="55">
        <v>-60470602.990000002</v>
      </c>
      <c r="U232" s="55">
        <v>0</v>
      </c>
      <c r="V232" s="55">
        <v>0</v>
      </c>
      <c r="W232" s="55">
        <v>0</v>
      </c>
      <c r="X232" s="55">
        <v>-60470602.990000002</v>
      </c>
      <c r="Y232" s="55">
        <v>0</v>
      </c>
      <c r="Z232" s="61">
        <f t="shared" si="12"/>
        <v>0</v>
      </c>
      <c r="AA232" s="59" t="str">
        <f>HLOOKUP(F232,'HY Financials'!$4:$4,1,0)</f>
        <v>HDFLXI</v>
      </c>
    </row>
    <row r="233" spans="1:27">
      <c r="A233" s="60" t="str">
        <f>IFERROR(VLOOKUP(J233,'TB mapping'!A:D,4,0),0)</f>
        <v>Ignore</v>
      </c>
      <c r="B233" s="60" t="str">
        <f>IFERROR(VLOOKUP(J233,'TB mapping'!A:C,3,0),0)</f>
        <v>Ignore</v>
      </c>
      <c r="C233" s="60" t="str">
        <f t="shared" si="10"/>
        <v>HDFLXIIgnore</v>
      </c>
      <c r="D233" s="60" t="str">
        <f t="shared" si="11"/>
        <v>HDFLXIIgnore</v>
      </c>
      <c r="E233" s="54" t="s">
        <v>790</v>
      </c>
      <c r="F233" s="54" t="s">
        <v>13</v>
      </c>
      <c r="G233" s="54" t="s">
        <v>220</v>
      </c>
      <c r="H233" s="55">
        <v>303000</v>
      </c>
      <c r="I233" s="54" t="s">
        <v>825</v>
      </c>
      <c r="J233" s="55">
        <v>390405</v>
      </c>
      <c r="K233" s="55">
        <v>0</v>
      </c>
      <c r="L233" s="54" t="s">
        <v>828</v>
      </c>
      <c r="M233" s="54" t="s">
        <v>793</v>
      </c>
      <c r="N233" s="55">
        <v>-12474519.48</v>
      </c>
      <c r="O233" s="55">
        <v>0</v>
      </c>
      <c r="P233" s="55">
        <v>0</v>
      </c>
      <c r="Q233" s="55">
        <v>0</v>
      </c>
      <c r="R233" s="55">
        <v>-12474519.48</v>
      </c>
      <c r="S233" s="55">
        <v>0</v>
      </c>
      <c r="T233" s="55">
        <v>-12474519.48</v>
      </c>
      <c r="U233" s="55">
        <v>0</v>
      </c>
      <c r="V233" s="55">
        <v>0</v>
      </c>
      <c r="W233" s="55">
        <v>0</v>
      </c>
      <c r="X233" s="55">
        <v>-12474519.48</v>
      </c>
      <c r="Y233" s="55">
        <v>0</v>
      </c>
      <c r="Z233" s="61">
        <f t="shared" si="12"/>
        <v>0</v>
      </c>
      <c r="AA233" s="59" t="str">
        <f>HLOOKUP(F233,'HY Financials'!$4:$4,1,0)</f>
        <v>HDFLXI</v>
      </c>
    </row>
    <row r="234" spans="1:27">
      <c r="A234" s="60" t="str">
        <f>IFERROR(VLOOKUP(J234,'TB mapping'!A:D,4,0),0)</f>
        <v>Ignore</v>
      </c>
      <c r="B234" s="60" t="str">
        <f>IFERROR(VLOOKUP(J234,'TB mapping'!A:C,3,0),0)</f>
        <v>Ignore</v>
      </c>
      <c r="C234" s="60" t="str">
        <f t="shared" si="10"/>
        <v>HDFLXIIgnore</v>
      </c>
      <c r="D234" s="60" t="str">
        <f t="shared" si="11"/>
        <v>HDFLXIIgnore</v>
      </c>
      <c r="E234" s="54" t="s">
        <v>790</v>
      </c>
      <c r="F234" s="54" t="s">
        <v>13</v>
      </c>
      <c r="G234" s="54" t="s">
        <v>220</v>
      </c>
      <c r="H234" s="55">
        <v>303000</v>
      </c>
      <c r="I234" s="54" t="s">
        <v>825</v>
      </c>
      <c r="J234" s="55">
        <v>390407</v>
      </c>
      <c r="K234" s="55">
        <v>0</v>
      </c>
      <c r="L234" s="54" t="s">
        <v>829</v>
      </c>
      <c r="M234" s="54" t="s">
        <v>793</v>
      </c>
      <c r="N234" s="55">
        <v>-709935984.22000003</v>
      </c>
      <c r="O234" s="55">
        <v>0</v>
      </c>
      <c r="P234" s="55">
        <v>0</v>
      </c>
      <c r="Q234" s="55">
        <v>0</v>
      </c>
      <c r="R234" s="55">
        <v>-709935984.22000003</v>
      </c>
      <c r="S234" s="55">
        <v>0</v>
      </c>
      <c r="T234" s="55">
        <v>-709935984.22000003</v>
      </c>
      <c r="U234" s="55">
        <v>0</v>
      </c>
      <c r="V234" s="55">
        <v>0</v>
      </c>
      <c r="W234" s="55">
        <v>0</v>
      </c>
      <c r="X234" s="55">
        <v>-709935984.22000003</v>
      </c>
      <c r="Y234" s="55">
        <v>0</v>
      </c>
      <c r="Z234" s="61">
        <f t="shared" si="12"/>
        <v>0</v>
      </c>
      <c r="AA234" s="59" t="str">
        <f>HLOOKUP(F234,'HY Financials'!$4:$4,1,0)</f>
        <v>HDFLXI</v>
      </c>
    </row>
    <row r="235" spans="1:27">
      <c r="A235" s="60" t="str">
        <f>IFERROR(VLOOKUP(J235,'TB mapping'!A:D,4,0),0)</f>
        <v>Ignore</v>
      </c>
      <c r="B235" s="60" t="str">
        <f>IFERROR(VLOOKUP(J235,'TB mapping'!A:C,3,0),0)</f>
        <v>Ignore</v>
      </c>
      <c r="C235" s="60" t="str">
        <f t="shared" si="10"/>
        <v>HDFLXIIgnore</v>
      </c>
      <c r="D235" s="60" t="str">
        <f t="shared" si="11"/>
        <v>HDFLXIIgnore</v>
      </c>
      <c r="E235" s="54" t="s">
        <v>790</v>
      </c>
      <c r="F235" s="54" t="s">
        <v>13</v>
      </c>
      <c r="G235" s="54" t="s">
        <v>220</v>
      </c>
      <c r="H235" s="55">
        <v>303000</v>
      </c>
      <c r="I235" s="54" t="s">
        <v>825</v>
      </c>
      <c r="J235" s="55">
        <v>390421</v>
      </c>
      <c r="K235" s="55">
        <v>0</v>
      </c>
      <c r="L235" s="54" t="s">
        <v>917</v>
      </c>
      <c r="M235" s="54" t="s">
        <v>793</v>
      </c>
      <c r="N235" s="55">
        <v>-137230.51999999999</v>
      </c>
      <c r="O235" s="55">
        <v>0</v>
      </c>
      <c r="P235" s="55">
        <v>0</v>
      </c>
      <c r="Q235" s="55">
        <v>0</v>
      </c>
      <c r="R235" s="55">
        <v>-137230.51999999999</v>
      </c>
      <c r="S235" s="55">
        <v>0</v>
      </c>
      <c r="T235" s="55">
        <v>-137230.51999999999</v>
      </c>
      <c r="U235" s="55">
        <v>0</v>
      </c>
      <c r="V235" s="55">
        <v>0</v>
      </c>
      <c r="W235" s="55">
        <v>0</v>
      </c>
      <c r="X235" s="55">
        <v>-137230.51999999999</v>
      </c>
      <c r="Y235" s="55">
        <v>0</v>
      </c>
      <c r="Z235" s="61">
        <f t="shared" si="12"/>
        <v>0</v>
      </c>
      <c r="AA235" s="59" t="str">
        <f>HLOOKUP(F235,'HY Financials'!$4:$4,1,0)</f>
        <v>HDFLXI</v>
      </c>
    </row>
    <row r="236" spans="1:27">
      <c r="A236" s="60" t="str">
        <f>IFERROR(VLOOKUP(J236,'TB mapping'!A:D,4,0),0)</f>
        <v>Ignore</v>
      </c>
      <c r="B236" s="60" t="str">
        <f>IFERROR(VLOOKUP(J236,'TB mapping'!A:C,3,0),0)</f>
        <v>Ignore</v>
      </c>
      <c r="C236" s="60" t="str">
        <f t="shared" si="10"/>
        <v>HDFLXIIgnore</v>
      </c>
      <c r="D236" s="60" t="str">
        <f t="shared" si="11"/>
        <v>HDFLXIIgnore</v>
      </c>
      <c r="E236" s="54" t="s">
        <v>790</v>
      </c>
      <c r="F236" s="54" t="s">
        <v>13</v>
      </c>
      <c r="G236" s="54" t="s">
        <v>220</v>
      </c>
      <c r="H236" s="55">
        <v>303000</v>
      </c>
      <c r="I236" s="54" t="s">
        <v>825</v>
      </c>
      <c r="J236" s="55">
        <v>390423</v>
      </c>
      <c r="K236" s="55">
        <v>0</v>
      </c>
      <c r="L236" s="54" t="s">
        <v>918</v>
      </c>
      <c r="M236" s="54" t="s">
        <v>793</v>
      </c>
      <c r="N236" s="55">
        <v>-58654962.990000002</v>
      </c>
      <c r="O236" s="55">
        <v>0</v>
      </c>
      <c r="P236" s="55">
        <v>0</v>
      </c>
      <c r="Q236" s="55">
        <v>0</v>
      </c>
      <c r="R236" s="55">
        <v>-58654962.990000002</v>
      </c>
      <c r="S236" s="55">
        <v>0</v>
      </c>
      <c r="T236" s="55">
        <v>-58654962.990000002</v>
      </c>
      <c r="U236" s="55">
        <v>0</v>
      </c>
      <c r="V236" s="55">
        <v>0</v>
      </c>
      <c r="W236" s="55">
        <v>0</v>
      </c>
      <c r="X236" s="55">
        <v>-58654962.990000002</v>
      </c>
      <c r="Y236" s="55">
        <v>0</v>
      </c>
      <c r="Z236" s="61">
        <f t="shared" si="12"/>
        <v>0</v>
      </c>
      <c r="AA236" s="59" t="str">
        <f>HLOOKUP(F236,'HY Financials'!$4:$4,1,0)</f>
        <v>HDFLXI</v>
      </c>
    </row>
    <row r="237" spans="1:27">
      <c r="A237" s="60" t="str">
        <f>IFERROR(VLOOKUP(J237,'TB mapping'!A:D,4,0),0)</f>
        <v>Ignore</v>
      </c>
      <c r="B237" s="60" t="str">
        <f>IFERROR(VLOOKUP(J237,'TB mapping'!A:C,3,0),0)</f>
        <v>Ignore</v>
      </c>
      <c r="C237" s="60" t="str">
        <f t="shared" si="10"/>
        <v>HDFLXIIgnore</v>
      </c>
      <c r="D237" s="60" t="str">
        <f t="shared" si="11"/>
        <v>HDFLXIIgnore</v>
      </c>
      <c r="E237" s="54" t="s">
        <v>790</v>
      </c>
      <c r="F237" s="54" t="s">
        <v>13</v>
      </c>
      <c r="G237" s="54" t="s">
        <v>220</v>
      </c>
      <c r="H237" s="55">
        <v>303000</v>
      </c>
      <c r="I237" s="54" t="s">
        <v>825</v>
      </c>
      <c r="J237" s="55">
        <v>390427</v>
      </c>
      <c r="K237" s="55">
        <v>0</v>
      </c>
      <c r="L237" s="54" t="s">
        <v>919</v>
      </c>
      <c r="M237" s="54" t="s">
        <v>793</v>
      </c>
      <c r="N237" s="55">
        <v>-48457735.329999998</v>
      </c>
      <c r="O237" s="55">
        <v>0</v>
      </c>
      <c r="P237" s="55">
        <v>0</v>
      </c>
      <c r="Q237" s="55">
        <v>0</v>
      </c>
      <c r="R237" s="55">
        <v>-48457735.329999998</v>
      </c>
      <c r="S237" s="55">
        <v>0</v>
      </c>
      <c r="T237" s="55">
        <v>-48457735.329999998</v>
      </c>
      <c r="U237" s="55">
        <v>0</v>
      </c>
      <c r="V237" s="55">
        <v>0</v>
      </c>
      <c r="W237" s="55">
        <v>0</v>
      </c>
      <c r="X237" s="55">
        <v>-48457735.329999998</v>
      </c>
      <c r="Y237" s="55">
        <v>0</v>
      </c>
      <c r="Z237" s="61">
        <f t="shared" si="12"/>
        <v>0</v>
      </c>
      <c r="AA237" s="59" t="str">
        <f>HLOOKUP(F237,'HY Financials'!$4:$4,1,0)</f>
        <v>HDFLXI</v>
      </c>
    </row>
    <row r="238" spans="1:27">
      <c r="A238" s="60" t="str">
        <f>IFERROR(VLOOKUP(J238,'TB mapping'!A:D,4,0),0)</f>
        <v>Ignore</v>
      </c>
      <c r="B238" s="60" t="str">
        <f>IFERROR(VLOOKUP(J238,'TB mapping'!A:C,3,0),0)</f>
        <v>Ignore</v>
      </c>
      <c r="C238" s="60" t="str">
        <f t="shared" si="10"/>
        <v>HDFLXIIgnore</v>
      </c>
      <c r="D238" s="60" t="str">
        <f t="shared" si="11"/>
        <v>HDFLXIIgnore</v>
      </c>
      <c r="E238" s="54" t="s">
        <v>790</v>
      </c>
      <c r="F238" s="54" t="s">
        <v>13</v>
      </c>
      <c r="G238" s="54" t="s">
        <v>220</v>
      </c>
      <c r="H238" s="55">
        <v>303000</v>
      </c>
      <c r="I238" s="54" t="s">
        <v>825</v>
      </c>
      <c r="J238" s="55">
        <v>390429</v>
      </c>
      <c r="K238" s="55">
        <v>0</v>
      </c>
      <c r="L238" s="54" t="s">
        <v>920</v>
      </c>
      <c r="M238" s="54" t="s">
        <v>793</v>
      </c>
      <c r="N238" s="55">
        <v>-23131377.48</v>
      </c>
      <c r="O238" s="55">
        <v>0</v>
      </c>
      <c r="P238" s="55">
        <v>0</v>
      </c>
      <c r="Q238" s="55">
        <v>0</v>
      </c>
      <c r="R238" s="55">
        <v>-23131377.48</v>
      </c>
      <c r="S238" s="55">
        <v>0</v>
      </c>
      <c r="T238" s="55">
        <v>-23131377.48</v>
      </c>
      <c r="U238" s="55">
        <v>0</v>
      </c>
      <c r="V238" s="55">
        <v>0</v>
      </c>
      <c r="W238" s="55">
        <v>0</v>
      </c>
      <c r="X238" s="55">
        <v>-23131377.48</v>
      </c>
      <c r="Y238" s="55">
        <v>0</v>
      </c>
      <c r="Z238" s="61">
        <f t="shared" si="12"/>
        <v>0</v>
      </c>
      <c r="AA238" s="59" t="str">
        <f>HLOOKUP(F238,'HY Financials'!$4:$4,1,0)</f>
        <v>HDFLXI</v>
      </c>
    </row>
    <row r="239" spans="1:27">
      <c r="A239" s="60" t="str">
        <f>IFERROR(VLOOKUP(J239,'TB mapping'!A:D,4,0),0)</f>
        <v>Ignore</v>
      </c>
      <c r="B239" s="60" t="str">
        <f>IFERROR(VLOOKUP(J239,'TB mapping'!A:C,3,0),0)</f>
        <v>Ignore</v>
      </c>
      <c r="C239" s="60" t="str">
        <f t="shared" si="10"/>
        <v>HDFLXIIgnore</v>
      </c>
      <c r="D239" s="60" t="str">
        <f t="shared" si="11"/>
        <v>HDFLXIIgnore</v>
      </c>
      <c r="E239" s="54" t="s">
        <v>790</v>
      </c>
      <c r="F239" s="54" t="s">
        <v>13</v>
      </c>
      <c r="G239" s="54" t="s">
        <v>220</v>
      </c>
      <c r="H239" s="55">
        <v>303000</v>
      </c>
      <c r="I239" s="54" t="s">
        <v>825</v>
      </c>
      <c r="J239" s="55">
        <v>390430</v>
      </c>
      <c r="K239" s="55">
        <v>0</v>
      </c>
      <c r="L239" s="54" t="s">
        <v>921</v>
      </c>
      <c r="M239" s="54" t="s">
        <v>793</v>
      </c>
      <c r="N239" s="55">
        <v>-12756596.82</v>
      </c>
      <c r="O239" s="55">
        <v>0</v>
      </c>
      <c r="P239" s="55">
        <v>0</v>
      </c>
      <c r="Q239" s="55">
        <v>0</v>
      </c>
      <c r="R239" s="55">
        <v>-12756596.82</v>
      </c>
      <c r="S239" s="55">
        <v>0</v>
      </c>
      <c r="T239" s="55">
        <v>-12756596.82</v>
      </c>
      <c r="U239" s="55">
        <v>0</v>
      </c>
      <c r="V239" s="55">
        <v>0</v>
      </c>
      <c r="W239" s="55">
        <v>0</v>
      </c>
      <c r="X239" s="55">
        <v>-12756596.82</v>
      </c>
      <c r="Y239" s="55">
        <v>0</v>
      </c>
      <c r="Z239" s="61">
        <f t="shared" si="12"/>
        <v>0</v>
      </c>
      <c r="AA239" s="59" t="str">
        <f>HLOOKUP(F239,'HY Financials'!$4:$4,1,0)</f>
        <v>HDFLXI</v>
      </c>
    </row>
    <row r="240" spans="1:27">
      <c r="A240" s="60" t="str">
        <f>IFERROR(VLOOKUP(J240,'TB mapping'!A:D,4,0),0)</f>
        <v>Ignore</v>
      </c>
      <c r="B240" s="60" t="str">
        <f>IFERROR(VLOOKUP(J240,'TB mapping'!A:C,3,0),0)</f>
        <v>Ignore</v>
      </c>
      <c r="C240" s="60" t="str">
        <f t="shared" si="10"/>
        <v>HDFLXIIgnore</v>
      </c>
      <c r="D240" s="60" t="str">
        <f t="shared" si="11"/>
        <v>HDFLXIIgnore</v>
      </c>
      <c r="E240" s="54" t="s">
        <v>790</v>
      </c>
      <c r="F240" s="54" t="s">
        <v>13</v>
      </c>
      <c r="G240" s="54" t="s">
        <v>220</v>
      </c>
      <c r="H240" s="55">
        <v>303000</v>
      </c>
      <c r="I240" s="54" t="s">
        <v>825</v>
      </c>
      <c r="J240" s="55">
        <v>390445</v>
      </c>
      <c r="K240" s="55">
        <v>0</v>
      </c>
      <c r="L240" s="54" t="s">
        <v>881</v>
      </c>
      <c r="M240" s="54" t="s">
        <v>793</v>
      </c>
      <c r="N240" s="55">
        <v>-558269676.10000002</v>
      </c>
      <c r="O240" s="55">
        <v>0</v>
      </c>
      <c r="P240" s="55">
        <v>0</v>
      </c>
      <c r="Q240" s="55">
        <v>0</v>
      </c>
      <c r="R240" s="55">
        <v>-558269676.10000002</v>
      </c>
      <c r="S240" s="55">
        <v>0</v>
      </c>
      <c r="T240" s="55">
        <v>-558269676.10000002</v>
      </c>
      <c r="U240" s="55">
        <v>0</v>
      </c>
      <c r="V240" s="55">
        <v>0</v>
      </c>
      <c r="W240" s="55">
        <v>0</v>
      </c>
      <c r="X240" s="55">
        <v>-558269676.10000002</v>
      </c>
      <c r="Y240" s="55">
        <v>0</v>
      </c>
      <c r="Z240" s="61">
        <f t="shared" si="12"/>
        <v>0</v>
      </c>
      <c r="AA240" s="59" t="str">
        <f>HLOOKUP(F240,'HY Financials'!$4:$4,1,0)</f>
        <v>HDFLXI</v>
      </c>
    </row>
    <row r="241" spans="1:27">
      <c r="A241" s="60" t="str">
        <f>IFERROR(VLOOKUP(J241,'TB mapping'!A:D,4,0),0)</f>
        <v>Ignore</v>
      </c>
      <c r="B241" s="60" t="str">
        <f>IFERROR(VLOOKUP(J241,'TB mapping'!A:C,3,0),0)</f>
        <v>Ignore</v>
      </c>
      <c r="C241" s="60" t="str">
        <f t="shared" si="10"/>
        <v>HDFLXIIgnore</v>
      </c>
      <c r="D241" s="60" t="str">
        <f t="shared" si="11"/>
        <v>HDFLXIIgnore</v>
      </c>
      <c r="E241" s="54" t="s">
        <v>790</v>
      </c>
      <c r="F241" s="54" t="s">
        <v>13</v>
      </c>
      <c r="G241" s="54" t="s">
        <v>220</v>
      </c>
      <c r="H241" s="55">
        <v>303000</v>
      </c>
      <c r="I241" s="54" t="s">
        <v>825</v>
      </c>
      <c r="J241" s="55">
        <v>390448</v>
      </c>
      <c r="K241" s="55">
        <v>0</v>
      </c>
      <c r="L241" s="54" t="s">
        <v>922</v>
      </c>
      <c r="M241" s="54" t="s">
        <v>793</v>
      </c>
      <c r="N241" s="55">
        <v>-4780404.1900000004</v>
      </c>
      <c r="O241" s="55">
        <v>0</v>
      </c>
      <c r="P241" s="55">
        <v>0</v>
      </c>
      <c r="Q241" s="55">
        <v>0</v>
      </c>
      <c r="R241" s="55">
        <v>-4780404.1900000004</v>
      </c>
      <c r="S241" s="55">
        <v>0</v>
      </c>
      <c r="T241" s="55">
        <v>-4780404.1900000004</v>
      </c>
      <c r="U241" s="55">
        <v>0</v>
      </c>
      <c r="V241" s="55">
        <v>0</v>
      </c>
      <c r="W241" s="55">
        <v>0</v>
      </c>
      <c r="X241" s="55">
        <v>-4780404.1900000004</v>
      </c>
      <c r="Y241" s="55">
        <v>0</v>
      </c>
      <c r="Z241" s="61">
        <f t="shared" si="12"/>
        <v>0</v>
      </c>
      <c r="AA241" s="59" t="str">
        <f>HLOOKUP(F241,'HY Financials'!$4:$4,1,0)</f>
        <v>HDFLXI</v>
      </c>
    </row>
    <row r="242" spans="1:27">
      <c r="A242" s="60" t="str">
        <f>IFERROR(VLOOKUP(J242,'TB mapping'!A:D,4,0),0)</f>
        <v>Ignore</v>
      </c>
      <c r="B242" s="60" t="str">
        <f>IFERROR(VLOOKUP(J242,'TB mapping'!A:C,3,0),0)</f>
        <v>Ignore</v>
      </c>
      <c r="C242" s="60" t="str">
        <f t="shared" si="10"/>
        <v>HDFLXIIgnore</v>
      </c>
      <c r="D242" s="60" t="str">
        <f t="shared" si="11"/>
        <v>HDFLXIIgnore</v>
      </c>
      <c r="E242" s="54" t="s">
        <v>790</v>
      </c>
      <c r="F242" s="54" t="s">
        <v>13</v>
      </c>
      <c r="G242" s="54" t="s">
        <v>220</v>
      </c>
      <c r="H242" s="55">
        <v>303000</v>
      </c>
      <c r="I242" s="54" t="s">
        <v>825</v>
      </c>
      <c r="J242" s="55">
        <v>390449</v>
      </c>
      <c r="K242" s="55">
        <v>0</v>
      </c>
      <c r="L242" s="54" t="s">
        <v>923</v>
      </c>
      <c r="M242" s="54" t="s">
        <v>793</v>
      </c>
      <c r="N242" s="55">
        <v>-40368.590000000004</v>
      </c>
      <c r="O242" s="55">
        <v>0</v>
      </c>
      <c r="P242" s="55">
        <v>0</v>
      </c>
      <c r="Q242" s="55">
        <v>0</v>
      </c>
      <c r="R242" s="55">
        <v>-40368.590000000004</v>
      </c>
      <c r="S242" s="55">
        <v>0</v>
      </c>
      <c r="T242" s="55">
        <v>-40368.590000000004</v>
      </c>
      <c r="U242" s="55">
        <v>0</v>
      </c>
      <c r="V242" s="55">
        <v>0</v>
      </c>
      <c r="W242" s="55">
        <v>0</v>
      </c>
      <c r="X242" s="55">
        <v>-40368.590000000004</v>
      </c>
      <c r="Y242" s="55">
        <v>0</v>
      </c>
      <c r="Z242" s="61">
        <f t="shared" si="12"/>
        <v>0</v>
      </c>
      <c r="AA242" s="59" t="str">
        <f>HLOOKUP(F242,'HY Financials'!$4:$4,1,0)</f>
        <v>HDFLXI</v>
      </c>
    </row>
    <row r="243" spans="1:27">
      <c r="A243" s="60" t="str">
        <f>IFERROR(VLOOKUP(J243,'TB mapping'!A:D,4,0),0)</f>
        <v>Ignore</v>
      </c>
      <c r="B243" s="60" t="str">
        <f>IFERROR(VLOOKUP(J243,'TB mapping'!A:C,3,0),0)</f>
        <v>Ignore</v>
      </c>
      <c r="C243" s="60" t="str">
        <f t="shared" si="10"/>
        <v>HDFLXIIgnore</v>
      </c>
      <c r="D243" s="60" t="str">
        <f t="shared" si="11"/>
        <v>HDFLXIIgnore</v>
      </c>
      <c r="E243" s="54" t="s">
        <v>790</v>
      </c>
      <c r="F243" s="54" t="s">
        <v>13</v>
      </c>
      <c r="G243" s="54" t="s">
        <v>220</v>
      </c>
      <c r="H243" s="55">
        <v>303000</v>
      </c>
      <c r="I243" s="54" t="s">
        <v>825</v>
      </c>
      <c r="J243" s="55">
        <v>390450</v>
      </c>
      <c r="K243" s="55">
        <v>0</v>
      </c>
      <c r="L243" s="54" t="s">
        <v>924</v>
      </c>
      <c r="M243" s="54" t="s">
        <v>793</v>
      </c>
      <c r="N243" s="55">
        <v>-66408.430000000008</v>
      </c>
      <c r="O243" s="55">
        <v>0</v>
      </c>
      <c r="P243" s="55">
        <v>0</v>
      </c>
      <c r="Q243" s="55">
        <v>0</v>
      </c>
      <c r="R243" s="55">
        <v>-66408.430000000008</v>
      </c>
      <c r="S243" s="55">
        <v>0</v>
      </c>
      <c r="T243" s="55">
        <v>-66408.430000000008</v>
      </c>
      <c r="U243" s="55">
        <v>0</v>
      </c>
      <c r="V243" s="55">
        <v>0</v>
      </c>
      <c r="W243" s="55">
        <v>0</v>
      </c>
      <c r="X243" s="55">
        <v>-66408.430000000008</v>
      </c>
      <c r="Y243" s="55">
        <v>0</v>
      </c>
      <c r="Z243" s="61">
        <f t="shared" si="12"/>
        <v>0</v>
      </c>
      <c r="AA243" s="59" t="str">
        <f>HLOOKUP(F243,'HY Financials'!$4:$4,1,0)</f>
        <v>HDFLXI</v>
      </c>
    </row>
    <row r="244" spans="1:27">
      <c r="A244" s="60" t="str">
        <f>IFERROR(VLOOKUP(J244,'TB mapping'!A:D,4,0),0)</f>
        <v>Ignore</v>
      </c>
      <c r="B244" s="60" t="str">
        <f>IFERROR(VLOOKUP(J244,'TB mapping'!A:C,3,0),0)</f>
        <v>Ignore</v>
      </c>
      <c r="C244" s="60" t="str">
        <f t="shared" si="10"/>
        <v>HDFLXIIgnore</v>
      </c>
      <c r="D244" s="60" t="str">
        <f t="shared" si="11"/>
        <v>HDFLXIIgnore</v>
      </c>
      <c r="E244" s="54" t="s">
        <v>790</v>
      </c>
      <c r="F244" s="54" t="s">
        <v>13</v>
      </c>
      <c r="G244" s="54" t="s">
        <v>220</v>
      </c>
      <c r="H244" s="55">
        <v>303000</v>
      </c>
      <c r="I244" s="54" t="s">
        <v>825</v>
      </c>
      <c r="J244" s="55">
        <v>390467</v>
      </c>
      <c r="K244" s="55">
        <v>0</v>
      </c>
      <c r="L244" s="54" t="s">
        <v>925</v>
      </c>
      <c r="M244" s="54" t="s">
        <v>793</v>
      </c>
      <c r="N244" s="55">
        <v>0</v>
      </c>
      <c r="O244" s="55">
        <v>1222469.3500000001</v>
      </c>
      <c r="P244" s="55">
        <v>0</v>
      </c>
      <c r="Q244" s="55">
        <v>0</v>
      </c>
      <c r="R244" s="55">
        <v>0</v>
      </c>
      <c r="S244" s="55">
        <v>1222469.3500000001</v>
      </c>
      <c r="T244" s="55">
        <v>0</v>
      </c>
      <c r="U244" s="55">
        <v>1222469.3500000001</v>
      </c>
      <c r="V244" s="55">
        <v>0</v>
      </c>
      <c r="W244" s="55">
        <v>0</v>
      </c>
      <c r="X244" s="55">
        <v>0</v>
      </c>
      <c r="Y244" s="55">
        <v>1222469.3500000001</v>
      </c>
      <c r="Z244" s="61">
        <f t="shared" si="12"/>
        <v>0</v>
      </c>
      <c r="AA244" s="59" t="str">
        <f>HLOOKUP(F244,'HY Financials'!$4:$4,1,0)</f>
        <v>HDFLXI</v>
      </c>
    </row>
    <row r="245" spans="1:27">
      <c r="A245" s="60" t="str">
        <f>IFERROR(VLOOKUP(J245,'TB mapping'!A:D,4,0),0)</f>
        <v>Ignore</v>
      </c>
      <c r="B245" s="60" t="str">
        <f>IFERROR(VLOOKUP(J245,'TB mapping'!A:C,3,0),0)</f>
        <v>Ignore</v>
      </c>
      <c r="C245" s="60" t="str">
        <f t="shared" si="10"/>
        <v>HDFLXIIgnore</v>
      </c>
      <c r="D245" s="60" t="str">
        <f t="shared" si="11"/>
        <v>HDFLXIIgnore</v>
      </c>
      <c r="E245" s="54" t="s">
        <v>790</v>
      </c>
      <c r="F245" s="54" t="s">
        <v>13</v>
      </c>
      <c r="G245" s="54" t="s">
        <v>220</v>
      </c>
      <c r="H245" s="55">
        <v>303000</v>
      </c>
      <c r="I245" s="54" t="s">
        <v>825</v>
      </c>
      <c r="J245" s="55">
        <v>390469</v>
      </c>
      <c r="K245" s="55">
        <v>0</v>
      </c>
      <c r="L245" s="54" t="s">
        <v>926</v>
      </c>
      <c r="M245" s="54" t="s">
        <v>793</v>
      </c>
      <c r="N245" s="55">
        <v>-5475982.5800000001</v>
      </c>
      <c r="O245" s="55">
        <v>0</v>
      </c>
      <c r="P245" s="55">
        <v>0</v>
      </c>
      <c r="Q245" s="55">
        <v>0</v>
      </c>
      <c r="R245" s="55">
        <v>-5475982.5800000001</v>
      </c>
      <c r="S245" s="55">
        <v>0</v>
      </c>
      <c r="T245" s="55">
        <v>-5475982.5800000001</v>
      </c>
      <c r="U245" s="55">
        <v>0</v>
      </c>
      <c r="V245" s="55">
        <v>0</v>
      </c>
      <c r="W245" s="55">
        <v>0</v>
      </c>
      <c r="X245" s="55">
        <v>-5475982.5800000001</v>
      </c>
      <c r="Y245" s="55">
        <v>0</v>
      </c>
      <c r="Z245" s="61">
        <f t="shared" si="12"/>
        <v>0</v>
      </c>
      <c r="AA245" s="59" t="str">
        <f>HLOOKUP(F245,'HY Financials'!$4:$4,1,0)</f>
        <v>HDFLXI</v>
      </c>
    </row>
    <row r="246" spans="1:27">
      <c r="A246" s="60" t="str">
        <f>IFERROR(VLOOKUP(J246,'TB mapping'!A:D,4,0),0)</f>
        <v>Ignore</v>
      </c>
      <c r="B246" s="60" t="str">
        <f>IFERROR(VLOOKUP(J246,'TB mapping'!A:C,3,0),0)</f>
        <v>Ignore</v>
      </c>
      <c r="C246" s="60" t="str">
        <f t="shared" si="10"/>
        <v>HDFLXIIgnore</v>
      </c>
      <c r="D246" s="60" t="str">
        <f t="shared" si="11"/>
        <v>HDFLXIIgnore</v>
      </c>
      <c r="E246" s="54" t="s">
        <v>790</v>
      </c>
      <c r="F246" s="54" t="s">
        <v>13</v>
      </c>
      <c r="G246" s="54" t="s">
        <v>220</v>
      </c>
      <c r="H246" s="55">
        <v>303000</v>
      </c>
      <c r="I246" s="54" t="s">
        <v>825</v>
      </c>
      <c r="J246" s="55">
        <v>390475</v>
      </c>
      <c r="K246" s="55">
        <v>0</v>
      </c>
      <c r="L246" s="54" t="s">
        <v>927</v>
      </c>
      <c r="M246" s="54" t="s">
        <v>793</v>
      </c>
      <c r="N246" s="55">
        <v>0</v>
      </c>
      <c r="O246" s="55">
        <v>9576319.6899999995</v>
      </c>
      <c r="P246" s="55">
        <v>0</v>
      </c>
      <c r="Q246" s="55">
        <v>0</v>
      </c>
      <c r="R246" s="55">
        <v>0</v>
      </c>
      <c r="S246" s="55">
        <v>9576319.6899999995</v>
      </c>
      <c r="T246" s="55">
        <v>0</v>
      </c>
      <c r="U246" s="55">
        <v>9576319.6899999995</v>
      </c>
      <c r="V246" s="55">
        <v>0</v>
      </c>
      <c r="W246" s="55">
        <v>0</v>
      </c>
      <c r="X246" s="55">
        <v>0</v>
      </c>
      <c r="Y246" s="55">
        <v>9576319.6899999995</v>
      </c>
      <c r="Z246" s="61">
        <f t="shared" si="12"/>
        <v>0</v>
      </c>
      <c r="AA246" s="59" t="str">
        <f>HLOOKUP(F246,'HY Financials'!$4:$4,1,0)</f>
        <v>HDFLXI</v>
      </c>
    </row>
    <row r="247" spans="1:27">
      <c r="A247" s="60" t="str">
        <f>IFERROR(VLOOKUP(J247,'TB mapping'!A:D,4,0),0)</f>
        <v>Ignore</v>
      </c>
      <c r="B247" s="60" t="str">
        <f>IFERROR(VLOOKUP(J247,'TB mapping'!A:C,3,0),0)</f>
        <v>Ignore</v>
      </c>
      <c r="C247" s="60" t="str">
        <f t="shared" si="10"/>
        <v>HDFLXIIgnore</v>
      </c>
      <c r="D247" s="60" t="str">
        <f t="shared" si="11"/>
        <v>HDFLXIIgnore</v>
      </c>
      <c r="E247" s="54" t="s">
        <v>790</v>
      </c>
      <c r="F247" s="54" t="s">
        <v>13</v>
      </c>
      <c r="G247" s="54" t="s">
        <v>220</v>
      </c>
      <c r="H247" s="55">
        <v>303000</v>
      </c>
      <c r="I247" s="54" t="s">
        <v>825</v>
      </c>
      <c r="J247" s="55">
        <v>390476</v>
      </c>
      <c r="K247" s="55">
        <v>0</v>
      </c>
      <c r="L247" s="54" t="s">
        <v>928</v>
      </c>
      <c r="M247" s="54" t="s">
        <v>793</v>
      </c>
      <c r="N247" s="55">
        <v>-158147.88</v>
      </c>
      <c r="O247" s="55">
        <v>0</v>
      </c>
      <c r="P247" s="55">
        <v>0</v>
      </c>
      <c r="Q247" s="55">
        <v>0</v>
      </c>
      <c r="R247" s="55">
        <v>-158147.88</v>
      </c>
      <c r="S247" s="55">
        <v>0</v>
      </c>
      <c r="T247" s="55">
        <v>-158147.88</v>
      </c>
      <c r="U247" s="55">
        <v>0</v>
      </c>
      <c r="V247" s="55">
        <v>0</v>
      </c>
      <c r="W247" s="55">
        <v>0</v>
      </c>
      <c r="X247" s="55">
        <v>-158147.88</v>
      </c>
      <c r="Y247" s="55">
        <v>0</v>
      </c>
      <c r="Z247" s="61">
        <f t="shared" si="12"/>
        <v>0</v>
      </c>
      <c r="AA247" s="59" t="str">
        <f>HLOOKUP(F247,'HY Financials'!$4:$4,1,0)</f>
        <v>HDFLXI</v>
      </c>
    </row>
    <row r="248" spans="1:27">
      <c r="A248" s="60" t="str">
        <f>IFERROR(VLOOKUP(J248,'TB mapping'!A:D,4,0),0)</f>
        <v>Ignore</v>
      </c>
      <c r="B248" s="60" t="str">
        <f>IFERROR(VLOOKUP(J248,'TB mapping'!A:C,3,0),0)</f>
        <v>Ignore</v>
      </c>
      <c r="C248" s="60" t="str">
        <f t="shared" si="10"/>
        <v>HDFLXIIgnore</v>
      </c>
      <c r="D248" s="60" t="str">
        <f t="shared" si="11"/>
        <v>HDFLXIIgnore</v>
      </c>
      <c r="E248" s="54" t="s">
        <v>790</v>
      </c>
      <c r="F248" s="54" t="s">
        <v>13</v>
      </c>
      <c r="G248" s="54" t="s">
        <v>220</v>
      </c>
      <c r="H248" s="55">
        <v>303000</v>
      </c>
      <c r="I248" s="54" t="s">
        <v>825</v>
      </c>
      <c r="J248" s="55">
        <v>390486</v>
      </c>
      <c r="K248" s="55">
        <v>0</v>
      </c>
      <c r="L248" s="54" t="s">
        <v>929</v>
      </c>
      <c r="M248" s="54" t="s">
        <v>793</v>
      </c>
      <c r="N248" s="55">
        <v>-153294747.34999999</v>
      </c>
      <c r="O248" s="55">
        <v>0</v>
      </c>
      <c r="P248" s="55">
        <v>0</v>
      </c>
      <c r="Q248" s="55">
        <v>0</v>
      </c>
      <c r="R248" s="55">
        <v>-153294747.34999999</v>
      </c>
      <c r="S248" s="55">
        <v>0</v>
      </c>
      <c r="T248" s="55">
        <v>-153294747.34999999</v>
      </c>
      <c r="U248" s="55">
        <v>0</v>
      </c>
      <c r="V248" s="55">
        <v>0</v>
      </c>
      <c r="W248" s="55">
        <v>0</v>
      </c>
      <c r="X248" s="55">
        <v>-153294747.34999999</v>
      </c>
      <c r="Y248" s="55">
        <v>0</v>
      </c>
      <c r="Z248" s="61">
        <f t="shared" si="12"/>
        <v>0</v>
      </c>
      <c r="AA248" s="59" t="str">
        <f>HLOOKUP(F248,'HY Financials'!$4:$4,1,0)</f>
        <v>HDFLXI</v>
      </c>
    </row>
    <row r="249" spans="1:27">
      <c r="A249" s="60" t="str">
        <f>IFERROR(VLOOKUP(J249,'TB mapping'!A:D,4,0),0)</f>
        <v>Ignore</v>
      </c>
      <c r="B249" s="60" t="str">
        <f>IFERROR(VLOOKUP(J249,'TB mapping'!A:C,3,0),0)</f>
        <v>Ignore</v>
      </c>
      <c r="C249" s="60" t="str">
        <f t="shared" si="10"/>
        <v>HDFLXIIgnore</v>
      </c>
      <c r="D249" s="60" t="str">
        <f t="shared" si="11"/>
        <v>HDFLXIIgnore</v>
      </c>
      <c r="E249" s="54" t="s">
        <v>790</v>
      </c>
      <c r="F249" s="54" t="s">
        <v>13</v>
      </c>
      <c r="G249" s="54" t="s">
        <v>220</v>
      </c>
      <c r="H249" s="55">
        <v>303000</v>
      </c>
      <c r="I249" s="54" t="s">
        <v>825</v>
      </c>
      <c r="J249" s="55">
        <v>390487</v>
      </c>
      <c r="K249" s="55">
        <v>0</v>
      </c>
      <c r="L249" s="54" t="s">
        <v>930</v>
      </c>
      <c r="M249" s="54" t="s">
        <v>793</v>
      </c>
      <c r="N249" s="55">
        <v>-23555065.25</v>
      </c>
      <c r="O249" s="55">
        <v>0</v>
      </c>
      <c r="P249" s="55">
        <v>0</v>
      </c>
      <c r="Q249" s="55">
        <v>0</v>
      </c>
      <c r="R249" s="55">
        <v>-23555065.25</v>
      </c>
      <c r="S249" s="55">
        <v>0</v>
      </c>
      <c r="T249" s="55">
        <v>-23555065.25</v>
      </c>
      <c r="U249" s="55">
        <v>0</v>
      </c>
      <c r="V249" s="55">
        <v>0</v>
      </c>
      <c r="W249" s="55">
        <v>0</v>
      </c>
      <c r="X249" s="55">
        <v>-23555065.25</v>
      </c>
      <c r="Y249" s="55">
        <v>0</v>
      </c>
      <c r="Z249" s="61">
        <f t="shared" si="12"/>
        <v>0</v>
      </c>
      <c r="AA249" s="59" t="str">
        <f>HLOOKUP(F249,'HY Financials'!$4:$4,1,0)</f>
        <v>HDFLXI</v>
      </c>
    </row>
    <row r="250" spans="1:27">
      <c r="A250" s="60">
        <f>IFERROR(VLOOKUP(J250,'TB mapping'!A:D,4,0),0)</f>
        <v>0</v>
      </c>
      <c r="B250" s="60">
        <f>IFERROR(VLOOKUP(J250,'TB mapping'!A:C,3,0),0)</f>
        <v>5.3</v>
      </c>
      <c r="C250" s="60" t="str">
        <f t="shared" si="10"/>
        <v>HDFLXI0</v>
      </c>
      <c r="D250" s="60" t="str">
        <f t="shared" si="11"/>
        <v>HDFLXI5.3</v>
      </c>
      <c r="E250" s="54" t="s">
        <v>790</v>
      </c>
      <c r="F250" s="54" t="s">
        <v>13</v>
      </c>
      <c r="G250" s="54" t="s">
        <v>220</v>
      </c>
      <c r="H250" s="55">
        <v>410000</v>
      </c>
      <c r="I250" s="54" t="s">
        <v>931</v>
      </c>
      <c r="J250" s="55">
        <v>412130</v>
      </c>
      <c r="K250" s="55">
        <v>0</v>
      </c>
      <c r="L250" s="54" t="s">
        <v>933</v>
      </c>
      <c r="M250" s="54" t="s">
        <v>793</v>
      </c>
      <c r="N250" s="55">
        <v>0</v>
      </c>
      <c r="O250" s="55">
        <v>2920283.33</v>
      </c>
      <c r="P250" s="55">
        <v>0</v>
      </c>
      <c r="Q250" s="55">
        <v>487986.67</v>
      </c>
      <c r="R250" s="55">
        <v>0</v>
      </c>
      <c r="S250" s="55">
        <v>3408270</v>
      </c>
      <c r="T250" s="55">
        <v>0</v>
      </c>
      <c r="U250" s="55">
        <v>2920283.33</v>
      </c>
      <c r="V250" s="55">
        <v>0</v>
      </c>
      <c r="W250" s="55">
        <v>487986.67</v>
      </c>
      <c r="X250" s="55">
        <v>0</v>
      </c>
      <c r="Y250" s="55">
        <v>3408270</v>
      </c>
      <c r="Z250" s="61">
        <f t="shared" si="12"/>
        <v>4.8798666999999997E-2</v>
      </c>
      <c r="AA250" s="59" t="str">
        <f>HLOOKUP(F250,'HY Financials'!$4:$4,1,0)</f>
        <v>HDFLXI</v>
      </c>
    </row>
    <row r="251" spans="1:27">
      <c r="A251" s="60">
        <f>IFERROR(VLOOKUP(J251,'TB mapping'!A:D,4,0),0)</f>
        <v>0</v>
      </c>
      <c r="B251" s="60" t="str">
        <f>IFERROR(VLOOKUP(J251,'TB mapping'!A:C,3,0),0)</f>
        <v>ignore</v>
      </c>
      <c r="C251" s="60" t="str">
        <f t="shared" si="10"/>
        <v>HDFLXI0</v>
      </c>
      <c r="D251" s="60" t="str">
        <f t="shared" si="11"/>
        <v>HDFLXIignore</v>
      </c>
      <c r="E251" s="54" t="s">
        <v>790</v>
      </c>
      <c r="F251" s="54" t="s">
        <v>13</v>
      </c>
      <c r="G251" s="54" t="s">
        <v>220</v>
      </c>
      <c r="H251" s="55">
        <v>430000</v>
      </c>
      <c r="I251" s="54" t="s">
        <v>831</v>
      </c>
      <c r="J251" s="55">
        <v>432120</v>
      </c>
      <c r="K251" s="55">
        <v>0</v>
      </c>
      <c r="L251" s="54" t="s">
        <v>832</v>
      </c>
      <c r="M251" s="54" t="s">
        <v>793</v>
      </c>
      <c r="N251" s="55">
        <v>0</v>
      </c>
      <c r="O251" s="55">
        <v>223550</v>
      </c>
      <c r="P251" s="55">
        <v>-580600</v>
      </c>
      <c r="Q251" s="55">
        <v>0</v>
      </c>
      <c r="R251" s="55">
        <v>-357050</v>
      </c>
      <c r="S251" s="55">
        <v>0</v>
      </c>
      <c r="T251" s="55">
        <v>0</v>
      </c>
      <c r="U251" s="55">
        <v>223550</v>
      </c>
      <c r="V251" s="55">
        <v>-580600</v>
      </c>
      <c r="W251" s="55">
        <v>0</v>
      </c>
      <c r="X251" s="55">
        <v>-357050</v>
      </c>
      <c r="Y251" s="55">
        <v>0</v>
      </c>
      <c r="Z251" s="61">
        <f t="shared" si="12"/>
        <v>-5.806E-2</v>
      </c>
      <c r="AA251" s="59" t="str">
        <f>HLOOKUP(F251,'HY Financials'!$4:$4,1,0)</f>
        <v>HDFLXI</v>
      </c>
    </row>
    <row r="252" spans="1:27">
      <c r="A252" s="60">
        <f>IFERROR(VLOOKUP(J252,'TB mapping'!A:D,4,0),0)</f>
        <v>0</v>
      </c>
      <c r="B252" s="60" t="str">
        <f>IFERROR(VLOOKUP(J252,'TB mapping'!A:C,3,0),0)</f>
        <v>ignore</v>
      </c>
      <c r="C252" s="60" t="str">
        <f t="shared" si="10"/>
        <v>HDFLXI0</v>
      </c>
      <c r="D252" s="60" t="str">
        <f t="shared" si="11"/>
        <v>HDFLXIignore</v>
      </c>
      <c r="E252" s="54" t="s">
        <v>790</v>
      </c>
      <c r="F252" s="54" t="s">
        <v>13</v>
      </c>
      <c r="G252" s="54" t="s">
        <v>220</v>
      </c>
      <c r="H252" s="55">
        <v>430000</v>
      </c>
      <c r="I252" s="54" t="s">
        <v>831</v>
      </c>
      <c r="J252" s="55">
        <v>432130</v>
      </c>
      <c r="K252" s="55">
        <v>0</v>
      </c>
      <c r="L252" s="54" t="s">
        <v>935</v>
      </c>
      <c r="M252" s="54" t="s">
        <v>793</v>
      </c>
      <c r="N252" s="55">
        <v>0</v>
      </c>
      <c r="O252" s="55">
        <v>74156.67</v>
      </c>
      <c r="P252" s="55">
        <v>-6157186.6699999999</v>
      </c>
      <c r="Q252" s="55">
        <v>0</v>
      </c>
      <c r="R252" s="55">
        <v>-6083030</v>
      </c>
      <c r="S252" s="55">
        <v>0</v>
      </c>
      <c r="T252" s="55">
        <v>0</v>
      </c>
      <c r="U252" s="55">
        <v>74156.67</v>
      </c>
      <c r="V252" s="55">
        <v>-6157186.6699999999</v>
      </c>
      <c r="W252" s="55">
        <v>0</v>
      </c>
      <c r="X252" s="55">
        <v>-6083030</v>
      </c>
      <c r="Y252" s="55">
        <v>0</v>
      </c>
      <c r="Z252" s="61">
        <f t="shared" si="12"/>
        <v>-0.615718667</v>
      </c>
      <c r="AA252" s="59" t="str">
        <f>HLOOKUP(F252,'HY Financials'!$4:$4,1,0)</f>
        <v>HDFLXI</v>
      </c>
    </row>
    <row r="253" spans="1:27">
      <c r="A253" s="60">
        <f>IFERROR(VLOOKUP(J253,'TB mapping'!A:D,4,0),0)</f>
        <v>0</v>
      </c>
      <c r="B253" s="60">
        <f>IFERROR(VLOOKUP(J253,'TB mapping'!A:C,3,0),0)</f>
        <v>5.2</v>
      </c>
      <c r="C253" s="60" t="str">
        <f t="shared" si="10"/>
        <v>HDFLXI0</v>
      </c>
      <c r="D253" s="60" t="str">
        <f t="shared" si="11"/>
        <v>HDFLXI5.2</v>
      </c>
      <c r="E253" s="54" t="s">
        <v>790</v>
      </c>
      <c r="F253" s="54" t="s">
        <v>13</v>
      </c>
      <c r="G253" s="54" t="s">
        <v>220</v>
      </c>
      <c r="H253" s="55">
        <v>450000</v>
      </c>
      <c r="I253" s="54" t="s">
        <v>834</v>
      </c>
      <c r="J253" s="55">
        <v>452120</v>
      </c>
      <c r="K253" s="55">
        <v>0</v>
      </c>
      <c r="L253" s="54" t="s">
        <v>835</v>
      </c>
      <c r="M253" s="54" t="s">
        <v>793</v>
      </c>
      <c r="N253" s="55">
        <v>0</v>
      </c>
      <c r="O253" s="55">
        <v>810876.72</v>
      </c>
      <c r="P253" s="55">
        <v>0</v>
      </c>
      <c r="Q253" s="55">
        <v>1717780.82</v>
      </c>
      <c r="R253" s="55">
        <v>0</v>
      </c>
      <c r="S253" s="55">
        <v>2528657.54</v>
      </c>
      <c r="T253" s="55">
        <v>0</v>
      </c>
      <c r="U253" s="55">
        <v>810876.72</v>
      </c>
      <c r="V253" s="55">
        <v>0</v>
      </c>
      <c r="W253" s="55">
        <v>1717780.82</v>
      </c>
      <c r="X253" s="55">
        <v>0</v>
      </c>
      <c r="Y253" s="55">
        <v>2528657.54</v>
      </c>
      <c r="Z253" s="61">
        <f t="shared" si="12"/>
        <v>0.171778082</v>
      </c>
      <c r="AA253" s="59" t="str">
        <f>HLOOKUP(F253,'HY Financials'!$4:$4,1,0)</f>
        <v>HDFLXI</v>
      </c>
    </row>
    <row r="254" spans="1:27">
      <c r="A254" s="60">
        <f>IFERROR(VLOOKUP(J254,'TB mapping'!A:D,4,0),0)</f>
        <v>0</v>
      </c>
      <c r="B254" s="60">
        <f>IFERROR(VLOOKUP(J254,'TB mapping'!A:C,3,0),0)</f>
        <v>5.2</v>
      </c>
      <c r="C254" s="60" t="str">
        <f t="shared" si="10"/>
        <v>HDFLXI0</v>
      </c>
      <c r="D254" s="60" t="str">
        <f t="shared" si="11"/>
        <v>HDFLXI5.2</v>
      </c>
      <c r="E254" s="54" t="s">
        <v>790</v>
      </c>
      <c r="F254" s="54" t="s">
        <v>13</v>
      </c>
      <c r="G254" s="54" t="s">
        <v>220</v>
      </c>
      <c r="H254" s="55">
        <v>450000</v>
      </c>
      <c r="I254" s="54" t="s">
        <v>834</v>
      </c>
      <c r="J254" s="55">
        <v>452130</v>
      </c>
      <c r="K254" s="55">
        <v>0</v>
      </c>
      <c r="L254" s="54" t="s">
        <v>937</v>
      </c>
      <c r="M254" s="54" t="s">
        <v>793</v>
      </c>
      <c r="N254" s="55">
        <v>0</v>
      </c>
      <c r="O254" s="55">
        <v>14508555.58</v>
      </c>
      <c r="P254" s="55">
        <v>0</v>
      </c>
      <c r="Q254" s="55">
        <v>11938527.779999999</v>
      </c>
      <c r="R254" s="55">
        <v>0</v>
      </c>
      <c r="S254" s="55">
        <v>26447083.359999999</v>
      </c>
      <c r="T254" s="55">
        <v>0</v>
      </c>
      <c r="U254" s="55">
        <v>14508555.58</v>
      </c>
      <c r="V254" s="55">
        <v>0</v>
      </c>
      <c r="W254" s="55">
        <v>11938527.779999999</v>
      </c>
      <c r="X254" s="55">
        <v>0</v>
      </c>
      <c r="Y254" s="55">
        <v>26447083.359999999</v>
      </c>
      <c r="Z254" s="61">
        <f t="shared" si="12"/>
        <v>1.1938527779999999</v>
      </c>
      <c r="AA254" s="59" t="str">
        <f>HLOOKUP(F254,'HY Financials'!$4:$4,1,0)</f>
        <v>HDFLXI</v>
      </c>
    </row>
    <row r="255" spans="1:27">
      <c r="A255" s="60">
        <f>IFERROR(VLOOKUP(J255,'TB mapping'!A:D,4,0),0)</f>
        <v>0</v>
      </c>
      <c r="B255" s="60">
        <f>IFERROR(VLOOKUP(J255,'TB mapping'!A:C,3,0),0)</f>
        <v>5.2</v>
      </c>
      <c r="C255" s="60" t="str">
        <f t="shared" si="10"/>
        <v>HDFLXI0</v>
      </c>
      <c r="D255" s="60" t="str">
        <f t="shared" si="11"/>
        <v>HDFLXI5.2</v>
      </c>
      <c r="E255" s="54" t="s">
        <v>790</v>
      </c>
      <c r="F255" s="54" t="s">
        <v>13</v>
      </c>
      <c r="G255" s="54" t="s">
        <v>220</v>
      </c>
      <c r="H255" s="55">
        <v>450000</v>
      </c>
      <c r="I255" s="54" t="s">
        <v>834</v>
      </c>
      <c r="J255" s="55">
        <v>452229</v>
      </c>
      <c r="K255" s="55">
        <v>0</v>
      </c>
      <c r="L255" s="54" t="s">
        <v>837</v>
      </c>
      <c r="M255" s="54" t="s">
        <v>793</v>
      </c>
      <c r="N255" s="55">
        <v>0</v>
      </c>
      <c r="O255" s="55">
        <v>1503.28</v>
      </c>
      <c r="P255" s="55">
        <v>0</v>
      </c>
      <c r="Q255" s="55">
        <v>3771.33</v>
      </c>
      <c r="R255" s="55">
        <v>0</v>
      </c>
      <c r="S255" s="55">
        <v>5274.61</v>
      </c>
      <c r="T255" s="55">
        <v>0</v>
      </c>
      <c r="U255" s="55">
        <v>1503.28</v>
      </c>
      <c r="V255" s="55">
        <v>0</v>
      </c>
      <c r="W255" s="55">
        <v>3771.33</v>
      </c>
      <c r="X255" s="55">
        <v>0</v>
      </c>
      <c r="Y255" s="55">
        <v>5274.61</v>
      </c>
      <c r="Z255" s="61">
        <f t="shared" si="12"/>
        <v>3.7713299999999998E-4</v>
      </c>
      <c r="AA255" s="59" t="str">
        <f>HLOOKUP(F255,'HY Financials'!$4:$4,1,0)</f>
        <v>HDFLXI</v>
      </c>
    </row>
    <row r="256" spans="1:27">
      <c r="A256" s="60">
        <f>IFERROR(VLOOKUP(J256,'TB mapping'!A:D,4,0),0)</f>
        <v>0</v>
      </c>
      <c r="B256" s="60">
        <f>IFERROR(VLOOKUP(J256,'TB mapping'!A:C,3,0),0)</f>
        <v>5.2</v>
      </c>
      <c r="C256" s="60" t="str">
        <f t="shared" si="10"/>
        <v>HDFLXI0</v>
      </c>
      <c r="D256" s="60" t="str">
        <f t="shared" si="11"/>
        <v>HDFLXI5.2</v>
      </c>
      <c r="E256" s="54" t="s">
        <v>790</v>
      </c>
      <c r="F256" s="54" t="s">
        <v>13</v>
      </c>
      <c r="G256" s="54" t="s">
        <v>220</v>
      </c>
      <c r="H256" s="55">
        <v>450000</v>
      </c>
      <c r="I256" s="54" t="s">
        <v>834</v>
      </c>
      <c r="J256" s="55">
        <v>452230</v>
      </c>
      <c r="K256" s="55">
        <v>0</v>
      </c>
      <c r="L256" s="54" t="s">
        <v>838</v>
      </c>
      <c r="M256" s="54" t="s">
        <v>793</v>
      </c>
      <c r="N256" s="55">
        <v>0</v>
      </c>
      <c r="O256" s="55">
        <v>1294964.27</v>
      </c>
      <c r="P256" s="55">
        <v>0</v>
      </c>
      <c r="Q256" s="55">
        <v>1038530.18</v>
      </c>
      <c r="R256" s="55">
        <v>0</v>
      </c>
      <c r="S256" s="55">
        <v>2333494.4500000002</v>
      </c>
      <c r="T256" s="55">
        <v>0</v>
      </c>
      <c r="U256" s="55">
        <v>1294964.27</v>
      </c>
      <c r="V256" s="55">
        <v>0</v>
      </c>
      <c r="W256" s="55">
        <v>1038530.18</v>
      </c>
      <c r="X256" s="55">
        <v>0</v>
      </c>
      <c r="Y256" s="55">
        <v>2333494.4500000002</v>
      </c>
      <c r="Z256" s="61">
        <f t="shared" si="12"/>
        <v>0.10385301800000001</v>
      </c>
      <c r="AA256" s="59" t="str">
        <f>HLOOKUP(F256,'HY Financials'!$4:$4,1,0)</f>
        <v>HDFLXI</v>
      </c>
    </row>
    <row r="257" spans="1:27">
      <c r="A257" s="60">
        <f>IFERROR(VLOOKUP(J257,'TB mapping'!A:D,4,0),0)</f>
        <v>0</v>
      </c>
      <c r="B257" s="60">
        <f>IFERROR(VLOOKUP(J257,'TB mapping'!A:C,3,0),0)</f>
        <v>5.2</v>
      </c>
      <c r="C257" s="60" t="str">
        <f t="shared" si="10"/>
        <v>HDFLXI0</v>
      </c>
      <c r="D257" s="60" t="str">
        <f t="shared" si="11"/>
        <v>HDFLXI5.2</v>
      </c>
      <c r="E257" s="54" t="s">
        <v>790</v>
      </c>
      <c r="F257" s="54" t="s">
        <v>13</v>
      </c>
      <c r="G257" s="54" t="s">
        <v>220</v>
      </c>
      <c r="H257" s="55">
        <v>450000</v>
      </c>
      <c r="I257" s="54" t="s">
        <v>834</v>
      </c>
      <c r="J257" s="55">
        <v>452247</v>
      </c>
      <c r="K257" s="55">
        <v>0</v>
      </c>
      <c r="L257" s="54" t="s">
        <v>1346</v>
      </c>
      <c r="M257" s="54" t="s">
        <v>793</v>
      </c>
      <c r="N257" s="55">
        <v>0</v>
      </c>
      <c r="O257" s="55">
        <v>525176.13</v>
      </c>
      <c r="P257" s="55">
        <v>0</v>
      </c>
      <c r="Q257" s="55">
        <v>1090922.46</v>
      </c>
      <c r="R257" s="55">
        <v>0</v>
      </c>
      <c r="S257" s="55">
        <v>1616098.59</v>
      </c>
      <c r="T257" s="55">
        <v>0</v>
      </c>
      <c r="U257" s="55">
        <v>525176.13</v>
      </c>
      <c r="V257" s="55">
        <v>0</v>
      </c>
      <c r="W257" s="55">
        <v>1090922.46</v>
      </c>
      <c r="X257" s="55">
        <v>0</v>
      </c>
      <c r="Y257" s="55">
        <v>1616098.59</v>
      </c>
      <c r="Z257" s="61">
        <f t="shared" si="12"/>
        <v>0.10909224599999999</v>
      </c>
      <c r="AA257" s="59" t="str">
        <f>HLOOKUP(F257,'HY Financials'!$4:$4,1,0)</f>
        <v>HDFLXI</v>
      </c>
    </row>
    <row r="258" spans="1:27">
      <c r="A258" s="60">
        <f>IFERROR(VLOOKUP(J258,'TB mapping'!A:D,4,0),0)</f>
        <v>0</v>
      </c>
      <c r="B258" s="60">
        <f>IFERROR(VLOOKUP(J258,'TB mapping'!A:C,3,0),0)</f>
        <v>5.5</v>
      </c>
      <c r="C258" s="60" t="str">
        <f t="shared" si="10"/>
        <v>HDFLXI0</v>
      </c>
      <c r="D258" s="60" t="str">
        <f t="shared" si="11"/>
        <v>HDFLXI5.5</v>
      </c>
      <c r="E258" s="54" t="s">
        <v>790</v>
      </c>
      <c r="F258" s="54" t="s">
        <v>13</v>
      </c>
      <c r="G258" s="54" t="s">
        <v>220</v>
      </c>
      <c r="H258" s="55">
        <v>460000</v>
      </c>
      <c r="I258" s="54" t="s">
        <v>839</v>
      </c>
      <c r="J258" s="55">
        <v>460100</v>
      </c>
      <c r="K258" s="55">
        <v>0</v>
      </c>
      <c r="L258" s="54" t="s">
        <v>940</v>
      </c>
      <c r="M258" s="54" t="s">
        <v>793</v>
      </c>
      <c r="N258" s="55">
        <v>0</v>
      </c>
      <c r="O258" s="55">
        <v>384.57</v>
      </c>
      <c r="P258" s="55">
        <v>0</v>
      </c>
      <c r="Q258" s="55">
        <v>123.15</v>
      </c>
      <c r="R258" s="55">
        <v>0</v>
      </c>
      <c r="S258" s="55">
        <v>507.72</v>
      </c>
      <c r="T258" s="55">
        <v>0</v>
      </c>
      <c r="U258" s="55">
        <v>384.57</v>
      </c>
      <c r="V258" s="55">
        <v>0</v>
      </c>
      <c r="W258" s="55">
        <v>123.15</v>
      </c>
      <c r="X258" s="55">
        <v>0</v>
      </c>
      <c r="Y258" s="55">
        <v>507.72</v>
      </c>
      <c r="Z258" s="61">
        <f t="shared" si="12"/>
        <v>1.2315E-5</v>
      </c>
      <c r="AA258" s="59" t="str">
        <f>HLOOKUP(F258,'HY Financials'!$4:$4,1,0)</f>
        <v>HDFLXI</v>
      </c>
    </row>
    <row r="259" spans="1:27">
      <c r="A259" s="60">
        <f>IFERROR(VLOOKUP(J259,'TB mapping'!A:D,4,0),0)</f>
        <v>0</v>
      </c>
      <c r="B259" s="60">
        <f>IFERROR(VLOOKUP(J259,'TB mapping'!A:C,3,0),0)</f>
        <v>5.5</v>
      </c>
      <c r="C259" s="60" t="str">
        <f t="shared" si="10"/>
        <v>HDFLXI0</v>
      </c>
      <c r="D259" s="60" t="str">
        <f t="shared" si="11"/>
        <v>HDFLXI5.5</v>
      </c>
      <c r="E259" s="54" t="s">
        <v>790</v>
      </c>
      <c r="F259" s="54" t="s">
        <v>13</v>
      </c>
      <c r="G259" s="54" t="s">
        <v>220</v>
      </c>
      <c r="H259" s="55">
        <v>460000</v>
      </c>
      <c r="I259" s="54" t="s">
        <v>839</v>
      </c>
      <c r="J259" s="55">
        <v>460106</v>
      </c>
      <c r="K259" s="55">
        <v>0</v>
      </c>
      <c r="L259" s="54" t="s">
        <v>840</v>
      </c>
      <c r="M259" s="54" t="s">
        <v>793</v>
      </c>
      <c r="N259" s="55">
        <v>-279.15000000000003</v>
      </c>
      <c r="O259" s="55">
        <v>0</v>
      </c>
      <c r="P259" s="55">
        <v>-12.65</v>
      </c>
      <c r="Q259" s="55">
        <v>0</v>
      </c>
      <c r="R259" s="55">
        <v>-291.8</v>
      </c>
      <c r="S259" s="55">
        <v>0</v>
      </c>
      <c r="T259" s="55">
        <v>-279.15000000000003</v>
      </c>
      <c r="U259" s="55">
        <v>0</v>
      </c>
      <c r="V259" s="55">
        <v>-12.65</v>
      </c>
      <c r="W259" s="55">
        <v>0</v>
      </c>
      <c r="X259" s="55">
        <v>-291.8</v>
      </c>
      <c r="Y259" s="55">
        <v>0</v>
      </c>
      <c r="Z259" s="61">
        <f t="shared" si="12"/>
        <v>-1.265E-6</v>
      </c>
      <c r="AA259" s="59" t="str">
        <f>HLOOKUP(F259,'HY Financials'!$4:$4,1,0)</f>
        <v>HDFLXI</v>
      </c>
    </row>
    <row r="260" spans="1:27">
      <c r="A260" s="60">
        <f>IFERROR(VLOOKUP(J260,'TB mapping'!A:D,4,0),0)</f>
        <v>0</v>
      </c>
      <c r="B260" s="60">
        <f>IFERROR(VLOOKUP(J260,'TB mapping'!A:C,3,0),0)</f>
        <v>5.5</v>
      </c>
      <c r="C260" s="60" t="str">
        <f t="shared" ref="C260:C323" si="13">F260&amp;A260</f>
        <v>HDFLXI0</v>
      </c>
      <c r="D260" s="60" t="str">
        <f t="shared" ref="D260:D323" si="14">F260&amp;B260</f>
        <v>HDFLXI5.5</v>
      </c>
      <c r="E260" s="54" t="s">
        <v>790</v>
      </c>
      <c r="F260" s="54" t="s">
        <v>13</v>
      </c>
      <c r="G260" s="54" t="s">
        <v>220</v>
      </c>
      <c r="H260" s="55">
        <v>460000</v>
      </c>
      <c r="I260" s="54" t="s">
        <v>839</v>
      </c>
      <c r="J260" s="55">
        <v>460120</v>
      </c>
      <c r="K260" s="55">
        <v>0</v>
      </c>
      <c r="L260" s="54" t="s">
        <v>941</v>
      </c>
      <c r="M260" s="54" t="s">
        <v>793</v>
      </c>
      <c r="N260" s="55">
        <v>0</v>
      </c>
      <c r="O260" s="55">
        <v>0.79</v>
      </c>
      <c r="P260" s="55">
        <v>0</v>
      </c>
      <c r="Q260" s="55">
        <v>0</v>
      </c>
      <c r="R260" s="55">
        <v>0</v>
      </c>
      <c r="S260" s="55">
        <v>0.79</v>
      </c>
      <c r="T260" s="55">
        <v>0</v>
      </c>
      <c r="U260" s="55">
        <v>0.79</v>
      </c>
      <c r="V260" s="55">
        <v>0</v>
      </c>
      <c r="W260" s="55">
        <v>0</v>
      </c>
      <c r="X260" s="55">
        <v>0</v>
      </c>
      <c r="Y260" s="55">
        <v>0.79</v>
      </c>
      <c r="Z260" s="61">
        <f t="shared" ref="Z260:Z323" si="15">IF(I260="Issue Capital",(X260+Y260)/10000000,(V260+W260)/10000000)</f>
        <v>0</v>
      </c>
      <c r="AA260" s="59" t="str">
        <f>HLOOKUP(F260,'HY Financials'!$4:$4,1,0)</f>
        <v>HDFLXI</v>
      </c>
    </row>
    <row r="261" spans="1:27">
      <c r="A261" s="60">
        <f>IFERROR(VLOOKUP(J261,'TB mapping'!A:D,4,0),0)</f>
        <v>0</v>
      </c>
      <c r="B261" s="60">
        <f>IFERROR(VLOOKUP(J261,'TB mapping'!A:C,3,0),0)</f>
        <v>5.5</v>
      </c>
      <c r="C261" s="60" t="str">
        <f t="shared" si="13"/>
        <v>HDFLXI0</v>
      </c>
      <c r="D261" s="60" t="str">
        <f t="shared" si="14"/>
        <v>HDFLXI5.5</v>
      </c>
      <c r="E261" s="54" t="s">
        <v>790</v>
      </c>
      <c r="F261" s="54" t="s">
        <v>13</v>
      </c>
      <c r="G261" s="54" t="s">
        <v>220</v>
      </c>
      <c r="H261" s="55">
        <v>460000</v>
      </c>
      <c r="I261" s="54" t="s">
        <v>839</v>
      </c>
      <c r="J261" s="55">
        <v>460122</v>
      </c>
      <c r="K261" s="55">
        <v>0</v>
      </c>
      <c r="L261" s="54" t="s">
        <v>1001</v>
      </c>
      <c r="M261" s="54" t="s">
        <v>793</v>
      </c>
      <c r="N261" s="55">
        <v>-120.14</v>
      </c>
      <c r="O261" s="55">
        <v>0</v>
      </c>
      <c r="P261" s="55">
        <v>0</v>
      </c>
      <c r="Q261" s="55">
        <v>0</v>
      </c>
      <c r="R261" s="55">
        <v>-120.14</v>
      </c>
      <c r="S261" s="55">
        <v>0</v>
      </c>
      <c r="T261" s="55">
        <v>-120.14</v>
      </c>
      <c r="U261" s="55">
        <v>0</v>
      </c>
      <c r="V261" s="55">
        <v>0</v>
      </c>
      <c r="W261" s="55">
        <v>0</v>
      </c>
      <c r="X261" s="55">
        <v>-120.14</v>
      </c>
      <c r="Y261" s="55">
        <v>0</v>
      </c>
      <c r="Z261" s="61">
        <f t="shared" si="15"/>
        <v>0</v>
      </c>
      <c r="AA261" s="59" t="str">
        <f>HLOOKUP(F261,'HY Financials'!$4:$4,1,0)</f>
        <v>HDFLXI</v>
      </c>
    </row>
    <row r="262" spans="1:27">
      <c r="A262" s="60">
        <f>IFERROR(VLOOKUP(J262,'TB mapping'!A:D,4,0),0)</f>
        <v>0</v>
      </c>
      <c r="B262" s="60">
        <f>IFERROR(VLOOKUP(J262,'TB mapping'!A:C,3,0),0)</f>
        <v>5.5</v>
      </c>
      <c r="C262" s="60" t="str">
        <f t="shared" si="13"/>
        <v>HDFLXI0</v>
      </c>
      <c r="D262" s="60" t="str">
        <f t="shared" si="14"/>
        <v>HDFLXI5.5</v>
      </c>
      <c r="E262" s="54" t="s">
        <v>790</v>
      </c>
      <c r="F262" s="54" t="s">
        <v>13</v>
      </c>
      <c r="G262" s="54" t="s">
        <v>220</v>
      </c>
      <c r="H262" s="55">
        <v>460000</v>
      </c>
      <c r="I262" s="54" t="s">
        <v>839</v>
      </c>
      <c r="J262" s="55">
        <v>460143</v>
      </c>
      <c r="K262" s="55">
        <v>0</v>
      </c>
      <c r="L262" s="54" t="s">
        <v>1002</v>
      </c>
      <c r="M262" s="54" t="s">
        <v>793</v>
      </c>
      <c r="N262" s="55">
        <v>0</v>
      </c>
      <c r="O262" s="55">
        <v>0.15</v>
      </c>
      <c r="P262" s="55">
        <v>0</v>
      </c>
      <c r="Q262" s="55">
        <v>0</v>
      </c>
      <c r="R262" s="55">
        <v>0</v>
      </c>
      <c r="S262" s="55">
        <v>0.15</v>
      </c>
      <c r="T262" s="55">
        <v>0</v>
      </c>
      <c r="U262" s="55">
        <v>0.15</v>
      </c>
      <c r="V262" s="55">
        <v>0</v>
      </c>
      <c r="W262" s="55">
        <v>0</v>
      </c>
      <c r="X262" s="55">
        <v>0</v>
      </c>
      <c r="Y262" s="55">
        <v>0.15</v>
      </c>
      <c r="Z262" s="61">
        <f t="shared" si="15"/>
        <v>0</v>
      </c>
      <c r="AA262" s="59" t="str">
        <f>HLOOKUP(F262,'HY Financials'!$4:$4,1,0)</f>
        <v>HDFLXI</v>
      </c>
    </row>
    <row r="263" spans="1:27">
      <c r="A263" s="60">
        <f>IFERROR(VLOOKUP(J263,'TB mapping'!A:D,4,0),0)</f>
        <v>0</v>
      </c>
      <c r="B263" s="60">
        <f>IFERROR(VLOOKUP(J263,'TB mapping'!A:C,3,0),0)</f>
        <v>5.5</v>
      </c>
      <c r="C263" s="60" t="str">
        <f t="shared" si="13"/>
        <v>HDFLXI0</v>
      </c>
      <c r="D263" s="60" t="str">
        <f t="shared" si="14"/>
        <v>HDFLXI5.5</v>
      </c>
      <c r="E263" s="54" t="s">
        <v>790</v>
      </c>
      <c r="F263" s="54" t="s">
        <v>13</v>
      </c>
      <c r="G263" s="54" t="s">
        <v>220</v>
      </c>
      <c r="H263" s="55">
        <v>460000</v>
      </c>
      <c r="I263" s="54" t="s">
        <v>839</v>
      </c>
      <c r="J263" s="55">
        <v>460146</v>
      </c>
      <c r="K263" s="55">
        <v>0</v>
      </c>
      <c r="L263" s="54" t="s">
        <v>1048</v>
      </c>
      <c r="M263" s="54" t="s">
        <v>793</v>
      </c>
      <c r="N263" s="55">
        <v>0</v>
      </c>
      <c r="O263" s="55">
        <v>3.33</v>
      </c>
      <c r="P263" s="55">
        <v>0</v>
      </c>
      <c r="Q263" s="55">
        <v>0</v>
      </c>
      <c r="R263" s="55">
        <v>0</v>
      </c>
      <c r="S263" s="55">
        <v>3.33</v>
      </c>
      <c r="T263" s="55">
        <v>0</v>
      </c>
      <c r="U263" s="55">
        <v>3.33</v>
      </c>
      <c r="V263" s="55">
        <v>0</v>
      </c>
      <c r="W263" s="55">
        <v>0</v>
      </c>
      <c r="X263" s="55">
        <v>0</v>
      </c>
      <c r="Y263" s="55">
        <v>3.33</v>
      </c>
      <c r="Z263" s="61">
        <f t="shared" si="15"/>
        <v>0</v>
      </c>
      <c r="AA263" s="59" t="str">
        <f>HLOOKUP(F263,'HY Financials'!$4:$4,1,0)</f>
        <v>HDFLXI</v>
      </c>
    </row>
    <row r="264" spans="1:27">
      <c r="A264" s="60">
        <f>IFERROR(VLOOKUP(J264,'TB mapping'!A:D,4,0),0)</f>
        <v>0</v>
      </c>
      <c r="B264" s="60">
        <f>IFERROR(VLOOKUP(J264,'TB mapping'!A:C,3,0),0)</f>
        <v>5.5</v>
      </c>
      <c r="C264" s="60" t="str">
        <f t="shared" si="13"/>
        <v>HDFLXI0</v>
      </c>
      <c r="D264" s="60" t="str">
        <f t="shared" si="14"/>
        <v>HDFLXI5.5</v>
      </c>
      <c r="E264" s="54" t="s">
        <v>790</v>
      </c>
      <c r="F264" s="54" t="s">
        <v>13</v>
      </c>
      <c r="G264" s="54" t="s">
        <v>220</v>
      </c>
      <c r="H264" s="55">
        <v>460000</v>
      </c>
      <c r="I264" s="54" t="s">
        <v>839</v>
      </c>
      <c r="J264" s="55">
        <v>460147</v>
      </c>
      <c r="K264" s="55">
        <v>0</v>
      </c>
      <c r="L264" s="54" t="s">
        <v>1309</v>
      </c>
      <c r="M264" s="54" t="s">
        <v>793</v>
      </c>
      <c r="N264" s="55">
        <v>0</v>
      </c>
      <c r="O264" s="55">
        <v>10.48</v>
      </c>
      <c r="P264" s="55">
        <v>-110.5</v>
      </c>
      <c r="Q264" s="55">
        <v>0</v>
      </c>
      <c r="R264" s="55">
        <v>-100.02</v>
      </c>
      <c r="S264" s="55">
        <v>0</v>
      </c>
      <c r="T264" s="55">
        <v>0</v>
      </c>
      <c r="U264" s="55">
        <v>10.48</v>
      </c>
      <c r="V264" s="55">
        <v>-110.5</v>
      </c>
      <c r="W264" s="55">
        <v>0</v>
      </c>
      <c r="X264" s="55">
        <v>-100.02</v>
      </c>
      <c r="Y264" s="55">
        <v>0</v>
      </c>
      <c r="Z264" s="61">
        <f t="shared" si="15"/>
        <v>-1.1049999999999999E-5</v>
      </c>
      <c r="AA264" s="59" t="str">
        <f>HLOOKUP(F264,'HY Financials'!$4:$4,1,0)</f>
        <v>HDFLXI</v>
      </c>
    </row>
    <row r="265" spans="1:27">
      <c r="A265" s="60">
        <f>IFERROR(VLOOKUP(J265,'TB mapping'!A:D,4,0),0)</f>
        <v>0</v>
      </c>
      <c r="B265" s="60">
        <f>IFERROR(VLOOKUP(J265,'TB mapping'!A:C,3,0),0)</f>
        <v>5.5</v>
      </c>
      <c r="C265" s="60" t="str">
        <f t="shared" si="13"/>
        <v>HDFLXI0</v>
      </c>
      <c r="D265" s="60" t="str">
        <f t="shared" si="14"/>
        <v>HDFLXI5.5</v>
      </c>
      <c r="E265" s="54" t="s">
        <v>790</v>
      </c>
      <c r="F265" s="54" t="s">
        <v>13</v>
      </c>
      <c r="G265" s="54" t="s">
        <v>220</v>
      </c>
      <c r="H265" s="55">
        <v>460000</v>
      </c>
      <c r="I265" s="54" t="s">
        <v>839</v>
      </c>
      <c r="J265" s="55">
        <v>460174</v>
      </c>
      <c r="K265" s="55">
        <v>0</v>
      </c>
      <c r="L265" s="54" t="s">
        <v>2075</v>
      </c>
      <c r="M265" s="54" t="s">
        <v>793</v>
      </c>
      <c r="N265" s="55">
        <v>-0.03</v>
      </c>
      <c r="O265" s="55">
        <v>0</v>
      </c>
      <c r="P265" s="55">
        <v>0</v>
      </c>
      <c r="Q265" s="55">
        <v>0</v>
      </c>
      <c r="R265" s="55">
        <v>-0.03</v>
      </c>
      <c r="S265" s="55">
        <v>0</v>
      </c>
      <c r="T265" s="55">
        <v>-0.03</v>
      </c>
      <c r="U265" s="55">
        <v>0</v>
      </c>
      <c r="V265" s="55">
        <v>0</v>
      </c>
      <c r="W265" s="55">
        <v>0</v>
      </c>
      <c r="X265" s="55">
        <v>-0.03</v>
      </c>
      <c r="Y265" s="55">
        <v>0</v>
      </c>
      <c r="Z265" s="61">
        <f t="shared" si="15"/>
        <v>0</v>
      </c>
      <c r="AA265" s="59" t="str">
        <f>HLOOKUP(F265,'HY Financials'!$4:$4,1,0)</f>
        <v>HDFLXI</v>
      </c>
    </row>
    <row r="266" spans="1:27">
      <c r="A266" s="60">
        <f>IFERROR(VLOOKUP(J266,'TB mapping'!A:D,4,0),0)</f>
        <v>0</v>
      </c>
      <c r="B266" s="60">
        <f>IFERROR(VLOOKUP(J266,'TB mapping'!A:C,3,0),0)</f>
        <v>5.3</v>
      </c>
      <c r="C266" s="60" t="str">
        <f t="shared" si="13"/>
        <v>HDFLXI0</v>
      </c>
      <c r="D266" s="60" t="str">
        <f t="shared" si="14"/>
        <v>HDFLXI5.3</v>
      </c>
      <c r="E266" s="54" t="s">
        <v>790</v>
      </c>
      <c r="F266" s="54" t="s">
        <v>13</v>
      </c>
      <c r="G266" s="54" t="s">
        <v>220</v>
      </c>
      <c r="H266" s="55">
        <v>510000</v>
      </c>
      <c r="I266" s="54" t="s">
        <v>842</v>
      </c>
      <c r="J266" s="55">
        <v>512120</v>
      </c>
      <c r="K266" s="55">
        <v>0</v>
      </c>
      <c r="L266" s="54" t="s">
        <v>843</v>
      </c>
      <c r="M266" s="54" t="s">
        <v>793</v>
      </c>
      <c r="N266" s="55">
        <v>-625600</v>
      </c>
      <c r="O266" s="55">
        <v>0</v>
      </c>
      <c r="P266" s="55">
        <v>0</v>
      </c>
      <c r="Q266" s="55">
        <v>0</v>
      </c>
      <c r="R266" s="55">
        <v>-625600</v>
      </c>
      <c r="S266" s="55">
        <v>0</v>
      </c>
      <c r="T266" s="55">
        <v>-625600</v>
      </c>
      <c r="U266" s="55">
        <v>0</v>
      </c>
      <c r="V266" s="55">
        <v>0</v>
      </c>
      <c r="W266" s="55">
        <v>0</v>
      </c>
      <c r="X266" s="55">
        <v>-625600</v>
      </c>
      <c r="Y266" s="55">
        <v>0</v>
      </c>
      <c r="Z266" s="61">
        <f t="shared" si="15"/>
        <v>0</v>
      </c>
      <c r="AA266" s="59" t="str">
        <f>HLOOKUP(F266,'HY Financials'!$4:$4,1,0)</f>
        <v>HDFLXI</v>
      </c>
    </row>
    <row r="267" spans="1:27">
      <c r="A267" s="60">
        <f>IFERROR(VLOOKUP(J267,'TB mapping'!A:D,4,0),0)</f>
        <v>0</v>
      </c>
      <c r="B267" s="60">
        <f>IFERROR(VLOOKUP(J267,'TB mapping'!A:C,3,0),0)</f>
        <v>5.3</v>
      </c>
      <c r="C267" s="60" t="str">
        <f t="shared" si="13"/>
        <v>HDFLXI0</v>
      </c>
      <c r="D267" s="60" t="str">
        <f t="shared" si="14"/>
        <v>HDFLXI5.3</v>
      </c>
      <c r="E267" s="54" t="s">
        <v>790</v>
      </c>
      <c r="F267" s="54" t="s">
        <v>13</v>
      </c>
      <c r="G267" s="54" t="s">
        <v>220</v>
      </c>
      <c r="H267" s="55">
        <v>510000</v>
      </c>
      <c r="I267" s="54" t="s">
        <v>842</v>
      </c>
      <c r="J267" s="55">
        <v>512130</v>
      </c>
      <c r="K267" s="55">
        <v>0</v>
      </c>
      <c r="L267" s="54" t="s">
        <v>943</v>
      </c>
      <c r="M267" s="54" t="s">
        <v>793</v>
      </c>
      <c r="N267" s="55">
        <v>0</v>
      </c>
      <c r="O267" s="55">
        <v>0</v>
      </c>
      <c r="P267" s="55">
        <v>-2117360</v>
      </c>
      <c r="Q267" s="55">
        <v>0</v>
      </c>
      <c r="R267" s="55">
        <v>-2117360</v>
      </c>
      <c r="S267" s="55">
        <v>0</v>
      </c>
      <c r="T267" s="55">
        <v>0</v>
      </c>
      <c r="U267" s="55">
        <v>0</v>
      </c>
      <c r="V267" s="55">
        <v>-2117360</v>
      </c>
      <c r="W267" s="55">
        <v>0</v>
      </c>
      <c r="X267" s="55">
        <v>-2117360</v>
      </c>
      <c r="Y267" s="55">
        <v>0</v>
      </c>
      <c r="Z267" s="61">
        <f t="shared" si="15"/>
        <v>-0.21173600000000001</v>
      </c>
      <c r="AA267" s="59" t="str">
        <f>HLOOKUP(F267,'HY Financials'!$4:$4,1,0)</f>
        <v>HDFLXI</v>
      </c>
    </row>
    <row r="268" spans="1:27">
      <c r="A268" s="60">
        <f>IFERROR(VLOOKUP(J268,'TB mapping'!A:D,4,0),0)</f>
        <v>0</v>
      </c>
      <c r="B268" s="60">
        <f>IFERROR(VLOOKUP(J268,'TB mapping'!A:C,3,0),0)</f>
        <v>5.3</v>
      </c>
      <c r="C268" s="60" t="str">
        <f t="shared" si="13"/>
        <v>HDFLXI0</v>
      </c>
      <c r="D268" s="60" t="str">
        <f t="shared" si="14"/>
        <v>HDFLXI5.3</v>
      </c>
      <c r="E268" s="54" t="s">
        <v>790</v>
      </c>
      <c r="F268" s="54" t="s">
        <v>13</v>
      </c>
      <c r="G268" s="54" t="s">
        <v>220</v>
      </c>
      <c r="H268" s="55">
        <v>510000</v>
      </c>
      <c r="I268" s="54" t="s">
        <v>842</v>
      </c>
      <c r="J268" s="55">
        <v>512247</v>
      </c>
      <c r="K268" s="55">
        <v>0</v>
      </c>
      <c r="L268" s="54" t="s">
        <v>1348</v>
      </c>
      <c r="M268" s="54" t="s">
        <v>793</v>
      </c>
      <c r="N268" s="55">
        <v>0</v>
      </c>
      <c r="O268" s="55">
        <v>1230.1200000000001</v>
      </c>
      <c r="P268" s="55">
        <v>-35.380000000000003</v>
      </c>
      <c r="Q268" s="55">
        <v>0</v>
      </c>
      <c r="R268" s="55">
        <v>0</v>
      </c>
      <c r="S268" s="55">
        <v>1194.74</v>
      </c>
      <c r="T268" s="55">
        <v>0</v>
      </c>
      <c r="U268" s="55">
        <v>1230.1200000000001</v>
      </c>
      <c r="V268" s="55">
        <v>-35.380000000000003</v>
      </c>
      <c r="W268" s="55">
        <v>0</v>
      </c>
      <c r="X268" s="55">
        <v>0</v>
      </c>
      <c r="Y268" s="55">
        <v>1194.74</v>
      </c>
      <c r="Z268" s="61">
        <f t="shared" si="15"/>
        <v>-3.5380000000000003E-6</v>
      </c>
      <c r="AA268" s="59" t="str">
        <f>HLOOKUP(F268,'HY Financials'!$4:$4,1,0)</f>
        <v>HDFLXI</v>
      </c>
    </row>
    <row r="269" spans="1:27">
      <c r="A269" s="60">
        <f>IFERROR(VLOOKUP(J269,'TB mapping'!A:D,4,0),0)</f>
        <v>0</v>
      </c>
      <c r="B269" s="60">
        <f>IFERROR(VLOOKUP(J269,'TB mapping'!A:C,3,0),0)</f>
        <v>6.4</v>
      </c>
      <c r="C269" s="60" t="str">
        <f t="shared" si="13"/>
        <v>HDFLXI0</v>
      </c>
      <c r="D269" s="60" t="str">
        <f t="shared" si="14"/>
        <v>HDFLXI6.4</v>
      </c>
      <c r="E269" s="54" t="s">
        <v>790</v>
      </c>
      <c r="F269" s="54" t="s">
        <v>13</v>
      </c>
      <c r="G269" s="54" t="s">
        <v>220</v>
      </c>
      <c r="H269" s="55">
        <v>550000</v>
      </c>
      <c r="I269" s="54" t="s">
        <v>846</v>
      </c>
      <c r="J269" s="392">
        <v>553105</v>
      </c>
      <c r="K269" s="55">
        <v>0</v>
      </c>
      <c r="L269" s="54" t="s">
        <v>945</v>
      </c>
      <c r="M269" s="54" t="s">
        <v>793</v>
      </c>
      <c r="N269" s="55">
        <v>-303.24</v>
      </c>
      <c r="O269" s="55">
        <v>0</v>
      </c>
      <c r="P269" s="55">
        <v>-4870.2700000000004</v>
      </c>
      <c r="Q269" s="55">
        <v>0</v>
      </c>
      <c r="R269" s="55">
        <v>-5173.51</v>
      </c>
      <c r="S269" s="55">
        <v>0</v>
      </c>
      <c r="T269" s="55">
        <v>-303.24</v>
      </c>
      <c r="U269" s="55">
        <v>0</v>
      </c>
      <c r="V269" s="55">
        <v>-4870.2700000000004</v>
      </c>
      <c r="W269" s="55">
        <v>0</v>
      </c>
      <c r="X269" s="55">
        <v>-5173.51</v>
      </c>
      <c r="Y269" s="55">
        <v>0</v>
      </c>
      <c r="Z269" s="61">
        <f t="shared" si="15"/>
        <v>-4.8702700000000007E-4</v>
      </c>
      <c r="AA269" s="59" t="str">
        <f>HLOOKUP(F269,'HY Financials'!$4:$4,1,0)</f>
        <v>HDFLXI</v>
      </c>
    </row>
    <row r="270" spans="1:27">
      <c r="A270" s="60">
        <f>IFERROR(VLOOKUP(J270,'TB mapping'!A:D,4,0),0)</f>
        <v>0</v>
      </c>
      <c r="B270" s="60">
        <f>IFERROR(VLOOKUP(J270,'TB mapping'!A:C,3,0),0)</f>
        <v>6.4</v>
      </c>
      <c r="C270" s="60" t="str">
        <f t="shared" si="13"/>
        <v>HDFLXI0</v>
      </c>
      <c r="D270" s="60" t="str">
        <f t="shared" si="14"/>
        <v>HDFLXI6.4</v>
      </c>
      <c r="E270" s="54" t="s">
        <v>790</v>
      </c>
      <c r="F270" s="54" t="s">
        <v>13</v>
      </c>
      <c r="G270" s="54" t="s">
        <v>220</v>
      </c>
      <c r="H270" s="55">
        <v>550000</v>
      </c>
      <c r="I270" s="54" t="s">
        <v>846</v>
      </c>
      <c r="J270" s="392">
        <v>553107</v>
      </c>
      <c r="K270" s="55">
        <v>0</v>
      </c>
      <c r="L270" s="54" t="s">
        <v>847</v>
      </c>
      <c r="M270" s="54" t="s">
        <v>793</v>
      </c>
      <c r="N270" s="55">
        <v>-204</v>
      </c>
      <c r="O270" s="55">
        <v>0</v>
      </c>
      <c r="P270" s="55">
        <v>-2027.63</v>
      </c>
      <c r="Q270" s="55">
        <v>0</v>
      </c>
      <c r="R270" s="55">
        <v>-2231.63</v>
      </c>
      <c r="S270" s="55">
        <v>0</v>
      </c>
      <c r="T270" s="55">
        <v>-204</v>
      </c>
      <c r="U270" s="55">
        <v>0</v>
      </c>
      <c r="V270" s="55">
        <v>-2027.63</v>
      </c>
      <c r="W270" s="55">
        <v>0</v>
      </c>
      <c r="X270" s="55">
        <v>-2231.63</v>
      </c>
      <c r="Y270" s="55">
        <v>0</v>
      </c>
      <c r="Z270" s="61">
        <f t="shared" si="15"/>
        <v>-2.0276300000000001E-4</v>
      </c>
      <c r="AA270" s="59" t="str">
        <f>HLOOKUP(F270,'HY Financials'!$4:$4,1,0)</f>
        <v>HDFLXI</v>
      </c>
    </row>
    <row r="271" spans="1:27">
      <c r="A271" s="60">
        <f>IFERROR(VLOOKUP(J271,'TB mapping'!A:D,4,0),0)</f>
        <v>0</v>
      </c>
      <c r="B271" s="60">
        <f>IFERROR(VLOOKUP(J271,'TB mapping'!A:C,3,0),0)</f>
        <v>6.4</v>
      </c>
      <c r="C271" s="60" t="str">
        <f t="shared" si="13"/>
        <v>HDFLXI0</v>
      </c>
      <c r="D271" s="60" t="str">
        <f t="shared" si="14"/>
        <v>HDFLXI6.4</v>
      </c>
      <c r="E271" s="54" t="s">
        <v>790</v>
      </c>
      <c r="F271" s="54" t="s">
        <v>13</v>
      </c>
      <c r="G271" s="54" t="s">
        <v>220</v>
      </c>
      <c r="H271" s="55">
        <v>550000</v>
      </c>
      <c r="I271" s="54" t="s">
        <v>846</v>
      </c>
      <c r="J271" s="392">
        <v>553117</v>
      </c>
      <c r="K271" s="55">
        <v>0</v>
      </c>
      <c r="L271" s="54" t="s">
        <v>848</v>
      </c>
      <c r="M271" s="54" t="s">
        <v>793</v>
      </c>
      <c r="N271" s="55">
        <v>-124237.97</v>
      </c>
      <c r="O271" s="55">
        <v>0</v>
      </c>
      <c r="P271" s="55">
        <v>-11526.57</v>
      </c>
      <c r="Q271" s="55">
        <v>0</v>
      </c>
      <c r="R271" s="55">
        <v>-135764.54</v>
      </c>
      <c r="S271" s="55">
        <v>0</v>
      </c>
      <c r="T271" s="55">
        <v>-124237.97</v>
      </c>
      <c r="U271" s="55">
        <v>0</v>
      </c>
      <c r="V271" s="55">
        <v>-11526.57</v>
      </c>
      <c r="W271" s="55">
        <v>0</v>
      </c>
      <c r="X271" s="55">
        <v>-135764.54</v>
      </c>
      <c r="Y271" s="55">
        <v>0</v>
      </c>
      <c r="Z271" s="61">
        <f t="shared" si="15"/>
        <v>-1.1526570000000001E-3</v>
      </c>
      <c r="AA271" s="59" t="str">
        <f>HLOOKUP(F271,'HY Financials'!$4:$4,1,0)</f>
        <v>HDFLXI</v>
      </c>
    </row>
    <row r="272" spans="1:27">
      <c r="A272" s="60">
        <f>IFERROR(VLOOKUP(J272,'TB mapping'!A:D,4,0),0)</f>
        <v>0</v>
      </c>
      <c r="B272" s="60">
        <f>IFERROR(VLOOKUP(J272,'TB mapping'!A:C,3,0),0)</f>
        <v>6.4</v>
      </c>
      <c r="C272" s="60" t="str">
        <f t="shared" si="13"/>
        <v>HDFLXI0</v>
      </c>
      <c r="D272" s="60" t="str">
        <f t="shared" si="14"/>
        <v>HDFLXI6.4</v>
      </c>
      <c r="E272" s="54" t="s">
        <v>790</v>
      </c>
      <c r="F272" s="54" t="s">
        <v>13</v>
      </c>
      <c r="G272" s="54" t="s">
        <v>220</v>
      </c>
      <c r="H272" s="55">
        <v>550000</v>
      </c>
      <c r="I272" s="54" t="s">
        <v>846</v>
      </c>
      <c r="J272" s="392">
        <v>553129</v>
      </c>
      <c r="K272" s="55">
        <v>0</v>
      </c>
      <c r="L272" s="54" t="s">
        <v>849</v>
      </c>
      <c r="M272" s="54" t="s">
        <v>793</v>
      </c>
      <c r="N272" s="55">
        <v>-85593.42</v>
      </c>
      <c r="O272" s="55">
        <v>0</v>
      </c>
      <c r="P272" s="55">
        <v>-96651.18</v>
      </c>
      <c r="Q272" s="55">
        <v>0</v>
      </c>
      <c r="R272" s="55">
        <v>-182244.6</v>
      </c>
      <c r="S272" s="55">
        <v>0</v>
      </c>
      <c r="T272" s="55">
        <v>-85593.42</v>
      </c>
      <c r="U272" s="55">
        <v>0</v>
      </c>
      <c r="V272" s="55">
        <v>-96651.18</v>
      </c>
      <c r="W272" s="55">
        <v>0</v>
      </c>
      <c r="X272" s="55">
        <v>-182244.6</v>
      </c>
      <c r="Y272" s="55">
        <v>0</v>
      </c>
      <c r="Z272" s="61">
        <f t="shared" si="15"/>
        <v>-9.6651179999999986E-3</v>
      </c>
      <c r="AA272" s="59" t="str">
        <f>HLOOKUP(F272,'HY Financials'!$4:$4,1,0)</f>
        <v>HDFLXI</v>
      </c>
    </row>
    <row r="273" spans="1:27">
      <c r="A273" s="60">
        <f>IFERROR(VLOOKUP(J273,'TB mapping'!A:D,4,0),0)</f>
        <v>6.3</v>
      </c>
      <c r="B273" s="60">
        <f>IFERROR(VLOOKUP(J273,'TB mapping'!A:C,3,0),0)</f>
        <v>6.4</v>
      </c>
      <c r="C273" s="60" t="str">
        <f t="shared" si="13"/>
        <v>HDFLXI6.3</v>
      </c>
      <c r="D273" s="60" t="str">
        <f t="shared" si="14"/>
        <v>HDFLXI6.4</v>
      </c>
      <c r="E273" s="54" t="s">
        <v>790</v>
      </c>
      <c r="F273" s="54" t="s">
        <v>13</v>
      </c>
      <c r="G273" s="54" t="s">
        <v>220</v>
      </c>
      <c r="H273" s="55">
        <v>550000</v>
      </c>
      <c r="I273" s="54" t="s">
        <v>846</v>
      </c>
      <c r="J273" s="392">
        <v>553131</v>
      </c>
      <c r="K273" s="55">
        <v>0</v>
      </c>
      <c r="L273" s="54" t="s">
        <v>132</v>
      </c>
      <c r="M273" s="54" t="s">
        <v>793</v>
      </c>
      <c r="N273" s="55">
        <v>-2763</v>
      </c>
      <c r="O273" s="55">
        <v>0</v>
      </c>
      <c r="P273" s="55">
        <v>-2535</v>
      </c>
      <c r="Q273" s="55">
        <v>0</v>
      </c>
      <c r="R273" s="55">
        <v>-5298</v>
      </c>
      <c r="S273" s="55">
        <v>0</v>
      </c>
      <c r="T273" s="55">
        <v>-2763</v>
      </c>
      <c r="U273" s="55">
        <v>0</v>
      </c>
      <c r="V273" s="55">
        <v>-2535</v>
      </c>
      <c r="W273" s="55">
        <v>0</v>
      </c>
      <c r="X273" s="55">
        <v>-5298</v>
      </c>
      <c r="Y273" s="55">
        <v>0</v>
      </c>
      <c r="Z273" s="61">
        <f t="shared" si="15"/>
        <v>-2.5349999999999998E-4</v>
      </c>
      <c r="AA273" s="59" t="str">
        <f>HLOOKUP(F273,'HY Financials'!$4:$4,1,0)</f>
        <v>HDFLXI</v>
      </c>
    </row>
    <row r="274" spans="1:27">
      <c r="A274" s="60">
        <f>IFERROR(VLOOKUP(J274,'TB mapping'!A:D,4,0),0)</f>
        <v>0</v>
      </c>
      <c r="B274" s="60">
        <f>IFERROR(VLOOKUP(J274,'TB mapping'!A:C,3,0),0)</f>
        <v>6.4</v>
      </c>
      <c r="C274" s="60" t="str">
        <f t="shared" si="13"/>
        <v>HDFLXI0</v>
      </c>
      <c r="D274" s="60" t="str">
        <f t="shared" si="14"/>
        <v>HDFLXI6.4</v>
      </c>
      <c r="E274" s="54" t="s">
        <v>790</v>
      </c>
      <c r="F274" s="54" t="s">
        <v>13</v>
      </c>
      <c r="G274" s="54" t="s">
        <v>220</v>
      </c>
      <c r="H274" s="55">
        <v>550000</v>
      </c>
      <c r="I274" s="54" t="s">
        <v>846</v>
      </c>
      <c r="J274" s="392">
        <v>553141</v>
      </c>
      <c r="K274" s="55">
        <v>0</v>
      </c>
      <c r="L274" s="54" t="s">
        <v>946</v>
      </c>
      <c r="M274" s="54" t="s">
        <v>793</v>
      </c>
      <c r="N274" s="55">
        <v>-2747.68</v>
      </c>
      <c r="O274" s="55">
        <v>0</v>
      </c>
      <c r="P274" s="55">
        <v>-4468.1000000000004</v>
      </c>
      <c r="Q274" s="55">
        <v>0</v>
      </c>
      <c r="R274" s="55">
        <v>-7215.78</v>
      </c>
      <c r="S274" s="55">
        <v>0</v>
      </c>
      <c r="T274" s="55">
        <v>-2747.68</v>
      </c>
      <c r="U274" s="55">
        <v>0</v>
      </c>
      <c r="V274" s="55">
        <v>-4468.1000000000004</v>
      </c>
      <c r="W274" s="55">
        <v>0</v>
      </c>
      <c r="X274" s="55">
        <v>-7215.78</v>
      </c>
      <c r="Y274" s="55">
        <v>0</v>
      </c>
      <c r="Z274" s="61">
        <f t="shared" si="15"/>
        <v>-4.4681000000000001E-4</v>
      </c>
      <c r="AA274" s="59" t="str">
        <f>HLOOKUP(F274,'HY Financials'!$4:$4,1,0)</f>
        <v>HDFLXI</v>
      </c>
    </row>
    <row r="275" spans="1:27">
      <c r="A275" s="60">
        <f>IFERROR(VLOOKUP(J275,'TB mapping'!A:D,4,0),0)</f>
        <v>0</v>
      </c>
      <c r="B275" s="60">
        <f>IFERROR(VLOOKUP(J275,'TB mapping'!A:C,3,0),0)</f>
        <v>6.4</v>
      </c>
      <c r="C275" s="60" t="str">
        <f t="shared" si="13"/>
        <v>HDFLXI0</v>
      </c>
      <c r="D275" s="60" t="str">
        <f t="shared" si="14"/>
        <v>HDFLXI6.4</v>
      </c>
      <c r="E275" s="54" t="s">
        <v>790</v>
      </c>
      <c r="F275" s="54" t="s">
        <v>13</v>
      </c>
      <c r="G275" s="54" t="s">
        <v>220</v>
      </c>
      <c r="H275" s="55">
        <v>550000</v>
      </c>
      <c r="I275" s="54" t="s">
        <v>846</v>
      </c>
      <c r="J275" s="392">
        <v>553171</v>
      </c>
      <c r="K275" s="55">
        <v>0</v>
      </c>
      <c r="L275" s="54" t="s">
        <v>850</v>
      </c>
      <c r="M275" s="54" t="s">
        <v>793</v>
      </c>
      <c r="N275" s="55">
        <v>-60104.04</v>
      </c>
      <c r="O275" s="55">
        <v>0</v>
      </c>
      <c r="P275" s="55">
        <v>-55693.04</v>
      </c>
      <c r="Q275" s="55">
        <v>0</v>
      </c>
      <c r="R275" s="55">
        <v>-115797.08</v>
      </c>
      <c r="S275" s="55">
        <v>0</v>
      </c>
      <c r="T275" s="55">
        <v>-60104.04</v>
      </c>
      <c r="U275" s="55">
        <v>0</v>
      </c>
      <c r="V275" s="55">
        <v>-55693.04</v>
      </c>
      <c r="W275" s="55">
        <v>0</v>
      </c>
      <c r="X275" s="55">
        <v>-115797.08</v>
      </c>
      <c r="Y275" s="55">
        <v>0</v>
      </c>
      <c r="Z275" s="61">
        <f t="shared" si="15"/>
        <v>-5.5693039999999997E-3</v>
      </c>
      <c r="AA275" s="59" t="str">
        <f>HLOOKUP(F275,'HY Financials'!$4:$4,1,0)</f>
        <v>HDFLXI</v>
      </c>
    </row>
    <row r="276" spans="1:27">
      <c r="A276" s="60">
        <f>IFERROR(VLOOKUP(J276,'TB mapping'!A:D,4,0),0)</f>
        <v>0</v>
      </c>
      <c r="B276" s="60">
        <f>IFERROR(VLOOKUP(J276,'TB mapping'!A:C,3,0),0)</f>
        <v>6.4</v>
      </c>
      <c r="C276" s="60" t="str">
        <f t="shared" si="13"/>
        <v>HDFLXI0</v>
      </c>
      <c r="D276" s="60" t="str">
        <f t="shared" si="14"/>
        <v>HDFLXI6.4</v>
      </c>
      <c r="E276" s="54" t="s">
        <v>790</v>
      </c>
      <c r="F276" s="54" t="s">
        <v>13</v>
      </c>
      <c r="G276" s="54" t="s">
        <v>220</v>
      </c>
      <c r="H276" s="55">
        <v>550000</v>
      </c>
      <c r="I276" s="54" t="s">
        <v>846</v>
      </c>
      <c r="J276" s="392">
        <v>553176</v>
      </c>
      <c r="K276" s="55">
        <v>0</v>
      </c>
      <c r="L276" s="54" t="s">
        <v>1486</v>
      </c>
      <c r="M276" s="54" t="s">
        <v>793</v>
      </c>
      <c r="N276" s="55">
        <v>-16998.32</v>
      </c>
      <c r="O276" s="55">
        <v>0</v>
      </c>
      <c r="P276" s="55">
        <v>-13334.94</v>
      </c>
      <c r="Q276" s="55">
        <v>0</v>
      </c>
      <c r="R276" s="55">
        <v>-30333.26</v>
      </c>
      <c r="S276" s="55">
        <v>0</v>
      </c>
      <c r="T276" s="55">
        <v>-16998.32</v>
      </c>
      <c r="U276" s="55">
        <v>0</v>
      </c>
      <c r="V276" s="55">
        <v>-13334.94</v>
      </c>
      <c r="W276" s="55">
        <v>0</v>
      </c>
      <c r="X276" s="55">
        <v>-30333.26</v>
      </c>
      <c r="Y276" s="55">
        <v>0</v>
      </c>
      <c r="Z276" s="61">
        <f t="shared" si="15"/>
        <v>-1.333494E-3</v>
      </c>
      <c r="AA276" s="59" t="str">
        <f>HLOOKUP(F276,'HY Financials'!$4:$4,1,0)</f>
        <v>HDFLXI</v>
      </c>
    </row>
    <row r="277" spans="1:27">
      <c r="A277" s="60">
        <f>IFERROR(VLOOKUP(J277,'TB mapping'!A:D,4,0),0)</f>
        <v>0</v>
      </c>
      <c r="B277" s="60">
        <f>IFERROR(VLOOKUP(J277,'TB mapping'!A:C,3,0),0)</f>
        <v>6.4</v>
      </c>
      <c r="C277" s="60" t="str">
        <f t="shared" si="13"/>
        <v>HDFLXI0</v>
      </c>
      <c r="D277" s="60" t="str">
        <f t="shared" si="14"/>
        <v>HDFLXI6.4</v>
      </c>
      <c r="E277" s="54" t="s">
        <v>790</v>
      </c>
      <c r="F277" s="54" t="s">
        <v>13</v>
      </c>
      <c r="G277" s="54" t="s">
        <v>220</v>
      </c>
      <c r="H277" s="55">
        <v>550000</v>
      </c>
      <c r="I277" s="54" t="s">
        <v>846</v>
      </c>
      <c r="J277" s="392">
        <v>553190</v>
      </c>
      <c r="K277" s="55">
        <v>0</v>
      </c>
      <c r="L277" s="54" t="s">
        <v>852</v>
      </c>
      <c r="M277" s="54" t="s">
        <v>793</v>
      </c>
      <c r="N277" s="55">
        <v>-71176.45</v>
      </c>
      <c r="O277" s="55">
        <v>0</v>
      </c>
      <c r="P277" s="55">
        <v>-140679.82</v>
      </c>
      <c r="Q277" s="55">
        <v>0</v>
      </c>
      <c r="R277" s="55">
        <v>-211856.27</v>
      </c>
      <c r="S277" s="55">
        <v>0</v>
      </c>
      <c r="T277" s="55">
        <v>-71176.45</v>
      </c>
      <c r="U277" s="55">
        <v>0</v>
      </c>
      <c r="V277" s="55">
        <v>-140679.82</v>
      </c>
      <c r="W277" s="55">
        <v>0</v>
      </c>
      <c r="X277" s="55">
        <v>-211856.27</v>
      </c>
      <c r="Y277" s="55">
        <v>0</v>
      </c>
      <c r="Z277" s="61">
        <f t="shared" si="15"/>
        <v>-1.4067982000000001E-2</v>
      </c>
      <c r="AA277" s="59" t="str">
        <f>HLOOKUP(F277,'HY Financials'!$4:$4,1,0)</f>
        <v>HDFLXI</v>
      </c>
    </row>
    <row r="278" spans="1:27">
      <c r="A278" s="60">
        <f>IFERROR(VLOOKUP(J278,'TB mapping'!A:D,4,0),0)</f>
        <v>6.1</v>
      </c>
      <c r="B278" s="60">
        <f>IFERROR(VLOOKUP(J278,'TB mapping'!A:C,3,0),0)</f>
        <v>6.4</v>
      </c>
      <c r="C278" s="60" t="str">
        <f t="shared" si="13"/>
        <v>HDFLXI6.1</v>
      </c>
      <c r="D278" s="60" t="str">
        <f t="shared" si="14"/>
        <v>HDFLXI6.4</v>
      </c>
      <c r="E278" s="54" t="s">
        <v>790</v>
      </c>
      <c r="F278" s="54" t="s">
        <v>13</v>
      </c>
      <c r="G278" s="54" t="s">
        <v>220</v>
      </c>
      <c r="H278" s="55">
        <v>550000</v>
      </c>
      <c r="I278" s="54" t="s">
        <v>846</v>
      </c>
      <c r="J278" s="392">
        <v>553205</v>
      </c>
      <c r="K278" s="55">
        <v>0</v>
      </c>
      <c r="L278" s="54" t="s">
        <v>948</v>
      </c>
      <c r="M278" s="54" t="s">
        <v>793</v>
      </c>
      <c r="N278" s="55">
        <v>-158391.51</v>
      </c>
      <c r="O278" s="55">
        <v>0</v>
      </c>
      <c r="P278" s="55">
        <v>-157851.72</v>
      </c>
      <c r="Q278" s="55">
        <v>0</v>
      </c>
      <c r="R278" s="55">
        <v>-316243.23</v>
      </c>
      <c r="S278" s="55">
        <v>0</v>
      </c>
      <c r="T278" s="55">
        <v>-158391.51</v>
      </c>
      <c r="U278" s="55">
        <v>0</v>
      </c>
      <c r="V278" s="55">
        <v>-157851.72</v>
      </c>
      <c r="W278" s="55">
        <v>0</v>
      </c>
      <c r="X278" s="55">
        <v>-316243.23</v>
      </c>
      <c r="Y278" s="55">
        <v>0</v>
      </c>
      <c r="Z278" s="61">
        <f t="shared" si="15"/>
        <v>-1.5785172E-2</v>
      </c>
      <c r="AA278" s="59" t="str">
        <f>HLOOKUP(F278,'HY Financials'!$4:$4,1,0)</f>
        <v>HDFLXI</v>
      </c>
    </row>
    <row r="279" spans="1:27">
      <c r="A279" s="60">
        <f>IFERROR(VLOOKUP(J279,'TB mapping'!A:D,4,0),0)</f>
        <v>6.1</v>
      </c>
      <c r="B279" s="60">
        <f>IFERROR(VLOOKUP(J279,'TB mapping'!A:C,3,0),0)</f>
        <v>6.4</v>
      </c>
      <c r="C279" s="60" t="str">
        <f t="shared" si="13"/>
        <v>HDFLXI6.1</v>
      </c>
      <c r="D279" s="60" t="str">
        <f t="shared" si="14"/>
        <v>HDFLXI6.4</v>
      </c>
      <c r="E279" s="54" t="s">
        <v>790</v>
      </c>
      <c r="F279" s="54" t="s">
        <v>13</v>
      </c>
      <c r="G279" s="54" t="s">
        <v>220</v>
      </c>
      <c r="H279" s="55">
        <v>550000</v>
      </c>
      <c r="I279" s="54" t="s">
        <v>846</v>
      </c>
      <c r="J279" s="392">
        <v>553208</v>
      </c>
      <c r="K279" s="55">
        <v>0</v>
      </c>
      <c r="L279" s="54" t="s">
        <v>949</v>
      </c>
      <c r="M279" s="54" t="s">
        <v>793</v>
      </c>
      <c r="N279" s="55">
        <v>-1421851.45</v>
      </c>
      <c r="O279" s="55">
        <v>0</v>
      </c>
      <c r="P279" s="55">
        <v>-1314419.6299999999</v>
      </c>
      <c r="Q279" s="55">
        <v>0</v>
      </c>
      <c r="R279" s="55">
        <v>-2736271.08</v>
      </c>
      <c r="S279" s="55">
        <v>0</v>
      </c>
      <c r="T279" s="55">
        <v>-1421851.45</v>
      </c>
      <c r="U279" s="55">
        <v>0</v>
      </c>
      <c r="V279" s="55">
        <v>-1314419.6299999999</v>
      </c>
      <c r="W279" s="55">
        <v>0</v>
      </c>
      <c r="X279" s="55">
        <v>-2736271.08</v>
      </c>
      <c r="Y279" s="55">
        <v>0</v>
      </c>
      <c r="Z279" s="61">
        <f t="shared" si="15"/>
        <v>-0.13144196299999999</v>
      </c>
      <c r="AA279" s="59" t="str">
        <f>HLOOKUP(F279,'HY Financials'!$4:$4,1,0)</f>
        <v>HDFLXI</v>
      </c>
    </row>
    <row r="280" spans="1:27">
      <c r="A280" s="60">
        <f>IFERROR(VLOOKUP(J280,'TB mapping'!A:D,4,0),0)</f>
        <v>0</v>
      </c>
      <c r="B280" s="60">
        <f>IFERROR(VLOOKUP(J280,'TB mapping'!A:C,3,0),0)</f>
        <v>6.4</v>
      </c>
      <c r="C280" s="60" t="str">
        <f t="shared" si="13"/>
        <v>HDFLXI0</v>
      </c>
      <c r="D280" s="60" t="str">
        <f t="shared" si="14"/>
        <v>HDFLXI6.4</v>
      </c>
      <c r="E280" s="54" t="s">
        <v>790</v>
      </c>
      <c r="F280" s="54" t="s">
        <v>13</v>
      </c>
      <c r="G280" s="54" t="s">
        <v>220</v>
      </c>
      <c r="H280" s="55">
        <v>550000</v>
      </c>
      <c r="I280" s="54" t="s">
        <v>846</v>
      </c>
      <c r="J280" s="392">
        <v>555163</v>
      </c>
      <c r="K280" s="55">
        <v>0</v>
      </c>
      <c r="L280" s="54" t="s">
        <v>860</v>
      </c>
      <c r="M280" s="54" t="s">
        <v>793</v>
      </c>
      <c r="N280" s="55">
        <v>-5763.45</v>
      </c>
      <c r="O280" s="55">
        <v>0</v>
      </c>
      <c r="P280" s="55">
        <v>-3599.86</v>
      </c>
      <c r="Q280" s="55">
        <v>0</v>
      </c>
      <c r="R280" s="55">
        <v>-9363.31</v>
      </c>
      <c r="S280" s="55">
        <v>0</v>
      </c>
      <c r="T280" s="55">
        <v>-5763.45</v>
      </c>
      <c r="U280" s="55">
        <v>0</v>
      </c>
      <c r="V280" s="55">
        <v>-3599.86</v>
      </c>
      <c r="W280" s="55">
        <v>0</v>
      </c>
      <c r="X280" s="55">
        <v>-9363.31</v>
      </c>
      <c r="Y280" s="55">
        <v>0</v>
      </c>
      <c r="Z280" s="61">
        <f t="shared" si="15"/>
        <v>-3.5998600000000002E-4</v>
      </c>
      <c r="AA280" s="59" t="str">
        <f>HLOOKUP(F280,'HY Financials'!$4:$4,1,0)</f>
        <v>HDFLXI</v>
      </c>
    </row>
    <row r="281" spans="1:27">
      <c r="A281" s="60">
        <f>IFERROR(VLOOKUP(J281,'TB mapping'!A:D,4,0),0)</f>
        <v>0</v>
      </c>
      <c r="B281" s="60">
        <f>IFERROR(VLOOKUP(J281,'TB mapping'!A:C,3,0),0)</f>
        <v>6.4</v>
      </c>
      <c r="C281" s="60" t="str">
        <f t="shared" si="13"/>
        <v>HDFLXI0</v>
      </c>
      <c r="D281" s="60" t="str">
        <f t="shared" si="14"/>
        <v>HDFLXI6.4</v>
      </c>
      <c r="E281" s="54" t="s">
        <v>790</v>
      </c>
      <c r="F281" s="54" t="s">
        <v>13</v>
      </c>
      <c r="G281" s="54" t="s">
        <v>220</v>
      </c>
      <c r="H281" s="55">
        <v>550000</v>
      </c>
      <c r="I281" s="54" t="s">
        <v>846</v>
      </c>
      <c r="J281" s="392">
        <v>555204</v>
      </c>
      <c r="K281" s="55">
        <v>0</v>
      </c>
      <c r="L281" s="54" t="s">
        <v>950</v>
      </c>
      <c r="M281" s="54" t="s">
        <v>793</v>
      </c>
      <c r="N281" s="55">
        <v>-2511.39</v>
      </c>
      <c r="O281" s="55">
        <v>0</v>
      </c>
      <c r="P281" s="55">
        <v>-6701.68</v>
      </c>
      <c r="Q281" s="55">
        <v>0</v>
      </c>
      <c r="R281" s="55">
        <v>-9213.07</v>
      </c>
      <c r="S281" s="55">
        <v>0</v>
      </c>
      <c r="T281" s="55">
        <v>-2511.39</v>
      </c>
      <c r="U281" s="55">
        <v>0</v>
      </c>
      <c r="V281" s="55">
        <v>-6701.68</v>
      </c>
      <c r="W281" s="55">
        <v>0</v>
      </c>
      <c r="X281" s="55">
        <v>-9213.07</v>
      </c>
      <c r="Y281" s="55">
        <v>0</v>
      </c>
      <c r="Z281" s="61">
        <f t="shared" si="15"/>
        <v>-6.7016800000000007E-4</v>
      </c>
      <c r="AA281" s="59" t="str">
        <f>HLOOKUP(F281,'HY Financials'!$4:$4,1,0)</f>
        <v>HDFLXI</v>
      </c>
    </row>
    <row r="282" spans="1:27">
      <c r="A282" s="60">
        <f>IFERROR(VLOOKUP(J282,'TB mapping'!A:D,4,0),0)</f>
        <v>0</v>
      </c>
      <c r="B282" s="60">
        <f>IFERROR(VLOOKUP(J282,'TB mapping'!A:C,3,0),0)</f>
        <v>6.4</v>
      </c>
      <c r="C282" s="60" t="str">
        <f t="shared" si="13"/>
        <v>HDFLXI0</v>
      </c>
      <c r="D282" s="60" t="str">
        <f t="shared" si="14"/>
        <v>HDFLXI6.4</v>
      </c>
      <c r="E282" s="54" t="s">
        <v>790</v>
      </c>
      <c r="F282" s="54" t="s">
        <v>13</v>
      </c>
      <c r="G282" s="54" t="s">
        <v>220</v>
      </c>
      <c r="H282" s="55">
        <v>550000</v>
      </c>
      <c r="I282" s="54" t="s">
        <v>846</v>
      </c>
      <c r="J282" s="392">
        <v>555597</v>
      </c>
      <c r="K282" s="55">
        <v>0</v>
      </c>
      <c r="L282" s="54" t="s">
        <v>861</v>
      </c>
      <c r="M282" s="54" t="s">
        <v>793</v>
      </c>
      <c r="N282" s="55">
        <v>-197442.65</v>
      </c>
      <c r="O282" s="55">
        <v>0</v>
      </c>
      <c r="P282" s="55">
        <v>-182952.57</v>
      </c>
      <c r="Q282" s="55">
        <v>0</v>
      </c>
      <c r="R282" s="55">
        <v>-380395.22</v>
      </c>
      <c r="S282" s="55">
        <v>0</v>
      </c>
      <c r="T282" s="55">
        <v>-197442.65</v>
      </c>
      <c r="U282" s="55">
        <v>0</v>
      </c>
      <c r="V282" s="55">
        <v>-182952.57</v>
      </c>
      <c r="W282" s="55">
        <v>0</v>
      </c>
      <c r="X282" s="55">
        <v>-380395.22</v>
      </c>
      <c r="Y282" s="55">
        <v>0</v>
      </c>
      <c r="Z282" s="61">
        <f t="shared" si="15"/>
        <v>-1.8295257000000002E-2</v>
      </c>
      <c r="AA282" s="59" t="str">
        <f>HLOOKUP(F282,'HY Financials'!$4:$4,1,0)</f>
        <v>HDFLXI</v>
      </c>
    </row>
    <row r="283" spans="1:27">
      <c r="A283" s="60">
        <f>IFERROR(VLOOKUP(J283,'TB mapping'!A:D,4,0),0)</f>
        <v>0</v>
      </c>
      <c r="B283" s="60">
        <f>IFERROR(VLOOKUP(J283,'TB mapping'!A:C,3,0),0)</f>
        <v>6.4</v>
      </c>
      <c r="C283" s="60" t="str">
        <f t="shared" si="13"/>
        <v>HDFLXI0</v>
      </c>
      <c r="D283" s="60" t="str">
        <f t="shared" si="14"/>
        <v>HDFLXI6.4</v>
      </c>
      <c r="E283" s="54" t="s">
        <v>790</v>
      </c>
      <c r="F283" s="54" t="s">
        <v>13</v>
      </c>
      <c r="G283" s="54" t="s">
        <v>220</v>
      </c>
      <c r="H283" s="55">
        <v>550000</v>
      </c>
      <c r="I283" s="54" t="s">
        <v>846</v>
      </c>
      <c r="J283" s="392">
        <v>555598</v>
      </c>
      <c r="K283" s="55">
        <v>0</v>
      </c>
      <c r="L283" s="54" t="s">
        <v>862</v>
      </c>
      <c r="M283" s="54" t="s">
        <v>793</v>
      </c>
      <c r="N283" s="55">
        <v>-197442.65</v>
      </c>
      <c r="O283" s="55">
        <v>0</v>
      </c>
      <c r="P283" s="55">
        <v>-182952.57</v>
      </c>
      <c r="Q283" s="55">
        <v>0</v>
      </c>
      <c r="R283" s="55">
        <v>-380395.22</v>
      </c>
      <c r="S283" s="55">
        <v>0</v>
      </c>
      <c r="T283" s="55">
        <v>-197442.65</v>
      </c>
      <c r="U283" s="55">
        <v>0</v>
      </c>
      <c r="V283" s="55">
        <v>-182952.57</v>
      </c>
      <c r="W283" s="55">
        <v>0</v>
      </c>
      <c r="X283" s="55">
        <v>-380395.22</v>
      </c>
      <c r="Y283" s="55">
        <v>0</v>
      </c>
      <c r="Z283" s="61">
        <f t="shared" si="15"/>
        <v>-1.8295257000000002E-2</v>
      </c>
      <c r="AA283" s="59" t="str">
        <f>HLOOKUP(F283,'HY Financials'!$4:$4,1,0)</f>
        <v>HDFLXI</v>
      </c>
    </row>
    <row r="284" spans="1:27">
      <c r="A284" s="60">
        <f>IFERROR(VLOOKUP(J284,'TB mapping'!A:D,4,0),0)</f>
        <v>0</v>
      </c>
      <c r="B284" s="60">
        <f>IFERROR(VLOOKUP(J284,'TB mapping'!A:C,3,0),0)</f>
        <v>6.4</v>
      </c>
      <c r="C284" s="60" t="str">
        <f t="shared" si="13"/>
        <v>HDFLXI0</v>
      </c>
      <c r="D284" s="60" t="str">
        <f t="shared" si="14"/>
        <v>HDFLXI6.4</v>
      </c>
      <c r="E284" s="54" t="s">
        <v>790</v>
      </c>
      <c r="F284" s="54" t="s">
        <v>13</v>
      </c>
      <c r="G284" s="54" t="s">
        <v>220</v>
      </c>
      <c r="H284" s="55">
        <v>550000</v>
      </c>
      <c r="I284" s="54" t="s">
        <v>846</v>
      </c>
      <c r="J284" s="392">
        <v>555599</v>
      </c>
      <c r="K284" s="55">
        <v>0</v>
      </c>
      <c r="L284" s="54" t="s">
        <v>1487</v>
      </c>
      <c r="M284" s="54" t="s">
        <v>793</v>
      </c>
      <c r="N284" s="55">
        <v>0</v>
      </c>
      <c r="O284" s="55">
        <v>2544.38</v>
      </c>
      <c r="P284" s="55">
        <v>0</v>
      </c>
      <c r="Q284" s="55">
        <v>2572.7600000000002</v>
      </c>
      <c r="R284" s="55">
        <v>0</v>
      </c>
      <c r="S284" s="55">
        <v>5117.1400000000003</v>
      </c>
      <c r="T284" s="55">
        <v>0</v>
      </c>
      <c r="U284" s="55">
        <v>2544.38</v>
      </c>
      <c r="V284" s="55">
        <v>0</v>
      </c>
      <c r="W284" s="55">
        <v>2572.7600000000002</v>
      </c>
      <c r="X284" s="55">
        <v>0</v>
      </c>
      <c r="Y284" s="55">
        <v>5117.1400000000003</v>
      </c>
      <c r="Z284" s="61">
        <f t="shared" si="15"/>
        <v>2.5727600000000002E-4</v>
      </c>
      <c r="AA284" s="59" t="str">
        <f>HLOOKUP(F284,'HY Financials'!$4:$4,1,0)</f>
        <v>HDFLXI</v>
      </c>
    </row>
    <row r="285" spans="1:27">
      <c r="A285" s="60">
        <f>IFERROR(VLOOKUP(J285,'TB mapping'!A:D,4,0),0)</f>
        <v>0</v>
      </c>
      <c r="B285" s="60">
        <f>IFERROR(VLOOKUP(J285,'TB mapping'!A:C,3,0),0)</f>
        <v>6.4</v>
      </c>
      <c r="C285" s="60" t="str">
        <f t="shared" si="13"/>
        <v>HDFLXI0</v>
      </c>
      <c r="D285" s="60" t="str">
        <f t="shared" si="14"/>
        <v>HDFLXI6.4</v>
      </c>
      <c r="E285" s="54" t="s">
        <v>790</v>
      </c>
      <c r="F285" s="54" t="s">
        <v>13</v>
      </c>
      <c r="G285" s="54" t="s">
        <v>220</v>
      </c>
      <c r="H285" s="55">
        <v>550000</v>
      </c>
      <c r="I285" s="54" t="s">
        <v>846</v>
      </c>
      <c r="J285" s="392">
        <v>555600</v>
      </c>
      <c r="K285" s="55">
        <v>0</v>
      </c>
      <c r="L285" s="54" t="s">
        <v>1488</v>
      </c>
      <c r="M285" s="54" t="s">
        <v>793</v>
      </c>
      <c r="N285" s="55">
        <v>0</v>
      </c>
      <c r="O285" s="55">
        <v>2544.38</v>
      </c>
      <c r="P285" s="55">
        <v>0</v>
      </c>
      <c r="Q285" s="55">
        <v>2572.7600000000002</v>
      </c>
      <c r="R285" s="55">
        <v>0</v>
      </c>
      <c r="S285" s="55">
        <v>5117.1400000000003</v>
      </c>
      <c r="T285" s="55">
        <v>0</v>
      </c>
      <c r="U285" s="55">
        <v>2544.38</v>
      </c>
      <c r="V285" s="55">
        <v>0</v>
      </c>
      <c r="W285" s="55">
        <v>2572.7600000000002</v>
      </c>
      <c r="X285" s="55">
        <v>0</v>
      </c>
      <c r="Y285" s="55">
        <v>5117.1400000000003</v>
      </c>
      <c r="Z285" s="61">
        <f t="shared" si="15"/>
        <v>2.5727600000000002E-4</v>
      </c>
      <c r="AA285" s="59" t="str">
        <f>HLOOKUP(F285,'HY Financials'!$4:$4,1,0)</f>
        <v>HDFLXI</v>
      </c>
    </row>
    <row r="286" spans="1:27">
      <c r="A286" s="60">
        <f>IFERROR(VLOOKUP(J286,'TB mapping'!A:D,4,0),0)</f>
        <v>0</v>
      </c>
      <c r="B286" s="60">
        <f>IFERROR(VLOOKUP(J286,'TB mapping'!A:C,3,0),0)</f>
        <v>6.4</v>
      </c>
      <c r="C286" s="60" t="str">
        <f t="shared" si="13"/>
        <v>HDFLXI0</v>
      </c>
      <c r="D286" s="60" t="str">
        <f t="shared" si="14"/>
        <v>HDFLXI6.4</v>
      </c>
      <c r="E286" s="54" t="s">
        <v>790</v>
      </c>
      <c r="F286" s="54" t="s">
        <v>13</v>
      </c>
      <c r="G286" s="54" t="s">
        <v>220</v>
      </c>
      <c r="H286" s="55">
        <v>550000</v>
      </c>
      <c r="I286" s="54" t="s">
        <v>846</v>
      </c>
      <c r="J286" s="392">
        <v>556653</v>
      </c>
      <c r="K286" s="55">
        <v>0</v>
      </c>
      <c r="L286" s="54" t="s">
        <v>2073</v>
      </c>
      <c r="M286" s="54" t="s">
        <v>793</v>
      </c>
      <c r="N286" s="55">
        <v>-5219.63</v>
      </c>
      <c r="O286" s="55">
        <v>0</v>
      </c>
      <c r="P286" s="55">
        <v>-5405.38</v>
      </c>
      <c r="Q286" s="55">
        <v>0</v>
      </c>
      <c r="R286" s="55">
        <v>-10625.01</v>
      </c>
      <c r="S286" s="55">
        <v>0</v>
      </c>
      <c r="T286" s="55">
        <v>-5219.63</v>
      </c>
      <c r="U286" s="55">
        <v>0</v>
      </c>
      <c r="V286" s="55">
        <v>-5405.38</v>
      </c>
      <c r="W286" s="55">
        <v>0</v>
      </c>
      <c r="X286" s="55">
        <v>-10625.01</v>
      </c>
      <c r="Y286" s="55">
        <v>0</v>
      </c>
      <c r="Z286" s="61">
        <f t="shared" si="15"/>
        <v>-5.4053800000000002E-4</v>
      </c>
      <c r="AA286" s="59" t="str">
        <f>HLOOKUP(F286,'HY Financials'!$4:$4,1,0)</f>
        <v>HDFLXI</v>
      </c>
    </row>
    <row r="287" spans="1:27">
      <c r="A287" s="60">
        <f>IFERROR(VLOOKUP(J287,'TB mapping'!A:D,4,0),0)</f>
        <v>6.2</v>
      </c>
      <c r="B287" s="60">
        <f>IFERROR(VLOOKUP(J287,'TB mapping'!A:C,3,0),0)</f>
        <v>6.4</v>
      </c>
      <c r="C287" s="60" t="str">
        <f t="shared" si="13"/>
        <v>HDFLXI6.2</v>
      </c>
      <c r="D287" s="60" t="str">
        <f t="shared" si="14"/>
        <v>HDFLXI6.4</v>
      </c>
      <c r="E287" s="54" t="s">
        <v>790</v>
      </c>
      <c r="F287" s="54" t="s">
        <v>13</v>
      </c>
      <c r="G287" s="54" t="s">
        <v>220</v>
      </c>
      <c r="H287" s="55">
        <v>555100</v>
      </c>
      <c r="I287" s="54" t="s">
        <v>863</v>
      </c>
      <c r="J287" s="392">
        <v>555100</v>
      </c>
      <c r="K287" s="55">
        <v>0</v>
      </c>
      <c r="L287" s="54" t="s">
        <v>864</v>
      </c>
      <c r="M287" s="54" t="s">
        <v>793</v>
      </c>
      <c r="N287" s="55">
        <v>-2193802.37</v>
      </c>
      <c r="O287" s="55">
        <v>0</v>
      </c>
      <c r="P287" s="55">
        <v>-2032802.13</v>
      </c>
      <c r="Q287" s="55">
        <v>0</v>
      </c>
      <c r="R287" s="55">
        <v>-4226604.5</v>
      </c>
      <c r="S287" s="55">
        <v>0</v>
      </c>
      <c r="T287" s="55">
        <v>-2193802.37</v>
      </c>
      <c r="U287" s="55">
        <v>0</v>
      </c>
      <c r="V287" s="55">
        <v>-2032802.13</v>
      </c>
      <c r="W287" s="55">
        <v>0</v>
      </c>
      <c r="X287" s="55">
        <v>-4226604.5</v>
      </c>
      <c r="Y287" s="55">
        <v>0</v>
      </c>
      <c r="Z287" s="61">
        <f t="shared" si="15"/>
        <v>-0.20328021299999999</v>
      </c>
      <c r="AA287" s="59" t="str">
        <f>HLOOKUP(F287,'HY Financials'!$4:$4,1,0)</f>
        <v>HDFLXI</v>
      </c>
    </row>
    <row r="288" spans="1:27">
      <c r="A288" s="60">
        <f>IFERROR(VLOOKUP(J288,'TB mapping'!A:D,4,0),0)</f>
        <v>6.2</v>
      </c>
      <c r="B288" s="60">
        <f>IFERROR(VLOOKUP(J288,'TB mapping'!A:C,3,0),0)</f>
        <v>6.4</v>
      </c>
      <c r="C288" s="60" t="str">
        <f t="shared" si="13"/>
        <v>HDFLXI6.2</v>
      </c>
      <c r="D288" s="60" t="str">
        <f t="shared" si="14"/>
        <v>HDFLXI6.4</v>
      </c>
      <c r="E288" s="54" t="s">
        <v>790</v>
      </c>
      <c r="F288" s="54" t="s">
        <v>13</v>
      </c>
      <c r="G288" s="54" t="s">
        <v>220</v>
      </c>
      <c r="H288" s="55">
        <v>555100</v>
      </c>
      <c r="I288" s="54" t="s">
        <v>863</v>
      </c>
      <c r="J288" s="392">
        <v>555329</v>
      </c>
      <c r="K288" s="55">
        <v>0</v>
      </c>
      <c r="L288" s="54" t="s">
        <v>1491</v>
      </c>
      <c r="M288" s="54" t="s">
        <v>793</v>
      </c>
      <c r="N288" s="55">
        <v>0</v>
      </c>
      <c r="O288" s="55">
        <v>28272.32</v>
      </c>
      <c r="P288" s="55">
        <v>0</v>
      </c>
      <c r="Q288" s="55">
        <v>28585.61</v>
      </c>
      <c r="R288" s="55">
        <v>0</v>
      </c>
      <c r="S288" s="55">
        <v>56857.93</v>
      </c>
      <c r="T288" s="55">
        <v>0</v>
      </c>
      <c r="U288" s="55">
        <v>28272.32</v>
      </c>
      <c r="V288" s="55">
        <v>0</v>
      </c>
      <c r="W288" s="55">
        <v>28585.61</v>
      </c>
      <c r="X288" s="55">
        <v>0</v>
      </c>
      <c r="Y288" s="55">
        <v>56857.93</v>
      </c>
      <c r="Z288" s="61">
        <f t="shared" si="15"/>
        <v>2.8585609999999999E-3</v>
      </c>
      <c r="AA288" s="59" t="str">
        <f>HLOOKUP(F288,'HY Financials'!$4:$4,1,0)</f>
        <v>HDFLXI</v>
      </c>
    </row>
    <row r="289" spans="1:27">
      <c r="A289" s="60">
        <f>IFERROR(VLOOKUP(J289,'TB mapping'!A:D,4,0),0)</f>
        <v>0</v>
      </c>
      <c r="B289" s="60" t="str">
        <f>IFERROR(VLOOKUP(J289,'TB mapping'!A:C,3,0),0)</f>
        <v>ignore</v>
      </c>
      <c r="C289" s="60" t="str">
        <f t="shared" si="13"/>
        <v>HDFLXI0</v>
      </c>
      <c r="D289" s="60" t="str">
        <f t="shared" si="14"/>
        <v>HDFLXIignore</v>
      </c>
      <c r="E289" s="54" t="s">
        <v>790</v>
      </c>
      <c r="F289" s="54" t="s">
        <v>13</v>
      </c>
      <c r="G289" s="54" t="s">
        <v>220</v>
      </c>
      <c r="H289" s="55">
        <v>555300</v>
      </c>
      <c r="I289" s="54" t="s">
        <v>951</v>
      </c>
      <c r="J289" s="55">
        <v>553301</v>
      </c>
      <c r="K289" s="55">
        <v>0</v>
      </c>
      <c r="L289" s="54" t="s">
        <v>952</v>
      </c>
      <c r="M289" s="54" t="s">
        <v>793</v>
      </c>
      <c r="N289" s="55">
        <v>-218753.62</v>
      </c>
      <c r="O289" s="55">
        <v>0</v>
      </c>
      <c r="P289" s="55">
        <v>-56327.81</v>
      </c>
      <c r="Q289" s="55">
        <v>0</v>
      </c>
      <c r="R289" s="55">
        <v>-275081.43</v>
      </c>
      <c r="S289" s="55">
        <v>0</v>
      </c>
      <c r="T289" s="55">
        <v>-218753.62</v>
      </c>
      <c r="U289" s="55">
        <v>0</v>
      </c>
      <c r="V289" s="55">
        <v>-56327.81</v>
      </c>
      <c r="W289" s="55">
        <v>0</v>
      </c>
      <c r="X289" s="55">
        <v>-275081.43</v>
      </c>
      <c r="Y289" s="55">
        <v>0</v>
      </c>
      <c r="Z289" s="61">
        <f t="shared" si="15"/>
        <v>-5.6327809999999999E-3</v>
      </c>
      <c r="AA289" s="59" t="str">
        <f>HLOOKUP(F289,'HY Financials'!$4:$4,1,0)</f>
        <v>HDFLXI</v>
      </c>
    </row>
    <row r="290" spans="1:27">
      <c r="A290" s="60">
        <f>IFERROR(VLOOKUP(J290,'TB mapping'!A:D,4,0),0)</f>
        <v>0</v>
      </c>
      <c r="B290" s="60" t="str">
        <f>IFERROR(VLOOKUP(J290,'TB mapping'!A:C,3,0),0)</f>
        <v>ignore</v>
      </c>
      <c r="C290" s="60" t="str">
        <f t="shared" si="13"/>
        <v>HDFLXI0</v>
      </c>
      <c r="D290" s="60" t="str">
        <f t="shared" si="14"/>
        <v>HDFLXIignore</v>
      </c>
      <c r="E290" s="54" t="s">
        <v>790</v>
      </c>
      <c r="F290" s="54" t="s">
        <v>13</v>
      </c>
      <c r="G290" s="54" t="s">
        <v>220</v>
      </c>
      <c r="H290" s="55">
        <v>555300</v>
      </c>
      <c r="I290" s="54" t="s">
        <v>951</v>
      </c>
      <c r="J290" s="55">
        <v>553302</v>
      </c>
      <c r="K290" s="55">
        <v>0</v>
      </c>
      <c r="L290" s="54" t="s">
        <v>953</v>
      </c>
      <c r="M290" s="54" t="s">
        <v>793</v>
      </c>
      <c r="N290" s="55">
        <v>-6359.44</v>
      </c>
      <c r="O290" s="55">
        <v>0</v>
      </c>
      <c r="P290" s="55">
        <v>-2595.4299999999998</v>
      </c>
      <c r="Q290" s="55">
        <v>0</v>
      </c>
      <c r="R290" s="55">
        <v>-8954.8700000000008</v>
      </c>
      <c r="S290" s="55">
        <v>0</v>
      </c>
      <c r="T290" s="55">
        <v>-6359.44</v>
      </c>
      <c r="U290" s="55">
        <v>0</v>
      </c>
      <c r="V290" s="55">
        <v>-2595.4299999999998</v>
      </c>
      <c r="W290" s="55">
        <v>0</v>
      </c>
      <c r="X290" s="55">
        <v>-8954.8700000000008</v>
      </c>
      <c r="Y290" s="55">
        <v>0</v>
      </c>
      <c r="Z290" s="61">
        <f t="shared" si="15"/>
        <v>-2.5954299999999999E-4</v>
      </c>
      <c r="AA290" s="59" t="str">
        <f>HLOOKUP(F290,'HY Financials'!$4:$4,1,0)</f>
        <v>HDFLXI</v>
      </c>
    </row>
    <row r="291" spans="1:27">
      <c r="A291" s="60">
        <f>IFERROR(VLOOKUP(J291,'TB mapping'!A:D,4,0),0)</f>
        <v>0</v>
      </c>
      <c r="B291" s="60" t="str">
        <f>IFERROR(VLOOKUP(J291,'TB mapping'!A:C,3,0),0)</f>
        <v>ignore</v>
      </c>
      <c r="C291" s="60" t="str">
        <f t="shared" si="13"/>
        <v>HDFLXI0</v>
      </c>
      <c r="D291" s="60" t="str">
        <f t="shared" si="14"/>
        <v>HDFLXIignore</v>
      </c>
      <c r="E291" s="54" t="s">
        <v>790</v>
      </c>
      <c r="F291" s="54" t="s">
        <v>13</v>
      </c>
      <c r="G291" s="54" t="s">
        <v>220</v>
      </c>
      <c r="H291" s="55">
        <v>555300</v>
      </c>
      <c r="I291" s="54" t="s">
        <v>951</v>
      </c>
      <c r="J291" s="55">
        <v>554349</v>
      </c>
      <c r="K291" s="55">
        <v>0</v>
      </c>
      <c r="L291" s="54" t="s">
        <v>955</v>
      </c>
      <c r="M291" s="54" t="s">
        <v>793</v>
      </c>
      <c r="N291" s="55">
        <v>-5760.06</v>
      </c>
      <c r="O291" s="55">
        <v>0</v>
      </c>
      <c r="P291" s="55">
        <v>-4499.16</v>
      </c>
      <c r="Q291" s="55">
        <v>0</v>
      </c>
      <c r="R291" s="55">
        <v>-10259.219999999999</v>
      </c>
      <c r="S291" s="55">
        <v>0</v>
      </c>
      <c r="T291" s="55">
        <v>-5760.06</v>
      </c>
      <c r="U291" s="55">
        <v>0</v>
      </c>
      <c r="V291" s="55">
        <v>-4499.16</v>
      </c>
      <c r="W291" s="55">
        <v>0</v>
      </c>
      <c r="X291" s="55">
        <v>-10259.219999999999</v>
      </c>
      <c r="Y291" s="55">
        <v>0</v>
      </c>
      <c r="Z291" s="61">
        <f t="shared" si="15"/>
        <v>-4.4991599999999997E-4</v>
      </c>
      <c r="AA291" s="59" t="str">
        <f>HLOOKUP(F291,'HY Financials'!$4:$4,1,0)</f>
        <v>HDFLXI</v>
      </c>
    </row>
    <row r="292" spans="1:27">
      <c r="A292" s="60">
        <f>IFERROR(VLOOKUP(J292,'TB mapping'!A:D,4,0),0)</f>
        <v>0</v>
      </c>
      <c r="B292" s="60" t="str">
        <f>IFERROR(VLOOKUP(J292,'TB mapping'!A:C,3,0),0)</f>
        <v>ignore</v>
      </c>
      <c r="C292" s="60" t="str">
        <f t="shared" si="13"/>
        <v>HDFLXI0</v>
      </c>
      <c r="D292" s="60" t="str">
        <f t="shared" si="14"/>
        <v>HDFLXIignore</v>
      </c>
      <c r="E292" s="54" t="s">
        <v>790</v>
      </c>
      <c r="F292" s="54" t="s">
        <v>13</v>
      </c>
      <c r="G292" s="54" t="s">
        <v>220</v>
      </c>
      <c r="H292" s="55">
        <v>555300</v>
      </c>
      <c r="I292" s="54" t="s">
        <v>951</v>
      </c>
      <c r="J292" s="55">
        <v>554375</v>
      </c>
      <c r="K292" s="55">
        <v>0</v>
      </c>
      <c r="L292" s="54" t="s">
        <v>957</v>
      </c>
      <c r="M292" s="54" t="s">
        <v>793</v>
      </c>
      <c r="N292" s="55">
        <v>-112953.83</v>
      </c>
      <c r="O292" s="55">
        <v>0</v>
      </c>
      <c r="P292" s="55">
        <v>-41579.919999999998</v>
      </c>
      <c r="Q292" s="55">
        <v>0</v>
      </c>
      <c r="R292" s="55">
        <v>-154533.75</v>
      </c>
      <c r="S292" s="55">
        <v>0</v>
      </c>
      <c r="T292" s="55">
        <v>-112953.83</v>
      </c>
      <c r="U292" s="55">
        <v>0</v>
      </c>
      <c r="V292" s="55">
        <v>-41579.919999999998</v>
      </c>
      <c r="W292" s="55">
        <v>0</v>
      </c>
      <c r="X292" s="55">
        <v>-154533.75</v>
      </c>
      <c r="Y292" s="55">
        <v>0</v>
      </c>
      <c r="Z292" s="61">
        <f t="shared" si="15"/>
        <v>-4.1579920000000001E-3</v>
      </c>
      <c r="AA292" s="59" t="str">
        <f>HLOOKUP(F292,'HY Financials'!$4:$4,1,0)</f>
        <v>HDFLXI</v>
      </c>
    </row>
    <row r="293" spans="1:27">
      <c r="A293" s="60" t="str">
        <f>IFERROR(VLOOKUP(J293,'TB mapping'!A:D,4,0),0)</f>
        <v>Ignore</v>
      </c>
      <c r="B293" s="60" t="str">
        <f>IFERROR(VLOOKUP(J293,'TB mapping'!A:C,3,0),0)</f>
        <v>Ignore</v>
      </c>
      <c r="C293" s="60" t="str">
        <f t="shared" si="13"/>
        <v>HDINCFIgnore</v>
      </c>
      <c r="D293" s="60" t="str">
        <f t="shared" si="14"/>
        <v>HDINCFIgnore</v>
      </c>
      <c r="E293" s="54" t="s">
        <v>790</v>
      </c>
      <c r="F293" s="54" t="s">
        <v>2</v>
      </c>
      <c r="G293" s="54" t="s">
        <v>1191</v>
      </c>
      <c r="H293" s="55">
        <v>102000</v>
      </c>
      <c r="I293" s="54" t="s">
        <v>791</v>
      </c>
      <c r="J293" s="55">
        <v>102130</v>
      </c>
      <c r="K293" s="55">
        <v>0</v>
      </c>
      <c r="L293" s="54" t="s">
        <v>882</v>
      </c>
      <c r="M293" s="54" t="s">
        <v>793</v>
      </c>
      <c r="N293" s="55">
        <v>-322773789.5</v>
      </c>
      <c r="O293" s="55">
        <v>0</v>
      </c>
      <c r="P293" s="55">
        <v>-59978645.5</v>
      </c>
      <c r="Q293" s="55">
        <v>0</v>
      </c>
      <c r="R293" s="55">
        <v>-382752435</v>
      </c>
      <c r="S293" s="55">
        <v>0</v>
      </c>
      <c r="T293" s="55">
        <v>-322773789.5</v>
      </c>
      <c r="U293" s="55">
        <v>0</v>
      </c>
      <c r="V293" s="55">
        <v>-59978645.5</v>
      </c>
      <c r="W293" s="55">
        <v>0</v>
      </c>
      <c r="X293" s="55">
        <v>-382752435</v>
      </c>
      <c r="Y293" s="55">
        <v>0</v>
      </c>
      <c r="Z293" s="61">
        <f t="shared" si="15"/>
        <v>-5.9978645500000001</v>
      </c>
      <c r="AA293" s="59" t="str">
        <f>HLOOKUP(F293,'HY Financials'!$4:$4,1,0)</f>
        <v>HDINCF</v>
      </c>
    </row>
    <row r="294" spans="1:27">
      <c r="A294" s="60" t="str">
        <f>IFERROR(VLOOKUP(J294,'TB mapping'!A:D,4,0),0)</f>
        <v>Ignore</v>
      </c>
      <c r="B294" s="60" t="str">
        <f>IFERROR(VLOOKUP(J294,'TB mapping'!A:C,3,0),0)</f>
        <v>Ignore</v>
      </c>
      <c r="C294" s="60" t="str">
        <f t="shared" si="13"/>
        <v>HDINCFIgnore</v>
      </c>
      <c r="D294" s="60" t="str">
        <f t="shared" si="14"/>
        <v>HDINCFIgnore</v>
      </c>
      <c r="E294" s="54" t="s">
        <v>790</v>
      </c>
      <c r="F294" s="54" t="s">
        <v>2</v>
      </c>
      <c r="G294" s="54" t="s">
        <v>1191</v>
      </c>
      <c r="H294" s="55">
        <v>102000</v>
      </c>
      <c r="I294" s="54" t="s">
        <v>791</v>
      </c>
      <c r="J294" s="55">
        <v>102135</v>
      </c>
      <c r="K294" s="55">
        <v>0</v>
      </c>
      <c r="L294" s="54" t="s">
        <v>883</v>
      </c>
      <c r="M294" s="54" t="s">
        <v>793</v>
      </c>
      <c r="N294" s="55">
        <v>-32550354</v>
      </c>
      <c r="O294" s="55">
        <v>0</v>
      </c>
      <c r="P294" s="55">
        <v>0</v>
      </c>
      <c r="Q294" s="55">
        <v>16275177</v>
      </c>
      <c r="R294" s="55">
        <v>-16275177</v>
      </c>
      <c r="S294" s="55">
        <v>0</v>
      </c>
      <c r="T294" s="55">
        <v>-32550354</v>
      </c>
      <c r="U294" s="55">
        <v>0</v>
      </c>
      <c r="V294" s="55">
        <v>0</v>
      </c>
      <c r="W294" s="55">
        <v>16275177</v>
      </c>
      <c r="X294" s="55">
        <v>-16275177</v>
      </c>
      <c r="Y294" s="55">
        <v>0</v>
      </c>
      <c r="Z294" s="61">
        <f t="shared" si="15"/>
        <v>1.6275177000000001</v>
      </c>
      <c r="AA294" s="59" t="str">
        <f>HLOOKUP(F294,'HY Financials'!$4:$4,1,0)</f>
        <v>HDINCF</v>
      </c>
    </row>
    <row r="295" spans="1:27">
      <c r="A295" s="60" t="str">
        <f>IFERROR(VLOOKUP(J295,'TB mapping'!A:D,4,0),0)</f>
        <v>Ignore</v>
      </c>
      <c r="B295" s="60" t="str">
        <f>IFERROR(VLOOKUP(J295,'TB mapping'!A:C,3,0),0)</f>
        <v>Ignore</v>
      </c>
      <c r="C295" s="60" t="str">
        <f t="shared" si="13"/>
        <v>HDINCFIgnore</v>
      </c>
      <c r="D295" s="60" t="str">
        <f t="shared" si="14"/>
        <v>HDINCFIgnore</v>
      </c>
      <c r="E295" s="54" t="s">
        <v>790</v>
      </c>
      <c r="F295" s="54" t="s">
        <v>2</v>
      </c>
      <c r="G295" s="54" t="s">
        <v>1191</v>
      </c>
      <c r="H295" s="55">
        <v>102000</v>
      </c>
      <c r="I295" s="54" t="s">
        <v>791</v>
      </c>
      <c r="J295" s="55">
        <v>102180</v>
      </c>
      <c r="K295" s="55">
        <v>0</v>
      </c>
      <c r="L295" s="54" t="s">
        <v>979</v>
      </c>
      <c r="M295" s="54" t="s">
        <v>793</v>
      </c>
      <c r="N295" s="55">
        <v>-0.01</v>
      </c>
      <c r="O295" s="55">
        <v>0</v>
      </c>
      <c r="P295" s="55">
        <v>0</v>
      </c>
      <c r="Q295" s="55">
        <v>0</v>
      </c>
      <c r="R295" s="55">
        <v>-0.01</v>
      </c>
      <c r="S295" s="55">
        <v>0</v>
      </c>
      <c r="T295" s="55">
        <v>-0.01</v>
      </c>
      <c r="U295" s="55">
        <v>0</v>
      </c>
      <c r="V295" s="55">
        <v>0</v>
      </c>
      <c r="W295" s="55">
        <v>0</v>
      </c>
      <c r="X295" s="55">
        <v>-0.01</v>
      </c>
      <c r="Y295" s="55">
        <v>0</v>
      </c>
      <c r="Z295" s="61">
        <f t="shared" si="15"/>
        <v>0</v>
      </c>
      <c r="AA295" s="59" t="str">
        <f>HLOOKUP(F295,'HY Financials'!$4:$4,1,0)</f>
        <v>HDINCF</v>
      </c>
    </row>
    <row r="296" spans="1:27">
      <c r="A296" s="60" t="str">
        <f>IFERROR(VLOOKUP(J296,'TB mapping'!A:D,4,0),0)</f>
        <v>Ignore</v>
      </c>
      <c r="B296" s="60" t="str">
        <f>IFERROR(VLOOKUP(J296,'TB mapping'!A:C,3,0),0)</f>
        <v>Ignore</v>
      </c>
      <c r="C296" s="60" t="str">
        <f t="shared" si="13"/>
        <v>HDINCFIgnore</v>
      </c>
      <c r="D296" s="60" t="str">
        <f t="shared" si="14"/>
        <v>HDINCFIgnore</v>
      </c>
      <c r="E296" s="54" t="s">
        <v>790</v>
      </c>
      <c r="F296" s="54" t="s">
        <v>2</v>
      </c>
      <c r="G296" s="54" t="s">
        <v>1191</v>
      </c>
      <c r="H296" s="55">
        <v>102000</v>
      </c>
      <c r="I296" s="54" t="s">
        <v>791</v>
      </c>
      <c r="J296" s="55">
        <v>102210</v>
      </c>
      <c r="K296" s="55">
        <v>0</v>
      </c>
      <c r="L296" s="54" t="s">
        <v>980</v>
      </c>
      <c r="M296" s="54" t="s">
        <v>793</v>
      </c>
      <c r="N296" s="55">
        <v>0</v>
      </c>
      <c r="O296" s="55">
        <v>0.01</v>
      </c>
      <c r="P296" s="55">
        <v>0</v>
      </c>
      <c r="Q296" s="55">
        <v>0</v>
      </c>
      <c r="R296" s="55">
        <v>0</v>
      </c>
      <c r="S296" s="55">
        <v>0.01</v>
      </c>
      <c r="T296" s="55">
        <v>0</v>
      </c>
      <c r="U296" s="55">
        <v>0.01</v>
      </c>
      <c r="V296" s="55">
        <v>0</v>
      </c>
      <c r="W296" s="55">
        <v>0</v>
      </c>
      <c r="X296" s="55">
        <v>0</v>
      </c>
      <c r="Y296" s="55">
        <v>0.01</v>
      </c>
      <c r="Z296" s="61">
        <f t="shared" si="15"/>
        <v>0</v>
      </c>
      <c r="AA296" s="59" t="str">
        <f>HLOOKUP(F296,'HY Financials'!$4:$4,1,0)</f>
        <v>HDINCF</v>
      </c>
    </row>
    <row r="297" spans="1:27">
      <c r="A297" s="60">
        <f>IFERROR(VLOOKUP(J297,'TB mapping'!A:D,4,0),0)</f>
        <v>0</v>
      </c>
      <c r="B297" s="60">
        <f>IFERROR(VLOOKUP(J297,'TB mapping'!A:C,3,0),0)</f>
        <v>0</v>
      </c>
      <c r="C297" s="60" t="str">
        <f t="shared" si="13"/>
        <v>HDINCF0</v>
      </c>
      <c r="D297" s="60" t="str">
        <f t="shared" si="14"/>
        <v>HDINCF0</v>
      </c>
      <c r="E297" s="54" t="s">
        <v>790</v>
      </c>
      <c r="F297" s="54" t="s">
        <v>2</v>
      </c>
      <c r="G297" s="54" t="s">
        <v>1191</v>
      </c>
      <c r="H297" s="55">
        <v>102000</v>
      </c>
      <c r="I297" s="54" t="s">
        <v>791</v>
      </c>
      <c r="J297" s="55">
        <v>102230</v>
      </c>
      <c r="K297" s="55">
        <v>0</v>
      </c>
      <c r="L297" s="54" t="s">
        <v>1803</v>
      </c>
      <c r="M297" s="54" t="s">
        <v>793</v>
      </c>
      <c r="N297" s="55">
        <v>-6455556.7800000003</v>
      </c>
      <c r="O297" s="55">
        <v>0</v>
      </c>
      <c r="P297" s="55">
        <v>0</v>
      </c>
      <c r="Q297" s="55">
        <v>6455556.7800000003</v>
      </c>
      <c r="R297" s="55">
        <v>0</v>
      </c>
      <c r="S297" s="55">
        <v>0</v>
      </c>
      <c r="T297" s="55">
        <v>-6455556.7800000003</v>
      </c>
      <c r="U297" s="55">
        <v>0</v>
      </c>
      <c r="V297" s="55">
        <v>0</v>
      </c>
      <c r="W297" s="55">
        <v>6455556.7800000003</v>
      </c>
      <c r="X297" s="55">
        <v>0</v>
      </c>
      <c r="Y297" s="55">
        <v>0</v>
      </c>
      <c r="Z297" s="61">
        <f t="shared" si="15"/>
        <v>0.64555567800000002</v>
      </c>
      <c r="AA297" s="59" t="str">
        <f>HLOOKUP(F297,'HY Financials'!$4:$4,1,0)</f>
        <v>HDINCF</v>
      </c>
    </row>
    <row r="298" spans="1:27">
      <c r="A298" s="60" t="str">
        <f>IFERROR(VLOOKUP(J298,'TB mapping'!A:D,4,0),0)</f>
        <v>Ignore</v>
      </c>
      <c r="B298" s="60" t="str">
        <f>IFERROR(VLOOKUP(J298,'TB mapping'!A:C,3,0),0)</f>
        <v>Ignore</v>
      </c>
      <c r="C298" s="60" t="str">
        <f t="shared" si="13"/>
        <v>HDINCFIgnore</v>
      </c>
      <c r="D298" s="60" t="str">
        <f t="shared" si="14"/>
        <v>HDINCFIgnore</v>
      </c>
      <c r="E298" s="54" t="s">
        <v>790</v>
      </c>
      <c r="F298" s="54" t="s">
        <v>2</v>
      </c>
      <c r="G298" s="54" t="s">
        <v>1191</v>
      </c>
      <c r="H298" s="55">
        <v>110000</v>
      </c>
      <c r="I298" s="54" t="s">
        <v>795</v>
      </c>
      <c r="J298" s="55">
        <v>103122</v>
      </c>
      <c r="K298" s="55">
        <v>0</v>
      </c>
      <c r="L298" s="54" t="s">
        <v>1343</v>
      </c>
      <c r="M298" s="54" t="s">
        <v>793</v>
      </c>
      <c r="N298" s="55">
        <v>-150000</v>
      </c>
      <c r="O298" s="55">
        <v>0</v>
      </c>
      <c r="P298" s="55">
        <v>0</v>
      </c>
      <c r="Q298" s="55">
        <v>136666.67000000001</v>
      </c>
      <c r="R298" s="55">
        <v>-13333.33</v>
      </c>
      <c r="S298" s="55">
        <v>0</v>
      </c>
      <c r="T298" s="55">
        <v>-150000</v>
      </c>
      <c r="U298" s="55">
        <v>0</v>
      </c>
      <c r="V298" s="55">
        <v>0</v>
      </c>
      <c r="W298" s="55">
        <v>136666.67000000001</v>
      </c>
      <c r="X298" s="55">
        <v>-13333.33</v>
      </c>
      <c r="Y298" s="55">
        <v>0</v>
      </c>
      <c r="Z298" s="61">
        <f t="shared" si="15"/>
        <v>1.3666667000000002E-2</v>
      </c>
      <c r="AA298" s="59" t="str">
        <f>HLOOKUP(F298,'HY Financials'!$4:$4,1,0)</f>
        <v>HDINCF</v>
      </c>
    </row>
    <row r="299" spans="1:27">
      <c r="A299" s="60" t="str">
        <f>IFERROR(VLOOKUP(J299,'TB mapping'!A:D,4,0),0)</f>
        <v>Ignore</v>
      </c>
      <c r="B299" s="60" t="str">
        <f>IFERROR(VLOOKUP(J299,'TB mapping'!A:C,3,0),0)</f>
        <v>Ignore</v>
      </c>
      <c r="C299" s="60" t="str">
        <f t="shared" si="13"/>
        <v>HDINCFIgnore</v>
      </c>
      <c r="D299" s="60" t="str">
        <f t="shared" si="14"/>
        <v>HDINCFIgnore</v>
      </c>
      <c r="E299" s="54" t="s">
        <v>790</v>
      </c>
      <c r="F299" s="54" t="s">
        <v>2</v>
      </c>
      <c r="G299" s="54" t="s">
        <v>1191</v>
      </c>
      <c r="H299" s="55">
        <v>110000</v>
      </c>
      <c r="I299" s="54" t="s">
        <v>795</v>
      </c>
      <c r="J299" s="55">
        <v>110119</v>
      </c>
      <c r="K299" s="55">
        <v>0</v>
      </c>
      <c r="L299" s="54" t="s">
        <v>796</v>
      </c>
      <c r="M299" s="54" t="s">
        <v>793</v>
      </c>
      <c r="N299" s="55">
        <v>-92059</v>
      </c>
      <c r="O299" s="55">
        <v>0</v>
      </c>
      <c r="P299" s="55">
        <v>-239241</v>
      </c>
      <c r="Q299" s="55">
        <v>0</v>
      </c>
      <c r="R299" s="55">
        <v>-331300</v>
      </c>
      <c r="S299" s="55">
        <v>0</v>
      </c>
      <c r="T299" s="55">
        <v>-92059</v>
      </c>
      <c r="U299" s="55">
        <v>0</v>
      </c>
      <c r="V299" s="55">
        <v>-239241</v>
      </c>
      <c r="W299" s="55">
        <v>0</v>
      </c>
      <c r="X299" s="55">
        <v>-331300</v>
      </c>
      <c r="Y299" s="55">
        <v>0</v>
      </c>
      <c r="Z299" s="61">
        <f t="shared" si="15"/>
        <v>-2.39241E-2</v>
      </c>
      <c r="AA299" s="59" t="str">
        <f>HLOOKUP(F299,'HY Financials'!$4:$4,1,0)</f>
        <v>HDINCF</v>
      </c>
    </row>
    <row r="300" spans="1:27">
      <c r="A300" s="60">
        <f>IFERROR(VLOOKUP(J300,'TB mapping'!A:D,4,0),0)</f>
        <v>0</v>
      </c>
      <c r="B300" s="60">
        <f>IFERROR(VLOOKUP(J300,'TB mapping'!A:C,3,0),0)</f>
        <v>0</v>
      </c>
      <c r="C300" s="60" t="str">
        <f t="shared" si="13"/>
        <v>HDINCF0</v>
      </c>
      <c r="D300" s="60" t="str">
        <f t="shared" si="14"/>
        <v>HDINCF0</v>
      </c>
      <c r="E300" s="54" t="s">
        <v>790</v>
      </c>
      <c r="F300" s="54" t="s">
        <v>2</v>
      </c>
      <c r="G300" s="54" t="s">
        <v>1191</v>
      </c>
      <c r="H300" s="55">
        <v>110000</v>
      </c>
      <c r="I300" s="54" t="s">
        <v>795</v>
      </c>
      <c r="J300" s="55">
        <v>110122</v>
      </c>
      <c r="K300" s="55">
        <v>0</v>
      </c>
      <c r="L300" s="54" t="s">
        <v>2305</v>
      </c>
      <c r="M300" s="54" t="s">
        <v>793</v>
      </c>
      <c r="N300" s="55">
        <v>0</v>
      </c>
      <c r="O300" s="55">
        <v>0</v>
      </c>
      <c r="P300" s="55">
        <v>-10000</v>
      </c>
      <c r="Q300" s="55">
        <v>0</v>
      </c>
      <c r="R300" s="55">
        <v>-10000</v>
      </c>
      <c r="S300" s="55">
        <v>0</v>
      </c>
      <c r="T300" s="55">
        <v>0</v>
      </c>
      <c r="U300" s="55">
        <v>0</v>
      </c>
      <c r="V300" s="55">
        <v>-10000</v>
      </c>
      <c r="W300" s="55">
        <v>0</v>
      </c>
      <c r="X300" s="55">
        <v>-10000</v>
      </c>
      <c r="Y300" s="55">
        <v>0</v>
      </c>
      <c r="Z300" s="61">
        <f t="shared" si="15"/>
        <v>-1E-3</v>
      </c>
      <c r="AA300" s="59" t="str">
        <f>HLOOKUP(F300,'HY Financials'!$4:$4,1,0)</f>
        <v>HDINCF</v>
      </c>
    </row>
    <row r="301" spans="1:27">
      <c r="A301" s="60" t="str">
        <f>IFERROR(VLOOKUP(J301,'TB mapping'!A:D,4,0),0)</f>
        <v>Ignore</v>
      </c>
      <c r="B301" s="60" t="str">
        <f>IFERROR(VLOOKUP(J301,'TB mapping'!A:C,3,0),0)</f>
        <v>Ignore</v>
      </c>
      <c r="C301" s="60" t="str">
        <f t="shared" si="13"/>
        <v>HDINCFIgnore</v>
      </c>
      <c r="D301" s="60" t="str">
        <f t="shared" si="14"/>
        <v>HDINCFIgnore</v>
      </c>
      <c r="E301" s="54" t="s">
        <v>790</v>
      </c>
      <c r="F301" s="54" t="s">
        <v>2</v>
      </c>
      <c r="G301" s="54" t="s">
        <v>1191</v>
      </c>
      <c r="H301" s="55">
        <v>110000</v>
      </c>
      <c r="I301" s="54" t="s">
        <v>795</v>
      </c>
      <c r="J301" s="55">
        <v>110247</v>
      </c>
      <c r="K301" s="55">
        <v>0</v>
      </c>
      <c r="L301" s="54" t="s">
        <v>1344</v>
      </c>
      <c r="M301" s="54" t="s">
        <v>793</v>
      </c>
      <c r="N301" s="55">
        <v>-6578119.4500000002</v>
      </c>
      <c r="O301" s="55">
        <v>0</v>
      </c>
      <c r="P301" s="55">
        <v>-13486017.779999999</v>
      </c>
      <c r="Q301" s="55">
        <v>0</v>
      </c>
      <c r="R301" s="55">
        <v>-20064137.23</v>
      </c>
      <c r="S301" s="55">
        <v>0</v>
      </c>
      <c r="T301" s="55">
        <v>-6578119.4500000002</v>
      </c>
      <c r="U301" s="55">
        <v>0</v>
      </c>
      <c r="V301" s="55">
        <v>-13486017.779999999</v>
      </c>
      <c r="W301" s="55">
        <v>0</v>
      </c>
      <c r="X301" s="55">
        <v>-20064137.23</v>
      </c>
      <c r="Y301" s="55">
        <v>0</v>
      </c>
      <c r="Z301" s="61">
        <f t="shared" si="15"/>
        <v>-1.3486017779999999</v>
      </c>
      <c r="AA301" s="59" t="str">
        <f>HLOOKUP(F301,'HY Financials'!$4:$4,1,0)</f>
        <v>HDINCF</v>
      </c>
    </row>
    <row r="302" spans="1:27">
      <c r="A302" s="60" t="str">
        <f>IFERROR(VLOOKUP(J302,'TB mapping'!A:D,4,0),0)</f>
        <v>Ignore</v>
      </c>
      <c r="B302" s="60" t="str">
        <f>IFERROR(VLOOKUP(J302,'TB mapping'!A:C,3,0),0)</f>
        <v>Ignore</v>
      </c>
      <c r="C302" s="60" t="str">
        <f t="shared" si="13"/>
        <v>HDINCFIgnore</v>
      </c>
      <c r="D302" s="60" t="str">
        <f t="shared" si="14"/>
        <v>HDINCFIgnore</v>
      </c>
      <c r="E302" s="54" t="s">
        <v>790</v>
      </c>
      <c r="F302" s="54" t="s">
        <v>2</v>
      </c>
      <c r="G302" s="54" t="s">
        <v>1191</v>
      </c>
      <c r="H302" s="55">
        <v>132000</v>
      </c>
      <c r="I302" s="54" t="s">
        <v>797</v>
      </c>
      <c r="J302" s="55">
        <v>132124</v>
      </c>
      <c r="K302" s="55">
        <v>0</v>
      </c>
      <c r="L302" s="54" t="s">
        <v>884</v>
      </c>
      <c r="M302" s="54" t="s">
        <v>793</v>
      </c>
      <c r="N302" s="55">
        <v>0</v>
      </c>
      <c r="O302" s="55">
        <v>0.01</v>
      </c>
      <c r="P302" s="55">
        <v>0</v>
      </c>
      <c r="Q302" s="55">
        <v>0</v>
      </c>
      <c r="R302" s="55">
        <v>0</v>
      </c>
      <c r="S302" s="55">
        <v>0.01</v>
      </c>
      <c r="T302" s="55">
        <v>0</v>
      </c>
      <c r="U302" s="55">
        <v>0.01</v>
      </c>
      <c r="V302" s="55">
        <v>0</v>
      </c>
      <c r="W302" s="55">
        <v>0</v>
      </c>
      <c r="X302" s="55">
        <v>0</v>
      </c>
      <c r="Y302" s="55">
        <v>0.01</v>
      </c>
      <c r="Z302" s="61">
        <f t="shared" si="15"/>
        <v>0</v>
      </c>
      <c r="AA302" s="59" t="str">
        <f>HLOOKUP(F302,'HY Financials'!$4:$4,1,0)</f>
        <v>HDINCF</v>
      </c>
    </row>
    <row r="303" spans="1:27">
      <c r="A303" s="60" t="str">
        <f>IFERROR(VLOOKUP(J303,'TB mapping'!A:D,4,0),0)</f>
        <v>Ignore</v>
      </c>
      <c r="B303" s="60" t="str">
        <f>IFERROR(VLOOKUP(J303,'TB mapping'!A:C,3,0),0)</f>
        <v>Ignore</v>
      </c>
      <c r="C303" s="60" t="str">
        <f t="shared" si="13"/>
        <v>HDINCFIgnore</v>
      </c>
      <c r="D303" s="60" t="str">
        <f t="shared" si="14"/>
        <v>HDINCFIgnore</v>
      </c>
      <c r="E303" s="54" t="s">
        <v>790</v>
      </c>
      <c r="F303" s="54" t="s">
        <v>2</v>
      </c>
      <c r="G303" s="54" t="s">
        <v>1191</v>
      </c>
      <c r="H303" s="55">
        <v>132000</v>
      </c>
      <c r="I303" s="54" t="s">
        <v>797</v>
      </c>
      <c r="J303" s="55">
        <v>132160</v>
      </c>
      <c r="K303" s="55">
        <v>0</v>
      </c>
      <c r="L303" s="54" t="s">
        <v>885</v>
      </c>
      <c r="M303" s="54" t="s">
        <v>793</v>
      </c>
      <c r="N303" s="55">
        <v>-387.64</v>
      </c>
      <c r="O303" s="55">
        <v>0</v>
      </c>
      <c r="P303" s="55">
        <v>0</v>
      </c>
      <c r="Q303" s="55">
        <v>0</v>
      </c>
      <c r="R303" s="55">
        <v>-387.64</v>
      </c>
      <c r="S303" s="55">
        <v>0</v>
      </c>
      <c r="T303" s="55">
        <v>-387.64</v>
      </c>
      <c r="U303" s="55">
        <v>0</v>
      </c>
      <c r="V303" s="55">
        <v>0</v>
      </c>
      <c r="W303" s="55">
        <v>0</v>
      </c>
      <c r="X303" s="55">
        <v>-387.64</v>
      </c>
      <c r="Y303" s="55">
        <v>0</v>
      </c>
      <c r="Z303" s="61">
        <f t="shared" si="15"/>
        <v>0</v>
      </c>
      <c r="AA303" s="59" t="str">
        <f>HLOOKUP(F303,'HY Financials'!$4:$4,1,0)</f>
        <v>HDINCF</v>
      </c>
    </row>
    <row r="304" spans="1:27">
      <c r="A304" s="60" t="str">
        <f>IFERROR(VLOOKUP(J304,'TB mapping'!A:D,4,0),0)</f>
        <v>Ignore</v>
      </c>
      <c r="B304" s="60" t="str">
        <f>IFERROR(VLOOKUP(J304,'TB mapping'!A:C,3,0),0)</f>
        <v>Ignore</v>
      </c>
      <c r="C304" s="60" t="str">
        <f t="shared" si="13"/>
        <v>HDINCFIgnore</v>
      </c>
      <c r="D304" s="60" t="str">
        <f t="shared" si="14"/>
        <v>HDINCFIgnore</v>
      </c>
      <c r="E304" s="54" t="s">
        <v>790</v>
      </c>
      <c r="F304" s="54" t="s">
        <v>2</v>
      </c>
      <c r="G304" s="54" t="s">
        <v>1191</v>
      </c>
      <c r="H304" s="55">
        <v>140000</v>
      </c>
      <c r="I304" s="54" t="s">
        <v>799</v>
      </c>
      <c r="J304" s="55">
        <v>140314</v>
      </c>
      <c r="K304" s="55">
        <v>0</v>
      </c>
      <c r="L304" s="54" t="s">
        <v>878</v>
      </c>
      <c r="M304" s="54" t="s">
        <v>793</v>
      </c>
      <c r="N304" s="55">
        <v>-7436761.21</v>
      </c>
      <c r="O304" s="55">
        <v>0</v>
      </c>
      <c r="P304" s="55">
        <v>-17690341.829999998</v>
      </c>
      <c r="Q304" s="55">
        <v>0</v>
      </c>
      <c r="R304" s="55">
        <v>-25127103.039999999</v>
      </c>
      <c r="S304" s="55">
        <v>0</v>
      </c>
      <c r="T304" s="55">
        <v>-7436761.21</v>
      </c>
      <c r="U304" s="55">
        <v>0</v>
      </c>
      <c r="V304" s="55">
        <v>-17690341.829999998</v>
      </c>
      <c r="W304" s="55">
        <v>0</v>
      </c>
      <c r="X304" s="55">
        <v>-25127103.039999999</v>
      </c>
      <c r="Y304" s="55">
        <v>0</v>
      </c>
      <c r="Z304" s="61">
        <f t="shared" si="15"/>
        <v>-1.7690341829999998</v>
      </c>
      <c r="AA304" s="59" t="str">
        <f>HLOOKUP(F304,'HY Financials'!$4:$4,1,0)</f>
        <v>HDINCF</v>
      </c>
    </row>
    <row r="305" spans="1:28">
      <c r="A305" s="60" t="str">
        <f>IFERROR(VLOOKUP(J305,'TB mapping'!A:D,4,0),0)</f>
        <v>Ignore</v>
      </c>
      <c r="B305" s="60" t="str">
        <f>IFERROR(VLOOKUP(J305,'TB mapping'!A:C,3,0),0)</f>
        <v>Ignore</v>
      </c>
      <c r="C305" s="60" t="str">
        <f t="shared" si="13"/>
        <v>HDINCFIgnore</v>
      </c>
      <c r="D305" s="60" t="str">
        <f t="shared" si="14"/>
        <v>HDINCFIgnore</v>
      </c>
      <c r="E305" s="54" t="s">
        <v>790</v>
      </c>
      <c r="F305" s="54" t="s">
        <v>2</v>
      </c>
      <c r="G305" s="54" t="s">
        <v>1191</v>
      </c>
      <c r="H305" s="55">
        <v>140000</v>
      </c>
      <c r="I305" s="54" t="s">
        <v>799</v>
      </c>
      <c r="J305" s="55">
        <v>140402</v>
      </c>
      <c r="K305" s="55">
        <v>0</v>
      </c>
      <c r="L305" s="54" t="s">
        <v>981</v>
      </c>
      <c r="M305" s="54" t="s">
        <v>793</v>
      </c>
      <c r="N305" s="55">
        <v>-0.23</v>
      </c>
      <c r="O305" s="55">
        <v>0</v>
      </c>
      <c r="P305" s="55">
        <v>0</v>
      </c>
      <c r="Q305" s="55">
        <v>0</v>
      </c>
      <c r="R305" s="55">
        <v>-0.23</v>
      </c>
      <c r="S305" s="55">
        <v>0</v>
      </c>
      <c r="T305" s="55">
        <v>-0.23</v>
      </c>
      <c r="U305" s="55">
        <v>0</v>
      </c>
      <c r="V305" s="55">
        <v>0</v>
      </c>
      <c r="W305" s="55">
        <v>0</v>
      </c>
      <c r="X305" s="55">
        <v>-0.23</v>
      </c>
      <c r="Y305" s="55">
        <v>0</v>
      </c>
      <c r="Z305" s="61">
        <f t="shared" si="15"/>
        <v>0</v>
      </c>
      <c r="AA305" s="59" t="str">
        <f>HLOOKUP(F305,'HY Financials'!$4:$4,1,0)</f>
        <v>HDINCF</v>
      </c>
    </row>
    <row r="306" spans="1:28">
      <c r="A306" s="60" t="str">
        <f>IFERROR(VLOOKUP(J306,'TB mapping'!A:D,4,0),0)</f>
        <v>Ignore</v>
      </c>
      <c r="B306" s="60" t="str">
        <f>IFERROR(VLOOKUP(J306,'TB mapping'!A:C,3,0),0)</f>
        <v>Ignore</v>
      </c>
      <c r="C306" s="60" t="str">
        <f t="shared" si="13"/>
        <v>HDINCFIgnore</v>
      </c>
      <c r="D306" s="60" t="str">
        <f t="shared" si="14"/>
        <v>HDINCFIgnore</v>
      </c>
      <c r="E306" s="54" t="s">
        <v>790</v>
      </c>
      <c r="F306" s="54" t="s">
        <v>2</v>
      </c>
      <c r="G306" s="54" t="s">
        <v>1191</v>
      </c>
      <c r="H306" s="55">
        <v>140000</v>
      </c>
      <c r="I306" s="54" t="s">
        <v>799</v>
      </c>
      <c r="J306" s="55">
        <v>140500</v>
      </c>
      <c r="K306" s="55">
        <v>0</v>
      </c>
      <c r="L306" s="54" t="s">
        <v>800</v>
      </c>
      <c r="M306" s="54" t="s">
        <v>793</v>
      </c>
      <c r="N306" s="55">
        <v>-1000.96</v>
      </c>
      <c r="O306" s="55">
        <v>0</v>
      </c>
      <c r="P306" s="55">
        <v>-0.03</v>
      </c>
      <c r="Q306" s="55">
        <v>0</v>
      </c>
      <c r="R306" s="55">
        <v>-1000.99</v>
      </c>
      <c r="S306" s="55">
        <v>0</v>
      </c>
      <c r="T306" s="55">
        <v>-1000.96</v>
      </c>
      <c r="U306" s="55">
        <v>0</v>
      </c>
      <c r="V306" s="55">
        <v>-0.03</v>
      </c>
      <c r="W306" s="55">
        <v>0</v>
      </c>
      <c r="X306" s="55">
        <v>-1000.99</v>
      </c>
      <c r="Y306" s="55">
        <v>0</v>
      </c>
      <c r="Z306" s="61">
        <f t="shared" si="15"/>
        <v>-3E-9</v>
      </c>
      <c r="AA306" s="59" t="str">
        <f>HLOOKUP(F306,'HY Financials'!$4:$4,1,0)</f>
        <v>HDINCF</v>
      </c>
    </row>
    <row r="307" spans="1:28">
      <c r="A307" s="60" t="str">
        <f>IFERROR(VLOOKUP(J307,'TB mapping'!A:D,4,0),0)</f>
        <v>Ignore</v>
      </c>
      <c r="B307" s="60" t="str">
        <f>IFERROR(VLOOKUP(J307,'TB mapping'!A:C,3,0),0)</f>
        <v>Ignore</v>
      </c>
      <c r="C307" s="60" t="str">
        <f t="shared" si="13"/>
        <v>HDINCFIgnore</v>
      </c>
      <c r="D307" s="60" t="str">
        <f t="shared" si="14"/>
        <v>HDINCFIgnore</v>
      </c>
      <c r="E307" s="54" t="s">
        <v>790</v>
      </c>
      <c r="F307" s="54" t="s">
        <v>2</v>
      </c>
      <c r="G307" s="54" t="s">
        <v>1191</v>
      </c>
      <c r="H307" s="55">
        <v>140000</v>
      </c>
      <c r="I307" s="54" t="s">
        <v>799</v>
      </c>
      <c r="J307" s="55">
        <v>140504</v>
      </c>
      <c r="K307" s="55">
        <v>0</v>
      </c>
      <c r="L307" s="54" t="s">
        <v>801</v>
      </c>
      <c r="M307" s="54" t="s">
        <v>793</v>
      </c>
      <c r="N307" s="55">
        <v>-1218.6500000000001</v>
      </c>
      <c r="O307" s="55">
        <v>0</v>
      </c>
      <c r="P307" s="55">
        <v>-280.45</v>
      </c>
      <c r="Q307" s="55">
        <v>0</v>
      </c>
      <c r="R307" s="55">
        <v>-1499.1</v>
      </c>
      <c r="S307" s="55">
        <v>0</v>
      </c>
      <c r="T307" s="55">
        <v>-1218.6500000000001</v>
      </c>
      <c r="U307" s="55">
        <v>0</v>
      </c>
      <c r="V307" s="55">
        <v>-280.45</v>
      </c>
      <c r="W307" s="55">
        <v>0</v>
      </c>
      <c r="X307" s="55">
        <v>-1499.1</v>
      </c>
      <c r="Y307" s="55">
        <v>0</v>
      </c>
      <c r="Z307" s="61">
        <f t="shared" si="15"/>
        <v>-2.8045E-5</v>
      </c>
      <c r="AA307" s="59" t="str">
        <f>HLOOKUP(F307,'HY Financials'!$4:$4,1,0)</f>
        <v>HDINCF</v>
      </c>
    </row>
    <row r="308" spans="1:28">
      <c r="A308" s="60" t="str">
        <f>IFERROR(VLOOKUP(J308,'TB mapping'!A:D,4,0),0)</f>
        <v>Ignore</v>
      </c>
      <c r="B308" s="60" t="str">
        <f>IFERROR(VLOOKUP(J308,'TB mapping'!A:C,3,0),0)</f>
        <v>Ignore</v>
      </c>
      <c r="C308" s="60" t="str">
        <f t="shared" si="13"/>
        <v>HDINCFIgnore</v>
      </c>
      <c r="D308" s="60" t="str">
        <f t="shared" si="14"/>
        <v>HDINCFIgnore</v>
      </c>
      <c r="E308" s="54" t="s">
        <v>790</v>
      </c>
      <c r="F308" s="54" t="s">
        <v>2</v>
      </c>
      <c r="G308" s="54" t="s">
        <v>1191</v>
      </c>
      <c r="H308" s="55">
        <v>140000</v>
      </c>
      <c r="I308" s="54" t="s">
        <v>799</v>
      </c>
      <c r="J308" s="55">
        <v>140505</v>
      </c>
      <c r="K308" s="55">
        <v>0</v>
      </c>
      <c r="L308" s="54" t="s">
        <v>802</v>
      </c>
      <c r="M308" s="54" t="s">
        <v>793</v>
      </c>
      <c r="N308" s="55">
        <v>-124.71</v>
      </c>
      <c r="O308" s="55">
        <v>0</v>
      </c>
      <c r="P308" s="55">
        <v>0</v>
      </c>
      <c r="Q308" s="55">
        <v>0.03</v>
      </c>
      <c r="R308" s="55">
        <v>-124.68</v>
      </c>
      <c r="S308" s="55">
        <v>0</v>
      </c>
      <c r="T308" s="55">
        <v>-124.71</v>
      </c>
      <c r="U308" s="55">
        <v>0</v>
      </c>
      <c r="V308" s="55">
        <v>0</v>
      </c>
      <c r="W308" s="55">
        <v>0.03</v>
      </c>
      <c r="X308" s="55">
        <v>-124.68</v>
      </c>
      <c r="Y308" s="55">
        <v>0</v>
      </c>
      <c r="Z308" s="61">
        <f t="shared" si="15"/>
        <v>3E-9</v>
      </c>
      <c r="AA308" s="59" t="str">
        <f>HLOOKUP(F308,'HY Financials'!$4:$4,1,0)</f>
        <v>HDINCF</v>
      </c>
    </row>
    <row r="309" spans="1:28">
      <c r="A309" s="60" t="str">
        <f>IFERROR(VLOOKUP(J309,'TB mapping'!A:D,4,0),0)</f>
        <v>Ignore</v>
      </c>
      <c r="B309" s="60" t="str">
        <f>IFERROR(VLOOKUP(J309,'TB mapping'!A:C,3,0),0)</f>
        <v>Ignore</v>
      </c>
      <c r="C309" s="60" t="str">
        <f t="shared" si="13"/>
        <v>HDINCFIgnore</v>
      </c>
      <c r="D309" s="60" t="str">
        <f t="shared" si="14"/>
        <v>HDINCFIgnore</v>
      </c>
      <c r="E309" s="54" t="s">
        <v>790</v>
      </c>
      <c r="F309" s="54" t="s">
        <v>2</v>
      </c>
      <c r="G309" s="54" t="s">
        <v>1191</v>
      </c>
      <c r="H309" s="55">
        <v>140000</v>
      </c>
      <c r="I309" s="54" t="s">
        <v>799</v>
      </c>
      <c r="J309" s="55">
        <v>141675</v>
      </c>
      <c r="K309" s="55">
        <v>0</v>
      </c>
      <c r="L309" s="54" t="s">
        <v>803</v>
      </c>
      <c r="M309" s="54" t="s">
        <v>793</v>
      </c>
      <c r="N309" s="55">
        <v>-33255.51</v>
      </c>
      <c r="O309" s="55">
        <v>0</v>
      </c>
      <c r="P309" s="55">
        <v>-6762.53</v>
      </c>
      <c r="Q309" s="55">
        <v>0</v>
      </c>
      <c r="R309" s="55">
        <v>-40018.04</v>
      </c>
      <c r="S309" s="55">
        <v>0</v>
      </c>
      <c r="T309" s="55">
        <v>-33255.51</v>
      </c>
      <c r="U309" s="55">
        <v>0</v>
      </c>
      <c r="V309" s="55">
        <v>-6762.53</v>
      </c>
      <c r="W309" s="55">
        <v>0</v>
      </c>
      <c r="X309" s="55">
        <v>-40018.04</v>
      </c>
      <c r="Y309" s="55">
        <v>0</v>
      </c>
      <c r="Z309" s="61">
        <f t="shared" si="15"/>
        <v>-6.7625299999999992E-4</v>
      </c>
      <c r="AA309" s="59" t="str">
        <f>HLOOKUP(F309,'HY Financials'!$4:$4,1,0)</f>
        <v>HDINCF</v>
      </c>
    </row>
    <row r="310" spans="1:28">
      <c r="A310" s="60" t="str">
        <f>IFERROR(VLOOKUP(J310,'TB mapping'!A:D,4,0),0)</f>
        <v>Ignore</v>
      </c>
      <c r="B310" s="60" t="str">
        <f>IFERROR(VLOOKUP(J310,'TB mapping'!A:C,3,0),0)</f>
        <v>Ignore</v>
      </c>
      <c r="C310" s="60" t="str">
        <f t="shared" si="13"/>
        <v>HDINCFIgnore</v>
      </c>
      <c r="D310" s="60" t="str">
        <f t="shared" si="14"/>
        <v>HDINCFIgnore</v>
      </c>
      <c r="E310" s="54" t="s">
        <v>790</v>
      </c>
      <c r="F310" s="54" t="s">
        <v>2</v>
      </c>
      <c r="G310" s="54" t="s">
        <v>1191</v>
      </c>
      <c r="H310" s="55">
        <v>152000</v>
      </c>
      <c r="I310" s="54" t="s">
        <v>804</v>
      </c>
      <c r="J310" s="55">
        <v>152120</v>
      </c>
      <c r="K310" s="55">
        <v>0</v>
      </c>
      <c r="L310" s="54" t="s">
        <v>805</v>
      </c>
      <c r="M310" s="54" t="s">
        <v>793</v>
      </c>
      <c r="N310" s="55">
        <v>-0.06</v>
      </c>
      <c r="O310" s="55">
        <v>0</v>
      </c>
      <c r="P310" s="55">
        <v>0</v>
      </c>
      <c r="Q310" s="55">
        <v>0</v>
      </c>
      <c r="R310" s="55">
        <v>-0.06</v>
      </c>
      <c r="S310" s="55">
        <v>0</v>
      </c>
      <c r="T310" s="55">
        <v>-0.06</v>
      </c>
      <c r="U310" s="55">
        <v>0</v>
      </c>
      <c r="V310" s="55">
        <v>0</v>
      </c>
      <c r="W310" s="55">
        <v>0</v>
      </c>
      <c r="X310" s="55">
        <v>-0.06</v>
      </c>
      <c r="Y310" s="55">
        <v>0</v>
      </c>
      <c r="Z310" s="61">
        <f t="shared" si="15"/>
        <v>0</v>
      </c>
      <c r="AA310" s="59" t="str">
        <f>HLOOKUP(F310,'HY Financials'!$4:$4,1,0)</f>
        <v>HDINCF</v>
      </c>
    </row>
    <row r="311" spans="1:28">
      <c r="A311" s="60" t="str">
        <f>IFERROR(VLOOKUP(J311,'TB mapping'!A:D,4,0),0)</f>
        <v>Ignore</v>
      </c>
      <c r="B311" s="60" t="str">
        <f>IFERROR(VLOOKUP(J311,'TB mapping'!A:C,3,0),0)</f>
        <v>Ignore</v>
      </c>
      <c r="C311" s="60" t="str">
        <f t="shared" si="13"/>
        <v>HDINCFIgnore</v>
      </c>
      <c r="D311" s="60" t="str">
        <f t="shared" si="14"/>
        <v>HDINCFIgnore</v>
      </c>
      <c r="E311" s="54" t="s">
        <v>790</v>
      </c>
      <c r="F311" s="54" t="s">
        <v>2</v>
      </c>
      <c r="G311" s="54" t="s">
        <v>1191</v>
      </c>
      <c r="H311" s="55">
        <v>152000</v>
      </c>
      <c r="I311" s="54" t="s">
        <v>804</v>
      </c>
      <c r="J311" s="55">
        <v>152130</v>
      </c>
      <c r="K311" s="55">
        <v>0</v>
      </c>
      <c r="L311" s="54" t="s">
        <v>890</v>
      </c>
      <c r="M311" s="54" t="s">
        <v>793</v>
      </c>
      <c r="N311" s="55">
        <v>-4445605.62</v>
      </c>
      <c r="O311" s="55">
        <v>0</v>
      </c>
      <c r="P311" s="55">
        <v>-3235275</v>
      </c>
      <c r="Q311" s="55">
        <v>0</v>
      </c>
      <c r="R311" s="55">
        <v>-7680880.6200000001</v>
      </c>
      <c r="S311" s="55">
        <v>0</v>
      </c>
      <c r="T311" s="55">
        <v>-4445605.62</v>
      </c>
      <c r="U311" s="55">
        <v>0</v>
      </c>
      <c r="V311" s="55">
        <v>-3235275</v>
      </c>
      <c r="W311" s="55">
        <v>0</v>
      </c>
      <c r="X311" s="55">
        <v>-7680880.6200000001</v>
      </c>
      <c r="Y311" s="55">
        <v>0</v>
      </c>
      <c r="Z311" s="61">
        <f t="shared" si="15"/>
        <v>-0.32352750000000002</v>
      </c>
      <c r="AA311" s="59" t="str">
        <f>HLOOKUP(F311,'HY Financials'!$4:$4,1,0)</f>
        <v>HDINCF</v>
      </c>
    </row>
    <row r="312" spans="1:28">
      <c r="A312" s="60" t="str">
        <f>IFERROR(VLOOKUP(J312,'TB mapping'!A:D,4,0),0)</f>
        <v>Ignore</v>
      </c>
      <c r="B312" s="60" t="str">
        <f>IFERROR(VLOOKUP(J312,'TB mapping'!A:C,3,0),0)</f>
        <v>Ignore</v>
      </c>
      <c r="C312" s="60" t="str">
        <f t="shared" si="13"/>
        <v>HDINCFIgnore</v>
      </c>
      <c r="D312" s="60" t="str">
        <f t="shared" si="14"/>
        <v>HDINCFIgnore</v>
      </c>
      <c r="E312" s="54" t="s">
        <v>790</v>
      </c>
      <c r="F312" s="54" t="s">
        <v>2</v>
      </c>
      <c r="G312" s="54" t="s">
        <v>1191</v>
      </c>
      <c r="H312" s="55">
        <v>152000</v>
      </c>
      <c r="I312" s="54" t="s">
        <v>804</v>
      </c>
      <c r="J312" s="55">
        <v>152135</v>
      </c>
      <c r="K312" s="55">
        <v>0</v>
      </c>
      <c r="L312" s="54" t="s">
        <v>891</v>
      </c>
      <c r="M312" s="54" t="s">
        <v>793</v>
      </c>
      <c r="N312" s="55">
        <v>-668850</v>
      </c>
      <c r="O312" s="55">
        <v>0</v>
      </c>
      <c r="P312" s="55">
        <v>0</v>
      </c>
      <c r="Q312" s="55">
        <v>334425</v>
      </c>
      <c r="R312" s="55">
        <v>-334425</v>
      </c>
      <c r="S312" s="55">
        <v>0</v>
      </c>
      <c r="T312" s="55">
        <v>-668850</v>
      </c>
      <c r="U312" s="55">
        <v>0</v>
      </c>
      <c r="V312" s="55">
        <v>0</v>
      </c>
      <c r="W312" s="55">
        <v>334425</v>
      </c>
      <c r="X312" s="55">
        <v>-334425</v>
      </c>
      <c r="Y312" s="55">
        <v>0</v>
      </c>
      <c r="Z312" s="61">
        <f t="shared" si="15"/>
        <v>3.34425E-2</v>
      </c>
      <c r="AA312" s="59" t="str">
        <f>HLOOKUP(F312,'HY Financials'!$4:$4,1,0)</f>
        <v>HDINCF</v>
      </c>
    </row>
    <row r="313" spans="1:28">
      <c r="A313" s="60" t="str">
        <f>IFERROR(VLOOKUP(J313,'TB mapping'!A:D,4,0),0)</f>
        <v>Ignore</v>
      </c>
      <c r="B313" s="60" t="str">
        <f>IFERROR(VLOOKUP(J313,'TB mapping'!A:C,3,0),0)</f>
        <v>Ignore</v>
      </c>
      <c r="C313" s="60" t="str">
        <f t="shared" si="13"/>
        <v>HDINCFIgnore</v>
      </c>
      <c r="D313" s="60" t="str">
        <f t="shared" si="14"/>
        <v>HDINCFIgnore</v>
      </c>
      <c r="E313" s="54" t="s">
        <v>790</v>
      </c>
      <c r="F313" s="54" t="s">
        <v>2</v>
      </c>
      <c r="G313" s="54" t="s">
        <v>1191</v>
      </c>
      <c r="H313" s="55">
        <v>152000</v>
      </c>
      <c r="I313" s="54" t="s">
        <v>804</v>
      </c>
      <c r="J313" s="55">
        <v>152210</v>
      </c>
      <c r="K313" s="55">
        <v>0</v>
      </c>
      <c r="L313" s="54" t="s">
        <v>982</v>
      </c>
      <c r="M313" s="54" t="s">
        <v>793</v>
      </c>
      <c r="N313" s="55">
        <v>0</v>
      </c>
      <c r="O313" s="55">
        <v>1.06</v>
      </c>
      <c r="P313" s="55">
        <v>0</v>
      </c>
      <c r="Q313" s="55">
        <v>0</v>
      </c>
      <c r="R313" s="55">
        <v>0</v>
      </c>
      <c r="S313" s="55">
        <v>1.06</v>
      </c>
      <c r="T313" s="55">
        <v>0</v>
      </c>
      <c r="U313" s="55">
        <v>1.06</v>
      </c>
      <c r="V313" s="55">
        <v>0</v>
      </c>
      <c r="W313" s="55">
        <v>0</v>
      </c>
      <c r="X313" s="55">
        <v>0</v>
      </c>
      <c r="Y313" s="55">
        <v>1.06</v>
      </c>
      <c r="Z313" s="61">
        <f t="shared" si="15"/>
        <v>0</v>
      </c>
      <c r="AA313" s="59" t="str">
        <f>HLOOKUP(F313,'HY Financials'!$4:$4,1,0)</f>
        <v>HDINCF</v>
      </c>
    </row>
    <row r="314" spans="1:28">
      <c r="A314" s="60">
        <f>IFERROR(VLOOKUP(J314,'TB mapping'!A:D,4,0),0)</f>
        <v>0</v>
      </c>
      <c r="B314" s="60">
        <f>IFERROR(VLOOKUP(J314,'TB mapping'!A:C,3,0),0)</f>
        <v>0</v>
      </c>
      <c r="C314" s="60" t="str">
        <f t="shared" si="13"/>
        <v>HDINCF0</v>
      </c>
      <c r="D314" s="60" t="str">
        <f t="shared" si="14"/>
        <v>HDINCF0</v>
      </c>
      <c r="E314" s="54" t="s">
        <v>790</v>
      </c>
      <c r="F314" s="54" t="s">
        <v>2</v>
      </c>
      <c r="G314" s="54" t="s">
        <v>1191</v>
      </c>
      <c r="H314" s="55">
        <v>152000</v>
      </c>
      <c r="I314" s="54" t="s">
        <v>804</v>
      </c>
      <c r="J314" s="55">
        <v>152230</v>
      </c>
      <c r="K314" s="55">
        <v>0</v>
      </c>
      <c r="L314" s="54" t="s">
        <v>1804</v>
      </c>
      <c r="M314" s="54" t="s">
        <v>793</v>
      </c>
      <c r="N314" s="55">
        <v>-613.72</v>
      </c>
      <c r="O314" s="55">
        <v>0</v>
      </c>
      <c r="P314" s="55">
        <v>0</v>
      </c>
      <c r="Q314" s="55">
        <v>613.72</v>
      </c>
      <c r="R314" s="55">
        <v>0</v>
      </c>
      <c r="S314" s="55">
        <v>0</v>
      </c>
      <c r="T314" s="55">
        <v>-613.72</v>
      </c>
      <c r="U314" s="55">
        <v>0</v>
      </c>
      <c r="V314" s="55">
        <v>0</v>
      </c>
      <c r="W314" s="55">
        <v>613.72</v>
      </c>
      <c r="X314" s="55">
        <v>0</v>
      </c>
      <c r="Y314" s="55">
        <v>0</v>
      </c>
      <c r="Z314" s="61">
        <f t="shared" si="15"/>
        <v>6.1372000000000008E-5</v>
      </c>
      <c r="AA314" s="59" t="str">
        <f>HLOOKUP(F314,'HY Financials'!$4:$4,1,0)</f>
        <v>HDINCF</v>
      </c>
    </row>
    <row r="315" spans="1:28">
      <c r="A315" s="60" t="str">
        <f>IFERROR(VLOOKUP(J315,'TB mapping'!A:D,4,0),0)</f>
        <v>Ignore</v>
      </c>
      <c r="B315" s="60" t="str">
        <f>IFERROR(VLOOKUP(J315,'TB mapping'!A:C,3,0),0)</f>
        <v>Ignore</v>
      </c>
      <c r="C315" s="60" t="str">
        <f t="shared" si="13"/>
        <v>HDINCFIgnore</v>
      </c>
      <c r="D315" s="60" t="str">
        <f t="shared" si="14"/>
        <v>HDINCFIgnore</v>
      </c>
      <c r="E315" s="54" t="s">
        <v>790</v>
      </c>
      <c r="F315" s="54" t="s">
        <v>2</v>
      </c>
      <c r="G315" s="54" t="s">
        <v>1191</v>
      </c>
      <c r="H315" s="55">
        <v>152000</v>
      </c>
      <c r="I315" s="54" t="s">
        <v>804</v>
      </c>
      <c r="J315" s="55">
        <v>152247</v>
      </c>
      <c r="K315" s="55">
        <v>0</v>
      </c>
      <c r="L315" s="54" t="s">
        <v>1345</v>
      </c>
      <c r="M315" s="54" t="s">
        <v>793</v>
      </c>
      <c r="N315" s="55">
        <v>-580.55000000000007</v>
      </c>
      <c r="O315" s="55">
        <v>0</v>
      </c>
      <c r="P315" s="55">
        <v>-1410.14</v>
      </c>
      <c r="Q315" s="55">
        <v>0</v>
      </c>
      <c r="R315" s="55">
        <v>-1990.69</v>
      </c>
      <c r="S315" s="55">
        <v>0</v>
      </c>
      <c r="T315" s="55">
        <v>-580.55000000000007</v>
      </c>
      <c r="U315" s="55">
        <v>0</v>
      </c>
      <c r="V315" s="55">
        <v>-1410.14</v>
      </c>
      <c r="W315" s="55">
        <v>0</v>
      </c>
      <c r="X315" s="55">
        <v>-1990.69</v>
      </c>
      <c r="Y315" s="55">
        <v>0</v>
      </c>
      <c r="Z315" s="61">
        <f t="shared" si="15"/>
        <v>-1.4101400000000002E-4</v>
      </c>
      <c r="AA315" s="59" t="str">
        <f>HLOOKUP(F315,'HY Financials'!$4:$4,1,0)</f>
        <v>HDINCF</v>
      </c>
    </row>
    <row r="316" spans="1:28">
      <c r="A316" s="60" t="str">
        <f>IFERROR(VLOOKUP(J316,'TB mapping'!A:D,4,0),0)</f>
        <v>Ignore</v>
      </c>
      <c r="B316" s="60" t="str">
        <f>IFERROR(VLOOKUP(J316,'TB mapping'!A:C,3,0),0)</f>
        <v>Ignore</v>
      </c>
      <c r="C316" s="60" t="str">
        <f t="shared" si="13"/>
        <v>HDINCFIgnore</v>
      </c>
      <c r="D316" s="60" t="str">
        <f t="shared" si="14"/>
        <v>HDINCFIgnore</v>
      </c>
      <c r="E316" s="54" t="s">
        <v>790</v>
      </c>
      <c r="F316" s="54" t="s">
        <v>2</v>
      </c>
      <c r="G316" s="54" t="s">
        <v>1191</v>
      </c>
      <c r="H316" s="55">
        <v>160000</v>
      </c>
      <c r="I316" s="54" t="s">
        <v>807</v>
      </c>
      <c r="J316" s="55">
        <v>162130</v>
      </c>
      <c r="K316" s="55">
        <v>0</v>
      </c>
      <c r="L316" s="54" t="s">
        <v>892</v>
      </c>
      <c r="M316" s="54" t="s">
        <v>793</v>
      </c>
      <c r="N316" s="55">
        <v>0</v>
      </c>
      <c r="O316" s="55">
        <v>187479.57</v>
      </c>
      <c r="P316" s="55">
        <v>0</v>
      </c>
      <c r="Q316" s="55">
        <v>6221625.5</v>
      </c>
      <c r="R316" s="55">
        <v>0</v>
      </c>
      <c r="S316" s="55">
        <v>6409105.0700000003</v>
      </c>
      <c r="T316" s="55">
        <v>0</v>
      </c>
      <c r="U316" s="55">
        <v>187479.57</v>
      </c>
      <c r="V316" s="55">
        <v>0</v>
      </c>
      <c r="W316" s="55">
        <v>6221625.5</v>
      </c>
      <c r="X316" s="55">
        <v>0</v>
      </c>
      <c r="Y316" s="55">
        <v>6409105.0700000003</v>
      </c>
      <c r="Z316" s="61">
        <f t="shared" si="15"/>
        <v>0.62216254999999998</v>
      </c>
      <c r="AA316" s="59" t="str">
        <f>HLOOKUP(F316,'HY Financials'!$4:$4,1,0)</f>
        <v>HDINCF</v>
      </c>
    </row>
    <row r="317" spans="1:28">
      <c r="A317" s="60" t="str">
        <f>IFERROR(VLOOKUP(J317,'TB mapping'!A:D,4,0),0)</f>
        <v>Ignore</v>
      </c>
      <c r="B317" s="60" t="str">
        <f>IFERROR(VLOOKUP(J317,'TB mapping'!A:C,3,0),0)</f>
        <v>Ignore</v>
      </c>
      <c r="C317" s="60" t="str">
        <f t="shared" si="13"/>
        <v>HDINCFIgnore</v>
      </c>
      <c r="D317" s="60" t="str">
        <f t="shared" si="14"/>
        <v>HDINCFIgnore</v>
      </c>
      <c r="E317" s="54" t="s">
        <v>790</v>
      </c>
      <c r="F317" s="54" t="s">
        <v>2</v>
      </c>
      <c r="G317" s="54" t="s">
        <v>1191</v>
      </c>
      <c r="H317" s="55">
        <v>160000</v>
      </c>
      <c r="I317" s="54" t="s">
        <v>807</v>
      </c>
      <c r="J317" s="55">
        <v>162135</v>
      </c>
      <c r="K317" s="55">
        <v>0</v>
      </c>
      <c r="L317" s="54" t="s">
        <v>893</v>
      </c>
      <c r="M317" s="54" t="s">
        <v>793</v>
      </c>
      <c r="N317" s="55">
        <v>0</v>
      </c>
      <c r="O317" s="55">
        <v>5514</v>
      </c>
      <c r="P317" s="55">
        <v>0</v>
      </c>
      <c r="Q317" s="55">
        <v>386013</v>
      </c>
      <c r="R317" s="55">
        <v>0</v>
      </c>
      <c r="S317" s="55">
        <v>391527</v>
      </c>
      <c r="T317" s="55">
        <v>0</v>
      </c>
      <c r="U317" s="55">
        <v>5514</v>
      </c>
      <c r="V317" s="55">
        <v>0</v>
      </c>
      <c r="W317" s="55">
        <v>386013</v>
      </c>
      <c r="X317" s="55">
        <v>0</v>
      </c>
      <c r="Y317" s="55">
        <v>391527</v>
      </c>
      <c r="Z317" s="61">
        <f t="shared" si="15"/>
        <v>3.8601299999999998E-2</v>
      </c>
      <c r="AA317" s="59" t="str">
        <f>HLOOKUP(F317,'HY Financials'!$4:$4,1,0)</f>
        <v>HDINCF</v>
      </c>
    </row>
    <row r="318" spans="1:28">
      <c r="A318" s="60">
        <f>IFERROR(VLOOKUP(J318,'TB mapping'!A:D,4,0),0)</f>
        <v>0</v>
      </c>
      <c r="B318" s="60">
        <f>IFERROR(VLOOKUP(J318,'TB mapping'!A:C,3,0),0)</f>
        <v>0</v>
      </c>
      <c r="C318" s="60" t="str">
        <f t="shared" si="13"/>
        <v>HDINCF0</v>
      </c>
      <c r="D318" s="60" t="str">
        <f t="shared" si="14"/>
        <v>HDINCF0</v>
      </c>
      <c r="E318" s="54" t="s">
        <v>790</v>
      </c>
      <c r="F318" s="54" t="s">
        <v>2</v>
      </c>
      <c r="G318" s="54" t="s">
        <v>1191</v>
      </c>
      <c r="H318" s="55">
        <v>212000</v>
      </c>
      <c r="I318" s="54" t="s">
        <v>809</v>
      </c>
      <c r="J318" s="55">
        <v>210123</v>
      </c>
      <c r="K318" s="55">
        <v>0</v>
      </c>
      <c r="L318" s="54" t="s">
        <v>1805</v>
      </c>
      <c r="M318" s="54" t="s">
        <v>793</v>
      </c>
      <c r="N318" s="55">
        <v>0</v>
      </c>
      <c r="O318" s="55">
        <v>100.18</v>
      </c>
      <c r="P318" s="55">
        <v>-66.61</v>
      </c>
      <c r="Q318" s="55">
        <v>0</v>
      </c>
      <c r="R318" s="55">
        <v>0</v>
      </c>
      <c r="S318" s="55">
        <v>33.57</v>
      </c>
      <c r="T318" s="55">
        <v>0</v>
      </c>
      <c r="U318" s="55">
        <v>100.18</v>
      </c>
      <c r="V318" s="55">
        <v>-66.61</v>
      </c>
      <c r="W318" s="55">
        <v>0</v>
      </c>
      <c r="X318" s="55">
        <v>0</v>
      </c>
      <c r="Y318" s="55">
        <v>33.57</v>
      </c>
      <c r="Z318" s="61">
        <f t="shared" si="15"/>
        <v>-6.6610000000000003E-6</v>
      </c>
      <c r="AA318" s="59" t="str">
        <f>HLOOKUP(F318,'HY Financials'!$4:$4,1,0)</f>
        <v>HDINCF</v>
      </c>
      <c r="AB318" s="59">
        <f t="shared" ref="AB318:AB323" si="16">SUMIF(AA:AA,AA318,Z:Z)</f>
        <v>11.621960914999999</v>
      </c>
    </row>
    <row r="319" spans="1:28">
      <c r="A319" s="60">
        <f>IFERROR(VLOOKUP(J319,'TB mapping'!A:D,4,0),0)</f>
        <v>0</v>
      </c>
      <c r="B319" s="60">
        <f>IFERROR(VLOOKUP(J319,'TB mapping'!A:C,3,0),0)</f>
        <v>0</v>
      </c>
      <c r="C319" s="60" t="str">
        <f t="shared" si="13"/>
        <v>HDINCF0</v>
      </c>
      <c r="D319" s="60" t="str">
        <f t="shared" si="14"/>
        <v>HDINCF0</v>
      </c>
      <c r="E319" s="54" t="s">
        <v>790</v>
      </c>
      <c r="F319" s="54" t="s">
        <v>2</v>
      </c>
      <c r="G319" s="54" t="s">
        <v>1191</v>
      </c>
      <c r="H319" s="55">
        <v>212000</v>
      </c>
      <c r="I319" s="54" t="s">
        <v>809</v>
      </c>
      <c r="J319" s="55">
        <v>210124</v>
      </c>
      <c r="K319" s="55">
        <v>0</v>
      </c>
      <c r="L319" s="54" t="s">
        <v>1806</v>
      </c>
      <c r="M319" s="54" t="s">
        <v>793</v>
      </c>
      <c r="N319" s="55">
        <v>0</v>
      </c>
      <c r="O319" s="55">
        <v>38275</v>
      </c>
      <c r="P319" s="55">
        <v>0</v>
      </c>
      <c r="Q319" s="55">
        <v>4622</v>
      </c>
      <c r="R319" s="55">
        <v>0</v>
      </c>
      <c r="S319" s="55">
        <v>42897</v>
      </c>
      <c r="T319" s="55">
        <v>0</v>
      </c>
      <c r="U319" s="55">
        <v>38275</v>
      </c>
      <c r="V319" s="55">
        <v>0</v>
      </c>
      <c r="W319" s="55">
        <v>4622</v>
      </c>
      <c r="X319" s="55">
        <v>0</v>
      </c>
      <c r="Y319" s="55">
        <v>42897</v>
      </c>
      <c r="Z319" s="61">
        <f t="shared" si="15"/>
        <v>4.6220000000000001E-4</v>
      </c>
      <c r="AA319" s="59" t="str">
        <f>HLOOKUP(F319,'HY Financials'!$4:$4,1,0)</f>
        <v>HDINCF</v>
      </c>
      <c r="AB319" s="59">
        <f t="shared" si="16"/>
        <v>11.621960914999999</v>
      </c>
    </row>
    <row r="320" spans="1:28">
      <c r="A320" s="60" t="str">
        <f>IFERROR(VLOOKUP(J320,'TB mapping'!A:D,4,0),0)</f>
        <v>Ignore</v>
      </c>
      <c r="B320" s="60" t="str">
        <f>IFERROR(VLOOKUP(J320,'TB mapping'!A:C,3,0),0)</f>
        <v>Ignore</v>
      </c>
      <c r="C320" s="60" t="str">
        <f t="shared" si="13"/>
        <v>HDINCFIgnore</v>
      </c>
      <c r="D320" s="60" t="str">
        <f t="shared" si="14"/>
        <v>HDINCFIgnore</v>
      </c>
      <c r="E320" s="54" t="s">
        <v>790</v>
      </c>
      <c r="F320" s="54" t="s">
        <v>2</v>
      </c>
      <c r="G320" s="54" t="s">
        <v>1191</v>
      </c>
      <c r="H320" s="55">
        <v>212000</v>
      </c>
      <c r="I320" s="54" t="s">
        <v>809</v>
      </c>
      <c r="J320" s="55">
        <v>211103</v>
      </c>
      <c r="K320" s="55">
        <v>0</v>
      </c>
      <c r="L320" s="54" t="s">
        <v>894</v>
      </c>
      <c r="M320" s="54" t="s">
        <v>793</v>
      </c>
      <c r="N320" s="55">
        <v>0</v>
      </c>
      <c r="O320" s="55">
        <v>2146.06</v>
      </c>
      <c r="P320" s="55">
        <v>0</v>
      </c>
      <c r="Q320" s="55">
        <v>0</v>
      </c>
      <c r="R320" s="55">
        <v>0</v>
      </c>
      <c r="S320" s="55">
        <v>2146.06</v>
      </c>
      <c r="T320" s="55">
        <v>0</v>
      </c>
      <c r="U320" s="55">
        <v>2146.06</v>
      </c>
      <c r="V320" s="55">
        <v>0</v>
      </c>
      <c r="W320" s="55">
        <v>0</v>
      </c>
      <c r="X320" s="55">
        <v>0</v>
      </c>
      <c r="Y320" s="55">
        <v>2146.06</v>
      </c>
      <c r="Z320" s="61">
        <f t="shared" si="15"/>
        <v>0</v>
      </c>
      <c r="AA320" s="59" t="str">
        <f>HLOOKUP(F320,'HY Financials'!$4:$4,1,0)</f>
        <v>HDINCF</v>
      </c>
      <c r="AB320" s="59">
        <f t="shared" si="16"/>
        <v>11.621960914999999</v>
      </c>
    </row>
    <row r="321" spans="1:28">
      <c r="A321" s="60" t="str">
        <f>IFERROR(VLOOKUP(J321,'TB mapping'!A:D,4,0),0)</f>
        <v>Ignore</v>
      </c>
      <c r="B321" s="60" t="str">
        <f>IFERROR(VLOOKUP(J321,'TB mapping'!A:C,3,0),0)</f>
        <v>Ignore</v>
      </c>
      <c r="C321" s="60" t="str">
        <f t="shared" si="13"/>
        <v>HDINCFIgnore</v>
      </c>
      <c r="D321" s="60" t="str">
        <f t="shared" si="14"/>
        <v>HDINCFIgnore</v>
      </c>
      <c r="E321" s="54" t="s">
        <v>790</v>
      </c>
      <c r="F321" s="54" t="s">
        <v>2</v>
      </c>
      <c r="G321" s="54" t="s">
        <v>1191</v>
      </c>
      <c r="H321" s="55">
        <v>212000</v>
      </c>
      <c r="I321" s="54" t="s">
        <v>809</v>
      </c>
      <c r="J321" s="55">
        <v>212100</v>
      </c>
      <c r="K321" s="55">
        <v>0</v>
      </c>
      <c r="L321" s="54" t="s">
        <v>895</v>
      </c>
      <c r="M321" s="54" t="s">
        <v>793</v>
      </c>
      <c r="N321" s="55">
        <v>0</v>
      </c>
      <c r="O321" s="55">
        <v>2470.9900000000002</v>
      </c>
      <c r="P321" s="55">
        <v>-2470.4</v>
      </c>
      <c r="Q321" s="55">
        <v>0</v>
      </c>
      <c r="R321" s="55">
        <v>0</v>
      </c>
      <c r="S321" s="55">
        <v>0.59</v>
      </c>
      <c r="T321" s="55">
        <v>0</v>
      </c>
      <c r="U321" s="55">
        <v>2470.9900000000002</v>
      </c>
      <c r="V321" s="55">
        <v>-2470.4</v>
      </c>
      <c r="W321" s="55">
        <v>0</v>
      </c>
      <c r="X321" s="55">
        <v>0</v>
      </c>
      <c r="Y321" s="55">
        <v>0.59</v>
      </c>
      <c r="Z321" s="61">
        <f t="shared" si="15"/>
        <v>-2.4704000000000002E-4</v>
      </c>
      <c r="AA321" s="59" t="str">
        <f>HLOOKUP(F321,'HY Financials'!$4:$4,1,0)</f>
        <v>HDINCF</v>
      </c>
      <c r="AB321" s="59">
        <f t="shared" si="16"/>
        <v>11.621960914999999</v>
      </c>
    </row>
    <row r="322" spans="1:28">
      <c r="A322" s="60" t="str">
        <f>IFERROR(VLOOKUP(J322,'TB mapping'!A:D,4,0),0)</f>
        <v>Ignore</v>
      </c>
      <c r="B322" s="60" t="str">
        <f>IFERROR(VLOOKUP(J322,'TB mapping'!A:C,3,0),0)</f>
        <v>Ignore</v>
      </c>
      <c r="C322" s="60" t="str">
        <f t="shared" si="13"/>
        <v>HDINCFIgnore</v>
      </c>
      <c r="D322" s="60" t="str">
        <f t="shared" si="14"/>
        <v>HDINCFIgnore</v>
      </c>
      <c r="E322" s="54" t="s">
        <v>790</v>
      </c>
      <c r="F322" s="54" t="s">
        <v>2</v>
      </c>
      <c r="G322" s="54" t="s">
        <v>1191</v>
      </c>
      <c r="H322" s="55">
        <v>212000</v>
      </c>
      <c r="I322" s="54" t="s">
        <v>809</v>
      </c>
      <c r="J322" s="55">
        <v>212101</v>
      </c>
      <c r="K322" s="55">
        <v>0</v>
      </c>
      <c r="L322" s="54" t="s">
        <v>810</v>
      </c>
      <c r="M322" s="54" t="s">
        <v>793</v>
      </c>
      <c r="N322" s="55">
        <v>0</v>
      </c>
      <c r="O322" s="55">
        <v>33255.51</v>
      </c>
      <c r="P322" s="55">
        <v>0</v>
      </c>
      <c r="Q322" s="55">
        <v>6762.53</v>
      </c>
      <c r="R322" s="55">
        <v>0</v>
      </c>
      <c r="S322" s="55">
        <v>40018.04</v>
      </c>
      <c r="T322" s="55">
        <v>0</v>
      </c>
      <c r="U322" s="55">
        <v>33255.51</v>
      </c>
      <c r="V322" s="55">
        <v>0</v>
      </c>
      <c r="W322" s="55">
        <v>6762.53</v>
      </c>
      <c r="X322" s="55">
        <v>0</v>
      </c>
      <c r="Y322" s="55">
        <v>40018.04</v>
      </c>
      <c r="Z322" s="61">
        <f t="shared" si="15"/>
        <v>6.7625299999999992E-4</v>
      </c>
      <c r="AA322" s="59" t="str">
        <f>HLOOKUP(F322,'HY Financials'!$4:$4,1,0)</f>
        <v>HDINCF</v>
      </c>
      <c r="AB322" s="59">
        <f t="shared" si="16"/>
        <v>11.621960914999999</v>
      </c>
    </row>
    <row r="323" spans="1:28">
      <c r="A323" s="60" t="str">
        <f>IFERROR(VLOOKUP(J323,'TB mapping'!A:D,4,0),0)</f>
        <v>Ignore</v>
      </c>
      <c r="B323" s="60" t="str">
        <f>IFERROR(VLOOKUP(J323,'TB mapping'!A:C,3,0),0)</f>
        <v>Ignore</v>
      </c>
      <c r="C323" s="60" t="str">
        <f t="shared" si="13"/>
        <v>HDINCFIgnore</v>
      </c>
      <c r="D323" s="60" t="str">
        <f t="shared" si="14"/>
        <v>HDINCFIgnore</v>
      </c>
      <c r="E323" s="54" t="s">
        <v>790</v>
      </c>
      <c r="F323" s="54" t="s">
        <v>2</v>
      </c>
      <c r="G323" s="54" t="s">
        <v>1191</v>
      </c>
      <c r="H323" s="55">
        <v>212000</v>
      </c>
      <c r="I323" s="54" t="s">
        <v>809</v>
      </c>
      <c r="J323" s="55">
        <v>212121</v>
      </c>
      <c r="K323" s="55">
        <v>0</v>
      </c>
      <c r="L323" s="54" t="s">
        <v>879</v>
      </c>
      <c r="M323" s="54" t="s">
        <v>793</v>
      </c>
      <c r="N323" s="55">
        <v>0</v>
      </c>
      <c r="O323" s="55">
        <v>7435761.5</v>
      </c>
      <c r="P323" s="55">
        <v>0</v>
      </c>
      <c r="Q323" s="55">
        <v>17690341.829999998</v>
      </c>
      <c r="R323" s="55">
        <v>0</v>
      </c>
      <c r="S323" s="55">
        <v>25126103.329999998</v>
      </c>
      <c r="T323" s="55">
        <v>0</v>
      </c>
      <c r="U323" s="55">
        <v>7435761.5</v>
      </c>
      <c r="V323" s="55">
        <v>0</v>
      </c>
      <c r="W323" s="55">
        <v>17690341.829999998</v>
      </c>
      <c r="X323" s="55">
        <v>0</v>
      </c>
      <c r="Y323" s="55">
        <v>25126103.329999998</v>
      </c>
      <c r="Z323" s="61">
        <f t="shared" si="15"/>
        <v>1.7690341829999998</v>
      </c>
      <c r="AA323" s="59" t="str">
        <f>HLOOKUP(F323,'HY Financials'!$4:$4,1,0)</f>
        <v>HDINCF</v>
      </c>
      <c r="AB323" s="59">
        <f t="shared" si="16"/>
        <v>11.621960914999999</v>
      </c>
    </row>
    <row r="324" spans="1:28">
      <c r="A324" s="60" t="str">
        <f>IFERROR(VLOOKUP(J324,'TB mapping'!A:D,4,0),0)</f>
        <v>Ignore</v>
      </c>
      <c r="B324" s="60" t="str">
        <f>IFERROR(VLOOKUP(J324,'TB mapping'!A:C,3,0),0)</f>
        <v>Ignore</v>
      </c>
      <c r="C324" s="60" t="str">
        <f t="shared" ref="C324:C387" si="17">F324&amp;A324</f>
        <v>HDINCFIgnore</v>
      </c>
      <c r="D324" s="60" t="str">
        <f t="shared" ref="D324:D387" si="18">F324&amp;B324</f>
        <v>HDINCFIgnore</v>
      </c>
      <c r="E324" s="54" t="s">
        <v>790</v>
      </c>
      <c r="F324" s="54" t="s">
        <v>2</v>
      </c>
      <c r="G324" s="54" t="s">
        <v>1191</v>
      </c>
      <c r="H324" s="55">
        <v>212000</v>
      </c>
      <c r="I324" s="54" t="s">
        <v>809</v>
      </c>
      <c r="J324" s="55">
        <v>212160</v>
      </c>
      <c r="K324" s="55">
        <v>0</v>
      </c>
      <c r="L324" s="54" t="s">
        <v>811</v>
      </c>
      <c r="M324" s="54" t="s">
        <v>793</v>
      </c>
      <c r="N324" s="55">
        <v>-387.64</v>
      </c>
      <c r="O324" s="55">
        <v>0</v>
      </c>
      <c r="P324" s="55">
        <v>0</v>
      </c>
      <c r="Q324" s="55">
        <v>0</v>
      </c>
      <c r="R324" s="55">
        <v>-387.64</v>
      </c>
      <c r="S324" s="55">
        <v>0</v>
      </c>
      <c r="T324" s="55">
        <v>-387.64</v>
      </c>
      <c r="U324" s="55">
        <v>0</v>
      </c>
      <c r="V324" s="55">
        <v>0</v>
      </c>
      <c r="W324" s="55">
        <v>0</v>
      </c>
      <c r="X324" s="55">
        <v>-387.64</v>
      </c>
      <c r="Y324" s="55">
        <v>0</v>
      </c>
      <c r="Z324" s="61">
        <f t="shared" ref="Z324:Z387" si="19">IF(I324="Issue Capital",(X324+Y324)/10000000,(V324+W324)/10000000)</f>
        <v>0</v>
      </c>
      <c r="AA324" s="59" t="str">
        <f>HLOOKUP(F324,'HY Financials'!$4:$4,1,0)</f>
        <v>HDINCF</v>
      </c>
    </row>
    <row r="325" spans="1:28">
      <c r="A325" s="60" t="str">
        <f>IFERROR(VLOOKUP(J325,'TB mapping'!A:D,4,0),0)</f>
        <v>Ignore</v>
      </c>
      <c r="B325" s="60" t="str">
        <f>IFERROR(VLOOKUP(J325,'TB mapping'!A:C,3,0),0)</f>
        <v>Ignore</v>
      </c>
      <c r="C325" s="60" t="str">
        <f t="shared" si="17"/>
        <v>HDINCFIgnore</v>
      </c>
      <c r="D325" s="60" t="str">
        <f t="shared" si="18"/>
        <v>HDINCFIgnore</v>
      </c>
      <c r="E325" s="54" t="s">
        <v>790</v>
      </c>
      <c r="F325" s="54" t="s">
        <v>2</v>
      </c>
      <c r="G325" s="54" t="s">
        <v>1191</v>
      </c>
      <c r="H325" s="55">
        <v>212000</v>
      </c>
      <c r="I325" s="54" t="s">
        <v>809</v>
      </c>
      <c r="J325" s="55">
        <v>212220</v>
      </c>
      <c r="K325" s="55">
        <v>0</v>
      </c>
      <c r="L325" s="54" t="s">
        <v>812</v>
      </c>
      <c r="M325" s="54" t="s">
        <v>793</v>
      </c>
      <c r="N325" s="55">
        <v>0</v>
      </c>
      <c r="O325" s="55">
        <v>95337.19</v>
      </c>
      <c r="P325" s="55">
        <v>0</v>
      </c>
      <c r="Q325" s="55">
        <v>86987.65</v>
      </c>
      <c r="R325" s="55">
        <v>0</v>
      </c>
      <c r="S325" s="55">
        <v>182324.84</v>
      </c>
      <c r="T325" s="55">
        <v>0</v>
      </c>
      <c r="U325" s="55">
        <v>95337.19</v>
      </c>
      <c r="V325" s="55">
        <v>0</v>
      </c>
      <c r="W325" s="55">
        <v>86987.65</v>
      </c>
      <c r="X325" s="55">
        <v>0</v>
      </c>
      <c r="Y325" s="55">
        <v>182324.84</v>
      </c>
      <c r="Z325" s="61">
        <f t="shared" si="19"/>
        <v>8.6987649999999989E-3</v>
      </c>
      <c r="AA325" s="59" t="str">
        <f>HLOOKUP(F325,'HY Financials'!$4:$4,1,0)</f>
        <v>HDINCF</v>
      </c>
    </row>
    <row r="326" spans="1:28">
      <c r="A326" s="60" t="str">
        <f>IFERROR(VLOOKUP(J326,'TB mapping'!A:D,4,0),0)</f>
        <v>Ignore</v>
      </c>
      <c r="B326" s="60" t="str">
        <f>IFERROR(VLOOKUP(J326,'TB mapping'!A:C,3,0),0)</f>
        <v>Ignore</v>
      </c>
      <c r="C326" s="60" t="str">
        <f t="shared" si="17"/>
        <v>HDINCFIgnore</v>
      </c>
      <c r="D326" s="60" t="str">
        <f t="shared" si="18"/>
        <v>HDINCFIgnore</v>
      </c>
      <c r="E326" s="54" t="s">
        <v>790</v>
      </c>
      <c r="F326" s="54" t="s">
        <v>2</v>
      </c>
      <c r="G326" s="54" t="s">
        <v>1191</v>
      </c>
      <c r="H326" s="55">
        <v>212000</v>
      </c>
      <c r="I326" s="54" t="s">
        <v>809</v>
      </c>
      <c r="J326" s="55">
        <v>212240</v>
      </c>
      <c r="K326" s="55">
        <v>0</v>
      </c>
      <c r="L326" s="54" t="s">
        <v>813</v>
      </c>
      <c r="M326" s="54" t="s">
        <v>793</v>
      </c>
      <c r="N326" s="55">
        <v>0</v>
      </c>
      <c r="O326" s="55">
        <v>6159.7</v>
      </c>
      <c r="P326" s="55">
        <v>0</v>
      </c>
      <c r="Q326" s="55">
        <v>1081.1600000000001</v>
      </c>
      <c r="R326" s="55">
        <v>0</v>
      </c>
      <c r="S326" s="55">
        <v>7240.86</v>
      </c>
      <c r="T326" s="55">
        <v>0</v>
      </c>
      <c r="U326" s="55">
        <v>6159.7</v>
      </c>
      <c r="V326" s="55">
        <v>0</v>
      </c>
      <c r="W326" s="55">
        <v>1081.1600000000001</v>
      </c>
      <c r="X326" s="55">
        <v>0</v>
      </c>
      <c r="Y326" s="55">
        <v>7240.86</v>
      </c>
      <c r="Z326" s="61">
        <f t="shared" si="19"/>
        <v>1.0811600000000001E-4</v>
      </c>
      <c r="AA326" s="59" t="str">
        <f>HLOOKUP(F326,'HY Financials'!$4:$4,1,0)</f>
        <v>HDINCF</v>
      </c>
    </row>
    <row r="327" spans="1:28">
      <c r="A327" s="60" t="str">
        <f>IFERROR(VLOOKUP(J327,'TB mapping'!A:D,4,0),0)</f>
        <v>Ignore</v>
      </c>
      <c r="B327" s="60" t="str">
        <f>IFERROR(VLOOKUP(J327,'TB mapping'!A:C,3,0),0)</f>
        <v>Ignore</v>
      </c>
      <c r="C327" s="60" t="str">
        <f t="shared" si="17"/>
        <v>HDINCFIgnore</v>
      </c>
      <c r="D327" s="60" t="str">
        <f t="shared" si="18"/>
        <v>HDINCFIgnore</v>
      </c>
      <c r="E327" s="54" t="s">
        <v>790</v>
      </c>
      <c r="F327" s="54" t="s">
        <v>2</v>
      </c>
      <c r="G327" s="54" t="s">
        <v>1191</v>
      </c>
      <c r="H327" s="55">
        <v>212000</v>
      </c>
      <c r="I327" s="54" t="s">
        <v>809</v>
      </c>
      <c r="J327" s="55">
        <v>212247</v>
      </c>
      <c r="K327" s="55">
        <v>0</v>
      </c>
      <c r="L327" s="54" t="s">
        <v>898</v>
      </c>
      <c r="M327" s="54" t="s">
        <v>793</v>
      </c>
      <c r="N327" s="55">
        <v>0</v>
      </c>
      <c r="O327" s="55">
        <v>100</v>
      </c>
      <c r="P327" s="55">
        <v>0</v>
      </c>
      <c r="Q327" s="55">
        <v>0</v>
      </c>
      <c r="R327" s="55">
        <v>0</v>
      </c>
      <c r="S327" s="55">
        <v>100</v>
      </c>
      <c r="T327" s="55">
        <v>0</v>
      </c>
      <c r="U327" s="55">
        <v>100</v>
      </c>
      <c r="V327" s="55">
        <v>0</v>
      </c>
      <c r="W327" s="55">
        <v>0</v>
      </c>
      <c r="X327" s="55">
        <v>0</v>
      </c>
      <c r="Y327" s="55">
        <v>100</v>
      </c>
      <c r="Z327" s="61">
        <f t="shared" si="19"/>
        <v>0</v>
      </c>
      <c r="AA327" s="59" t="str">
        <f>HLOOKUP(F327,'HY Financials'!$4:$4,1,0)</f>
        <v>HDINCF</v>
      </c>
    </row>
    <row r="328" spans="1:28">
      <c r="A328" s="60" t="str">
        <f>IFERROR(VLOOKUP(J328,'TB mapping'!A:D,4,0),0)</f>
        <v>Ignore</v>
      </c>
      <c r="B328" s="60" t="str">
        <f>IFERROR(VLOOKUP(J328,'TB mapping'!A:C,3,0),0)</f>
        <v>Ignore</v>
      </c>
      <c r="C328" s="60" t="str">
        <f t="shared" si="17"/>
        <v>HDINCFIgnore</v>
      </c>
      <c r="D328" s="60" t="str">
        <f t="shared" si="18"/>
        <v>HDINCFIgnore</v>
      </c>
      <c r="E328" s="54" t="s">
        <v>790</v>
      </c>
      <c r="F328" s="54" t="s">
        <v>2</v>
      </c>
      <c r="G328" s="54" t="s">
        <v>1191</v>
      </c>
      <c r="H328" s="55">
        <v>212000</v>
      </c>
      <c r="I328" s="54" t="s">
        <v>809</v>
      </c>
      <c r="J328" s="55">
        <v>212252</v>
      </c>
      <c r="K328" s="55">
        <v>0</v>
      </c>
      <c r="L328" s="54" t="s">
        <v>814</v>
      </c>
      <c r="M328" s="54" t="s">
        <v>793</v>
      </c>
      <c r="N328" s="55">
        <v>0</v>
      </c>
      <c r="O328" s="55">
        <v>329099.31</v>
      </c>
      <c r="P328" s="55">
        <v>0</v>
      </c>
      <c r="Q328" s="55">
        <v>5926.05</v>
      </c>
      <c r="R328" s="55">
        <v>0</v>
      </c>
      <c r="S328" s="55">
        <v>335025.36</v>
      </c>
      <c r="T328" s="55">
        <v>0</v>
      </c>
      <c r="U328" s="55">
        <v>329099.31</v>
      </c>
      <c r="V328" s="55">
        <v>0</v>
      </c>
      <c r="W328" s="55">
        <v>5926.05</v>
      </c>
      <c r="X328" s="55">
        <v>0</v>
      </c>
      <c r="Y328" s="55">
        <v>335025.36</v>
      </c>
      <c r="Z328" s="61">
        <f t="shared" si="19"/>
        <v>5.9260500000000006E-4</v>
      </c>
      <c r="AA328" s="59" t="str">
        <f>HLOOKUP(F328,'HY Financials'!$4:$4,1,0)</f>
        <v>HDINCF</v>
      </c>
    </row>
    <row r="329" spans="1:28">
      <c r="A329" s="60" t="str">
        <f>IFERROR(VLOOKUP(J329,'TB mapping'!A:D,4,0),0)</f>
        <v>Ignore</v>
      </c>
      <c r="B329" s="60" t="str">
        <f>IFERROR(VLOOKUP(J329,'TB mapping'!A:C,3,0),0)</f>
        <v>Ignore</v>
      </c>
      <c r="C329" s="60" t="str">
        <f t="shared" si="17"/>
        <v>HDINCFIgnore</v>
      </c>
      <c r="D329" s="60" t="str">
        <f t="shared" si="18"/>
        <v>HDINCFIgnore</v>
      </c>
      <c r="E329" s="54" t="s">
        <v>790</v>
      </c>
      <c r="F329" s="54" t="s">
        <v>2</v>
      </c>
      <c r="G329" s="54" t="s">
        <v>1191</v>
      </c>
      <c r="H329" s="55">
        <v>212000</v>
      </c>
      <c r="I329" s="54" t="s">
        <v>809</v>
      </c>
      <c r="J329" s="55">
        <v>212253</v>
      </c>
      <c r="K329" s="55">
        <v>0</v>
      </c>
      <c r="L329" s="54" t="s">
        <v>899</v>
      </c>
      <c r="M329" s="54" t="s">
        <v>793</v>
      </c>
      <c r="N329" s="55">
        <v>-326416.99</v>
      </c>
      <c r="O329" s="55">
        <v>0</v>
      </c>
      <c r="P329" s="55">
        <v>-8139.48</v>
      </c>
      <c r="Q329" s="55">
        <v>0</v>
      </c>
      <c r="R329" s="55">
        <v>-334556.47000000003</v>
      </c>
      <c r="S329" s="55">
        <v>0</v>
      </c>
      <c r="T329" s="55">
        <v>-326416.99</v>
      </c>
      <c r="U329" s="55">
        <v>0</v>
      </c>
      <c r="V329" s="55">
        <v>-8139.48</v>
      </c>
      <c r="W329" s="55">
        <v>0</v>
      </c>
      <c r="X329" s="55">
        <v>-334556.47000000003</v>
      </c>
      <c r="Y329" s="55">
        <v>0</v>
      </c>
      <c r="Z329" s="61">
        <f t="shared" si="19"/>
        <v>-8.1394799999999999E-4</v>
      </c>
      <c r="AA329" s="59" t="str">
        <f>HLOOKUP(F329,'HY Financials'!$4:$4,1,0)</f>
        <v>HDINCF</v>
      </c>
    </row>
    <row r="330" spans="1:28">
      <c r="A330" s="60" t="str">
        <f>IFERROR(VLOOKUP(J330,'TB mapping'!A:D,4,0),0)</f>
        <v>Ignore</v>
      </c>
      <c r="B330" s="60" t="str">
        <f>IFERROR(VLOOKUP(J330,'TB mapping'!A:C,3,0),0)</f>
        <v>Ignore</v>
      </c>
      <c r="C330" s="60" t="str">
        <f t="shared" si="17"/>
        <v>HDINCFIgnore</v>
      </c>
      <c r="D330" s="60" t="str">
        <f t="shared" si="18"/>
        <v>HDINCFIgnore</v>
      </c>
      <c r="E330" s="54" t="s">
        <v>790</v>
      </c>
      <c r="F330" s="54" t="s">
        <v>2</v>
      </c>
      <c r="G330" s="54" t="s">
        <v>1191</v>
      </c>
      <c r="H330" s="55">
        <v>212000</v>
      </c>
      <c r="I330" s="54" t="s">
        <v>809</v>
      </c>
      <c r="J330" s="55">
        <v>212255</v>
      </c>
      <c r="K330" s="55">
        <v>0</v>
      </c>
      <c r="L330" s="54" t="s">
        <v>815</v>
      </c>
      <c r="M330" s="54" t="s">
        <v>793</v>
      </c>
      <c r="N330" s="55">
        <v>0</v>
      </c>
      <c r="O330" s="55">
        <v>574796.93000000005</v>
      </c>
      <c r="P330" s="55">
        <v>0</v>
      </c>
      <c r="Q330" s="55">
        <v>590515.37</v>
      </c>
      <c r="R330" s="55">
        <v>0</v>
      </c>
      <c r="S330" s="55">
        <v>1165312.3</v>
      </c>
      <c r="T330" s="55">
        <v>0</v>
      </c>
      <c r="U330" s="55">
        <v>574796.93000000005</v>
      </c>
      <c r="V330" s="55">
        <v>0</v>
      </c>
      <c r="W330" s="55">
        <v>590515.37</v>
      </c>
      <c r="X330" s="55">
        <v>0</v>
      </c>
      <c r="Y330" s="55">
        <v>1165312.3</v>
      </c>
      <c r="Z330" s="61">
        <f t="shared" si="19"/>
        <v>5.9051537000000001E-2</v>
      </c>
      <c r="AA330" s="59" t="str">
        <f>HLOOKUP(F330,'HY Financials'!$4:$4,1,0)</f>
        <v>HDINCF</v>
      </c>
    </row>
    <row r="331" spans="1:28">
      <c r="A331" s="60" t="str">
        <f>IFERROR(VLOOKUP(J331,'TB mapping'!A:D,4,0),0)</f>
        <v>Ignore</v>
      </c>
      <c r="B331" s="60" t="str">
        <f>IFERROR(VLOOKUP(J331,'TB mapping'!A:C,3,0),0)</f>
        <v>Ignore</v>
      </c>
      <c r="C331" s="60" t="str">
        <f t="shared" si="17"/>
        <v>HDINCFIgnore</v>
      </c>
      <c r="D331" s="60" t="str">
        <f t="shared" si="18"/>
        <v>HDINCFIgnore</v>
      </c>
      <c r="E331" s="54" t="s">
        <v>790</v>
      </c>
      <c r="F331" s="54" t="s">
        <v>2</v>
      </c>
      <c r="G331" s="54" t="s">
        <v>1191</v>
      </c>
      <c r="H331" s="55">
        <v>212000</v>
      </c>
      <c r="I331" s="54" t="s">
        <v>809</v>
      </c>
      <c r="J331" s="55">
        <v>212257</v>
      </c>
      <c r="K331" s="55">
        <v>0</v>
      </c>
      <c r="L331" s="54" t="s">
        <v>816</v>
      </c>
      <c r="M331" s="54" t="s">
        <v>793</v>
      </c>
      <c r="N331" s="55">
        <v>-404037.24</v>
      </c>
      <c r="O331" s="55">
        <v>0</v>
      </c>
      <c r="P331" s="55">
        <v>-721039</v>
      </c>
      <c r="Q331" s="55">
        <v>0</v>
      </c>
      <c r="R331" s="55">
        <v>-1125076.24</v>
      </c>
      <c r="S331" s="55">
        <v>0</v>
      </c>
      <c r="T331" s="55">
        <v>-404037.24</v>
      </c>
      <c r="U331" s="55">
        <v>0</v>
      </c>
      <c r="V331" s="55">
        <v>-721039</v>
      </c>
      <c r="W331" s="55">
        <v>0</v>
      </c>
      <c r="X331" s="55">
        <v>-1125076.24</v>
      </c>
      <c r="Y331" s="55">
        <v>0</v>
      </c>
      <c r="Z331" s="61">
        <f t="shared" si="19"/>
        <v>-7.2103899999999999E-2</v>
      </c>
      <c r="AA331" s="59" t="str">
        <f>HLOOKUP(F331,'HY Financials'!$4:$4,1,0)</f>
        <v>HDINCF</v>
      </c>
    </row>
    <row r="332" spans="1:28">
      <c r="A332" s="60" t="str">
        <f>IFERROR(VLOOKUP(J332,'TB mapping'!A:D,4,0),0)</f>
        <v>Ignore</v>
      </c>
      <c r="B332" s="60" t="str">
        <f>IFERROR(VLOOKUP(J332,'TB mapping'!A:C,3,0),0)</f>
        <v>Ignore</v>
      </c>
      <c r="C332" s="60" t="str">
        <f t="shared" si="17"/>
        <v>HDINCFIgnore</v>
      </c>
      <c r="D332" s="60" t="str">
        <f t="shared" si="18"/>
        <v>HDINCFIgnore</v>
      </c>
      <c r="E332" s="54" t="s">
        <v>790</v>
      </c>
      <c r="F332" s="54" t="s">
        <v>2</v>
      </c>
      <c r="G332" s="54" t="s">
        <v>1191</v>
      </c>
      <c r="H332" s="55">
        <v>212000</v>
      </c>
      <c r="I332" s="54" t="s">
        <v>809</v>
      </c>
      <c r="J332" s="55">
        <v>212258</v>
      </c>
      <c r="K332" s="55">
        <v>0</v>
      </c>
      <c r="L332" s="54" t="s">
        <v>900</v>
      </c>
      <c r="M332" s="54" t="s">
        <v>793</v>
      </c>
      <c r="N332" s="55">
        <v>0</v>
      </c>
      <c r="O332" s="55">
        <v>2500</v>
      </c>
      <c r="P332" s="55">
        <v>-2500</v>
      </c>
      <c r="Q332" s="55">
        <v>0</v>
      </c>
      <c r="R332" s="55">
        <v>0</v>
      </c>
      <c r="S332" s="55">
        <v>0</v>
      </c>
      <c r="T332" s="55">
        <v>0</v>
      </c>
      <c r="U332" s="55">
        <v>2500</v>
      </c>
      <c r="V332" s="55">
        <v>-2500</v>
      </c>
      <c r="W332" s="55">
        <v>0</v>
      </c>
      <c r="X332" s="55">
        <v>0</v>
      </c>
      <c r="Y332" s="55">
        <v>0</v>
      </c>
      <c r="Z332" s="61">
        <f t="shared" si="19"/>
        <v>-2.5000000000000001E-4</v>
      </c>
      <c r="AA332" s="59" t="str">
        <f>HLOOKUP(F332,'HY Financials'!$4:$4,1,0)</f>
        <v>HDINCF</v>
      </c>
    </row>
    <row r="333" spans="1:28">
      <c r="A333" s="60" t="str">
        <f>IFERROR(VLOOKUP(J333,'TB mapping'!A:D,4,0),0)</f>
        <v>Ignore</v>
      </c>
      <c r="B333" s="60" t="str">
        <f>IFERROR(VLOOKUP(J333,'TB mapping'!A:C,3,0),0)</f>
        <v>Ignore</v>
      </c>
      <c r="C333" s="60" t="str">
        <f t="shared" si="17"/>
        <v>HDINCFIgnore</v>
      </c>
      <c r="D333" s="60" t="str">
        <f t="shared" si="18"/>
        <v>HDINCFIgnore</v>
      </c>
      <c r="E333" s="54" t="s">
        <v>790</v>
      </c>
      <c r="F333" s="54" t="s">
        <v>2</v>
      </c>
      <c r="G333" s="54" t="s">
        <v>1191</v>
      </c>
      <c r="H333" s="55">
        <v>212000</v>
      </c>
      <c r="I333" s="54" t="s">
        <v>809</v>
      </c>
      <c r="J333" s="55">
        <v>212271</v>
      </c>
      <c r="K333" s="55">
        <v>0</v>
      </c>
      <c r="L333" s="54" t="s">
        <v>817</v>
      </c>
      <c r="M333" s="54" t="s">
        <v>793</v>
      </c>
      <c r="N333" s="55">
        <v>0</v>
      </c>
      <c r="O333" s="55">
        <v>29542.45</v>
      </c>
      <c r="P333" s="55">
        <v>0</v>
      </c>
      <c r="Q333" s="55">
        <v>6045.74</v>
      </c>
      <c r="R333" s="55">
        <v>0</v>
      </c>
      <c r="S333" s="55">
        <v>35588.19</v>
      </c>
      <c r="T333" s="55">
        <v>0</v>
      </c>
      <c r="U333" s="55">
        <v>29542.45</v>
      </c>
      <c r="V333" s="55">
        <v>0</v>
      </c>
      <c r="W333" s="55">
        <v>6045.74</v>
      </c>
      <c r="X333" s="55">
        <v>0</v>
      </c>
      <c r="Y333" s="55">
        <v>35588.19</v>
      </c>
      <c r="Z333" s="61">
        <f t="shared" si="19"/>
        <v>6.0457399999999998E-4</v>
      </c>
      <c r="AA333" s="59" t="str">
        <f>HLOOKUP(F333,'HY Financials'!$4:$4,1,0)</f>
        <v>HDINCF</v>
      </c>
    </row>
    <row r="334" spans="1:28">
      <c r="A334" s="60" t="str">
        <f>IFERROR(VLOOKUP(J334,'TB mapping'!A:D,4,0),0)</f>
        <v>Ignore</v>
      </c>
      <c r="B334" s="60" t="str">
        <f>IFERROR(VLOOKUP(J334,'TB mapping'!A:C,3,0),0)</f>
        <v>Ignore</v>
      </c>
      <c r="C334" s="60" t="str">
        <f t="shared" si="17"/>
        <v>HDINCFIgnore</v>
      </c>
      <c r="D334" s="60" t="str">
        <f t="shared" si="18"/>
        <v>HDINCFIgnore</v>
      </c>
      <c r="E334" s="54" t="s">
        <v>790</v>
      </c>
      <c r="F334" s="54" t="s">
        <v>2</v>
      </c>
      <c r="G334" s="54" t="s">
        <v>1191</v>
      </c>
      <c r="H334" s="55">
        <v>212000</v>
      </c>
      <c r="I334" s="54" t="s">
        <v>809</v>
      </c>
      <c r="J334" s="55">
        <v>212272</v>
      </c>
      <c r="K334" s="55">
        <v>0</v>
      </c>
      <c r="L334" s="54" t="s">
        <v>818</v>
      </c>
      <c r="M334" s="54" t="s">
        <v>793</v>
      </c>
      <c r="N334" s="55">
        <v>0</v>
      </c>
      <c r="O334" s="55">
        <v>29542.45</v>
      </c>
      <c r="P334" s="55">
        <v>0</v>
      </c>
      <c r="Q334" s="55">
        <v>6045.74</v>
      </c>
      <c r="R334" s="55">
        <v>0</v>
      </c>
      <c r="S334" s="55">
        <v>35588.19</v>
      </c>
      <c r="T334" s="55">
        <v>0</v>
      </c>
      <c r="U334" s="55">
        <v>29542.45</v>
      </c>
      <c r="V334" s="55">
        <v>0</v>
      </c>
      <c r="W334" s="55">
        <v>6045.74</v>
      </c>
      <c r="X334" s="55">
        <v>0</v>
      </c>
      <c r="Y334" s="55">
        <v>35588.19</v>
      </c>
      <c r="Z334" s="61">
        <f t="shared" si="19"/>
        <v>6.0457399999999998E-4</v>
      </c>
      <c r="AA334" s="59" t="str">
        <f>HLOOKUP(F334,'HY Financials'!$4:$4,1,0)</f>
        <v>HDINCF</v>
      </c>
    </row>
    <row r="335" spans="1:28">
      <c r="A335" s="60" t="str">
        <f>IFERROR(VLOOKUP(J335,'TB mapping'!A:D,4,0),0)</f>
        <v>Ignore</v>
      </c>
      <c r="B335" s="60" t="str">
        <f>IFERROR(VLOOKUP(J335,'TB mapping'!A:C,3,0),0)</f>
        <v>Ignore</v>
      </c>
      <c r="C335" s="60" t="str">
        <f t="shared" si="17"/>
        <v>HDINCFIgnore</v>
      </c>
      <c r="D335" s="60" t="str">
        <f t="shared" si="18"/>
        <v>HDINCFIgnore</v>
      </c>
      <c r="E335" s="54" t="s">
        <v>790</v>
      </c>
      <c r="F335" s="54" t="s">
        <v>2</v>
      </c>
      <c r="G335" s="54" t="s">
        <v>1191</v>
      </c>
      <c r="H335" s="55">
        <v>213000</v>
      </c>
      <c r="I335" s="54" t="s">
        <v>819</v>
      </c>
      <c r="J335" s="55">
        <v>213105</v>
      </c>
      <c r="K335" s="55">
        <v>0</v>
      </c>
      <c r="L335" s="54" t="s">
        <v>902</v>
      </c>
      <c r="M335" s="54" t="s">
        <v>793</v>
      </c>
      <c r="N335" s="55">
        <v>0</v>
      </c>
      <c r="O335" s="55">
        <v>1886.01</v>
      </c>
      <c r="P335" s="55">
        <v>0</v>
      </c>
      <c r="Q335" s="55">
        <v>0</v>
      </c>
      <c r="R335" s="55">
        <v>0</v>
      </c>
      <c r="S335" s="55">
        <v>1886.01</v>
      </c>
      <c r="T335" s="55">
        <v>0</v>
      </c>
      <c r="U335" s="55">
        <v>1886.01</v>
      </c>
      <c r="V335" s="55">
        <v>0</v>
      </c>
      <c r="W335" s="55">
        <v>0</v>
      </c>
      <c r="X335" s="55">
        <v>0</v>
      </c>
      <c r="Y335" s="55">
        <v>1886.01</v>
      </c>
      <c r="Z335" s="61">
        <f t="shared" si="19"/>
        <v>0</v>
      </c>
      <c r="AA335" s="59" t="str">
        <f>HLOOKUP(F335,'HY Financials'!$4:$4,1,0)</f>
        <v>HDINCF</v>
      </c>
    </row>
    <row r="336" spans="1:28">
      <c r="A336" s="60" t="str">
        <f>IFERROR(VLOOKUP(J336,'TB mapping'!A:D,4,0),0)</f>
        <v>Ignore</v>
      </c>
      <c r="B336" s="60" t="str">
        <f>IFERROR(VLOOKUP(J336,'TB mapping'!A:C,3,0),0)</f>
        <v>Ignore</v>
      </c>
      <c r="C336" s="60" t="str">
        <f t="shared" si="17"/>
        <v>HDINCFIgnore</v>
      </c>
      <c r="D336" s="60" t="str">
        <f t="shared" si="18"/>
        <v>HDINCFIgnore</v>
      </c>
      <c r="E336" s="54" t="s">
        <v>790</v>
      </c>
      <c r="F336" s="54" t="s">
        <v>2</v>
      </c>
      <c r="G336" s="54" t="s">
        <v>1191</v>
      </c>
      <c r="H336" s="55">
        <v>213000</v>
      </c>
      <c r="I336" s="54" t="s">
        <v>819</v>
      </c>
      <c r="J336" s="55">
        <v>213141</v>
      </c>
      <c r="K336" s="55">
        <v>0</v>
      </c>
      <c r="L336" s="54" t="s">
        <v>903</v>
      </c>
      <c r="M336" s="54" t="s">
        <v>793</v>
      </c>
      <c r="N336" s="55">
        <v>0</v>
      </c>
      <c r="O336" s="55">
        <v>139.19</v>
      </c>
      <c r="P336" s="55">
        <v>0</v>
      </c>
      <c r="Q336" s="55">
        <v>0</v>
      </c>
      <c r="R336" s="55">
        <v>0</v>
      </c>
      <c r="S336" s="55">
        <v>139.19</v>
      </c>
      <c r="T336" s="55">
        <v>0</v>
      </c>
      <c r="U336" s="55">
        <v>139.19</v>
      </c>
      <c r="V336" s="55">
        <v>0</v>
      </c>
      <c r="W336" s="55">
        <v>0</v>
      </c>
      <c r="X336" s="55">
        <v>0</v>
      </c>
      <c r="Y336" s="55">
        <v>139.19</v>
      </c>
      <c r="Z336" s="61">
        <f t="shared" si="19"/>
        <v>0</v>
      </c>
      <c r="AA336" s="59" t="str">
        <f>HLOOKUP(F336,'HY Financials'!$4:$4,1,0)</f>
        <v>HDINCF</v>
      </c>
    </row>
    <row r="337" spans="1:27">
      <c r="A337" s="60" t="str">
        <f>IFERROR(VLOOKUP(J337,'TB mapping'!A:D,4,0),0)</f>
        <v>Ignore</v>
      </c>
      <c r="B337" s="60" t="str">
        <f>IFERROR(VLOOKUP(J337,'TB mapping'!A:C,3,0),0)</f>
        <v>Ignore</v>
      </c>
      <c r="C337" s="60" t="str">
        <f t="shared" si="17"/>
        <v>HDINCFIgnore</v>
      </c>
      <c r="D337" s="60" t="str">
        <f t="shared" si="18"/>
        <v>HDINCFIgnore</v>
      </c>
      <c r="E337" s="54" t="s">
        <v>790</v>
      </c>
      <c r="F337" s="54" t="s">
        <v>2</v>
      </c>
      <c r="G337" s="54" t="s">
        <v>1191</v>
      </c>
      <c r="H337" s="55">
        <v>213000</v>
      </c>
      <c r="I337" s="54" t="s">
        <v>819</v>
      </c>
      <c r="J337" s="55">
        <v>213143</v>
      </c>
      <c r="K337" s="55">
        <v>0</v>
      </c>
      <c r="L337" s="54" t="s">
        <v>820</v>
      </c>
      <c r="M337" s="54" t="s">
        <v>793</v>
      </c>
      <c r="N337" s="55">
        <v>0</v>
      </c>
      <c r="O337" s="55">
        <v>20000</v>
      </c>
      <c r="P337" s="55">
        <v>-21413.82</v>
      </c>
      <c r="Q337" s="55">
        <v>0</v>
      </c>
      <c r="R337" s="55">
        <v>-1413.82</v>
      </c>
      <c r="S337" s="55">
        <v>0</v>
      </c>
      <c r="T337" s="55">
        <v>0</v>
      </c>
      <c r="U337" s="55">
        <v>20000</v>
      </c>
      <c r="V337" s="55">
        <v>-21413.82</v>
      </c>
      <c r="W337" s="55">
        <v>0</v>
      </c>
      <c r="X337" s="55">
        <v>-1413.82</v>
      </c>
      <c r="Y337" s="55">
        <v>0</v>
      </c>
      <c r="Z337" s="61">
        <f t="shared" si="19"/>
        <v>-2.1413819999999998E-3</v>
      </c>
      <c r="AA337" s="59" t="str">
        <f>HLOOKUP(F337,'HY Financials'!$4:$4,1,0)</f>
        <v>HDINCF</v>
      </c>
    </row>
    <row r="338" spans="1:27">
      <c r="A338" s="60">
        <f>IFERROR(VLOOKUP(J338,'TB mapping'!A:D,4,0),0)</f>
        <v>0</v>
      </c>
      <c r="B338" s="60">
        <f>IFERROR(VLOOKUP(J338,'TB mapping'!A:C,3,0),0)</f>
        <v>0</v>
      </c>
      <c r="C338" s="60" t="str">
        <f t="shared" si="17"/>
        <v>HDINCF0</v>
      </c>
      <c r="D338" s="60" t="str">
        <f t="shared" si="18"/>
        <v>HDINCF0</v>
      </c>
      <c r="E338" s="54" t="s">
        <v>790</v>
      </c>
      <c r="F338" s="54" t="s">
        <v>2</v>
      </c>
      <c r="G338" s="54" t="s">
        <v>1191</v>
      </c>
      <c r="H338" s="55">
        <v>213000</v>
      </c>
      <c r="I338" s="54" t="s">
        <v>819</v>
      </c>
      <c r="J338" s="55">
        <v>213173</v>
      </c>
      <c r="K338" s="55">
        <v>0</v>
      </c>
      <c r="L338" s="54" t="s">
        <v>2072</v>
      </c>
      <c r="M338" s="54" t="s">
        <v>793</v>
      </c>
      <c r="N338" s="55">
        <v>0</v>
      </c>
      <c r="O338" s="55">
        <v>3600</v>
      </c>
      <c r="P338" s="55">
        <v>-3854.49</v>
      </c>
      <c r="Q338" s="55">
        <v>0</v>
      </c>
      <c r="R338" s="55">
        <v>-254.49</v>
      </c>
      <c r="S338" s="55">
        <v>0</v>
      </c>
      <c r="T338" s="55">
        <v>0</v>
      </c>
      <c r="U338" s="55">
        <v>3600</v>
      </c>
      <c r="V338" s="55">
        <v>-3854.49</v>
      </c>
      <c r="W338" s="55">
        <v>0</v>
      </c>
      <c r="X338" s="55">
        <v>-254.49</v>
      </c>
      <c r="Y338" s="55">
        <v>0</v>
      </c>
      <c r="Z338" s="61">
        <f t="shared" si="19"/>
        <v>-3.85449E-4</v>
      </c>
      <c r="AA338" s="59" t="str">
        <f>HLOOKUP(F338,'HY Financials'!$4:$4,1,0)</f>
        <v>HDINCF</v>
      </c>
    </row>
    <row r="339" spans="1:27">
      <c r="A339" s="60" t="str">
        <f>IFERROR(VLOOKUP(J339,'TB mapping'!A:D,4,0),0)</f>
        <v>Ignore</v>
      </c>
      <c r="B339" s="60" t="str">
        <f>IFERROR(VLOOKUP(J339,'TB mapping'!A:C,3,0),0)</f>
        <v>Ignore</v>
      </c>
      <c r="C339" s="60" t="str">
        <f t="shared" si="17"/>
        <v>HDINCFIgnore</v>
      </c>
      <c r="D339" s="60" t="str">
        <f t="shared" si="18"/>
        <v>HDINCFIgnore</v>
      </c>
      <c r="E339" s="54" t="s">
        <v>790</v>
      </c>
      <c r="F339" s="54" t="s">
        <v>2</v>
      </c>
      <c r="G339" s="54" t="s">
        <v>1191</v>
      </c>
      <c r="H339" s="55">
        <v>213000</v>
      </c>
      <c r="I339" s="54" t="s">
        <v>819</v>
      </c>
      <c r="J339" s="55">
        <v>213500</v>
      </c>
      <c r="K339" s="55">
        <v>0</v>
      </c>
      <c r="L339" s="54" t="s">
        <v>821</v>
      </c>
      <c r="M339" s="54" t="s">
        <v>793</v>
      </c>
      <c r="N339" s="55">
        <v>0</v>
      </c>
      <c r="O339" s="55">
        <v>328249.49</v>
      </c>
      <c r="P339" s="55">
        <v>0</v>
      </c>
      <c r="Q339" s="55">
        <v>67174.38</v>
      </c>
      <c r="R339" s="55">
        <v>0</v>
      </c>
      <c r="S339" s="55">
        <v>395423.87</v>
      </c>
      <c r="T339" s="55">
        <v>0</v>
      </c>
      <c r="U339" s="55">
        <v>328249.49</v>
      </c>
      <c r="V339" s="55">
        <v>0</v>
      </c>
      <c r="W339" s="55">
        <v>67174.38</v>
      </c>
      <c r="X339" s="55">
        <v>0</v>
      </c>
      <c r="Y339" s="55">
        <v>395423.87</v>
      </c>
      <c r="Z339" s="61">
        <f t="shared" si="19"/>
        <v>6.7174380000000001E-3</v>
      </c>
      <c r="AA339" s="59" t="str">
        <f>HLOOKUP(F339,'HY Financials'!$4:$4,1,0)</f>
        <v>HDINCF</v>
      </c>
    </row>
    <row r="340" spans="1:27">
      <c r="A340" s="60" t="str">
        <f>IFERROR(VLOOKUP(J340,'TB mapping'!A:D,4,0),0)</f>
        <v>Ignore</v>
      </c>
      <c r="B340" s="60" t="str">
        <f>IFERROR(VLOOKUP(J340,'TB mapping'!A:C,3,0),0)</f>
        <v>Ignore</v>
      </c>
      <c r="C340" s="60" t="str">
        <f t="shared" si="17"/>
        <v>HDINCFIgnore</v>
      </c>
      <c r="D340" s="60" t="str">
        <f t="shared" si="18"/>
        <v>HDINCFIgnore</v>
      </c>
      <c r="E340" s="54" t="s">
        <v>790</v>
      </c>
      <c r="F340" s="54" t="s">
        <v>2</v>
      </c>
      <c r="G340" s="54" t="s">
        <v>1191</v>
      </c>
      <c r="H340" s="55">
        <v>213000</v>
      </c>
      <c r="I340" s="54" t="s">
        <v>819</v>
      </c>
      <c r="J340" s="55">
        <v>213504</v>
      </c>
      <c r="K340" s="55">
        <v>0</v>
      </c>
      <c r="L340" s="54" t="s">
        <v>822</v>
      </c>
      <c r="M340" s="54" t="s">
        <v>793</v>
      </c>
      <c r="N340" s="55">
        <v>0</v>
      </c>
      <c r="O340" s="55">
        <v>12350.58</v>
      </c>
      <c r="P340" s="55">
        <v>0</v>
      </c>
      <c r="Q340" s="55">
        <v>0</v>
      </c>
      <c r="R340" s="55">
        <v>0</v>
      </c>
      <c r="S340" s="55">
        <v>12350.58</v>
      </c>
      <c r="T340" s="55">
        <v>0</v>
      </c>
      <c r="U340" s="55">
        <v>12350.58</v>
      </c>
      <c r="V340" s="55">
        <v>0</v>
      </c>
      <c r="W340" s="55">
        <v>0</v>
      </c>
      <c r="X340" s="55">
        <v>0</v>
      </c>
      <c r="Y340" s="55">
        <v>12350.58</v>
      </c>
      <c r="Z340" s="61">
        <f t="shared" si="19"/>
        <v>0</v>
      </c>
      <c r="AA340" s="59" t="str">
        <f>HLOOKUP(F340,'HY Financials'!$4:$4,1,0)</f>
        <v>HDINCF</v>
      </c>
    </row>
    <row r="341" spans="1:27">
      <c r="A341" s="60" t="str">
        <f>IFERROR(VLOOKUP(J341,'TB mapping'!A:D,4,0),0)</f>
        <v>Ignore</v>
      </c>
      <c r="B341" s="60" t="str">
        <f>IFERROR(VLOOKUP(J341,'TB mapping'!A:C,3,0),0)</f>
        <v>Ignore</v>
      </c>
      <c r="C341" s="60" t="str">
        <f t="shared" si="17"/>
        <v>HDINCFIgnore</v>
      </c>
      <c r="D341" s="60" t="str">
        <f t="shared" si="18"/>
        <v>HDINCFIgnore</v>
      </c>
      <c r="E341" s="54" t="s">
        <v>790</v>
      </c>
      <c r="F341" s="54" t="s">
        <v>2</v>
      </c>
      <c r="G341" s="54" t="s">
        <v>1191</v>
      </c>
      <c r="H341" s="55">
        <v>301000</v>
      </c>
      <c r="I341" s="54" t="s">
        <v>823</v>
      </c>
      <c r="J341" s="55">
        <v>310000</v>
      </c>
      <c r="K341" s="55">
        <v>0</v>
      </c>
      <c r="L341" s="54" t="s">
        <v>824</v>
      </c>
      <c r="M341" s="54" t="s">
        <v>793</v>
      </c>
      <c r="N341" s="55">
        <v>0</v>
      </c>
      <c r="O341" s="55">
        <v>116219609.15000001</v>
      </c>
      <c r="P341" s="55">
        <v>0</v>
      </c>
      <c r="Q341" s="55">
        <v>13584507.449999999</v>
      </c>
      <c r="R341" s="55">
        <v>0</v>
      </c>
      <c r="S341" s="55">
        <v>129804116.59999999</v>
      </c>
      <c r="T341" s="55">
        <v>0</v>
      </c>
      <c r="U341" s="55">
        <v>116219609.15000001</v>
      </c>
      <c r="V341" s="55">
        <v>0</v>
      </c>
      <c r="W341" s="55">
        <v>13584507.449999999</v>
      </c>
      <c r="X341" s="55">
        <v>0</v>
      </c>
      <c r="Y341" s="55">
        <v>129804116.59999999</v>
      </c>
      <c r="Z341" s="61">
        <f t="shared" si="19"/>
        <v>12.98041166</v>
      </c>
      <c r="AA341" s="59" t="str">
        <f>HLOOKUP(F341,'HY Financials'!$4:$4,1,0)</f>
        <v>HDINCF</v>
      </c>
    </row>
    <row r="342" spans="1:27">
      <c r="A342" s="60" t="str">
        <f>IFERROR(VLOOKUP(J342,'TB mapping'!A:D,4,0),0)</f>
        <v>Ignore</v>
      </c>
      <c r="B342" s="60" t="str">
        <f>IFERROR(VLOOKUP(J342,'TB mapping'!A:C,3,0),0)</f>
        <v>Ignore</v>
      </c>
      <c r="C342" s="60" t="str">
        <f t="shared" si="17"/>
        <v>HDINCFIgnore</v>
      </c>
      <c r="D342" s="60" t="str">
        <f t="shared" si="18"/>
        <v>HDINCFIgnore</v>
      </c>
      <c r="E342" s="54" t="s">
        <v>790</v>
      </c>
      <c r="F342" s="54" t="s">
        <v>2</v>
      </c>
      <c r="G342" s="54" t="s">
        <v>1191</v>
      </c>
      <c r="H342" s="55">
        <v>303000</v>
      </c>
      <c r="I342" s="54" t="s">
        <v>825</v>
      </c>
      <c r="J342" s="55">
        <v>303207</v>
      </c>
      <c r="K342" s="55">
        <v>0</v>
      </c>
      <c r="L342" s="54" t="s">
        <v>826</v>
      </c>
      <c r="M342" s="54" t="s">
        <v>793</v>
      </c>
      <c r="N342" s="55">
        <v>-21914288.75</v>
      </c>
      <c r="O342" s="55">
        <v>0</v>
      </c>
      <c r="P342" s="55">
        <v>0</v>
      </c>
      <c r="Q342" s="55">
        <v>52597436.079999998</v>
      </c>
      <c r="R342" s="55">
        <v>0</v>
      </c>
      <c r="S342" s="55">
        <v>30683147.329999998</v>
      </c>
      <c r="T342" s="55">
        <v>-21914288.75</v>
      </c>
      <c r="U342" s="55">
        <v>0</v>
      </c>
      <c r="V342" s="55">
        <v>0</v>
      </c>
      <c r="W342" s="55">
        <v>52597436.079999998</v>
      </c>
      <c r="X342" s="55">
        <v>0</v>
      </c>
      <c r="Y342" s="55">
        <v>30683147.329999998</v>
      </c>
      <c r="Z342" s="61">
        <f t="shared" si="19"/>
        <v>5.259743608</v>
      </c>
      <c r="AA342" s="59" t="str">
        <f>HLOOKUP(F342,'HY Financials'!$4:$4,1,0)</f>
        <v>HDINCF</v>
      </c>
    </row>
    <row r="343" spans="1:27">
      <c r="A343" s="60" t="str">
        <f>IFERROR(VLOOKUP(J343,'TB mapping'!A:D,4,0),0)</f>
        <v>Ignore</v>
      </c>
      <c r="B343" s="60" t="str">
        <f>IFERROR(VLOOKUP(J343,'TB mapping'!A:C,3,0),0)</f>
        <v>Ignore</v>
      </c>
      <c r="C343" s="60" t="str">
        <f t="shared" si="17"/>
        <v>HDINCFIgnore</v>
      </c>
      <c r="D343" s="60" t="str">
        <f t="shared" si="18"/>
        <v>HDINCFIgnore</v>
      </c>
      <c r="E343" s="54" t="s">
        <v>790</v>
      </c>
      <c r="F343" s="54" t="s">
        <v>2</v>
      </c>
      <c r="G343" s="54" t="s">
        <v>1191</v>
      </c>
      <c r="H343" s="55">
        <v>303000</v>
      </c>
      <c r="I343" s="54" t="s">
        <v>825</v>
      </c>
      <c r="J343" s="55">
        <v>303223</v>
      </c>
      <c r="K343" s="55">
        <v>0</v>
      </c>
      <c r="L343" s="54" t="s">
        <v>906</v>
      </c>
      <c r="M343" s="54" t="s">
        <v>793</v>
      </c>
      <c r="N343" s="55">
        <v>0</v>
      </c>
      <c r="O343" s="55">
        <v>1067510.02</v>
      </c>
      <c r="P343" s="55">
        <v>-26050.89</v>
      </c>
      <c r="Q343" s="55">
        <v>0</v>
      </c>
      <c r="R343" s="55">
        <v>0</v>
      </c>
      <c r="S343" s="55">
        <v>1041459.13</v>
      </c>
      <c r="T343" s="55">
        <v>0</v>
      </c>
      <c r="U343" s="55">
        <v>1067510.02</v>
      </c>
      <c r="V343" s="55">
        <v>-26050.89</v>
      </c>
      <c r="W343" s="55">
        <v>0</v>
      </c>
      <c r="X343" s="55">
        <v>0</v>
      </c>
      <c r="Y343" s="55">
        <v>1041459.13</v>
      </c>
      <c r="Z343" s="61">
        <f t="shared" si="19"/>
        <v>-2.6050890000000001E-3</v>
      </c>
      <c r="AA343" s="59" t="str">
        <f>HLOOKUP(F343,'HY Financials'!$4:$4,1,0)</f>
        <v>HDINCF</v>
      </c>
    </row>
    <row r="344" spans="1:27">
      <c r="A344" s="60" t="str">
        <f>IFERROR(VLOOKUP(J344,'TB mapping'!A:D,4,0),0)</f>
        <v>Ignore</v>
      </c>
      <c r="B344" s="60" t="str">
        <f>IFERROR(VLOOKUP(J344,'TB mapping'!A:C,3,0),0)</f>
        <v>Ignore</v>
      </c>
      <c r="C344" s="60" t="str">
        <f t="shared" si="17"/>
        <v>HDINCFIgnore</v>
      </c>
      <c r="D344" s="60" t="str">
        <f t="shared" si="18"/>
        <v>HDINCFIgnore</v>
      </c>
      <c r="E344" s="54" t="s">
        <v>790</v>
      </c>
      <c r="F344" s="54" t="s">
        <v>2</v>
      </c>
      <c r="G344" s="54" t="s">
        <v>1191</v>
      </c>
      <c r="H344" s="55">
        <v>303000</v>
      </c>
      <c r="I344" s="54" t="s">
        <v>825</v>
      </c>
      <c r="J344" s="55">
        <v>303245</v>
      </c>
      <c r="K344" s="55">
        <v>0</v>
      </c>
      <c r="L344" s="54" t="s">
        <v>880</v>
      </c>
      <c r="M344" s="54" t="s">
        <v>793</v>
      </c>
      <c r="N344" s="55">
        <v>0</v>
      </c>
      <c r="O344" s="55">
        <v>16966056.530000001</v>
      </c>
      <c r="P344" s="55">
        <v>-19117708.719999999</v>
      </c>
      <c r="Q344" s="55">
        <v>0</v>
      </c>
      <c r="R344" s="55">
        <v>-2151652.19</v>
      </c>
      <c r="S344" s="55">
        <v>0</v>
      </c>
      <c r="T344" s="55">
        <v>0</v>
      </c>
      <c r="U344" s="55">
        <v>16966056.530000001</v>
      </c>
      <c r="V344" s="55">
        <v>-19117708.719999999</v>
      </c>
      <c r="W344" s="55">
        <v>0</v>
      </c>
      <c r="X344" s="55">
        <v>-2151652.19</v>
      </c>
      <c r="Y344" s="55">
        <v>0</v>
      </c>
      <c r="Z344" s="61">
        <f t="shared" si="19"/>
        <v>-1.911770872</v>
      </c>
      <c r="AA344" s="59" t="str">
        <f>HLOOKUP(F344,'HY Financials'!$4:$4,1,0)</f>
        <v>HDINCF</v>
      </c>
    </row>
    <row r="345" spans="1:27">
      <c r="A345" s="60" t="str">
        <f>IFERROR(VLOOKUP(J345,'TB mapping'!A:D,4,0),0)</f>
        <v>Ignore</v>
      </c>
      <c r="B345" s="60" t="str">
        <f>IFERROR(VLOOKUP(J345,'TB mapping'!A:C,3,0),0)</f>
        <v>Ignore</v>
      </c>
      <c r="C345" s="60" t="str">
        <f t="shared" si="17"/>
        <v>HDINCFIgnore</v>
      </c>
      <c r="D345" s="60" t="str">
        <f t="shared" si="18"/>
        <v>HDINCFIgnore</v>
      </c>
      <c r="E345" s="54" t="s">
        <v>790</v>
      </c>
      <c r="F345" s="54" t="s">
        <v>2</v>
      </c>
      <c r="G345" s="54" t="s">
        <v>1191</v>
      </c>
      <c r="H345" s="55">
        <v>303000</v>
      </c>
      <c r="I345" s="54" t="s">
        <v>825</v>
      </c>
      <c r="J345" s="55">
        <v>303249</v>
      </c>
      <c r="K345" s="55">
        <v>0</v>
      </c>
      <c r="L345" s="54" t="s">
        <v>910</v>
      </c>
      <c r="M345" s="54" t="s">
        <v>793</v>
      </c>
      <c r="N345" s="55">
        <v>0</v>
      </c>
      <c r="O345" s="55">
        <v>4772.8900000000003</v>
      </c>
      <c r="P345" s="55">
        <v>0</v>
      </c>
      <c r="Q345" s="55">
        <v>314.09000000000003</v>
      </c>
      <c r="R345" s="55">
        <v>0</v>
      </c>
      <c r="S345" s="55">
        <v>5086.9800000000005</v>
      </c>
      <c r="T345" s="55">
        <v>0</v>
      </c>
      <c r="U345" s="55">
        <v>4772.8900000000003</v>
      </c>
      <c r="V345" s="55">
        <v>0</v>
      </c>
      <c r="W345" s="55">
        <v>314.09000000000003</v>
      </c>
      <c r="X345" s="55">
        <v>0</v>
      </c>
      <c r="Y345" s="55">
        <v>5086.9800000000005</v>
      </c>
      <c r="Z345" s="61">
        <f t="shared" si="19"/>
        <v>3.1409000000000004E-5</v>
      </c>
      <c r="AA345" s="59" t="str">
        <f>HLOOKUP(F345,'HY Financials'!$4:$4,1,0)</f>
        <v>HDINCF</v>
      </c>
    </row>
    <row r="346" spans="1:27">
      <c r="A346" s="60" t="str">
        <f>IFERROR(VLOOKUP(J346,'TB mapping'!A:D,4,0),0)</f>
        <v>Ignore</v>
      </c>
      <c r="B346" s="60" t="str">
        <f>IFERROR(VLOOKUP(J346,'TB mapping'!A:C,3,0),0)</f>
        <v>Ignore</v>
      </c>
      <c r="C346" s="60" t="str">
        <f t="shared" si="17"/>
        <v>HDINCFIgnore</v>
      </c>
      <c r="D346" s="60" t="str">
        <f t="shared" si="18"/>
        <v>HDINCFIgnore</v>
      </c>
      <c r="E346" s="54" t="s">
        <v>790</v>
      </c>
      <c r="F346" s="54" t="s">
        <v>2</v>
      </c>
      <c r="G346" s="54" t="s">
        <v>1191</v>
      </c>
      <c r="H346" s="55">
        <v>303000</v>
      </c>
      <c r="I346" s="54" t="s">
        <v>825</v>
      </c>
      <c r="J346" s="55">
        <v>390000</v>
      </c>
      <c r="K346" s="55">
        <v>0</v>
      </c>
      <c r="L346" s="54" t="s">
        <v>827</v>
      </c>
      <c r="M346" s="54" t="s">
        <v>793</v>
      </c>
      <c r="N346" s="55">
        <v>0</v>
      </c>
      <c r="O346" s="55">
        <v>362693994.73000002</v>
      </c>
      <c r="P346" s="55">
        <v>0</v>
      </c>
      <c r="Q346" s="55">
        <v>0</v>
      </c>
      <c r="R346" s="55">
        <v>0</v>
      </c>
      <c r="S346" s="55">
        <v>362693994.73000002</v>
      </c>
      <c r="T346" s="55">
        <v>0</v>
      </c>
      <c r="U346" s="55">
        <v>362693994.73000002</v>
      </c>
      <c r="V346" s="55">
        <v>0</v>
      </c>
      <c r="W346" s="55">
        <v>0</v>
      </c>
      <c r="X346" s="55">
        <v>0</v>
      </c>
      <c r="Y346" s="55">
        <v>362693994.73000002</v>
      </c>
      <c r="Z346" s="61">
        <f t="shared" si="19"/>
        <v>0</v>
      </c>
      <c r="AA346" s="59" t="str">
        <f>HLOOKUP(F346,'HY Financials'!$4:$4,1,0)</f>
        <v>HDINCF</v>
      </c>
    </row>
    <row r="347" spans="1:27">
      <c r="A347" s="60" t="str">
        <f>IFERROR(VLOOKUP(J347,'TB mapping'!A:D,4,0),0)</f>
        <v>Ignore</v>
      </c>
      <c r="B347" s="60" t="str">
        <f>IFERROR(VLOOKUP(J347,'TB mapping'!A:C,3,0),0)</f>
        <v>Ignore</v>
      </c>
      <c r="C347" s="60" t="str">
        <f t="shared" si="17"/>
        <v>HDINCFIgnore</v>
      </c>
      <c r="D347" s="60" t="str">
        <f t="shared" si="18"/>
        <v>HDINCFIgnore</v>
      </c>
      <c r="E347" s="54" t="s">
        <v>790</v>
      </c>
      <c r="F347" s="54" t="s">
        <v>2</v>
      </c>
      <c r="G347" s="54" t="s">
        <v>1191</v>
      </c>
      <c r="H347" s="55">
        <v>303000</v>
      </c>
      <c r="I347" s="54" t="s">
        <v>825</v>
      </c>
      <c r="J347" s="55">
        <v>390005</v>
      </c>
      <c r="K347" s="55">
        <v>0</v>
      </c>
      <c r="L347" s="54" t="s">
        <v>985</v>
      </c>
      <c r="M347" s="54" t="s">
        <v>793</v>
      </c>
      <c r="N347" s="55">
        <v>0</v>
      </c>
      <c r="O347" s="55">
        <v>13758853.77</v>
      </c>
      <c r="P347" s="55">
        <v>0</v>
      </c>
      <c r="Q347" s="55">
        <v>0</v>
      </c>
      <c r="R347" s="55">
        <v>0</v>
      </c>
      <c r="S347" s="55">
        <v>13758853.77</v>
      </c>
      <c r="T347" s="55">
        <v>0</v>
      </c>
      <c r="U347" s="55">
        <v>13758853.77</v>
      </c>
      <c r="V347" s="55">
        <v>0</v>
      </c>
      <c r="W347" s="55">
        <v>0</v>
      </c>
      <c r="X347" s="55">
        <v>0</v>
      </c>
      <c r="Y347" s="55">
        <v>13758853.77</v>
      </c>
      <c r="Z347" s="61">
        <f t="shared" si="19"/>
        <v>0</v>
      </c>
      <c r="AA347" s="59" t="str">
        <f>HLOOKUP(F347,'HY Financials'!$4:$4,1,0)</f>
        <v>HDINCF</v>
      </c>
    </row>
    <row r="348" spans="1:27">
      <c r="A348" s="60" t="str">
        <f>IFERROR(VLOOKUP(J348,'TB mapping'!A:D,4,0),0)</f>
        <v>Ignore</v>
      </c>
      <c r="B348" s="60" t="str">
        <f>IFERROR(VLOOKUP(J348,'TB mapping'!A:C,3,0),0)</f>
        <v>Ignore</v>
      </c>
      <c r="C348" s="60" t="str">
        <f t="shared" si="17"/>
        <v>HDINCFIgnore</v>
      </c>
      <c r="D348" s="60" t="str">
        <f t="shared" si="18"/>
        <v>HDINCFIgnore</v>
      </c>
      <c r="E348" s="54" t="s">
        <v>790</v>
      </c>
      <c r="F348" s="54" t="s">
        <v>2</v>
      </c>
      <c r="G348" s="54" t="s">
        <v>1191</v>
      </c>
      <c r="H348" s="55">
        <v>303000</v>
      </c>
      <c r="I348" s="54" t="s">
        <v>825</v>
      </c>
      <c r="J348" s="55">
        <v>390405</v>
      </c>
      <c r="K348" s="55">
        <v>0</v>
      </c>
      <c r="L348" s="54" t="s">
        <v>828</v>
      </c>
      <c r="M348" s="54" t="s">
        <v>793</v>
      </c>
      <c r="N348" s="55">
        <v>0</v>
      </c>
      <c r="O348" s="55">
        <v>32329.88</v>
      </c>
      <c r="P348" s="55">
        <v>0</v>
      </c>
      <c r="Q348" s="55">
        <v>0</v>
      </c>
      <c r="R348" s="55">
        <v>0</v>
      </c>
      <c r="S348" s="55">
        <v>32329.88</v>
      </c>
      <c r="T348" s="55">
        <v>0</v>
      </c>
      <c r="U348" s="55">
        <v>32329.88</v>
      </c>
      <c r="V348" s="55">
        <v>0</v>
      </c>
      <c r="W348" s="55">
        <v>0</v>
      </c>
      <c r="X348" s="55">
        <v>0</v>
      </c>
      <c r="Y348" s="55">
        <v>32329.88</v>
      </c>
      <c r="Z348" s="61">
        <f t="shared" si="19"/>
        <v>0</v>
      </c>
      <c r="AA348" s="59" t="str">
        <f>HLOOKUP(F348,'HY Financials'!$4:$4,1,0)</f>
        <v>HDINCF</v>
      </c>
    </row>
    <row r="349" spans="1:27">
      <c r="A349" s="60" t="str">
        <f>IFERROR(VLOOKUP(J349,'TB mapping'!A:D,4,0),0)</f>
        <v>Ignore</v>
      </c>
      <c r="B349" s="60" t="str">
        <f>IFERROR(VLOOKUP(J349,'TB mapping'!A:C,3,0),0)</f>
        <v>Ignore</v>
      </c>
      <c r="C349" s="60" t="str">
        <f t="shared" si="17"/>
        <v>HDINCFIgnore</v>
      </c>
      <c r="D349" s="60" t="str">
        <f t="shared" si="18"/>
        <v>HDINCFIgnore</v>
      </c>
      <c r="E349" s="54" t="s">
        <v>790</v>
      </c>
      <c r="F349" s="54" t="s">
        <v>2</v>
      </c>
      <c r="G349" s="54" t="s">
        <v>1191</v>
      </c>
      <c r="H349" s="55">
        <v>303000</v>
      </c>
      <c r="I349" s="54" t="s">
        <v>825</v>
      </c>
      <c r="J349" s="55">
        <v>390407</v>
      </c>
      <c r="K349" s="55">
        <v>0</v>
      </c>
      <c r="L349" s="54" t="s">
        <v>829</v>
      </c>
      <c r="M349" s="54" t="s">
        <v>793</v>
      </c>
      <c r="N349" s="55">
        <v>-45768545.390000001</v>
      </c>
      <c r="O349" s="55">
        <v>0</v>
      </c>
      <c r="P349" s="55">
        <v>0</v>
      </c>
      <c r="Q349" s="55">
        <v>0</v>
      </c>
      <c r="R349" s="55">
        <v>-45768545.390000001</v>
      </c>
      <c r="S349" s="55">
        <v>0</v>
      </c>
      <c r="T349" s="55">
        <v>-45768545.390000001</v>
      </c>
      <c r="U349" s="55">
        <v>0</v>
      </c>
      <c r="V349" s="55">
        <v>0</v>
      </c>
      <c r="W349" s="55">
        <v>0</v>
      </c>
      <c r="X349" s="55">
        <v>-45768545.390000001</v>
      </c>
      <c r="Y349" s="55">
        <v>0</v>
      </c>
      <c r="Z349" s="61">
        <f t="shared" si="19"/>
        <v>0</v>
      </c>
      <c r="AA349" s="59" t="str">
        <f>HLOOKUP(F349,'HY Financials'!$4:$4,1,0)</f>
        <v>HDINCF</v>
      </c>
    </row>
    <row r="350" spans="1:27">
      <c r="A350" s="60" t="str">
        <f>IFERROR(VLOOKUP(J350,'TB mapping'!A:D,4,0),0)</f>
        <v>Ignore</v>
      </c>
      <c r="B350" s="60" t="str">
        <f>IFERROR(VLOOKUP(J350,'TB mapping'!A:C,3,0),0)</f>
        <v>Ignore</v>
      </c>
      <c r="C350" s="60" t="str">
        <f t="shared" si="17"/>
        <v>HDINCFIgnore</v>
      </c>
      <c r="D350" s="60" t="str">
        <f t="shared" si="18"/>
        <v>HDINCFIgnore</v>
      </c>
      <c r="E350" s="54" t="s">
        <v>790</v>
      </c>
      <c r="F350" s="54" t="s">
        <v>2</v>
      </c>
      <c r="G350" s="54" t="s">
        <v>1191</v>
      </c>
      <c r="H350" s="55">
        <v>303000</v>
      </c>
      <c r="I350" s="54" t="s">
        <v>825</v>
      </c>
      <c r="J350" s="55">
        <v>390411</v>
      </c>
      <c r="K350" s="55">
        <v>0</v>
      </c>
      <c r="L350" s="54" t="s">
        <v>986</v>
      </c>
      <c r="M350" s="54" t="s">
        <v>793</v>
      </c>
      <c r="N350" s="55">
        <v>0</v>
      </c>
      <c r="O350" s="55">
        <v>20755029.620000001</v>
      </c>
      <c r="P350" s="55">
        <v>0</v>
      </c>
      <c r="Q350" s="55">
        <v>0</v>
      </c>
      <c r="R350" s="55">
        <v>0</v>
      </c>
      <c r="S350" s="55">
        <v>20755029.620000001</v>
      </c>
      <c r="T350" s="55">
        <v>0</v>
      </c>
      <c r="U350" s="55">
        <v>20755029.620000001</v>
      </c>
      <c r="V350" s="55">
        <v>0</v>
      </c>
      <c r="W350" s="55">
        <v>0</v>
      </c>
      <c r="X350" s="55">
        <v>0</v>
      </c>
      <c r="Y350" s="55">
        <v>20755029.620000001</v>
      </c>
      <c r="Z350" s="61">
        <f t="shared" si="19"/>
        <v>0</v>
      </c>
      <c r="AA350" s="59" t="str">
        <f>HLOOKUP(F350,'HY Financials'!$4:$4,1,0)</f>
        <v>HDINCF</v>
      </c>
    </row>
    <row r="351" spans="1:27">
      <c r="A351" s="60" t="str">
        <f>IFERROR(VLOOKUP(J351,'TB mapping'!A:D,4,0),0)</f>
        <v>Ignore</v>
      </c>
      <c r="B351" s="60" t="str">
        <f>IFERROR(VLOOKUP(J351,'TB mapping'!A:C,3,0),0)</f>
        <v>Ignore</v>
      </c>
      <c r="C351" s="60" t="str">
        <f t="shared" si="17"/>
        <v>HDINCFIgnore</v>
      </c>
      <c r="D351" s="60" t="str">
        <f t="shared" si="18"/>
        <v>HDINCFIgnore</v>
      </c>
      <c r="E351" s="54" t="s">
        <v>790</v>
      </c>
      <c r="F351" s="54" t="s">
        <v>2</v>
      </c>
      <c r="G351" s="54" t="s">
        <v>1191</v>
      </c>
      <c r="H351" s="55">
        <v>303000</v>
      </c>
      <c r="I351" s="54" t="s">
        <v>825</v>
      </c>
      <c r="J351" s="55">
        <v>390423</v>
      </c>
      <c r="K351" s="55">
        <v>0</v>
      </c>
      <c r="L351" s="54" t="s">
        <v>918</v>
      </c>
      <c r="M351" s="54" t="s">
        <v>793</v>
      </c>
      <c r="N351" s="55">
        <v>-19270759.670000002</v>
      </c>
      <c r="O351" s="55">
        <v>0</v>
      </c>
      <c r="P351" s="55">
        <v>0</v>
      </c>
      <c r="Q351" s="55">
        <v>0</v>
      </c>
      <c r="R351" s="55">
        <v>-19270759.670000002</v>
      </c>
      <c r="S351" s="55">
        <v>0</v>
      </c>
      <c r="T351" s="55">
        <v>-19270759.670000002</v>
      </c>
      <c r="U351" s="55">
        <v>0</v>
      </c>
      <c r="V351" s="55">
        <v>0</v>
      </c>
      <c r="W351" s="55">
        <v>0</v>
      </c>
      <c r="X351" s="55">
        <v>-19270759.670000002</v>
      </c>
      <c r="Y351" s="55">
        <v>0</v>
      </c>
      <c r="Z351" s="61">
        <f t="shared" si="19"/>
        <v>0</v>
      </c>
      <c r="AA351" s="59" t="str">
        <f>HLOOKUP(F351,'HY Financials'!$4:$4,1,0)</f>
        <v>HDINCF</v>
      </c>
    </row>
    <row r="352" spans="1:27">
      <c r="A352" s="60" t="str">
        <f>IFERROR(VLOOKUP(J352,'TB mapping'!A:D,4,0),0)</f>
        <v>Ignore</v>
      </c>
      <c r="B352" s="60" t="str">
        <f>IFERROR(VLOOKUP(J352,'TB mapping'!A:C,3,0),0)</f>
        <v>Ignore</v>
      </c>
      <c r="C352" s="60" t="str">
        <f t="shared" si="17"/>
        <v>HDINCFIgnore</v>
      </c>
      <c r="D352" s="60" t="str">
        <f t="shared" si="18"/>
        <v>HDINCFIgnore</v>
      </c>
      <c r="E352" s="54" t="s">
        <v>790</v>
      </c>
      <c r="F352" s="54" t="s">
        <v>2</v>
      </c>
      <c r="G352" s="54" t="s">
        <v>1191</v>
      </c>
      <c r="H352" s="55">
        <v>303000</v>
      </c>
      <c r="I352" s="54" t="s">
        <v>825</v>
      </c>
      <c r="J352" s="55">
        <v>390445</v>
      </c>
      <c r="K352" s="55">
        <v>0</v>
      </c>
      <c r="L352" s="54" t="s">
        <v>881</v>
      </c>
      <c r="M352" s="54" t="s">
        <v>793</v>
      </c>
      <c r="N352" s="55">
        <v>-54529192.950000003</v>
      </c>
      <c r="O352" s="55">
        <v>0</v>
      </c>
      <c r="P352" s="55">
        <v>0</v>
      </c>
      <c r="Q352" s="55">
        <v>0</v>
      </c>
      <c r="R352" s="55">
        <v>-54529192.950000003</v>
      </c>
      <c r="S352" s="55">
        <v>0</v>
      </c>
      <c r="T352" s="55">
        <v>-54529192.950000003</v>
      </c>
      <c r="U352" s="55">
        <v>0</v>
      </c>
      <c r="V352" s="55">
        <v>0</v>
      </c>
      <c r="W352" s="55">
        <v>0</v>
      </c>
      <c r="X352" s="55">
        <v>-54529192.950000003</v>
      </c>
      <c r="Y352" s="55">
        <v>0</v>
      </c>
      <c r="Z352" s="61">
        <f t="shared" si="19"/>
        <v>0</v>
      </c>
      <c r="AA352" s="59" t="str">
        <f>HLOOKUP(F352,'HY Financials'!$4:$4,1,0)</f>
        <v>HDINCF</v>
      </c>
    </row>
    <row r="353" spans="1:27">
      <c r="A353" s="60" t="str">
        <f>IFERROR(VLOOKUP(J353,'TB mapping'!A:D,4,0),0)</f>
        <v>Ignore</v>
      </c>
      <c r="B353" s="60" t="str">
        <f>IFERROR(VLOOKUP(J353,'TB mapping'!A:C,3,0),0)</f>
        <v>Ignore</v>
      </c>
      <c r="C353" s="60" t="str">
        <f t="shared" si="17"/>
        <v>HDINCFIgnore</v>
      </c>
      <c r="D353" s="60" t="str">
        <f t="shared" si="18"/>
        <v>HDINCFIgnore</v>
      </c>
      <c r="E353" s="54" t="s">
        <v>790</v>
      </c>
      <c r="F353" s="54" t="s">
        <v>2</v>
      </c>
      <c r="G353" s="54" t="s">
        <v>1191</v>
      </c>
      <c r="H353" s="55">
        <v>303000</v>
      </c>
      <c r="I353" s="54" t="s">
        <v>825</v>
      </c>
      <c r="J353" s="55">
        <v>390449</v>
      </c>
      <c r="K353" s="55">
        <v>0</v>
      </c>
      <c r="L353" s="54" t="s">
        <v>923</v>
      </c>
      <c r="M353" s="54" t="s">
        <v>793</v>
      </c>
      <c r="N353" s="55">
        <v>-3049.89</v>
      </c>
      <c r="O353" s="55">
        <v>0</v>
      </c>
      <c r="P353" s="55">
        <v>0</v>
      </c>
      <c r="Q353" s="55">
        <v>0</v>
      </c>
      <c r="R353" s="55">
        <v>-3049.89</v>
      </c>
      <c r="S353" s="55">
        <v>0</v>
      </c>
      <c r="T353" s="55">
        <v>-3049.89</v>
      </c>
      <c r="U353" s="55">
        <v>0</v>
      </c>
      <c r="V353" s="55">
        <v>0</v>
      </c>
      <c r="W353" s="55">
        <v>0</v>
      </c>
      <c r="X353" s="55">
        <v>-3049.89</v>
      </c>
      <c r="Y353" s="55">
        <v>0</v>
      </c>
      <c r="Z353" s="61">
        <f t="shared" si="19"/>
        <v>0</v>
      </c>
      <c r="AA353" s="59" t="str">
        <f>HLOOKUP(F353,'HY Financials'!$4:$4,1,0)</f>
        <v>HDINCF</v>
      </c>
    </row>
    <row r="354" spans="1:27">
      <c r="A354" s="60" t="str">
        <f>IFERROR(VLOOKUP(J354,'TB mapping'!A:D,4,0),0)</f>
        <v>Ignore</v>
      </c>
      <c r="B354" s="60" t="str">
        <f>IFERROR(VLOOKUP(J354,'TB mapping'!A:C,3,0),0)</f>
        <v>Ignore</v>
      </c>
      <c r="C354" s="60" t="str">
        <f t="shared" si="17"/>
        <v>HDINCFIgnore</v>
      </c>
      <c r="D354" s="60" t="str">
        <f t="shared" si="18"/>
        <v>HDINCFIgnore</v>
      </c>
      <c r="E354" s="54" t="s">
        <v>790</v>
      </c>
      <c r="F354" s="54" t="s">
        <v>2</v>
      </c>
      <c r="G354" s="54" t="s">
        <v>1191</v>
      </c>
      <c r="H354" s="55">
        <v>303000</v>
      </c>
      <c r="I354" s="54" t="s">
        <v>825</v>
      </c>
      <c r="J354" s="55">
        <v>390486</v>
      </c>
      <c r="K354" s="55">
        <v>0</v>
      </c>
      <c r="L354" s="54" t="s">
        <v>929</v>
      </c>
      <c r="M354" s="54" t="s">
        <v>793</v>
      </c>
      <c r="N354" s="55">
        <v>-23904125.940000001</v>
      </c>
      <c r="O354" s="55">
        <v>0</v>
      </c>
      <c r="P354" s="55">
        <v>0</v>
      </c>
      <c r="Q354" s="55">
        <v>0</v>
      </c>
      <c r="R354" s="55">
        <v>-23904125.940000001</v>
      </c>
      <c r="S354" s="55">
        <v>0</v>
      </c>
      <c r="T354" s="55">
        <v>-23904125.940000001</v>
      </c>
      <c r="U354" s="55">
        <v>0</v>
      </c>
      <c r="V354" s="55">
        <v>0</v>
      </c>
      <c r="W354" s="55">
        <v>0</v>
      </c>
      <c r="X354" s="55">
        <v>-23904125.940000001</v>
      </c>
      <c r="Y354" s="55">
        <v>0</v>
      </c>
      <c r="Z354" s="61">
        <f t="shared" si="19"/>
        <v>0</v>
      </c>
      <c r="AA354" s="59" t="str">
        <f>HLOOKUP(F354,'HY Financials'!$4:$4,1,0)</f>
        <v>HDINCF</v>
      </c>
    </row>
    <row r="355" spans="1:27">
      <c r="A355" s="60">
        <f>IFERROR(VLOOKUP(J355,'TB mapping'!A:D,4,0),0)</f>
        <v>0</v>
      </c>
      <c r="B355" s="60">
        <f>IFERROR(VLOOKUP(J355,'TB mapping'!A:C,3,0),0)</f>
        <v>5.3</v>
      </c>
      <c r="C355" s="60" t="str">
        <f t="shared" si="17"/>
        <v>HDINCF0</v>
      </c>
      <c r="D355" s="60" t="str">
        <f t="shared" si="18"/>
        <v>HDINCF5.3</v>
      </c>
      <c r="E355" s="54" t="s">
        <v>790</v>
      </c>
      <c r="F355" s="54" t="s">
        <v>2</v>
      </c>
      <c r="G355" s="54" t="s">
        <v>1191</v>
      </c>
      <c r="H355" s="55">
        <v>410000</v>
      </c>
      <c r="I355" s="54" t="s">
        <v>931</v>
      </c>
      <c r="J355" s="55">
        <v>412130</v>
      </c>
      <c r="K355" s="55">
        <v>0</v>
      </c>
      <c r="L355" s="54" t="s">
        <v>933</v>
      </c>
      <c r="M355" s="54" t="s">
        <v>793</v>
      </c>
      <c r="N355" s="55">
        <v>0</v>
      </c>
      <c r="O355" s="55">
        <v>709584</v>
      </c>
      <c r="P355" s="55">
        <v>0</v>
      </c>
      <c r="Q355" s="55">
        <v>523056</v>
      </c>
      <c r="R355" s="55">
        <v>0</v>
      </c>
      <c r="S355" s="55">
        <v>1232640</v>
      </c>
      <c r="T355" s="55">
        <v>0</v>
      </c>
      <c r="U355" s="55">
        <v>709584</v>
      </c>
      <c r="V355" s="55">
        <v>0</v>
      </c>
      <c r="W355" s="55">
        <v>523056</v>
      </c>
      <c r="X355" s="55">
        <v>0</v>
      </c>
      <c r="Y355" s="55">
        <v>1232640</v>
      </c>
      <c r="Z355" s="61">
        <f t="shared" si="19"/>
        <v>5.2305600000000001E-2</v>
      </c>
      <c r="AA355" s="59" t="str">
        <f>HLOOKUP(F355,'HY Financials'!$4:$4,1,0)</f>
        <v>HDINCF</v>
      </c>
    </row>
    <row r="356" spans="1:27">
      <c r="A356" s="60">
        <f>IFERROR(VLOOKUP(J356,'TB mapping'!A:D,4,0),0)</f>
        <v>0</v>
      </c>
      <c r="B356" s="60">
        <f>IFERROR(VLOOKUP(J356,'TB mapping'!A:C,3,0),0)</f>
        <v>5.3</v>
      </c>
      <c r="C356" s="60" t="str">
        <f t="shared" si="17"/>
        <v>HDINCF0</v>
      </c>
      <c r="D356" s="60" t="str">
        <f t="shared" si="18"/>
        <v>HDINCF5.3</v>
      </c>
      <c r="E356" s="54" t="s">
        <v>790</v>
      </c>
      <c r="F356" s="54" t="s">
        <v>2</v>
      </c>
      <c r="G356" s="54" t="s">
        <v>1191</v>
      </c>
      <c r="H356" s="55">
        <v>410000</v>
      </c>
      <c r="I356" s="54" t="s">
        <v>931</v>
      </c>
      <c r="J356" s="55">
        <v>412135</v>
      </c>
      <c r="K356" s="55">
        <v>0</v>
      </c>
      <c r="L356" s="54" t="s">
        <v>934</v>
      </c>
      <c r="M356" s="54" t="s">
        <v>793</v>
      </c>
      <c r="N356" s="55">
        <v>0</v>
      </c>
      <c r="O356" s="55">
        <v>620420.02</v>
      </c>
      <c r="P356" s="55">
        <v>0</v>
      </c>
      <c r="Q356" s="55">
        <v>0</v>
      </c>
      <c r="R356" s="55">
        <v>0</v>
      </c>
      <c r="S356" s="55">
        <v>620420.02</v>
      </c>
      <c r="T356" s="55">
        <v>0</v>
      </c>
      <c r="U356" s="55">
        <v>620420.02</v>
      </c>
      <c r="V356" s="55">
        <v>0</v>
      </c>
      <c r="W356" s="55">
        <v>0</v>
      </c>
      <c r="X356" s="55">
        <v>0</v>
      </c>
      <c r="Y356" s="55">
        <v>620420.02</v>
      </c>
      <c r="Z356" s="61">
        <f t="shared" si="19"/>
        <v>0</v>
      </c>
      <c r="AA356" s="59" t="str">
        <f>HLOOKUP(F356,'HY Financials'!$4:$4,1,0)</f>
        <v>HDINCF</v>
      </c>
    </row>
    <row r="357" spans="1:27">
      <c r="A357" s="60">
        <f>IFERROR(VLOOKUP(J357,'TB mapping'!A:D,4,0),0)</f>
        <v>0</v>
      </c>
      <c r="B357" s="60" t="str">
        <f>IFERROR(VLOOKUP(J357,'TB mapping'!A:C,3,0),0)</f>
        <v>ignore</v>
      </c>
      <c r="C357" s="60" t="str">
        <f t="shared" si="17"/>
        <v>HDINCF0</v>
      </c>
      <c r="D357" s="60" t="str">
        <f t="shared" si="18"/>
        <v>HDINCFignore</v>
      </c>
      <c r="E357" s="54" t="s">
        <v>790</v>
      </c>
      <c r="F357" s="54" t="s">
        <v>2</v>
      </c>
      <c r="G357" s="54" t="s">
        <v>1191</v>
      </c>
      <c r="H357" s="55">
        <v>430000</v>
      </c>
      <c r="I357" s="54" t="s">
        <v>831</v>
      </c>
      <c r="J357" s="55">
        <v>432130</v>
      </c>
      <c r="K357" s="55">
        <v>0</v>
      </c>
      <c r="L357" s="54" t="s">
        <v>935</v>
      </c>
      <c r="M357" s="54" t="s">
        <v>793</v>
      </c>
      <c r="N357" s="55">
        <v>-187479.57</v>
      </c>
      <c r="O357" s="55">
        <v>0</v>
      </c>
      <c r="P357" s="55">
        <v>-6221625.5</v>
      </c>
      <c r="Q357" s="55">
        <v>0</v>
      </c>
      <c r="R357" s="55">
        <v>-6409105.0700000003</v>
      </c>
      <c r="S357" s="55">
        <v>0</v>
      </c>
      <c r="T357" s="55">
        <v>-187479.57</v>
      </c>
      <c r="U357" s="55">
        <v>0</v>
      </c>
      <c r="V357" s="55">
        <v>-6221625.5</v>
      </c>
      <c r="W357" s="55">
        <v>0</v>
      </c>
      <c r="X357" s="55">
        <v>-6409105.0700000003</v>
      </c>
      <c r="Y357" s="55">
        <v>0</v>
      </c>
      <c r="Z357" s="61">
        <f t="shared" si="19"/>
        <v>-0.62216254999999998</v>
      </c>
      <c r="AA357" s="59" t="str">
        <f>HLOOKUP(F357,'HY Financials'!$4:$4,1,0)</f>
        <v>HDINCF</v>
      </c>
    </row>
    <row r="358" spans="1:27">
      <c r="A358" s="60">
        <f>IFERROR(VLOOKUP(J358,'TB mapping'!A:D,4,0),0)</f>
        <v>0</v>
      </c>
      <c r="B358" s="60" t="str">
        <f>IFERROR(VLOOKUP(J358,'TB mapping'!A:C,3,0),0)</f>
        <v>ignore</v>
      </c>
      <c r="C358" s="60" t="str">
        <f t="shared" si="17"/>
        <v>HDINCF0</v>
      </c>
      <c r="D358" s="60" t="str">
        <f t="shared" si="18"/>
        <v>HDINCFignore</v>
      </c>
      <c r="E358" s="54" t="s">
        <v>790</v>
      </c>
      <c r="F358" s="54" t="s">
        <v>2</v>
      </c>
      <c r="G358" s="54" t="s">
        <v>1191</v>
      </c>
      <c r="H358" s="55">
        <v>430000</v>
      </c>
      <c r="I358" s="54" t="s">
        <v>831</v>
      </c>
      <c r="J358" s="55">
        <v>432135</v>
      </c>
      <c r="K358" s="55">
        <v>0</v>
      </c>
      <c r="L358" s="54" t="s">
        <v>936</v>
      </c>
      <c r="M358" s="54" t="s">
        <v>793</v>
      </c>
      <c r="N358" s="55">
        <v>-5514</v>
      </c>
      <c r="O358" s="55">
        <v>0</v>
      </c>
      <c r="P358" s="55">
        <v>-386013</v>
      </c>
      <c r="Q358" s="55">
        <v>0</v>
      </c>
      <c r="R358" s="55">
        <v>-391527</v>
      </c>
      <c r="S358" s="55">
        <v>0</v>
      </c>
      <c r="T358" s="55">
        <v>-5514</v>
      </c>
      <c r="U358" s="55">
        <v>0</v>
      </c>
      <c r="V358" s="55">
        <v>-386013</v>
      </c>
      <c r="W358" s="55">
        <v>0</v>
      </c>
      <c r="X358" s="55">
        <v>-391527</v>
      </c>
      <c r="Y358" s="55">
        <v>0</v>
      </c>
      <c r="Z358" s="61">
        <f t="shared" si="19"/>
        <v>-3.8601299999999998E-2</v>
      </c>
      <c r="AA358" s="59" t="str">
        <f>HLOOKUP(F358,'HY Financials'!$4:$4,1,0)</f>
        <v>HDINCF</v>
      </c>
    </row>
    <row r="359" spans="1:27">
      <c r="A359" s="60">
        <f>IFERROR(VLOOKUP(J359,'TB mapping'!A:D,4,0),0)</f>
        <v>0</v>
      </c>
      <c r="B359" s="60">
        <f>IFERROR(VLOOKUP(J359,'TB mapping'!A:C,3,0),0)</f>
        <v>5.2</v>
      </c>
      <c r="C359" s="60" t="str">
        <f t="shared" si="17"/>
        <v>HDINCF0</v>
      </c>
      <c r="D359" s="60" t="str">
        <f t="shared" si="18"/>
        <v>HDINCF5.2</v>
      </c>
      <c r="E359" s="54" t="s">
        <v>790</v>
      </c>
      <c r="F359" s="54" t="s">
        <v>2</v>
      </c>
      <c r="G359" s="54" t="s">
        <v>1191</v>
      </c>
      <c r="H359" s="55">
        <v>450000</v>
      </c>
      <c r="I359" s="54" t="s">
        <v>834</v>
      </c>
      <c r="J359" s="55">
        <v>452130</v>
      </c>
      <c r="K359" s="55">
        <v>0</v>
      </c>
      <c r="L359" s="54" t="s">
        <v>937</v>
      </c>
      <c r="M359" s="54" t="s">
        <v>793</v>
      </c>
      <c r="N359" s="55">
        <v>0</v>
      </c>
      <c r="O359" s="55">
        <v>9833647.1999999993</v>
      </c>
      <c r="P359" s="55">
        <v>0</v>
      </c>
      <c r="Q359" s="55">
        <v>11581174.99</v>
      </c>
      <c r="R359" s="55">
        <v>0</v>
      </c>
      <c r="S359" s="55">
        <v>21414822.190000001</v>
      </c>
      <c r="T359" s="55">
        <v>0</v>
      </c>
      <c r="U359" s="55">
        <v>9833647.1999999993</v>
      </c>
      <c r="V359" s="55">
        <v>0</v>
      </c>
      <c r="W359" s="55">
        <v>11581174.99</v>
      </c>
      <c r="X359" s="55">
        <v>0</v>
      </c>
      <c r="Y359" s="55">
        <v>21414822.190000001</v>
      </c>
      <c r="Z359" s="61">
        <f t="shared" si="19"/>
        <v>1.1581174990000001</v>
      </c>
      <c r="AA359" s="59" t="str">
        <f>HLOOKUP(F359,'HY Financials'!$4:$4,1,0)</f>
        <v>HDINCF</v>
      </c>
    </row>
    <row r="360" spans="1:27">
      <c r="A360" s="60">
        <f>IFERROR(VLOOKUP(J360,'TB mapping'!A:D,4,0),0)</f>
        <v>0</v>
      </c>
      <c r="B360" s="60">
        <f>IFERROR(VLOOKUP(J360,'TB mapping'!A:C,3,0),0)</f>
        <v>5.2</v>
      </c>
      <c r="C360" s="60" t="str">
        <f t="shared" si="17"/>
        <v>HDINCF0</v>
      </c>
      <c r="D360" s="60" t="str">
        <f t="shared" si="18"/>
        <v>HDINCF5.2</v>
      </c>
      <c r="E360" s="54" t="s">
        <v>790</v>
      </c>
      <c r="F360" s="54" t="s">
        <v>2</v>
      </c>
      <c r="G360" s="54" t="s">
        <v>1191</v>
      </c>
      <c r="H360" s="55">
        <v>450000</v>
      </c>
      <c r="I360" s="54" t="s">
        <v>834</v>
      </c>
      <c r="J360" s="55">
        <v>452135</v>
      </c>
      <c r="K360" s="55">
        <v>0</v>
      </c>
      <c r="L360" s="54" t="s">
        <v>938</v>
      </c>
      <c r="M360" s="54" t="s">
        <v>793</v>
      </c>
      <c r="N360" s="55">
        <v>0</v>
      </c>
      <c r="O360" s="55">
        <v>1671083.33</v>
      </c>
      <c r="P360" s="55">
        <v>0</v>
      </c>
      <c r="Q360" s="55">
        <v>866775</v>
      </c>
      <c r="R360" s="55">
        <v>0</v>
      </c>
      <c r="S360" s="55">
        <v>2537858.33</v>
      </c>
      <c r="T360" s="55">
        <v>0</v>
      </c>
      <c r="U360" s="55">
        <v>1671083.33</v>
      </c>
      <c r="V360" s="55">
        <v>0</v>
      </c>
      <c r="W360" s="55">
        <v>866775</v>
      </c>
      <c r="X360" s="55">
        <v>0</v>
      </c>
      <c r="Y360" s="55">
        <v>2537858.33</v>
      </c>
      <c r="Z360" s="61">
        <f t="shared" si="19"/>
        <v>8.6677500000000005E-2</v>
      </c>
      <c r="AA360" s="59" t="str">
        <f>HLOOKUP(F360,'HY Financials'!$4:$4,1,0)</f>
        <v>HDINCF</v>
      </c>
    </row>
    <row r="361" spans="1:27">
      <c r="A361" s="60">
        <f>IFERROR(VLOOKUP(J361,'TB mapping'!A:D,4,0),0)</f>
        <v>0</v>
      </c>
      <c r="B361" s="60">
        <f>IFERROR(VLOOKUP(J361,'TB mapping'!A:C,3,0),0)</f>
        <v>5.2</v>
      </c>
      <c r="C361" s="60" t="str">
        <f t="shared" si="17"/>
        <v>HDINCF0</v>
      </c>
      <c r="D361" s="60" t="str">
        <f t="shared" si="18"/>
        <v>HDINCF5.2</v>
      </c>
      <c r="E361" s="54" t="s">
        <v>790</v>
      </c>
      <c r="F361" s="54" t="s">
        <v>2</v>
      </c>
      <c r="G361" s="54" t="s">
        <v>1191</v>
      </c>
      <c r="H361" s="55">
        <v>450000</v>
      </c>
      <c r="I361" s="54" t="s">
        <v>834</v>
      </c>
      <c r="J361" s="55">
        <v>452229</v>
      </c>
      <c r="K361" s="55">
        <v>0</v>
      </c>
      <c r="L361" s="54" t="s">
        <v>837</v>
      </c>
      <c r="M361" s="54" t="s">
        <v>793</v>
      </c>
      <c r="N361" s="55">
        <v>0</v>
      </c>
      <c r="O361" s="55">
        <v>1556.58</v>
      </c>
      <c r="P361" s="55">
        <v>0</v>
      </c>
      <c r="Q361" s="55">
        <v>2252.4700000000003</v>
      </c>
      <c r="R361" s="55">
        <v>0</v>
      </c>
      <c r="S361" s="55">
        <v>3809.05</v>
      </c>
      <c r="T361" s="55">
        <v>0</v>
      </c>
      <c r="U361" s="55">
        <v>1556.58</v>
      </c>
      <c r="V361" s="55">
        <v>0</v>
      </c>
      <c r="W361" s="55">
        <v>2252.4700000000003</v>
      </c>
      <c r="X361" s="55">
        <v>0</v>
      </c>
      <c r="Y361" s="55">
        <v>3809.05</v>
      </c>
      <c r="Z361" s="61">
        <f t="shared" si="19"/>
        <v>2.2524700000000003E-4</v>
      </c>
      <c r="AA361" s="59" t="str">
        <f>HLOOKUP(F361,'HY Financials'!$4:$4,1,0)</f>
        <v>HDINCF</v>
      </c>
    </row>
    <row r="362" spans="1:27">
      <c r="A362" s="60">
        <f>IFERROR(VLOOKUP(J362,'TB mapping'!A:D,4,0),0)</f>
        <v>0</v>
      </c>
      <c r="B362" s="60">
        <f>IFERROR(VLOOKUP(J362,'TB mapping'!A:C,3,0),0)</f>
        <v>5.2</v>
      </c>
      <c r="C362" s="60" t="str">
        <f t="shared" si="17"/>
        <v>HDINCF0</v>
      </c>
      <c r="D362" s="60" t="str">
        <f t="shared" si="18"/>
        <v>HDINCF5.2</v>
      </c>
      <c r="E362" s="54" t="s">
        <v>790</v>
      </c>
      <c r="F362" s="54" t="s">
        <v>2</v>
      </c>
      <c r="G362" s="54" t="s">
        <v>1191</v>
      </c>
      <c r="H362" s="55">
        <v>450000</v>
      </c>
      <c r="I362" s="54" t="s">
        <v>834</v>
      </c>
      <c r="J362" s="55">
        <v>452230</v>
      </c>
      <c r="K362" s="55">
        <v>0</v>
      </c>
      <c r="L362" s="54" t="s">
        <v>838</v>
      </c>
      <c r="M362" s="54" t="s">
        <v>793</v>
      </c>
      <c r="N362" s="55">
        <v>0</v>
      </c>
      <c r="O362" s="55">
        <v>213595.32</v>
      </c>
      <c r="P362" s="55">
        <v>0</v>
      </c>
      <c r="Q362" s="55">
        <v>325338.23</v>
      </c>
      <c r="R362" s="55">
        <v>0</v>
      </c>
      <c r="S362" s="55">
        <v>538933.55000000005</v>
      </c>
      <c r="T362" s="55">
        <v>0</v>
      </c>
      <c r="U362" s="55">
        <v>213595.32</v>
      </c>
      <c r="V362" s="55">
        <v>0</v>
      </c>
      <c r="W362" s="55">
        <v>325338.23</v>
      </c>
      <c r="X362" s="55">
        <v>0</v>
      </c>
      <c r="Y362" s="55">
        <v>538933.55000000005</v>
      </c>
      <c r="Z362" s="61">
        <f t="shared" si="19"/>
        <v>3.2533822999999996E-2</v>
      </c>
      <c r="AA362" s="59" t="str">
        <f>HLOOKUP(F362,'HY Financials'!$4:$4,1,0)</f>
        <v>HDINCF</v>
      </c>
    </row>
    <row r="363" spans="1:27">
      <c r="A363" s="60">
        <f>IFERROR(VLOOKUP(J363,'TB mapping'!A:D,4,0),0)</f>
        <v>0</v>
      </c>
      <c r="B363" s="60">
        <f>IFERROR(VLOOKUP(J363,'TB mapping'!A:C,3,0),0)</f>
        <v>5.2</v>
      </c>
      <c r="C363" s="60" t="str">
        <f t="shared" si="17"/>
        <v>HDINCF0</v>
      </c>
      <c r="D363" s="60" t="str">
        <f t="shared" si="18"/>
        <v>HDINCF5.2</v>
      </c>
      <c r="E363" s="54" t="s">
        <v>790</v>
      </c>
      <c r="F363" s="54" t="s">
        <v>2</v>
      </c>
      <c r="G363" s="54" t="s">
        <v>1191</v>
      </c>
      <c r="H363" s="55">
        <v>450000</v>
      </c>
      <c r="I363" s="54" t="s">
        <v>834</v>
      </c>
      <c r="J363" s="55">
        <v>452247</v>
      </c>
      <c r="K363" s="55">
        <v>0</v>
      </c>
      <c r="L363" s="54" t="s">
        <v>1346</v>
      </c>
      <c r="M363" s="54" t="s">
        <v>793</v>
      </c>
      <c r="N363" s="55">
        <v>0</v>
      </c>
      <c r="O363" s="55">
        <v>81422.75</v>
      </c>
      <c r="P363" s="55">
        <v>0</v>
      </c>
      <c r="Q363" s="55">
        <v>345093.97</v>
      </c>
      <c r="R363" s="55">
        <v>0</v>
      </c>
      <c r="S363" s="55">
        <v>426516.72</v>
      </c>
      <c r="T363" s="55">
        <v>0</v>
      </c>
      <c r="U363" s="55">
        <v>81422.75</v>
      </c>
      <c r="V363" s="55">
        <v>0</v>
      </c>
      <c r="W363" s="55">
        <v>345093.97</v>
      </c>
      <c r="X363" s="55">
        <v>0</v>
      </c>
      <c r="Y363" s="55">
        <v>426516.72</v>
      </c>
      <c r="Z363" s="61">
        <f t="shared" si="19"/>
        <v>3.4509396999999997E-2</v>
      </c>
      <c r="AA363" s="59" t="str">
        <f>HLOOKUP(F363,'HY Financials'!$4:$4,1,0)</f>
        <v>HDINCF</v>
      </c>
    </row>
    <row r="364" spans="1:27">
      <c r="A364" s="60">
        <f>IFERROR(VLOOKUP(J364,'TB mapping'!A:D,4,0),0)</f>
        <v>0</v>
      </c>
      <c r="B364" s="60">
        <f>IFERROR(VLOOKUP(J364,'TB mapping'!A:C,3,0),0)</f>
        <v>5.5</v>
      </c>
      <c r="C364" s="60" t="str">
        <f t="shared" si="17"/>
        <v>HDINCF0</v>
      </c>
      <c r="D364" s="60" t="str">
        <f t="shared" si="18"/>
        <v>HDINCF5.5</v>
      </c>
      <c r="E364" s="54" t="s">
        <v>790</v>
      </c>
      <c r="F364" s="54" t="s">
        <v>2</v>
      </c>
      <c r="G364" s="54" t="s">
        <v>1191</v>
      </c>
      <c r="H364" s="55">
        <v>460000</v>
      </c>
      <c r="I364" s="54" t="s">
        <v>839</v>
      </c>
      <c r="J364" s="55">
        <v>460100</v>
      </c>
      <c r="K364" s="55">
        <v>0</v>
      </c>
      <c r="L364" s="54" t="s">
        <v>940</v>
      </c>
      <c r="M364" s="54" t="s">
        <v>793</v>
      </c>
      <c r="N364" s="55">
        <v>0</v>
      </c>
      <c r="O364" s="55">
        <v>204.96</v>
      </c>
      <c r="P364" s="55">
        <v>-18974.12</v>
      </c>
      <c r="Q364" s="55">
        <v>0</v>
      </c>
      <c r="R364" s="55">
        <v>-18769.16</v>
      </c>
      <c r="S364" s="55">
        <v>0</v>
      </c>
      <c r="T364" s="55">
        <v>0</v>
      </c>
      <c r="U364" s="55">
        <v>204.96</v>
      </c>
      <c r="V364" s="55">
        <v>-18974.12</v>
      </c>
      <c r="W364" s="55">
        <v>0</v>
      </c>
      <c r="X364" s="55">
        <v>-18769.16</v>
      </c>
      <c r="Y364" s="55">
        <v>0</v>
      </c>
      <c r="Z364" s="61">
        <f t="shared" si="19"/>
        <v>-1.8974119999999998E-3</v>
      </c>
      <c r="AA364" s="59" t="str">
        <f>HLOOKUP(F364,'HY Financials'!$4:$4,1,0)</f>
        <v>HDINCF</v>
      </c>
    </row>
    <row r="365" spans="1:27">
      <c r="A365" s="60">
        <f>IFERROR(VLOOKUP(J365,'TB mapping'!A:D,4,0),0)</f>
        <v>0</v>
      </c>
      <c r="B365" s="60">
        <f>IFERROR(VLOOKUP(J365,'TB mapping'!A:C,3,0),0)</f>
        <v>5.5</v>
      </c>
      <c r="C365" s="60" t="str">
        <f t="shared" si="17"/>
        <v>HDINCF0</v>
      </c>
      <c r="D365" s="60" t="str">
        <f t="shared" si="18"/>
        <v>HDINCF5.5</v>
      </c>
      <c r="E365" s="54" t="s">
        <v>790</v>
      </c>
      <c r="F365" s="54" t="s">
        <v>2</v>
      </c>
      <c r="G365" s="54" t="s">
        <v>1191</v>
      </c>
      <c r="H365" s="55">
        <v>460000</v>
      </c>
      <c r="I365" s="54" t="s">
        <v>839</v>
      </c>
      <c r="J365" s="55">
        <v>460106</v>
      </c>
      <c r="K365" s="55">
        <v>0</v>
      </c>
      <c r="L365" s="54" t="s">
        <v>840</v>
      </c>
      <c r="M365" s="54" t="s">
        <v>793</v>
      </c>
      <c r="N365" s="55">
        <v>0</v>
      </c>
      <c r="O365" s="55">
        <v>18.740000000000002</v>
      </c>
      <c r="P365" s="55">
        <v>0</v>
      </c>
      <c r="Q365" s="55">
        <v>18974.97</v>
      </c>
      <c r="R365" s="55">
        <v>0</v>
      </c>
      <c r="S365" s="55">
        <v>18993.71</v>
      </c>
      <c r="T365" s="55">
        <v>0</v>
      </c>
      <c r="U365" s="55">
        <v>18.740000000000002</v>
      </c>
      <c r="V365" s="55">
        <v>0</v>
      </c>
      <c r="W365" s="55">
        <v>18974.97</v>
      </c>
      <c r="X365" s="55">
        <v>0</v>
      </c>
      <c r="Y365" s="55">
        <v>18993.71</v>
      </c>
      <c r="Z365" s="61">
        <f t="shared" si="19"/>
        <v>1.8974970000000002E-3</v>
      </c>
      <c r="AA365" s="59" t="str">
        <f>HLOOKUP(F365,'HY Financials'!$4:$4,1,0)</f>
        <v>HDINCF</v>
      </c>
    </row>
    <row r="366" spans="1:27">
      <c r="A366" s="60">
        <f>IFERROR(VLOOKUP(J366,'TB mapping'!A:D,4,0),0)</f>
        <v>0</v>
      </c>
      <c r="B366" s="60">
        <f>IFERROR(VLOOKUP(J366,'TB mapping'!A:C,3,0),0)</f>
        <v>5.5</v>
      </c>
      <c r="C366" s="60" t="str">
        <f t="shared" si="17"/>
        <v>HDINCF0</v>
      </c>
      <c r="D366" s="60" t="str">
        <f t="shared" si="18"/>
        <v>HDINCF5.5</v>
      </c>
      <c r="E366" s="54" t="s">
        <v>790</v>
      </c>
      <c r="F366" s="54" t="s">
        <v>2</v>
      </c>
      <c r="G366" s="54" t="s">
        <v>1191</v>
      </c>
      <c r="H366" s="55">
        <v>460000</v>
      </c>
      <c r="I366" s="54" t="s">
        <v>839</v>
      </c>
      <c r="J366" s="55">
        <v>460143</v>
      </c>
      <c r="K366" s="55">
        <v>0</v>
      </c>
      <c r="L366" s="54" t="s">
        <v>1002</v>
      </c>
      <c r="M366" s="54" t="s">
        <v>793</v>
      </c>
      <c r="N366" s="55">
        <v>-217.61</v>
      </c>
      <c r="O366" s="55">
        <v>0</v>
      </c>
      <c r="P366" s="55">
        <v>-0.85</v>
      </c>
      <c r="Q366" s="55">
        <v>0</v>
      </c>
      <c r="R366" s="55">
        <v>-218.46</v>
      </c>
      <c r="S366" s="55">
        <v>0</v>
      </c>
      <c r="T366" s="55">
        <v>-217.61</v>
      </c>
      <c r="U366" s="55">
        <v>0</v>
      </c>
      <c r="V366" s="55">
        <v>-0.85</v>
      </c>
      <c r="W366" s="55">
        <v>0</v>
      </c>
      <c r="X366" s="55">
        <v>-218.46</v>
      </c>
      <c r="Y366" s="55">
        <v>0</v>
      </c>
      <c r="Z366" s="61">
        <f t="shared" si="19"/>
        <v>-8.4999999999999994E-8</v>
      </c>
      <c r="AA366" s="59" t="str">
        <f>HLOOKUP(F366,'HY Financials'!$4:$4,1,0)</f>
        <v>HDINCF</v>
      </c>
    </row>
    <row r="367" spans="1:27">
      <c r="A367" s="60">
        <f>IFERROR(VLOOKUP(J367,'TB mapping'!A:D,4,0),0)</f>
        <v>0</v>
      </c>
      <c r="B367" s="60">
        <f>IFERROR(VLOOKUP(J367,'TB mapping'!A:C,3,0),0)</f>
        <v>5.5</v>
      </c>
      <c r="C367" s="60" t="str">
        <f t="shared" si="17"/>
        <v>HDINCF0</v>
      </c>
      <c r="D367" s="60" t="str">
        <f t="shared" si="18"/>
        <v>HDINCF5.5</v>
      </c>
      <c r="E367" s="54" t="s">
        <v>790</v>
      </c>
      <c r="F367" s="54" t="s">
        <v>2</v>
      </c>
      <c r="G367" s="54" t="s">
        <v>1191</v>
      </c>
      <c r="H367" s="55">
        <v>460000</v>
      </c>
      <c r="I367" s="54" t="s">
        <v>839</v>
      </c>
      <c r="J367" s="55">
        <v>460147</v>
      </c>
      <c r="K367" s="55">
        <v>0</v>
      </c>
      <c r="L367" s="54" t="s">
        <v>1309</v>
      </c>
      <c r="M367" s="54" t="s">
        <v>793</v>
      </c>
      <c r="N367" s="55">
        <v>-6.09</v>
      </c>
      <c r="O367" s="55">
        <v>0</v>
      </c>
      <c r="P367" s="55">
        <v>0</v>
      </c>
      <c r="Q367" s="55">
        <v>0</v>
      </c>
      <c r="R367" s="55">
        <v>-6.09</v>
      </c>
      <c r="S367" s="55">
        <v>0</v>
      </c>
      <c r="T367" s="55">
        <v>-6.09</v>
      </c>
      <c r="U367" s="55">
        <v>0</v>
      </c>
      <c r="V367" s="55">
        <v>0</v>
      </c>
      <c r="W367" s="55">
        <v>0</v>
      </c>
      <c r="X367" s="55">
        <v>-6.09</v>
      </c>
      <c r="Y367" s="55">
        <v>0</v>
      </c>
      <c r="Z367" s="61">
        <f t="shared" si="19"/>
        <v>0</v>
      </c>
      <c r="AA367" s="59" t="str">
        <f>HLOOKUP(F367,'HY Financials'!$4:$4,1,0)</f>
        <v>HDINCF</v>
      </c>
    </row>
    <row r="368" spans="1:27">
      <c r="A368" s="60">
        <f>IFERROR(VLOOKUP(J368,'TB mapping'!A:D,4,0),0)</f>
        <v>0</v>
      </c>
      <c r="B368" s="60">
        <f>IFERROR(VLOOKUP(J368,'TB mapping'!A:C,3,0),0)</f>
        <v>5.3</v>
      </c>
      <c r="C368" s="60" t="str">
        <f t="shared" si="17"/>
        <v>HDINCF0</v>
      </c>
      <c r="D368" s="60" t="str">
        <f t="shared" si="18"/>
        <v>HDINCF5.3</v>
      </c>
      <c r="E368" s="54" t="s">
        <v>790</v>
      </c>
      <c r="F368" s="54" t="s">
        <v>2</v>
      </c>
      <c r="G368" s="54" t="s">
        <v>1191</v>
      </c>
      <c r="H368" s="55">
        <v>510000</v>
      </c>
      <c r="I368" s="54" t="s">
        <v>842</v>
      </c>
      <c r="J368" s="55">
        <v>512130</v>
      </c>
      <c r="K368" s="55">
        <v>0</v>
      </c>
      <c r="L368" s="54" t="s">
        <v>943</v>
      </c>
      <c r="M368" s="54" t="s">
        <v>793</v>
      </c>
      <c r="N368" s="55">
        <v>-2609180.2199999997</v>
      </c>
      <c r="O368" s="55">
        <v>0</v>
      </c>
      <c r="P368" s="55">
        <v>-2685963.5</v>
      </c>
      <c r="Q368" s="55">
        <v>0</v>
      </c>
      <c r="R368" s="55">
        <v>-5295143.72</v>
      </c>
      <c r="S368" s="55">
        <v>0</v>
      </c>
      <c r="T368" s="55">
        <v>-2609180.2199999997</v>
      </c>
      <c r="U368" s="55">
        <v>0</v>
      </c>
      <c r="V368" s="55">
        <v>-2685963.5</v>
      </c>
      <c r="W368" s="55">
        <v>0</v>
      </c>
      <c r="X368" s="55">
        <v>-5295143.72</v>
      </c>
      <c r="Y368" s="55">
        <v>0</v>
      </c>
      <c r="Z368" s="61">
        <f t="shared" si="19"/>
        <v>-0.26859634999999998</v>
      </c>
      <c r="AA368" s="59" t="str">
        <f>HLOOKUP(F368,'HY Financials'!$4:$4,1,0)</f>
        <v>HDINCF</v>
      </c>
    </row>
    <row r="369" spans="1:27">
      <c r="A369" s="60">
        <f>IFERROR(VLOOKUP(J369,'TB mapping'!A:D,4,0),0)</f>
        <v>0</v>
      </c>
      <c r="B369" s="60">
        <f>IFERROR(VLOOKUP(J369,'TB mapping'!A:C,3,0),0)</f>
        <v>5.3</v>
      </c>
      <c r="C369" s="60" t="str">
        <f t="shared" si="17"/>
        <v>HDINCF0</v>
      </c>
      <c r="D369" s="60" t="str">
        <f t="shared" si="18"/>
        <v>HDINCF5.3</v>
      </c>
      <c r="E369" s="54" t="s">
        <v>790</v>
      </c>
      <c r="F369" s="54" t="s">
        <v>2</v>
      </c>
      <c r="G369" s="54" t="s">
        <v>1191</v>
      </c>
      <c r="H369" s="55">
        <v>510000</v>
      </c>
      <c r="I369" s="54" t="s">
        <v>842</v>
      </c>
      <c r="J369" s="55">
        <v>512135</v>
      </c>
      <c r="K369" s="55">
        <v>0</v>
      </c>
      <c r="L369" s="54" t="s">
        <v>944</v>
      </c>
      <c r="M369" s="54" t="s">
        <v>793</v>
      </c>
      <c r="N369" s="55">
        <v>0</v>
      </c>
      <c r="O369" s="55">
        <v>0</v>
      </c>
      <c r="P369" s="55">
        <v>-75354</v>
      </c>
      <c r="Q369" s="55">
        <v>0</v>
      </c>
      <c r="R369" s="55">
        <v>-75354</v>
      </c>
      <c r="S369" s="55">
        <v>0</v>
      </c>
      <c r="T369" s="55">
        <v>0</v>
      </c>
      <c r="U369" s="55">
        <v>0</v>
      </c>
      <c r="V369" s="55">
        <v>-75354</v>
      </c>
      <c r="W369" s="55">
        <v>0</v>
      </c>
      <c r="X369" s="55">
        <v>-75354</v>
      </c>
      <c r="Y369" s="55">
        <v>0</v>
      </c>
      <c r="Z369" s="61">
        <f t="shared" si="19"/>
        <v>-7.5354000000000003E-3</v>
      </c>
      <c r="AA369" s="59" t="str">
        <f>HLOOKUP(F369,'HY Financials'!$4:$4,1,0)</f>
        <v>HDINCF</v>
      </c>
    </row>
    <row r="370" spans="1:27">
      <c r="A370" s="60">
        <f>IFERROR(VLOOKUP(J370,'TB mapping'!A:D,4,0),0)</f>
        <v>0</v>
      </c>
      <c r="B370" s="60">
        <f>IFERROR(VLOOKUP(J370,'TB mapping'!A:C,3,0),0)</f>
        <v>5.3</v>
      </c>
      <c r="C370" s="60" t="str">
        <f t="shared" si="17"/>
        <v>HDINCF0</v>
      </c>
      <c r="D370" s="60" t="str">
        <f t="shared" si="18"/>
        <v>HDINCF5.3</v>
      </c>
      <c r="E370" s="54" t="s">
        <v>790</v>
      </c>
      <c r="F370" s="54" t="s">
        <v>2</v>
      </c>
      <c r="G370" s="54" t="s">
        <v>1191</v>
      </c>
      <c r="H370" s="55">
        <v>510000</v>
      </c>
      <c r="I370" s="54" t="s">
        <v>842</v>
      </c>
      <c r="J370" s="55">
        <v>512247</v>
      </c>
      <c r="K370" s="55">
        <v>0</v>
      </c>
      <c r="L370" s="54" t="s">
        <v>1348</v>
      </c>
      <c r="M370" s="54" t="s">
        <v>793</v>
      </c>
      <c r="N370" s="55">
        <v>0</v>
      </c>
      <c r="O370" s="55">
        <v>654.6</v>
      </c>
      <c r="P370" s="55">
        <v>-291.76</v>
      </c>
      <c r="Q370" s="55">
        <v>0</v>
      </c>
      <c r="R370" s="55">
        <v>0</v>
      </c>
      <c r="S370" s="55">
        <v>362.84</v>
      </c>
      <c r="T370" s="55">
        <v>0</v>
      </c>
      <c r="U370" s="55">
        <v>654.6</v>
      </c>
      <c r="V370" s="55">
        <v>-291.76</v>
      </c>
      <c r="W370" s="55">
        <v>0</v>
      </c>
      <c r="X370" s="55">
        <v>0</v>
      </c>
      <c r="Y370" s="55">
        <v>362.84</v>
      </c>
      <c r="Z370" s="61">
        <f t="shared" si="19"/>
        <v>-2.9176E-5</v>
      </c>
      <c r="AA370" s="59" t="str">
        <f>HLOOKUP(F370,'HY Financials'!$4:$4,1,0)</f>
        <v>HDINCF</v>
      </c>
    </row>
    <row r="371" spans="1:27">
      <c r="A371" s="60">
        <f>IFERROR(VLOOKUP(J371,'TB mapping'!A:D,4,0),0)</f>
        <v>0</v>
      </c>
      <c r="B371" s="60">
        <f>IFERROR(VLOOKUP(J371,'TB mapping'!A:C,3,0),0)</f>
        <v>6.4</v>
      </c>
      <c r="C371" s="60" t="str">
        <f t="shared" si="17"/>
        <v>HDINCF0</v>
      </c>
      <c r="D371" s="60" t="str">
        <f t="shared" si="18"/>
        <v>HDINCF6.4</v>
      </c>
      <c r="E371" s="54" t="s">
        <v>790</v>
      </c>
      <c r="F371" s="54" t="s">
        <v>2</v>
      </c>
      <c r="G371" s="54" t="s">
        <v>1191</v>
      </c>
      <c r="H371" s="55">
        <v>550000</v>
      </c>
      <c r="I371" s="54" t="s">
        <v>846</v>
      </c>
      <c r="J371" s="392">
        <v>553105</v>
      </c>
      <c r="K371" s="55">
        <v>0</v>
      </c>
      <c r="L371" s="54" t="s">
        <v>945</v>
      </c>
      <c r="M371" s="54" t="s">
        <v>793</v>
      </c>
      <c r="N371" s="55">
        <v>-197.76</v>
      </c>
      <c r="O371" s="55">
        <v>0</v>
      </c>
      <c r="P371" s="55">
        <v>-3577.53</v>
      </c>
      <c r="Q371" s="55">
        <v>0</v>
      </c>
      <c r="R371" s="55">
        <v>-3775.29</v>
      </c>
      <c r="S371" s="55">
        <v>0</v>
      </c>
      <c r="T371" s="55">
        <v>-197.76</v>
      </c>
      <c r="U371" s="55">
        <v>0</v>
      </c>
      <c r="V371" s="55">
        <v>-3577.53</v>
      </c>
      <c r="W371" s="55">
        <v>0</v>
      </c>
      <c r="X371" s="55">
        <v>-3775.29</v>
      </c>
      <c r="Y371" s="55">
        <v>0</v>
      </c>
      <c r="Z371" s="61">
        <f t="shared" si="19"/>
        <v>-3.5775300000000004E-4</v>
      </c>
      <c r="AA371" s="59" t="str">
        <f>HLOOKUP(F371,'HY Financials'!$4:$4,1,0)</f>
        <v>HDINCF</v>
      </c>
    </row>
    <row r="372" spans="1:27">
      <c r="A372" s="60">
        <f>IFERROR(VLOOKUP(J372,'TB mapping'!A:D,4,0),0)</f>
        <v>0</v>
      </c>
      <c r="B372" s="60">
        <f>IFERROR(VLOOKUP(J372,'TB mapping'!A:C,3,0),0)</f>
        <v>6.4</v>
      </c>
      <c r="C372" s="60" t="str">
        <f t="shared" si="17"/>
        <v>HDINCF0</v>
      </c>
      <c r="D372" s="60" t="str">
        <f t="shared" si="18"/>
        <v>HDINCF6.4</v>
      </c>
      <c r="E372" s="54" t="s">
        <v>790</v>
      </c>
      <c r="F372" s="54" t="s">
        <v>2</v>
      </c>
      <c r="G372" s="54" t="s">
        <v>1191</v>
      </c>
      <c r="H372" s="55">
        <v>550000</v>
      </c>
      <c r="I372" s="54" t="s">
        <v>846</v>
      </c>
      <c r="J372" s="392">
        <v>553107</v>
      </c>
      <c r="K372" s="55">
        <v>0</v>
      </c>
      <c r="L372" s="54" t="s">
        <v>847</v>
      </c>
      <c r="M372" s="54" t="s">
        <v>793</v>
      </c>
      <c r="N372" s="55">
        <v>0</v>
      </c>
      <c r="O372" s="55">
        <v>0</v>
      </c>
      <c r="P372" s="55">
        <v>-6.73</v>
      </c>
      <c r="Q372" s="55">
        <v>0</v>
      </c>
      <c r="R372" s="55">
        <v>-6.73</v>
      </c>
      <c r="S372" s="55">
        <v>0</v>
      </c>
      <c r="T372" s="55">
        <v>0</v>
      </c>
      <c r="U372" s="55">
        <v>0</v>
      </c>
      <c r="V372" s="55">
        <v>-6.73</v>
      </c>
      <c r="W372" s="55">
        <v>0</v>
      </c>
      <c r="X372" s="55">
        <v>-6.73</v>
      </c>
      <c r="Y372" s="55">
        <v>0</v>
      </c>
      <c r="Z372" s="61">
        <f t="shared" si="19"/>
        <v>-6.7300000000000006E-7</v>
      </c>
      <c r="AA372" s="59" t="str">
        <f>HLOOKUP(F372,'HY Financials'!$4:$4,1,0)</f>
        <v>HDINCF</v>
      </c>
    </row>
    <row r="373" spans="1:27">
      <c r="A373" s="60">
        <f>IFERROR(VLOOKUP(J373,'TB mapping'!A:D,4,0),0)</f>
        <v>0</v>
      </c>
      <c r="B373" s="60">
        <f>IFERROR(VLOOKUP(J373,'TB mapping'!A:C,3,0),0)</f>
        <v>6.4</v>
      </c>
      <c r="C373" s="60" t="str">
        <f t="shared" si="17"/>
        <v>HDINCF0</v>
      </c>
      <c r="D373" s="60" t="str">
        <f t="shared" si="18"/>
        <v>HDINCF6.4</v>
      </c>
      <c r="E373" s="54" t="s">
        <v>790</v>
      </c>
      <c r="F373" s="54" t="s">
        <v>2</v>
      </c>
      <c r="G373" s="54" t="s">
        <v>1191</v>
      </c>
      <c r="H373" s="55">
        <v>550000</v>
      </c>
      <c r="I373" s="54" t="s">
        <v>846</v>
      </c>
      <c r="J373" s="392">
        <v>553117</v>
      </c>
      <c r="K373" s="55">
        <v>0</v>
      </c>
      <c r="L373" s="54" t="s">
        <v>848</v>
      </c>
      <c r="M373" s="54" t="s">
        <v>793</v>
      </c>
      <c r="N373" s="55">
        <v>-4168.01</v>
      </c>
      <c r="O373" s="55">
        <v>0</v>
      </c>
      <c r="P373" s="55">
        <v>-9231.76</v>
      </c>
      <c r="Q373" s="55">
        <v>0</v>
      </c>
      <c r="R373" s="55">
        <v>-13399.77</v>
      </c>
      <c r="S373" s="55">
        <v>0</v>
      </c>
      <c r="T373" s="55">
        <v>-4168.01</v>
      </c>
      <c r="U373" s="55">
        <v>0</v>
      </c>
      <c r="V373" s="55">
        <v>-9231.76</v>
      </c>
      <c r="W373" s="55">
        <v>0</v>
      </c>
      <c r="X373" s="55">
        <v>-13399.77</v>
      </c>
      <c r="Y373" s="55">
        <v>0</v>
      </c>
      <c r="Z373" s="61">
        <f t="shared" si="19"/>
        <v>-9.2317600000000005E-4</v>
      </c>
      <c r="AA373" s="59" t="str">
        <f>HLOOKUP(F373,'HY Financials'!$4:$4,1,0)</f>
        <v>HDINCF</v>
      </c>
    </row>
    <row r="374" spans="1:27">
      <c r="A374" s="60">
        <f>IFERROR(VLOOKUP(J374,'TB mapping'!A:D,4,0),0)</f>
        <v>0</v>
      </c>
      <c r="B374" s="60">
        <f>IFERROR(VLOOKUP(J374,'TB mapping'!A:C,3,0),0)</f>
        <v>6.4</v>
      </c>
      <c r="C374" s="60" t="str">
        <f t="shared" si="17"/>
        <v>HDINCF0</v>
      </c>
      <c r="D374" s="60" t="str">
        <f t="shared" si="18"/>
        <v>HDINCF6.4</v>
      </c>
      <c r="E374" s="54" t="s">
        <v>790</v>
      </c>
      <c r="F374" s="54" t="s">
        <v>2</v>
      </c>
      <c r="G374" s="54" t="s">
        <v>1191</v>
      </c>
      <c r="H374" s="55">
        <v>550000</v>
      </c>
      <c r="I374" s="54" t="s">
        <v>846</v>
      </c>
      <c r="J374" s="392">
        <v>553129</v>
      </c>
      <c r="K374" s="55">
        <v>0</v>
      </c>
      <c r="L374" s="54" t="s">
        <v>849</v>
      </c>
      <c r="M374" s="54" t="s">
        <v>793</v>
      </c>
      <c r="N374" s="55">
        <v>-50707.88</v>
      </c>
      <c r="O374" s="55">
        <v>0</v>
      </c>
      <c r="P374" s="55">
        <v>-70163.360000000001</v>
      </c>
      <c r="Q374" s="55">
        <v>0</v>
      </c>
      <c r="R374" s="55">
        <v>-120871.24</v>
      </c>
      <c r="S374" s="55">
        <v>0</v>
      </c>
      <c r="T374" s="55">
        <v>-50707.88</v>
      </c>
      <c r="U374" s="55">
        <v>0</v>
      </c>
      <c r="V374" s="55">
        <v>-70163.360000000001</v>
      </c>
      <c r="W374" s="55">
        <v>0</v>
      </c>
      <c r="X374" s="55">
        <v>-120871.24</v>
      </c>
      <c r="Y374" s="55">
        <v>0</v>
      </c>
      <c r="Z374" s="61">
        <f t="shared" si="19"/>
        <v>-7.0163359999999998E-3</v>
      </c>
      <c r="AA374" s="59" t="str">
        <f>HLOOKUP(F374,'HY Financials'!$4:$4,1,0)</f>
        <v>HDINCF</v>
      </c>
    </row>
    <row r="375" spans="1:27">
      <c r="A375" s="60">
        <f>IFERROR(VLOOKUP(J375,'TB mapping'!A:D,4,0),0)</f>
        <v>6.3</v>
      </c>
      <c r="B375" s="60">
        <f>IFERROR(VLOOKUP(J375,'TB mapping'!A:C,3,0),0)</f>
        <v>6.4</v>
      </c>
      <c r="C375" s="60" t="str">
        <f t="shared" si="17"/>
        <v>HDINCF6.3</v>
      </c>
      <c r="D375" s="60" t="str">
        <f t="shared" si="18"/>
        <v>HDINCF6.4</v>
      </c>
      <c r="E375" s="54" t="s">
        <v>790</v>
      </c>
      <c r="F375" s="54" t="s">
        <v>2</v>
      </c>
      <c r="G375" s="54" t="s">
        <v>1191</v>
      </c>
      <c r="H375" s="55">
        <v>550000</v>
      </c>
      <c r="I375" s="54" t="s">
        <v>846</v>
      </c>
      <c r="J375" s="392">
        <v>553131</v>
      </c>
      <c r="K375" s="55">
        <v>0</v>
      </c>
      <c r="L375" s="54" t="s">
        <v>132</v>
      </c>
      <c r="M375" s="54" t="s">
        <v>793</v>
      </c>
      <c r="N375" s="55">
        <v>-1584</v>
      </c>
      <c r="O375" s="55">
        <v>0</v>
      </c>
      <c r="P375" s="55">
        <v>-1827</v>
      </c>
      <c r="Q375" s="55">
        <v>0</v>
      </c>
      <c r="R375" s="55">
        <v>-3411</v>
      </c>
      <c r="S375" s="55">
        <v>0</v>
      </c>
      <c r="T375" s="55">
        <v>-1584</v>
      </c>
      <c r="U375" s="55">
        <v>0</v>
      </c>
      <c r="V375" s="55">
        <v>-1827</v>
      </c>
      <c r="W375" s="55">
        <v>0</v>
      </c>
      <c r="X375" s="55">
        <v>-3411</v>
      </c>
      <c r="Y375" s="55">
        <v>0</v>
      </c>
      <c r="Z375" s="61">
        <f t="shared" si="19"/>
        <v>-1.827E-4</v>
      </c>
      <c r="AA375" s="59" t="str">
        <f>HLOOKUP(F375,'HY Financials'!$4:$4,1,0)</f>
        <v>HDINCF</v>
      </c>
    </row>
    <row r="376" spans="1:27">
      <c r="A376" s="60">
        <f>IFERROR(VLOOKUP(J376,'TB mapping'!A:D,4,0),0)</f>
        <v>0</v>
      </c>
      <c r="B376" s="60">
        <f>IFERROR(VLOOKUP(J376,'TB mapping'!A:C,3,0),0)</f>
        <v>6.4</v>
      </c>
      <c r="C376" s="60" t="str">
        <f t="shared" si="17"/>
        <v>HDINCF0</v>
      </c>
      <c r="D376" s="60" t="str">
        <f t="shared" si="18"/>
        <v>HDINCF6.4</v>
      </c>
      <c r="E376" s="54" t="s">
        <v>790</v>
      </c>
      <c r="F376" s="54" t="s">
        <v>2</v>
      </c>
      <c r="G376" s="54" t="s">
        <v>1191</v>
      </c>
      <c r="H376" s="55">
        <v>550000</v>
      </c>
      <c r="I376" s="54" t="s">
        <v>846</v>
      </c>
      <c r="J376" s="392">
        <v>553141</v>
      </c>
      <c r="K376" s="55">
        <v>0</v>
      </c>
      <c r="L376" s="54" t="s">
        <v>946</v>
      </c>
      <c r="M376" s="54" t="s">
        <v>793</v>
      </c>
      <c r="N376" s="55">
        <v>-1628.86</v>
      </c>
      <c r="O376" s="55">
        <v>0</v>
      </c>
      <c r="P376" s="55">
        <v>-3345.02</v>
      </c>
      <c r="Q376" s="55">
        <v>0</v>
      </c>
      <c r="R376" s="55">
        <v>-4973.88</v>
      </c>
      <c r="S376" s="55">
        <v>0</v>
      </c>
      <c r="T376" s="55">
        <v>-1628.86</v>
      </c>
      <c r="U376" s="55">
        <v>0</v>
      </c>
      <c r="V376" s="55">
        <v>-3345.02</v>
      </c>
      <c r="W376" s="55">
        <v>0</v>
      </c>
      <c r="X376" s="55">
        <v>-4973.88</v>
      </c>
      <c r="Y376" s="55">
        <v>0</v>
      </c>
      <c r="Z376" s="61">
        <f t="shared" si="19"/>
        <v>-3.3450199999999998E-4</v>
      </c>
      <c r="AA376" s="59" t="str">
        <f>HLOOKUP(F376,'HY Financials'!$4:$4,1,0)</f>
        <v>HDINCF</v>
      </c>
    </row>
    <row r="377" spans="1:27">
      <c r="A377" s="60">
        <f>IFERROR(VLOOKUP(J377,'TB mapping'!A:D,4,0),0)</f>
        <v>0</v>
      </c>
      <c r="B377" s="60">
        <f>IFERROR(VLOOKUP(J377,'TB mapping'!A:C,3,0),0)</f>
        <v>6.4</v>
      </c>
      <c r="C377" s="60" t="str">
        <f t="shared" si="17"/>
        <v>HDINCF0</v>
      </c>
      <c r="D377" s="60" t="str">
        <f t="shared" si="18"/>
        <v>HDINCF6.4</v>
      </c>
      <c r="E377" s="54" t="s">
        <v>790</v>
      </c>
      <c r="F377" s="54" t="s">
        <v>2</v>
      </c>
      <c r="G377" s="54" t="s">
        <v>1191</v>
      </c>
      <c r="H377" s="55">
        <v>550000</v>
      </c>
      <c r="I377" s="54" t="s">
        <v>846</v>
      </c>
      <c r="J377" s="392">
        <v>553171</v>
      </c>
      <c r="K377" s="55">
        <v>0</v>
      </c>
      <c r="L377" s="54" t="s">
        <v>850</v>
      </c>
      <c r="M377" s="54" t="s">
        <v>793</v>
      </c>
      <c r="N377" s="55">
        <v>-36096.730000000003</v>
      </c>
      <c r="O377" s="55">
        <v>0</v>
      </c>
      <c r="P377" s="55">
        <v>-41483.14</v>
      </c>
      <c r="Q377" s="55">
        <v>0</v>
      </c>
      <c r="R377" s="55">
        <v>-77579.87</v>
      </c>
      <c r="S377" s="55">
        <v>0</v>
      </c>
      <c r="T377" s="55">
        <v>-36096.730000000003</v>
      </c>
      <c r="U377" s="55">
        <v>0</v>
      </c>
      <c r="V377" s="55">
        <v>-41483.14</v>
      </c>
      <c r="W377" s="55">
        <v>0</v>
      </c>
      <c r="X377" s="55">
        <v>-77579.87</v>
      </c>
      <c r="Y377" s="55">
        <v>0</v>
      </c>
      <c r="Z377" s="61">
        <f t="shared" si="19"/>
        <v>-4.1483140000000002E-3</v>
      </c>
      <c r="AA377" s="59" t="str">
        <f>HLOOKUP(F377,'HY Financials'!$4:$4,1,0)</f>
        <v>HDINCF</v>
      </c>
    </row>
    <row r="378" spans="1:27">
      <c r="A378" s="60">
        <f>IFERROR(VLOOKUP(J378,'TB mapping'!A:D,4,0),0)</f>
        <v>0</v>
      </c>
      <c r="B378" s="60">
        <f>IFERROR(VLOOKUP(J378,'TB mapping'!A:C,3,0),0)</f>
        <v>6.4</v>
      </c>
      <c r="C378" s="60" t="str">
        <f t="shared" si="17"/>
        <v>HDINCF0</v>
      </c>
      <c r="D378" s="60" t="str">
        <f t="shared" si="18"/>
        <v>HDINCF6.4</v>
      </c>
      <c r="E378" s="54" t="s">
        <v>790</v>
      </c>
      <c r="F378" s="54" t="s">
        <v>2</v>
      </c>
      <c r="G378" s="54" t="s">
        <v>1191</v>
      </c>
      <c r="H378" s="55">
        <v>550000</v>
      </c>
      <c r="I378" s="54" t="s">
        <v>846</v>
      </c>
      <c r="J378" s="392">
        <v>553176</v>
      </c>
      <c r="K378" s="55">
        <v>0</v>
      </c>
      <c r="L378" s="54" t="s">
        <v>1486</v>
      </c>
      <c r="M378" s="54" t="s">
        <v>793</v>
      </c>
      <c r="N378" s="55">
        <v>-2812.33</v>
      </c>
      <c r="O378" s="55">
        <v>0</v>
      </c>
      <c r="P378" s="55">
        <v>-3971.34</v>
      </c>
      <c r="Q378" s="55">
        <v>0</v>
      </c>
      <c r="R378" s="55">
        <v>-6783.67</v>
      </c>
      <c r="S378" s="55">
        <v>0</v>
      </c>
      <c r="T378" s="55">
        <v>-2812.33</v>
      </c>
      <c r="U378" s="55">
        <v>0</v>
      </c>
      <c r="V378" s="55">
        <v>-3971.34</v>
      </c>
      <c r="W378" s="55">
        <v>0</v>
      </c>
      <c r="X378" s="55">
        <v>-6783.67</v>
      </c>
      <c r="Y378" s="55">
        <v>0</v>
      </c>
      <c r="Z378" s="61">
        <f t="shared" si="19"/>
        <v>-3.97134E-4</v>
      </c>
      <c r="AA378" s="59" t="str">
        <f>HLOOKUP(F378,'HY Financials'!$4:$4,1,0)</f>
        <v>HDINCF</v>
      </c>
    </row>
    <row r="379" spans="1:27">
      <c r="A379" s="60">
        <f>IFERROR(VLOOKUP(J379,'TB mapping'!A:D,4,0),0)</f>
        <v>0</v>
      </c>
      <c r="B379" s="60">
        <f>IFERROR(VLOOKUP(J379,'TB mapping'!A:C,3,0),0)</f>
        <v>6.4</v>
      </c>
      <c r="C379" s="60" t="str">
        <f t="shared" si="17"/>
        <v>HDINCF0</v>
      </c>
      <c r="D379" s="60" t="str">
        <f t="shared" si="18"/>
        <v>HDINCF6.4</v>
      </c>
      <c r="E379" s="54" t="s">
        <v>790</v>
      </c>
      <c r="F379" s="54" t="s">
        <v>2</v>
      </c>
      <c r="G379" s="54" t="s">
        <v>1191</v>
      </c>
      <c r="H379" s="55">
        <v>550000</v>
      </c>
      <c r="I379" s="54" t="s">
        <v>846</v>
      </c>
      <c r="J379" s="392">
        <v>553190</v>
      </c>
      <c r="K379" s="55">
        <v>0</v>
      </c>
      <c r="L379" s="54" t="s">
        <v>852</v>
      </c>
      <c r="M379" s="54" t="s">
        <v>793</v>
      </c>
      <c r="N379" s="55">
        <v>-95337.19</v>
      </c>
      <c r="O379" s="55">
        <v>0</v>
      </c>
      <c r="P379" s="55">
        <v>-86987.65</v>
      </c>
      <c r="Q379" s="55">
        <v>0</v>
      </c>
      <c r="R379" s="55">
        <v>-182324.84</v>
      </c>
      <c r="S379" s="55">
        <v>0</v>
      </c>
      <c r="T379" s="55">
        <v>-95337.19</v>
      </c>
      <c r="U379" s="55">
        <v>0</v>
      </c>
      <c r="V379" s="55">
        <v>-86987.65</v>
      </c>
      <c r="W379" s="55">
        <v>0</v>
      </c>
      <c r="X379" s="55">
        <v>-182324.84</v>
      </c>
      <c r="Y379" s="55">
        <v>0</v>
      </c>
      <c r="Z379" s="61">
        <f t="shared" si="19"/>
        <v>-8.6987649999999989E-3</v>
      </c>
      <c r="AA379" s="59" t="str">
        <f>HLOOKUP(F379,'HY Financials'!$4:$4,1,0)</f>
        <v>HDINCF</v>
      </c>
    </row>
    <row r="380" spans="1:27">
      <c r="A380" s="60">
        <f>IFERROR(VLOOKUP(J380,'TB mapping'!A:D,4,0),0)</f>
        <v>6.1</v>
      </c>
      <c r="B380" s="60">
        <f>IFERROR(VLOOKUP(J380,'TB mapping'!A:C,3,0),0)</f>
        <v>6.4</v>
      </c>
      <c r="C380" s="60" t="str">
        <f t="shared" si="17"/>
        <v>HDINCF6.1</v>
      </c>
      <c r="D380" s="60" t="str">
        <f t="shared" si="18"/>
        <v>HDINCF6.4</v>
      </c>
      <c r="E380" s="54" t="s">
        <v>790</v>
      </c>
      <c r="F380" s="54" t="s">
        <v>2</v>
      </c>
      <c r="G380" s="54" t="s">
        <v>1191</v>
      </c>
      <c r="H380" s="55">
        <v>550000</v>
      </c>
      <c r="I380" s="54" t="s">
        <v>846</v>
      </c>
      <c r="J380" s="392">
        <v>553208</v>
      </c>
      <c r="K380" s="55">
        <v>0</v>
      </c>
      <c r="L380" s="54" t="s">
        <v>949</v>
      </c>
      <c r="M380" s="54" t="s">
        <v>793</v>
      </c>
      <c r="N380" s="55">
        <v>-464385.28000000003</v>
      </c>
      <c r="O380" s="55">
        <v>0</v>
      </c>
      <c r="P380" s="55">
        <v>-590515.37</v>
      </c>
      <c r="Q380" s="55">
        <v>0</v>
      </c>
      <c r="R380" s="55">
        <v>-1054900.6499999999</v>
      </c>
      <c r="S380" s="55">
        <v>0</v>
      </c>
      <c r="T380" s="55">
        <v>-464385.28000000003</v>
      </c>
      <c r="U380" s="55">
        <v>0</v>
      </c>
      <c r="V380" s="55">
        <v>-590515.37</v>
      </c>
      <c r="W380" s="55">
        <v>0</v>
      </c>
      <c r="X380" s="55">
        <v>-1054900.6499999999</v>
      </c>
      <c r="Y380" s="55">
        <v>0</v>
      </c>
      <c r="Z380" s="61">
        <f t="shared" si="19"/>
        <v>-5.9051537000000001E-2</v>
      </c>
      <c r="AA380" s="59" t="str">
        <f>HLOOKUP(F380,'HY Financials'!$4:$4,1,0)</f>
        <v>HDINCF</v>
      </c>
    </row>
    <row r="381" spans="1:27">
      <c r="A381" s="60">
        <f>IFERROR(VLOOKUP(J381,'TB mapping'!A:D,4,0),0)</f>
        <v>0</v>
      </c>
      <c r="B381" s="60">
        <f>IFERROR(VLOOKUP(J381,'TB mapping'!A:C,3,0),0)</f>
        <v>6.4</v>
      </c>
      <c r="C381" s="60" t="str">
        <f t="shared" si="17"/>
        <v>HDINCF0</v>
      </c>
      <c r="D381" s="60" t="str">
        <f t="shared" si="18"/>
        <v>HDINCF6.4</v>
      </c>
      <c r="E381" s="54" t="s">
        <v>790</v>
      </c>
      <c r="F381" s="54" t="s">
        <v>2</v>
      </c>
      <c r="G381" s="54" t="s">
        <v>1191</v>
      </c>
      <c r="H381" s="55">
        <v>550000</v>
      </c>
      <c r="I381" s="54" t="s">
        <v>846</v>
      </c>
      <c r="J381" s="392">
        <v>555163</v>
      </c>
      <c r="K381" s="55">
        <v>0</v>
      </c>
      <c r="L381" s="54" t="s">
        <v>860</v>
      </c>
      <c r="M381" s="54" t="s">
        <v>793</v>
      </c>
      <c r="N381" s="55">
        <v>-3309.98</v>
      </c>
      <c r="O381" s="55">
        <v>0</v>
      </c>
      <c r="P381" s="55">
        <v>-2883.51</v>
      </c>
      <c r="Q381" s="55">
        <v>0</v>
      </c>
      <c r="R381" s="55">
        <v>-6193.49</v>
      </c>
      <c r="S381" s="55">
        <v>0</v>
      </c>
      <c r="T381" s="55">
        <v>-3309.98</v>
      </c>
      <c r="U381" s="55">
        <v>0</v>
      </c>
      <c r="V381" s="55">
        <v>-2883.51</v>
      </c>
      <c r="W381" s="55">
        <v>0</v>
      </c>
      <c r="X381" s="55">
        <v>-6193.49</v>
      </c>
      <c r="Y381" s="55">
        <v>0</v>
      </c>
      <c r="Z381" s="61">
        <f t="shared" si="19"/>
        <v>-2.88351E-4</v>
      </c>
      <c r="AA381" s="59" t="str">
        <f>HLOOKUP(F381,'HY Financials'!$4:$4,1,0)</f>
        <v>HDINCF</v>
      </c>
    </row>
    <row r="382" spans="1:27">
      <c r="A382" s="60">
        <f>IFERROR(VLOOKUP(J382,'TB mapping'!A:D,4,0),0)</f>
        <v>0</v>
      </c>
      <c r="B382" s="60">
        <f>IFERROR(VLOOKUP(J382,'TB mapping'!A:C,3,0),0)</f>
        <v>6.4</v>
      </c>
      <c r="C382" s="60" t="str">
        <f t="shared" si="17"/>
        <v>HDINCF0</v>
      </c>
      <c r="D382" s="60" t="str">
        <f t="shared" si="18"/>
        <v>HDINCF6.4</v>
      </c>
      <c r="E382" s="54" t="s">
        <v>790</v>
      </c>
      <c r="F382" s="54" t="s">
        <v>2</v>
      </c>
      <c r="G382" s="54" t="s">
        <v>1191</v>
      </c>
      <c r="H382" s="55">
        <v>550000</v>
      </c>
      <c r="I382" s="54" t="s">
        <v>846</v>
      </c>
      <c r="J382" s="392">
        <v>555204</v>
      </c>
      <c r="K382" s="55">
        <v>0</v>
      </c>
      <c r="L382" s="54" t="s">
        <v>950</v>
      </c>
      <c r="M382" s="54" t="s">
        <v>793</v>
      </c>
      <c r="N382" s="55">
        <v>-1735.13</v>
      </c>
      <c r="O382" s="55">
        <v>0</v>
      </c>
      <c r="P382" s="55">
        <v>-4739.12</v>
      </c>
      <c r="Q382" s="55">
        <v>0</v>
      </c>
      <c r="R382" s="55">
        <v>-6474.25</v>
      </c>
      <c r="S382" s="55">
        <v>0</v>
      </c>
      <c r="T382" s="55">
        <v>-1735.13</v>
      </c>
      <c r="U382" s="55">
        <v>0</v>
      </c>
      <c r="V382" s="55">
        <v>-4739.12</v>
      </c>
      <c r="W382" s="55">
        <v>0</v>
      </c>
      <c r="X382" s="55">
        <v>-6474.25</v>
      </c>
      <c r="Y382" s="55">
        <v>0</v>
      </c>
      <c r="Z382" s="61">
        <f t="shared" si="19"/>
        <v>-4.73912E-4</v>
      </c>
      <c r="AA382" s="59" t="str">
        <f>HLOOKUP(F382,'HY Financials'!$4:$4,1,0)</f>
        <v>HDINCF</v>
      </c>
    </row>
    <row r="383" spans="1:27">
      <c r="A383" s="60">
        <f>IFERROR(VLOOKUP(J383,'TB mapping'!A:D,4,0),0)</f>
        <v>0</v>
      </c>
      <c r="B383" s="60">
        <f>IFERROR(VLOOKUP(J383,'TB mapping'!A:C,3,0),0)</f>
        <v>6.4</v>
      </c>
      <c r="C383" s="60" t="str">
        <f t="shared" si="17"/>
        <v>HDINCF0</v>
      </c>
      <c r="D383" s="60" t="str">
        <f t="shared" si="18"/>
        <v>HDINCF6.4</v>
      </c>
      <c r="E383" s="54" t="s">
        <v>790</v>
      </c>
      <c r="F383" s="54" t="s">
        <v>2</v>
      </c>
      <c r="G383" s="54" t="s">
        <v>1191</v>
      </c>
      <c r="H383" s="55">
        <v>550000</v>
      </c>
      <c r="I383" s="54" t="s">
        <v>846</v>
      </c>
      <c r="J383" s="392">
        <v>555597</v>
      </c>
      <c r="K383" s="55">
        <v>0</v>
      </c>
      <c r="L383" s="54" t="s">
        <v>861</v>
      </c>
      <c r="M383" s="54" t="s">
        <v>793</v>
      </c>
      <c r="N383" s="55">
        <v>-160870.37</v>
      </c>
      <c r="O383" s="55">
        <v>0</v>
      </c>
      <c r="P383" s="55">
        <v>-184806.36</v>
      </c>
      <c r="Q383" s="55">
        <v>0</v>
      </c>
      <c r="R383" s="55">
        <v>-345676.73</v>
      </c>
      <c r="S383" s="55">
        <v>0</v>
      </c>
      <c r="T383" s="55">
        <v>-160870.37</v>
      </c>
      <c r="U383" s="55">
        <v>0</v>
      </c>
      <c r="V383" s="55">
        <v>-184806.36</v>
      </c>
      <c r="W383" s="55">
        <v>0</v>
      </c>
      <c r="X383" s="55">
        <v>-345676.73</v>
      </c>
      <c r="Y383" s="55">
        <v>0</v>
      </c>
      <c r="Z383" s="61">
        <f t="shared" si="19"/>
        <v>-1.8480635999999998E-2</v>
      </c>
      <c r="AA383" s="59" t="str">
        <f>HLOOKUP(F383,'HY Financials'!$4:$4,1,0)</f>
        <v>HDINCF</v>
      </c>
    </row>
    <row r="384" spans="1:27">
      <c r="A384" s="60">
        <f>IFERROR(VLOOKUP(J384,'TB mapping'!A:D,4,0),0)</f>
        <v>0</v>
      </c>
      <c r="B384" s="60">
        <f>IFERROR(VLOOKUP(J384,'TB mapping'!A:C,3,0),0)</f>
        <v>6.4</v>
      </c>
      <c r="C384" s="60" t="str">
        <f t="shared" si="17"/>
        <v>HDINCF0</v>
      </c>
      <c r="D384" s="60" t="str">
        <f t="shared" si="18"/>
        <v>HDINCF6.4</v>
      </c>
      <c r="E384" s="54" t="s">
        <v>790</v>
      </c>
      <c r="F384" s="54" t="s">
        <v>2</v>
      </c>
      <c r="G384" s="54" t="s">
        <v>1191</v>
      </c>
      <c r="H384" s="55">
        <v>550000</v>
      </c>
      <c r="I384" s="54" t="s">
        <v>846</v>
      </c>
      <c r="J384" s="392">
        <v>555598</v>
      </c>
      <c r="K384" s="55">
        <v>0</v>
      </c>
      <c r="L384" s="54" t="s">
        <v>862</v>
      </c>
      <c r="M384" s="54" t="s">
        <v>793</v>
      </c>
      <c r="N384" s="55">
        <v>-160870.37</v>
      </c>
      <c r="O384" s="55">
        <v>0</v>
      </c>
      <c r="P384" s="55">
        <v>-184806.36</v>
      </c>
      <c r="Q384" s="55">
        <v>0</v>
      </c>
      <c r="R384" s="55">
        <v>-345676.73</v>
      </c>
      <c r="S384" s="55">
        <v>0</v>
      </c>
      <c r="T384" s="55">
        <v>-160870.37</v>
      </c>
      <c r="U384" s="55">
        <v>0</v>
      </c>
      <c r="V384" s="55">
        <v>-184806.36</v>
      </c>
      <c r="W384" s="55">
        <v>0</v>
      </c>
      <c r="X384" s="55">
        <v>-345676.73</v>
      </c>
      <c r="Y384" s="55">
        <v>0</v>
      </c>
      <c r="Z384" s="61">
        <f t="shared" si="19"/>
        <v>-1.8480635999999998E-2</v>
      </c>
      <c r="AA384" s="59" t="str">
        <f>HLOOKUP(F384,'HY Financials'!$4:$4,1,0)</f>
        <v>HDINCF</v>
      </c>
    </row>
    <row r="385" spans="1:27">
      <c r="A385" s="60">
        <f>IFERROR(VLOOKUP(J385,'TB mapping'!A:D,4,0),0)</f>
        <v>0</v>
      </c>
      <c r="B385" s="60">
        <f>IFERROR(VLOOKUP(J385,'TB mapping'!A:C,3,0),0)</f>
        <v>6.4</v>
      </c>
      <c r="C385" s="60" t="str">
        <f t="shared" si="17"/>
        <v>HDINCF0</v>
      </c>
      <c r="D385" s="60" t="str">
        <f t="shared" si="18"/>
        <v>HDINCF6.4</v>
      </c>
      <c r="E385" s="54" t="s">
        <v>790</v>
      </c>
      <c r="F385" s="54" t="s">
        <v>2</v>
      </c>
      <c r="G385" s="54" t="s">
        <v>1191</v>
      </c>
      <c r="H385" s="55">
        <v>550000</v>
      </c>
      <c r="I385" s="54" t="s">
        <v>846</v>
      </c>
      <c r="J385" s="392">
        <v>555599</v>
      </c>
      <c r="K385" s="55">
        <v>0</v>
      </c>
      <c r="L385" s="54" t="s">
        <v>1487</v>
      </c>
      <c r="M385" s="54" t="s">
        <v>793</v>
      </c>
      <c r="N385" s="55">
        <v>0</v>
      </c>
      <c r="O385" s="55">
        <v>3427.2</v>
      </c>
      <c r="P385" s="55">
        <v>0</v>
      </c>
      <c r="Q385" s="55">
        <v>3473.03</v>
      </c>
      <c r="R385" s="55">
        <v>0</v>
      </c>
      <c r="S385" s="55">
        <v>6900.23</v>
      </c>
      <c r="T385" s="55">
        <v>0</v>
      </c>
      <c r="U385" s="55">
        <v>3427.2</v>
      </c>
      <c r="V385" s="55">
        <v>0</v>
      </c>
      <c r="W385" s="55">
        <v>3473.03</v>
      </c>
      <c r="X385" s="55">
        <v>0</v>
      </c>
      <c r="Y385" s="55">
        <v>6900.23</v>
      </c>
      <c r="Z385" s="61">
        <f t="shared" si="19"/>
        <v>3.4730300000000003E-4</v>
      </c>
      <c r="AA385" s="59" t="str">
        <f>HLOOKUP(F385,'HY Financials'!$4:$4,1,0)</f>
        <v>HDINCF</v>
      </c>
    </row>
    <row r="386" spans="1:27">
      <c r="A386" s="60">
        <f>IFERROR(VLOOKUP(J386,'TB mapping'!A:D,4,0),0)</f>
        <v>0</v>
      </c>
      <c r="B386" s="60">
        <f>IFERROR(VLOOKUP(J386,'TB mapping'!A:C,3,0),0)</f>
        <v>6.4</v>
      </c>
      <c r="C386" s="60" t="str">
        <f t="shared" si="17"/>
        <v>HDINCF0</v>
      </c>
      <c r="D386" s="60" t="str">
        <f t="shared" si="18"/>
        <v>HDINCF6.4</v>
      </c>
      <c r="E386" s="54" t="s">
        <v>790</v>
      </c>
      <c r="F386" s="54" t="s">
        <v>2</v>
      </c>
      <c r="G386" s="54" t="s">
        <v>1191</v>
      </c>
      <c r="H386" s="55">
        <v>550000</v>
      </c>
      <c r="I386" s="54" t="s">
        <v>846</v>
      </c>
      <c r="J386" s="392">
        <v>555600</v>
      </c>
      <c r="K386" s="55">
        <v>0</v>
      </c>
      <c r="L386" s="54" t="s">
        <v>1488</v>
      </c>
      <c r="M386" s="54" t="s">
        <v>793</v>
      </c>
      <c r="N386" s="55">
        <v>0</v>
      </c>
      <c r="O386" s="55">
        <v>3427.2</v>
      </c>
      <c r="P386" s="55">
        <v>0</v>
      </c>
      <c r="Q386" s="55">
        <v>3473.03</v>
      </c>
      <c r="R386" s="55">
        <v>0</v>
      </c>
      <c r="S386" s="55">
        <v>6900.23</v>
      </c>
      <c r="T386" s="55">
        <v>0</v>
      </c>
      <c r="U386" s="55">
        <v>3427.2</v>
      </c>
      <c r="V386" s="55">
        <v>0</v>
      </c>
      <c r="W386" s="55">
        <v>3473.03</v>
      </c>
      <c r="X386" s="55">
        <v>0</v>
      </c>
      <c r="Y386" s="55">
        <v>6900.23</v>
      </c>
      <c r="Z386" s="61">
        <f t="shared" si="19"/>
        <v>3.4730300000000003E-4</v>
      </c>
      <c r="AA386" s="59" t="str">
        <f>HLOOKUP(F386,'HY Financials'!$4:$4,1,0)</f>
        <v>HDINCF</v>
      </c>
    </row>
    <row r="387" spans="1:27">
      <c r="A387" s="60">
        <f>IFERROR(VLOOKUP(J387,'TB mapping'!A:D,4,0),0)</f>
        <v>0</v>
      </c>
      <c r="B387" s="60">
        <f>IFERROR(VLOOKUP(J387,'TB mapping'!A:C,3,0),0)</f>
        <v>6.4</v>
      </c>
      <c r="C387" s="60" t="str">
        <f t="shared" si="17"/>
        <v>HDINCF0</v>
      </c>
      <c r="D387" s="60" t="str">
        <f t="shared" si="18"/>
        <v>HDINCF6.4</v>
      </c>
      <c r="E387" s="54" t="s">
        <v>790</v>
      </c>
      <c r="F387" s="54" t="s">
        <v>2</v>
      </c>
      <c r="G387" s="54" t="s">
        <v>1191</v>
      </c>
      <c r="H387" s="55">
        <v>550000</v>
      </c>
      <c r="I387" s="54" t="s">
        <v>846</v>
      </c>
      <c r="J387" s="392">
        <v>555603</v>
      </c>
      <c r="K387" s="55">
        <v>0</v>
      </c>
      <c r="L387" s="54" t="s">
        <v>1489</v>
      </c>
      <c r="M387" s="54" t="s">
        <v>793</v>
      </c>
      <c r="N387" s="55">
        <v>-16253.45</v>
      </c>
      <c r="O387" s="55">
        <v>0</v>
      </c>
      <c r="P387" s="55">
        <v>-20668.09</v>
      </c>
      <c r="Q387" s="55">
        <v>0</v>
      </c>
      <c r="R387" s="55">
        <v>-36921.54</v>
      </c>
      <c r="S387" s="55">
        <v>0</v>
      </c>
      <c r="T387" s="55">
        <v>-16253.45</v>
      </c>
      <c r="U387" s="55">
        <v>0</v>
      </c>
      <c r="V387" s="55">
        <v>-20668.09</v>
      </c>
      <c r="W387" s="55">
        <v>0</v>
      </c>
      <c r="X387" s="55">
        <v>-36921.54</v>
      </c>
      <c r="Y387" s="55">
        <v>0</v>
      </c>
      <c r="Z387" s="61">
        <f t="shared" si="19"/>
        <v>-2.0668090000000002E-3</v>
      </c>
      <c r="AA387" s="59" t="str">
        <f>HLOOKUP(F387,'HY Financials'!$4:$4,1,0)</f>
        <v>HDINCF</v>
      </c>
    </row>
    <row r="388" spans="1:27">
      <c r="A388" s="60">
        <f>IFERROR(VLOOKUP(J388,'TB mapping'!A:D,4,0),0)</f>
        <v>0</v>
      </c>
      <c r="B388" s="60">
        <f>IFERROR(VLOOKUP(J388,'TB mapping'!A:C,3,0),0)</f>
        <v>6.4</v>
      </c>
      <c r="C388" s="60" t="str">
        <f t="shared" ref="C388:C451" si="20">F388&amp;A388</f>
        <v>HDINCF0</v>
      </c>
      <c r="D388" s="60" t="str">
        <f t="shared" ref="D388:D451" si="21">F388&amp;B388</f>
        <v>HDINCF6.4</v>
      </c>
      <c r="E388" s="54" t="s">
        <v>790</v>
      </c>
      <c r="F388" s="54" t="s">
        <v>2</v>
      </c>
      <c r="G388" s="54" t="s">
        <v>1191</v>
      </c>
      <c r="H388" s="55">
        <v>550000</v>
      </c>
      <c r="I388" s="54" t="s">
        <v>846</v>
      </c>
      <c r="J388" s="392">
        <v>555604</v>
      </c>
      <c r="K388" s="55">
        <v>0</v>
      </c>
      <c r="L388" s="54" t="s">
        <v>1490</v>
      </c>
      <c r="M388" s="54" t="s">
        <v>793</v>
      </c>
      <c r="N388" s="55">
        <v>-16253.45</v>
      </c>
      <c r="O388" s="55">
        <v>0</v>
      </c>
      <c r="P388" s="55">
        <v>-20668.09</v>
      </c>
      <c r="Q388" s="55">
        <v>0</v>
      </c>
      <c r="R388" s="55">
        <v>-36921.54</v>
      </c>
      <c r="S388" s="55">
        <v>0</v>
      </c>
      <c r="T388" s="55">
        <v>-16253.45</v>
      </c>
      <c r="U388" s="55">
        <v>0</v>
      </c>
      <c r="V388" s="55">
        <v>-20668.09</v>
      </c>
      <c r="W388" s="55">
        <v>0</v>
      </c>
      <c r="X388" s="55">
        <v>-36921.54</v>
      </c>
      <c r="Y388" s="55">
        <v>0</v>
      </c>
      <c r="Z388" s="61">
        <f t="shared" ref="Z388:Z451" si="22">IF(I388="Issue Capital",(X388+Y388)/10000000,(V388+W388)/10000000)</f>
        <v>-2.0668090000000002E-3</v>
      </c>
      <c r="AA388" s="59" t="str">
        <f>HLOOKUP(F388,'HY Financials'!$4:$4,1,0)</f>
        <v>HDINCF</v>
      </c>
    </row>
    <row r="389" spans="1:27">
      <c r="A389" s="60">
        <f>IFERROR(VLOOKUP(J389,'TB mapping'!A:D,4,0),0)</f>
        <v>0</v>
      </c>
      <c r="B389" s="60">
        <f>IFERROR(VLOOKUP(J389,'TB mapping'!A:C,3,0),0)</f>
        <v>6.4</v>
      </c>
      <c r="C389" s="60" t="str">
        <f t="shared" si="20"/>
        <v>HDINCF0</v>
      </c>
      <c r="D389" s="60" t="str">
        <f t="shared" si="21"/>
        <v>HDINCF6.4</v>
      </c>
      <c r="E389" s="54" t="s">
        <v>790</v>
      </c>
      <c r="F389" s="54" t="s">
        <v>2</v>
      </c>
      <c r="G389" s="54" t="s">
        <v>1191</v>
      </c>
      <c r="H389" s="55">
        <v>550000</v>
      </c>
      <c r="I389" s="54" t="s">
        <v>846</v>
      </c>
      <c r="J389" s="392">
        <v>556653</v>
      </c>
      <c r="K389" s="55">
        <v>0</v>
      </c>
      <c r="L389" s="54" t="s">
        <v>2073</v>
      </c>
      <c r="M389" s="54" t="s">
        <v>793</v>
      </c>
      <c r="N389" s="55">
        <v>-3090.91</v>
      </c>
      <c r="O389" s="55">
        <v>0</v>
      </c>
      <c r="P389" s="55">
        <v>-3911.54</v>
      </c>
      <c r="Q389" s="55">
        <v>0</v>
      </c>
      <c r="R389" s="55">
        <v>-7002.45</v>
      </c>
      <c r="S389" s="55">
        <v>0</v>
      </c>
      <c r="T389" s="55">
        <v>-3090.91</v>
      </c>
      <c r="U389" s="55">
        <v>0</v>
      </c>
      <c r="V389" s="55">
        <v>-3911.54</v>
      </c>
      <c r="W389" s="55">
        <v>0</v>
      </c>
      <c r="X389" s="55">
        <v>-7002.45</v>
      </c>
      <c r="Y389" s="55">
        <v>0</v>
      </c>
      <c r="Z389" s="61">
        <f t="shared" si="22"/>
        <v>-3.91154E-4</v>
      </c>
      <c r="AA389" s="59" t="str">
        <f>HLOOKUP(F389,'HY Financials'!$4:$4,1,0)</f>
        <v>HDINCF</v>
      </c>
    </row>
    <row r="390" spans="1:27">
      <c r="A390" s="60">
        <f>IFERROR(VLOOKUP(J390,'TB mapping'!A:D,4,0),0)</f>
        <v>6.2</v>
      </c>
      <c r="B390" s="60">
        <f>IFERROR(VLOOKUP(J390,'TB mapping'!A:C,3,0),0)</f>
        <v>6.4</v>
      </c>
      <c r="C390" s="60" t="str">
        <f t="shared" si="20"/>
        <v>HDINCF6.2</v>
      </c>
      <c r="D390" s="60" t="str">
        <f t="shared" si="21"/>
        <v>HDINCF6.4</v>
      </c>
      <c r="E390" s="54" t="s">
        <v>790</v>
      </c>
      <c r="F390" s="54" t="s">
        <v>2</v>
      </c>
      <c r="G390" s="54" t="s">
        <v>1191</v>
      </c>
      <c r="H390" s="55">
        <v>555100</v>
      </c>
      <c r="I390" s="54" t="s">
        <v>863</v>
      </c>
      <c r="J390" s="392">
        <v>555100</v>
      </c>
      <c r="K390" s="55">
        <v>0</v>
      </c>
      <c r="L390" s="54" t="s">
        <v>864</v>
      </c>
      <c r="M390" s="54" t="s">
        <v>793</v>
      </c>
      <c r="N390" s="55">
        <v>-1787448.07</v>
      </c>
      <c r="O390" s="55">
        <v>0</v>
      </c>
      <c r="P390" s="55">
        <v>-2053403.36</v>
      </c>
      <c r="Q390" s="55">
        <v>0</v>
      </c>
      <c r="R390" s="55">
        <v>-3840851.43</v>
      </c>
      <c r="S390" s="55">
        <v>0</v>
      </c>
      <c r="T390" s="55">
        <v>-1787448.07</v>
      </c>
      <c r="U390" s="55">
        <v>0</v>
      </c>
      <c r="V390" s="55">
        <v>-2053403.36</v>
      </c>
      <c r="W390" s="55">
        <v>0</v>
      </c>
      <c r="X390" s="55">
        <v>-3840851.43</v>
      </c>
      <c r="Y390" s="55">
        <v>0</v>
      </c>
      <c r="Z390" s="61">
        <f t="shared" si="22"/>
        <v>-0.20534033600000001</v>
      </c>
      <c r="AA390" s="59" t="str">
        <f>HLOOKUP(F390,'HY Financials'!$4:$4,1,0)</f>
        <v>HDINCF</v>
      </c>
    </row>
    <row r="391" spans="1:27">
      <c r="A391" s="60">
        <f>IFERROR(VLOOKUP(J391,'TB mapping'!A:D,4,0),0)</f>
        <v>6.2</v>
      </c>
      <c r="B391" s="60">
        <f>IFERROR(VLOOKUP(J391,'TB mapping'!A:C,3,0),0)</f>
        <v>6.4</v>
      </c>
      <c r="C391" s="60" t="str">
        <f t="shared" si="20"/>
        <v>HDINCF6.2</v>
      </c>
      <c r="D391" s="60" t="str">
        <f t="shared" si="21"/>
        <v>HDINCF6.4</v>
      </c>
      <c r="E391" s="54" t="s">
        <v>790</v>
      </c>
      <c r="F391" s="54" t="s">
        <v>2</v>
      </c>
      <c r="G391" s="54" t="s">
        <v>1191</v>
      </c>
      <c r="H391" s="55">
        <v>555100</v>
      </c>
      <c r="I391" s="54" t="s">
        <v>863</v>
      </c>
      <c r="J391" s="392">
        <v>555329</v>
      </c>
      <c r="K391" s="55">
        <v>0</v>
      </c>
      <c r="L391" s="54" t="s">
        <v>1491</v>
      </c>
      <c r="M391" s="54" t="s">
        <v>793</v>
      </c>
      <c r="N391" s="55">
        <v>0</v>
      </c>
      <c r="O391" s="55">
        <v>38078.76</v>
      </c>
      <c r="P391" s="55">
        <v>0</v>
      </c>
      <c r="Q391" s="55">
        <v>38588.94</v>
      </c>
      <c r="R391" s="55">
        <v>0</v>
      </c>
      <c r="S391" s="55">
        <v>76667.7</v>
      </c>
      <c r="T391" s="55">
        <v>0</v>
      </c>
      <c r="U391" s="55">
        <v>38078.76</v>
      </c>
      <c r="V391" s="55">
        <v>0</v>
      </c>
      <c r="W391" s="55">
        <v>38588.94</v>
      </c>
      <c r="X391" s="55">
        <v>0</v>
      </c>
      <c r="Y391" s="55">
        <v>76667.7</v>
      </c>
      <c r="Z391" s="61">
        <f t="shared" si="22"/>
        <v>3.8588940000000003E-3</v>
      </c>
      <c r="AA391" s="59" t="str">
        <f>HLOOKUP(F391,'HY Financials'!$4:$4,1,0)</f>
        <v>HDINCF</v>
      </c>
    </row>
    <row r="392" spans="1:27">
      <c r="A392" s="60">
        <f>IFERROR(VLOOKUP(J392,'TB mapping'!A:D,4,0),0)</f>
        <v>6.2</v>
      </c>
      <c r="B392" s="60">
        <f>IFERROR(VLOOKUP(J392,'TB mapping'!A:C,3,0),0)</f>
        <v>6.4</v>
      </c>
      <c r="C392" s="60" t="str">
        <f t="shared" si="20"/>
        <v>HDINCF6.2</v>
      </c>
      <c r="D392" s="60" t="str">
        <f t="shared" si="21"/>
        <v>HDINCF6.4</v>
      </c>
      <c r="E392" s="54" t="s">
        <v>790</v>
      </c>
      <c r="F392" s="54" t="s">
        <v>2</v>
      </c>
      <c r="G392" s="54" t="s">
        <v>1191</v>
      </c>
      <c r="H392" s="55">
        <v>555100</v>
      </c>
      <c r="I392" s="54" t="s">
        <v>863</v>
      </c>
      <c r="J392" s="392">
        <v>555526</v>
      </c>
      <c r="K392" s="55">
        <v>0</v>
      </c>
      <c r="L392" s="54" t="s">
        <v>1492</v>
      </c>
      <c r="M392" s="54" t="s">
        <v>793</v>
      </c>
      <c r="N392" s="55">
        <v>-180594</v>
      </c>
      <c r="O392" s="55">
        <v>0</v>
      </c>
      <c r="P392" s="55">
        <v>-229644.51</v>
      </c>
      <c r="Q392" s="55">
        <v>0</v>
      </c>
      <c r="R392" s="55">
        <v>-410238.51</v>
      </c>
      <c r="S392" s="55">
        <v>0</v>
      </c>
      <c r="T392" s="55">
        <v>-180594</v>
      </c>
      <c r="U392" s="55">
        <v>0</v>
      </c>
      <c r="V392" s="55">
        <v>-229644.51</v>
      </c>
      <c r="W392" s="55">
        <v>0</v>
      </c>
      <c r="X392" s="55">
        <v>-410238.51</v>
      </c>
      <c r="Y392" s="55">
        <v>0</v>
      </c>
      <c r="Z392" s="61">
        <f t="shared" si="22"/>
        <v>-2.2964451E-2</v>
      </c>
      <c r="AA392" s="59" t="str">
        <f>HLOOKUP(F392,'HY Financials'!$4:$4,1,0)</f>
        <v>HDINCF</v>
      </c>
    </row>
    <row r="393" spans="1:27">
      <c r="A393" s="60">
        <f>IFERROR(VLOOKUP(J393,'TB mapping'!A:D,4,0),0)</f>
        <v>0</v>
      </c>
      <c r="B393" s="60" t="str">
        <f>IFERROR(VLOOKUP(J393,'TB mapping'!A:C,3,0),0)</f>
        <v>ignore</v>
      </c>
      <c r="C393" s="60" t="str">
        <f t="shared" si="20"/>
        <v>HDINCF0</v>
      </c>
      <c r="D393" s="60" t="str">
        <f t="shared" si="21"/>
        <v>HDINCFignore</v>
      </c>
      <c r="E393" s="54" t="s">
        <v>790</v>
      </c>
      <c r="F393" s="54" t="s">
        <v>2</v>
      </c>
      <c r="G393" s="54" t="s">
        <v>1191</v>
      </c>
      <c r="H393" s="55">
        <v>555300</v>
      </c>
      <c r="I393" s="54" t="s">
        <v>951</v>
      </c>
      <c r="J393" s="55">
        <v>553305</v>
      </c>
      <c r="K393" s="55">
        <v>0</v>
      </c>
      <c r="L393" s="54" t="s">
        <v>954</v>
      </c>
      <c r="M393" s="54" t="s">
        <v>793</v>
      </c>
      <c r="N393" s="55">
        <v>-710133.71</v>
      </c>
      <c r="O393" s="55">
        <v>0</v>
      </c>
      <c r="P393" s="55">
        <v>-705435.73</v>
      </c>
      <c r="Q393" s="55">
        <v>0</v>
      </c>
      <c r="R393" s="55">
        <v>-1415569.44</v>
      </c>
      <c r="S393" s="55">
        <v>0</v>
      </c>
      <c r="T393" s="55">
        <v>-710133.71</v>
      </c>
      <c r="U393" s="55">
        <v>0</v>
      </c>
      <c r="V393" s="55">
        <v>-705435.73</v>
      </c>
      <c r="W393" s="55">
        <v>0</v>
      </c>
      <c r="X393" s="55">
        <v>-1415569.44</v>
      </c>
      <c r="Y393" s="55">
        <v>0</v>
      </c>
      <c r="Z393" s="61">
        <f t="shared" si="22"/>
        <v>-7.0543572999999998E-2</v>
      </c>
      <c r="AA393" s="59" t="str">
        <f>HLOOKUP(F393,'HY Financials'!$4:$4,1,0)</f>
        <v>HDINCF</v>
      </c>
    </row>
    <row r="394" spans="1:27">
      <c r="A394" s="60">
        <f>IFERROR(VLOOKUP(J394,'TB mapping'!A:D,4,0),0)</f>
        <v>0</v>
      </c>
      <c r="B394" s="60" t="str">
        <f>IFERROR(VLOOKUP(J394,'TB mapping'!A:C,3,0),0)</f>
        <v>ignore</v>
      </c>
      <c r="C394" s="60" t="str">
        <f t="shared" si="20"/>
        <v>HDINCF0</v>
      </c>
      <c r="D394" s="60" t="str">
        <f t="shared" si="21"/>
        <v>HDINCFignore</v>
      </c>
      <c r="E394" s="54" t="s">
        <v>790</v>
      </c>
      <c r="F394" s="54" t="s">
        <v>2</v>
      </c>
      <c r="G394" s="54" t="s">
        <v>1191</v>
      </c>
      <c r="H394" s="55">
        <v>555300</v>
      </c>
      <c r="I394" s="54" t="s">
        <v>951</v>
      </c>
      <c r="J394" s="55">
        <v>554349</v>
      </c>
      <c r="K394" s="55">
        <v>0</v>
      </c>
      <c r="L394" s="54" t="s">
        <v>955</v>
      </c>
      <c r="M394" s="54" t="s">
        <v>793</v>
      </c>
      <c r="N394" s="55">
        <v>-4627.41</v>
      </c>
      <c r="O394" s="55">
        <v>0</v>
      </c>
      <c r="P394" s="55">
        <v>-4522.43</v>
      </c>
      <c r="Q394" s="55">
        <v>0</v>
      </c>
      <c r="R394" s="55">
        <v>-9149.84</v>
      </c>
      <c r="S394" s="55">
        <v>0</v>
      </c>
      <c r="T394" s="55">
        <v>-4627.41</v>
      </c>
      <c r="U394" s="55">
        <v>0</v>
      </c>
      <c r="V394" s="55">
        <v>-4522.43</v>
      </c>
      <c r="W394" s="55">
        <v>0</v>
      </c>
      <c r="X394" s="55">
        <v>-9149.84</v>
      </c>
      <c r="Y394" s="55">
        <v>0</v>
      </c>
      <c r="Z394" s="61">
        <f t="shared" si="22"/>
        <v>-4.5224300000000001E-4</v>
      </c>
      <c r="AA394" s="59" t="str">
        <f>HLOOKUP(F394,'HY Financials'!$4:$4,1,0)</f>
        <v>HDINCF</v>
      </c>
    </row>
    <row r="395" spans="1:27">
      <c r="A395" s="60" t="str">
        <f>IFERROR(VLOOKUP(J395,'TB mapping'!A:D,4,0),0)</f>
        <v>Ignore</v>
      </c>
      <c r="B395" s="60" t="str">
        <f>IFERROR(VLOOKUP(J395,'TB mapping'!A:C,3,0),0)</f>
        <v>Ignore</v>
      </c>
      <c r="C395" s="60" t="str">
        <f t="shared" si="20"/>
        <v>HDMIPSIgnore</v>
      </c>
      <c r="D395" s="60" t="str">
        <f t="shared" si="21"/>
        <v>HDMIPSIgnore</v>
      </c>
      <c r="E395" s="54" t="s">
        <v>790</v>
      </c>
      <c r="F395" s="54" t="s">
        <v>6</v>
      </c>
      <c r="G395" s="54" t="s">
        <v>1192</v>
      </c>
      <c r="H395" s="55">
        <v>101000</v>
      </c>
      <c r="I395" s="54" t="s">
        <v>987</v>
      </c>
      <c r="J395" s="55">
        <v>101100</v>
      </c>
      <c r="K395" s="55">
        <v>0</v>
      </c>
      <c r="L395" s="54" t="s">
        <v>988</v>
      </c>
      <c r="M395" s="54" t="s">
        <v>793</v>
      </c>
      <c r="N395" s="55">
        <v>-117522342.81</v>
      </c>
      <c r="O395" s="55">
        <v>0</v>
      </c>
      <c r="P395" s="55">
        <v>-18661194.329999998</v>
      </c>
      <c r="Q395" s="55">
        <v>0</v>
      </c>
      <c r="R395" s="55">
        <v>-136183537.13999999</v>
      </c>
      <c r="S395" s="55">
        <v>0</v>
      </c>
      <c r="T395" s="55">
        <v>-117522342.81</v>
      </c>
      <c r="U395" s="55">
        <v>0</v>
      </c>
      <c r="V395" s="55">
        <v>-18661194.329999998</v>
      </c>
      <c r="W395" s="55">
        <v>0</v>
      </c>
      <c r="X395" s="55">
        <v>-136183537.13999999</v>
      </c>
      <c r="Y395" s="55">
        <v>0</v>
      </c>
      <c r="Z395" s="61">
        <f t="shared" si="22"/>
        <v>-1.8661194329999997</v>
      </c>
      <c r="AA395" s="59" t="str">
        <f>HLOOKUP(F395,'HY Financials'!$4:$4,1,0)</f>
        <v>HDMIPS</v>
      </c>
    </row>
    <row r="396" spans="1:27">
      <c r="A396" s="60" t="str">
        <f>IFERROR(VLOOKUP(J396,'TB mapping'!A:D,4,0),0)</f>
        <v>Ignore</v>
      </c>
      <c r="B396" s="60" t="str">
        <f>IFERROR(VLOOKUP(J396,'TB mapping'!A:C,3,0),0)</f>
        <v>Ignore</v>
      </c>
      <c r="C396" s="60" t="str">
        <f t="shared" si="20"/>
        <v>HDMIPSIgnore</v>
      </c>
      <c r="D396" s="60" t="str">
        <f t="shared" si="21"/>
        <v>HDMIPSIgnore</v>
      </c>
      <c r="E396" s="54" t="s">
        <v>790</v>
      </c>
      <c r="F396" s="54" t="s">
        <v>6</v>
      </c>
      <c r="G396" s="54" t="s">
        <v>1192</v>
      </c>
      <c r="H396" s="55">
        <v>102000</v>
      </c>
      <c r="I396" s="54" t="s">
        <v>791</v>
      </c>
      <c r="J396" s="55">
        <v>102130</v>
      </c>
      <c r="K396" s="55">
        <v>0</v>
      </c>
      <c r="L396" s="54" t="s">
        <v>882</v>
      </c>
      <c r="M396" s="54" t="s">
        <v>793</v>
      </c>
      <c r="N396" s="55">
        <v>-535856591.92000002</v>
      </c>
      <c r="O396" s="55">
        <v>0</v>
      </c>
      <c r="P396" s="55">
        <v>-74821124.560000002</v>
      </c>
      <c r="Q396" s="55">
        <v>0</v>
      </c>
      <c r="R396" s="55">
        <v>-610677716.48000002</v>
      </c>
      <c r="S396" s="55">
        <v>0</v>
      </c>
      <c r="T396" s="55">
        <v>-535856591.92000002</v>
      </c>
      <c r="U396" s="55">
        <v>0</v>
      </c>
      <c r="V396" s="55">
        <v>-74821124.560000002</v>
      </c>
      <c r="W396" s="55">
        <v>0</v>
      </c>
      <c r="X396" s="55">
        <v>-610677716.48000002</v>
      </c>
      <c r="Y396" s="55">
        <v>0</v>
      </c>
      <c r="Z396" s="61">
        <f t="shared" si="22"/>
        <v>-7.4821124560000003</v>
      </c>
      <c r="AA396" s="59" t="str">
        <f>HLOOKUP(F396,'HY Financials'!$4:$4,1,0)</f>
        <v>HDMIPS</v>
      </c>
    </row>
    <row r="397" spans="1:27">
      <c r="A397" s="60" t="str">
        <f>IFERROR(VLOOKUP(J397,'TB mapping'!A:D,4,0),0)</f>
        <v>Ignore</v>
      </c>
      <c r="B397" s="60" t="str">
        <f>IFERROR(VLOOKUP(J397,'TB mapping'!A:C,3,0),0)</f>
        <v>Ignore</v>
      </c>
      <c r="C397" s="60" t="str">
        <f t="shared" si="20"/>
        <v>HDMIPSIgnore</v>
      </c>
      <c r="D397" s="60" t="str">
        <f t="shared" si="21"/>
        <v>HDMIPSIgnore</v>
      </c>
      <c r="E397" s="54" t="s">
        <v>790</v>
      </c>
      <c r="F397" s="54" t="s">
        <v>6</v>
      </c>
      <c r="G397" s="54" t="s">
        <v>1192</v>
      </c>
      <c r="H397" s="55">
        <v>102000</v>
      </c>
      <c r="I397" s="54" t="s">
        <v>791</v>
      </c>
      <c r="J397" s="55">
        <v>102135</v>
      </c>
      <c r="K397" s="55">
        <v>0</v>
      </c>
      <c r="L397" s="54" t="s">
        <v>883</v>
      </c>
      <c r="M397" s="54" t="s">
        <v>793</v>
      </c>
      <c r="N397" s="55">
        <v>-75950826</v>
      </c>
      <c r="O397" s="55">
        <v>0</v>
      </c>
      <c r="P397" s="55">
        <v>0</v>
      </c>
      <c r="Q397" s="55">
        <v>37975413</v>
      </c>
      <c r="R397" s="55">
        <v>-37975413</v>
      </c>
      <c r="S397" s="55">
        <v>0</v>
      </c>
      <c r="T397" s="55">
        <v>-75950826</v>
      </c>
      <c r="U397" s="55">
        <v>0</v>
      </c>
      <c r="V397" s="55">
        <v>0</v>
      </c>
      <c r="W397" s="55">
        <v>37975413</v>
      </c>
      <c r="X397" s="55">
        <v>-37975413</v>
      </c>
      <c r="Y397" s="55">
        <v>0</v>
      </c>
      <c r="Z397" s="61">
        <f t="shared" si="22"/>
        <v>3.7975412999999998</v>
      </c>
      <c r="AA397" s="59" t="str">
        <f>HLOOKUP(F397,'HY Financials'!$4:$4,1,0)</f>
        <v>HDMIPS</v>
      </c>
    </row>
    <row r="398" spans="1:27">
      <c r="A398" s="60">
        <f>IFERROR(VLOOKUP(J398,'TB mapping'!A:D,4,0),0)</f>
        <v>0</v>
      </c>
      <c r="B398" s="60">
        <f>IFERROR(VLOOKUP(J398,'TB mapping'!A:C,3,0),0)</f>
        <v>0</v>
      </c>
      <c r="C398" s="60" t="str">
        <f t="shared" si="20"/>
        <v>HDMIPS0</v>
      </c>
      <c r="D398" s="60" t="str">
        <f t="shared" si="21"/>
        <v>HDMIPS0</v>
      </c>
      <c r="E398" s="54" t="s">
        <v>790</v>
      </c>
      <c r="F398" s="54" t="s">
        <v>6</v>
      </c>
      <c r="G398" s="54" t="s">
        <v>1192</v>
      </c>
      <c r="H398" s="55">
        <v>102000</v>
      </c>
      <c r="I398" s="54" t="s">
        <v>791</v>
      </c>
      <c r="J398" s="55">
        <v>102230</v>
      </c>
      <c r="K398" s="55">
        <v>0</v>
      </c>
      <c r="L398" s="54" t="s">
        <v>1803</v>
      </c>
      <c r="M398" s="54" t="s">
        <v>793</v>
      </c>
      <c r="N398" s="55">
        <v>-14438293.08</v>
      </c>
      <c r="O398" s="55">
        <v>0</v>
      </c>
      <c r="P398" s="55">
        <v>0</v>
      </c>
      <c r="Q398" s="55">
        <v>14438293.08</v>
      </c>
      <c r="R398" s="55">
        <v>0</v>
      </c>
      <c r="S398" s="55">
        <v>0</v>
      </c>
      <c r="T398" s="55">
        <v>-14438293.08</v>
      </c>
      <c r="U398" s="55">
        <v>0</v>
      </c>
      <c r="V398" s="55">
        <v>0</v>
      </c>
      <c r="W398" s="55">
        <v>14438293.08</v>
      </c>
      <c r="X398" s="55">
        <v>0</v>
      </c>
      <c r="Y398" s="55">
        <v>0</v>
      </c>
      <c r="Z398" s="61">
        <f t="shared" si="22"/>
        <v>1.443829308</v>
      </c>
      <c r="AA398" s="59" t="str">
        <f>HLOOKUP(F398,'HY Financials'!$4:$4,1,0)</f>
        <v>HDMIPS</v>
      </c>
    </row>
    <row r="399" spans="1:27">
      <c r="A399" s="60" t="str">
        <f>IFERROR(VLOOKUP(J399,'TB mapping'!A:D,4,0),0)</f>
        <v>Ignore</v>
      </c>
      <c r="B399" s="60" t="str">
        <f>IFERROR(VLOOKUP(J399,'TB mapping'!A:C,3,0),0)</f>
        <v>Ignore</v>
      </c>
      <c r="C399" s="60" t="str">
        <f t="shared" si="20"/>
        <v>HDMIPSIgnore</v>
      </c>
      <c r="D399" s="60" t="str">
        <f t="shared" si="21"/>
        <v>HDMIPSIgnore</v>
      </c>
      <c r="E399" s="54" t="s">
        <v>790</v>
      </c>
      <c r="F399" s="54" t="s">
        <v>6</v>
      </c>
      <c r="G399" s="54" t="s">
        <v>1192</v>
      </c>
      <c r="H399" s="55">
        <v>110000</v>
      </c>
      <c r="I399" s="54" t="s">
        <v>795</v>
      </c>
      <c r="J399" s="55">
        <v>103122</v>
      </c>
      <c r="K399" s="55">
        <v>0</v>
      </c>
      <c r="L399" s="54" t="s">
        <v>1343</v>
      </c>
      <c r="M399" s="54" t="s">
        <v>793</v>
      </c>
      <c r="N399" s="55">
        <v>-150000</v>
      </c>
      <c r="O399" s="55">
        <v>0</v>
      </c>
      <c r="P399" s="55">
        <v>0</v>
      </c>
      <c r="Q399" s="55">
        <v>123333.33</v>
      </c>
      <c r="R399" s="55">
        <v>-26666.67</v>
      </c>
      <c r="S399" s="55">
        <v>0</v>
      </c>
      <c r="T399" s="55">
        <v>-150000</v>
      </c>
      <c r="U399" s="55">
        <v>0</v>
      </c>
      <c r="V399" s="55">
        <v>0</v>
      </c>
      <c r="W399" s="55">
        <v>123333.33</v>
      </c>
      <c r="X399" s="55">
        <v>-26666.67</v>
      </c>
      <c r="Y399" s="55">
        <v>0</v>
      </c>
      <c r="Z399" s="61">
        <f t="shared" si="22"/>
        <v>1.2333333E-2</v>
      </c>
      <c r="AA399" s="59" t="str">
        <f>HLOOKUP(F399,'HY Financials'!$4:$4,1,0)</f>
        <v>HDMIPS</v>
      </c>
    </row>
    <row r="400" spans="1:27">
      <c r="A400" s="60" t="str">
        <f>IFERROR(VLOOKUP(J400,'TB mapping'!A:D,4,0),0)</f>
        <v>Ignore</v>
      </c>
      <c r="B400" s="60" t="str">
        <f>IFERROR(VLOOKUP(J400,'TB mapping'!A:C,3,0),0)</f>
        <v>Ignore</v>
      </c>
      <c r="C400" s="60" t="str">
        <f t="shared" si="20"/>
        <v>HDMIPSIgnore</v>
      </c>
      <c r="D400" s="60" t="str">
        <f t="shared" si="21"/>
        <v>HDMIPSIgnore</v>
      </c>
      <c r="E400" s="54" t="s">
        <v>790</v>
      </c>
      <c r="F400" s="54" t="s">
        <v>6</v>
      </c>
      <c r="G400" s="54" t="s">
        <v>1192</v>
      </c>
      <c r="H400" s="55">
        <v>110000</v>
      </c>
      <c r="I400" s="54" t="s">
        <v>795</v>
      </c>
      <c r="J400" s="55">
        <v>110119</v>
      </c>
      <c r="K400" s="55">
        <v>0</v>
      </c>
      <c r="L400" s="54" t="s">
        <v>796</v>
      </c>
      <c r="M400" s="54" t="s">
        <v>793</v>
      </c>
      <c r="N400" s="55">
        <v>-276901</v>
      </c>
      <c r="O400" s="55">
        <v>0</v>
      </c>
      <c r="P400" s="55">
        <v>-273899</v>
      </c>
      <c r="Q400" s="55">
        <v>0</v>
      </c>
      <c r="R400" s="55">
        <v>-550800</v>
      </c>
      <c r="S400" s="55">
        <v>0</v>
      </c>
      <c r="T400" s="55">
        <v>-276901</v>
      </c>
      <c r="U400" s="55">
        <v>0</v>
      </c>
      <c r="V400" s="55">
        <v>-273899</v>
      </c>
      <c r="W400" s="55">
        <v>0</v>
      </c>
      <c r="X400" s="55">
        <v>-550800</v>
      </c>
      <c r="Y400" s="55">
        <v>0</v>
      </c>
      <c r="Z400" s="61">
        <f t="shared" si="22"/>
        <v>-2.7389899999999998E-2</v>
      </c>
      <c r="AA400" s="59" t="str">
        <f>HLOOKUP(F400,'HY Financials'!$4:$4,1,0)</f>
        <v>HDMIPS</v>
      </c>
    </row>
    <row r="401" spans="1:27">
      <c r="A401" s="60">
        <f>IFERROR(VLOOKUP(J401,'TB mapping'!A:D,4,0),0)</f>
        <v>0</v>
      </c>
      <c r="B401" s="60">
        <f>IFERROR(VLOOKUP(J401,'TB mapping'!A:C,3,0),0)</f>
        <v>0</v>
      </c>
      <c r="C401" s="60" t="str">
        <f t="shared" si="20"/>
        <v>HDMIPS0</v>
      </c>
      <c r="D401" s="60" t="str">
        <f t="shared" si="21"/>
        <v>HDMIPS0</v>
      </c>
      <c r="E401" s="54" t="s">
        <v>790</v>
      </c>
      <c r="F401" s="54" t="s">
        <v>6</v>
      </c>
      <c r="G401" s="54" t="s">
        <v>1192</v>
      </c>
      <c r="H401" s="55">
        <v>110000</v>
      </c>
      <c r="I401" s="54" t="s">
        <v>795</v>
      </c>
      <c r="J401" s="55">
        <v>110122</v>
      </c>
      <c r="K401" s="55">
        <v>0</v>
      </c>
      <c r="L401" s="54" t="s">
        <v>2305</v>
      </c>
      <c r="M401" s="54" t="s">
        <v>793</v>
      </c>
      <c r="N401" s="55">
        <v>0</v>
      </c>
      <c r="O401" s="55">
        <v>0</v>
      </c>
      <c r="P401" s="55">
        <v>-15000</v>
      </c>
      <c r="Q401" s="55">
        <v>0</v>
      </c>
      <c r="R401" s="55">
        <v>-15000</v>
      </c>
      <c r="S401" s="55">
        <v>0</v>
      </c>
      <c r="T401" s="55">
        <v>0</v>
      </c>
      <c r="U401" s="55">
        <v>0</v>
      </c>
      <c r="V401" s="55">
        <v>-15000</v>
      </c>
      <c r="W401" s="55">
        <v>0</v>
      </c>
      <c r="X401" s="55">
        <v>-15000</v>
      </c>
      <c r="Y401" s="55">
        <v>0</v>
      </c>
      <c r="Z401" s="61">
        <f t="shared" si="22"/>
        <v>-1.5E-3</v>
      </c>
      <c r="AA401" s="59" t="str">
        <f>HLOOKUP(F401,'HY Financials'!$4:$4,1,0)</f>
        <v>HDMIPS</v>
      </c>
    </row>
    <row r="402" spans="1:27">
      <c r="A402" s="60" t="str">
        <f>IFERROR(VLOOKUP(J402,'TB mapping'!A:D,4,0),0)</f>
        <v>Ignore</v>
      </c>
      <c r="B402" s="60" t="str">
        <f>IFERROR(VLOOKUP(J402,'TB mapping'!A:C,3,0),0)</f>
        <v>Ignore</v>
      </c>
      <c r="C402" s="60" t="str">
        <f t="shared" si="20"/>
        <v>HDMIPSIgnore</v>
      </c>
      <c r="D402" s="60" t="str">
        <f t="shared" si="21"/>
        <v>HDMIPSIgnore</v>
      </c>
      <c r="E402" s="54" t="s">
        <v>790</v>
      </c>
      <c r="F402" s="54" t="s">
        <v>6</v>
      </c>
      <c r="G402" s="54" t="s">
        <v>1192</v>
      </c>
      <c r="H402" s="55">
        <v>110000</v>
      </c>
      <c r="I402" s="54" t="s">
        <v>795</v>
      </c>
      <c r="J402" s="55">
        <v>110247</v>
      </c>
      <c r="K402" s="55">
        <v>0</v>
      </c>
      <c r="L402" s="54" t="s">
        <v>1344</v>
      </c>
      <c r="M402" s="54" t="s">
        <v>793</v>
      </c>
      <c r="N402" s="55">
        <v>-14712201.58</v>
      </c>
      <c r="O402" s="55">
        <v>0</v>
      </c>
      <c r="P402" s="55">
        <v>-81699036.099999994</v>
      </c>
      <c r="Q402" s="55">
        <v>0</v>
      </c>
      <c r="R402" s="55">
        <v>-96411237.680000007</v>
      </c>
      <c r="S402" s="55">
        <v>0</v>
      </c>
      <c r="T402" s="55">
        <v>-14712201.58</v>
      </c>
      <c r="U402" s="55">
        <v>0</v>
      </c>
      <c r="V402" s="55">
        <v>-81699036.099999994</v>
      </c>
      <c r="W402" s="55">
        <v>0</v>
      </c>
      <c r="X402" s="55">
        <v>-96411237.680000007</v>
      </c>
      <c r="Y402" s="55">
        <v>0</v>
      </c>
      <c r="Z402" s="61">
        <f t="shared" si="22"/>
        <v>-8.1699036099999987</v>
      </c>
      <c r="AA402" s="59" t="str">
        <f>HLOOKUP(F402,'HY Financials'!$4:$4,1,0)</f>
        <v>HDMIPS</v>
      </c>
    </row>
    <row r="403" spans="1:27">
      <c r="A403" s="60" t="str">
        <f>IFERROR(VLOOKUP(J403,'TB mapping'!A:D,4,0),0)</f>
        <v>Ignore</v>
      </c>
      <c r="B403" s="60" t="str">
        <f>IFERROR(VLOOKUP(J403,'TB mapping'!A:C,3,0),0)</f>
        <v>Ignore</v>
      </c>
      <c r="C403" s="60" t="str">
        <f t="shared" si="20"/>
        <v>HDMIPSIgnore</v>
      </c>
      <c r="D403" s="60" t="str">
        <f t="shared" si="21"/>
        <v>HDMIPSIgnore</v>
      </c>
      <c r="E403" s="54" t="s">
        <v>790</v>
      </c>
      <c r="F403" s="54" t="s">
        <v>6</v>
      </c>
      <c r="G403" s="54" t="s">
        <v>1192</v>
      </c>
      <c r="H403" s="55">
        <v>132000</v>
      </c>
      <c r="I403" s="54" t="s">
        <v>797</v>
      </c>
      <c r="J403" s="55">
        <v>132100</v>
      </c>
      <c r="K403" s="55">
        <v>0</v>
      </c>
      <c r="L403" s="54" t="s">
        <v>989</v>
      </c>
      <c r="M403" s="54" t="s">
        <v>793</v>
      </c>
      <c r="N403" s="55">
        <v>-100500</v>
      </c>
      <c r="O403" s="55">
        <v>0</v>
      </c>
      <c r="P403" s="55">
        <v>0</v>
      </c>
      <c r="Q403" s="55">
        <v>81975</v>
      </c>
      <c r="R403" s="55">
        <v>-18525</v>
      </c>
      <c r="S403" s="55">
        <v>0</v>
      </c>
      <c r="T403" s="55">
        <v>-100500</v>
      </c>
      <c r="U403" s="55">
        <v>0</v>
      </c>
      <c r="V403" s="55">
        <v>0</v>
      </c>
      <c r="W403" s="55">
        <v>81975</v>
      </c>
      <c r="X403" s="55">
        <v>-18525</v>
      </c>
      <c r="Y403" s="55">
        <v>0</v>
      </c>
      <c r="Z403" s="61">
        <f t="shared" si="22"/>
        <v>8.1974999999999999E-3</v>
      </c>
      <c r="AA403" s="59" t="str">
        <f>HLOOKUP(F403,'HY Financials'!$4:$4,1,0)</f>
        <v>HDMIPS</v>
      </c>
    </row>
    <row r="404" spans="1:27">
      <c r="A404" s="60" t="str">
        <f>IFERROR(VLOOKUP(J404,'TB mapping'!A:D,4,0),0)</f>
        <v>Ignore</v>
      </c>
      <c r="B404" s="60" t="str">
        <f>IFERROR(VLOOKUP(J404,'TB mapping'!A:C,3,0),0)</f>
        <v>Ignore</v>
      </c>
      <c r="C404" s="60" t="str">
        <f t="shared" si="20"/>
        <v>HDMIPSIgnore</v>
      </c>
      <c r="D404" s="60" t="str">
        <f t="shared" si="21"/>
        <v>HDMIPSIgnore</v>
      </c>
      <c r="E404" s="54" t="s">
        <v>790</v>
      </c>
      <c r="F404" s="54" t="s">
        <v>6</v>
      </c>
      <c r="G404" s="54" t="s">
        <v>1192</v>
      </c>
      <c r="H404" s="55">
        <v>132000</v>
      </c>
      <c r="I404" s="54" t="s">
        <v>797</v>
      </c>
      <c r="J404" s="55">
        <v>132121</v>
      </c>
      <c r="K404" s="55">
        <v>0</v>
      </c>
      <c r="L404" s="54" t="s">
        <v>990</v>
      </c>
      <c r="M404" s="54" t="s">
        <v>793</v>
      </c>
      <c r="N404" s="55">
        <v>-50000</v>
      </c>
      <c r="O404" s="55">
        <v>0</v>
      </c>
      <c r="P404" s="55">
        <v>0</v>
      </c>
      <c r="Q404" s="55">
        <v>1853000</v>
      </c>
      <c r="R404" s="55">
        <v>0</v>
      </c>
      <c r="S404" s="55">
        <v>1803000</v>
      </c>
      <c r="T404" s="55">
        <v>-50000</v>
      </c>
      <c r="U404" s="55">
        <v>0</v>
      </c>
      <c r="V404" s="55">
        <v>0</v>
      </c>
      <c r="W404" s="55">
        <v>1853000</v>
      </c>
      <c r="X404" s="55">
        <v>0</v>
      </c>
      <c r="Y404" s="55">
        <v>1803000</v>
      </c>
      <c r="Z404" s="61">
        <f t="shared" si="22"/>
        <v>0.18529999999999999</v>
      </c>
      <c r="AA404" s="59" t="str">
        <f>HLOOKUP(F404,'HY Financials'!$4:$4,1,0)</f>
        <v>HDMIPS</v>
      </c>
    </row>
    <row r="405" spans="1:27">
      <c r="A405" s="60" t="str">
        <f>IFERROR(VLOOKUP(J405,'TB mapping'!A:D,4,0),0)</f>
        <v>Ignore</v>
      </c>
      <c r="B405" s="60" t="str">
        <f>IFERROR(VLOOKUP(J405,'TB mapping'!A:C,3,0),0)</f>
        <v>Ignore</v>
      </c>
      <c r="C405" s="60" t="str">
        <f t="shared" si="20"/>
        <v>HDMIPSIgnore</v>
      </c>
      <c r="D405" s="60" t="str">
        <f t="shared" si="21"/>
        <v>HDMIPSIgnore</v>
      </c>
      <c r="E405" s="54" t="s">
        <v>790</v>
      </c>
      <c r="F405" s="54" t="s">
        <v>6</v>
      </c>
      <c r="G405" s="54" t="s">
        <v>1192</v>
      </c>
      <c r="H405" s="55">
        <v>132000</v>
      </c>
      <c r="I405" s="54" t="s">
        <v>797</v>
      </c>
      <c r="J405" s="55">
        <v>132124</v>
      </c>
      <c r="K405" s="55">
        <v>0</v>
      </c>
      <c r="L405" s="54" t="s">
        <v>884</v>
      </c>
      <c r="M405" s="54" t="s">
        <v>793</v>
      </c>
      <c r="N405" s="55">
        <v>-862779.21</v>
      </c>
      <c r="O405" s="55">
        <v>0</v>
      </c>
      <c r="P405" s="55">
        <v>0</v>
      </c>
      <c r="Q405" s="55">
        <v>862779.22</v>
      </c>
      <c r="R405" s="55">
        <v>0</v>
      </c>
      <c r="S405" s="55">
        <v>0.01</v>
      </c>
      <c r="T405" s="55">
        <v>-862779.21</v>
      </c>
      <c r="U405" s="55">
        <v>0</v>
      </c>
      <c r="V405" s="55">
        <v>0</v>
      </c>
      <c r="W405" s="55">
        <v>862779.22</v>
      </c>
      <c r="X405" s="55">
        <v>0</v>
      </c>
      <c r="Y405" s="55">
        <v>0.01</v>
      </c>
      <c r="Z405" s="61">
        <f t="shared" si="22"/>
        <v>8.6277921999999993E-2</v>
      </c>
      <c r="AA405" s="59" t="str">
        <f>HLOOKUP(F405,'HY Financials'!$4:$4,1,0)</f>
        <v>HDMIPS</v>
      </c>
    </row>
    <row r="406" spans="1:27">
      <c r="A406" s="60" t="str">
        <f>IFERROR(VLOOKUP(J406,'TB mapping'!A:D,4,0),0)</f>
        <v>Ignore</v>
      </c>
      <c r="B406" s="60" t="str">
        <f>IFERROR(VLOOKUP(J406,'TB mapping'!A:C,3,0),0)</f>
        <v>Ignore</v>
      </c>
      <c r="C406" s="60" t="str">
        <f t="shared" si="20"/>
        <v>HDMIPSIgnore</v>
      </c>
      <c r="D406" s="60" t="str">
        <f t="shared" si="21"/>
        <v>HDMIPSIgnore</v>
      </c>
      <c r="E406" s="54" t="s">
        <v>790</v>
      </c>
      <c r="F406" s="54" t="s">
        <v>6</v>
      </c>
      <c r="G406" s="54" t="s">
        <v>1192</v>
      </c>
      <c r="H406" s="55">
        <v>132000</v>
      </c>
      <c r="I406" s="54" t="s">
        <v>797</v>
      </c>
      <c r="J406" s="55">
        <v>132150</v>
      </c>
      <c r="K406" s="55">
        <v>0</v>
      </c>
      <c r="L406" s="54" t="s">
        <v>991</v>
      </c>
      <c r="M406" s="54" t="s">
        <v>793</v>
      </c>
      <c r="N406" s="55">
        <v>0</v>
      </c>
      <c r="O406" s="55">
        <v>0</v>
      </c>
      <c r="P406" s="55">
        <v>-5113840.74</v>
      </c>
      <c r="Q406" s="55">
        <v>0</v>
      </c>
      <c r="R406" s="55">
        <v>-5113840.74</v>
      </c>
      <c r="S406" s="55">
        <v>0</v>
      </c>
      <c r="T406" s="55">
        <v>0</v>
      </c>
      <c r="U406" s="55">
        <v>0</v>
      </c>
      <c r="V406" s="55">
        <v>-5113840.74</v>
      </c>
      <c r="W406" s="55">
        <v>0</v>
      </c>
      <c r="X406" s="55">
        <v>-5113840.74</v>
      </c>
      <c r="Y406" s="55">
        <v>0</v>
      </c>
      <c r="Z406" s="61">
        <f t="shared" si="22"/>
        <v>-0.51138407400000008</v>
      </c>
      <c r="AA406" s="59" t="str">
        <f>HLOOKUP(F406,'HY Financials'!$4:$4,1,0)</f>
        <v>HDMIPS</v>
      </c>
    </row>
    <row r="407" spans="1:27">
      <c r="A407" s="60" t="str">
        <f>IFERROR(VLOOKUP(J407,'TB mapping'!A:D,4,0),0)</f>
        <v>Ignore</v>
      </c>
      <c r="B407" s="60" t="str">
        <f>IFERROR(VLOOKUP(J407,'TB mapping'!A:C,3,0),0)</f>
        <v>Ignore</v>
      </c>
      <c r="C407" s="60" t="str">
        <f t="shared" si="20"/>
        <v>HDMIPSIgnore</v>
      </c>
      <c r="D407" s="60" t="str">
        <f t="shared" si="21"/>
        <v>HDMIPSIgnore</v>
      </c>
      <c r="E407" s="54" t="s">
        <v>790</v>
      </c>
      <c r="F407" s="54" t="s">
        <v>6</v>
      </c>
      <c r="G407" s="54" t="s">
        <v>1192</v>
      </c>
      <c r="H407" s="55">
        <v>132000</v>
      </c>
      <c r="I407" s="54" t="s">
        <v>797</v>
      </c>
      <c r="J407" s="55">
        <v>132160</v>
      </c>
      <c r="K407" s="55">
        <v>0</v>
      </c>
      <c r="L407" s="54" t="s">
        <v>885</v>
      </c>
      <c r="M407" s="54" t="s">
        <v>793</v>
      </c>
      <c r="N407" s="55">
        <v>-348.32</v>
      </c>
      <c r="O407" s="55">
        <v>0</v>
      </c>
      <c r="P407" s="55">
        <v>0</v>
      </c>
      <c r="Q407" s="55">
        <v>0</v>
      </c>
      <c r="R407" s="55">
        <v>-348.32</v>
      </c>
      <c r="S407" s="55">
        <v>0</v>
      </c>
      <c r="T407" s="55">
        <v>-348.32</v>
      </c>
      <c r="U407" s="55">
        <v>0</v>
      </c>
      <c r="V407" s="55">
        <v>0</v>
      </c>
      <c r="W407" s="55">
        <v>0</v>
      </c>
      <c r="X407" s="55">
        <v>-348.32</v>
      </c>
      <c r="Y407" s="55">
        <v>0</v>
      </c>
      <c r="Z407" s="61">
        <f t="shared" si="22"/>
        <v>0</v>
      </c>
      <c r="AA407" s="59" t="str">
        <f>HLOOKUP(F407,'HY Financials'!$4:$4,1,0)</f>
        <v>HDMIPS</v>
      </c>
    </row>
    <row r="408" spans="1:27">
      <c r="A408" s="60" t="str">
        <f>IFERROR(VLOOKUP(J408,'TB mapping'!A:D,4,0),0)</f>
        <v>Ignore</v>
      </c>
      <c r="B408" s="60" t="str">
        <f>IFERROR(VLOOKUP(J408,'TB mapping'!A:C,3,0),0)</f>
        <v>Ignore</v>
      </c>
      <c r="C408" s="60" t="str">
        <f t="shared" si="20"/>
        <v>HDMIPSIgnore</v>
      </c>
      <c r="D408" s="60" t="str">
        <f t="shared" si="21"/>
        <v>HDMIPSIgnore</v>
      </c>
      <c r="E408" s="54" t="s">
        <v>790</v>
      </c>
      <c r="F408" s="54" t="s">
        <v>6</v>
      </c>
      <c r="G408" s="54" t="s">
        <v>1192</v>
      </c>
      <c r="H408" s="55">
        <v>140000</v>
      </c>
      <c r="I408" s="54" t="s">
        <v>799</v>
      </c>
      <c r="J408" s="55">
        <v>140314</v>
      </c>
      <c r="K408" s="55">
        <v>0</v>
      </c>
      <c r="L408" s="54" t="s">
        <v>878</v>
      </c>
      <c r="M408" s="54" t="s">
        <v>793</v>
      </c>
      <c r="N408" s="55">
        <v>-11078803.48</v>
      </c>
      <c r="O408" s="55">
        <v>0</v>
      </c>
      <c r="P408" s="55">
        <v>0</v>
      </c>
      <c r="Q408" s="55">
        <v>7304632.4400000004</v>
      </c>
      <c r="R408" s="55">
        <v>-3774171.04</v>
      </c>
      <c r="S408" s="55">
        <v>0</v>
      </c>
      <c r="T408" s="55">
        <v>-11078803.48</v>
      </c>
      <c r="U408" s="55">
        <v>0</v>
      </c>
      <c r="V408" s="55">
        <v>0</v>
      </c>
      <c r="W408" s="55">
        <v>7304632.4400000004</v>
      </c>
      <c r="X408" s="55">
        <v>-3774171.04</v>
      </c>
      <c r="Y408" s="55">
        <v>0</v>
      </c>
      <c r="Z408" s="61">
        <f t="shared" si="22"/>
        <v>0.73046324400000007</v>
      </c>
      <c r="AA408" s="59" t="str">
        <f>HLOOKUP(F408,'HY Financials'!$4:$4,1,0)</f>
        <v>HDMIPS</v>
      </c>
    </row>
    <row r="409" spans="1:27">
      <c r="A409" s="60" t="str">
        <f>IFERROR(VLOOKUP(J409,'TB mapping'!A:D,4,0),0)</f>
        <v>Ignore</v>
      </c>
      <c r="B409" s="60" t="str">
        <f>IFERROR(VLOOKUP(J409,'TB mapping'!A:C,3,0),0)</f>
        <v>Ignore</v>
      </c>
      <c r="C409" s="60" t="str">
        <f t="shared" si="20"/>
        <v>HDMIPSIgnore</v>
      </c>
      <c r="D409" s="60" t="str">
        <f t="shared" si="21"/>
        <v>HDMIPSIgnore</v>
      </c>
      <c r="E409" s="54" t="s">
        <v>790</v>
      </c>
      <c r="F409" s="54" t="s">
        <v>6</v>
      </c>
      <c r="G409" s="54" t="s">
        <v>1192</v>
      </c>
      <c r="H409" s="55">
        <v>140000</v>
      </c>
      <c r="I409" s="54" t="s">
        <v>799</v>
      </c>
      <c r="J409" s="55">
        <v>140500</v>
      </c>
      <c r="K409" s="55">
        <v>0</v>
      </c>
      <c r="L409" s="54" t="s">
        <v>800</v>
      </c>
      <c r="M409" s="54" t="s">
        <v>793</v>
      </c>
      <c r="N409" s="55">
        <v>-94398.43</v>
      </c>
      <c r="O409" s="55">
        <v>0</v>
      </c>
      <c r="P409" s="55">
        <v>-638048.93000000005</v>
      </c>
      <c r="Q409" s="55">
        <v>0</v>
      </c>
      <c r="R409" s="55">
        <v>-732447.36</v>
      </c>
      <c r="S409" s="55">
        <v>0</v>
      </c>
      <c r="T409" s="55">
        <v>-94398.43</v>
      </c>
      <c r="U409" s="55">
        <v>0</v>
      </c>
      <c r="V409" s="55">
        <v>-638048.93000000005</v>
      </c>
      <c r="W409" s="55">
        <v>0</v>
      </c>
      <c r="X409" s="55">
        <v>-732447.36</v>
      </c>
      <c r="Y409" s="55">
        <v>0</v>
      </c>
      <c r="Z409" s="61">
        <f t="shared" si="22"/>
        <v>-6.3804893000000001E-2</v>
      </c>
      <c r="AA409" s="59" t="str">
        <f>HLOOKUP(F409,'HY Financials'!$4:$4,1,0)</f>
        <v>HDMIPS</v>
      </c>
    </row>
    <row r="410" spans="1:27">
      <c r="A410" s="60" t="str">
        <f>IFERROR(VLOOKUP(J410,'TB mapping'!A:D,4,0),0)</f>
        <v>Ignore</v>
      </c>
      <c r="B410" s="60" t="str">
        <f>IFERROR(VLOOKUP(J410,'TB mapping'!A:C,3,0),0)</f>
        <v>Ignore</v>
      </c>
      <c r="C410" s="60" t="str">
        <f t="shared" si="20"/>
        <v>HDMIPSIgnore</v>
      </c>
      <c r="D410" s="60" t="str">
        <f t="shared" si="21"/>
        <v>HDMIPSIgnore</v>
      </c>
      <c r="E410" s="54" t="s">
        <v>790</v>
      </c>
      <c r="F410" s="54" t="s">
        <v>6</v>
      </c>
      <c r="G410" s="54" t="s">
        <v>1192</v>
      </c>
      <c r="H410" s="55">
        <v>140000</v>
      </c>
      <c r="I410" s="54" t="s">
        <v>799</v>
      </c>
      <c r="J410" s="55">
        <v>140504</v>
      </c>
      <c r="K410" s="55">
        <v>0</v>
      </c>
      <c r="L410" s="54" t="s">
        <v>801</v>
      </c>
      <c r="M410" s="54" t="s">
        <v>793</v>
      </c>
      <c r="N410" s="55">
        <v>-1467.37</v>
      </c>
      <c r="O410" s="55">
        <v>0</v>
      </c>
      <c r="P410" s="55">
        <v>-4937.13</v>
      </c>
      <c r="Q410" s="55">
        <v>0</v>
      </c>
      <c r="R410" s="55">
        <v>-6404.5</v>
      </c>
      <c r="S410" s="55">
        <v>0</v>
      </c>
      <c r="T410" s="55">
        <v>-1467.37</v>
      </c>
      <c r="U410" s="55">
        <v>0</v>
      </c>
      <c r="V410" s="55">
        <v>-4937.13</v>
      </c>
      <c r="W410" s="55">
        <v>0</v>
      </c>
      <c r="X410" s="55">
        <v>-6404.5</v>
      </c>
      <c r="Y410" s="55">
        <v>0</v>
      </c>
      <c r="Z410" s="61">
        <f t="shared" si="22"/>
        <v>-4.9371300000000001E-4</v>
      </c>
      <c r="AA410" s="59" t="str">
        <f>HLOOKUP(F410,'HY Financials'!$4:$4,1,0)</f>
        <v>HDMIPS</v>
      </c>
    </row>
    <row r="411" spans="1:27">
      <c r="A411" s="60" t="str">
        <f>IFERROR(VLOOKUP(J411,'TB mapping'!A:D,4,0),0)</f>
        <v>Ignore</v>
      </c>
      <c r="B411" s="60" t="str">
        <f>IFERROR(VLOOKUP(J411,'TB mapping'!A:C,3,0),0)</f>
        <v>Ignore</v>
      </c>
      <c r="C411" s="60" t="str">
        <f t="shared" si="20"/>
        <v>HDMIPSIgnore</v>
      </c>
      <c r="D411" s="60" t="str">
        <f t="shared" si="21"/>
        <v>HDMIPSIgnore</v>
      </c>
      <c r="E411" s="54" t="s">
        <v>790</v>
      </c>
      <c r="F411" s="54" t="s">
        <v>6</v>
      </c>
      <c r="G411" s="54" t="s">
        <v>1192</v>
      </c>
      <c r="H411" s="55">
        <v>140000</v>
      </c>
      <c r="I411" s="54" t="s">
        <v>799</v>
      </c>
      <c r="J411" s="55">
        <v>140505</v>
      </c>
      <c r="K411" s="55">
        <v>0</v>
      </c>
      <c r="L411" s="54" t="s">
        <v>802</v>
      </c>
      <c r="M411" s="54" t="s">
        <v>793</v>
      </c>
      <c r="N411" s="55">
        <v>-109.02</v>
      </c>
      <c r="O411" s="55">
        <v>0</v>
      </c>
      <c r="P411" s="55">
        <v>-0.03</v>
      </c>
      <c r="Q411" s="55">
        <v>0</v>
      </c>
      <c r="R411" s="55">
        <v>-109.05</v>
      </c>
      <c r="S411" s="55">
        <v>0</v>
      </c>
      <c r="T411" s="55">
        <v>-109.02</v>
      </c>
      <c r="U411" s="55">
        <v>0</v>
      </c>
      <c r="V411" s="55">
        <v>-0.03</v>
      </c>
      <c r="W411" s="55">
        <v>0</v>
      </c>
      <c r="X411" s="55">
        <v>-109.05</v>
      </c>
      <c r="Y411" s="55">
        <v>0</v>
      </c>
      <c r="Z411" s="61">
        <f t="shared" si="22"/>
        <v>-3E-9</v>
      </c>
      <c r="AA411" s="59" t="str">
        <f>HLOOKUP(F411,'HY Financials'!$4:$4,1,0)</f>
        <v>HDMIPS</v>
      </c>
    </row>
    <row r="412" spans="1:27">
      <c r="A412" s="60" t="str">
        <f>IFERROR(VLOOKUP(J412,'TB mapping'!A:D,4,0),0)</f>
        <v>Ignore</v>
      </c>
      <c r="B412" s="60" t="str">
        <f>IFERROR(VLOOKUP(J412,'TB mapping'!A:C,3,0),0)</f>
        <v>Ignore</v>
      </c>
      <c r="C412" s="60" t="str">
        <f t="shared" si="20"/>
        <v>HDMIPSIgnore</v>
      </c>
      <c r="D412" s="60" t="str">
        <f t="shared" si="21"/>
        <v>HDMIPSIgnore</v>
      </c>
      <c r="E412" s="54" t="s">
        <v>790</v>
      </c>
      <c r="F412" s="54" t="s">
        <v>6</v>
      </c>
      <c r="G412" s="54" t="s">
        <v>1192</v>
      </c>
      <c r="H412" s="55">
        <v>140000</v>
      </c>
      <c r="I412" s="54" t="s">
        <v>799</v>
      </c>
      <c r="J412" s="55">
        <v>141675</v>
      </c>
      <c r="K412" s="55">
        <v>0</v>
      </c>
      <c r="L412" s="54" t="s">
        <v>803</v>
      </c>
      <c r="M412" s="54" t="s">
        <v>793</v>
      </c>
      <c r="N412" s="55">
        <v>-86393.3</v>
      </c>
      <c r="O412" s="55">
        <v>0</v>
      </c>
      <c r="P412" s="55">
        <v>-2405.41</v>
      </c>
      <c r="Q412" s="55">
        <v>0</v>
      </c>
      <c r="R412" s="55">
        <v>-88798.71</v>
      </c>
      <c r="S412" s="55">
        <v>0</v>
      </c>
      <c r="T412" s="55">
        <v>-86393.3</v>
      </c>
      <c r="U412" s="55">
        <v>0</v>
      </c>
      <c r="V412" s="55">
        <v>-2405.41</v>
      </c>
      <c r="W412" s="55">
        <v>0</v>
      </c>
      <c r="X412" s="55">
        <v>-88798.71</v>
      </c>
      <c r="Y412" s="55">
        <v>0</v>
      </c>
      <c r="Z412" s="61">
        <f t="shared" si="22"/>
        <v>-2.4054099999999999E-4</v>
      </c>
      <c r="AA412" s="59" t="str">
        <f>HLOOKUP(F412,'HY Financials'!$4:$4,1,0)</f>
        <v>HDMIPS</v>
      </c>
    </row>
    <row r="413" spans="1:27">
      <c r="A413" s="60" t="str">
        <f>IFERROR(VLOOKUP(J413,'TB mapping'!A:D,4,0),0)</f>
        <v>Ignore</v>
      </c>
      <c r="B413" s="60" t="str">
        <f>IFERROR(VLOOKUP(J413,'TB mapping'!A:C,3,0),0)</f>
        <v>Ignore</v>
      </c>
      <c r="C413" s="60" t="str">
        <f t="shared" si="20"/>
        <v>HDMIPSIgnore</v>
      </c>
      <c r="D413" s="60" t="str">
        <f t="shared" si="21"/>
        <v>HDMIPSIgnore</v>
      </c>
      <c r="E413" s="54" t="s">
        <v>790</v>
      </c>
      <c r="F413" s="54" t="s">
        <v>6</v>
      </c>
      <c r="G413" s="54" t="s">
        <v>1192</v>
      </c>
      <c r="H413" s="55">
        <v>152000</v>
      </c>
      <c r="I413" s="54" t="s">
        <v>804</v>
      </c>
      <c r="J413" s="55">
        <v>152120</v>
      </c>
      <c r="K413" s="55">
        <v>0</v>
      </c>
      <c r="L413" s="54" t="s">
        <v>805</v>
      </c>
      <c r="M413" s="54" t="s">
        <v>793</v>
      </c>
      <c r="N413" s="55">
        <v>-0.51</v>
      </c>
      <c r="O413" s="55">
        <v>0</v>
      </c>
      <c r="P413" s="55">
        <v>0</v>
      </c>
      <c r="Q413" s="55">
        <v>0</v>
      </c>
      <c r="R413" s="55">
        <v>-0.51</v>
      </c>
      <c r="S413" s="55">
        <v>0</v>
      </c>
      <c r="T413" s="55">
        <v>-0.51</v>
      </c>
      <c r="U413" s="55">
        <v>0</v>
      </c>
      <c r="V413" s="55">
        <v>0</v>
      </c>
      <c r="W413" s="55">
        <v>0</v>
      </c>
      <c r="X413" s="55">
        <v>-0.51</v>
      </c>
      <c r="Y413" s="55">
        <v>0</v>
      </c>
      <c r="Z413" s="61">
        <f t="shared" si="22"/>
        <v>0</v>
      </c>
      <c r="AA413" s="59" t="str">
        <f>HLOOKUP(F413,'HY Financials'!$4:$4,1,0)</f>
        <v>HDMIPS</v>
      </c>
    </row>
    <row r="414" spans="1:27">
      <c r="A414" s="60" t="str">
        <f>IFERROR(VLOOKUP(J414,'TB mapping'!A:D,4,0),0)</f>
        <v>Ignore</v>
      </c>
      <c r="B414" s="60" t="str">
        <f>IFERROR(VLOOKUP(J414,'TB mapping'!A:C,3,0),0)</f>
        <v>Ignore</v>
      </c>
      <c r="C414" s="60" t="str">
        <f t="shared" si="20"/>
        <v>HDMIPSIgnore</v>
      </c>
      <c r="D414" s="60" t="str">
        <f t="shared" si="21"/>
        <v>HDMIPSIgnore</v>
      </c>
      <c r="E414" s="54" t="s">
        <v>790</v>
      </c>
      <c r="F414" s="54" t="s">
        <v>6</v>
      </c>
      <c r="G414" s="54" t="s">
        <v>1192</v>
      </c>
      <c r="H414" s="55">
        <v>152000</v>
      </c>
      <c r="I414" s="54" t="s">
        <v>804</v>
      </c>
      <c r="J414" s="55">
        <v>152130</v>
      </c>
      <c r="K414" s="55">
        <v>0</v>
      </c>
      <c r="L414" s="54" t="s">
        <v>890</v>
      </c>
      <c r="M414" s="54" t="s">
        <v>793</v>
      </c>
      <c r="N414" s="55">
        <v>-6288625</v>
      </c>
      <c r="O414" s="55">
        <v>0</v>
      </c>
      <c r="P414" s="55">
        <v>-3555288.9</v>
      </c>
      <c r="Q414" s="55">
        <v>0</v>
      </c>
      <c r="R414" s="55">
        <v>-9843913.9000000004</v>
      </c>
      <c r="S414" s="55">
        <v>0</v>
      </c>
      <c r="T414" s="55">
        <v>-6288625</v>
      </c>
      <c r="U414" s="55">
        <v>0</v>
      </c>
      <c r="V414" s="55">
        <v>-3555288.9</v>
      </c>
      <c r="W414" s="55">
        <v>0</v>
      </c>
      <c r="X414" s="55">
        <v>-9843913.9000000004</v>
      </c>
      <c r="Y414" s="55">
        <v>0</v>
      </c>
      <c r="Z414" s="61">
        <f t="shared" si="22"/>
        <v>-0.35552888999999999</v>
      </c>
      <c r="AA414" s="59" t="str">
        <f>HLOOKUP(F414,'HY Financials'!$4:$4,1,0)</f>
        <v>HDMIPS</v>
      </c>
    </row>
    <row r="415" spans="1:27">
      <c r="A415" s="60" t="str">
        <f>IFERROR(VLOOKUP(J415,'TB mapping'!A:D,4,0),0)</f>
        <v>Ignore</v>
      </c>
      <c r="B415" s="60" t="str">
        <f>IFERROR(VLOOKUP(J415,'TB mapping'!A:C,3,0),0)</f>
        <v>Ignore</v>
      </c>
      <c r="C415" s="60" t="str">
        <f t="shared" si="20"/>
        <v>HDMIPSIgnore</v>
      </c>
      <c r="D415" s="60" t="str">
        <f t="shared" si="21"/>
        <v>HDMIPSIgnore</v>
      </c>
      <c r="E415" s="54" t="s">
        <v>790</v>
      </c>
      <c r="F415" s="54" t="s">
        <v>6</v>
      </c>
      <c r="G415" s="54" t="s">
        <v>1192</v>
      </c>
      <c r="H415" s="55">
        <v>152000</v>
      </c>
      <c r="I415" s="54" t="s">
        <v>804</v>
      </c>
      <c r="J415" s="55">
        <v>152135</v>
      </c>
      <c r="K415" s="55">
        <v>0</v>
      </c>
      <c r="L415" s="54" t="s">
        <v>891</v>
      </c>
      <c r="M415" s="54" t="s">
        <v>793</v>
      </c>
      <c r="N415" s="55">
        <v>-1560650</v>
      </c>
      <c r="O415" s="55">
        <v>0</v>
      </c>
      <c r="P415" s="55">
        <v>0</v>
      </c>
      <c r="Q415" s="55">
        <v>780325</v>
      </c>
      <c r="R415" s="55">
        <v>-780325</v>
      </c>
      <c r="S415" s="55">
        <v>0</v>
      </c>
      <c r="T415" s="55">
        <v>-1560650</v>
      </c>
      <c r="U415" s="55">
        <v>0</v>
      </c>
      <c r="V415" s="55">
        <v>0</v>
      </c>
      <c r="W415" s="55">
        <v>780325</v>
      </c>
      <c r="X415" s="55">
        <v>-780325</v>
      </c>
      <c r="Y415" s="55">
        <v>0</v>
      </c>
      <c r="Z415" s="61">
        <f t="shared" si="22"/>
        <v>7.8032500000000005E-2</v>
      </c>
      <c r="AA415" s="59" t="str">
        <f>HLOOKUP(F415,'HY Financials'!$4:$4,1,0)</f>
        <v>HDMIPS</v>
      </c>
    </row>
    <row r="416" spans="1:27">
      <c r="A416" s="60">
        <f>IFERROR(VLOOKUP(J416,'TB mapping'!A:D,4,0),0)</f>
        <v>0</v>
      </c>
      <c r="B416" s="60">
        <f>IFERROR(VLOOKUP(J416,'TB mapping'!A:C,3,0),0)</f>
        <v>0</v>
      </c>
      <c r="C416" s="60" t="str">
        <f t="shared" si="20"/>
        <v>HDMIPS0</v>
      </c>
      <c r="D416" s="60" t="str">
        <f t="shared" si="21"/>
        <v>HDMIPS0</v>
      </c>
      <c r="E416" s="54" t="s">
        <v>790</v>
      </c>
      <c r="F416" s="54" t="s">
        <v>6</v>
      </c>
      <c r="G416" s="54" t="s">
        <v>1192</v>
      </c>
      <c r="H416" s="55">
        <v>152000</v>
      </c>
      <c r="I416" s="54" t="s">
        <v>804</v>
      </c>
      <c r="J416" s="55">
        <v>152230</v>
      </c>
      <c r="K416" s="55">
        <v>0</v>
      </c>
      <c r="L416" s="54" t="s">
        <v>1804</v>
      </c>
      <c r="M416" s="54" t="s">
        <v>793</v>
      </c>
      <c r="N416" s="55">
        <v>-1372.63</v>
      </c>
      <c r="O416" s="55">
        <v>0</v>
      </c>
      <c r="P416" s="55">
        <v>0</v>
      </c>
      <c r="Q416" s="55">
        <v>1372.63</v>
      </c>
      <c r="R416" s="55">
        <v>0</v>
      </c>
      <c r="S416" s="55">
        <v>0</v>
      </c>
      <c r="T416" s="55">
        <v>-1372.63</v>
      </c>
      <c r="U416" s="55">
        <v>0</v>
      </c>
      <c r="V416" s="55">
        <v>0</v>
      </c>
      <c r="W416" s="55">
        <v>1372.63</v>
      </c>
      <c r="X416" s="55">
        <v>0</v>
      </c>
      <c r="Y416" s="55">
        <v>0</v>
      </c>
      <c r="Z416" s="61">
        <f t="shared" si="22"/>
        <v>1.3726300000000002E-4</v>
      </c>
      <c r="AA416" s="59" t="str">
        <f>HLOOKUP(F416,'HY Financials'!$4:$4,1,0)</f>
        <v>HDMIPS</v>
      </c>
    </row>
    <row r="417" spans="1:27">
      <c r="A417" s="60" t="str">
        <f>IFERROR(VLOOKUP(J417,'TB mapping'!A:D,4,0),0)</f>
        <v>Ignore</v>
      </c>
      <c r="B417" s="60" t="str">
        <f>IFERROR(VLOOKUP(J417,'TB mapping'!A:C,3,0),0)</f>
        <v>Ignore</v>
      </c>
      <c r="C417" s="60" t="str">
        <f t="shared" si="20"/>
        <v>HDMIPSIgnore</v>
      </c>
      <c r="D417" s="60" t="str">
        <f t="shared" si="21"/>
        <v>HDMIPSIgnore</v>
      </c>
      <c r="E417" s="54" t="s">
        <v>790</v>
      </c>
      <c r="F417" s="54" t="s">
        <v>6</v>
      </c>
      <c r="G417" s="54" t="s">
        <v>1192</v>
      </c>
      <c r="H417" s="55">
        <v>152000</v>
      </c>
      <c r="I417" s="54" t="s">
        <v>804</v>
      </c>
      <c r="J417" s="55">
        <v>152247</v>
      </c>
      <c r="K417" s="55">
        <v>0</v>
      </c>
      <c r="L417" s="54" t="s">
        <v>1345</v>
      </c>
      <c r="M417" s="54" t="s">
        <v>793</v>
      </c>
      <c r="N417" s="55">
        <v>-1298.42</v>
      </c>
      <c r="O417" s="55">
        <v>0</v>
      </c>
      <c r="P417" s="55">
        <v>-8267.16</v>
      </c>
      <c r="Q417" s="55">
        <v>0</v>
      </c>
      <c r="R417" s="55">
        <v>-9565.58</v>
      </c>
      <c r="S417" s="55">
        <v>0</v>
      </c>
      <c r="T417" s="55">
        <v>-1298.42</v>
      </c>
      <c r="U417" s="55">
        <v>0</v>
      </c>
      <c r="V417" s="55">
        <v>-8267.16</v>
      </c>
      <c r="W417" s="55">
        <v>0</v>
      </c>
      <c r="X417" s="55">
        <v>-9565.58</v>
      </c>
      <c r="Y417" s="55">
        <v>0</v>
      </c>
      <c r="Z417" s="61">
        <f t="shared" si="22"/>
        <v>-8.2671600000000002E-4</v>
      </c>
      <c r="AA417" s="59" t="str">
        <f>HLOOKUP(F417,'HY Financials'!$4:$4,1,0)</f>
        <v>HDMIPS</v>
      </c>
    </row>
    <row r="418" spans="1:27">
      <c r="A418" s="60" t="str">
        <f>IFERROR(VLOOKUP(J418,'TB mapping'!A:D,4,0),0)</f>
        <v>Ignore</v>
      </c>
      <c r="B418" s="60" t="str">
        <f>IFERROR(VLOOKUP(J418,'TB mapping'!A:C,3,0),0)</f>
        <v>Ignore</v>
      </c>
      <c r="C418" s="60" t="str">
        <f t="shared" si="20"/>
        <v>HDMIPSIgnore</v>
      </c>
      <c r="D418" s="60" t="str">
        <f t="shared" si="21"/>
        <v>HDMIPSIgnore</v>
      </c>
      <c r="E418" s="54" t="s">
        <v>790</v>
      </c>
      <c r="F418" s="54" t="s">
        <v>6</v>
      </c>
      <c r="G418" s="54" t="s">
        <v>1192</v>
      </c>
      <c r="H418" s="55">
        <v>160000</v>
      </c>
      <c r="I418" s="54" t="s">
        <v>807</v>
      </c>
      <c r="J418" s="55">
        <v>161100</v>
      </c>
      <c r="K418" s="55">
        <v>0</v>
      </c>
      <c r="L418" s="54" t="s">
        <v>992</v>
      </c>
      <c r="M418" s="54" t="s">
        <v>793</v>
      </c>
      <c r="N418" s="55">
        <v>-94243896.849999994</v>
      </c>
      <c r="O418" s="55">
        <v>0</v>
      </c>
      <c r="P418" s="55">
        <v>0</v>
      </c>
      <c r="Q418" s="55">
        <v>8651045.0299999993</v>
      </c>
      <c r="R418" s="55">
        <v>-85592851.819999993</v>
      </c>
      <c r="S418" s="55">
        <v>0</v>
      </c>
      <c r="T418" s="55">
        <v>-94243896.849999994</v>
      </c>
      <c r="U418" s="55">
        <v>0</v>
      </c>
      <c r="V418" s="55">
        <v>0</v>
      </c>
      <c r="W418" s="55">
        <v>8651045.0299999993</v>
      </c>
      <c r="X418" s="55">
        <v>-85592851.819999993</v>
      </c>
      <c r="Y418" s="55">
        <v>0</v>
      </c>
      <c r="Z418" s="61">
        <f t="shared" si="22"/>
        <v>0.86510450299999997</v>
      </c>
      <c r="AA418" s="59" t="str">
        <f>HLOOKUP(F418,'HY Financials'!$4:$4,1,0)</f>
        <v>HDMIPS</v>
      </c>
    </row>
    <row r="419" spans="1:27">
      <c r="A419" s="60" t="str">
        <f>IFERROR(VLOOKUP(J419,'TB mapping'!A:D,4,0),0)</f>
        <v>Ignore</v>
      </c>
      <c r="B419" s="60" t="str">
        <f>IFERROR(VLOOKUP(J419,'TB mapping'!A:C,3,0),0)</f>
        <v>Ignore</v>
      </c>
      <c r="C419" s="60" t="str">
        <f t="shared" si="20"/>
        <v>HDMIPSIgnore</v>
      </c>
      <c r="D419" s="60" t="str">
        <f t="shared" si="21"/>
        <v>HDMIPSIgnore</v>
      </c>
      <c r="E419" s="54" t="s">
        <v>790</v>
      </c>
      <c r="F419" s="54" t="s">
        <v>6</v>
      </c>
      <c r="G419" s="54" t="s">
        <v>1192</v>
      </c>
      <c r="H419" s="55">
        <v>160000</v>
      </c>
      <c r="I419" s="54" t="s">
        <v>807</v>
      </c>
      <c r="J419" s="55">
        <v>162130</v>
      </c>
      <c r="K419" s="55">
        <v>0</v>
      </c>
      <c r="L419" s="54" t="s">
        <v>892</v>
      </c>
      <c r="M419" s="54" t="s">
        <v>793</v>
      </c>
      <c r="N419" s="55">
        <v>-1814935.4</v>
      </c>
      <c r="O419" s="55">
        <v>0</v>
      </c>
      <c r="P419" s="55">
        <v>0</v>
      </c>
      <c r="Q419" s="55">
        <v>8783814.5600000005</v>
      </c>
      <c r="R419" s="55">
        <v>0</v>
      </c>
      <c r="S419" s="55">
        <v>6968879.1600000001</v>
      </c>
      <c r="T419" s="55">
        <v>-1814935.4</v>
      </c>
      <c r="U419" s="55">
        <v>0</v>
      </c>
      <c r="V419" s="55">
        <v>0</v>
      </c>
      <c r="W419" s="55">
        <v>8783814.5600000005</v>
      </c>
      <c r="X419" s="55">
        <v>0</v>
      </c>
      <c r="Y419" s="55">
        <v>6968879.1600000001</v>
      </c>
      <c r="Z419" s="61">
        <f t="shared" si="22"/>
        <v>0.87838145600000006</v>
      </c>
      <c r="AA419" s="59" t="str">
        <f>HLOOKUP(F419,'HY Financials'!$4:$4,1,0)</f>
        <v>HDMIPS</v>
      </c>
    </row>
    <row r="420" spans="1:27">
      <c r="A420" s="60" t="str">
        <f>IFERROR(VLOOKUP(J420,'TB mapping'!A:D,4,0),0)</f>
        <v>Ignore</v>
      </c>
      <c r="B420" s="60" t="str">
        <f>IFERROR(VLOOKUP(J420,'TB mapping'!A:C,3,0),0)</f>
        <v>Ignore</v>
      </c>
      <c r="C420" s="60" t="str">
        <f t="shared" si="20"/>
        <v>HDMIPSIgnore</v>
      </c>
      <c r="D420" s="60" t="str">
        <f t="shared" si="21"/>
        <v>HDMIPSIgnore</v>
      </c>
      <c r="E420" s="54" t="s">
        <v>790</v>
      </c>
      <c r="F420" s="54" t="s">
        <v>6</v>
      </c>
      <c r="G420" s="54" t="s">
        <v>1192</v>
      </c>
      <c r="H420" s="55">
        <v>160000</v>
      </c>
      <c r="I420" s="54" t="s">
        <v>807</v>
      </c>
      <c r="J420" s="55">
        <v>162135</v>
      </c>
      <c r="K420" s="55">
        <v>0</v>
      </c>
      <c r="L420" s="54" t="s">
        <v>893</v>
      </c>
      <c r="M420" s="54" t="s">
        <v>793</v>
      </c>
      <c r="N420" s="55">
        <v>0</v>
      </c>
      <c r="O420" s="55">
        <v>12866</v>
      </c>
      <c r="P420" s="55">
        <v>0</v>
      </c>
      <c r="Q420" s="55">
        <v>900697</v>
      </c>
      <c r="R420" s="55">
        <v>0</v>
      </c>
      <c r="S420" s="55">
        <v>913563</v>
      </c>
      <c r="T420" s="55">
        <v>0</v>
      </c>
      <c r="U420" s="55">
        <v>12866</v>
      </c>
      <c r="V420" s="55">
        <v>0</v>
      </c>
      <c r="W420" s="55">
        <v>900697</v>
      </c>
      <c r="X420" s="55">
        <v>0</v>
      </c>
      <c r="Y420" s="55">
        <v>913563</v>
      </c>
      <c r="Z420" s="61">
        <f t="shared" si="22"/>
        <v>9.0069700000000003E-2</v>
      </c>
      <c r="AA420" s="59" t="str">
        <f>HLOOKUP(F420,'HY Financials'!$4:$4,1,0)</f>
        <v>HDMIPS</v>
      </c>
    </row>
    <row r="421" spans="1:27">
      <c r="A421" s="60">
        <f>IFERROR(VLOOKUP(J421,'TB mapping'!A:D,4,0),0)</f>
        <v>0</v>
      </c>
      <c r="B421" s="60">
        <f>IFERROR(VLOOKUP(J421,'TB mapping'!A:C,3,0),0)</f>
        <v>0</v>
      </c>
      <c r="C421" s="60" t="str">
        <f t="shared" si="20"/>
        <v>HDMIPS0</v>
      </c>
      <c r="D421" s="60" t="str">
        <f t="shared" si="21"/>
        <v>HDMIPS0</v>
      </c>
      <c r="E421" s="54" t="s">
        <v>790</v>
      </c>
      <c r="F421" s="54" t="s">
        <v>6</v>
      </c>
      <c r="G421" s="54" t="s">
        <v>1192</v>
      </c>
      <c r="H421" s="55">
        <v>212000</v>
      </c>
      <c r="I421" s="54" t="s">
        <v>809</v>
      </c>
      <c r="J421" s="55">
        <v>210123</v>
      </c>
      <c r="K421" s="55">
        <v>0</v>
      </c>
      <c r="L421" s="54" t="s">
        <v>1805</v>
      </c>
      <c r="M421" s="54" t="s">
        <v>793</v>
      </c>
      <c r="N421" s="55">
        <v>0</v>
      </c>
      <c r="O421" s="55">
        <v>141.63</v>
      </c>
      <c r="P421" s="55">
        <v>0</v>
      </c>
      <c r="Q421" s="55">
        <v>11.66</v>
      </c>
      <c r="R421" s="55">
        <v>0</v>
      </c>
      <c r="S421" s="55">
        <v>153.29</v>
      </c>
      <c r="T421" s="55">
        <v>0</v>
      </c>
      <c r="U421" s="55">
        <v>141.63</v>
      </c>
      <c r="V421" s="55">
        <v>0</v>
      </c>
      <c r="W421" s="55">
        <v>11.66</v>
      </c>
      <c r="X421" s="55">
        <v>0</v>
      </c>
      <c r="Y421" s="55">
        <v>153.29</v>
      </c>
      <c r="Z421" s="61">
        <f t="shared" si="22"/>
        <v>1.1659999999999999E-6</v>
      </c>
      <c r="AA421" s="59" t="str">
        <f>HLOOKUP(F421,'HY Financials'!$4:$4,1,0)</f>
        <v>HDMIPS</v>
      </c>
    </row>
    <row r="422" spans="1:27">
      <c r="A422" s="60">
        <f>IFERROR(VLOOKUP(J422,'TB mapping'!A:D,4,0),0)</f>
        <v>0</v>
      </c>
      <c r="B422" s="60">
        <f>IFERROR(VLOOKUP(J422,'TB mapping'!A:C,3,0),0)</f>
        <v>0</v>
      </c>
      <c r="C422" s="60" t="str">
        <f t="shared" si="20"/>
        <v>HDMIPS0</v>
      </c>
      <c r="D422" s="60" t="str">
        <f t="shared" si="21"/>
        <v>HDMIPS0</v>
      </c>
      <c r="E422" s="54" t="s">
        <v>790</v>
      </c>
      <c r="F422" s="54" t="s">
        <v>6</v>
      </c>
      <c r="G422" s="54" t="s">
        <v>1192</v>
      </c>
      <c r="H422" s="55">
        <v>212000</v>
      </c>
      <c r="I422" s="54" t="s">
        <v>809</v>
      </c>
      <c r="J422" s="55">
        <v>210124</v>
      </c>
      <c r="K422" s="55">
        <v>0</v>
      </c>
      <c r="L422" s="54" t="s">
        <v>1806</v>
      </c>
      <c r="M422" s="54" t="s">
        <v>793</v>
      </c>
      <c r="N422" s="55">
        <v>0</v>
      </c>
      <c r="O422" s="55">
        <v>88650</v>
      </c>
      <c r="P422" s="55">
        <v>-12709</v>
      </c>
      <c r="Q422" s="55">
        <v>0</v>
      </c>
      <c r="R422" s="55">
        <v>0</v>
      </c>
      <c r="S422" s="55">
        <v>75941</v>
      </c>
      <c r="T422" s="55">
        <v>0</v>
      </c>
      <c r="U422" s="55">
        <v>88650</v>
      </c>
      <c r="V422" s="55">
        <v>-12709</v>
      </c>
      <c r="W422" s="55">
        <v>0</v>
      </c>
      <c r="X422" s="55">
        <v>0</v>
      </c>
      <c r="Y422" s="55">
        <v>75941</v>
      </c>
      <c r="Z422" s="61">
        <f t="shared" si="22"/>
        <v>-1.2708999999999999E-3</v>
      </c>
      <c r="AA422" s="59" t="str">
        <f>HLOOKUP(F422,'HY Financials'!$4:$4,1,0)</f>
        <v>HDMIPS</v>
      </c>
    </row>
    <row r="423" spans="1:27">
      <c r="A423" s="60" t="str">
        <f>IFERROR(VLOOKUP(J423,'TB mapping'!A:D,4,0),0)</f>
        <v>Ignore</v>
      </c>
      <c r="B423" s="60" t="str">
        <f>IFERROR(VLOOKUP(J423,'TB mapping'!A:C,3,0),0)</f>
        <v>Ignore</v>
      </c>
      <c r="C423" s="60" t="str">
        <f t="shared" si="20"/>
        <v>HDMIPSIgnore</v>
      </c>
      <c r="D423" s="60" t="str">
        <f t="shared" si="21"/>
        <v>HDMIPSIgnore</v>
      </c>
      <c r="E423" s="54" t="s">
        <v>790</v>
      </c>
      <c r="F423" s="54" t="s">
        <v>6</v>
      </c>
      <c r="G423" s="54" t="s">
        <v>1192</v>
      </c>
      <c r="H423" s="55">
        <v>212000</v>
      </c>
      <c r="I423" s="54" t="s">
        <v>809</v>
      </c>
      <c r="J423" s="55">
        <v>211103</v>
      </c>
      <c r="K423" s="55">
        <v>0</v>
      </c>
      <c r="L423" s="54" t="s">
        <v>894</v>
      </c>
      <c r="M423" s="54" t="s">
        <v>793</v>
      </c>
      <c r="N423" s="55">
        <v>0</v>
      </c>
      <c r="O423" s="55">
        <v>8147.27</v>
      </c>
      <c r="P423" s="55">
        <v>0</v>
      </c>
      <c r="Q423" s="55">
        <v>0</v>
      </c>
      <c r="R423" s="55">
        <v>0</v>
      </c>
      <c r="S423" s="55">
        <v>8147.27</v>
      </c>
      <c r="T423" s="55">
        <v>0</v>
      </c>
      <c r="U423" s="55">
        <v>8147.27</v>
      </c>
      <c r="V423" s="55">
        <v>0</v>
      </c>
      <c r="W423" s="55">
        <v>0</v>
      </c>
      <c r="X423" s="55">
        <v>0</v>
      </c>
      <c r="Y423" s="55">
        <v>8147.27</v>
      </c>
      <c r="Z423" s="61">
        <f t="shared" si="22"/>
        <v>0</v>
      </c>
      <c r="AA423" s="59" t="str">
        <f>HLOOKUP(F423,'HY Financials'!$4:$4,1,0)</f>
        <v>HDMIPS</v>
      </c>
    </row>
    <row r="424" spans="1:27">
      <c r="A424" s="60" t="str">
        <f>IFERROR(VLOOKUP(J424,'TB mapping'!A:D,4,0),0)</f>
        <v>Ignore</v>
      </c>
      <c r="B424" s="60" t="str">
        <f>IFERROR(VLOOKUP(J424,'TB mapping'!A:C,3,0),0)</f>
        <v>Ignore</v>
      </c>
      <c r="C424" s="60" t="str">
        <f t="shared" si="20"/>
        <v>HDMIPSIgnore</v>
      </c>
      <c r="D424" s="60" t="str">
        <f t="shared" si="21"/>
        <v>HDMIPSIgnore</v>
      </c>
      <c r="E424" s="54" t="s">
        <v>790</v>
      </c>
      <c r="F424" s="54" t="s">
        <v>6</v>
      </c>
      <c r="G424" s="54" t="s">
        <v>1192</v>
      </c>
      <c r="H424" s="55">
        <v>212000</v>
      </c>
      <c r="I424" s="54" t="s">
        <v>809</v>
      </c>
      <c r="J424" s="55">
        <v>211105</v>
      </c>
      <c r="K424" s="55">
        <v>0</v>
      </c>
      <c r="L424" s="54" t="s">
        <v>993</v>
      </c>
      <c r="M424" s="54" t="s">
        <v>793</v>
      </c>
      <c r="N424" s="55">
        <v>0</v>
      </c>
      <c r="O424" s="55">
        <v>0</v>
      </c>
      <c r="P424" s="55">
        <v>-1670.7</v>
      </c>
      <c r="Q424" s="55">
        <v>0</v>
      </c>
      <c r="R424" s="55">
        <v>-1670.7</v>
      </c>
      <c r="S424" s="55">
        <v>0</v>
      </c>
      <c r="T424" s="55">
        <v>0</v>
      </c>
      <c r="U424" s="55">
        <v>0</v>
      </c>
      <c r="V424" s="55">
        <v>-1670.7</v>
      </c>
      <c r="W424" s="55">
        <v>0</v>
      </c>
      <c r="X424" s="55">
        <v>-1670.7</v>
      </c>
      <c r="Y424" s="55">
        <v>0</v>
      </c>
      <c r="Z424" s="61">
        <f t="shared" si="22"/>
        <v>-1.6707000000000001E-4</v>
      </c>
      <c r="AA424" s="59" t="str">
        <f>HLOOKUP(F424,'HY Financials'!$4:$4,1,0)</f>
        <v>HDMIPS</v>
      </c>
    </row>
    <row r="425" spans="1:27">
      <c r="A425" s="60" t="str">
        <f>IFERROR(VLOOKUP(J425,'TB mapping'!A:D,4,0),0)</f>
        <v>Ignore</v>
      </c>
      <c r="B425" s="60" t="str">
        <f>IFERROR(VLOOKUP(J425,'TB mapping'!A:C,3,0),0)</f>
        <v>Ignore</v>
      </c>
      <c r="C425" s="60" t="str">
        <f t="shared" si="20"/>
        <v>HDMIPSIgnore</v>
      </c>
      <c r="D425" s="60" t="str">
        <f t="shared" si="21"/>
        <v>HDMIPSIgnore</v>
      </c>
      <c r="E425" s="54" t="s">
        <v>790</v>
      </c>
      <c r="F425" s="54" t="s">
        <v>6</v>
      </c>
      <c r="G425" s="54" t="s">
        <v>1192</v>
      </c>
      <c r="H425" s="55">
        <v>212000</v>
      </c>
      <c r="I425" s="54" t="s">
        <v>809</v>
      </c>
      <c r="J425" s="55">
        <v>212100</v>
      </c>
      <c r="K425" s="55">
        <v>0</v>
      </c>
      <c r="L425" s="54" t="s">
        <v>895</v>
      </c>
      <c r="M425" s="54" t="s">
        <v>793</v>
      </c>
      <c r="N425" s="55">
        <v>0</v>
      </c>
      <c r="O425" s="55">
        <v>551.99</v>
      </c>
      <c r="P425" s="55">
        <v>-549.45000000000005</v>
      </c>
      <c r="Q425" s="55">
        <v>0</v>
      </c>
      <c r="R425" s="55">
        <v>0</v>
      </c>
      <c r="S425" s="55">
        <v>2.54</v>
      </c>
      <c r="T425" s="55">
        <v>0</v>
      </c>
      <c r="U425" s="55">
        <v>551.99</v>
      </c>
      <c r="V425" s="55">
        <v>-549.45000000000005</v>
      </c>
      <c r="W425" s="55">
        <v>0</v>
      </c>
      <c r="X425" s="55">
        <v>0</v>
      </c>
      <c r="Y425" s="55">
        <v>2.54</v>
      </c>
      <c r="Z425" s="61">
        <f t="shared" si="22"/>
        <v>-5.4945000000000003E-5</v>
      </c>
      <c r="AA425" s="59" t="str">
        <f>HLOOKUP(F425,'HY Financials'!$4:$4,1,0)</f>
        <v>HDMIPS</v>
      </c>
    </row>
    <row r="426" spans="1:27">
      <c r="A426" s="60" t="str">
        <f>IFERROR(VLOOKUP(J426,'TB mapping'!A:D,4,0),0)</f>
        <v>Ignore</v>
      </c>
      <c r="B426" s="60" t="str">
        <f>IFERROR(VLOOKUP(J426,'TB mapping'!A:C,3,0),0)</f>
        <v>Ignore</v>
      </c>
      <c r="C426" s="60" t="str">
        <f t="shared" si="20"/>
        <v>HDMIPSIgnore</v>
      </c>
      <c r="D426" s="60" t="str">
        <f t="shared" si="21"/>
        <v>HDMIPSIgnore</v>
      </c>
      <c r="E426" s="54" t="s">
        <v>790</v>
      </c>
      <c r="F426" s="54" t="s">
        <v>6</v>
      </c>
      <c r="G426" s="54" t="s">
        <v>1192</v>
      </c>
      <c r="H426" s="55">
        <v>212000</v>
      </c>
      <c r="I426" s="54" t="s">
        <v>809</v>
      </c>
      <c r="J426" s="55">
        <v>212101</v>
      </c>
      <c r="K426" s="55">
        <v>0</v>
      </c>
      <c r="L426" s="54" t="s">
        <v>810</v>
      </c>
      <c r="M426" s="54" t="s">
        <v>793</v>
      </c>
      <c r="N426" s="55">
        <v>0</v>
      </c>
      <c r="O426" s="55">
        <v>86393.3</v>
      </c>
      <c r="P426" s="55">
        <v>0</v>
      </c>
      <c r="Q426" s="55">
        <v>2405.41</v>
      </c>
      <c r="R426" s="55">
        <v>0</v>
      </c>
      <c r="S426" s="55">
        <v>88798.71</v>
      </c>
      <c r="T426" s="55">
        <v>0</v>
      </c>
      <c r="U426" s="55">
        <v>86393.3</v>
      </c>
      <c r="V426" s="55">
        <v>0</v>
      </c>
      <c r="W426" s="55">
        <v>2405.41</v>
      </c>
      <c r="X426" s="55">
        <v>0</v>
      </c>
      <c r="Y426" s="55">
        <v>88798.71</v>
      </c>
      <c r="Z426" s="61">
        <f t="shared" si="22"/>
        <v>2.4054099999999999E-4</v>
      </c>
      <c r="AA426" s="59" t="str">
        <f>HLOOKUP(F426,'HY Financials'!$4:$4,1,0)</f>
        <v>HDMIPS</v>
      </c>
    </row>
    <row r="427" spans="1:27">
      <c r="A427" s="60" t="str">
        <f>IFERROR(VLOOKUP(J427,'TB mapping'!A:D,4,0),0)</f>
        <v>Ignore</v>
      </c>
      <c r="B427" s="60" t="str">
        <f>IFERROR(VLOOKUP(J427,'TB mapping'!A:C,3,0),0)</f>
        <v>Ignore</v>
      </c>
      <c r="C427" s="60" t="str">
        <f t="shared" si="20"/>
        <v>HDMIPSIgnore</v>
      </c>
      <c r="D427" s="60" t="str">
        <f t="shared" si="21"/>
        <v>HDMIPSIgnore</v>
      </c>
      <c r="E427" s="54" t="s">
        <v>790</v>
      </c>
      <c r="F427" s="54" t="s">
        <v>6</v>
      </c>
      <c r="G427" s="54" t="s">
        <v>1192</v>
      </c>
      <c r="H427" s="55">
        <v>212000</v>
      </c>
      <c r="I427" s="54" t="s">
        <v>809</v>
      </c>
      <c r="J427" s="55">
        <v>212112</v>
      </c>
      <c r="K427" s="55">
        <v>0</v>
      </c>
      <c r="L427" s="54" t="s">
        <v>1071</v>
      </c>
      <c r="M427" s="54" t="s">
        <v>793</v>
      </c>
      <c r="N427" s="55">
        <v>0</v>
      </c>
      <c r="O427" s="55">
        <v>97.57</v>
      </c>
      <c r="P427" s="55">
        <v>-72.180000000000007</v>
      </c>
      <c r="Q427" s="55">
        <v>0</v>
      </c>
      <c r="R427" s="55">
        <v>0</v>
      </c>
      <c r="S427" s="55">
        <v>25.39</v>
      </c>
      <c r="T427" s="55">
        <v>0</v>
      </c>
      <c r="U427" s="55">
        <v>97.57</v>
      </c>
      <c r="V427" s="55">
        <v>-72.180000000000007</v>
      </c>
      <c r="W427" s="55">
        <v>0</v>
      </c>
      <c r="X427" s="55">
        <v>0</v>
      </c>
      <c r="Y427" s="55">
        <v>25.39</v>
      </c>
      <c r="Z427" s="61">
        <f t="shared" si="22"/>
        <v>-7.218000000000001E-6</v>
      </c>
      <c r="AA427" s="59" t="str">
        <f>HLOOKUP(F427,'HY Financials'!$4:$4,1,0)</f>
        <v>HDMIPS</v>
      </c>
    </row>
    <row r="428" spans="1:27">
      <c r="A428" s="60" t="str">
        <f>IFERROR(VLOOKUP(J428,'TB mapping'!A:D,4,0),0)</f>
        <v>Ignore</v>
      </c>
      <c r="B428" s="60" t="str">
        <f>IFERROR(VLOOKUP(J428,'TB mapping'!A:C,3,0),0)</f>
        <v>Ignore</v>
      </c>
      <c r="C428" s="60" t="str">
        <f t="shared" si="20"/>
        <v>HDMIPSIgnore</v>
      </c>
      <c r="D428" s="60" t="str">
        <f t="shared" si="21"/>
        <v>HDMIPSIgnore</v>
      </c>
      <c r="E428" s="54" t="s">
        <v>790</v>
      </c>
      <c r="F428" s="54" t="s">
        <v>6</v>
      </c>
      <c r="G428" s="54" t="s">
        <v>1192</v>
      </c>
      <c r="H428" s="55">
        <v>212000</v>
      </c>
      <c r="I428" s="54" t="s">
        <v>809</v>
      </c>
      <c r="J428" s="55">
        <v>212113</v>
      </c>
      <c r="K428" s="55">
        <v>0</v>
      </c>
      <c r="L428" s="54" t="s">
        <v>1061</v>
      </c>
      <c r="M428" s="54" t="s">
        <v>793</v>
      </c>
      <c r="N428" s="55">
        <v>0</v>
      </c>
      <c r="O428" s="55">
        <v>97.57</v>
      </c>
      <c r="P428" s="55">
        <v>-72.180000000000007</v>
      </c>
      <c r="Q428" s="55">
        <v>0</v>
      </c>
      <c r="R428" s="55">
        <v>0</v>
      </c>
      <c r="S428" s="55">
        <v>25.39</v>
      </c>
      <c r="T428" s="55">
        <v>0</v>
      </c>
      <c r="U428" s="55">
        <v>97.57</v>
      </c>
      <c r="V428" s="55">
        <v>-72.180000000000007</v>
      </c>
      <c r="W428" s="55">
        <v>0</v>
      </c>
      <c r="X428" s="55">
        <v>0</v>
      </c>
      <c r="Y428" s="55">
        <v>25.39</v>
      </c>
      <c r="Z428" s="61">
        <f t="shared" si="22"/>
        <v>-7.218000000000001E-6</v>
      </c>
      <c r="AA428" s="59" t="str">
        <f>HLOOKUP(F428,'HY Financials'!$4:$4,1,0)</f>
        <v>HDMIPS</v>
      </c>
    </row>
    <row r="429" spans="1:27">
      <c r="A429" s="60" t="str">
        <f>IFERROR(VLOOKUP(J429,'TB mapping'!A:D,4,0),0)</f>
        <v>Ignore</v>
      </c>
      <c r="B429" s="60" t="str">
        <f>IFERROR(VLOOKUP(J429,'TB mapping'!A:C,3,0),0)</f>
        <v>Ignore</v>
      </c>
      <c r="C429" s="60" t="str">
        <f t="shared" si="20"/>
        <v>HDMIPSIgnore</v>
      </c>
      <c r="D429" s="60" t="str">
        <f t="shared" si="21"/>
        <v>HDMIPSIgnore</v>
      </c>
      <c r="E429" s="54" t="s">
        <v>790</v>
      </c>
      <c r="F429" s="54" t="s">
        <v>6</v>
      </c>
      <c r="G429" s="54" t="s">
        <v>1192</v>
      </c>
      <c r="H429" s="55">
        <v>212000</v>
      </c>
      <c r="I429" s="54" t="s">
        <v>809</v>
      </c>
      <c r="J429" s="55">
        <v>212114</v>
      </c>
      <c r="K429" s="55">
        <v>0</v>
      </c>
      <c r="L429" s="54" t="s">
        <v>1062</v>
      </c>
      <c r="M429" s="54" t="s">
        <v>793</v>
      </c>
      <c r="N429" s="55">
        <v>0</v>
      </c>
      <c r="O429" s="55">
        <v>6551.16</v>
      </c>
      <c r="P429" s="55">
        <v>-6505.75</v>
      </c>
      <c r="Q429" s="55">
        <v>0</v>
      </c>
      <c r="R429" s="55">
        <v>0</v>
      </c>
      <c r="S429" s="55">
        <v>45.41</v>
      </c>
      <c r="T429" s="55">
        <v>0</v>
      </c>
      <c r="U429" s="55">
        <v>6551.16</v>
      </c>
      <c r="V429" s="55">
        <v>-6505.75</v>
      </c>
      <c r="W429" s="55">
        <v>0</v>
      </c>
      <c r="X429" s="55">
        <v>0</v>
      </c>
      <c r="Y429" s="55">
        <v>45.41</v>
      </c>
      <c r="Z429" s="61">
        <f t="shared" si="22"/>
        <v>-6.5057500000000002E-4</v>
      </c>
      <c r="AA429" s="59" t="str">
        <f>HLOOKUP(F429,'HY Financials'!$4:$4,1,0)</f>
        <v>HDMIPS</v>
      </c>
    </row>
    <row r="430" spans="1:27">
      <c r="A430" s="60" t="str">
        <f>IFERROR(VLOOKUP(J430,'TB mapping'!A:D,4,0),0)</f>
        <v>Ignore</v>
      </c>
      <c r="B430" s="60" t="str">
        <f>IFERROR(VLOOKUP(J430,'TB mapping'!A:C,3,0),0)</f>
        <v>Ignore</v>
      </c>
      <c r="C430" s="60" t="str">
        <f t="shared" si="20"/>
        <v>HDMIPSIgnore</v>
      </c>
      <c r="D430" s="60" t="str">
        <f t="shared" si="21"/>
        <v>HDMIPSIgnore</v>
      </c>
      <c r="E430" s="54" t="s">
        <v>790</v>
      </c>
      <c r="F430" s="54" t="s">
        <v>6</v>
      </c>
      <c r="G430" s="54" t="s">
        <v>1192</v>
      </c>
      <c r="H430" s="55">
        <v>212000</v>
      </c>
      <c r="I430" s="54" t="s">
        <v>809</v>
      </c>
      <c r="J430" s="55">
        <v>212121</v>
      </c>
      <c r="K430" s="55">
        <v>0</v>
      </c>
      <c r="L430" s="54" t="s">
        <v>879</v>
      </c>
      <c r="M430" s="54" t="s">
        <v>793</v>
      </c>
      <c r="N430" s="55">
        <v>0</v>
      </c>
      <c r="O430" s="55">
        <v>11077803.48</v>
      </c>
      <c r="P430" s="55">
        <v>-7304632.4400000004</v>
      </c>
      <c r="Q430" s="55">
        <v>0</v>
      </c>
      <c r="R430" s="55">
        <v>0</v>
      </c>
      <c r="S430" s="55">
        <v>3773171.04</v>
      </c>
      <c r="T430" s="55">
        <v>0</v>
      </c>
      <c r="U430" s="55">
        <v>11077803.48</v>
      </c>
      <c r="V430" s="55">
        <v>-7304632.4400000004</v>
      </c>
      <c r="W430" s="55">
        <v>0</v>
      </c>
      <c r="X430" s="55">
        <v>0</v>
      </c>
      <c r="Y430" s="55">
        <v>3773171.04</v>
      </c>
      <c r="Z430" s="61">
        <f t="shared" si="22"/>
        <v>-0.73046324400000007</v>
      </c>
      <c r="AA430" s="59" t="str">
        <f>HLOOKUP(F430,'HY Financials'!$4:$4,1,0)</f>
        <v>HDMIPS</v>
      </c>
    </row>
    <row r="431" spans="1:27">
      <c r="A431" s="60" t="str">
        <f>IFERROR(VLOOKUP(J431,'TB mapping'!A:D,4,0),0)</f>
        <v>Ignore</v>
      </c>
      <c r="B431" s="60" t="str">
        <f>IFERROR(VLOOKUP(J431,'TB mapping'!A:C,3,0),0)</f>
        <v>Ignore</v>
      </c>
      <c r="C431" s="60" t="str">
        <f t="shared" si="20"/>
        <v>HDMIPSIgnore</v>
      </c>
      <c r="D431" s="60" t="str">
        <f t="shared" si="21"/>
        <v>HDMIPSIgnore</v>
      </c>
      <c r="E431" s="54" t="s">
        <v>790</v>
      </c>
      <c r="F431" s="54" t="s">
        <v>6</v>
      </c>
      <c r="G431" s="54" t="s">
        <v>1192</v>
      </c>
      <c r="H431" s="55">
        <v>212000</v>
      </c>
      <c r="I431" s="54" t="s">
        <v>809</v>
      </c>
      <c r="J431" s="55">
        <v>212124</v>
      </c>
      <c r="K431" s="55">
        <v>0</v>
      </c>
      <c r="L431" s="54" t="s">
        <v>896</v>
      </c>
      <c r="M431" s="54" t="s">
        <v>793</v>
      </c>
      <c r="N431" s="55">
        <v>0</v>
      </c>
      <c r="O431" s="55">
        <v>862779.2</v>
      </c>
      <c r="P431" s="55">
        <v>-862779.2</v>
      </c>
      <c r="Q431" s="55">
        <v>0</v>
      </c>
      <c r="R431" s="55">
        <v>0</v>
      </c>
      <c r="S431" s="55">
        <v>0</v>
      </c>
      <c r="T431" s="55">
        <v>0</v>
      </c>
      <c r="U431" s="55">
        <v>862779.2</v>
      </c>
      <c r="V431" s="55">
        <v>-862779.2</v>
      </c>
      <c r="W431" s="55">
        <v>0</v>
      </c>
      <c r="X431" s="55">
        <v>0</v>
      </c>
      <c r="Y431" s="55">
        <v>0</v>
      </c>
      <c r="Z431" s="61">
        <f t="shared" si="22"/>
        <v>-8.6277919999999994E-2</v>
      </c>
      <c r="AA431" s="59" t="str">
        <f>HLOOKUP(F431,'HY Financials'!$4:$4,1,0)</f>
        <v>HDMIPS</v>
      </c>
    </row>
    <row r="432" spans="1:27">
      <c r="A432" s="60" t="str">
        <f>IFERROR(VLOOKUP(J432,'TB mapping'!A:D,4,0),0)</f>
        <v>Ignore</v>
      </c>
      <c r="B432" s="60" t="str">
        <f>IFERROR(VLOOKUP(J432,'TB mapping'!A:C,3,0),0)</f>
        <v>Ignore</v>
      </c>
      <c r="C432" s="60" t="str">
        <f t="shared" si="20"/>
        <v>HDMIPSIgnore</v>
      </c>
      <c r="D432" s="60" t="str">
        <f t="shared" si="21"/>
        <v>HDMIPSIgnore</v>
      </c>
      <c r="E432" s="54" t="s">
        <v>790</v>
      </c>
      <c r="F432" s="54" t="s">
        <v>6</v>
      </c>
      <c r="G432" s="54" t="s">
        <v>1192</v>
      </c>
      <c r="H432" s="55">
        <v>212000</v>
      </c>
      <c r="I432" s="54" t="s">
        <v>809</v>
      </c>
      <c r="J432" s="55">
        <v>212150</v>
      </c>
      <c r="K432" s="55">
        <v>0</v>
      </c>
      <c r="L432" s="54" t="s">
        <v>1077</v>
      </c>
      <c r="M432" s="54" t="s">
        <v>793</v>
      </c>
      <c r="N432" s="55">
        <v>0</v>
      </c>
      <c r="O432" s="55">
        <v>0</v>
      </c>
      <c r="P432" s="55">
        <v>0</v>
      </c>
      <c r="Q432" s="55">
        <v>5225432.6399999997</v>
      </c>
      <c r="R432" s="55">
        <v>0</v>
      </c>
      <c r="S432" s="55">
        <v>5225432.6399999997</v>
      </c>
      <c r="T432" s="55">
        <v>0</v>
      </c>
      <c r="U432" s="55">
        <v>0</v>
      </c>
      <c r="V432" s="55">
        <v>0</v>
      </c>
      <c r="W432" s="55">
        <v>5225432.6399999997</v>
      </c>
      <c r="X432" s="55">
        <v>0</v>
      </c>
      <c r="Y432" s="55">
        <v>5225432.6399999997</v>
      </c>
      <c r="Z432" s="61">
        <f t="shared" si="22"/>
        <v>0.52254326399999995</v>
      </c>
      <c r="AA432" s="59" t="str">
        <f>HLOOKUP(F432,'HY Financials'!$4:$4,1,0)</f>
        <v>HDMIPS</v>
      </c>
    </row>
    <row r="433" spans="1:27">
      <c r="A433" s="60" t="str">
        <f>IFERROR(VLOOKUP(J433,'TB mapping'!A:D,4,0),0)</f>
        <v>Ignore</v>
      </c>
      <c r="B433" s="60" t="str">
        <f>IFERROR(VLOOKUP(J433,'TB mapping'!A:C,3,0),0)</f>
        <v>Ignore</v>
      </c>
      <c r="C433" s="60" t="str">
        <f t="shared" si="20"/>
        <v>HDMIPSIgnore</v>
      </c>
      <c r="D433" s="60" t="str">
        <f t="shared" si="21"/>
        <v>HDMIPSIgnore</v>
      </c>
      <c r="E433" s="54" t="s">
        <v>790</v>
      </c>
      <c r="F433" s="54" t="s">
        <v>6</v>
      </c>
      <c r="G433" s="54" t="s">
        <v>1192</v>
      </c>
      <c r="H433" s="55">
        <v>212000</v>
      </c>
      <c r="I433" s="54" t="s">
        <v>809</v>
      </c>
      <c r="J433" s="55">
        <v>212160</v>
      </c>
      <c r="K433" s="55">
        <v>0</v>
      </c>
      <c r="L433" s="54" t="s">
        <v>811</v>
      </c>
      <c r="M433" s="54" t="s">
        <v>793</v>
      </c>
      <c r="N433" s="55">
        <v>-348.32</v>
      </c>
      <c r="O433" s="55">
        <v>0</v>
      </c>
      <c r="P433" s="55">
        <v>0</v>
      </c>
      <c r="Q433" s="55">
        <v>0</v>
      </c>
      <c r="R433" s="55">
        <v>-348.32</v>
      </c>
      <c r="S433" s="55">
        <v>0</v>
      </c>
      <c r="T433" s="55">
        <v>-348.32</v>
      </c>
      <c r="U433" s="55">
        <v>0</v>
      </c>
      <c r="V433" s="55">
        <v>0</v>
      </c>
      <c r="W433" s="55">
        <v>0</v>
      </c>
      <c r="X433" s="55">
        <v>-348.32</v>
      </c>
      <c r="Y433" s="55">
        <v>0</v>
      </c>
      <c r="Z433" s="61">
        <f t="shared" si="22"/>
        <v>0</v>
      </c>
      <c r="AA433" s="59" t="str">
        <f>HLOOKUP(F433,'HY Financials'!$4:$4,1,0)</f>
        <v>HDMIPS</v>
      </c>
    </row>
    <row r="434" spans="1:27">
      <c r="A434" s="60" t="str">
        <f>IFERROR(VLOOKUP(J434,'TB mapping'!A:D,4,0),0)</f>
        <v>Ignore</v>
      </c>
      <c r="B434" s="60" t="str">
        <f>IFERROR(VLOOKUP(J434,'TB mapping'!A:C,3,0),0)</f>
        <v>Ignore</v>
      </c>
      <c r="C434" s="60" t="str">
        <f t="shared" si="20"/>
        <v>HDMIPSIgnore</v>
      </c>
      <c r="D434" s="60" t="str">
        <f t="shared" si="21"/>
        <v>HDMIPSIgnore</v>
      </c>
      <c r="E434" s="54" t="s">
        <v>790</v>
      </c>
      <c r="F434" s="54" t="s">
        <v>6</v>
      </c>
      <c r="G434" s="54" t="s">
        <v>1192</v>
      </c>
      <c r="H434" s="55">
        <v>212000</v>
      </c>
      <c r="I434" s="54" t="s">
        <v>809</v>
      </c>
      <c r="J434" s="55">
        <v>212220</v>
      </c>
      <c r="K434" s="55">
        <v>0</v>
      </c>
      <c r="L434" s="54" t="s">
        <v>812</v>
      </c>
      <c r="M434" s="54" t="s">
        <v>793</v>
      </c>
      <c r="N434" s="55">
        <v>0</v>
      </c>
      <c r="O434" s="55">
        <v>250920.36</v>
      </c>
      <c r="P434" s="55">
        <v>-61886.720000000001</v>
      </c>
      <c r="Q434" s="55">
        <v>0</v>
      </c>
      <c r="R434" s="55">
        <v>0</v>
      </c>
      <c r="S434" s="55">
        <v>189033.64</v>
      </c>
      <c r="T434" s="55">
        <v>0</v>
      </c>
      <c r="U434" s="55">
        <v>250920.36</v>
      </c>
      <c r="V434" s="55">
        <v>-61886.720000000001</v>
      </c>
      <c r="W434" s="55">
        <v>0</v>
      </c>
      <c r="X434" s="55">
        <v>0</v>
      </c>
      <c r="Y434" s="55">
        <v>189033.64</v>
      </c>
      <c r="Z434" s="61">
        <f t="shared" si="22"/>
        <v>-6.1886720000000001E-3</v>
      </c>
      <c r="AA434" s="59" t="str">
        <f>HLOOKUP(F434,'HY Financials'!$4:$4,1,0)</f>
        <v>HDMIPS</v>
      </c>
    </row>
    <row r="435" spans="1:27">
      <c r="A435" s="60" t="str">
        <f>IFERROR(VLOOKUP(J435,'TB mapping'!A:D,4,0),0)</f>
        <v>Ignore</v>
      </c>
      <c r="B435" s="60" t="str">
        <f>IFERROR(VLOOKUP(J435,'TB mapping'!A:C,3,0),0)</f>
        <v>Ignore</v>
      </c>
      <c r="C435" s="60" t="str">
        <f t="shared" si="20"/>
        <v>HDMIPSIgnore</v>
      </c>
      <c r="D435" s="60" t="str">
        <f t="shared" si="21"/>
        <v>HDMIPSIgnore</v>
      </c>
      <c r="E435" s="54" t="s">
        <v>790</v>
      </c>
      <c r="F435" s="54" t="s">
        <v>6</v>
      </c>
      <c r="G435" s="54" t="s">
        <v>1192</v>
      </c>
      <c r="H435" s="55">
        <v>212000</v>
      </c>
      <c r="I435" s="54" t="s">
        <v>809</v>
      </c>
      <c r="J435" s="55">
        <v>212227</v>
      </c>
      <c r="K435" s="55">
        <v>0</v>
      </c>
      <c r="L435" s="54" t="s">
        <v>994</v>
      </c>
      <c r="M435" s="54" t="s">
        <v>793</v>
      </c>
      <c r="N435" s="55">
        <v>0</v>
      </c>
      <c r="O435" s="55">
        <v>6024.7</v>
      </c>
      <c r="P435" s="55">
        <v>0</v>
      </c>
      <c r="Q435" s="55">
        <v>4339.3900000000003</v>
      </c>
      <c r="R435" s="55">
        <v>0</v>
      </c>
      <c r="S435" s="55">
        <v>10364.09</v>
      </c>
      <c r="T435" s="55">
        <v>0</v>
      </c>
      <c r="U435" s="55">
        <v>6024.7</v>
      </c>
      <c r="V435" s="55">
        <v>0</v>
      </c>
      <c r="W435" s="55">
        <v>4339.3900000000003</v>
      </c>
      <c r="X435" s="55">
        <v>0</v>
      </c>
      <c r="Y435" s="55">
        <v>10364.09</v>
      </c>
      <c r="Z435" s="61">
        <f t="shared" si="22"/>
        <v>4.3393900000000005E-4</v>
      </c>
      <c r="AA435" s="59" t="str">
        <f>HLOOKUP(F435,'HY Financials'!$4:$4,1,0)</f>
        <v>HDMIPS</v>
      </c>
    </row>
    <row r="436" spans="1:27">
      <c r="A436" s="60" t="str">
        <f>IFERROR(VLOOKUP(J436,'TB mapping'!A:D,4,0),0)</f>
        <v>Ignore</v>
      </c>
      <c r="B436" s="60" t="str">
        <f>IFERROR(VLOOKUP(J436,'TB mapping'!A:C,3,0),0)</f>
        <v>Ignore</v>
      </c>
      <c r="C436" s="60" t="str">
        <f t="shared" si="20"/>
        <v>HDMIPSIgnore</v>
      </c>
      <c r="D436" s="60" t="str">
        <f t="shared" si="21"/>
        <v>HDMIPSIgnore</v>
      </c>
      <c r="E436" s="54" t="s">
        <v>790</v>
      </c>
      <c r="F436" s="54" t="s">
        <v>6</v>
      </c>
      <c r="G436" s="54" t="s">
        <v>1192</v>
      </c>
      <c r="H436" s="55">
        <v>212000</v>
      </c>
      <c r="I436" s="54" t="s">
        <v>809</v>
      </c>
      <c r="J436" s="55">
        <v>212233</v>
      </c>
      <c r="K436" s="55">
        <v>0</v>
      </c>
      <c r="L436" s="54" t="s">
        <v>897</v>
      </c>
      <c r="M436" s="54" t="s">
        <v>793</v>
      </c>
      <c r="N436" s="55">
        <v>0</v>
      </c>
      <c r="O436" s="55">
        <v>29227</v>
      </c>
      <c r="P436" s="55">
        <v>-8946</v>
      </c>
      <c r="Q436" s="55">
        <v>0</v>
      </c>
      <c r="R436" s="55">
        <v>0</v>
      </c>
      <c r="S436" s="55">
        <v>20281</v>
      </c>
      <c r="T436" s="55">
        <v>0</v>
      </c>
      <c r="U436" s="55">
        <v>29227</v>
      </c>
      <c r="V436" s="55">
        <v>-8946</v>
      </c>
      <c r="W436" s="55">
        <v>0</v>
      </c>
      <c r="X436" s="55">
        <v>0</v>
      </c>
      <c r="Y436" s="55">
        <v>20281</v>
      </c>
      <c r="Z436" s="61">
        <f t="shared" si="22"/>
        <v>-8.9459999999999995E-4</v>
      </c>
      <c r="AA436" s="59" t="str">
        <f>HLOOKUP(F436,'HY Financials'!$4:$4,1,0)</f>
        <v>HDMIPS</v>
      </c>
    </row>
    <row r="437" spans="1:27">
      <c r="A437" s="60" t="str">
        <f>IFERROR(VLOOKUP(J437,'TB mapping'!A:D,4,0),0)</f>
        <v>Ignore</v>
      </c>
      <c r="B437" s="60" t="str">
        <f>IFERROR(VLOOKUP(J437,'TB mapping'!A:C,3,0),0)</f>
        <v>Ignore</v>
      </c>
      <c r="C437" s="60" t="str">
        <f t="shared" si="20"/>
        <v>HDMIPSIgnore</v>
      </c>
      <c r="D437" s="60" t="str">
        <f t="shared" si="21"/>
        <v>HDMIPSIgnore</v>
      </c>
      <c r="E437" s="54" t="s">
        <v>790</v>
      </c>
      <c r="F437" s="54" t="s">
        <v>6</v>
      </c>
      <c r="G437" s="54" t="s">
        <v>1192</v>
      </c>
      <c r="H437" s="55">
        <v>212000</v>
      </c>
      <c r="I437" s="54" t="s">
        <v>809</v>
      </c>
      <c r="J437" s="55">
        <v>212240</v>
      </c>
      <c r="K437" s="55">
        <v>0</v>
      </c>
      <c r="L437" s="54" t="s">
        <v>813</v>
      </c>
      <c r="M437" s="54" t="s">
        <v>793</v>
      </c>
      <c r="N437" s="55">
        <v>0</v>
      </c>
      <c r="O437" s="55">
        <v>14273.63</v>
      </c>
      <c r="P437" s="55">
        <v>0</v>
      </c>
      <c r="Q437" s="55">
        <v>2077.63</v>
      </c>
      <c r="R437" s="55">
        <v>0</v>
      </c>
      <c r="S437" s="55">
        <v>16351.26</v>
      </c>
      <c r="T437" s="55">
        <v>0</v>
      </c>
      <c r="U437" s="55">
        <v>14273.63</v>
      </c>
      <c r="V437" s="55">
        <v>0</v>
      </c>
      <c r="W437" s="55">
        <v>2077.63</v>
      </c>
      <c r="X437" s="55">
        <v>0</v>
      </c>
      <c r="Y437" s="55">
        <v>16351.26</v>
      </c>
      <c r="Z437" s="61">
        <f t="shared" si="22"/>
        <v>2.0776300000000002E-4</v>
      </c>
      <c r="AA437" s="59" t="str">
        <f>HLOOKUP(F437,'HY Financials'!$4:$4,1,0)</f>
        <v>HDMIPS</v>
      </c>
    </row>
    <row r="438" spans="1:27">
      <c r="A438" s="60" t="str">
        <f>IFERROR(VLOOKUP(J438,'TB mapping'!A:D,4,0),0)</f>
        <v>Ignore</v>
      </c>
      <c r="B438" s="60" t="str">
        <f>IFERROR(VLOOKUP(J438,'TB mapping'!A:C,3,0),0)</f>
        <v>Ignore</v>
      </c>
      <c r="C438" s="60" t="str">
        <f t="shared" si="20"/>
        <v>HDMIPSIgnore</v>
      </c>
      <c r="D438" s="60" t="str">
        <f t="shared" si="21"/>
        <v>HDMIPSIgnore</v>
      </c>
      <c r="E438" s="54" t="s">
        <v>790</v>
      </c>
      <c r="F438" s="54" t="s">
        <v>6</v>
      </c>
      <c r="G438" s="54" t="s">
        <v>1192</v>
      </c>
      <c r="H438" s="55">
        <v>212000</v>
      </c>
      <c r="I438" s="54" t="s">
        <v>809</v>
      </c>
      <c r="J438" s="55">
        <v>212247</v>
      </c>
      <c r="K438" s="55">
        <v>0</v>
      </c>
      <c r="L438" s="54" t="s">
        <v>898</v>
      </c>
      <c r="M438" s="54" t="s">
        <v>793</v>
      </c>
      <c r="N438" s="55">
        <v>0</v>
      </c>
      <c r="O438" s="55">
        <v>450</v>
      </c>
      <c r="P438" s="55">
        <v>0</v>
      </c>
      <c r="Q438" s="55">
        <v>100</v>
      </c>
      <c r="R438" s="55">
        <v>0</v>
      </c>
      <c r="S438" s="55">
        <v>550</v>
      </c>
      <c r="T438" s="55">
        <v>0</v>
      </c>
      <c r="U438" s="55">
        <v>450</v>
      </c>
      <c r="V438" s="55">
        <v>0</v>
      </c>
      <c r="W438" s="55">
        <v>100</v>
      </c>
      <c r="X438" s="55">
        <v>0</v>
      </c>
      <c r="Y438" s="55">
        <v>550</v>
      </c>
      <c r="Z438" s="61">
        <f t="shared" si="22"/>
        <v>1.0000000000000001E-5</v>
      </c>
      <c r="AA438" s="59" t="str">
        <f>HLOOKUP(F438,'HY Financials'!$4:$4,1,0)</f>
        <v>HDMIPS</v>
      </c>
    </row>
    <row r="439" spans="1:27">
      <c r="A439" s="60" t="str">
        <f>IFERROR(VLOOKUP(J439,'TB mapping'!A:D,4,0),0)</f>
        <v>Ignore</v>
      </c>
      <c r="B439" s="60" t="str">
        <f>IFERROR(VLOOKUP(J439,'TB mapping'!A:C,3,0),0)</f>
        <v>Ignore</v>
      </c>
      <c r="C439" s="60" t="str">
        <f t="shared" si="20"/>
        <v>HDMIPSIgnore</v>
      </c>
      <c r="D439" s="60" t="str">
        <f t="shared" si="21"/>
        <v>HDMIPSIgnore</v>
      </c>
      <c r="E439" s="54" t="s">
        <v>790</v>
      </c>
      <c r="F439" s="54" t="s">
        <v>6</v>
      </c>
      <c r="G439" s="54" t="s">
        <v>1192</v>
      </c>
      <c r="H439" s="55">
        <v>212000</v>
      </c>
      <c r="I439" s="54" t="s">
        <v>809</v>
      </c>
      <c r="J439" s="55">
        <v>212252</v>
      </c>
      <c r="K439" s="55">
        <v>0</v>
      </c>
      <c r="L439" s="54" t="s">
        <v>814</v>
      </c>
      <c r="M439" s="54" t="s">
        <v>793</v>
      </c>
      <c r="N439" s="55">
        <v>0</v>
      </c>
      <c r="O439" s="55">
        <v>633821.24</v>
      </c>
      <c r="P439" s="55">
        <v>0</v>
      </c>
      <c r="Q439" s="55">
        <v>6434.29</v>
      </c>
      <c r="R439" s="55">
        <v>0</v>
      </c>
      <c r="S439" s="55">
        <v>640255.53</v>
      </c>
      <c r="T439" s="55">
        <v>0</v>
      </c>
      <c r="U439" s="55">
        <v>633821.24</v>
      </c>
      <c r="V439" s="55">
        <v>0</v>
      </c>
      <c r="W439" s="55">
        <v>6434.29</v>
      </c>
      <c r="X439" s="55">
        <v>0</v>
      </c>
      <c r="Y439" s="55">
        <v>640255.53</v>
      </c>
      <c r="Z439" s="61">
        <f t="shared" si="22"/>
        <v>6.4342900000000005E-4</v>
      </c>
      <c r="AA439" s="59" t="str">
        <f>HLOOKUP(F439,'HY Financials'!$4:$4,1,0)</f>
        <v>HDMIPS</v>
      </c>
    </row>
    <row r="440" spans="1:27">
      <c r="A440" s="60" t="str">
        <f>IFERROR(VLOOKUP(J440,'TB mapping'!A:D,4,0),0)</f>
        <v>Ignore</v>
      </c>
      <c r="B440" s="60" t="str">
        <f>IFERROR(VLOOKUP(J440,'TB mapping'!A:C,3,0),0)</f>
        <v>Ignore</v>
      </c>
      <c r="C440" s="60" t="str">
        <f t="shared" si="20"/>
        <v>HDMIPSIgnore</v>
      </c>
      <c r="D440" s="60" t="str">
        <f t="shared" si="21"/>
        <v>HDMIPSIgnore</v>
      </c>
      <c r="E440" s="54" t="s">
        <v>790</v>
      </c>
      <c r="F440" s="54" t="s">
        <v>6</v>
      </c>
      <c r="G440" s="54" t="s">
        <v>1192</v>
      </c>
      <c r="H440" s="55">
        <v>212000</v>
      </c>
      <c r="I440" s="54" t="s">
        <v>809</v>
      </c>
      <c r="J440" s="55">
        <v>212253</v>
      </c>
      <c r="K440" s="55">
        <v>0</v>
      </c>
      <c r="L440" s="54" t="s">
        <v>899</v>
      </c>
      <c r="M440" s="54" t="s">
        <v>793</v>
      </c>
      <c r="N440" s="55">
        <v>-625513.82000000007</v>
      </c>
      <c r="O440" s="55">
        <v>0</v>
      </c>
      <c r="P440" s="55">
        <v>-13212.93</v>
      </c>
      <c r="Q440" s="55">
        <v>0</v>
      </c>
      <c r="R440" s="55">
        <v>-638726.75</v>
      </c>
      <c r="S440" s="55">
        <v>0</v>
      </c>
      <c r="T440" s="55">
        <v>-625513.82000000007</v>
      </c>
      <c r="U440" s="55">
        <v>0</v>
      </c>
      <c r="V440" s="55">
        <v>-13212.93</v>
      </c>
      <c r="W440" s="55">
        <v>0</v>
      </c>
      <c r="X440" s="55">
        <v>-638726.75</v>
      </c>
      <c r="Y440" s="55">
        <v>0</v>
      </c>
      <c r="Z440" s="61">
        <f t="shared" si="22"/>
        <v>-1.3212930000000001E-3</v>
      </c>
      <c r="AA440" s="59" t="str">
        <f>HLOOKUP(F440,'HY Financials'!$4:$4,1,0)</f>
        <v>HDMIPS</v>
      </c>
    </row>
    <row r="441" spans="1:27">
      <c r="A441" s="60" t="str">
        <f>IFERROR(VLOOKUP(J441,'TB mapping'!A:D,4,0),0)</f>
        <v>Ignore</v>
      </c>
      <c r="B441" s="60" t="str">
        <f>IFERROR(VLOOKUP(J441,'TB mapping'!A:C,3,0),0)</f>
        <v>Ignore</v>
      </c>
      <c r="C441" s="60" t="str">
        <f t="shared" si="20"/>
        <v>HDMIPSIgnore</v>
      </c>
      <c r="D441" s="60" t="str">
        <f t="shared" si="21"/>
        <v>HDMIPSIgnore</v>
      </c>
      <c r="E441" s="54" t="s">
        <v>790</v>
      </c>
      <c r="F441" s="54" t="s">
        <v>6</v>
      </c>
      <c r="G441" s="54" t="s">
        <v>1192</v>
      </c>
      <c r="H441" s="55">
        <v>212000</v>
      </c>
      <c r="I441" s="54" t="s">
        <v>809</v>
      </c>
      <c r="J441" s="55">
        <v>212255</v>
      </c>
      <c r="K441" s="55">
        <v>0</v>
      </c>
      <c r="L441" s="54" t="s">
        <v>815</v>
      </c>
      <c r="M441" s="54" t="s">
        <v>793</v>
      </c>
      <c r="N441" s="55">
        <v>0</v>
      </c>
      <c r="O441" s="55">
        <v>3475554.29</v>
      </c>
      <c r="P441" s="55">
        <v>0</v>
      </c>
      <c r="Q441" s="55">
        <v>3280001.68</v>
      </c>
      <c r="R441" s="55">
        <v>0</v>
      </c>
      <c r="S441" s="55">
        <v>6755555.9699999997</v>
      </c>
      <c r="T441" s="55">
        <v>0</v>
      </c>
      <c r="U441" s="55">
        <v>3475554.29</v>
      </c>
      <c r="V441" s="55">
        <v>0</v>
      </c>
      <c r="W441" s="55">
        <v>3280001.68</v>
      </c>
      <c r="X441" s="55">
        <v>0</v>
      </c>
      <c r="Y441" s="55">
        <v>6755555.9699999997</v>
      </c>
      <c r="Z441" s="61">
        <f t="shared" si="22"/>
        <v>0.32800016800000004</v>
      </c>
      <c r="AA441" s="59" t="str">
        <f>HLOOKUP(F441,'HY Financials'!$4:$4,1,0)</f>
        <v>HDMIPS</v>
      </c>
    </row>
    <row r="442" spans="1:27">
      <c r="A442" s="60" t="str">
        <f>IFERROR(VLOOKUP(J442,'TB mapping'!A:D,4,0),0)</f>
        <v>Ignore</v>
      </c>
      <c r="B442" s="60" t="str">
        <f>IFERROR(VLOOKUP(J442,'TB mapping'!A:C,3,0),0)</f>
        <v>Ignore</v>
      </c>
      <c r="C442" s="60" t="str">
        <f t="shared" si="20"/>
        <v>HDMIPSIgnore</v>
      </c>
      <c r="D442" s="60" t="str">
        <f t="shared" si="21"/>
        <v>HDMIPSIgnore</v>
      </c>
      <c r="E442" s="54" t="s">
        <v>790</v>
      </c>
      <c r="F442" s="54" t="s">
        <v>6</v>
      </c>
      <c r="G442" s="54" t="s">
        <v>1192</v>
      </c>
      <c r="H442" s="55">
        <v>212000</v>
      </c>
      <c r="I442" s="54" t="s">
        <v>809</v>
      </c>
      <c r="J442" s="55">
        <v>212257</v>
      </c>
      <c r="K442" s="55">
        <v>0</v>
      </c>
      <c r="L442" s="54" t="s">
        <v>816</v>
      </c>
      <c r="M442" s="54" t="s">
        <v>793</v>
      </c>
      <c r="N442" s="55">
        <v>-2832884</v>
      </c>
      <c r="O442" s="55">
        <v>0</v>
      </c>
      <c r="P442" s="55">
        <v>-3067442.82</v>
      </c>
      <c r="Q442" s="55">
        <v>0</v>
      </c>
      <c r="R442" s="55">
        <v>-5900326.8200000003</v>
      </c>
      <c r="S442" s="55">
        <v>0</v>
      </c>
      <c r="T442" s="55">
        <v>-2832884</v>
      </c>
      <c r="U442" s="55">
        <v>0</v>
      </c>
      <c r="V442" s="55">
        <v>-3067442.82</v>
      </c>
      <c r="W442" s="55">
        <v>0</v>
      </c>
      <c r="X442" s="55">
        <v>-5900326.8200000003</v>
      </c>
      <c r="Y442" s="55">
        <v>0</v>
      </c>
      <c r="Z442" s="61">
        <f t="shared" si="22"/>
        <v>-0.30674428199999998</v>
      </c>
      <c r="AA442" s="59" t="str">
        <f>HLOOKUP(F442,'HY Financials'!$4:$4,1,0)</f>
        <v>HDMIPS</v>
      </c>
    </row>
    <row r="443" spans="1:27">
      <c r="A443" s="60" t="str">
        <f>IFERROR(VLOOKUP(J443,'TB mapping'!A:D,4,0),0)</f>
        <v>Ignore</v>
      </c>
      <c r="B443" s="60" t="str">
        <f>IFERROR(VLOOKUP(J443,'TB mapping'!A:C,3,0),0)</f>
        <v>Ignore</v>
      </c>
      <c r="C443" s="60" t="str">
        <f t="shared" si="20"/>
        <v>HDMIPSIgnore</v>
      </c>
      <c r="D443" s="60" t="str">
        <f t="shared" si="21"/>
        <v>HDMIPSIgnore</v>
      </c>
      <c r="E443" s="54" t="s">
        <v>790</v>
      </c>
      <c r="F443" s="54" t="s">
        <v>6</v>
      </c>
      <c r="G443" s="54" t="s">
        <v>1192</v>
      </c>
      <c r="H443" s="55">
        <v>212000</v>
      </c>
      <c r="I443" s="54" t="s">
        <v>809</v>
      </c>
      <c r="J443" s="55">
        <v>212258</v>
      </c>
      <c r="K443" s="55">
        <v>0</v>
      </c>
      <c r="L443" s="54" t="s">
        <v>900</v>
      </c>
      <c r="M443" s="54" t="s">
        <v>793</v>
      </c>
      <c r="N443" s="55">
        <v>0</v>
      </c>
      <c r="O443" s="55">
        <v>5000</v>
      </c>
      <c r="P443" s="55">
        <v>-5000</v>
      </c>
      <c r="Q443" s="55">
        <v>0</v>
      </c>
      <c r="R443" s="55">
        <v>0</v>
      </c>
      <c r="S443" s="55">
        <v>0</v>
      </c>
      <c r="T443" s="55">
        <v>0</v>
      </c>
      <c r="U443" s="55">
        <v>5000</v>
      </c>
      <c r="V443" s="55">
        <v>-5000</v>
      </c>
      <c r="W443" s="55">
        <v>0</v>
      </c>
      <c r="X443" s="55">
        <v>0</v>
      </c>
      <c r="Y443" s="55">
        <v>0</v>
      </c>
      <c r="Z443" s="61">
        <f t="shared" si="22"/>
        <v>-5.0000000000000001E-4</v>
      </c>
      <c r="AA443" s="59" t="str">
        <f>HLOOKUP(F443,'HY Financials'!$4:$4,1,0)</f>
        <v>HDMIPS</v>
      </c>
    </row>
    <row r="444" spans="1:27">
      <c r="A444" s="60" t="str">
        <f>IFERROR(VLOOKUP(J444,'TB mapping'!A:D,4,0),0)</f>
        <v>Ignore</v>
      </c>
      <c r="B444" s="60" t="str">
        <f>IFERROR(VLOOKUP(J444,'TB mapping'!A:C,3,0),0)</f>
        <v>Ignore</v>
      </c>
      <c r="C444" s="60" t="str">
        <f t="shared" si="20"/>
        <v>HDMIPSIgnore</v>
      </c>
      <c r="D444" s="60" t="str">
        <f t="shared" si="21"/>
        <v>HDMIPSIgnore</v>
      </c>
      <c r="E444" s="54" t="s">
        <v>790</v>
      </c>
      <c r="F444" s="54" t="s">
        <v>6</v>
      </c>
      <c r="G444" s="54" t="s">
        <v>1192</v>
      </c>
      <c r="H444" s="55">
        <v>212000</v>
      </c>
      <c r="I444" s="54" t="s">
        <v>809</v>
      </c>
      <c r="J444" s="55">
        <v>212271</v>
      </c>
      <c r="K444" s="55">
        <v>0</v>
      </c>
      <c r="L444" s="54" t="s">
        <v>817</v>
      </c>
      <c r="M444" s="54" t="s">
        <v>793</v>
      </c>
      <c r="N444" s="55">
        <v>0</v>
      </c>
      <c r="O444" s="55">
        <v>76604.290000000008</v>
      </c>
      <c r="P444" s="55">
        <v>0</v>
      </c>
      <c r="Q444" s="55">
        <v>1360.88</v>
      </c>
      <c r="R444" s="55">
        <v>0</v>
      </c>
      <c r="S444" s="55">
        <v>77965.17</v>
      </c>
      <c r="T444" s="55">
        <v>0</v>
      </c>
      <c r="U444" s="55">
        <v>76604.290000000008</v>
      </c>
      <c r="V444" s="55">
        <v>0</v>
      </c>
      <c r="W444" s="55">
        <v>1360.88</v>
      </c>
      <c r="X444" s="55">
        <v>0</v>
      </c>
      <c r="Y444" s="55">
        <v>77965.17</v>
      </c>
      <c r="Z444" s="61">
        <f t="shared" si="22"/>
        <v>1.36088E-4</v>
      </c>
      <c r="AA444" s="59" t="str">
        <f>HLOOKUP(F444,'HY Financials'!$4:$4,1,0)</f>
        <v>HDMIPS</v>
      </c>
    </row>
    <row r="445" spans="1:27">
      <c r="A445" s="60" t="str">
        <f>IFERROR(VLOOKUP(J445,'TB mapping'!A:D,4,0),0)</f>
        <v>Ignore</v>
      </c>
      <c r="B445" s="60" t="str">
        <f>IFERROR(VLOOKUP(J445,'TB mapping'!A:C,3,0),0)</f>
        <v>Ignore</v>
      </c>
      <c r="C445" s="60" t="str">
        <f t="shared" si="20"/>
        <v>HDMIPSIgnore</v>
      </c>
      <c r="D445" s="60" t="str">
        <f t="shared" si="21"/>
        <v>HDMIPSIgnore</v>
      </c>
      <c r="E445" s="54" t="s">
        <v>790</v>
      </c>
      <c r="F445" s="54" t="s">
        <v>6</v>
      </c>
      <c r="G445" s="54" t="s">
        <v>1192</v>
      </c>
      <c r="H445" s="55">
        <v>212000</v>
      </c>
      <c r="I445" s="54" t="s">
        <v>809</v>
      </c>
      <c r="J445" s="55">
        <v>212272</v>
      </c>
      <c r="K445" s="55">
        <v>0</v>
      </c>
      <c r="L445" s="54" t="s">
        <v>818</v>
      </c>
      <c r="M445" s="54" t="s">
        <v>793</v>
      </c>
      <c r="N445" s="55">
        <v>0</v>
      </c>
      <c r="O445" s="55">
        <v>76604.290000000008</v>
      </c>
      <c r="P445" s="55">
        <v>0</v>
      </c>
      <c r="Q445" s="55">
        <v>1360.88</v>
      </c>
      <c r="R445" s="55">
        <v>0</v>
      </c>
      <c r="S445" s="55">
        <v>77965.17</v>
      </c>
      <c r="T445" s="55">
        <v>0</v>
      </c>
      <c r="U445" s="55">
        <v>76604.290000000008</v>
      </c>
      <c r="V445" s="55">
        <v>0</v>
      </c>
      <c r="W445" s="55">
        <v>1360.88</v>
      </c>
      <c r="X445" s="55">
        <v>0</v>
      </c>
      <c r="Y445" s="55">
        <v>77965.17</v>
      </c>
      <c r="Z445" s="61">
        <f t="shared" si="22"/>
        <v>1.36088E-4</v>
      </c>
      <c r="AA445" s="59" t="str">
        <f>HLOOKUP(F445,'HY Financials'!$4:$4,1,0)</f>
        <v>HDMIPS</v>
      </c>
    </row>
    <row r="446" spans="1:27">
      <c r="A446" s="60" t="str">
        <f>IFERROR(VLOOKUP(J446,'TB mapping'!A:D,4,0),0)</f>
        <v>Ignore</v>
      </c>
      <c r="B446" s="60" t="str">
        <f>IFERROR(VLOOKUP(J446,'TB mapping'!A:C,3,0),0)</f>
        <v>Ignore</v>
      </c>
      <c r="C446" s="60" t="str">
        <f t="shared" si="20"/>
        <v>HDMIPSIgnore</v>
      </c>
      <c r="D446" s="60" t="str">
        <f t="shared" si="21"/>
        <v>HDMIPSIgnore</v>
      </c>
      <c r="E446" s="54" t="s">
        <v>790</v>
      </c>
      <c r="F446" s="54" t="s">
        <v>6</v>
      </c>
      <c r="G446" s="54" t="s">
        <v>1192</v>
      </c>
      <c r="H446" s="55">
        <v>213000</v>
      </c>
      <c r="I446" s="54" t="s">
        <v>819</v>
      </c>
      <c r="J446" s="55">
        <v>213105</v>
      </c>
      <c r="K446" s="55">
        <v>0</v>
      </c>
      <c r="L446" s="54" t="s">
        <v>902</v>
      </c>
      <c r="M446" s="54" t="s">
        <v>793</v>
      </c>
      <c r="N446" s="55">
        <v>0</v>
      </c>
      <c r="O446" s="55">
        <v>9135.39</v>
      </c>
      <c r="P446" s="55">
        <v>0</v>
      </c>
      <c r="Q446" s="55">
        <v>0</v>
      </c>
      <c r="R446" s="55">
        <v>0</v>
      </c>
      <c r="S446" s="55">
        <v>9135.39</v>
      </c>
      <c r="T446" s="55">
        <v>0</v>
      </c>
      <c r="U446" s="55">
        <v>9135.39</v>
      </c>
      <c r="V446" s="55">
        <v>0</v>
      </c>
      <c r="W446" s="55">
        <v>0</v>
      </c>
      <c r="X446" s="55">
        <v>0</v>
      </c>
      <c r="Y446" s="55">
        <v>9135.39</v>
      </c>
      <c r="Z446" s="61">
        <f t="shared" si="22"/>
        <v>0</v>
      </c>
      <c r="AA446" s="59" t="str">
        <f>HLOOKUP(F446,'HY Financials'!$4:$4,1,0)</f>
        <v>HDMIPS</v>
      </c>
    </row>
    <row r="447" spans="1:27">
      <c r="A447" s="60" t="str">
        <f>IFERROR(VLOOKUP(J447,'TB mapping'!A:D,4,0),0)</f>
        <v>Ignore</v>
      </c>
      <c r="B447" s="60" t="str">
        <f>IFERROR(VLOOKUP(J447,'TB mapping'!A:C,3,0),0)</f>
        <v>Ignore</v>
      </c>
      <c r="C447" s="60" t="str">
        <f t="shared" si="20"/>
        <v>HDMIPSIgnore</v>
      </c>
      <c r="D447" s="60" t="str">
        <f t="shared" si="21"/>
        <v>HDMIPSIgnore</v>
      </c>
      <c r="E447" s="54" t="s">
        <v>790</v>
      </c>
      <c r="F447" s="54" t="s">
        <v>6</v>
      </c>
      <c r="G447" s="54" t="s">
        <v>1192</v>
      </c>
      <c r="H447" s="55">
        <v>213000</v>
      </c>
      <c r="I447" s="54" t="s">
        <v>819</v>
      </c>
      <c r="J447" s="55">
        <v>213141</v>
      </c>
      <c r="K447" s="55">
        <v>0</v>
      </c>
      <c r="L447" s="54" t="s">
        <v>903</v>
      </c>
      <c r="M447" s="54" t="s">
        <v>793</v>
      </c>
      <c r="N447" s="55">
        <v>0</v>
      </c>
      <c r="O447" s="55">
        <v>674.24</v>
      </c>
      <c r="P447" s="55">
        <v>0</v>
      </c>
      <c r="Q447" s="55">
        <v>0</v>
      </c>
      <c r="R447" s="55">
        <v>0</v>
      </c>
      <c r="S447" s="55">
        <v>674.24</v>
      </c>
      <c r="T447" s="55">
        <v>0</v>
      </c>
      <c r="U447" s="55">
        <v>674.24</v>
      </c>
      <c r="V447" s="55">
        <v>0</v>
      </c>
      <c r="W447" s="55">
        <v>0</v>
      </c>
      <c r="X447" s="55">
        <v>0</v>
      </c>
      <c r="Y447" s="55">
        <v>674.24</v>
      </c>
      <c r="Z447" s="61">
        <f t="shared" si="22"/>
        <v>0</v>
      </c>
      <c r="AA447" s="59" t="str">
        <f>HLOOKUP(F447,'HY Financials'!$4:$4,1,0)</f>
        <v>HDMIPS</v>
      </c>
    </row>
    <row r="448" spans="1:27">
      <c r="A448" s="60" t="str">
        <f>IFERROR(VLOOKUP(J448,'TB mapping'!A:D,4,0),0)</f>
        <v>Ignore</v>
      </c>
      <c r="B448" s="60" t="str">
        <f>IFERROR(VLOOKUP(J448,'TB mapping'!A:C,3,0),0)</f>
        <v>Ignore</v>
      </c>
      <c r="C448" s="60" t="str">
        <f t="shared" si="20"/>
        <v>HDMIPSIgnore</v>
      </c>
      <c r="D448" s="60" t="str">
        <f t="shared" si="21"/>
        <v>HDMIPSIgnore</v>
      </c>
      <c r="E448" s="54" t="s">
        <v>790</v>
      </c>
      <c r="F448" s="54" t="s">
        <v>6</v>
      </c>
      <c r="G448" s="54" t="s">
        <v>1192</v>
      </c>
      <c r="H448" s="55">
        <v>213000</v>
      </c>
      <c r="I448" s="54" t="s">
        <v>819</v>
      </c>
      <c r="J448" s="55">
        <v>213143</v>
      </c>
      <c r="K448" s="55">
        <v>0</v>
      </c>
      <c r="L448" s="54" t="s">
        <v>820</v>
      </c>
      <c r="M448" s="54" t="s">
        <v>793</v>
      </c>
      <c r="N448" s="55">
        <v>0</v>
      </c>
      <c r="O448" s="55">
        <v>40428.379999999997</v>
      </c>
      <c r="P448" s="55">
        <v>-43286.31</v>
      </c>
      <c r="Q448" s="55">
        <v>0</v>
      </c>
      <c r="R448" s="55">
        <v>-2857.93</v>
      </c>
      <c r="S448" s="55">
        <v>0</v>
      </c>
      <c r="T448" s="55">
        <v>0</v>
      </c>
      <c r="U448" s="55">
        <v>40428.379999999997</v>
      </c>
      <c r="V448" s="55">
        <v>-43286.31</v>
      </c>
      <c r="W448" s="55">
        <v>0</v>
      </c>
      <c r="X448" s="55">
        <v>-2857.93</v>
      </c>
      <c r="Y448" s="55">
        <v>0</v>
      </c>
      <c r="Z448" s="61">
        <f t="shared" si="22"/>
        <v>-4.3286309999999995E-3</v>
      </c>
      <c r="AA448" s="59" t="str">
        <f>HLOOKUP(F448,'HY Financials'!$4:$4,1,0)</f>
        <v>HDMIPS</v>
      </c>
    </row>
    <row r="449" spans="1:28">
      <c r="A449" s="60">
        <f>IFERROR(VLOOKUP(J449,'TB mapping'!A:D,4,0),0)</f>
        <v>0</v>
      </c>
      <c r="B449" s="60">
        <f>IFERROR(VLOOKUP(J449,'TB mapping'!A:C,3,0),0)</f>
        <v>0</v>
      </c>
      <c r="C449" s="60" t="str">
        <f t="shared" si="20"/>
        <v>HDMIPS0</v>
      </c>
      <c r="D449" s="60" t="str">
        <f t="shared" si="21"/>
        <v>HDMIPS0</v>
      </c>
      <c r="E449" s="54" t="s">
        <v>790</v>
      </c>
      <c r="F449" s="54" t="s">
        <v>6</v>
      </c>
      <c r="G449" s="54" t="s">
        <v>1192</v>
      </c>
      <c r="H449" s="55">
        <v>213000</v>
      </c>
      <c r="I449" s="54" t="s">
        <v>819</v>
      </c>
      <c r="J449" s="55">
        <v>213173</v>
      </c>
      <c r="K449" s="55">
        <v>0</v>
      </c>
      <c r="L449" s="54" t="s">
        <v>2072</v>
      </c>
      <c r="M449" s="54" t="s">
        <v>793</v>
      </c>
      <c r="N449" s="55">
        <v>0</v>
      </c>
      <c r="O449" s="55">
        <v>7277.11</v>
      </c>
      <c r="P449" s="55">
        <v>-7791.53</v>
      </c>
      <c r="Q449" s="55">
        <v>0</v>
      </c>
      <c r="R449" s="55">
        <v>-514.41999999999996</v>
      </c>
      <c r="S449" s="55">
        <v>0</v>
      </c>
      <c r="T449" s="55">
        <v>0</v>
      </c>
      <c r="U449" s="55">
        <v>7277.11</v>
      </c>
      <c r="V449" s="55">
        <v>-7791.53</v>
      </c>
      <c r="W449" s="55">
        <v>0</v>
      </c>
      <c r="X449" s="55">
        <v>-514.41999999999996</v>
      </c>
      <c r="Y449" s="55">
        <v>0</v>
      </c>
      <c r="Z449" s="61">
        <f t="shared" si="22"/>
        <v>-7.7915299999999999E-4</v>
      </c>
      <c r="AA449" s="59" t="str">
        <f>HLOOKUP(F449,'HY Financials'!$4:$4,1,0)</f>
        <v>HDMIPS</v>
      </c>
    </row>
    <row r="450" spans="1:28">
      <c r="A450" s="60" t="str">
        <f>IFERROR(VLOOKUP(J450,'TB mapping'!A:D,4,0),0)</f>
        <v>Ignore</v>
      </c>
      <c r="B450" s="60" t="str">
        <f>IFERROR(VLOOKUP(J450,'TB mapping'!A:C,3,0),0)</f>
        <v>Ignore</v>
      </c>
      <c r="C450" s="60" t="str">
        <f t="shared" si="20"/>
        <v>HDMIPSIgnore</v>
      </c>
      <c r="D450" s="60" t="str">
        <f t="shared" si="21"/>
        <v>HDMIPSIgnore</v>
      </c>
      <c r="E450" s="54" t="s">
        <v>790</v>
      </c>
      <c r="F450" s="54" t="s">
        <v>6</v>
      </c>
      <c r="G450" s="54" t="s">
        <v>1192</v>
      </c>
      <c r="H450" s="55">
        <v>213000</v>
      </c>
      <c r="I450" s="54" t="s">
        <v>819</v>
      </c>
      <c r="J450" s="55">
        <v>213500</v>
      </c>
      <c r="K450" s="55">
        <v>0</v>
      </c>
      <c r="L450" s="54" t="s">
        <v>821</v>
      </c>
      <c r="M450" s="54" t="s">
        <v>793</v>
      </c>
      <c r="N450" s="55">
        <v>0</v>
      </c>
      <c r="O450" s="55">
        <v>851160.39</v>
      </c>
      <c r="P450" s="55">
        <v>0</v>
      </c>
      <c r="Q450" s="55">
        <v>15121.73</v>
      </c>
      <c r="R450" s="55">
        <v>0</v>
      </c>
      <c r="S450" s="55">
        <v>866282.12</v>
      </c>
      <c r="T450" s="55">
        <v>0</v>
      </c>
      <c r="U450" s="55">
        <v>851160.39</v>
      </c>
      <c r="V450" s="55">
        <v>0</v>
      </c>
      <c r="W450" s="55">
        <v>15121.73</v>
      </c>
      <c r="X450" s="55">
        <v>0</v>
      </c>
      <c r="Y450" s="55">
        <v>866282.12</v>
      </c>
      <c r="Z450" s="61">
        <f t="shared" si="22"/>
        <v>1.5121729999999999E-3</v>
      </c>
      <c r="AA450" s="59" t="str">
        <f>HLOOKUP(F450,'HY Financials'!$4:$4,1,0)</f>
        <v>HDMIPS</v>
      </c>
    </row>
    <row r="451" spans="1:28">
      <c r="A451" s="60" t="str">
        <f>IFERROR(VLOOKUP(J451,'TB mapping'!A:D,4,0),0)</f>
        <v>Ignore</v>
      </c>
      <c r="B451" s="60" t="str">
        <f>IFERROR(VLOOKUP(J451,'TB mapping'!A:C,3,0),0)</f>
        <v>Ignore</v>
      </c>
      <c r="C451" s="60" t="str">
        <f t="shared" si="20"/>
        <v>HDMIPSIgnore</v>
      </c>
      <c r="D451" s="60" t="str">
        <f t="shared" si="21"/>
        <v>HDMIPSIgnore</v>
      </c>
      <c r="E451" s="54" t="s">
        <v>790</v>
      </c>
      <c r="F451" s="54" t="s">
        <v>6</v>
      </c>
      <c r="G451" s="54" t="s">
        <v>1192</v>
      </c>
      <c r="H451" s="55">
        <v>213000</v>
      </c>
      <c r="I451" s="54" t="s">
        <v>819</v>
      </c>
      <c r="J451" s="55">
        <v>213504</v>
      </c>
      <c r="K451" s="55">
        <v>0</v>
      </c>
      <c r="L451" s="54" t="s">
        <v>822</v>
      </c>
      <c r="M451" s="54" t="s">
        <v>793</v>
      </c>
      <c r="N451" s="55">
        <v>0</v>
      </c>
      <c r="O451" s="55">
        <v>22620.18</v>
      </c>
      <c r="P451" s="55">
        <v>0</v>
      </c>
      <c r="Q451" s="55">
        <v>0</v>
      </c>
      <c r="R451" s="55">
        <v>0</v>
      </c>
      <c r="S451" s="55">
        <v>22620.18</v>
      </c>
      <c r="T451" s="55">
        <v>0</v>
      </c>
      <c r="U451" s="55">
        <v>22620.18</v>
      </c>
      <c r="V451" s="55">
        <v>0</v>
      </c>
      <c r="W451" s="55">
        <v>0</v>
      </c>
      <c r="X451" s="55">
        <v>0</v>
      </c>
      <c r="Y451" s="55">
        <v>22620.18</v>
      </c>
      <c r="Z451" s="61">
        <f t="shared" si="22"/>
        <v>0</v>
      </c>
      <c r="AA451" s="59" t="str">
        <f>HLOOKUP(F451,'HY Financials'!$4:$4,1,0)</f>
        <v>HDMIPS</v>
      </c>
    </row>
    <row r="452" spans="1:28">
      <c r="A452" s="60" t="str">
        <f>IFERROR(VLOOKUP(J452,'TB mapping'!A:D,4,0),0)</f>
        <v>Ignore</v>
      </c>
      <c r="B452" s="60" t="str">
        <f>IFERROR(VLOOKUP(J452,'TB mapping'!A:C,3,0),0)</f>
        <v>Ignore</v>
      </c>
      <c r="C452" s="60" t="str">
        <f t="shared" ref="C452:C515" si="23">F452&amp;A452</f>
        <v>HDMIPSIgnore</v>
      </c>
      <c r="D452" s="60" t="str">
        <f t="shared" ref="D452:D515" si="24">F452&amp;B452</f>
        <v>HDMIPSIgnore</v>
      </c>
      <c r="E452" s="54" t="s">
        <v>790</v>
      </c>
      <c r="F452" s="54" t="s">
        <v>6</v>
      </c>
      <c r="G452" s="54" t="s">
        <v>1192</v>
      </c>
      <c r="H452" s="55">
        <v>301000</v>
      </c>
      <c r="I452" s="54" t="s">
        <v>823</v>
      </c>
      <c r="J452" s="55">
        <v>310000</v>
      </c>
      <c r="K452" s="55">
        <v>0</v>
      </c>
      <c r="L452" s="54" t="s">
        <v>824</v>
      </c>
      <c r="M452" s="54" t="s">
        <v>793</v>
      </c>
      <c r="N452" s="55">
        <v>0</v>
      </c>
      <c r="O452" s="55">
        <v>320383336.58999997</v>
      </c>
      <c r="P452" s="55">
        <v>-3302181.32</v>
      </c>
      <c r="Q452" s="55">
        <v>0</v>
      </c>
      <c r="R452" s="55">
        <v>0</v>
      </c>
      <c r="S452" s="55">
        <v>317081155.26999998</v>
      </c>
      <c r="T452" s="55">
        <v>0</v>
      </c>
      <c r="U452" s="55">
        <v>320383336.58999997</v>
      </c>
      <c r="V452" s="55">
        <v>-3302181.32</v>
      </c>
      <c r="W452" s="55">
        <v>0</v>
      </c>
      <c r="X452" s="55">
        <v>0</v>
      </c>
      <c r="Y452" s="55">
        <v>317081155.26999998</v>
      </c>
      <c r="Z452" s="61">
        <f t="shared" ref="Z452:Z515" si="25">IF(I452="Issue Capital",(X452+Y452)/10000000,(V452+W452)/10000000)</f>
        <v>31.708115526999997</v>
      </c>
      <c r="AA452" s="59" t="str">
        <f>HLOOKUP(F452,'HY Financials'!$4:$4,1,0)</f>
        <v>HDMIPS</v>
      </c>
    </row>
    <row r="453" spans="1:28">
      <c r="A453" s="60" t="str">
        <f>IFERROR(VLOOKUP(J453,'TB mapping'!A:D,4,0),0)</f>
        <v>Ignore</v>
      </c>
      <c r="B453" s="60" t="str">
        <f>IFERROR(VLOOKUP(J453,'TB mapping'!A:C,3,0),0)</f>
        <v>Ignore</v>
      </c>
      <c r="C453" s="60" t="str">
        <f t="shared" si="23"/>
        <v>HDMIPSIgnore</v>
      </c>
      <c r="D453" s="60" t="str">
        <f t="shared" si="24"/>
        <v>HDMIPSIgnore</v>
      </c>
      <c r="E453" s="54" t="s">
        <v>790</v>
      </c>
      <c r="F453" s="54" t="s">
        <v>6</v>
      </c>
      <c r="G453" s="54" t="s">
        <v>1192</v>
      </c>
      <c r="H453" s="55">
        <v>303000</v>
      </c>
      <c r="I453" s="54" t="s">
        <v>825</v>
      </c>
      <c r="J453" s="55">
        <v>303207</v>
      </c>
      <c r="K453" s="55">
        <v>0</v>
      </c>
      <c r="L453" s="54" t="s">
        <v>826</v>
      </c>
      <c r="M453" s="54" t="s">
        <v>793</v>
      </c>
      <c r="N453" s="55">
        <v>-168389.16</v>
      </c>
      <c r="O453" s="55">
        <v>0</v>
      </c>
      <c r="P453" s="55">
        <v>0</v>
      </c>
      <c r="Q453" s="55">
        <v>110880301.2</v>
      </c>
      <c r="R453" s="55">
        <v>0</v>
      </c>
      <c r="S453" s="55">
        <v>110711912.04000001</v>
      </c>
      <c r="T453" s="55">
        <v>-168389.16</v>
      </c>
      <c r="U453" s="55">
        <v>0</v>
      </c>
      <c r="V453" s="55">
        <v>0</v>
      </c>
      <c r="W453" s="55">
        <v>110880301.2</v>
      </c>
      <c r="X453" s="55">
        <v>0</v>
      </c>
      <c r="Y453" s="55">
        <v>110711912.04000001</v>
      </c>
      <c r="Z453" s="61">
        <f t="shared" si="25"/>
        <v>11.088030120000001</v>
      </c>
      <c r="AA453" s="59" t="str">
        <f>HLOOKUP(F453,'HY Financials'!$4:$4,1,0)</f>
        <v>HDMIPS</v>
      </c>
    </row>
    <row r="454" spans="1:28">
      <c r="A454" s="60" t="str">
        <f>IFERROR(VLOOKUP(J454,'TB mapping'!A:D,4,0),0)</f>
        <v>Ignore</v>
      </c>
      <c r="B454" s="60" t="str">
        <f>IFERROR(VLOOKUP(J454,'TB mapping'!A:C,3,0),0)</f>
        <v>Ignore</v>
      </c>
      <c r="C454" s="60" t="str">
        <f t="shared" si="23"/>
        <v>HDMIPSIgnore</v>
      </c>
      <c r="D454" s="60" t="str">
        <f t="shared" si="24"/>
        <v>HDMIPSIgnore</v>
      </c>
      <c r="E454" s="54" t="s">
        <v>790</v>
      </c>
      <c r="F454" s="54" t="s">
        <v>6</v>
      </c>
      <c r="G454" s="54" t="s">
        <v>1192</v>
      </c>
      <c r="H454" s="55">
        <v>303000</v>
      </c>
      <c r="I454" s="54" t="s">
        <v>825</v>
      </c>
      <c r="J454" s="55">
        <v>303223</v>
      </c>
      <c r="K454" s="55">
        <v>0</v>
      </c>
      <c r="L454" s="54" t="s">
        <v>906</v>
      </c>
      <c r="M454" s="54" t="s">
        <v>793</v>
      </c>
      <c r="N454" s="55">
        <v>-32259453.280000001</v>
      </c>
      <c r="O454" s="55">
        <v>0</v>
      </c>
      <c r="P454" s="55">
        <v>-8934177.4000000004</v>
      </c>
      <c r="Q454" s="55">
        <v>0</v>
      </c>
      <c r="R454" s="55">
        <v>-41193630.68</v>
      </c>
      <c r="S454" s="55">
        <v>0</v>
      </c>
      <c r="T454" s="55">
        <v>-32259453.280000001</v>
      </c>
      <c r="U454" s="55">
        <v>0</v>
      </c>
      <c r="V454" s="55">
        <v>-8934177.4000000004</v>
      </c>
      <c r="W454" s="55">
        <v>0</v>
      </c>
      <c r="X454" s="55">
        <v>-41193630.68</v>
      </c>
      <c r="Y454" s="55">
        <v>0</v>
      </c>
      <c r="Z454" s="61">
        <f t="shared" si="25"/>
        <v>-0.89341774000000007</v>
      </c>
      <c r="AA454" s="59" t="str">
        <f>HLOOKUP(F454,'HY Financials'!$4:$4,1,0)</f>
        <v>HDMIPS</v>
      </c>
    </row>
    <row r="455" spans="1:28">
      <c r="A455" s="60" t="str">
        <f>IFERROR(VLOOKUP(J455,'TB mapping'!A:D,4,0),0)</f>
        <v>Ignore</v>
      </c>
      <c r="B455" s="60" t="str">
        <f>IFERROR(VLOOKUP(J455,'TB mapping'!A:C,3,0),0)</f>
        <v>Ignore</v>
      </c>
      <c r="C455" s="60" t="str">
        <f t="shared" si="23"/>
        <v>HDMIPSIgnore</v>
      </c>
      <c r="D455" s="60" t="str">
        <f t="shared" si="24"/>
        <v>HDMIPSIgnore</v>
      </c>
      <c r="E455" s="54" t="s">
        <v>790</v>
      </c>
      <c r="F455" s="54" t="s">
        <v>6</v>
      </c>
      <c r="G455" s="54" t="s">
        <v>1192</v>
      </c>
      <c r="H455" s="55">
        <v>303000</v>
      </c>
      <c r="I455" s="54" t="s">
        <v>825</v>
      </c>
      <c r="J455" s="55">
        <v>303227</v>
      </c>
      <c r="K455" s="55">
        <v>0</v>
      </c>
      <c r="L455" s="54" t="s">
        <v>907</v>
      </c>
      <c r="M455" s="54" t="s">
        <v>793</v>
      </c>
      <c r="N455" s="55">
        <v>0</v>
      </c>
      <c r="O455" s="55">
        <v>12853223.960000001</v>
      </c>
      <c r="P455" s="55">
        <v>-7409016.8099999996</v>
      </c>
      <c r="Q455" s="55">
        <v>0</v>
      </c>
      <c r="R455" s="55">
        <v>0</v>
      </c>
      <c r="S455" s="55">
        <v>5444207.1500000004</v>
      </c>
      <c r="T455" s="55">
        <v>0</v>
      </c>
      <c r="U455" s="55">
        <v>12853223.960000001</v>
      </c>
      <c r="V455" s="55">
        <v>-7409016.8099999996</v>
      </c>
      <c r="W455" s="55">
        <v>0</v>
      </c>
      <c r="X455" s="55">
        <v>0</v>
      </c>
      <c r="Y455" s="55">
        <v>5444207.1500000004</v>
      </c>
      <c r="Z455" s="61">
        <f t="shared" si="25"/>
        <v>-0.74090168099999998</v>
      </c>
      <c r="AA455" s="59" t="str">
        <f>HLOOKUP(F455,'HY Financials'!$4:$4,1,0)</f>
        <v>HDMIPS</v>
      </c>
    </row>
    <row r="456" spans="1:28">
      <c r="A456" s="60" t="str">
        <f>IFERROR(VLOOKUP(J456,'TB mapping'!A:D,4,0),0)</f>
        <v>Ignore</v>
      </c>
      <c r="B456" s="60" t="str">
        <f>IFERROR(VLOOKUP(J456,'TB mapping'!A:C,3,0),0)</f>
        <v>Ignore</v>
      </c>
      <c r="C456" s="60" t="str">
        <f t="shared" si="23"/>
        <v>HDMIPSIgnore</v>
      </c>
      <c r="D456" s="60" t="str">
        <f t="shared" si="24"/>
        <v>HDMIPSIgnore</v>
      </c>
      <c r="E456" s="54" t="s">
        <v>790</v>
      </c>
      <c r="F456" s="54" t="s">
        <v>6</v>
      </c>
      <c r="G456" s="54" t="s">
        <v>1192</v>
      </c>
      <c r="H456" s="55">
        <v>303000</v>
      </c>
      <c r="I456" s="54" t="s">
        <v>825</v>
      </c>
      <c r="J456" s="55">
        <v>303245</v>
      </c>
      <c r="K456" s="55">
        <v>0</v>
      </c>
      <c r="L456" s="54" t="s">
        <v>880</v>
      </c>
      <c r="M456" s="54" t="s">
        <v>793</v>
      </c>
      <c r="N456" s="55">
        <v>0</v>
      </c>
      <c r="O456" s="55">
        <v>4296388.43</v>
      </c>
      <c r="P456" s="55">
        <v>0</v>
      </c>
      <c r="Q456" s="55">
        <v>15525811.58</v>
      </c>
      <c r="R456" s="55">
        <v>0</v>
      </c>
      <c r="S456" s="55">
        <v>19822200.010000002</v>
      </c>
      <c r="T456" s="55">
        <v>0</v>
      </c>
      <c r="U456" s="55">
        <v>4296388.43</v>
      </c>
      <c r="V456" s="55">
        <v>0</v>
      </c>
      <c r="W456" s="55">
        <v>15525811.58</v>
      </c>
      <c r="X456" s="55">
        <v>0</v>
      </c>
      <c r="Y456" s="55">
        <v>19822200.010000002</v>
      </c>
      <c r="Z456" s="61">
        <f t="shared" si="25"/>
        <v>1.552581158</v>
      </c>
      <c r="AA456" s="59" t="str">
        <f>HLOOKUP(F456,'HY Financials'!$4:$4,1,0)</f>
        <v>HDMIPS</v>
      </c>
    </row>
    <row r="457" spans="1:28">
      <c r="A457" s="60" t="str">
        <f>IFERROR(VLOOKUP(J457,'TB mapping'!A:D,4,0),0)</f>
        <v>Ignore</v>
      </c>
      <c r="B457" s="60" t="str">
        <f>IFERROR(VLOOKUP(J457,'TB mapping'!A:C,3,0),0)</f>
        <v>Ignore</v>
      </c>
      <c r="C457" s="60" t="str">
        <f t="shared" si="23"/>
        <v>HDMIPSIgnore</v>
      </c>
      <c r="D457" s="60" t="str">
        <f t="shared" si="24"/>
        <v>HDMIPSIgnore</v>
      </c>
      <c r="E457" s="54" t="s">
        <v>790</v>
      </c>
      <c r="F457" s="54" t="s">
        <v>6</v>
      </c>
      <c r="G457" s="54" t="s">
        <v>1192</v>
      </c>
      <c r="H457" s="55">
        <v>303000</v>
      </c>
      <c r="I457" s="54" t="s">
        <v>825</v>
      </c>
      <c r="J457" s="55">
        <v>303248</v>
      </c>
      <c r="K457" s="55">
        <v>0</v>
      </c>
      <c r="L457" s="54" t="s">
        <v>966</v>
      </c>
      <c r="M457" s="54" t="s">
        <v>793</v>
      </c>
      <c r="N457" s="55">
        <v>-229527.05</v>
      </c>
      <c r="O457" s="55">
        <v>0</v>
      </c>
      <c r="P457" s="55">
        <v>0</v>
      </c>
      <c r="Q457" s="55">
        <v>84254.18</v>
      </c>
      <c r="R457" s="55">
        <v>-145272.87</v>
      </c>
      <c r="S457" s="55">
        <v>0</v>
      </c>
      <c r="T457" s="55">
        <v>-229527.05</v>
      </c>
      <c r="U457" s="55">
        <v>0</v>
      </c>
      <c r="V457" s="55">
        <v>0</v>
      </c>
      <c r="W457" s="55">
        <v>84254.18</v>
      </c>
      <c r="X457" s="55">
        <v>-145272.87</v>
      </c>
      <c r="Y457" s="55">
        <v>0</v>
      </c>
      <c r="Z457" s="61">
        <f t="shared" si="25"/>
        <v>8.4254179999999988E-3</v>
      </c>
      <c r="AA457" s="59" t="str">
        <f>HLOOKUP(F457,'HY Financials'!$4:$4,1,0)</f>
        <v>HDMIPS</v>
      </c>
    </row>
    <row r="458" spans="1:28">
      <c r="A458" s="60" t="str">
        <f>IFERROR(VLOOKUP(J458,'TB mapping'!A:D,4,0),0)</f>
        <v>Ignore</v>
      </c>
      <c r="B458" s="60" t="str">
        <f>IFERROR(VLOOKUP(J458,'TB mapping'!A:C,3,0),0)</f>
        <v>Ignore</v>
      </c>
      <c r="C458" s="60" t="str">
        <f t="shared" si="23"/>
        <v>HDMIPSIgnore</v>
      </c>
      <c r="D458" s="60" t="str">
        <f t="shared" si="24"/>
        <v>HDMIPSIgnore</v>
      </c>
      <c r="E458" s="54" t="s">
        <v>790</v>
      </c>
      <c r="F458" s="54" t="s">
        <v>6</v>
      </c>
      <c r="G458" s="54" t="s">
        <v>1192</v>
      </c>
      <c r="H458" s="55">
        <v>303000</v>
      </c>
      <c r="I458" s="54" t="s">
        <v>825</v>
      </c>
      <c r="J458" s="55">
        <v>303249</v>
      </c>
      <c r="K458" s="55">
        <v>0</v>
      </c>
      <c r="L458" s="54" t="s">
        <v>910</v>
      </c>
      <c r="M458" s="54" t="s">
        <v>793</v>
      </c>
      <c r="N458" s="55">
        <v>0</v>
      </c>
      <c r="O458" s="55">
        <v>35804.89</v>
      </c>
      <c r="P458" s="55">
        <v>0</v>
      </c>
      <c r="Q458" s="55">
        <v>8472.76</v>
      </c>
      <c r="R458" s="55">
        <v>0</v>
      </c>
      <c r="S458" s="55">
        <v>44277.65</v>
      </c>
      <c r="T458" s="55">
        <v>0</v>
      </c>
      <c r="U458" s="55">
        <v>35804.89</v>
      </c>
      <c r="V458" s="55">
        <v>0</v>
      </c>
      <c r="W458" s="55">
        <v>8472.76</v>
      </c>
      <c r="X458" s="55">
        <v>0</v>
      </c>
      <c r="Y458" s="55">
        <v>44277.65</v>
      </c>
      <c r="Z458" s="61">
        <f t="shared" si="25"/>
        <v>8.47276E-4</v>
      </c>
      <c r="AA458" s="59" t="str">
        <f>HLOOKUP(F458,'HY Financials'!$4:$4,1,0)</f>
        <v>HDMIPS</v>
      </c>
    </row>
    <row r="459" spans="1:28">
      <c r="A459" s="60" t="str">
        <f>IFERROR(VLOOKUP(J459,'TB mapping'!A:D,4,0),0)</f>
        <v>Ignore</v>
      </c>
      <c r="B459" s="60" t="str">
        <f>IFERROR(VLOOKUP(J459,'TB mapping'!A:C,3,0),0)</f>
        <v>Ignore</v>
      </c>
      <c r="C459" s="60" t="str">
        <f t="shared" si="23"/>
        <v>HDMIPSIgnore</v>
      </c>
      <c r="D459" s="60" t="str">
        <f t="shared" si="24"/>
        <v>HDMIPSIgnore</v>
      </c>
      <c r="E459" s="54" t="s">
        <v>790</v>
      </c>
      <c r="F459" s="54" t="s">
        <v>6</v>
      </c>
      <c r="G459" s="54" t="s">
        <v>1192</v>
      </c>
      <c r="H459" s="55">
        <v>303000</v>
      </c>
      <c r="I459" s="54" t="s">
        <v>825</v>
      </c>
      <c r="J459" s="55">
        <v>390000</v>
      </c>
      <c r="K459" s="55">
        <v>0</v>
      </c>
      <c r="L459" s="54" t="s">
        <v>827</v>
      </c>
      <c r="M459" s="54" t="s">
        <v>793</v>
      </c>
      <c r="N459" s="55">
        <v>0</v>
      </c>
      <c r="O459" s="55">
        <v>1239912219.1500001</v>
      </c>
      <c r="P459" s="55">
        <v>0</v>
      </c>
      <c r="Q459" s="55">
        <v>0</v>
      </c>
      <c r="R459" s="55">
        <v>0</v>
      </c>
      <c r="S459" s="55">
        <v>1239912219.1500001</v>
      </c>
      <c r="T459" s="55">
        <v>0</v>
      </c>
      <c r="U459" s="55">
        <v>1239912219.1500001</v>
      </c>
      <c r="V459" s="55">
        <v>0</v>
      </c>
      <c r="W459" s="55">
        <v>0</v>
      </c>
      <c r="X459" s="55">
        <v>0</v>
      </c>
      <c r="Y459" s="55">
        <v>1239912219.1500001</v>
      </c>
      <c r="Z459" s="61">
        <f t="shared" si="25"/>
        <v>0</v>
      </c>
      <c r="AA459" s="59" t="str">
        <f>HLOOKUP(F459,'HY Financials'!$4:$4,1,0)</f>
        <v>HDMIPS</v>
      </c>
      <c r="AB459" s="59">
        <f t="shared" ref="AB459:AB466" si="26">SUMIF(AA:AA,AA459,Z:Z)</f>
        <v>32.038333659000038</v>
      </c>
    </row>
    <row r="460" spans="1:28">
      <c r="A460" s="60" t="str">
        <f>IFERROR(VLOOKUP(J460,'TB mapping'!A:D,4,0),0)</f>
        <v>Ignore</v>
      </c>
      <c r="B460" s="60" t="str">
        <f>IFERROR(VLOOKUP(J460,'TB mapping'!A:C,3,0),0)</f>
        <v>Ignore</v>
      </c>
      <c r="C460" s="60" t="str">
        <f t="shared" si="23"/>
        <v>HDMIPSIgnore</v>
      </c>
      <c r="D460" s="60" t="str">
        <f t="shared" si="24"/>
        <v>HDMIPSIgnore</v>
      </c>
      <c r="E460" s="54" t="s">
        <v>790</v>
      </c>
      <c r="F460" s="54" t="s">
        <v>6</v>
      </c>
      <c r="G460" s="54" t="s">
        <v>1192</v>
      </c>
      <c r="H460" s="55">
        <v>303000</v>
      </c>
      <c r="I460" s="54" t="s">
        <v>825</v>
      </c>
      <c r="J460" s="55">
        <v>390405</v>
      </c>
      <c r="K460" s="55">
        <v>0</v>
      </c>
      <c r="L460" s="54" t="s">
        <v>828</v>
      </c>
      <c r="M460" s="54" t="s">
        <v>793</v>
      </c>
      <c r="N460" s="55">
        <v>-100413930.45999999</v>
      </c>
      <c r="O460" s="55">
        <v>0</v>
      </c>
      <c r="P460" s="55">
        <v>0</v>
      </c>
      <c r="Q460" s="55">
        <v>0</v>
      </c>
      <c r="R460" s="55">
        <v>-100413930.45999999</v>
      </c>
      <c r="S460" s="55">
        <v>0</v>
      </c>
      <c r="T460" s="55">
        <v>-100413930.45999999</v>
      </c>
      <c r="U460" s="55">
        <v>0</v>
      </c>
      <c r="V460" s="55">
        <v>0</v>
      </c>
      <c r="W460" s="55">
        <v>0</v>
      </c>
      <c r="X460" s="55">
        <v>-100413930.45999999</v>
      </c>
      <c r="Y460" s="55">
        <v>0</v>
      </c>
      <c r="Z460" s="61">
        <f t="shared" si="25"/>
        <v>0</v>
      </c>
      <c r="AA460" s="59" t="str">
        <f>HLOOKUP(F460,'HY Financials'!$4:$4,1,0)</f>
        <v>HDMIPS</v>
      </c>
      <c r="AB460" s="59">
        <f t="shared" si="26"/>
        <v>32.038333659000038</v>
      </c>
    </row>
    <row r="461" spans="1:28">
      <c r="A461" s="60" t="str">
        <f>IFERROR(VLOOKUP(J461,'TB mapping'!A:D,4,0),0)</f>
        <v>Ignore</v>
      </c>
      <c r="B461" s="60" t="str">
        <f>IFERROR(VLOOKUP(J461,'TB mapping'!A:C,3,0),0)</f>
        <v>Ignore</v>
      </c>
      <c r="C461" s="60" t="str">
        <f t="shared" si="23"/>
        <v>HDMIPSIgnore</v>
      </c>
      <c r="D461" s="60" t="str">
        <f t="shared" si="24"/>
        <v>HDMIPSIgnore</v>
      </c>
      <c r="E461" s="54" t="s">
        <v>790</v>
      </c>
      <c r="F461" s="54" t="s">
        <v>6</v>
      </c>
      <c r="G461" s="54" t="s">
        <v>1192</v>
      </c>
      <c r="H461" s="55">
        <v>303000</v>
      </c>
      <c r="I461" s="54" t="s">
        <v>825</v>
      </c>
      <c r="J461" s="55">
        <v>390406</v>
      </c>
      <c r="K461" s="55">
        <v>0</v>
      </c>
      <c r="L461" s="54" t="s">
        <v>1148</v>
      </c>
      <c r="M461" s="54" t="s">
        <v>793</v>
      </c>
      <c r="N461" s="55">
        <v>-1619.11</v>
      </c>
      <c r="O461" s="55">
        <v>0</v>
      </c>
      <c r="P461" s="55">
        <v>0</v>
      </c>
      <c r="Q461" s="55">
        <v>0</v>
      </c>
      <c r="R461" s="55">
        <v>-1619.11</v>
      </c>
      <c r="S461" s="55">
        <v>0</v>
      </c>
      <c r="T461" s="55">
        <v>-1619.11</v>
      </c>
      <c r="U461" s="55">
        <v>0</v>
      </c>
      <c r="V461" s="55">
        <v>0</v>
      </c>
      <c r="W461" s="55">
        <v>0</v>
      </c>
      <c r="X461" s="55">
        <v>-1619.11</v>
      </c>
      <c r="Y461" s="55">
        <v>0</v>
      </c>
      <c r="Z461" s="61">
        <f t="shared" si="25"/>
        <v>0</v>
      </c>
      <c r="AA461" s="59" t="str">
        <f>HLOOKUP(F461,'HY Financials'!$4:$4,1,0)</f>
        <v>HDMIPS</v>
      </c>
      <c r="AB461" s="59">
        <f t="shared" si="26"/>
        <v>32.038333659000038</v>
      </c>
    </row>
    <row r="462" spans="1:28">
      <c r="A462" s="60" t="str">
        <f>IFERROR(VLOOKUP(J462,'TB mapping'!A:D,4,0),0)</f>
        <v>Ignore</v>
      </c>
      <c r="B462" s="60" t="str">
        <f>IFERROR(VLOOKUP(J462,'TB mapping'!A:C,3,0),0)</f>
        <v>Ignore</v>
      </c>
      <c r="C462" s="60" t="str">
        <f t="shared" si="23"/>
        <v>HDMIPSIgnore</v>
      </c>
      <c r="D462" s="60" t="str">
        <f t="shared" si="24"/>
        <v>HDMIPSIgnore</v>
      </c>
      <c r="E462" s="54" t="s">
        <v>790</v>
      </c>
      <c r="F462" s="54" t="s">
        <v>6</v>
      </c>
      <c r="G462" s="54" t="s">
        <v>1192</v>
      </c>
      <c r="H462" s="55">
        <v>303000</v>
      </c>
      <c r="I462" s="54" t="s">
        <v>825</v>
      </c>
      <c r="J462" s="55">
        <v>390407</v>
      </c>
      <c r="K462" s="55">
        <v>0</v>
      </c>
      <c r="L462" s="54" t="s">
        <v>829</v>
      </c>
      <c r="M462" s="54" t="s">
        <v>793</v>
      </c>
      <c r="N462" s="55">
        <v>-246074645.13999999</v>
      </c>
      <c r="O462" s="55">
        <v>0</v>
      </c>
      <c r="P462" s="55">
        <v>0</v>
      </c>
      <c r="Q462" s="55">
        <v>0</v>
      </c>
      <c r="R462" s="55">
        <v>-246074645.13999999</v>
      </c>
      <c r="S462" s="55">
        <v>0</v>
      </c>
      <c r="T462" s="55">
        <v>-246074645.13999999</v>
      </c>
      <c r="U462" s="55">
        <v>0</v>
      </c>
      <c r="V462" s="55">
        <v>0</v>
      </c>
      <c r="W462" s="55">
        <v>0</v>
      </c>
      <c r="X462" s="55">
        <v>-246074645.13999999</v>
      </c>
      <c r="Y462" s="55">
        <v>0</v>
      </c>
      <c r="Z462" s="61">
        <f t="shared" si="25"/>
        <v>0</v>
      </c>
      <c r="AA462" s="59" t="str">
        <f>HLOOKUP(F462,'HY Financials'!$4:$4,1,0)</f>
        <v>HDMIPS</v>
      </c>
      <c r="AB462" s="59">
        <f t="shared" si="26"/>
        <v>32.038333659000038</v>
      </c>
    </row>
    <row r="463" spans="1:28">
      <c r="A463" s="60" t="str">
        <f>IFERROR(VLOOKUP(J463,'TB mapping'!A:D,4,0),0)</f>
        <v>Ignore</v>
      </c>
      <c r="B463" s="60" t="str">
        <f>IFERROR(VLOOKUP(J463,'TB mapping'!A:C,3,0),0)</f>
        <v>Ignore</v>
      </c>
      <c r="C463" s="60" t="str">
        <f t="shared" si="23"/>
        <v>HDMIPSIgnore</v>
      </c>
      <c r="D463" s="60" t="str">
        <f t="shared" si="24"/>
        <v>HDMIPSIgnore</v>
      </c>
      <c r="E463" s="54" t="s">
        <v>790</v>
      </c>
      <c r="F463" s="54" t="s">
        <v>6</v>
      </c>
      <c r="G463" s="54" t="s">
        <v>1192</v>
      </c>
      <c r="H463" s="55">
        <v>303000</v>
      </c>
      <c r="I463" s="54" t="s">
        <v>825</v>
      </c>
      <c r="J463" s="55">
        <v>390423</v>
      </c>
      <c r="K463" s="55">
        <v>0</v>
      </c>
      <c r="L463" s="54" t="s">
        <v>918</v>
      </c>
      <c r="M463" s="54" t="s">
        <v>793</v>
      </c>
      <c r="N463" s="55">
        <v>-129024340.22</v>
      </c>
      <c r="O463" s="55">
        <v>0</v>
      </c>
      <c r="P463" s="55">
        <v>0</v>
      </c>
      <c r="Q463" s="55">
        <v>0</v>
      </c>
      <c r="R463" s="55">
        <v>-129024340.22</v>
      </c>
      <c r="S463" s="55">
        <v>0</v>
      </c>
      <c r="T463" s="55">
        <v>-129024340.22</v>
      </c>
      <c r="U463" s="55">
        <v>0</v>
      </c>
      <c r="V463" s="55">
        <v>0</v>
      </c>
      <c r="W463" s="55">
        <v>0</v>
      </c>
      <c r="X463" s="55">
        <v>-129024340.22</v>
      </c>
      <c r="Y463" s="55">
        <v>0</v>
      </c>
      <c r="Z463" s="61">
        <f t="shared" si="25"/>
        <v>0</v>
      </c>
      <c r="AA463" s="59" t="str">
        <f>HLOOKUP(F463,'HY Financials'!$4:$4,1,0)</f>
        <v>HDMIPS</v>
      </c>
      <c r="AB463" s="59">
        <f t="shared" si="26"/>
        <v>32.038333659000038</v>
      </c>
    </row>
    <row r="464" spans="1:28">
      <c r="A464" s="60" t="str">
        <f>IFERROR(VLOOKUP(J464,'TB mapping'!A:D,4,0),0)</f>
        <v>Ignore</v>
      </c>
      <c r="B464" s="60" t="str">
        <f>IFERROR(VLOOKUP(J464,'TB mapping'!A:C,3,0),0)</f>
        <v>Ignore</v>
      </c>
      <c r="C464" s="60" t="str">
        <f t="shared" si="23"/>
        <v>HDMIPSIgnore</v>
      </c>
      <c r="D464" s="60" t="str">
        <f t="shared" si="24"/>
        <v>HDMIPSIgnore</v>
      </c>
      <c r="E464" s="54" t="s">
        <v>790</v>
      </c>
      <c r="F464" s="54" t="s">
        <v>6</v>
      </c>
      <c r="G464" s="54" t="s">
        <v>1192</v>
      </c>
      <c r="H464" s="55">
        <v>303000</v>
      </c>
      <c r="I464" s="54" t="s">
        <v>825</v>
      </c>
      <c r="J464" s="55">
        <v>390427</v>
      </c>
      <c r="K464" s="55">
        <v>0</v>
      </c>
      <c r="L464" s="54" t="s">
        <v>919</v>
      </c>
      <c r="M464" s="54" t="s">
        <v>793</v>
      </c>
      <c r="N464" s="55">
        <v>-329474698.50999999</v>
      </c>
      <c r="O464" s="55">
        <v>0</v>
      </c>
      <c r="P464" s="55">
        <v>0</v>
      </c>
      <c r="Q464" s="55">
        <v>0</v>
      </c>
      <c r="R464" s="55">
        <v>-329474698.50999999</v>
      </c>
      <c r="S464" s="55">
        <v>0</v>
      </c>
      <c r="T464" s="55">
        <v>-329474698.50999999</v>
      </c>
      <c r="U464" s="55">
        <v>0</v>
      </c>
      <c r="V464" s="55">
        <v>0</v>
      </c>
      <c r="W464" s="55">
        <v>0</v>
      </c>
      <c r="X464" s="55">
        <v>-329474698.50999999</v>
      </c>
      <c r="Y464" s="55">
        <v>0</v>
      </c>
      <c r="Z464" s="61">
        <f t="shared" si="25"/>
        <v>0</v>
      </c>
      <c r="AA464" s="59" t="str">
        <f>HLOOKUP(F464,'HY Financials'!$4:$4,1,0)</f>
        <v>HDMIPS</v>
      </c>
      <c r="AB464" s="59">
        <f t="shared" si="26"/>
        <v>32.038333659000038</v>
      </c>
    </row>
    <row r="465" spans="1:28">
      <c r="A465" s="60" t="str">
        <f>IFERROR(VLOOKUP(J465,'TB mapping'!A:D,4,0),0)</f>
        <v>Ignore</v>
      </c>
      <c r="B465" s="60" t="str">
        <f>IFERROR(VLOOKUP(J465,'TB mapping'!A:C,3,0),0)</f>
        <v>Ignore</v>
      </c>
      <c r="C465" s="60" t="str">
        <f t="shared" si="23"/>
        <v>HDMIPSIgnore</v>
      </c>
      <c r="D465" s="60" t="str">
        <f t="shared" si="24"/>
        <v>HDMIPSIgnore</v>
      </c>
      <c r="E465" s="54" t="s">
        <v>790</v>
      </c>
      <c r="F465" s="54" t="s">
        <v>6</v>
      </c>
      <c r="G465" s="54" t="s">
        <v>1192</v>
      </c>
      <c r="H465" s="55">
        <v>303000</v>
      </c>
      <c r="I465" s="54" t="s">
        <v>825</v>
      </c>
      <c r="J465" s="55">
        <v>390445</v>
      </c>
      <c r="K465" s="55">
        <v>0</v>
      </c>
      <c r="L465" s="54" t="s">
        <v>881</v>
      </c>
      <c r="M465" s="54" t="s">
        <v>793</v>
      </c>
      <c r="N465" s="55">
        <v>0</v>
      </c>
      <c r="O465" s="55">
        <v>4824145.74</v>
      </c>
      <c r="P465" s="55">
        <v>0</v>
      </c>
      <c r="Q465" s="55">
        <v>0</v>
      </c>
      <c r="R465" s="55">
        <v>0</v>
      </c>
      <c r="S465" s="55">
        <v>4824145.74</v>
      </c>
      <c r="T465" s="55">
        <v>0</v>
      </c>
      <c r="U465" s="55">
        <v>4824145.74</v>
      </c>
      <c r="V465" s="55">
        <v>0</v>
      </c>
      <c r="W465" s="55">
        <v>0</v>
      </c>
      <c r="X465" s="55">
        <v>0</v>
      </c>
      <c r="Y465" s="55">
        <v>4824145.74</v>
      </c>
      <c r="Z465" s="61">
        <f t="shared" si="25"/>
        <v>0</v>
      </c>
      <c r="AA465" s="59" t="str">
        <f>HLOOKUP(F465,'HY Financials'!$4:$4,1,0)</f>
        <v>HDMIPS</v>
      </c>
      <c r="AB465" s="59">
        <f t="shared" si="26"/>
        <v>32.038333659000038</v>
      </c>
    </row>
    <row r="466" spans="1:28">
      <c r="A466" s="60" t="str">
        <f>IFERROR(VLOOKUP(J466,'TB mapping'!A:D,4,0),0)</f>
        <v>Ignore</v>
      </c>
      <c r="B466" s="60" t="str">
        <f>IFERROR(VLOOKUP(J466,'TB mapping'!A:C,3,0),0)</f>
        <v>Ignore</v>
      </c>
      <c r="C466" s="60" t="str">
        <f t="shared" si="23"/>
        <v>HDMIPSIgnore</v>
      </c>
      <c r="D466" s="60" t="str">
        <f t="shared" si="24"/>
        <v>HDMIPSIgnore</v>
      </c>
      <c r="E466" s="54" t="s">
        <v>790</v>
      </c>
      <c r="F466" s="54" t="s">
        <v>6</v>
      </c>
      <c r="G466" s="54" t="s">
        <v>1192</v>
      </c>
      <c r="H466" s="55">
        <v>303000</v>
      </c>
      <c r="I466" s="54" t="s">
        <v>825</v>
      </c>
      <c r="J466" s="55">
        <v>390448</v>
      </c>
      <c r="K466" s="55">
        <v>0</v>
      </c>
      <c r="L466" s="54" t="s">
        <v>922</v>
      </c>
      <c r="M466" s="54" t="s">
        <v>793</v>
      </c>
      <c r="N466" s="55">
        <v>-993308.65</v>
      </c>
      <c r="O466" s="55">
        <v>0</v>
      </c>
      <c r="P466" s="55">
        <v>0</v>
      </c>
      <c r="Q466" s="55">
        <v>0</v>
      </c>
      <c r="R466" s="55">
        <v>-993308.65</v>
      </c>
      <c r="S466" s="55">
        <v>0</v>
      </c>
      <c r="T466" s="55">
        <v>-993308.65</v>
      </c>
      <c r="U466" s="55">
        <v>0</v>
      </c>
      <c r="V466" s="55">
        <v>0</v>
      </c>
      <c r="W466" s="55">
        <v>0</v>
      </c>
      <c r="X466" s="55">
        <v>-993308.65</v>
      </c>
      <c r="Y466" s="55">
        <v>0</v>
      </c>
      <c r="Z466" s="61">
        <f t="shared" si="25"/>
        <v>0</v>
      </c>
      <c r="AA466" s="59" t="str">
        <f>HLOOKUP(F466,'HY Financials'!$4:$4,1,0)</f>
        <v>HDMIPS</v>
      </c>
      <c r="AB466" s="59">
        <f t="shared" si="26"/>
        <v>32.038333659000038</v>
      </c>
    </row>
    <row r="467" spans="1:28">
      <c r="A467" s="60" t="str">
        <f>IFERROR(VLOOKUP(J467,'TB mapping'!A:D,4,0),0)</f>
        <v>Ignore</v>
      </c>
      <c r="B467" s="60" t="str">
        <f>IFERROR(VLOOKUP(J467,'TB mapping'!A:C,3,0),0)</f>
        <v>Ignore</v>
      </c>
      <c r="C467" s="60" t="str">
        <f t="shared" si="23"/>
        <v>HDMIPSIgnore</v>
      </c>
      <c r="D467" s="60" t="str">
        <f t="shared" si="24"/>
        <v>HDMIPSIgnore</v>
      </c>
      <c r="E467" s="54" t="s">
        <v>790</v>
      </c>
      <c r="F467" s="54" t="s">
        <v>6</v>
      </c>
      <c r="G467" s="54" t="s">
        <v>1192</v>
      </c>
      <c r="H467" s="55">
        <v>303000</v>
      </c>
      <c r="I467" s="54" t="s">
        <v>825</v>
      </c>
      <c r="J467" s="55">
        <v>390449</v>
      </c>
      <c r="K467" s="55">
        <v>0</v>
      </c>
      <c r="L467" s="54" t="s">
        <v>923</v>
      </c>
      <c r="M467" s="54" t="s">
        <v>793</v>
      </c>
      <c r="N467" s="55">
        <v>-56528.83</v>
      </c>
      <c r="O467" s="55">
        <v>0</v>
      </c>
      <c r="P467" s="55">
        <v>0</v>
      </c>
      <c r="Q467" s="55">
        <v>0</v>
      </c>
      <c r="R467" s="55">
        <v>-56528.83</v>
      </c>
      <c r="S467" s="55">
        <v>0</v>
      </c>
      <c r="T467" s="55">
        <v>-56528.83</v>
      </c>
      <c r="U467" s="55">
        <v>0</v>
      </c>
      <c r="V467" s="55">
        <v>0</v>
      </c>
      <c r="W467" s="55">
        <v>0</v>
      </c>
      <c r="X467" s="55">
        <v>-56528.83</v>
      </c>
      <c r="Y467" s="55">
        <v>0</v>
      </c>
      <c r="Z467" s="61">
        <f t="shared" si="25"/>
        <v>0</v>
      </c>
      <c r="AA467" s="59" t="str">
        <f>HLOOKUP(F467,'HY Financials'!$4:$4,1,0)</f>
        <v>HDMIPS</v>
      </c>
    </row>
    <row r="468" spans="1:28">
      <c r="A468" s="60">
        <f>IFERROR(VLOOKUP(J468,'TB mapping'!A:D,4,0),0)</f>
        <v>0</v>
      </c>
      <c r="B468" s="60">
        <f>IFERROR(VLOOKUP(J468,'TB mapping'!A:C,3,0),0)</f>
        <v>5.3</v>
      </c>
      <c r="C468" s="60" t="str">
        <f t="shared" si="23"/>
        <v>HDMIPS0</v>
      </c>
      <c r="D468" s="60" t="str">
        <f t="shared" si="24"/>
        <v>HDMIPS5.3</v>
      </c>
      <c r="E468" s="54" t="s">
        <v>790</v>
      </c>
      <c r="F468" s="54" t="s">
        <v>6</v>
      </c>
      <c r="G468" s="54" t="s">
        <v>1192</v>
      </c>
      <c r="H468" s="55">
        <v>410000</v>
      </c>
      <c r="I468" s="54" t="s">
        <v>931</v>
      </c>
      <c r="J468" s="55">
        <v>411100</v>
      </c>
      <c r="K468" s="55">
        <v>0</v>
      </c>
      <c r="L468" s="54" t="s">
        <v>996</v>
      </c>
      <c r="M468" s="54" t="s">
        <v>793</v>
      </c>
      <c r="N468" s="55">
        <v>0</v>
      </c>
      <c r="O468" s="55">
        <v>15626466.66</v>
      </c>
      <c r="P468" s="55">
        <v>0</v>
      </c>
      <c r="Q468" s="55">
        <v>13650033.17</v>
      </c>
      <c r="R468" s="55">
        <v>0</v>
      </c>
      <c r="S468" s="55">
        <v>29276499.829999998</v>
      </c>
      <c r="T468" s="55">
        <v>0</v>
      </c>
      <c r="U468" s="55">
        <v>15626466.66</v>
      </c>
      <c r="V468" s="55">
        <v>0</v>
      </c>
      <c r="W468" s="55">
        <v>13650033.17</v>
      </c>
      <c r="X468" s="55">
        <v>0</v>
      </c>
      <c r="Y468" s="55">
        <v>29276499.829999998</v>
      </c>
      <c r="Z468" s="61">
        <f t="shared" si="25"/>
        <v>1.365003317</v>
      </c>
      <c r="AA468" s="59" t="str">
        <f>HLOOKUP(F468,'HY Financials'!$4:$4,1,0)</f>
        <v>HDMIPS</v>
      </c>
    </row>
    <row r="469" spans="1:28">
      <c r="A469" s="60">
        <f>IFERROR(VLOOKUP(J469,'TB mapping'!A:D,4,0),0)</f>
        <v>0</v>
      </c>
      <c r="B469" s="60">
        <f>IFERROR(VLOOKUP(J469,'TB mapping'!A:C,3,0),0)</f>
        <v>5.3</v>
      </c>
      <c r="C469" s="60" t="str">
        <f t="shared" si="23"/>
        <v>HDMIPS0</v>
      </c>
      <c r="D469" s="60" t="str">
        <f t="shared" si="24"/>
        <v>HDMIPS5.3</v>
      </c>
      <c r="E469" s="54" t="s">
        <v>790</v>
      </c>
      <c r="F469" s="54" t="s">
        <v>6</v>
      </c>
      <c r="G469" s="54" t="s">
        <v>1192</v>
      </c>
      <c r="H469" s="55">
        <v>410000</v>
      </c>
      <c r="I469" s="54" t="s">
        <v>931</v>
      </c>
      <c r="J469" s="55">
        <v>412130</v>
      </c>
      <c r="K469" s="55">
        <v>0</v>
      </c>
      <c r="L469" s="54" t="s">
        <v>933</v>
      </c>
      <c r="M469" s="54" t="s">
        <v>793</v>
      </c>
      <c r="N469" s="55">
        <v>0</v>
      </c>
      <c r="O469" s="55">
        <v>990488</v>
      </c>
      <c r="P469" s="55">
        <v>0</v>
      </c>
      <c r="Q469" s="55">
        <v>544584</v>
      </c>
      <c r="R469" s="55">
        <v>0</v>
      </c>
      <c r="S469" s="55">
        <v>1535072</v>
      </c>
      <c r="T469" s="55">
        <v>0</v>
      </c>
      <c r="U469" s="55">
        <v>990488</v>
      </c>
      <c r="V469" s="55">
        <v>0</v>
      </c>
      <c r="W469" s="55">
        <v>544584</v>
      </c>
      <c r="X469" s="55">
        <v>0</v>
      </c>
      <c r="Y469" s="55">
        <v>1535072</v>
      </c>
      <c r="Z469" s="61">
        <f t="shared" si="25"/>
        <v>5.4458399999999997E-2</v>
      </c>
      <c r="AA469" s="59" t="str">
        <f>HLOOKUP(F469,'HY Financials'!$4:$4,1,0)</f>
        <v>HDMIPS</v>
      </c>
    </row>
    <row r="470" spans="1:28">
      <c r="A470" s="60">
        <f>IFERROR(VLOOKUP(J470,'TB mapping'!A:D,4,0),0)</f>
        <v>0</v>
      </c>
      <c r="B470" s="60">
        <f>IFERROR(VLOOKUP(J470,'TB mapping'!A:C,3,0),0)</f>
        <v>5.3</v>
      </c>
      <c r="C470" s="60" t="str">
        <f t="shared" si="23"/>
        <v>HDMIPS0</v>
      </c>
      <c r="D470" s="60" t="str">
        <f t="shared" si="24"/>
        <v>HDMIPS5.3</v>
      </c>
      <c r="E470" s="54" t="s">
        <v>790</v>
      </c>
      <c r="F470" s="54" t="s">
        <v>6</v>
      </c>
      <c r="G470" s="54" t="s">
        <v>1192</v>
      </c>
      <c r="H470" s="55">
        <v>410000</v>
      </c>
      <c r="I470" s="54" t="s">
        <v>931</v>
      </c>
      <c r="J470" s="55">
        <v>412135</v>
      </c>
      <c r="K470" s="55">
        <v>0</v>
      </c>
      <c r="L470" s="54" t="s">
        <v>934</v>
      </c>
      <c r="M470" s="54" t="s">
        <v>793</v>
      </c>
      <c r="N470" s="55">
        <v>0</v>
      </c>
      <c r="O470" s="55">
        <v>1269659.96</v>
      </c>
      <c r="P470" s="55">
        <v>0</v>
      </c>
      <c r="Q470" s="55">
        <v>0</v>
      </c>
      <c r="R470" s="55">
        <v>0</v>
      </c>
      <c r="S470" s="55">
        <v>1269659.96</v>
      </c>
      <c r="T470" s="55">
        <v>0</v>
      </c>
      <c r="U470" s="55">
        <v>1269659.96</v>
      </c>
      <c r="V470" s="55">
        <v>0</v>
      </c>
      <c r="W470" s="55">
        <v>0</v>
      </c>
      <c r="X470" s="55">
        <v>0</v>
      </c>
      <c r="Y470" s="55">
        <v>1269659.96</v>
      </c>
      <c r="Z470" s="61">
        <f t="shared" si="25"/>
        <v>0</v>
      </c>
      <c r="AA470" s="59" t="str">
        <f>HLOOKUP(F470,'HY Financials'!$4:$4,1,0)</f>
        <v>HDMIPS</v>
      </c>
    </row>
    <row r="471" spans="1:28">
      <c r="A471" s="60">
        <f>IFERROR(VLOOKUP(J471,'TB mapping'!A:D,4,0),0)</f>
        <v>0</v>
      </c>
      <c r="B471" s="60" t="str">
        <f>IFERROR(VLOOKUP(J471,'TB mapping'!A:C,3,0),0)</f>
        <v>ignore</v>
      </c>
      <c r="C471" s="60" t="str">
        <f t="shared" si="23"/>
        <v>HDMIPS0</v>
      </c>
      <c r="D471" s="60" t="str">
        <f t="shared" si="24"/>
        <v>HDMIPSignore</v>
      </c>
      <c r="E471" s="54" t="s">
        <v>790</v>
      </c>
      <c r="F471" s="54" t="s">
        <v>6</v>
      </c>
      <c r="G471" s="54" t="s">
        <v>1192</v>
      </c>
      <c r="H471" s="55">
        <v>430000</v>
      </c>
      <c r="I471" s="54" t="s">
        <v>831</v>
      </c>
      <c r="J471" s="55">
        <v>431100</v>
      </c>
      <c r="K471" s="55">
        <v>0</v>
      </c>
      <c r="L471" s="54" t="s">
        <v>997</v>
      </c>
      <c r="M471" s="54" t="s">
        <v>793</v>
      </c>
      <c r="N471" s="55">
        <v>0</v>
      </c>
      <c r="O471" s="55">
        <v>94243896.849999994</v>
      </c>
      <c r="P471" s="55">
        <v>-8651045.0299999993</v>
      </c>
      <c r="Q471" s="55">
        <v>0</v>
      </c>
      <c r="R471" s="55">
        <v>0</v>
      </c>
      <c r="S471" s="55">
        <v>85592851.819999993</v>
      </c>
      <c r="T471" s="55">
        <v>0</v>
      </c>
      <c r="U471" s="55">
        <v>94243896.849999994</v>
      </c>
      <c r="V471" s="55">
        <v>-8651045.0299999993</v>
      </c>
      <c r="W471" s="55">
        <v>0</v>
      </c>
      <c r="X471" s="55">
        <v>0</v>
      </c>
      <c r="Y471" s="55">
        <v>85592851.819999993</v>
      </c>
      <c r="Z471" s="61">
        <f t="shared" si="25"/>
        <v>-0.86510450299999997</v>
      </c>
      <c r="AA471" s="59" t="str">
        <f>HLOOKUP(F471,'HY Financials'!$4:$4,1,0)</f>
        <v>HDMIPS</v>
      </c>
    </row>
    <row r="472" spans="1:28">
      <c r="A472" s="60">
        <f>IFERROR(VLOOKUP(J472,'TB mapping'!A:D,4,0),0)</f>
        <v>0</v>
      </c>
      <c r="B472" s="60" t="str">
        <f>IFERROR(VLOOKUP(J472,'TB mapping'!A:C,3,0),0)</f>
        <v>ignore</v>
      </c>
      <c r="C472" s="60" t="str">
        <f t="shared" si="23"/>
        <v>HDMIPS0</v>
      </c>
      <c r="D472" s="60" t="str">
        <f t="shared" si="24"/>
        <v>HDMIPSignore</v>
      </c>
      <c r="E472" s="54" t="s">
        <v>790</v>
      </c>
      <c r="F472" s="54" t="s">
        <v>6</v>
      </c>
      <c r="G472" s="54" t="s">
        <v>1192</v>
      </c>
      <c r="H472" s="55">
        <v>430000</v>
      </c>
      <c r="I472" s="54" t="s">
        <v>831</v>
      </c>
      <c r="J472" s="55">
        <v>432130</v>
      </c>
      <c r="K472" s="55">
        <v>0</v>
      </c>
      <c r="L472" s="54" t="s">
        <v>935</v>
      </c>
      <c r="M472" s="54" t="s">
        <v>793</v>
      </c>
      <c r="N472" s="55">
        <v>0</v>
      </c>
      <c r="O472" s="55">
        <v>1814935.4</v>
      </c>
      <c r="P472" s="55">
        <v>-8783814.5600000005</v>
      </c>
      <c r="Q472" s="55">
        <v>0</v>
      </c>
      <c r="R472" s="55">
        <v>-6968879.1600000001</v>
      </c>
      <c r="S472" s="55">
        <v>0</v>
      </c>
      <c r="T472" s="55">
        <v>0</v>
      </c>
      <c r="U472" s="55">
        <v>1814935.4</v>
      </c>
      <c r="V472" s="55">
        <v>-8783814.5600000005</v>
      </c>
      <c r="W472" s="55">
        <v>0</v>
      </c>
      <c r="X472" s="55">
        <v>-6968879.1600000001</v>
      </c>
      <c r="Y472" s="55">
        <v>0</v>
      </c>
      <c r="Z472" s="61">
        <f t="shared" si="25"/>
        <v>-0.87838145600000006</v>
      </c>
      <c r="AA472" s="59" t="str">
        <f>HLOOKUP(F472,'HY Financials'!$4:$4,1,0)</f>
        <v>HDMIPS</v>
      </c>
    </row>
    <row r="473" spans="1:28">
      <c r="A473" s="60">
        <f>IFERROR(VLOOKUP(J473,'TB mapping'!A:D,4,0),0)</f>
        <v>0</v>
      </c>
      <c r="B473" s="60" t="str">
        <f>IFERROR(VLOOKUP(J473,'TB mapping'!A:C,3,0),0)</f>
        <v>ignore</v>
      </c>
      <c r="C473" s="60" t="str">
        <f t="shared" si="23"/>
        <v>HDMIPS0</v>
      </c>
      <c r="D473" s="60" t="str">
        <f t="shared" si="24"/>
        <v>HDMIPSignore</v>
      </c>
      <c r="E473" s="54" t="s">
        <v>790</v>
      </c>
      <c r="F473" s="54" t="s">
        <v>6</v>
      </c>
      <c r="G473" s="54" t="s">
        <v>1192</v>
      </c>
      <c r="H473" s="55">
        <v>430000</v>
      </c>
      <c r="I473" s="54" t="s">
        <v>831</v>
      </c>
      <c r="J473" s="55">
        <v>432135</v>
      </c>
      <c r="K473" s="55">
        <v>0</v>
      </c>
      <c r="L473" s="54" t="s">
        <v>936</v>
      </c>
      <c r="M473" s="54" t="s">
        <v>793</v>
      </c>
      <c r="N473" s="55">
        <v>-12866</v>
      </c>
      <c r="O473" s="55">
        <v>0</v>
      </c>
      <c r="P473" s="55">
        <v>-900697</v>
      </c>
      <c r="Q473" s="55">
        <v>0</v>
      </c>
      <c r="R473" s="55">
        <v>-913563</v>
      </c>
      <c r="S473" s="55">
        <v>0</v>
      </c>
      <c r="T473" s="55">
        <v>-12866</v>
      </c>
      <c r="U473" s="55">
        <v>0</v>
      </c>
      <c r="V473" s="55">
        <v>-900697</v>
      </c>
      <c r="W473" s="55">
        <v>0</v>
      </c>
      <c r="X473" s="55">
        <v>-913563</v>
      </c>
      <c r="Y473" s="55">
        <v>0</v>
      </c>
      <c r="Z473" s="61">
        <f t="shared" si="25"/>
        <v>-9.0069700000000003E-2</v>
      </c>
      <c r="AA473" s="59" t="str">
        <f>HLOOKUP(F473,'HY Financials'!$4:$4,1,0)</f>
        <v>HDMIPS</v>
      </c>
    </row>
    <row r="474" spans="1:28">
      <c r="A474" s="60">
        <f>IFERROR(VLOOKUP(J474,'TB mapping'!A:D,4,0),0)</f>
        <v>0</v>
      </c>
      <c r="B474" s="60">
        <f>IFERROR(VLOOKUP(J474,'TB mapping'!A:C,3,0),0)</f>
        <v>5.0999999999999996</v>
      </c>
      <c r="C474" s="60" t="str">
        <f t="shared" si="23"/>
        <v>HDMIPS0</v>
      </c>
      <c r="D474" s="60" t="str">
        <f t="shared" si="24"/>
        <v>HDMIPS5.1</v>
      </c>
      <c r="E474" s="54" t="s">
        <v>790</v>
      </c>
      <c r="F474" s="54" t="s">
        <v>6</v>
      </c>
      <c r="G474" s="54" t="s">
        <v>1192</v>
      </c>
      <c r="H474" s="55">
        <v>450000</v>
      </c>
      <c r="I474" s="54" t="s">
        <v>834</v>
      </c>
      <c r="J474" s="55">
        <v>451100</v>
      </c>
      <c r="K474" s="55">
        <v>0</v>
      </c>
      <c r="L474" s="54" t="s">
        <v>998</v>
      </c>
      <c r="M474" s="54" t="s">
        <v>793</v>
      </c>
      <c r="N474" s="55">
        <v>0</v>
      </c>
      <c r="O474" s="55">
        <v>966145</v>
      </c>
      <c r="P474" s="55">
        <v>0</v>
      </c>
      <c r="Q474" s="55">
        <v>459205</v>
      </c>
      <c r="R474" s="55">
        <v>0</v>
      </c>
      <c r="S474" s="55">
        <v>1425350</v>
      </c>
      <c r="T474" s="55">
        <v>0</v>
      </c>
      <c r="U474" s="55">
        <v>966145</v>
      </c>
      <c r="V474" s="55">
        <v>0</v>
      </c>
      <c r="W474" s="55">
        <v>459205</v>
      </c>
      <c r="X474" s="55">
        <v>0</v>
      </c>
      <c r="Y474" s="55">
        <v>1425350</v>
      </c>
      <c r="Z474" s="61">
        <f t="shared" si="25"/>
        <v>4.5920500000000003E-2</v>
      </c>
      <c r="AA474" s="59" t="str">
        <f>HLOOKUP(F474,'HY Financials'!$4:$4,1,0)</f>
        <v>HDMIPS</v>
      </c>
    </row>
    <row r="475" spans="1:28">
      <c r="A475" s="60">
        <f>IFERROR(VLOOKUP(J475,'TB mapping'!A:D,4,0),0)</f>
        <v>0</v>
      </c>
      <c r="B475" s="60">
        <f>IFERROR(VLOOKUP(J475,'TB mapping'!A:C,3,0),0)</f>
        <v>5.2</v>
      </c>
      <c r="C475" s="60" t="str">
        <f t="shared" si="23"/>
        <v>HDMIPS0</v>
      </c>
      <c r="D475" s="60" t="str">
        <f t="shared" si="24"/>
        <v>HDMIPS5.2</v>
      </c>
      <c r="E475" s="54" t="s">
        <v>790</v>
      </c>
      <c r="F475" s="54" t="s">
        <v>6</v>
      </c>
      <c r="G475" s="54" t="s">
        <v>1192</v>
      </c>
      <c r="H475" s="55">
        <v>450000</v>
      </c>
      <c r="I475" s="54" t="s">
        <v>834</v>
      </c>
      <c r="J475" s="55">
        <v>452130</v>
      </c>
      <c r="K475" s="55">
        <v>0</v>
      </c>
      <c r="L475" s="54" t="s">
        <v>937</v>
      </c>
      <c r="M475" s="54" t="s">
        <v>793</v>
      </c>
      <c r="N475" s="55">
        <v>0</v>
      </c>
      <c r="O475" s="55">
        <v>14624556.939999999</v>
      </c>
      <c r="P475" s="55">
        <v>0</v>
      </c>
      <c r="Q475" s="55">
        <v>17531658.34</v>
      </c>
      <c r="R475" s="55">
        <v>0</v>
      </c>
      <c r="S475" s="55">
        <v>32156215.280000001</v>
      </c>
      <c r="T475" s="55">
        <v>0</v>
      </c>
      <c r="U475" s="55">
        <v>14624556.939999999</v>
      </c>
      <c r="V475" s="55">
        <v>0</v>
      </c>
      <c r="W475" s="55">
        <v>17531658.34</v>
      </c>
      <c r="X475" s="55">
        <v>0</v>
      </c>
      <c r="Y475" s="55">
        <v>32156215.280000001</v>
      </c>
      <c r="Z475" s="61">
        <f t="shared" si="25"/>
        <v>1.753165834</v>
      </c>
      <c r="AA475" s="59" t="str">
        <f>HLOOKUP(F475,'HY Financials'!$4:$4,1,0)</f>
        <v>HDMIPS</v>
      </c>
    </row>
    <row r="476" spans="1:28">
      <c r="A476" s="60">
        <f>IFERROR(VLOOKUP(J476,'TB mapping'!A:D,4,0),0)</f>
        <v>0</v>
      </c>
      <c r="B476" s="60">
        <f>IFERROR(VLOOKUP(J476,'TB mapping'!A:C,3,0),0)</f>
        <v>5.2</v>
      </c>
      <c r="C476" s="60" t="str">
        <f t="shared" si="23"/>
        <v>HDMIPS0</v>
      </c>
      <c r="D476" s="60" t="str">
        <f t="shared" si="24"/>
        <v>HDMIPS5.2</v>
      </c>
      <c r="E476" s="54" t="s">
        <v>790</v>
      </c>
      <c r="F476" s="54" t="s">
        <v>6</v>
      </c>
      <c r="G476" s="54" t="s">
        <v>1192</v>
      </c>
      <c r="H476" s="55">
        <v>450000</v>
      </c>
      <c r="I476" s="54" t="s">
        <v>834</v>
      </c>
      <c r="J476" s="55">
        <v>452135</v>
      </c>
      <c r="K476" s="55">
        <v>0</v>
      </c>
      <c r="L476" s="54" t="s">
        <v>938</v>
      </c>
      <c r="M476" s="54" t="s">
        <v>793</v>
      </c>
      <c r="N476" s="55">
        <v>0</v>
      </c>
      <c r="O476" s="55">
        <v>3761319.43</v>
      </c>
      <c r="P476" s="55">
        <v>0</v>
      </c>
      <c r="Q476" s="55">
        <v>2022475</v>
      </c>
      <c r="R476" s="55">
        <v>0</v>
      </c>
      <c r="S476" s="55">
        <v>5783794.4299999997</v>
      </c>
      <c r="T476" s="55">
        <v>0</v>
      </c>
      <c r="U476" s="55">
        <v>3761319.43</v>
      </c>
      <c r="V476" s="55">
        <v>0</v>
      </c>
      <c r="W476" s="55">
        <v>2022475</v>
      </c>
      <c r="X476" s="55">
        <v>0</v>
      </c>
      <c r="Y476" s="55">
        <v>5783794.4299999997</v>
      </c>
      <c r="Z476" s="61">
        <f t="shared" si="25"/>
        <v>0.2022475</v>
      </c>
      <c r="AA476" s="59" t="str">
        <f>HLOOKUP(F476,'HY Financials'!$4:$4,1,0)</f>
        <v>HDMIPS</v>
      </c>
    </row>
    <row r="477" spans="1:28">
      <c r="A477" s="60">
        <f>IFERROR(VLOOKUP(J477,'TB mapping'!A:D,4,0),0)</f>
        <v>0</v>
      </c>
      <c r="B477" s="60">
        <f>IFERROR(VLOOKUP(J477,'TB mapping'!A:C,3,0),0)</f>
        <v>5.2</v>
      </c>
      <c r="C477" s="60" t="str">
        <f t="shared" si="23"/>
        <v>HDMIPS0</v>
      </c>
      <c r="D477" s="60" t="str">
        <f t="shared" si="24"/>
        <v>HDMIPS5.2</v>
      </c>
      <c r="E477" s="54" t="s">
        <v>790</v>
      </c>
      <c r="F477" s="54" t="s">
        <v>6</v>
      </c>
      <c r="G477" s="54" t="s">
        <v>1192</v>
      </c>
      <c r="H477" s="55">
        <v>450000</v>
      </c>
      <c r="I477" s="54" t="s">
        <v>834</v>
      </c>
      <c r="J477" s="55">
        <v>452145</v>
      </c>
      <c r="K477" s="55">
        <v>0</v>
      </c>
      <c r="L477" s="54" t="s">
        <v>876</v>
      </c>
      <c r="M477" s="54" t="s">
        <v>793</v>
      </c>
      <c r="N477" s="55">
        <v>0</v>
      </c>
      <c r="O477" s="55">
        <v>121569.12</v>
      </c>
      <c r="P477" s="55">
        <v>0</v>
      </c>
      <c r="Q477" s="55">
        <v>0</v>
      </c>
      <c r="R477" s="55">
        <v>0</v>
      </c>
      <c r="S477" s="55">
        <v>121569.12</v>
      </c>
      <c r="T477" s="55">
        <v>0</v>
      </c>
      <c r="U477" s="55">
        <v>121569.12</v>
      </c>
      <c r="V477" s="55">
        <v>0</v>
      </c>
      <c r="W477" s="55">
        <v>0</v>
      </c>
      <c r="X477" s="55">
        <v>0</v>
      </c>
      <c r="Y477" s="55">
        <v>121569.12</v>
      </c>
      <c r="Z477" s="61">
        <f t="shared" si="25"/>
        <v>0</v>
      </c>
      <c r="AA477" s="59" t="str">
        <f>HLOOKUP(F477,'HY Financials'!$4:$4,1,0)</f>
        <v>HDMIPS</v>
      </c>
    </row>
    <row r="478" spans="1:28">
      <c r="A478" s="60">
        <f>IFERROR(VLOOKUP(J478,'TB mapping'!A:D,4,0),0)</f>
        <v>0</v>
      </c>
      <c r="B478" s="60">
        <f>IFERROR(VLOOKUP(J478,'TB mapping'!A:C,3,0),0)</f>
        <v>5.2</v>
      </c>
      <c r="C478" s="60" t="str">
        <f t="shared" si="23"/>
        <v>HDMIPS0</v>
      </c>
      <c r="D478" s="60" t="str">
        <f t="shared" si="24"/>
        <v>HDMIPS5.2</v>
      </c>
      <c r="E478" s="54" t="s">
        <v>790</v>
      </c>
      <c r="F478" s="54" t="s">
        <v>6</v>
      </c>
      <c r="G478" s="54" t="s">
        <v>1192</v>
      </c>
      <c r="H478" s="55">
        <v>450000</v>
      </c>
      <c r="I478" s="54" t="s">
        <v>834</v>
      </c>
      <c r="J478" s="55">
        <v>452229</v>
      </c>
      <c r="K478" s="55">
        <v>0</v>
      </c>
      <c r="L478" s="54" t="s">
        <v>837</v>
      </c>
      <c r="M478" s="54" t="s">
        <v>793</v>
      </c>
      <c r="N478" s="55">
        <v>0</v>
      </c>
      <c r="O478" s="55">
        <v>1203.8</v>
      </c>
      <c r="P478" s="55">
        <v>0</v>
      </c>
      <c r="Q478" s="55">
        <v>3670.21</v>
      </c>
      <c r="R478" s="55">
        <v>0</v>
      </c>
      <c r="S478" s="55">
        <v>4874.01</v>
      </c>
      <c r="T478" s="55">
        <v>0</v>
      </c>
      <c r="U478" s="55">
        <v>1203.8</v>
      </c>
      <c r="V478" s="55">
        <v>0</v>
      </c>
      <c r="W478" s="55">
        <v>3670.21</v>
      </c>
      <c r="X478" s="55">
        <v>0</v>
      </c>
      <c r="Y478" s="55">
        <v>4874.01</v>
      </c>
      <c r="Z478" s="61">
        <f t="shared" si="25"/>
        <v>3.6702099999999998E-4</v>
      </c>
      <c r="AA478" s="59" t="str">
        <f>HLOOKUP(F478,'HY Financials'!$4:$4,1,0)</f>
        <v>HDMIPS</v>
      </c>
    </row>
    <row r="479" spans="1:28">
      <c r="A479" s="60">
        <f>IFERROR(VLOOKUP(J479,'TB mapping'!A:D,4,0),0)</f>
        <v>0</v>
      </c>
      <c r="B479" s="60">
        <f>IFERROR(VLOOKUP(J479,'TB mapping'!A:C,3,0),0)</f>
        <v>5.2</v>
      </c>
      <c r="C479" s="60" t="str">
        <f t="shared" si="23"/>
        <v>HDMIPS0</v>
      </c>
      <c r="D479" s="60" t="str">
        <f t="shared" si="24"/>
        <v>HDMIPS5.2</v>
      </c>
      <c r="E479" s="54" t="s">
        <v>790</v>
      </c>
      <c r="F479" s="54" t="s">
        <v>6</v>
      </c>
      <c r="G479" s="54" t="s">
        <v>1192</v>
      </c>
      <c r="H479" s="55">
        <v>450000</v>
      </c>
      <c r="I479" s="54" t="s">
        <v>834</v>
      </c>
      <c r="J479" s="55">
        <v>452230</v>
      </c>
      <c r="K479" s="55">
        <v>0</v>
      </c>
      <c r="L479" s="54" t="s">
        <v>838</v>
      </c>
      <c r="M479" s="54" t="s">
        <v>793</v>
      </c>
      <c r="N479" s="55">
        <v>0</v>
      </c>
      <c r="O479" s="55">
        <v>997385.84</v>
      </c>
      <c r="P479" s="55">
        <v>0</v>
      </c>
      <c r="Q479" s="55">
        <v>831471.26</v>
      </c>
      <c r="R479" s="55">
        <v>0</v>
      </c>
      <c r="S479" s="55">
        <v>1828857.1</v>
      </c>
      <c r="T479" s="55">
        <v>0</v>
      </c>
      <c r="U479" s="55">
        <v>997385.84</v>
      </c>
      <c r="V479" s="55">
        <v>0</v>
      </c>
      <c r="W479" s="55">
        <v>831471.26</v>
      </c>
      <c r="X479" s="55">
        <v>0</v>
      </c>
      <c r="Y479" s="55">
        <v>1828857.1</v>
      </c>
      <c r="Z479" s="61">
        <f t="shared" si="25"/>
        <v>8.3147126000000002E-2</v>
      </c>
      <c r="AA479" s="59" t="str">
        <f>HLOOKUP(F479,'HY Financials'!$4:$4,1,0)</f>
        <v>HDMIPS</v>
      </c>
    </row>
    <row r="480" spans="1:28">
      <c r="A480" s="60">
        <f>IFERROR(VLOOKUP(J480,'TB mapping'!A:D,4,0),0)</f>
        <v>0</v>
      </c>
      <c r="B480" s="60">
        <f>IFERROR(VLOOKUP(J480,'TB mapping'!A:C,3,0),0)</f>
        <v>5.2</v>
      </c>
      <c r="C480" s="60" t="str">
        <f t="shared" si="23"/>
        <v>HDMIPS0</v>
      </c>
      <c r="D480" s="60" t="str">
        <f t="shared" si="24"/>
        <v>HDMIPS5.2</v>
      </c>
      <c r="E480" s="54" t="s">
        <v>790</v>
      </c>
      <c r="F480" s="54" t="s">
        <v>6</v>
      </c>
      <c r="G480" s="54" t="s">
        <v>1192</v>
      </c>
      <c r="H480" s="55">
        <v>450000</v>
      </c>
      <c r="I480" s="54" t="s">
        <v>834</v>
      </c>
      <c r="J480" s="55">
        <v>452247</v>
      </c>
      <c r="K480" s="55">
        <v>0</v>
      </c>
      <c r="L480" s="54" t="s">
        <v>1346</v>
      </c>
      <c r="M480" s="54" t="s">
        <v>793</v>
      </c>
      <c r="N480" s="55">
        <v>0</v>
      </c>
      <c r="O480" s="55">
        <v>438019.89</v>
      </c>
      <c r="P480" s="55">
        <v>0</v>
      </c>
      <c r="Q480" s="55">
        <v>860183.16</v>
      </c>
      <c r="R480" s="55">
        <v>0</v>
      </c>
      <c r="S480" s="55">
        <v>1298203.05</v>
      </c>
      <c r="T480" s="55">
        <v>0</v>
      </c>
      <c r="U480" s="55">
        <v>438019.89</v>
      </c>
      <c r="V480" s="55">
        <v>0</v>
      </c>
      <c r="W480" s="55">
        <v>860183.16</v>
      </c>
      <c r="X480" s="55">
        <v>0</v>
      </c>
      <c r="Y480" s="55">
        <v>1298203.05</v>
      </c>
      <c r="Z480" s="61">
        <f t="shared" si="25"/>
        <v>8.6018315999999997E-2</v>
      </c>
      <c r="AA480" s="59" t="str">
        <f>HLOOKUP(F480,'HY Financials'!$4:$4,1,0)</f>
        <v>HDMIPS</v>
      </c>
    </row>
    <row r="481" spans="1:27">
      <c r="A481" s="60">
        <f>IFERROR(VLOOKUP(J481,'TB mapping'!A:D,4,0),0)</f>
        <v>0</v>
      </c>
      <c r="B481" s="60">
        <f>IFERROR(VLOOKUP(J481,'TB mapping'!A:C,3,0),0)</f>
        <v>5.5</v>
      </c>
      <c r="C481" s="60" t="str">
        <f t="shared" si="23"/>
        <v>HDMIPS0</v>
      </c>
      <c r="D481" s="60" t="str">
        <f t="shared" si="24"/>
        <v>HDMIPS5.5</v>
      </c>
      <c r="E481" s="54" t="s">
        <v>790</v>
      </c>
      <c r="F481" s="54" t="s">
        <v>6</v>
      </c>
      <c r="G481" s="54" t="s">
        <v>1192</v>
      </c>
      <c r="H481" s="55">
        <v>460000</v>
      </c>
      <c r="I481" s="54" t="s">
        <v>839</v>
      </c>
      <c r="J481" s="55">
        <v>455103</v>
      </c>
      <c r="K481" s="55">
        <v>0</v>
      </c>
      <c r="L481" s="54" t="s">
        <v>999</v>
      </c>
      <c r="M481" s="54" t="s">
        <v>793</v>
      </c>
      <c r="N481" s="55">
        <v>0</v>
      </c>
      <c r="O481" s="55">
        <v>109250.88</v>
      </c>
      <c r="P481" s="55">
        <v>0</v>
      </c>
      <c r="Q481" s="55">
        <v>37223.46</v>
      </c>
      <c r="R481" s="55">
        <v>0</v>
      </c>
      <c r="S481" s="55">
        <v>146474.34</v>
      </c>
      <c r="T481" s="55">
        <v>0</v>
      </c>
      <c r="U481" s="55">
        <v>109250.88</v>
      </c>
      <c r="V481" s="55">
        <v>0</v>
      </c>
      <c r="W481" s="55">
        <v>37223.46</v>
      </c>
      <c r="X481" s="55">
        <v>0</v>
      </c>
      <c r="Y481" s="55">
        <v>146474.34</v>
      </c>
      <c r="Z481" s="61">
        <f t="shared" si="25"/>
        <v>3.7223460000000001E-3</v>
      </c>
      <c r="AA481" s="59" t="str">
        <f>HLOOKUP(F481,'HY Financials'!$4:$4,1,0)</f>
        <v>HDMIPS</v>
      </c>
    </row>
    <row r="482" spans="1:27">
      <c r="A482" s="60">
        <f>IFERROR(VLOOKUP(J482,'TB mapping'!A:D,4,0),0)</f>
        <v>0</v>
      </c>
      <c r="B482" s="60">
        <f>IFERROR(VLOOKUP(J482,'TB mapping'!A:C,3,0),0)</f>
        <v>5.5</v>
      </c>
      <c r="C482" s="60" t="str">
        <f t="shared" si="23"/>
        <v>HDMIPS0</v>
      </c>
      <c r="D482" s="60" t="str">
        <f t="shared" si="24"/>
        <v>HDMIPS5.5</v>
      </c>
      <c r="E482" s="54" t="s">
        <v>790</v>
      </c>
      <c r="F482" s="54" t="s">
        <v>6</v>
      </c>
      <c r="G482" s="54" t="s">
        <v>1192</v>
      </c>
      <c r="H482" s="55">
        <v>460000</v>
      </c>
      <c r="I482" s="54" t="s">
        <v>839</v>
      </c>
      <c r="J482" s="55">
        <v>460100</v>
      </c>
      <c r="K482" s="55">
        <v>0</v>
      </c>
      <c r="L482" s="54" t="s">
        <v>940</v>
      </c>
      <c r="M482" s="54" t="s">
        <v>793</v>
      </c>
      <c r="N482" s="55">
        <v>-134.1</v>
      </c>
      <c r="O482" s="55">
        <v>0</v>
      </c>
      <c r="P482" s="55">
        <v>-794.93</v>
      </c>
      <c r="Q482" s="55">
        <v>0</v>
      </c>
      <c r="R482" s="55">
        <v>-929.03</v>
      </c>
      <c r="S482" s="55">
        <v>0</v>
      </c>
      <c r="T482" s="55">
        <v>-134.1</v>
      </c>
      <c r="U482" s="55">
        <v>0</v>
      </c>
      <c r="V482" s="55">
        <v>-794.93</v>
      </c>
      <c r="W482" s="55">
        <v>0</v>
      </c>
      <c r="X482" s="55">
        <v>-929.03</v>
      </c>
      <c r="Y482" s="55">
        <v>0</v>
      </c>
      <c r="Z482" s="61">
        <f t="shared" si="25"/>
        <v>-7.9492999999999993E-5</v>
      </c>
      <c r="AA482" s="59" t="str">
        <f>HLOOKUP(F482,'HY Financials'!$4:$4,1,0)</f>
        <v>HDMIPS</v>
      </c>
    </row>
    <row r="483" spans="1:27">
      <c r="A483" s="60">
        <f>IFERROR(VLOOKUP(J483,'TB mapping'!A:D,4,0),0)</f>
        <v>0</v>
      </c>
      <c r="B483" s="60">
        <f>IFERROR(VLOOKUP(J483,'TB mapping'!A:C,3,0),0)</f>
        <v>5.5</v>
      </c>
      <c r="C483" s="60" t="str">
        <f t="shared" si="23"/>
        <v>HDMIPS0</v>
      </c>
      <c r="D483" s="60" t="str">
        <f t="shared" si="24"/>
        <v>HDMIPS5.5</v>
      </c>
      <c r="E483" s="54" t="s">
        <v>790</v>
      </c>
      <c r="F483" s="54" t="s">
        <v>6</v>
      </c>
      <c r="G483" s="54" t="s">
        <v>1192</v>
      </c>
      <c r="H483" s="55">
        <v>460000</v>
      </c>
      <c r="I483" s="54" t="s">
        <v>839</v>
      </c>
      <c r="J483" s="55">
        <v>460106</v>
      </c>
      <c r="K483" s="55">
        <v>0</v>
      </c>
      <c r="L483" s="54" t="s">
        <v>840</v>
      </c>
      <c r="M483" s="54" t="s">
        <v>793</v>
      </c>
      <c r="N483" s="55">
        <v>0</v>
      </c>
      <c r="O483" s="55">
        <v>39.869999999999997</v>
      </c>
      <c r="P483" s="55">
        <v>0</v>
      </c>
      <c r="Q483" s="55">
        <v>2031.3</v>
      </c>
      <c r="R483" s="55">
        <v>0</v>
      </c>
      <c r="S483" s="55">
        <v>2071.17</v>
      </c>
      <c r="T483" s="55">
        <v>0</v>
      </c>
      <c r="U483" s="55">
        <v>39.869999999999997</v>
      </c>
      <c r="V483" s="55">
        <v>0</v>
      </c>
      <c r="W483" s="55">
        <v>2031.3</v>
      </c>
      <c r="X483" s="55">
        <v>0</v>
      </c>
      <c r="Y483" s="55">
        <v>2071.17</v>
      </c>
      <c r="Z483" s="61">
        <f t="shared" si="25"/>
        <v>2.0312999999999999E-4</v>
      </c>
      <c r="AA483" s="59" t="str">
        <f>HLOOKUP(F483,'HY Financials'!$4:$4,1,0)</f>
        <v>HDMIPS</v>
      </c>
    </row>
    <row r="484" spans="1:27">
      <c r="A484" s="60">
        <f>IFERROR(VLOOKUP(J484,'TB mapping'!A:D,4,0),0)</f>
        <v>0</v>
      </c>
      <c r="B484" s="60">
        <f>IFERROR(VLOOKUP(J484,'TB mapping'!A:C,3,0),0)</f>
        <v>5.5</v>
      </c>
      <c r="C484" s="60" t="str">
        <f t="shared" si="23"/>
        <v>HDMIPS0</v>
      </c>
      <c r="D484" s="60" t="str">
        <f t="shared" si="24"/>
        <v>HDMIPS5.5</v>
      </c>
      <c r="E484" s="54" t="s">
        <v>790</v>
      </c>
      <c r="F484" s="54" t="s">
        <v>6</v>
      </c>
      <c r="G484" s="54" t="s">
        <v>1192</v>
      </c>
      <c r="H484" s="55">
        <v>460000</v>
      </c>
      <c r="I484" s="54" t="s">
        <v>839</v>
      </c>
      <c r="J484" s="55">
        <v>460126</v>
      </c>
      <c r="K484" s="55">
        <v>0</v>
      </c>
      <c r="L484" s="54" t="s">
        <v>1026</v>
      </c>
      <c r="M484" s="54" t="s">
        <v>793</v>
      </c>
      <c r="N484" s="55">
        <v>0</v>
      </c>
      <c r="O484" s="55">
        <v>0</v>
      </c>
      <c r="P484" s="55">
        <v>-485.65</v>
      </c>
      <c r="Q484" s="55">
        <v>0</v>
      </c>
      <c r="R484" s="55">
        <v>-485.65</v>
      </c>
      <c r="S484" s="55">
        <v>0</v>
      </c>
      <c r="T484" s="55">
        <v>0</v>
      </c>
      <c r="U484" s="55">
        <v>0</v>
      </c>
      <c r="V484" s="55">
        <v>-485.65</v>
      </c>
      <c r="W484" s="55">
        <v>0</v>
      </c>
      <c r="X484" s="55">
        <v>-485.65</v>
      </c>
      <c r="Y484" s="55">
        <v>0</v>
      </c>
      <c r="Z484" s="61">
        <f t="shared" si="25"/>
        <v>-4.8565E-5</v>
      </c>
      <c r="AA484" s="59" t="str">
        <f>HLOOKUP(F484,'HY Financials'!$4:$4,1,0)</f>
        <v>HDMIPS</v>
      </c>
    </row>
    <row r="485" spans="1:27">
      <c r="A485" s="60">
        <f>IFERROR(VLOOKUP(J485,'TB mapping'!A:D,4,0),0)</f>
        <v>0</v>
      </c>
      <c r="B485" s="60">
        <f>IFERROR(VLOOKUP(J485,'TB mapping'!A:C,3,0),0)</f>
        <v>5.5</v>
      </c>
      <c r="C485" s="60" t="str">
        <f t="shared" si="23"/>
        <v>HDMIPS0</v>
      </c>
      <c r="D485" s="60" t="str">
        <f t="shared" si="24"/>
        <v>HDMIPS5.5</v>
      </c>
      <c r="E485" s="54" t="s">
        <v>790</v>
      </c>
      <c r="F485" s="54" t="s">
        <v>6</v>
      </c>
      <c r="G485" s="54" t="s">
        <v>1192</v>
      </c>
      <c r="H485" s="55">
        <v>460000</v>
      </c>
      <c r="I485" s="54" t="s">
        <v>839</v>
      </c>
      <c r="J485" s="55">
        <v>460143</v>
      </c>
      <c r="K485" s="55">
        <v>0</v>
      </c>
      <c r="L485" s="54" t="s">
        <v>1002</v>
      </c>
      <c r="M485" s="54" t="s">
        <v>793</v>
      </c>
      <c r="N485" s="55">
        <v>0</v>
      </c>
      <c r="O485" s="55">
        <v>94.23</v>
      </c>
      <c r="P485" s="55">
        <v>-741.23</v>
      </c>
      <c r="Q485" s="55">
        <v>0</v>
      </c>
      <c r="R485" s="55">
        <v>-647</v>
      </c>
      <c r="S485" s="55">
        <v>0</v>
      </c>
      <c r="T485" s="55">
        <v>0</v>
      </c>
      <c r="U485" s="55">
        <v>94.23</v>
      </c>
      <c r="V485" s="55">
        <v>-741.23</v>
      </c>
      <c r="W485" s="55">
        <v>0</v>
      </c>
      <c r="X485" s="55">
        <v>-647</v>
      </c>
      <c r="Y485" s="55">
        <v>0</v>
      </c>
      <c r="Z485" s="61">
        <f t="shared" si="25"/>
        <v>-7.4123000000000008E-5</v>
      </c>
      <c r="AA485" s="59" t="str">
        <f>HLOOKUP(F485,'HY Financials'!$4:$4,1,0)</f>
        <v>HDMIPS</v>
      </c>
    </row>
    <row r="486" spans="1:27">
      <c r="A486" s="60">
        <f>IFERROR(VLOOKUP(J486,'TB mapping'!A:D,4,0),0)</f>
        <v>0</v>
      </c>
      <c r="B486" s="60">
        <f>IFERROR(VLOOKUP(J486,'TB mapping'!A:C,3,0),0)</f>
        <v>5.5</v>
      </c>
      <c r="C486" s="60" t="str">
        <f t="shared" si="23"/>
        <v>HDMIPS0</v>
      </c>
      <c r="D486" s="60" t="str">
        <f t="shared" si="24"/>
        <v>HDMIPS5.5</v>
      </c>
      <c r="E486" s="54" t="s">
        <v>790</v>
      </c>
      <c r="F486" s="54" t="s">
        <v>6</v>
      </c>
      <c r="G486" s="54" t="s">
        <v>1192</v>
      </c>
      <c r="H486" s="55">
        <v>460000</v>
      </c>
      <c r="I486" s="54" t="s">
        <v>839</v>
      </c>
      <c r="J486" s="55">
        <v>460146</v>
      </c>
      <c r="K486" s="55">
        <v>0</v>
      </c>
      <c r="L486" s="54" t="s">
        <v>1048</v>
      </c>
      <c r="M486" s="54" t="s">
        <v>793</v>
      </c>
      <c r="N486" s="55">
        <v>0</v>
      </c>
      <c r="O486" s="55">
        <v>0</v>
      </c>
      <c r="P486" s="55">
        <v>-9.49</v>
      </c>
      <c r="Q486" s="55">
        <v>0</v>
      </c>
      <c r="R486" s="55">
        <v>-9.49</v>
      </c>
      <c r="S486" s="55">
        <v>0</v>
      </c>
      <c r="T486" s="55">
        <v>0</v>
      </c>
      <c r="U486" s="55">
        <v>0</v>
      </c>
      <c r="V486" s="55">
        <v>-9.49</v>
      </c>
      <c r="W486" s="55">
        <v>0</v>
      </c>
      <c r="X486" s="55">
        <v>-9.49</v>
      </c>
      <c r="Y486" s="55">
        <v>0</v>
      </c>
      <c r="Z486" s="61">
        <f t="shared" si="25"/>
        <v>-9.4900000000000004E-7</v>
      </c>
      <c r="AA486" s="59" t="str">
        <f>HLOOKUP(F486,'HY Financials'!$4:$4,1,0)</f>
        <v>HDMIPS</v>
      </c>
    </row>
    <row r="487" spans="1:27">
      <c r="A487" s="60">
        <f>IFERROR(VLOOKUP(J487,'TB mapping'!A:D,4,0),0)</f>
        <v>0</v>
      </c>
      <c r="B487" s="60">
        <f>IFERROR(VLOOKUP(J487,'TB mapping'!A:C,3,0),0)</f>
        <v>5.3</v>
      </c>
      <c r="C487" s="60" t="str">
        <f t="shared" si="23"/>
        <v>HDMIPS0</v>
      </c>
      <c r="D487" s="60" t="str">
        <f t="shared" si="24"/>
        <v>HDMIPS5.3</v>
      </c>
      <c r="E487" s="54" t="s">
        <v>790</v>
      </c>
      <c r="F487" s="54" t="s">
        <v>6</v>
      </c>
      <c r="G487" s="54" t="s">
        <v>1192</v>
      </c>
      <c r="H487" s="55">
        <v>510000</v>
      </c>
      <c r="I487" s="54" t="s">
        <v>842</v>
      </c>
      <c r="J487" s="55">
        <v>511100</v>
      </c>
      <c r="K487" s="55">
        <v>0</v>
      </c>
      <c r="L487" s="54" t="s">
        <v>1003</v>
      </c>
      <c r="M487" s="54" t="s">
        <v>793</v>
      </c>
      <c r="N487" s="55">
        <v>-232904.94</v>
      </c>
      <c r="O487" s="55">
        <v>0</v>
      </c>
      <c r="P487" s="55">
        <v>-135462.79999999999</v>
      </c>
      <c r="Q487" s="55">
        <v>0</v>
      </c>
      <c r="R487" s="55">
        <v>-368367.74</v>
      </c>
      <c r="S487" s="55">
        <v>0</v>
      </c>
      <c r="T487" s="55">
        <v>-232904.94</v>
      </c>
      <c r="U487" s="55">
        <v>0</v>
      </c>
      <c r="V487" s="55">
        <v>-135462.79999999999</v>
      </c>
      <c r="W487" s="55">
        <v>0</v>
      </c>
      <c r="X487" s="55">
        <v>-368367.74</v>
      </c>
      <c r="Y487" s="55">
        <v>0</v>
      </c>
      <c r="Z487" s="61">
        <f t="shared" si="25"/>
        <v>-1.3546279999999999E-2</v>
      </c>
      <c r="AA487" s="59" t="str">
        <f>HLOOKUP(F487,'HY Financials'!$4:$4,1,0)</f>
        <v>HDMIPS</v>
      </c>
    </row>
    <row r="488" spans="1:27">
      <c r="A488" s="60">
        <f>IFERROR(VLOOKUP(J488,'TB mapping'!A:D,4,0),0)</f>
        <v>0</v>
      </c>
      <c r="B488" s="60">
        <f>IFERROR(VLOOKUP(J488,'TB mapping'!A:C,3,0),0)</f>
        <v>5.3</v>
      </c>
      <c r="C488" s="60" t="str">
        <f t="shared" si="23"/>
        <v>HDMIPS0</v>
      </c>
      <c r="D488" s="60" t="str">
        <f t="shared" si="24"/>
        <v>HDMIPS5.3</v>
      </c>
      <c r="E488" s="54" t="s">
        <v>790</v>
      </c>
      <c r="F488" s="54" t="s">
        <v>6</v>
      </c>
      <c r="G488" s="54" t="s">
        <v>1192</v>
      </c>
      <c r="H488" s="55">
        <v>510000</v>
      </c>
      <c r="I488" s="54" t="s">
        <v>842</v>
      </c>
      <c r="J488" s="55">
        <v>512130</v>
      </c>
      <c r="K488" s="55">
        <v>0</v>
      </c>
      <c r="L488" s="54" t="s">
        <v>943</v>
      </c>
      <c r="M488" s="54" t="s">
        <v>793</v>
      </c>
      <c r="N488" s="55">
        <v>-3632142</v>
      </c>
      <c r="O488" s="55">
        <v>0</v>
      </c>
      <c r="P488" s="55">
        <v>-2823484.44</v>
      </c>
      <c r="Q488" s="55">
        <v>0</v>
      </c>
      <c r="R488" s="55">
        <v>-6455626.4400000004</v>
      </c>
      <c r="S488" s="55">
        <v>0</v>
      </c>
      <c r="T488" s="55">
        <v>-3632142</v>
      </c>
      <c r="U488" s="55">
        <v>0</v>
      </c>
      <c r="V488" s="55">
        <v>-2823484.44</v>
      </c>
      <c r="W488" s="55">
        <v>0</v>
      </c>
      <c r="X488" s="55">
        <v>-6455626.4400000004</v>
      </c>
      <c r="Y488" s="55">
        <v>0</v>
      </c>
      <c r="Z488" s="61">
        <f t="shared" si="25"/>
        <v>-0.28234844399999998</v>
      </c>
      <c r="AA488" s="59" t="str">
        <f>HLOOKUP(F488,'HY Financials'!$4:$4,1,0)</f>
        <v>HDMIPS</v>
      </c>
    </row>
    <row r="489" spans="1:27">
      <c r="A489" s="60">
        <f>IFERROR(VLOOKUP(J489,'TB mapping'!A:D,4,0),0)</f>
        <v>0</v>
      </c>
      <c r="B489" s="60">
        <f>IFERROR(VLOOKUP(J489,'TB mapping'!A:C,3,0),0)</f>
        <v>5.3</v>
      </c>
      <c r="C489" s="60" t="str">
        <f t="shared" si="23"/>
        <v>HDMIPS0</v>
      </c>
      <c r="D489" s="60" t="str">
        <f t="shared" si="24"/>
        <v>HDMIPS5.3</v>
      </c>
      <c r="E489" s="54" t="s">
        <v>790</v>
      </c>
      <c r="F489" s="54" t="s">
        <v>6</v>
      </c>
      <c r="G489" s="54" t="s">
        <v>1192</v>
      </c>
      <c r="H489" s="55">
        <v>510000</v>
      </c>
      <c r="I489" s="54" t="s">
        <v>842</v>
      </c>
      <c r="J489" s="55">
        <v>512135</v>
      </c>
      <c r="K489" s="55">
        <v>0</v>
      </c>
      <c r="L489" s="54" t="s">
        <v>944</v>
      </c>
      <c r="M489" s="54" t="s">
        <v>793</v>
      </c>
      <c r="N489" s="55">
        <v>0</v>
      </c>
      <c r="O489" s="55">
        <v>0</v>
      </c>
      <c r="P489" s="55">
        <v>-175826</v>
      </c>
      <c r="Q489" s="55">
        <v>0</v>
      </c>
      <c r="R489" s="55">
        <v>-175826</v>
      </c>
      <c r="S489" s="55">
        <v>0</v>
      </c>
      <c r="T489" s="55">
        <v>0</v>
      </c>
      <c r="U489" s="55">
        <v>0</v>
      </c>
      <c r="V489" s="55">
        <v>-175826</v>
      </c>
      <c r="W489" s="55">
        <v>0</v>
      </c>
      <c r="X489" s="55">
        <v>-175826</v>
      </c>
      <c r="Y489" s="55">
        <v>0</v>
      </c>
      <c r="Z489" s="61">
        <f t="shared" si="25"/>
        <v>-1.75826E-2</v>
      </c>
      <c r="AA489" s="59" t="str">
        <f>HLOOKUP(F489,'HY Financials'!$4:$4,1,0)</f>
        <v>HDMIPS</v>
      </c>
    </row>
    <row r="490" spans="1:27">
      <c r="A490" s="60">
        <f>IFERROR(VLOOKUP(J490,'TB mapping'!A:D,4,0),0)</f>
        <v>0</v>
      </c>
      <c r="B490" s="60">
        <f>IFERROR(VLOOKUP(J490,'TB mapping'!A:C,3,0),0)</f>
        <v>5.3</v>
      </c>
      <c r="C490" s="60" t="str">
        <f t="shared" si="23"/>
        <v>HDMIPS0</v>
      </c>
      <c r="D490" s="60" t="str">
        <f t="shared" si="24"/>
        <v>HDMIPS5.3</v>
      </c>
      <c r="E490" s="54" t="s">
        <v>790</v>
      </c>
      <c r="F490" s="54" t="s">
        <v>6</v>
      </c>
      <c r="G490" s="54" t="s">
        <v>1192</v>
      </c>
      <c r="H490" s="55">
        <v>510000</v>
      </c>
      <c r="I490" s="54" t="s">
        <v>842</v>
      </c>
      <c r="J490" s="55">
        <v>512247</v>
      </c>
      <c r="K490" s="55">
        <v>0</v>
      </c>
      <c r="L490" s="54" t="s">
        <v>1348</v>
      </c>
      <c r="M490" s="54" t="s">
        <v>793</v>
      </c>
      <c r="N490" s="55">
        <v>0</v>
      </c>
      <c r="O490" s="55">
        <v>773.56</v>
      </c>
      <c r="P490" s="55">
        <v>-398.64</v>
      </c>
      <c r="Q490" s="55">
        <v>0</v>
      </c>
      <c r="R490" s="55">
        <v>0</v>
      </c>
      <c r="S490" s="55">
        <v>374.92</v>
      </c>
      <c r="T490" s="55">
        <v>0</v>
      </c>
      <c r="U490" s="55">
        <v>773.56</v>
      </c>
      <c r="V490" s="55">
        <v>-398.64</v>
      </c>
      <c r="W490" s="55">
        <v>0</v>
      </c>
      <c r="X490" s="55">
        <v>0</v>
      </c>
      <c r="Y490" s="55">
        <v>374.92</v>
      </c>
      <c r="Z490" s="61">
        <f t="shared" si="25"/>
        <v>-3.9863999999999996E-5</v>
      </c>
      <c r="AA490" s="59" t="str">
        <f>HLOOKUP(F490,'HY Financials'!$4:$4,1,0)</f>
        <v>HDMIPS</v>
      </c>
    </row>
    <row r="491" spans="1:27">
      <c r="A491" s="60">
        <f>IFERROR(VLOOKUP(J491,'TB mapping'!A:D,4,0),0)</f>
        <v>0</v>
      </c>
      <c r="B491" s="60">
        <f>IFERROR(VLOOKUP(J491,'TB mapping'!A:C,3,0),0)</f>
        <v>6.4</v>
      </c>
      <c r="C491" s="60" t="str">
        <f t="shared" si="23"/>
        <v>HDMIPS0</v>
      </c>
      <c r="D491" s="60" t="str">
        <f t="shared" si="24"/>
        <v>HDMIPS6.4</v>
      </c>
      <c r="E491" s="54" t="s">
        <v>790</v>
      </c>
      <c r="F491" s="54" t="s">
        <v>6</v>
      </c>
      <c r="G491" s="54" t="s">
        <v>1192</v>
      </c>
      <c r="H491" s="55">
        <v>550000</v>
      </c>
      <c r="I491" s="54" t="s">
        <v>846</v>
      </c>
      <c r="J491" s="392">
        <v>553105</v>
      </c>
      <c r="K491" s="55">
        <v>0</v>
      </c>
      <c r="L491" s="54" t="s">
        <v>945</v>
      </c>
      <c r="M491" s="54" t="s">
        <v>793</v>
      </c>
      <c r="N491" s="55">
        <v>-1819.41</v>
      </c>
      <c r="O491" s="55">
        <v>0</v>
      </c>
      <c r="P491" s="55">
        <v>-25891.69</v>
      </c>
      <c r="Q491" s="55">
        <v>0</v>
      </c>
      <c r="R491" s="55">
        <v>-27711.1</v>
      </c>
      <c r="S491" s="55">
        <v>0</v>
      </c>
      <c r="T491" s="55">
        <v>-1819.41</v>
      </c>
      <c r="U491" s="55">
        <v>0</v>
      </c>
      <c r="V491" s="55">
        <v>-25891.69</v>
      </c>
      <c r="W491" s="55">
        <v>0</v>
      </c>
      <c r="X491" s="55">
        <v>-27711.1</v>
      </c>
      <c r="Y491" s="55">
        <v>0</v>
      </c>
      <c r="Z491" s="61">
        <f t="shared" si="25"/>
        <v>-2.5891689999999997E-3</v>
      </c>
      <c r="AA491" s="59" t="str">
        <f>HLOOKUP(F491,'HY Financials'!$4:$4,1,0)</f>
        <v>HDMIPS</v>
      </c>
    </row>
    <row r="492" spans="1:27">
      <c r="A492" s="60">
        <f>IFERROR(VLOOKUP(J492,'TB mapping'!A:D,4,0),0)</f>
        <v>0</v>
      </c>
      <c r="B492" s="60">
        <f>IFERROR(VLOOKUP(J492,'TB mapping'!A:C,3,0),0)</f>
        <v>6.4</v>
      </c>
      <c r="C492" s="60" t="str">
        <f t="shared" si="23"/>
        <v>HDMIPS0</v>
      </c>
      <c r="D492" s="60" t="str">
        <f t="shared" si="24"/>
        <v>HDMIPS6.4</v>
      </c>
      <c r="E492" s="54" t="s">
        <v>790</v>
      </c>
      <c r="F492" s="54" t="s">
        <v>6</v>
      </c>
      <c r="G492" s="54" t="s">
        <v>1192</v>
      </c>
      <c r="H492" s="55">
        <v>550000</v>
      </c>
      <c r="I492" s="54" t="s">
        <v>846</v>
      </c>
      <c r="J492" s="392">
        <v>553106</v>
      </c>
      <c r="K492" s="55">
        <v>0</v>
      </c>
      <c r="L492" s="54" t="s">
        <v>1004</v>
      </c>
      <c r="M492" s="54" t="s">
        <v>793</v>
      </c>
      <c r="N492" s="55">
        <v>0</v>
      </c>
      <c r="O492" s="55">
        <v>0</v>
      </c>
      <c r="P492" s="55">
        <v>0</v>
      </c>
      <c r="Q492" s="55">
        <v>1670.7</v>
      </c>
      <c r="R492" s="55">
        <v>0</v>
      </c>
      <c r="S492" s="55">
        <v>1670.7</v>
      </c>
      <c r="T492" s="55">
        <v>0</v>
      </c>
      <c r="U492" s="55">
        <v>0</v>
      </c>
      <c r="V492" s="55">
        <v>0</v>
      </c>
      <c r="W492" s="55">
        <v>1670.7</v>
      </c>
      <c r="X492" s="55">
        <v>0</v>
      </c>
      <c r="Y492" s="55">
        <v>1670.7</v>
      </c>
      <c r="Z492" s="61">
        <f t="shared" si="25"/>
        <v>1.6707000000000001E-4</v>
      </c>
      <c r="AA492" s="59" t="str">
        <f>HLOOKUP(F492,'HY Financials'!$4:$4,1,0)</f>
        <v>HDMIPS</v>
      </c>
    </row>
    <row r="493" spans="1:27">
      <c r="A493" s="60">
        <f>IFERROR(VLOOKUP(J493,'TB mapping'!A:D,4,0),0)</f>
        <v>0</v>
      </c>
      <c r="B493" s="60">
        <f>IFERROR(VLOOKUP(J493,'TB mapping'!A:C,3,0),0)</f>
        <v>6.4</v>
      </c>
      <c r="C493" s="60" t="str">
        <f t="shared" si="23"/>
        <v>HDMIPS0</v>
      </c>
      <c r="D493" s="60" t="str">
        <f t="shared" si="24"/>
        <v>HDMIPS6.4</v>
      </c>
      <c r="E493" s="54" t="s">
        <v>790</v>
      </c>
      <c r="F493" s="54" t="s">
        <v>6</v>
      </c>
      <c r="G493" s="54" t="s">
        <v>1192</v>
      </c>
      <c r="H493" s="55">
        <v>550000</v>
      </c>
      <c r="I493" s="54" t="s">
        <v>846</v>
      </c>
      <c r="J493" s="392">
        <v>553107</v>
      </c>
      <c r="K493" s="55">
        <v>0</v>
      </c>
      <c r="L493" s="54" t="s">
        <v>847</v>
      </c>
      <c r="M493" s="54" t="s">
        <v>793</v>
      </c>
      <c r="N493" s="55">
        <v>-3315.78</v>
      </c>
      <c r="O493" s="55">
        <v>0</v>
      </c>
      <c r="P493" s="55">
        <v>-9261.19</v>
      </c>
      <c r="Q493" s="55">
        <v>0</v>
      </c>
      <c r="R493" s="55">
        <v>-12576.97</v>
      </c>
      <c r="S493" s="55">
        <v>0</v>
      </c>
      <c r="T493" s="55">
        <v>-3315.78</v>
      </c>
      <c r="U493" s="55">
        <v>0</v>
      </c>
      <c r="V493" s="55">
        <v>-9261.19</v>
      </c>
      <c r="W493" s="55">
        <v>0</v>
      </c>
      <c r="X493" s="55">
        <v>-12576.97</v>
      </c>
      <c r="Y493" s="55">
        <v>0</v>
      </c>
      <c r="Z493" s="61">
        <f t="shared" si="25"/>
        <v>-9.261190000000001E-4</v>
      </c>
      <c r="AA493" s="59" t="str">
        <f>HLOOKUP(F493,'HY Financials'!$4:$4,1,0)</f>
        <v>HDMIPS</v>
      </c>
    </row>
    <row r="494" spans="1:27">
      <c r="A494" s="60">
        <f>IFERROR(VLOOKUP(J494,'TB mapping'!A:D,4,0),0)</f>
        <v>0</v>
      </c>
      <c r="B494" s="60">
        <f>IFERROR(VLOOKUP(J494,'TB mapping'!A:C,3,0),0)</f>
        <v>6.4</v>
      </c>
      <c r="C494" s="60" t="str">
        <f t="shared" si="23"/>
        <v>HDMIPS0</v>
      </c>
      <c r="D494" s="60" t="str">
        <f t="shared" si="24"/>
        <v>HDMIPS6.4</v>
      </c>
      <c r="E494" s="54" t="s">
        <v>790</v>
      </c>
      <c r="F494" s="54" t="s">
        <v>6</v>
      </c>
      <c r="G494" s="54" t="s">
        <v>1192</v>
      </c>
      <c r="H494" s="55">
        <v>550000</v>
      </c>
      <c r="I494" s="54" t="s">
        <v>846</v>
      </c>
      <c r="J494" s="392">
        <v>553117</v>
      </c>
      <c r="K494" s="55">
        <v>0</v>
      </c>
      <c r="L494" s="54" t="s">
        <v>848</v>
      </c>
      <c r="M494" s="54" t="s">
        <v>793</v>
      </c>
      <c r="N494" s="55">
        <v>-11875.85</v>
      </c>
      <c r="O494" s="55">
        <v>0</v>
      </c>
      <c r="P494" s="55">
        <v>-29494.18</v>
      </c>
      <c r="Q494" s="55">
        <v>0</v>
      </c>
      <c r="R494" s="55">
        <v>-41370.03</v>
      </c>
      <c r="S494" s="55">
        <v>0</v>
      </c>
      <c r="T494" s="55">
        <v>-11875.85</v>
      </c>
      <c r="U494" s="55">
        <v>0</v>
      </c>
      <c r="V494" s="55">
        <v>-29494.18</v>
      </c>
      <c r="W494" s="55">
        <v>0</v>
      </c>
      <c r="X494" s="55">
        <v>-41370.03</v>
      </c>
      <c r="Y494" s="55">
        <v>0</v>
      </c>
      <c r="Z494" s="61">
        <f t="shared" si="25"/>
        <v>-2.9494180000000001E-3</v>
      </c>
      <c r="AA494" s="59" t="str">
        <f>HLOOKUP(F494,'HY Financials'!$4:$4,1,0)</f>
        <v>HDMIPS</v>
      </c>
    </row>
    <row r="495" spans="1:27">
      <c r="A495" s="60">
        <f>IFERROR(VLOOKUP(J495,'TB mapping'!A:D,4,0),0)</f>
        <v>0</v>
      </c>
      <c r="B495" s="60">
        <f>IFERROR(VLOOKUP(J495,'TB mapping'!A:C,3,0),0)</f>
        <v>6.4</v>
      </c>
      <c r="C495" s="60" t="str">
        <f t="shared" si="23"/>
        <v>HDMIPS0</v>
      </c>
      <c r="D495" s="60" t="str">
        <f t="shared" si="24"/>
        <v>HDMIPS6.4</v>
      </c>
      <c r="E495" s="54" t="s">
        <v>790</v>
      </c>
      <c r="F495" s="54" t="s">
        <v>6</v>
      </c>
      <c r="G495" s="54" t="s">
        <v>1192</v>
      </c>
      <c r="H495" s="55">
        <v>550000</v>
      </c>
      <c r="I495" s="54" t="s">
        <v>846</v>
      </c>
      <c r="J495" s="392">
        <v>553126</v>
      </c>
      <c r="K495" s="55">
        <v>0</v>
      </c>
      <c r="L495" s="54" t="s">
        <v>1005</v>
      </c>
      <c r="M495" s="54" t="s">
        <v>793</v>
      </c>
      <c r="N495" s="55">
        <v>-1823.17</v>
      </c>
      <c r="O495" s="55">
        <v>0</v>
      </c>
      <c r="P495" s="55">
        <v>0</v>
      </c>
      <c r="Q495" s="55">
        <v>0</v>
      </c>
      <c r="R495" s="55">
        <v>-1823.17</v>
      </c>
      <c r="S495" s="55">
        <v>0</v>
      </c>
      <c r="T495" s="55">
        <v>-1823.17</v>
      </c>
      <c r="U495" s="55">
        <v>0</v>
      </c>
      <c r="V495" s="55">
        <v>0</v>
      </c>
      <c r="W495" s="55">
        <v>0</v>
      </c>
      <c r="X495" s="55">
        <v>-1823.17</v>
      </c>
      <c r="Y495" s="55">
        <v>0</v>
      </c>
      <c r="Z495" s="61">
        <f t="shared" si="25"/>
        <v>0</v>
      </c>
      <c r="AA495" s="59" t="str">
        <f>HLOOKUP(F495,'HY Financials'!$4:$4,1,0)</f>
        <v>HDMIPS</v>
      </c>
    </row>
    <row r="496" spans="1:27">
      <c r="A496" s="60">
        <f>IFERROR(VLOOKUP(J496,'TB mapping'!A:D,4,0),0)</f>
        <v>0</v>
      </c>
      <c r="B496" s="60">
        <f>IFERROR(VLOOKUP(J496,'TB mapping'!A:C,3,0),0)</f>
        <v>6.4</v>
      </c>
      <c r="C496" s="60" t="str">
        <f t="shared" si="23"/>
        <v>HDMIPS0</v>
      </c>
      <c r="D496" s="60" t="str">
        <f t="shared" si="24"/>
        <v>HDMIPS6.4</v>
      </c>
      <c r="E496" s="54" t="s">
        <v>790</v>
      </c>
      <c r="F496" s="54" t="s">
        <v>6</v>
      </c>
      <c r="G496" s="54" t="s">
        <v>1192</v>
      </c>
      <c r="H496" s="55">
        <v>550000</v>
      </c>
      <c r="I496" s="54" t="s">
        <v>846</v>
      </c>
      <c r="J496" s="392">
        <v>553129</v>
      </c>
      <c r="K496" s="55">
        <v>0</v>
      </c>
      <c r="L496" s="54" t="s">
        <v>849</v>
      </c>
      <c r="M496" s="54" t="s">
        <v>793</v>
      </c>
      <c r="N496" s="55">
        <v>-128326.06</v>
      </c>
      <c r="O496" s="55">
        <v>0</v>
      </c>
      <c r="P496" s="55">
        <v>-177765.9</v>
      </c>
      <c r="Q496" s="55">
        <v>0</v>
      </c>
      <c r="R496" s="55">
        <v>-306091.96000000002</v>
      </c>
      <c r="S496" s="55">
        <v>0</v>
      </c>
      <c r="T496" s="55">
        <v>-128326.06</v>
      </c>
      <c r="U496" s="55">
        <v>0</v>
      </c>
      <c r="V496" s="55">
        <v>-177765.9</v>
      </c>
      <c r="W496" s="55">
        <v>0</v>
      </c>
      <c r="X496" s="55">
        <v>-306091.96000000002</v>
      </c>
      <c r="Y496" s="55">
        <v>0</v>
      </c>
      <c r="Z496" s="61">
        <f t="shared" si="25"/>
        <v>-1.7776589999999998E-2</v>
      </c>
      <c r="AA496" s="59" t="str">
        <f>HLOOKUP(F496,'HY Financials'!$4:$4,1,0)</f>
        <v>HDMIPS</v>
      </c>
    </row>
    <row r="497" spans="1:27">
      <c r="A497" s="60">
        <f>IFERROR(VLOOKUP(J497,'TB mapping'!A:D,4,0),0)</f>
        <v>6.3</v>
      </c>
      <c r="B497" s="60">
        <f>IFERROR(VLOOKUP(J497,'TB mapping'!A:C,3,0),0)</f>
        <v>6.4</v>
      </c>
      <c r="C497" s="60" t="str">
        <f t="shared" si="23"/>
        <v>HDMIPS6.3</v>
      </c>
      <c r="D497" s="60" t="str">
        <f t="shared" si="24"/>
        <v>HDMIPS6.4</v>
      </c>
      <c r="E497" s="54" t="s">
        <v>790</v>
      </c>
      <c r="F497" s="54" t="s">
        <v>6</v>
      </c>
      <c r="G497" s="54" t="s">
        <v>1192</v>
      </c>
      <c r="H497" s="55">
        <v>550000</v>
      </c>
      <c r="I497" s="54" t="s">
        <v>846</v>
      </c>
      <c r="J497" s="392">
        <v>553131</v>
      </c>
      <c r="K497" s="55">
        <v>0</v>
      </c>
      <c r="L497" s="54" t="s">
        <v>132</v>
      </c>
      <c r="M497" s="54" t="s">
        <v>793</v>
      </c>
      <c r="N497" s="55">
        <v>-10143</v>
      </c>
      <c r="O497" s="55">
        <v>0</v>
      </c>
      <c r="P497" s="55">
        <v>-14514</v>
      </c>
      <c r="Q497" s="55">
        <v>0</v>
      </c>
      <c r="R497" s="55">
        <v>-24657</v>
      </c>
      <c r="S497" s="55">
        <v>0</v>
      </c>
      <c r="T497" s="55">
        <v>-10143</v>
      </c>
      <c r="U497" s="55">
        <v>0</v>
      </c>
      <c r="V497" s="55">
        <v>-14514</v>
      </c>
      <c r="W497" s="55">
        <v>0</v>
      </c>
      <c r="X497" s="55">
        <v>-24657</v>
      </c>
      <c r="Y497" s="55">
        <v>0</v>
      </c>
      <c r="Z497" s="61">
        <f t="shared" si="25"/>
        <v>-1.4514E-3</v>
      </c>
      <c r="AA497" s="59" t="str">
        <f>HLOOKUP(F497,'HY Financials'!$4:$4,1,0)</f>
        <v>HDMIPS</v>
      </c>
    </row>
    <row r="498" spans="1:27">
      <c r="A498" s="60">
        <f>IFERROR(VLOOKUP(J498,'TB mapping'!A:D,4,0),0)</f>
        <v>0</v>
      </c>
      <c r="B498" s="60">
        <f>IFERROR(VLOOKUP(J498,'TB mapping'!A:C,3,0),0)</f>
        <v>6.4</v>
      </c>
      <c r="C498" s="60" t="str">
        <f t="shared" si="23"/>
        <v>HDMIPS0</v>
      </c>
      <c r="D498" s="60" t="str">
        <f t="shared" si="24"/>
        <v>HDMIPS6.4</v>
      </c>
      <c r="E498" s="54" t="s">
        <v>790</v>
      </c>
      <c r="F498" s="54" t="s">
        <v>6</v>
      </c>
      <c r="G498" s="54" t="s">
        <v>1192</v>
      </c>
      <c r="H498" s="55">
        <v>550000</v>
      </c>
      <c r="I498" s="54" t="s">
        <v>846</v>
      </c>
      <c r="J498" s="392">
        <v>553141</v>
      </c>
      <c r="K498" s="55">
        <v>0</v>
      </c>
      <c r="L498" s="54" t="s">
        <v>946</v>
      </c>
      <c r="M498" s="54" t="s">
        <v>793</v>
      </c>
      <c r="N498" s="55">
        <v>-9083.51</v>
      </c>
      <c r="O498" s="55">
        <v>0</v>
      </c>
      <c r="P498" s="55">
        <v>-21862.720000000001</v>
      </c>
      <c r="Q498" s="55">
        <v>0</v>
      </c>
      <c r="R498" s="55">
        <v>-30946.23</v>
      </c>
      <c r="S498" s="55">
        <v>0</v>
      </c>
      <c r="T498" s="55">
        <v>-9083.51</v>
      </c>
      <c r="U498" s="55">
        <v>0</v>
      </c>
      <c r="V498" s="55">
        <v>-21862.720000000001</v>
      </c>
      <c r="W498" s="55">
        <v>0</v>
      </c>
      <c r="X498" s="55">
        <v>-30946.23</v>
      </c>
      <c r="Y498" s="55">
        <v>0</v>
      </c>
      <c r="Z498" s="61">
        <f t="shared" si="25"/>
        <v>-2.186272E-3</v>
      </c>
      <c r="AA498" s="59" t="str">
        <f>HLOOKUP(F498,'HY Financials'!$4:$4,1,0)</f>
        <v>HDMIPS</v>
      </c>
    </row>
    <row r="499" spans="1:27">
      <c r="A499" s="60">
        <f>IFERROR(VLOOKUP(J499,'TB mapping'!A:D,4,0),0)</f>
        <v>0</v>
      </c>
      <c r="B499" s="60">
        <f>IFERROR(VLOOKUP(J499,'TB mapping'!A:C,3,0),0)</f>
        <v>6.4</v>
      </c>
      <c r="C499" s="60" t="str">
        <f t="shared" si="23"/>
        <v>HDMIPS0</v>
      </c>
      <c r="D499" s="60" t="str">
        <f t="shared" si="24"/>
        <v>HDMIPS6.4</v>
      </c>
      <c r="E499" s="54" t="s">
        <v>790</v>
      </c>
      <c r="F499" s="54" t="s">
        <v>6</v>
      </c>
      <c r="G499" s="54" t="s">
        <v>1192</v>
      </c>
      <c r="H499" s="55">
        <v>550000</v>
      </c>
      <c r="I499" s="54" t="s">
        <v>846</v>
      </c>
      <c r="J499" s="392">
        <v>553171</v>
      </c>
      <c r="K499" s="55">
        <v>0</v>
      </c>
      <c r="L499" s="54" t="s">
        <v>850</v>
      </c>
      <c r="M499" s="54" t="s">
        <v>793</v>
      </c>
      <c r="N499" s="55">
        <v>-83808.13</v>
      </c>
      <c r="O499" s="55">
        <v>0</v>
      </c>
      <c r="P499" s="55">
        <v>-91056.84</v>
      </c>
      <c r="Q499" s="55">
        <v>0</v>
      </c>
      <c r="R499" s="55">
        <v>-174864.97</v>
      </c>
      <c r="S499" s="55">
        <v>0</v>
      </c>
      <c r="T499" s="55">
        <v>-83808.13</v>
      </c>
      <c r="U499" s="55">
        <v>0</v>
      </c>
      <c r="V499" s="55">
        <v>-91056.84</v>
      </c>
      <c r="W499" s="55">
        <v>0</v>
      </c>
      <c r="X499" s="55">
        <v>-174864.97</v>
      </c>
      <c r="Y499" s="55">
        <v>0</v>
      </c>
      <c r="Z499" s="61">
        <f t="shared" si="25"/>
        <v>-9.1056839999999993E-3</v>
      </c>
      <c r="AA499" s="59" t="str">
        <f>HLOOKUP(F499,'HY Financials'!$4:$4,1,0)</f>
        <v>HDMIPS</v>
      </c>
    </row>
    <row r="500" spans="1:27">
      <c r="A500" s="60">
        <f>IFERROR(VLOOKUP(J500,'TB mapping'!A:D,4,0),0)</f>
        <v>0</v>
      </c>
      <c r="B500" s="60">
        <f>IFERROR(VLOOKUP(J500,'TB mapping'!A:C,3,0),0)</f>
        <v>6.4</v>
      </c>
      <c r="C500" s="60" t="str">
        <f t="shared" si="23"/>
        <v>HDMIPS0</v>
      </c>
      <c r="D500" s="60" t="str">
        <f t="shared" si="24"/>
        <v>HDMIPS6.4</v>
      </c>
      <c r="E500" s="54" t="s">
        <v>790</v>
      </c>
      <c r="F500" s="54" t="s">
        <v>6</v>
      </c>
      <c r="G500" s="54" t="s">
        <v>1192</v>
      </c>
      <c r="H500" s="55">
        <v>550000</v>
      </c>
      <c r="I500" s="54" t="s">
        <v>846</v>
      </c>
      <c r="J500" s="392">
        <v>553176</v>
      </c>
      <c r="K500" s="55">
        <v>0</v>
      </c>
      <c r="L500" s="54" t="s">
        <v>1486</v>
      </c>
      <c r="M500" s="54" t="s">
        <v>793</v>
      </c>
      <c r="N500" s="55">
        <v>-12840.4</v>
      </c>
      <c r="O500" s="55">
        <v>0</v>
      </c>
      <c r="P500" s="55">
        <v>-10299.58</v>
      </c>
      <c r="Q500" s="55">
        <v>0</v>
      </c>
      <c r="R500" s="55">
        <v>-23139.98</v>
      </c>
      <c r="S500" s="55">
        <v>0</v>
      </c>
      <c r="T500" s="55">
        <v>-12840.4</v>
      </c>
      <c r="U500" s="55">
        <v>0</v>
      </c>
      <c r="V500" s="55">
        <v>-10299.58</v>
      </c>
      <c r="W500" s="55">
        <v>0</v>
      </c>
      <c r="X500" s="55">
        <v>-23139.98</v>
      </c>
      <c r="Y500" s="55">
        <v>0</v>
      </c>
      <c r="Z500" s="61">
        <f t="shared" si="25"/>
        <v>-1.0299580000000001E-3</v>
      </c>
      <c r="AA500" s="59" t="str">
        <f>HLOOKUP(F500,'HY Financials'!$4:$4,1,0)</f>
        <v>HDMIPS</v>
      </c>
    </row>
    <row r="501" spans="1:27">
      <c r="A501" s="60">
        <f>IFERROR(VLOOKUP(J501,'TB mapping'!A:D,4,0),0)</f>
        <v>0</v>
      </c>
      <c r="B501" s="60">
        <f>IFERROR(VLOOKUP(J501,'TB mapping'!A:C,3,0),0)</f>
        <v>6.4</v>
      </c>
      <c r="C501" s="60" t="str">
        <f t="shared" si="23"/>
        <v>HDMIPS0</v>
      </c>
      <c r="D501" s="60" t="str">
        <f t="shared" si="24"/>
        <v>HDMIPS6.4</v>
      </c>
      <c r="E501" s="54" t="s">
        <v>790</v>
      </c>
      <c r="F501" s="54" t="s">
        <v>6</v>
      </c>
      <c r="G501" s="54" t="s">
        <v>1192</v>
      </c>
      <c r="H501" s="55">
        <v>550000</v>
      </c>
      <c r="I501" s="54" t="s">
        <v>846</v>
      </c>
      <c r="J501" s="392">
        <v>553190</v>
      </c>
      <c r="K501" s="55">
        <v>0</v>
      </c>
      <c r="L501" s="54" t="s">
        <v>852</v>
      </c>
      <c r="M501" s="54" t="s">
        <v>793</v>
      </c>
      <c r="N501" s="55">
        <v>-250920.36</v>
      </c>
      <c r="O501" s="55">
        <v>0</v>
      </c>
      <c r="P501" s="55">
        <v>0</v>
      </c>
      <c r="Q501" s="55">
        <v>61886.720000000001</v>
      </c>
      <c r="R501" s="55">
        <v>-189033.64</v>
      </c>
      <c r="S501" s="55">
        <v>0</v>
      </c>
      <c r="T501" s="55">
        <v>-250920.36</v>
      </c>
      <c r="U501" s="55">
        <v>0</v>
      </c>
      <c r="V501" s="55">
        <v>0</v>
      </c>
      <c r="W501" s="55">
        <v>61886.720000000001</v>
      </c>
      <c r="X501" s="55">
        <v>-189033.64</v>
      </c>
      <c r="Y501" s="55">
        <v>0</v>
      </c>
      <c r="Z501" s="61">
        <f t="shared" si="25"/>
        <v>6.1886720000000001E-3</v>
      </c>
      <c r="AA501" s="59" t="str">
        <f>HLOOKUP(F501,'HY Financials'!$4:$4,1,0)</f>
        <v>HDMIPS</v>
      </c>
    </row>
    <row r="502" spans="1:27">
      <c r="A502" s="60">
        <f>IFERROR(VLOOKUP(J502,'TB mapping'!A:D,4,0),0)</f>
        <v>0</v>
      </c>
      <c r="B502" s="60">
        <f>IFERROR(VLOOKUP(J502,'TB mapping'!A:C,3,0),0)</f>
        <v>6.4</v>
      </c>
      <c r="C502" s="60" t="str">
        <f t="shared" si="23"/>
        <v>HDMIPS0</v>
      </c>
      <c r="D502" s="60" t="str">
        <f t="shared" si="24"/>
        <v>HDMIPS6.4</v>
      </c>
      <c r="E502" s="54" t="s">
        <v>790</v>
      </c>
      <c r="F502" s="54" t="s">
        <v>6</v>
      </c>
      <c r="G502" s="54" t="s">
        <v>1192</v>
      </c>
      <c r="H502" s="55">
        <v>550000</v>
      </c>
      <c r="I502" s="54" t="s">
        <v>846</v>
      </c>
      <c r="J502" s="392">
        <v>553197</v>
      </c>
      <c r="K502" s="55">
        <v>0</v>
      </c>
      <c r="L502" s="54" t="s">
        <v>947</v>
      </c>
      <c r="M502" s="54" t="s">
        <v>793</v>
      </c>
      <c r="N502" s="55">
        <v>0</v>
      </c>
      <c r="O502" s="55">
        <v>0.03</v>
      </c>
      <c r="P502" s="55">
        <v>0</v>
      </c>
      <c r="Q502" s="55">
        <v>0</v>
      </c>
      <c r="R502" s="55">
        <v>0</v>
      </c>
      <c r="S502" s="55">
        <v>0.03</v>
      </c>
      <c r="T502" s="55">
        <v>0</v>
      </c>
      <c r="U502" s="55">
        <v>0.03</v>
      </c>
      <c r="V502" s="55">
        <v>0</v>
      </c>
      <c r="W502" s="55">
        <v>0</v>
      </c>
      <c r="X502" s="55">
        <v>0</v>
      </c>
      <c r="Y502" s="55">
        <v>0.03</v>
      </c>
      <c r="Z502" s="61">
        <f t="shared" si="25"/>
        <v>0</v>
      </c>
      <c r="AA502" s="59" t="str">
        <f>HLOOKUP(F502,'HY Financials'!$4:$4,1,0)</f>
        <v>HDMIPS</v>
      </c>
    </row>
    <row r="503" spans="1:27">
      <c r="A503" s="60">
        <f>IFERROR(VLOOKUP(J503,'TB mapping'!A:D,4,0),0)</f>
        <v>6.1</v>
      </c>
      <c r="B503" s="60">
        <f>IFERROR(VLOOKUP(J503,'TB mapping'!A:C,3,0),0)</f>
        <v>6.4</v>
      </c>
      <c r="C503" s="60" t="str">
        <f t="shared" si="23"/>
        <v>HDMIPS6.1</v>
      </c>
      <c r="D503" s="60" t="str">
        <f t="shared" si="24"/>
        <v>HDMIPS6.4</v>
      </c>
      <c r="E503" s="54" t="s">
        <v>790</v>
      </c>
      <c r="F503" s="54" t="s">
        <v>6</v>
      </c>
      <c r="G503" s="54" t="s">
        <v>1192</v>
      </c>
      <c r="H503" s="55">
        <v>550000</v>
      </c>
      <c r="I503" s="54" t="s">
        <v>846</v>
      </c>
      <c r="J503" s="392">
        <v>553202</v>
      </c>
      <c r="K503" s="55">
        <v>0</v>
      </c>
      <c r="L503" s="54" t="s">
        <v>853</v>
      </c>
      <c r="M503" s="54" t="s">
        <v>793</v>
      </c>
      <c r="N503" s="55">
        <v>-2898881.09</v>
      </c>
      <c r="O503" s="55">
        <v>0</v>
      </c>
      <c r="P503" s="55">
        <v>-3280001.68</v>
      </c>
      <c r="Q503" s="55">
        <v>0</v>
      </c>
      <c r="R503" s="55">
        <v>-6178882.7699999996</v>
      </c>
      <c r="S503" s="55">
        <v>0</v>
      </c>
      <c r="T503" s="55">
        <v>-2898881.09</v>
      </c>
      <c r="U503" s="55">
        <v>0</v>
      </c>
      <c r="V503" s="55">
        <v>-3280001.68</v>
      </c>
      <c r="W503" s="55">
        <v>0</v>
      </c>
      <c r="X503" s="55">
        <v>-6178882.7699999996</v>
      </c>
      <c r="Y503" s="55">
        <v>0</v>
      </c>
      <c r="Z503" s="61">
        <f t="shared" si="25"/>
        <v>-0.32800016800000004</v>
      </c>
      <c r="AA503" s="59" t="str">
        <f>HLOOKUP(F503,'HY Financials'!$4:$4,1,0)</f>
        <v>HDMIPS</v>
      </c>
    </row>
    <row r="504" spans="1:27">
      <c r="A504" s="60">
        <f>IFERROR(VLOOKUP(J504,'TB mapping'!A:D,4,0),0)</f>
        <v>0</v>
      </c>
      <c r="B504" s="60">
        <f>IFERROR(VLOOKUP(J504,'TB mapping'!A:C,3,0),0)</f>
        <v>6.4</v>
      </c>
      <c r="C504" s="60" t="str">
        <f t="shared" si="23"/>
        <v>HDMIPS0</v>
      </c>
      <c r="D504" s="60" t="str">
        <f t="shared" si="24"/>
        <v>HDMIPS6.4</v>
      </c>
      <c r="E504" s="54" t="s">
        <v>790</v>
      </c>
      <c r="F504" s="54" t="s">
        <v>6</v>
      </c>
      <c r="G504" s="54" t="s">
        <v>1192</v>
      </c>
      <c r="H504" s="55">
        <v>550000</v>
      </c>
      <c r="I504" s="54" t="s">
        <v>846</v>
      </c>
      <c r="J504" s="392">
        <v>553900</v>
      </c>
      <c r="K504" s="55">
        <v>0</v>
      </c>
      <c r="L504" s="54" t="s">
        <v>1006</v>
      </c>
      <c r="M504" s="54" t="s">
        <v>793</v>
      </c>
      <c r="N504" s="55">
        <v>-6024.7</v>
      </c>
      <c r="O504" s="55">
        <v>0</v>
      </c>
      <c r="P504" s="55">
        <v>-4339.3900000000003</v>
      </c>
      <c r="Q504" s="55">
        <v>0</v>
      </c>
      <c r="R504" s="55">
        <v>-10364.09</v>
      </c>
      <c r="S504" s="55">
        <v>0</v>
      </c>
      <c r="T504" s="55">
        <v>-6024.7</v>
      </c>
      <c r="U504" s="55">
        <v>0</v>
      </c>
      <c r="V504" s="55">
        <v>-4339.3900000000003</v>
      </c>
      <c r="W504" s="55">
        <v>0</v>
      </c>
      <c r="X504" s="55">
        <v>-10364.09</v>
      </c>
      <c r="Y504" s="55">
        <v>0</v>
      </c>
      <c r="Z504" s="61">
        <f t="shared" si="25"/>
        <v>-4.3393900000000005E-4</v>
      </c>
      <c r="AA504" s="59" t="str">
        <f>HLOOKUP(F504,'HY Financials'!$4:$4,1,0)</f>
        <v>HDMIPS</v>
      </c>
    </row>
    <row r="505" spans="1:27">
      <c r="A505" s="60">
        <f>IFERROR(VLOOKUP(J505,'TB mapping'!A:D,4,0),0)</f>
        <v>0</v>
      </c>
      <c r="B505" s="60">
        <f>IFERROR(VLOOKUP(J505,'TB mapping'!A:C,3,0),0)</f>
        <v>6.4</v>
      </c>
      <c r="C505" s="60" t="str">
        <f t="shared" si="23"/>
        <v>HDMIPS0</v>
      </c>
      <c r="D505" s="60" t="str">
        <f t="shared" si="24"/>
        <v>HDMIPS6.4</v>
      </c>
      <c r="E505" s="54" t="s">
        <v>790</v>
      </c>
      <c r="F505" s="54" t="s">
        <v>6</v>
      </c>
      <c r="G505" s="54" t="s">
        <v>1192</v>
      </c>
      <c r="H505" s="55">
        <v>550000</v>
      </c>
      <c r="I505" s="54" t="s">
        <v>846</v>
      </c>
      <c r="J505" s="392">
        <v>555163</v>
      </c>
      <c r="K505" s="55">
        <v>0</v>
      </c>
      <c r="L505" s="54" t="s">
        <v>860</v>
      </c>
      <c r="M505" s="54" t="s">
        <v>793</v>
      </c>
      <c r="N505" s="55">
        <v>-21477.35</v>
      </c>
      <c r="O505" s="55">
        <v>0</v>
      </c>
      <c r="P505" s="55">
        <v>-17520.98</v>
      </c>
      <c r="Q505" s="55">
        <v>0</v>
      </c>
      <c r="R505" s="55">
        <v>-38998.33</v>
      </c>
      <c r="S505" s="55">
        <v>0</v>
      </c>
      <c r="T505" s="55">
        <v>-21477.35</v>
      </c>
      <c r="U505" s="55">
        <v>0</v>
      </c>
      <c r="V505" s="55">
        <v>-17520.98</v>
      </c>
      <c r="W505" s="55">
        <v>0</v>
      </c>
      <c r="X505" s="55">
        <v>-38998.33</v>
      </c>
      <c r="Y505" s="55">
        <v>0</v>
      </c>
      <c r="Z505" s="61">
        <f t="shared" si="25"/>
        <v>-1.7520979999999999E-3</v>
      </c>
      <c r="AA505" s="59" t="str">
        <f>HLOOKUP(F505,'HY Financials'!$4:$4,1,0)</f>
        <v>HDMIPS</v>
      </c>
    </row>
    <row r="506" spans="1:27">
      <c r="A506" s="60">
        <f>IFERROR(VLOOKUP(J506,'TB mapping'!A:D,4,0),0)</f>
        <v>0</v>
      </c>
      <c r="B506" s="60">
        <f>IFERROR(VLOOKUP(J506,'TB mapping'!A:C,3,0),0)</f>
        <v>6.4</v>
      </c>
      <c r="C506" s="60" t="str">
        <f t="shared" si="23"/>
        <v>HDMIPS0</v>
      </c>
      <c r="D506" s="60" t="str">
        <f t="shared" si="24"/>
        <v>HDMIPS6.4</v>
      </c>
      <c r="E506" s="54" t="s">
        <v>790</v>
      </c>
      <c r="F506" s="54" t="s">
        <v>6</v>
      </c>
      <c r="G506" s="54" t="s">
        <v>1192</v>
      </c>
      <c r="H506" s="55">
        <v>550000</v>
      </c>
      <c r="I506" s="54" t="s">
        <v>846</v>
      </c>
      <c r="J506" s="392">
        <v>555204</v>
      </c>
      <c r="K506" s="55">
        <v>0</v>
      </c>
      <c r="L506" s="54" t="s">
        <v>950</v>
      </c>
      <c r="M506" s="54" t="s">
        <v>793</v>
      </c>
      <c r="N506" s="55">
        <v>-10288.69</v>
      </c>
      <c r="O506" s="55">
        <v>0</v>
      </c>
      <c r="P506" s="55">
        <v>-41935.840000000004</v>
      </c>
      <c r="Q506" s="55">
        <v>0</v>
      </c>
      <c r="R506" s="55">
        <v>-52224.53</v>
      </c>
      <c r="S506" s="55">
        <v>0</v>
      </c>
      <c r="T506" s="55">
        <v>-10288.69</v>
      </c>
      <c r="U506" s="55">
        <v>0</v>
      </c>
      <c r="V506" s="55">
        <v>-41935.840000000004</v>
      </c>
      <c r="W506" s="55">
        <v>0</v>
      </c>
      <c r="X506" s="55">
        <v>-52224.53</v>
      </c>
      <c r="Y506" s="55">
        <v>0</v>
      </c>
      <c r="Z506" s="61">
        <f t="shared" si="25"/>
        <v>-4.1935840000000002E-3</v>
      </c>
      <c r="AA506" s="59" t="str">
        <f>HLOOKUP(F506,'HY Financials'!$4:$4,1,0)</f>
        <v>HDMIPS</v>
      </c>
    </row>
    <row r="507" spans="1:27">
      <c r="A507" s="60">
        <f>IFERROR(VLOOKUP(J507,'TB mapping'!A:D,4,0),0)</f>
        <v>0</v>
      </c>
      <c r="B507" s="60">
        <f>IFERROR(VLOOKUP(J507,'TB mapping'!A:C,3,0),0)</f>
        <v>6.4</v>
      </c>
      <c r="C507" s="60" t="str">
        <f t="shared" si="23"/>
        <v>HDMIPS0</v>
      </c>
      <c r="D507" s="60" t="str">
        <f t="shared" si="24"/>
        <v>HDMIPS6.4</v>
      </c>
      <c r="E507" s="54" t="s">
        <v>790</v>
      </c>
      <c r="F507" s="54" t="s">
        <v>6</v>
      </c>
      <c r="G507" s="54" t="s">
        <v>1192</v>
      </c>
      <c r="H507" s="55">
        <v>550000</v>
      </c>
      <c r="I507" s="54" t="s">
        <v>846</v>
      </c>
      <c r="J507" s="392">
        <v>555597</v>
      </c>
      <c r="K507" s="55">
        <v>0</v>
      </c>
      <c r="L507" s="54" t="s">
        <v>861</v>
      </c>
      <c r="M507" s="54" t="s">
        <v>793</v>
      </c>
      <c r="N507" s="55">
        <v>-328525.67</v>
      </c>
      <c r="O507" s="55">
        <v>0</v>
      </c>
      <c r="P507" s="55">
        <v>-356482.35</v>
      </c>
      <c r="Q507" s="55">
        <v>0</v>
      </c>
      <c r="R507" s="55">
        <v>-685008.02</v>
      </c>
      <c r="S507" s="55">
        <v>0</v>
      </c>
      <c r="T507" s="55">
        <v>-328525.67</v>
      </c>
      <c r="U507" s="55">
        <v>0</v>
      </c>
      <c r="V507" s="55">
        <v>-356482.35</v>
      </c>
      <c r="W507" s="55">
        <v>0</v>
      </c>
      <c r="X507" s="55">
        <v>-685008.02</v>
      </c>
      <c r="Y507" s="55">
        <v>0</v>
      </c>
      <c r="Z507" s="61">
        <f t="shared" si="25"/>
        <v>-3.5648235E-2</v>
      </c>
      <c r="AA507" s="59" t="str">
        <f>HLOOKUP(F507,'HY Financials'!$4:$4,1,0)</f>
        <v>HDMIPS</v>
      </c>
    </row>
    <row r="508" spans="1:27">
      <c r="A508" s="60">
        <f>IFERROR(VLOOKUP(J508,'TB mapping'!A:D,4,0),0)</f>
        <v>0</v>
      </c>
      <c r="B508" s="60">
        <f>IFERROR(VLOOKUP(J508,'TB mapping'!A:C,3,0),0)</f>
        <v>6.4</v>
      </c>
      <c r="C508" s="60" t="str">
        <f t="shared" si="23"/>
        <v>HDMIPS0</v>
      </c>
      <c r="D508" s="60" t="str">
        <f t="shared" si="24"/>
        <v>HDMIPS6.4</v>
      </c>
      <c r="E508" s="54" t="s">
        <v>790</v>
      </c>
      <c r="F508" s="54" t="s">
        <v>6</v>
      </c>
      <c r="G508" s="54" t="s">
        <v>1192</v>
      </c>
      <c r="H508" s="55">
        <v>550000</v>
      </c>
      <c r="I508" s="54" t="s">
        <v>846</v>
      </c>
      <c r="J508" s="392">
        <v>555598</v>
      </c>
      <c r="K508" s="55">
        <v>0</v>
      </c>
      <c r="L508" s="54" t="s">
        <v>862</v>
      </c>
      <c r="M508" s="54" t="s">
        <v>793</v>
      </c>
      <c r="N508" s="55">
        <v>-328525.67</v>
      </c>
      <c r="O508" s="55">
        <v>0</v>
      </c>
      <c r="P508" s="55">
        <v>-356482.35</v>
      </c>
      <c r="Q508" s="55">
        <v>0</v>
      </c>
      <c r="R508" s="55">
        <v>-685008.02</v>
      </c>
      <c r="S508" s="55">
        <v>0</v>
      </c>
      <c r="T508" s="55">
        <v>-328525.67</v>
      </c>
      <c r="U508" s="55">
        <v>0</v>
      </c>
      <c r="V508" s="55">
        <v>-356482.35</v>
      </c>
      <c r="W508" s="55">
        <v>0</v>
      </c>
      <c r="X508" s="55">
        <v>-685008.02</v>
      </c>
      <c r="Y508" s="55">
        <v>0</v>
      </c>
      <c r="Z508" s="61">
        <f t="shared" si="25"/>
        <v>-3.5648235E-2</v>
      </c>
      <c r="AA508" s="59" t="str">
        <f>HLOOKUP(F508,'HY Financials'!$4:$4,1,0)</f>
        <v>HDMIPS</v>
      </c>
    </row>
    <row r="509" spans="1:27">
      <c r="A509" s="60">
        <f>IFERROR(VLOOKUP(J509,'TB mapping'!A:D,4,0),0)</f>
        <v>0</v>
      </c>
      <c r="B509" s="60">
        <f>IFERROR(VLOOKUP(J509,'TB mapping'!A:C,3,0),0)</f>
        <v>6.4</v>
      </c>
      <c r="C509" s="60" t="str">
        <f t="shared" si="23"/>
        <v>HDMIPS0</v>
      </c>
      <c r="D509" s="60" t="str">
        <f t="shared" si="24"/>
        <v>HDMIPS6.4</v>
      </c>
      <c r="E509" s="54" t="s">
        <v>790</v>
      </c>
      <c r="F509" s="54" t="s">
        <v>6</v>
      </c>
      <c r="G509" s="54" t="s">
        <v>1192</v>
      </c>
      <c r="H509" s="55">
        <v>550000</v>
      </c>
      <c r="I509" s="54" t="s">
        <v>846</v>
      </c>
      <c r="J509" s="392">
        <v>555599</v>
      </c>
      <c r="K509" s="55">
        <v>0</v>
      </c>
      <c r="L509" s="54" t="s">
        <v>1487</v>
      </c>
      <c r="M509" s="54" t="s">
        <v>793</v>
      </c>
      <c r="N509" s="55">
        <v>0</v>
      </c>
      <c r="O509" s="55">
        <v>3174.41</v>
      </c>
      <c r="P509" s="55">
        <v>0</v>
      </c>
      <c r="Q509" s="55">
        <v>3319.57</v>
      </c>
      <c r="R509" s="55">
        <v>0</v>
      </c>
      <c r="S509" s="55">
        <v>6493.98</v>
      </c>
      <c r="T509" s="55">
        <v>0</v>
      </c>
      <c r="U509" s="55">
        <v>3174.41</v>
      </c>
      <c r="V509" s="55">
        <v>0</v>
      </c>
      <c r="W509" s="55">
        <v>3319.57</v>
      </c>
      <c r="X509" s="55">
        <v>0</v>
      </c>
      <c r="Y509" s="55">
        <v>6493.98</v>
      </c>
      <c r="Z509" s="61">
        <f t="shared" si="25"/>
        <v>3.3195700000000002E-4</v>
      </c>
      <c r="AA509" s="59" t="str">
        <f>HLOOKUP(F509,'HY Financials'!$4:$4,1,0)</f>
        <v>HDMIPS</v>
      </c>
    </row>
    <row r="510" spans="1:27">
      <c r="A510" s="60">
        <f>IFERROR(VLOOKUP(J510,'TB mapping'!A:D,4,0),0)</f>
        <v>0</v>
      </c>
      <c r="B510" s="60">
        <f>IFERROR(VLOOKUP(J510,'TB mapping'!A:C,3,0),0)</f>
        <v>6.4</v>
      </c>
      <c r="C510" s="60" t="str">
        <f t="shared" si="23"/>
        <v>HDMIPS0</v>
      </c>
      <c r="D510" s="60" t="str">
        <f t="shared" si="24"/>
        <v>HDMIPS6.4</v>
      </c>
      <c r="E510" s="54" t="s">
        <v>790</v>
      </c>
      <c r="F510" s="54" t="s">
        <v>6</v>
      </c>
      <c r="G510" s="54" t="s">
        <v>1192</v>
      </c>
      <c r="H510" s="55">
        <v>550000</v>
      </c>
      <c r="I510" s="54" t="s">
        <v>846</v>
      </c>
      <c r="J510" s="392">
        <v>555600</v>
      </c>
      <c r="K510" s="55">
        <v>0</v>
      </c>
      <c r="L510" s="54" t="s">
        <v>1488</v>
      </c>
      <c r="M510" s="54" t="s">
        <v>793</v>
      </c>
      <c r="N510" s="55">
        <v>0</v>
      </c>
      <c r="O510" s="55">
        <v>3174.41</v>
      </c>
      <c r="P510" s="55">
        <v>0</v>
      </c>
      <c r="Q510" s="55">
        <v>3319.57</v>
      </c>
      <c r="R510" s="55">
        <v>0</v>
      </c>
      <c r="S510" s="55">
        <v>6493.98</v>
      </c>
      <c r="T510" s="55">
        <v>0</v>
      </c>
      <c r="U510" s="55">
        <v>3174.41</v>
      </c>
      <c r="V510" s="55">
        <v>0</v>
      </c>
      <c r="W510" s="55">
        <v>3319.57</v>
      </c>
      <c r="X510" s="55">
        <v>0</v>
      </c>
      <c r="Y510" s="55">
        <v>6493.98</v>
      </c>
      <c r="Z510" s="61">
        <f t="shared" si="25"/>
        <v>3.3195700000000002E-4</v>
      </c>
      <c r="AA510" s="59" t="str">
        <f>HLOOKUP(F510,'HY Financials'!$4:$4,1,0)</f>
        <v>HDMIPS</v>
      </c>
    </row>
    <row r="511" spans="1:27">
      <c r="A511" s="60">
        <f>IFERROR(VLOOKUP(J511,'TB mapping'!A:D,4,0),0)</f>
        <v>0</v>
      </c>
      <c r="B511" s="60">
        <f>IFERROR(VLOOKUP(J511,'TB mapping'!A:C,3,0),0)</f>
        <v>6.4</v>
      </c>
      <c r="C511" s="60" t="str">
        <f t="shared" si="23"/>
        <v>HDMIPS0</v>
      </c>
      <c r="D511" s="60" t="str">
        <f t="shared" si="24"/>
        <v>HDMIPS6.4</v>
      </c>
      <c r="E511" s="54" t="s">
        <v>790</v>
      </c>
      <c r="F511" s="54" t="s">
        <v>6</v>
      </c>
      <c r="G511" s="54" t="s">
        <v>1192</v>
      </c>
      <c r="H511" s="55">
        <v>550000</v>
      </c>
      <c r="I511" s="54" t="s">
        <v>846</v>
      </c>
      <c r="J511" s="392">
        <v>555603</v>
      </c>
      <c r="K511" s="55">
        <v>0</v>
      </c>
      <c r="L511" s="54" t="s">
        <v>1489</v>
      </c>
      <c r="M511" s="54" t="s">
        <v>793</v>
      </c>
      <c r="N511" s="55">
        <v>-125343.3</v>
      </c>
      <c r="O511" s="55">
        <v>0</v>
      </c>
      <c r="P511" s="55">
        <v>-121287.14</v>
      </c>
      <c r="Q511" s="55">
        <v>0</v>
      </c>
      <c r="R511" s="55">
        <v>-246630.44</v>
      </c>
      <c r="S511" s="55">
        <v>0</v>
      </c>
      <c r="T511" s="55">
        <v>-125343.3</v>
      </c>
      <c r="U511" s="55">
        <v>0</v>
      </c>
      <c r="V511" s="55">
        <v>-121287.14</v>
      </c>
      <c r="W511" s="55">
        <v>0</v>
      </c>
      <c r="X511" s="55">
        <v>-246630.44</v>
      </c>
      <c r="Y511" s="55">
        <v>0</v>
      </c>
      <c r="Z511" s="61">
        <f t="shared" si="25"/>
        <v>-1.2128714000000001E-2</v>
      </c>
      <c r="AA511" s="59" t="str">
        <f>HLOOKUP(F511,'HY Financials'!$4:$4,1,0)</f>
        <v>HDMIPS</v>
      </c>
    </row>
    <row r="512" spans="1:27">
      <c r="A512" s="60">
        <f>IFERROR(VLOOKUP(J512,'TB mapping'!A:D,4,0),0)</f>
        <v>0</v>
      </c>
      <c r="B512" s="60">
        <f>IFERROR(VLOOKUP(J512,'TB mapping'!A:C,3,0),0)</f>
        <v>6.4</v>
      </c>
      <c r="C512" s="60" t="str">
        <f t="shared" si="23"/>
        <v>HDMIPS0</v>
      </c>
      <c r="D512" s="60" t="str">
        <f t="shared" si="24"/>
        <v>HDMIPS6.4</v>
      </c>
      <c r="E512" s="54" t="s">
        <v>790</v>
      </c>
      <c r="F512" s="54" t="s">
        <v>6</v>
      </c>
      <c r="G512" s="54" t="s">
        <v>1192</v>
      </c>
      <c r="H512" s="55">
        <v>550000</v>
      </c>
      <c r="I512" s="54" t="s">
        <v>846</v>
      </c>
      <c r="J512" s="392">
        <v>555604</v>
      </c>
      <c r="K512" s="55">
        <v>0</v>
      </c>
      <c r="L512" s="54" t="s">
        <v>1490</v>
      </c>
      <c r="M512" s="54" t="s">
        <v>793</v>
      </c>
      <c r="N512" s="55">
        <v>-125343.3</v>
      </c>
      <c r="O512" s="55">
        <v>0</v>
      </c>
      <c r="P512" s="55">
        <v>-121287.14</v>
      </c>
      <c r="Q512" s="55">
        <v>0</v>
      </c>
      <c r="R512" s="55">
        <v>-246630.44</v>
      </c>
      <c r="S512" s="55">
        <v>0</v>
      </c>
      <c r="T512" s="55">
        <v>-125343.3</v>
      </c>
      <c r="U512" s="55">
        <v>0</v>
      </c>
      <c r="V512" s="55">
        <v>-121287.14</v>
      </c>
      <c r="W512" s="55">
        <v>0</v>
      </c>
      <c r="X512" s="55">
        <v>-246630.44</v>
      </c>
      <c r="Y512" s="55">
        <v>0</v>
      </c>
      <c r="Z512" s="61">
        <f t="shared" si="25"/>
        <v>-1.2128714000000001E-2</v>
      </c>
      <c r="AA512" s="59" t="str">
        <f>HLOOKUP(F512,'HY Financials'!$4:$4,1,0)</f>
        <v>HDMIPS</v>
      </c>
    </row>
    <row r="513" spans="1:27">
      <c r="A513" s="60">
        <f>IFERROR(VLOOKUP(J513,'TB mapping'!A:D,4,0),0)</f>
        <v>0</v>
      </c>
      <c r="B513" s="60">
        <f>IFERROR(VLOOKUP(J513,'TB mapping'!A:C,3,0),0)</f>
        <v>6.4</v>
      </c>
      <c r="C513" s="60" t="str">
        <f t="shared" si="23"/>
        <v>HDMIPS0</v>
      </c>
      <c r="D513" s="60" t="str">
        <f t="shared" si="24"/>
        <v>HDMIPS6.4</v>
      </c>
      <c r="E513" s="54" t="s">
        <v>790</v>
      </c>
      <c r="F513" s="54" t="s">
        <v>6</v>
      </c>
      <c r="G513" s="54" t="s">
        <v>1192</v>
      </c>
      <c r="H513" s="55">
        <v>550000</v>
      </c>
      <c r="I513" s="54" t="s">
        <v>846</v>
      </c>
      <c r="J513" s="392">
        <v>556653</v>
      </c>
      <c r="K513" s="55">
        <v>0</v>
      </c>
      <c r="L513" s="54" t="s">
        <v>2073</v>
      </c>
      <c r="M513" s="54" t="s">
        <v>793</v>
      </c>
      <c r="N513" s="55">
        <v>-7183.68</v>
      </c>
      <c r="O513" s="55">
        <v>0</v>
      </c>
      <c r="P513" s="55">
        <v>-8624.31</v>
      </c>
      <c r="Q513" s="55">
        <v>0</v>
      </c>
      <c r="R513" s="55">
        <v>-15807.99</v>
      </c>
      <c r="S513" s="55">
        <v>0</v>
      </c>
      <c r="T513" s="55">
        <v>-7183.68</v>
      </c>
      <c r="U513" s="55">
        <v>0</v>
      </c>
      <c r="V513" s="55">
        <v>-8624.31</v>
      </c>
      <c r="W513" s="55">
        <v>0</v>
      </c>
      <c r="X513" s="55">
        <v>-15807.99</v>
      </c>
      <c r="Y513" s="55">
        <v>0</v>
      </c>
      <c r="Z513" s="61">
        <f t="shared" si="25"/>
        <v>-8.6243099999999998E-4</v>
      </c>
      <c r="AA513" s="59" t="str">
        <f>HLOOKUP(F513,'HY Financials'!$4:$4,1,0)</f>
        <v>HDMIPS</v>
      </c>
    </row>
    <row r="514" spans="1:27">
      <c r="A514" s="60">
        <f>IFERROR(VLOOKUP(J514,'TB mapping'!A:D,4,0),0)</f>
        <v>6.2</v>
      </c>
      <c r="B514" s="60">
        <f>IFERROR(VLOOKUP(J514,'TB mapping'!A:C,3,0),0)</f>
        <v>6.4</v>
      </c>
      <c r="C514" s="60" t="str">
        <f t="shared" si="23"/>
        <v>HDMIPS6.2</v>
      </c>
      <c r="D514" s="60" t="str">
        <f t="shared" si="24"/>
        <v>HDMIPS6.4</v>
      </c>
      <c r="E514" s="54" t="s">
        <v>790</v>
      </c>
      <c r="F514" s="54" t="s">
        <v>6</v>
      </c>
      <c r="G514" s="54" t="s">
        <v>1192</v>
      </c>
      <c r="H514" s="55">
        <v>555100</v>
      </c>
      <c r="I514" s="54" t="s">
        <v>863</v>
      </c>
      <c r="J514" s="392">
        <v>555100</v>
      </c>
      <c r="K514" s="55">
        <v>0</v>
      </c>
      <c r="L514" s="54" t="s">
        <v>864</v>
      </c>
      <c r="M514" s="54" t="s">
        <v>793</v>
      </c>
      <c r="N514" s="55">
        <v>-3650291.42</v>
      </c>
      <c r="O514" s="55">
        <v>0</v>
      </c>
      <c r="P514" s="55">
        <v>-3960927.21</v>
      </c>
      <c r="Q514" s="55">
        <v>0</v>
      </c>
      <c r="R514" s="55">
        <v>-7611218.6299999999</v>
      </c>
      <c r="S514" s="55">
        <v>0</v>
      </c>
      <c r="T514" s="55">
        <v>-3650291.42</v>
      </c>
      <c r="U514" s="55">
        <v>0</v>
      </c>
      <c r="V514" s="55">
        <v>-3960927.21</v>
      </c>
      <c r="W514" s="55">
        <v>0</v>
      </c>
      <c r="X514" s="55">
        <v>-7611218.6299999999</v>
      </c>
      <c r="Y514" s="55">
        <v>0</v>
      </c>
      <c r="Z514" s="61">
        <f t="shared" si="25"/>
        <v>-0.39609272099999998</v>
      </c>
      <c r="AA514" s="59" t="str">
        <f>HLOOKUP(F514,'HY Financials'!$4:$4,1,0)</f>
        <v>HDMIPS</v>
      </c>
    </row>
    <row r="515" spans="1:27">
      <c r="A515" s="60">
        <f>IFERROR(VLOOKUP(J515,'TB mapping'!A:D,4,0),0)</f>
        <v>6.2</v>
      </c>
      <c r="B515" s="60">
        <f>IFERROR(VLOOKUP(J515,'TB mapping'!A:C,3,0),0)</f>
        <v>6.4</v>
      </c>
      <c r="C515" s="60" t="str">
        <f t="shared" si="23"/>
        <v>HDMIPS6.2</v>
      </c>
      <c r="D515" s="60" t="str">
        <f t="shared" si="24"/>
        <v>HDMIPS6.4</v>
      </c>
      <c r="E515" s="54" t="s">
        <v>790</v>
      </c>
      <c r="F515" s="54" t="s">
        <v>6</v>
      </c>
      <c r="G515" s="54" t="s">
        <v>1192</v>
      </c>
      <c r="H515" s="55">
        <v>555100</v>
      </c>
      <c r="I515" s="54" t="s">
        <v>863</v>
      </c>
      <c r="J515" s="392">
        <v>555329</v>
      </c>
      <c r="K515" s="55">
        <v>0</v>
      </c>
      <c r="L515" s="54" t="s">
        <v>1491</v>
      </c>
      <c r="M515" s="54" t="s">
        <v>793</v>
      </c>
      <c r="N515" s="55">
        <v>0</v>
      </c>
      <c r="O515" s="55">
        <v>35271.770000000004</v>
      </c>
      <c r="P515" s="55">
        <v>0</v>
      </c>
      <c r="Q515" s="55">
        <v>36883.78</v>
      </c>
      <c r="R515" s="55">
        <v>0</v>
      </c>
      <c r="S515" s="55">
        <v>72155.55</v>
      </c>
      <c r="T515" s="55">
        <v>0</v>
      </c>
      <c r="U515" s="55">
        <v>35271.770000000004</v>
      </c>
      <c r="V515" s="55">
        <v>0</v>
      </c>
      <c r="W515" s="55">
        <v>36883.78</v>
      </c>
      <c r="X515" s="55">
        <v>0</v>
      </c>
      <c r="Y515" s="55">
        <v>72155.55</v>
      </c>
      <c r="Z515" s="61">
        <f t="shared" si="25"/>
        <v>3.688378E-3</v>
      </c>
      <c r="AA515" s="59" t="str">
        <f>HLOOKUP(F515,'HY Financials'!$4:$4,1,0)</f>
        <v>HDMIPS</v>
      </c>
    </row>
    <row r="516" spans="1:27">
      <c r="A516" s="60">
        <f>IFERROR(VLOOKUP(J516,'TB mapping'!A:D,4,0),0)</f>
        <v>6.2</v>
      </c>
      <c r="B516" s="60">
        <f>IFERROR(VLOOKUP(J516,'TB mapping'!A:C,3,0),0)</f>
        <v>6.4</v>
      </c>
      <c r="C516" s="60" t="str">
        <f t="shared" ref="C516:C579" si="27">F516&amp;A516</f>
        <v>HDMIPS6.2</v>
      </c>
      <c r="D516" s="60" t="str">
        <f t="shared" ref="D516:D579" si="28">F516&amp;B516</f>
        <v>HDMIPS6.4</v>
      </c>
      <c r="E516" s="54" t="s">
        <v>790</v>
      </c>
      <c r="F516" s="54" t="s">
        <v>6</v>
      </c>
      <c r="G516" s="54" t="s">
        <v>1192</v>
      </c>
      <c r="H516" s="55">
        <v>555100</v>
      </c>
      <c r="I516" s="54" t="s">
        <v>863</v>
      </c>
      <c r="J516" s="392">
        <v>555526</v>
      </c>
      <c r="K516" s="55">
        <v>0</v>
      </c>
      <c r="L516" s="54" t="s">
        <v>1492</v>
      </c>
      <c r="M516" s="54" t="s">
        <v>793</v>
      </c>
      <c r="N516" s="55">
        <v>-1392708.1</v>
      </c>
      <c r="O516" s="55">
        <v>0</v>
      </c>
      <c r="P516" s="55">
        <v>-1347642.59</v>
      </c>
      <c r="Q516" s="55">
        <v>0</v>
      </c>
      <c r="R516" s="55">
        <v>-2740350.69</v>
      </c>
      <c r="S516" s="55">
        <v>0</v>
      </c>
      <c r="T516" s="55">
        <v>-1392708.1</v>
      </c>
      <c r="U516" s="55">
        <v>0</v>
      </c>
      <c r="V516" s="55">
        <v>-1347642.59</v>
      </c>
      <c r="W516" s="55">
        <v>0</v>
      </c>
      <c r="X516" s="55">
        <v>-2740350.69</v>
      </c>
      <c r="Y516" s="55">
        <v>0</v>
      </c>
      <c r="Z516" s="61">
        <f t="shared" ref="Z516:Z579" si="29">IF(I516="Issue Capital",(X516+Y516)/10000000,(V516+W516)/10000000)</f>
        <v>-0.134764259</v>
      </c>
      <c r="AA516" s="59" t="str">
        <f>HLOOKUP(F516,'HY Financials'!$4:$4,1,0)</f>
        <v>HDMIPS</v>
      </c>
    </row>
    <row r="517" spans="1:27">
      <c r="A517" s="60">
        <f>IFERROR(VLOOKUP(J517,'TB mapping'!A:D,4,0),0)</f>
        <v>0</v>
      </c>
      <c r="B517" s="60" t="str">
        <f>IFERROR(VLOOKUP(J517,'TB mapping'!A:C,3,0),0)</f>
        <v>ignore</v>
      </c>
      <c r="C517" s="60" t="str">
        <f t="shared" si="27"/>
        <v>HDMIPS0</v>
      </c>
      <c r="D517" s="60" t="str">
        <f t="shared" si="28"/>
        <v>HDMIPSignore</v>
      </c>
      <c r="E517" s="54" t="s">
        <v>790</v>
      </c>
      <c r="F517" s="54" t="s">
        <v>6</v>
      </c>
      <c r="G517" s="54" t="s">
        <v>1192</v>
      </c>
      <c r="H517" s="55">
        <v>555300</v>
      </c>
      <c r="I517" s="54" t="s">
        <v>951</v>
      </c>
      <c r="J517" s="55">
        <v>553301</v>
      </c>
      <c r="K517" s="55">
        <v>0</v>
      </c>
      <c r="L517" s="54" t="s">
        <v>952</v>
      </c>
      <c r="M517" s="54" t="s">
        <v>793</v>
      </c>
      <c r="N517" s="55">
        <v>-4369746.0999999996</v>
      </c>
      <c r="O517" s="55">
        <v>0</v>
      </c>
      <c r="P517" s="55">
        <v>-3801968.58</v>
      </c>
      <c r="Q517" s="55">
        <v>0</v>
      </c>
      <c r="R517" s="55">
        <v>-8171714.6799999997</v>
      </c>
      <c r="S517" s="55">
        <v>0</v>
      </c>
      <c r="T517" s="55">
        <v>-4369746.0999999996</v>
      </c>
      <c r="U517" s="55">
        <v>0</v>
      </c>
      <c r="V517" s="55">
        <v>-3801968.58</v>
      </c>
      <c r="W517" s="55">
        <v>0</v>
      </c>
      <c r="X517" s="55">
        <v>-8171714.6799999997</v>
      </c>
      <c r="Y517" s="55">
        <v>0</v>
      </c>
      <c r="Z517" s="61">
        <f t="shared" si="29"/>
        <v>-0.38019685800000003</v>
      </c>
      <c r="AA517" s="59" t="str">
        <f>HLOOKUP(F517,'HY Financials'!$4:$4,1,0)</f>
        <v>HDMIPS</v>
      </c>
    </row>
    <row r="518" spans="1:27">
      <c r="A518" s="60">
        <f>IFERROR(VLOOKUP(J518,'TB mapping'!A:D,4,0),0)</f>
        <v>0</v>
      </c>
      <c r="B518" s="60" t="str">
        <f>IFERROR(VLOOKUP(J518,'TB mapping'!A:C,3,0),0)</f>
        <v>ignore</v>
      </c>
      <c r="C518" s="60" t="str">
        <f t="shared" si="27"/>
        <v>HDMIPS0</v>
      </c>
      <c r="D518" s="60" t="str">
        <f t="shared" si="28"/>
        <v>HDMIPSignore</v>
      </c>
      <c r="E518" s="54" t="s">
        <v>790</v>
      </c>
      <c r="F518" s="54" t="s">
        <v>6</v>
      </c>
      <c r="G518" s="54" t="s">
        <v>1192</v>
      </c>
      <c r="H518" s="55">
        <v>555300</v>
      </c>
      <c r="I518" s="54" t="s">
        <v>951</v>
      </c>
      <c r="J518" s="55">
        <v>553305</v>
      </c>
      <c r="K518" s="55">
        <v>0</v>
      </c>
      <c r="L518" s="54" t="s">
        <v>954</v>
      </c>
      <c r="M518" s="54" t="s">
        <v>793</v>
      </c>
      <c r="N518" s="55">
        <v>0</v>
      </c>
      <c r="O518" s="55">
        <v>0</v>
      </c>
      <c r="P518" s="55">
        <v>-1687243.22</v>
      </c>
      <c r="Q518" s="55">
        <v>0</v>
      </c>
      <c r="R518" s="55">
        <v>-1687243.22</v>
      </c>
      <c r="S518" s="55">
        <v>0</v>
      </c>
      <c r="T518" s="55">
        <v>0</v>
      </c>
      <c r="U518" s="55">
        <v>0</v>
      </c>
      <c r="V518" s="55">
        <v>-1687243.22</v>
      </c>
      <c r="W518" s="55">
        <v>0</v>
      </c>
      <c r="X518" s="55">
        <v>-1687243.22</v>
      </c>
      <c r="Y518" s="55">
        <v>0</v>
      </c>
      <c r="Z518" s="61">
        <f t="shared" si="29"/>
        <v>-0.16872432200000001</v>
      </c>
      <c r="AA518" s="59" t="str">
        <f>HLOOKUP(F518,'HY Financials'!$4:$4,1,0)</f>
        <v>HDMIPS</v>
      </c>
    </row>
    <row r="519" spans="1:27">
      <c r="A519" s="60">
        <f>IFERROR(VLOOKUP(J519,'TB mapping'!A:D,4,0),0)</f>
        <v>0</v>
      </c>
      <c r="B519" s="60" t="str">
        <f>IFERROR(VLOOKUP(J519,'TB mapping'!A:C,3,0),0)</f>
        <v>ignore</v>
      </c>
      <c r="C519" s="60" t="str">
        <f t="shared" si="27"/>
        <v>HDMIPS0</v>
      </c>
      <c r="D519" s="60" t="str">
        <f t="shared" si="28"/>
        <v>HDMIPSignore</v>
      </c>
      <c r="E519" s="54" t="s">
        <v>790</v>
      </c>
      <c r="F519" s="54" t="s">
        <v>6</v>
      </c>
      <c r="G519" s="54" t="s">
        <v>1192</v>
      </c>
      <c r="H519" s="55">
        <v>555300</v>
      </c>
      <c r="I519" s="54" t="s">
        <v>951</v>
      </c>
      <c r="J519" s="55">
        <v>554348</v>
      </c>
      <c r="K519" s="55">
        <v>0</v>
      </c>
      <c r="L519" s="54" t="s">
        <v>1007</v>
      </c>
      <c r="M519" s="54" t="s">
        <v>793</v>
      </c>
      <c r="N519" s="55">
        <v>-44587.83</v>
      </c>
      <c r="O519" s="55">
        <v>0</v>
      </c>
      <c r="P519" s="55">
        <v>-41043.18</v>
      </c>
      <c r="Q519" s="55">
        <v>0</v>
      </c>
      <c r="R519" s="55">
        <v>-85631.01</v>
      </c>
      <c r="S519" s="55">
        <v>0</v>
      </c>
      <c r="T519" s="55">
        <v>-44587.83</v>
      </c>
      <c r="U519" s="55">
        <v>0</v>
      </c>
      <c r="V519" s="55">
        <v>-41043.18</v>
      </c>
      <c r="W519" s="55">
        <v>0</v>
      </c>
      <c r="X519" s="55">
        <v>-85631.01</v>
      </c>
      <c r="Y519" s="55">
        <v>0</v>
      </c>
      <c r="Z519" s="61">
        <f t="shared" si="29"/>
        <v>-4.104318E-3</v>
      </c>
      <c r="AA519" s="59" t="str">
        <f>HLOOKUP(F519,'HY Financials'!$4:$4,1,0)</f>
        <v>HDMIPS</v>
      </c>
    </row>
    <row r="520" spans="1:27">
      <c r="A520" s="60">
        <f>IFERROR(VLOOKUP(J520,'TB mapping'!A:D,4,0),0)</f>
        <v>0</v>
      </c>
      <c r="B520" s="60" t="str">
        <f>IFERROR(VLOOKUP(J520,'TB mapping'!A:C,3,0),0)</f>
        <v>ignore</v>
      </c>
      <c r="C520" s="60" t="str">
        <f t="shared" si="27"/>
        <v>HDMIPS0</v>
      </c>
      <c r="D520" s="60" t="str">
        <f t="shared" si="28"/>
        <v>HDMIPSignore</v>
      </c>
      <c r="E520" s="54" t="s">
        <v>790</v>
      </c>
      <c r="F520" s="54" t="s">
        <v>6</v>
      </c>
      <c r="G520" s="54" t="s">
        <v>1192</v>
      </c>
      <c r="H520" s="55">
        <v>555300</v>
      </c>
      <c r="I520" s="54" t="s">
        <v>951</v>
      </c>
      <c r="J520" s="55">
        <v>554349</v>
      </c>
      <c r="K520" s="55">
        <v>0</v>
      </c>
      <c r="L520" s="54" t="s">
        <v>955</v>
      </c>
      <c r="M520" s="54" t="s">
        <v>793</v>
      </c>
      <c r="N520" s="55">
        <v>-7548.98</v>
      </c>
      <c r="O520" s="55">
        <v>0</v>
      </c>
      <c r="P520" s="55">
        <v>-9114.58</v>
      </c>
      <c r="Q520" s="55">
        <v>0</v>
      </c>
      <c r="R520" s="55">
        <v>-16663.560000000001</v>
      </c>
      <c r="S520" s="55">
        <v>0</v>
      </c>
      <c r="T520" s="55">
        <v>-7548.98</v>
      </c>
      <c r="U520" s="55">
        <v>0</v>
      </c>
      <c r="V520" s="55">
        <v>-9114.58</v>
      </c>
      <c r="W520" s="55">
        <v>0</v>
      </c>
      <c r="X520" s="55">
        <v>-16663.560000000001</v>
      </c>
      <c r="Y520" s="55">
        <v>0</v>
      </c>
      <c r="Z520" s="61">
        <f t="shared" si="29"/>
        <v>-9.1145799999999997E-4</v>
      </c>
      <c r="AA520" s="59" t="str">
        <f>HLOOKUP(F520,'HY Financials'!$4:$4,1,0)</f>
        <v>HDMIPS</v>
      </c>
    </row>
    <row r="521" spans="1:27">
      <c r="A521" s="60">
        <f>IFERROR(VLOOKUP(J521,'TB mapping'!A:D,4,0),0)</f>
        <v>0</v>
      </c>
      <c r="B521" s="60">
        <f>IFERROR(VLOOKUP(J521,'TB mapping'!A:C,3,0),0)</f>
        <v>0</v>
      </c>
      <c r="C521" s="60" t="str">
        <f t="shared" si="27"/>
        <v>HDONTF0</v>
      </c>
      <c r="D521" s="60" t="str">
        <f t="shared" si="28"/>
        <v>HDONTF0</v>
      </c>
      <c r="E521" s="54" t="s">
        <v>790</v>
      </c>
      <c r="F521" s="54" t="s">
        <v>1437</v>
      </c>
      <c r="G521" s="54" t="s">
        <v>1439</v>
      </c>
      <c r="H521" s="55">
        <v>102000</v>
      </c>
      <c r="I521" s="54" t="s">
        <v>791</v>
      </c>
      <c r="J521" s="55">
        <v>102230</v>
      </c>
      <c r="K521" s="55">
        <v>0</v>
      </c>
      <c r="L521" s="54" t="s">
        <v>1803</v>
      </c>
      <c r="M521" s="54" t="s">
        <v>793</v>
      </c>
      <c r="N521" s="55">
        <v>-5139868886.6400003</v>
      </c>
      <c r="O521" s="55">
        <v>0</v>
      </c>
      <c r="P521" s="55">
        <v>0</v>
      </c>
      <c r="Q521" s="55">
        <v>5139868886.6400003</v>
      </c>
      <c r="R521" s="55">
        <v>0</v>
      </c>
      <c r="S521" s="55">
        <v>0</v>
      </c>
      <c r="T521" s="55">
        <v>-5139868886.6400003</v>
      </c>
      <c r="U521" s="55">
        <v>0</v>
      </c>
      <c r="V521" s="55">
        <v>0</v>
      </c>
      <c r="W521" s="55">
        <v>5139868886.6400003</v>
      </c>
      <c r="X521" s="55">
        <v>0</v>
      </c>
      <c r="Y521" s="55">
        <v>0</v>
      </c>
      <c r="Z521" s="61">
        <f t="shared" si="29"/>
        <v>513.98688866400005</v>
      </c>
      <c r="AA521" s="59" t="str">
        <f>HLOOKUP(F521,'HY Financials'!$4:$4,1,0)</f>
        <v>HDONTF</v>
      </c>
    </row>
    <row r="522" spans="1:27">
      <c r="A522" s="60">
        <f>IFERROR(VLOOKUP(J522,'TB mapping'!A:D,4,0),0)</f>
        <v>0</v>
      </c>
      <c r="B522" s="60">
        <f>IFERROR(VLOOKUP(J522,'TB mapping'!A:C,3,0),0)</f>
        <v>0</v>
      </c>
      <c r="C522" s="60" t="str">
        <f t="shared" si="27"/>
        <v>HDONTF0</v>
      </c>
      <c r="D522" s="60" t="str">
        <f t="shared" si="28"/>
        <v>HDONTF0</v>
      </c>
      <c r="E522" s="54" t="s">
        <v>790</v>
      </c>
      <c r="F522" s="54" t="s">
        <v>1437</v>
      </c>
      <c r="G522" s="54" t="s">
        <v>1439</v>
      </c>
      <c r="H522" s="55">
        <v>110000</v>
      </c>
      <c r="I522" s="54" t="s">
        <v>795</v>
      </c>
      <c r="J522" s="55">
        <v>110114</v>
      </c>
      <c r="K522" s="55">
        <v>0</v>
      </c>
      <c r="L522" s="54" t="s">
        <v>2304</v>
      </c>
      <c r="M522" s="54" t="s">
        <v>793</v>
      </c>
      <c r="N522" s="55">
        <v>0</v>
      </c>
      <c r="O522" s="55">
        <v>0</v>
      </c>
      <c r="P522" s="55">
        <v>-60000000</v>
      </c>
      <c r="Q522" s="55">
        <v>0</v>
      </c>
      <c r="R522" s="55">
        <v>-60000000</v>
      </c>
      <c r="S522" s="55">
        <v>0</v>
      </c>
      <c r="T522" s="55">
        <v>0</v>
      </c>
      <c r="U522" s="55">
        <v>0</v>
      </c>
      <c r="V522" s="55">
        <v>-60000000</v>
      </c>
      <c r="W522" s="55">
        <v>0</v>
      </c>
      <c r="X522" s="55">
        <v>-60000000</v>
      </c>
      <c r="Y522" s="55">
        <v>0</v>
      </c>
      <c r="Z522" s="61">
        <f t="shared" si="29"/>
        <v>-6</v>
      </c>
      <c r="AA522" s="59" t="str">
        <f>HLOOKUP(F522,'HY Financials'!$4:$4,1,0)</f>
        <v>HDONTF</v>
      </c>
    </row>
    <row r="523" spans="1:27">
      <c r="A523" s="60" t="str">
        <f>IFERROR(VLOOKUP(J523,'TB mapping'!A:D,4,0),0)</f>
        <v>Ignore</v>
      </c>
      <c r="B523" s="60" t="str">
        <f>IFERROR(VLOOKUP(J523,'TB mapping'!A:C,3,0),0)</f>
        <v>Ignore</v>
      </c>
      <c r="C523" s="60" t="str">
        <f t="shared" si="27"/>
        <v>HDONTFIgnore</v>
      </c>
      <c r="D523" s="60" t="str">
        <f t="shared" si="28"/>
        <v>HDONTFIgnore</v>
      </c>
      <c r="E523" s="54" t="s">
        <v>790</v>
      </c>
      <c r="F523" s="54" t="s">
        <v>1437</v>
      </c>
      <c r="G523" s="54" t="s">
        <v>1439</v>
      </c>
      <c r="H523" s="55">
        <v>110000</v>
      </c>
      <c r="I523" s="54" t="s">
        <v>795</v>
      </c>
      <c r="J523" s="55">
        <v>110119</v>
      </c>
      <c r="K523" s="55">
        <v>0</v>
      </c>
      <c r="L523" s="54" t="s">
        <v>796</v>
      </c>
      <c r="M523" s="54" t="s">
        <v>793</v>
      </c>
      <c r="N523" s="55">
        <v>-15000000</v>
      </c>
      <c r="O523" s="55">
        <v>0</v>
      </c>
      <c r="P523" s="55">
        <v>-3500000</v>
      </c>
      <c r="Q523" s="55">
        <v>0</v>
      </c>
      <c r="R523" s="55">
        <v>-18500000</v>
      </c>
      <c r="S523" s="55">
        <v>0</v>
      </c>
      <c r="T523" s="55">
        <v>-15000000</v>
      </c>
      <c r="U523" s="55">
        <v>0</v>
      </c>
      <c r="V523" s="55">
        <v>-3500000</v>
      </c>
      <c r="W523" s="55">
        <v>0</v>
      </c>
      <c r="X523" s="55">
        <v>-18500000</v>
      </c>
      <c r="Y523" s="55">
        <v>0</v>
      </c>
      <c r="Z523" s="61">
        <f t="shared" si="29"/>
        <v>-0.35</v>
      </c>
      <c r="AA523" s="59" t="str">
        <f>HLOOKUP(F523,'HY Financials'!$4:$4,1,0)</f>
        <v>HDONTF</v>
      </c>
    </row>
    <row r="524" spans="1:27">
      <c r="A524" s="60" t="str">
        <f>IFERROR(VLOOKUP(J524,'TB mapping'!A:D,4,0),0)</f>
        <v>Ignore</v>
      </c>
      <c r="B524" s="60" t="str">
        <f>IFERROR(VLOOKUP(J524,'TB mapping'!A:C,3,0),0)</f>
        <v>Ignore</v>
      </c>
      <c r="C524" s="60" t="str">
        <f t="shared" si="27"/>
        <v>HDONTFIgnore</v>
      </c>
      <c r="D524" s="60" t="str">
        <f t="shared" si="28"/>
        <v>HDONTFIgnore</v>
      </c>
      <c r="E524" s="54" t="s">
        <v>790</v>
      </c>
      <c r="F524" s="54" t="s">
        <v>1437</v>
      </c>
      <c r="G524" s="54" t="s">
        <v>1439</v>
      </c>
      <c r="H524" s="55">
        <v>110000</v>
      </c>
      <c r="I524" s="54" t="s">
        <v>795</v>
      </c>
      <c r="J524" s="55">
        <v>110247</v>
      </c>
      <c r="K524" s="55">
        <v>0</v>
      </c>
      <c r="L524" s="54" t="s">
        <v>1344</v>
      </c>
      <c r="M524" s="54" t="s">
        <v>793</v>
      </c>
      <c r="N524" s="55">
        <v>-834566345.51999998</v>
      </c>
      <c r="O524" s="55">
        <v>0</v>
      </c>
      <c r="P524" s="55">
        <v>-8729634643.1599998</v>
      </c>
      <c r="Q524" s="55">
        <v>0</v>
      </c>
      <c r="R524" s="55">
        <v>-9564200988.6800003</v>
      </c>
      <c r="S524" s="55">
        <v>0</v>
      </c>
      <c r="T524" s="55">
        <v>-834566345.51999998</v>
      </c>
      <c r="U524" s="55">
        <v>0</v>
      </c>
      <c r="V524" s="55">
        <v>-8729634643.1599998</v>
      </c>
      <c r="W524" s="55">
        <v>0</v>
      </c>
      <c r="X524" s="55">
        <v>-9564200988.6800003</v>
      </c>
      <c r="Y524" s="55">
        <v>0</v>
      </c>
      <c r="Z524" s="61">
        <f t="shared" si="29"/>
        <v>-872.963464316</v>
      </c>
      <c r="AA524" s="59" t="str">
        <f>HLOOKUP(F524,'HY Financials'!$4:$4,1,0)</f>
        <v>HDONTF</v>
      </c>
    </row>
    <row r="525" spans="1:27">
      <c r="A525" s="60" t="str">
        <f>IFERROR(VLOOKUP(J525,'TB mapping'!A:D,4,0),0)</f>
        <v>Ignore</v>
      </c>
      <c r="B525" s="60" t="str">
        <f>IFERROR(VLOOKUP(J525,'TB mapping'!A:C,3,0),0)</f>
        <v>Ignore</v>
      </c>
      <c r="C525" s="60" t="str">
        <f t="shared" si="27"/>
        <v>HDONTFIgnore</v>
      </c>
      <c r="D525" s="60" t="str">
        <f t="shared" si="28"/>
        <v>HDONTFIgnore</v>
      </c>
      <c r="E525" s="54" t="s">
        <v>790</v>
      </c>
      <c r="F525" s="54" t="s">
        <v>1437</v>
      </c>
      <c r="G525" s="54" t="s">
        <v>1439</v>
      </c>
      <c r="H525" s="55">
        <v>132000</v>
      </c>
      <c r="I525" s="54" t="s">
        <v>797</v>
      </c>
      <c r="J525" s="55">
        <v>132121</v>
      </c>
      <c r="K525" s="55">
        <v>0</v>
      </c>
      <c r="L525" s="54" t="s">
        <v>990</v>
      </c>
      <c r="M525" s="54" t="s">
        <v>793</v>
      </c>
      <c r="N525" s="55">
        <v>-3637057000</v>
      </c>
      <c r="O525" s="55">
        <v>0</v>
      </c>
      <c r="P525" s="55">
        <v>0</v>
      </c>
      <c r="Q525" s="55">
        <v>4247082091.1199999</v>
      </c>
      <c r="R525" s="55">
        <v>0</v>
      </c>
      <c r="S525" s="55">
        <v>610025091.12</v>
      </c>
      <c r="T525" s="55">
        <v>-3637057000</v>
      </c>
      <c r="U525" s="55">
        <v>0</v>
      </c>
      <c r="V525" s="55">
        <v>0</v>
      </c>
      <c r="W525" s="55">
        <v>4247082091.1199999</v>
      </c>
      <c r="X525" s="55">
        <v>0</v>
      </c>
      <c r="Y525" s="55">
        <v>610025091.12</v>
      </c>
      <c r="Z525" s="61">
        <f t="shared" si="29"/>
        <v>424.70820911199996</v>
      </c>
      <c r="AA525" s="59" t="str">
        <f>HLOOKUP(F525,'HY Financials'!$4:$4,1,0)</f>
        <v>HDONTF</v>
      </c>
    </row>
    <row r="526" spans="1:27">
      <c r="A526" s="60" t="str">
        <f>IFERROR(VLOOKUP(J526,'TB mapping'!A:D,4,0),0)</f>
        <v>Ignore</v>
      </c>
      <c r="B526" s="60" t="str">
        <f>IFERROR(VLOOKUP(J526,'TB mapping'!A:C,3,0),0)</f>
        <v>Ignore</v>
      </c>
      <c r="C526" s="60" t="str">
        <f t="shared" si="27"/>
        <v>HDONTFIgnore</v>
      </c>
      <c r="D526" s="60" t="str">
        <f t="shared" si="28"/>
        <v>HDONTFIgnore</v>
      </c>
      <c r="E526" s="54" t="s">
        <v>790</v>
      </c>
      <c r="F526" s="54" t="s">
        <v>1437</v>
      </c>
      <c r="G526" s="54" t="s">
        <v>1439</v>
      </c>
      <c r="H526" s="55">
        <v>132000</v>
      </c>
      <c r="I526" s="54" t="s">
        <v>797</v>
      </c>
      <c r="J526" s="55">
        <v>132124</v>
      </c>
      <c r="K526" s="55">
        <v>0</v>
      </c>
      <c r="L526" s="54" t="s">
        <v>884</v>
      </c>
      <c r="M526" s="54" t="s">
        <v>793</v>
      </c>
      <c r="N526" s="55">
        <v>0</v>
      </c>
      <c r="O526" s="55">
        <v>501121.91</v>
      </c>
      <c r="P526" s="55">
        <v>-501120.97</v>
      </c>
      <c r="Q526" s="55">
        <v>0</v>
      </c>
      <c r="R526" s="55">
        <v>0</v>
      </c>
      <c r="S526" s="55">
        <v>0.94</v>
      </c>
      <c r="T526" s="55">
        <v>0</v>
      </c>
      <c r="U526" s="55">
        <v>501121.91</v>
      </c>
      <c r="V526" s="55">
        <v>-501120.97</v>
      </c>
      <c r="W526" s="55">
        <v>0</v>
      </c>
      <c r="X526" s="55">
        <v>0</v>
      </c>
      <c r="Y526" s="55">
        <v>0.94</v>
      </c>
      <c r="Z526" s="61">
        <f t="shared" si="29"/>
        <v>-5.0112096999999994E-2</v>
      </c>
      <c r="AA526" s="59" t="str">
        <f>HLOOKUP(F526,'HY Financials'!$4:$4,1,0)</f>
        <v>HDONTF</v>
      </c>
    </row>
    <row r="527" spans="1:27">
      <c r="A527" s="60" t="str">
        <f>IFERROR(VLOOKUP(J527,'TB mapping'!A:D,4,0),0)</f>
        <v>Ignore</v>
      </c>
      <c r="B527" s="60" t="str">
        <f>IFERROR(VLOOKUP(J527,'TB mapping'!A:C,3,0),0)</f>
        <v>Ignore</v>
      </c>
      <c r="C527" s="60" t="str">
        <f t="shared" si="27"/>
        <v>HDONTFIgnore</v>
      </c>
      <c r="D527" s="60" t="str">
        <f t="shared" si="28"/>
        <v>HDONTFIgnore</v>
      </c>
      <c r="E527" s="54" t="s">
        <v>790</v>
      </c>
      <c r="F527" s="54" t="s">
        <v>1437</v>
      </c>
      <c r="G527" s="54" t="s">
        <v>1439</v>
      </c>
      <c r="H527" s="55">
        <v>140000</v>
      </c>
      <c r="I527" s="54" t="s">
        <v>799</v>
      </c>
      <c r="J527" s="55">
        <v>140314</v>
      </c>
      <c r="K527" s="55">
        <v>0</v>
      </c>
      <c r="L527" s="54" t="s">
        <v>878</v>
      </c>
      <c r="M527" s="54" t="s">
        <v>793</v>
      </c>
      <c r="N527" s="55">
        <v>-21857646697.34</v>
      </c>
      <c r="O527" s="55">
        <v>0</v>
      </c>
      <c r="P527" s="55">
        <v>-14838771894</v>
      </c>
      <c r="Q527" s="55">
        <v>0</v>
      </c>
      <c r="R527" s="55">
        <v>-36696418591.339996</v>
      </c>
      <c r="S527" s="55">
        <v>0</v>
      </c>
      <c r="T527" s="55">
        <v>-21857646697.34</v>
      </c>
      <c r="U527" s="55">
        <v>0</v>
      </c>
      <c r="V527" s="55">
        <v>-14838771894</v>
      </c>
      <c r="W527" s="55">
        <v>0</v>
      </c>
      <c r="X527" s="55">
        <v>-36696418591.339996</v>
      </c>
      <c r="Y527" s="55">
        <v>0</v>
      </c>
      <c r="Z527" s="61">
        <f t="shared" si="29"/>
        <v>-1483.8771893999999</v>
      </c>
      <c r="AA527" s="59" t="str">
        <f>HLOOKUP(F527,'HY Financials'!$4:$4,1,0)</f>
        <v>HDONTF</v>
      </c>
    </row>
    <row r="528" spans="1:27">
      <c r="A528" s="60" t="str">
        <f>IFERROR(VLOOKUP(J528,'TB mapping'!A:D,4,0),0)</f>
        <v>Ignore</v>
      </c>
      <c r="B528" s="60" t="str">
        <f>IFERROR(VLOOKUP(J528,'TB mapping'!A:C,3,0),0)</f>
        <v>Ignore</v>
      </c>
      <c r="C528" s="60" t="str">
        <f t="shared" si="27"/>
        <v>HDONTFIgnore</v>
      </c>
      <c r="D528" s="60" t="str">
        <f t="shared" si="28"/>
        <v>HDONTFIgnore</v>
      </c>
      <c r="E528" s="54" t="s">
        <v>790</v>
      </c>
      <c r="F528" s="54" t="s">
        <v>1437</v>
      </c>
      <c r="G528" s="54" t="s">
        <v>1439</v>
      </c>
      <c r="H528" s="55">
        <v>140000</v>
      </c>
      <c r="I528" s="54" t="s">
        <v>799</v>
      </c>
      <c r="J528" s="55">
        <v>140500</v>
      </c>
      <c r="K528" s="55">
        <v>0</v>
      </c>
      <c r="L528" s="54" t="s">
        <v>800</v>
      </c>
      <c r="M528" s="54" t="s">
        <v>793</v>
      </c>
      <c r="N528" s="55">
        <v>-5000.04</v>
      </c>
      <c r="O528" s="55">
        <v>0</v>
      </c>
      <c r="P528" s="55">
        <v>0</v>
      </c>
      <c r="Q528" s="55">
        <v>0.02</v>
      </c>
      <c r="R528" s="55">
        <v>-5000.0200000000004</v>
      </c>
      <c r="S528" s="55">
        <v>0</v>
      </c>
      <c r="T528" s="55">
        <v>-5000.04</v>
      </c>
      <c r="U528" s="55">
        <v>0</v>
      </c>
      <c r="V528" s="55">
        <v>0</v>
      </c>
      <c r="W528" s="55">
        <v>0.02</v>
      </c>
      <c r="X528" s="55">
        <v>-5000.0200000000004</v>
      </c>
      <c r="Y528" s="55">
        <v>0</v>
      </c>
      <c r="Z528" s="61">
        <f t="shared" si="29"/>
        <v>2.0000000000000001E-9</v>
      </c>
      <c r="AA528" s="59" t="str">
        <f>HLOOKUP(F528,'HY Financials'!$4:$4,1,0)</f>
        <v>HDONTF</v>
      </c>
    </row>
    <row r="529" spans="1:28">
      <c r="A529" s="60" t="str">
        <f>IFERROR(VLOOKUP(J529,'TB mapping'!A:D,4,0),0)</f>
        <v>Ignore</v>
      </c>
      <c r="B529" s="60" t="str">
        <f>IFERROR(VLOOKUP(J529,'TB mapping'!A:C,3,0),0)</f>
        <v>Ignore</v>
      </c>
      <c r="C529" s="60" t="str">
        <f t="shared" si="27"/>
        <v>HDONTFIgnore</v>
      </c>
      <c r="D529" s="60" t="str">
        <f t="shared" si="28"/>
        <v>HDONTFIgnore</v>
      </c>
      <c r="E529" s="54" t="s">
        <v>790</v>
      </c>
      <c r="F529" s="54" t="s">
        <v>1437</v>
      </c>
      <c r="G529" s="54" t="s">
        <v>1439</v>
      </c>
      <c r="H529" s="55">
        <v>140000</v>
      </c>
      <c r="I529" s="54" t="s">
        <v>799</v>
      </c>
      <c r="J529" s="55">
        <v>140504</v>
      </c>
      <c r="K529" s="55">
        <v>0</v>
      </c>
      <c r="L529" s="54" t="s">
        <v>801</v>
      </c>
      <c r="M529" s="54" t="s">
        <v>793</v>
      </c>
      <c r="N529" s="55">
        <v>0</v>
      </c>
      <c r="O529" s="55">
        <v>3636027937.6500001</v>
      </c>
      <c r="P529" s="55">
        <v>-4246141276.9400001</v>
      </c>
      <c r="Q529" s="55">
        <v>0</v>
      </c>
      <c r="R529" s="55">
        <v>-610113339.28999996</v>
      </c>
      <c r="S529" s="55">
        <v>0</v>
      </c>
      <c r="T529" s="55">
        <v>0</v>
      </c>
      <c r="U529" s="55">
        <v>3636027937.6500001</v>
      </c>
      <c r="V529" s="55">
        <v>-4246141276.9400001</v>
      </c>
      <c r="W529" s="55">
        <v>0</v>
      </c>
      <c r="X529" s="55">
        <v>-610113339.28999996</v>
      </c>
      <c r="Y529" s="55">
        <v>0</v>
      </c>
      <c r="Z529" s="61">
        <f t="shared" si="29"/>
        <v>-424.61412769399999</v>
      </c>
      <c r="AA529" s="59" t="str">
        <f>HLOOKUP(F529,'HY Financials'!$4:$4,1,0)</f>
        <v>HDONTF</v>
      </c>
    </row>
    <row r="530" spans="1:28">
      <c r="A530" s="60" t="str">
        <f>IFERROR(VLOOKUP(J530,'TB mapping'!A:D,4,0),0)</f>
        <v>Ignore</v>
      </c>
      <c r="B530" s="60" t="str">
        <f>IFERROR(VLOOKUP(J530,'TB mapping'!A:C,3,0),0)</f>
        <v>Ignore</v>
      </c>
      <c r="C530" s="60" t="str">
        <f t="shared" si="27"/>
        <v>HDONTFIgnore</v>
      </c>
      <c r="D530" s="60" t="str">
        <f t="shared" si="28"/>
        <v>HDONTFIgnore</v>
      </c>
      <c r="E530" s="54" t="s">
        <v>790</v>
      </c>
      <c r="F530" s="54" t="s">
        <v>1437</v>
      </c>
      <c r="G530" s="54" t="s">
        <v>1439</v>
      </c>
      <c r="H530" s="55">
        <v>140000</v>
      </c>
      <c r="I530" s="54" t="s">
        <v>799</v>
      </c>
      <c r="J530" s="55">
        <v>140505</v>
      </c>
      <c r="K530" s="55">
        <v>0</v>
      </c>
      <c r="L530" s="54" t="s">
        <v>802</v>
      </c>
      <c r="M530" s="54" t="s">
        <v>793</v>
      </c>
      <c r="N530" s="55">
        <v>0</v>
      </c>
      <c r="O530" s="55">
        <v>99.52</v>
      </c>
      <c r="P530" s="55">
        <v>-0.03</v>
      </c>
      <c r="Q530" s="55">
        <v>0</v>
      </c>
      <c r="R530" s="55">
        <v>0</v>
      </c>
      <c r="S530" s="55">
        <v>99.49</v>
      </c>
      <c r="T530" s="55">
        <v>0</v>
      </c>
      <c r="U530" s="55">
        <v>99.52</v>
      </c>
      <c r="V530" s="55">
        <v>-0.03</v>
      </c>
      <c r="W530" s="55">
        <v>0</v>
      </c>
      <c r="X530" s="55">
        <v>0</v>
      </c>
      <c r="Y530" s="55">
        <v>99.49</v>
      </c>
      <c r="Z530" s="61">
        <f t="shared" si="29"/>
        <v>-3E-9</v>
      </c>
      <c r="AA530" s="59" t="str">
        <f>HLOOKUP(F530,'HY Financials'!$4:$4,1,0)</f>
        <v>HDONTF</v>
      </c>
    </row>
    <row r="531" spans="1:28">
      <c r="A531" s="60" t="str">
        <f>IFERROR(VLOOKUP(J531,'TB mapping'!A:D,4,0),0)</f>
        <v>Ignore</v>
      </c>
      <c r="B531" s="60" t="str">
        <f>IFERROR(VLOOKUP(J531,'TB mapping'!A:C,3,0),0)</f>
        <v>Ignore</v>
      </c>
      <c r="C531" s="60" t="str">
        <f t="shared" si="27"/>
        <v>HDONTFIgnore</v>
      </c>
      <c r="D531" s="60" t="str">
        <f t="shared" si="28"/>
        <v>HDONTFIgnore</v>
      </c>
      <c r="E531" s="54" t="s">
        <v>790</v>
      </c>
      <c r="F531" s="54" t="s">
        <v>1437</v>
      </c>
      <c r="G531" s="54" t="s">
        <v>1439</v>
      </c>
      <c r="H531" s="55">
        <v>140000</v>
      </c>
      <c r="I531" s="54" t="s">
        <v>799</v>
      </c>
      <c r="J531" s="55">
        <v>141675</v>
      </c>
      <c r="K531" s="55">
        <v>0</v>
      </c>
      <c r="L531" s="54" t="s">
        <v>803</v>
      </c>
      <c r="M531" s="54" t="s">
        <v>793</v>
      </c>
      <c r="N531" s="55">
        <v>-21025.91</v>
      </c>
      <c r="O531" s="55">
        <v>0</v>
      </c>
      <c r="P531" s="55">
        <v>-9566.41</v>
      </c>
      <c r="Q531" s="55">
        <v>0</v>
      </c>
      <c r="R531" s="55">
        <v>-30592.32</v>
      </c>
      <c r="S531" s="55">
        <v>0</v>
      </c>
      <c r="T531" s="55">
        <v>-21025.91</v>
      </c>
      <c r="U531" s="55">
        <v>0</v>
      </c>
      <c r="V531" s="55">
        <v>-9566.41</v>
      </c>
      <c r="W531" s="55">
        <v>0</v>
      </c>
      <c r="X531" s="55">
        <v>-30592.32</v>
      </c>
      <c r="Y531" s="55">
        <v>0</v>
      </c>
      <c r="Z531" s="61">
        <f t="shared" si="29"/>
        <v>-9.5664099999999994E-4</v>
      </c>
      <c r="AA531" s="59" t="str">
        <f>HLOOKUP(F531,'HY Financials'!$4:$4,1,0)</f>
        <v>HDONTF</v>
      </c>
    </row>
    <row r="532" spans="1:28">
      <c r="A532" s="60">
        <f>IFERROR(VLOOKUP(J532,'TB mapping'!A:D,4,0),0)</f>
        <v>0</v>
      </c>
      <c r="B532" s="60">
        <f>IFERROR(VLOOKUP(J532,'TB mapping'!A:C,3,0),0)</f>
        <v>0</v>
      </c>
      <c r="C532" s="60" t="str">
        <f t="shared" si="27"/>
        <v>HDONTF0</v>
      </c>
      <c r="D532" s="60" t="str">
        <f t="shared" si="28"/>
        <v>HDONTF0</v>
      </c>
      <c r="E532" s="54" t="s">
        <v>790</v>
      </c>
      <c r="F532" s="54" t="s">
        <v>1437</v>
      </c>
      <c r="G532" s="54" t="s">
        <v>1439</v>
      </c>
      <c r="H532" s="55">
        <v>152000</v>
      </c>
      <c r="I532" s="54" t="s">
        <v>804</v>
      </c>
      <c r="J532" s="55">
        <v>152230</v>
      </c>
      <c r="K532" s="55">
        <v>0</v>
      </c>
      <c r="L532" s="54" t="s">
        <v>1804</v>
      </c>
      <c r="M532" s="54" t="s">
        <v>793</v>
      </c>
      <c r="N532" s="55">
        <v>-488639.59</v>
      </c>
      <c r="O532" s="55">
        <v>0</v>
      </c>
      <c r="P532" s="55">
        <v>0</v>
      </c>
      <c r="Q532" s="55">
        <v>488639.59</v>
      </c>
      <c r="R532" s="55">
        <v>0</v>
      </c>
      <c r="S532" s="55">
        <v>0</v>
      </c>
      <c r="T532" s="55">
        <v>-488639.59</v>
      </c>
      <c r="U532" s="55">
        <v>0</v>
      </c>
      <c r="V532" s="55">
        <v>0</v>
      </c>
      <c r="W532" s="55">
        <v>488639.59</v>
      </c>
      <c r="X532" s="55">
        <v>0</v>
      </c>
      <c r="Y532" s="55">
        <v>0</v>
      </c>
      <c r="Z532" s="61">
        <f t="shared" si="29"/>
        <v>4.8863959000000005E-2</v>
      </c>
      <c r="AA532" s="59" t="str">
        <f>HLOOKUP(F532,'HY Financials'!$4:$4,1,0)</f>
        <v>HDONTF</v>
      </c>
    </row>
    <row r="533" spans="1:28">
      <c r="A533" s="60" t="str">
        <f>IFERROR(VLOOKUP(J533,'TB mapping'!A:D,4,0),0)</f>
        <v>Ignore</v>
      </c>
      <c r="B533" s="60" t="str">
        <f>IFERROR(VLOOKUP(J533,'TB mapping'!A:C,3,0),0)</f>
        <v>Ignore</v>
      </c>
      <c r="C533" s="60" t="str">
        <f t="shared" si="27"/>
        <v>HDONTFIgnore</v>
      </c>
      <c r="D533" s="60" t="str">
        <f t="shared" si="28"/>
        <v>HDONTFIgnore</v>
      </c>
      <c r="E533" s="54" t="s">
        <v>790</v>
      </c>
      <c r="F533" s="54" t="s">
        <v>1437</v>
      </c>
      <c r="G533" s="54" t="s">
        <v>1439</v>
      </c>
      <c r="H533" s="55">
        <v>152000</v>
      </c>
      <c r="I533" s="54" t="s">
        <v>804</v>
      </c>
      <c r="J533" s="55">
        <v>152247</v>
      </c>
      <c r="K533" s="55">
        <v>0</v>
      </c>
      <c r="L533" s="54" t="s">
        <v>1345</v>
      </c>
      <c r="M533" s="54" t="s">
        <v>793</v>
      </c>
      <c r="N533" s="55">
        <v>-73654.48</v>
      </c>
      <c r="O533" s="55">
        <v>0</v>
      </c>
      <c r="P533" s="55">
        <v>-924373.35</v>
      </c>
      <c r="Q533" s="55">
        <v>0</v>
      </c>
      <c r="R533" s="55">
        <v>-998027.83</v>
      </c>
      <c r="S533" s="55">
        <v>0</v>
      </c>
      <c r="T533" s="55">
        <v>-73654.48</v>
      </c>
      <c r="U533" s="55">
        <v>0</v>
      </c>
      <c r="V533" s="55">
        <v>-924373.35</v>
      </c>
      <c r="W533" s="55">
        <v>0</v>
      </c>
      <c r="X533" s="55">
        <v>-998027.83</v>
      </c>
      <c r="Y533" s="55">
        <v>0</v>
      </c>
      <c r="Z533" s="61">
        <f t="shared" si="29"/>
        <v>-9.2437334999999995E-2</v>
      </c>
      <c r="AA533" s="59" t="str">
        <f>HLOOKUP(F533,'HY Financials'!$4:$4,1,0)</f>
        <v>HDONTF</v>
      </c>
    </row>
    <row r="534" spans="1:28">
      <c r="A534" s="60">
        <f>IFERROR(VLOOKUP(J534,'TB mapping'!A:D,4,0),0)</f>
        <v>0</v>
      </c>
      <c r="B534" s="60">
        <f>IFERROR(VLOOKUP(J534,'TB mapping'!A:C,3,0),0)</f>
        <v>0</v>
      </c>
      <c r="C534" s="60" t="str">
        <f t="shared" si="27"/>
        <v>HDONTF0</v>
      </c>
      <c r="D534" s="60" t="str">
        <f t="shared" si="28"/>
        <v>HDONTF0</v>
      </c>
      <c r="E534" s="54" t="s">
        <v>790</v>
      </c>
      <c r="F534" s="54" t="s">
        <v>1437</v>
      </c>
      <c r="G534" s="54" t="s">
        <v>1439</v>
      </c>
      <c r="H534" s="55">
        <v>212000</v>
      </c>
      <c r="I534" s="54" t="s">
        <v>809</v>
      </c>
      <c r="J534" s="55">
        <v>210123</v>
      </c>
      <c r="K534" s="55">
        <v>0</v>
      </c>
      <c r="L534" s="54" t="s">
        <v>1805</v>
      </c>
      <c r="M534" s="54" t="s">
        <v>793</v>
      </c>
      <c r="N534" s="55">
        <v>0</v>
      </c>
      <c r="O534" s="55">
        <v>1111973.3999999999</v>
      </c>
      <c r="P534" s="55">
        <v>0</v>
      </c>
      <c r="Q534" s="55">
        <v>899141.19</v>
      </c>
      <c r="R534" s="55">
        <v>0</v>
      </c>
      <c r="S534" s="55">
        <v>2011114.59</v>
      </c>
      <c r="T534" s="55">
        <v>0</v>
      </c>
      <c r="U534" s="55">
        <v>1111973.3999999999</v>
      </c>
      <c r="V534" s="55">
        <v>0</v>
      </c>
      <c r="W534" s="55">
        <v>899141.19</v>
      </c>
      <c r="X534" s="55">
        <v>0</v>
      </c>
      <c r="Y534" s="55">
        <v>2011114.59</v>
      </c>
      <c r="Z534" s="61">
        <f t="shared" si="29"/>
        <v>8.9914119000000001E-2</v>
      </c>
      <c r="AA534" s="59" t="str">
        <f>HLOOKUP(F534,'HY Financials'!$4:$4,1,0)</f>
        <v>HDONTF</v>
      </c>
    </row>
    <row r="535" spans="1:28">
      <c r="A535" s="60">
        <f>IFERROR(VLOOKUP(J535,'TB mapping'!A:D,4,0),0)</f>
        <v>0</v>
      </c>
      <c r="B535" s="60">
        <f>IFERROR(VLOOKUP(J535,'TB mapping'!A:C,3,0),0)</f>
        <v>0</v>
      </c>
      <c r="C535" s="60" t="str">
        <f t="shared" si="27"/>
        <v>HDONTF0</v>
      </c>
      <c r="D535" s="60" t="str">
        <f t="shared" si="28"/>
        <v>HDONTF0</v>
      </c>
      <c r="E535" s="54" t="s">
        <v>790</v>
      </c>
      <c r="F535" s="54" t="s">
        <v>1437</v>
      </c>
      <c r="G535" s="54" t="s">
        <v>1439</v>
      </c>
      <c r="H535" s="55">
        <v>212000</v>
      </c>
      <c r="I535" s="54" t="s">
        <v>809</v>
      </c>
      <c r="J535" s="55">
        <v>210124</v>
      </c>
      <c r="K535" s="55">
        <v>0</v>
      </c>
      <c r="L535" s="54" t="s">
        <v>1806</v>
      </c>
      <c r="M535" s="54" t="s">
        <v>793</v>
      </c>
      <c r="N535" s="55">
        <v>0</v>
      </c>
      <c r="O535" s="55">
        <v>25613</v>
      </c>
      <c r="P535" s="55">
        <v>-12114</v>
      </c>
      <c r="Q535" s="55">
        <v>0</v>
      </c>
      <c r="R535" s="55">
        <v>0</v>
      </c>
      <c r="S535" s="55">
        <v>13499</v>
      </c>
      <c r="T535" s="55">
        <v>0</v>
      </c>
      <c r="U535" s="55">
        <v>25613</v>
      </c>
      <c r="V535" s="55">
        <v>-12114</v>
      </c>
      <c r="W535" s="55">
        <v>0</v>
      </c>
      <c r="X535" s="55">
        <v>0</v>
      </c>
      <c r="Y535" s="55">
        <v>13499</v>
      </c>
      <c r="Z535" s="61">
        <f t="shared" si="29"/>
        <v>-1.2114000000000001E-3</v>
      </c>
      <c r="AA535" s="59" t="str">
        <f>HLOOKUP(F535,'HY Financials'!$4:$4,1,0)</f>
        <v>HDONTF</v>
      </c>
    </row>
    <row r="536" spans="1:28">
      <c r="A536" s="60" t="str">
        <f>IFERROR(VLOOKUP(J536,'TB mapping'!A:D,4,0),0)</f>
        <v>Ignore</v>
      </c>
      <c r="B536" s="60" t="str">
        <f>IFERROR(VLOOKUP(J536,'TB mapping'!A:C,3,0),0)</f>
        <v>Ignore</v>
      </c>
      <c r="C536" s="60" t="str">
        <f t="shared" si="27"/>
        <v>HDONTFIgnore</v>
      </c>
      <c r="D536" s="60" t="str">
        <f t="shared" si="28"/>
        <v>HDONTFIgnore</v>
      </c>
      <c r="E536" s="54" t="s">
        <v>790</v>
      </c>
      <c r="F536" s="54" t="s">
        <v>1437</v>
      </c>
      <c r="G536" s="54" t="s">
        <v>1439</v>
      </c>
      <c r="H536" s="55">
        <v>212000</v>
      </c>
      <c r="I536" s="54" t="s">
        <v>809</v>
      </c>
      <c r="J536" s="55">
        <v>211103</v>
      </c>
      <c r="K536" s="55">
        <v>0</v>
      </c>
      <c r="L536" s="54" t="s">
        <v>894</v>
      </c>
      <c r="M536" s="54" t="s">
        <v>793</v>
      </c>
      <c r="N536" s="55">
        <v>0</v>
      </c>
      <c r="O536" s="55">
        <v>13434.38</v>
      </c>
      <c r="P536" s="55">
        <v>0</v>
      </c>
      <c r="Q536" s="55">
        <v>0</v>
      </c>
      <c r="R536" s="55">
        <v>0</v>
      </c>
      <c r="S536" s="55">
        <v>13434.38</v>
      </c>
      <c r="T536" s="55">
        <v>0</v>
      </c>
      <c r="U536" s="55">
        <v>13434.38</v>
      </c>
      <c r="V536" s="55">
        <v>0</v>
      </c>
      <c r="W536" s="55">
        <v>0</v>
      </c>
      <c r="X536" s="55">
        <v>0</v>
      </c>
      <c r="Y536" s="55">
        <v>13434.38</v>
      </c>
      <c r="Z536" s="61">
        <f t="shared" si="29"/>
        <v>0</v>
      </c>
      <c r="AA536" s="59" t="str">
        <f>HLOOKUP(F536,'HY Financials'!$4:$4,1,0)</f>
        <v>HDONTF</v>
      </c>
    </row>
    <row r="537" spans="1:28">
      <c r="A537" s="60" t="str">
        <f>IFERROR(VLOOKUP(J537,'TB mapping'!A:D,4,0),0)</f>
        <v>Ignore</v>
      </c>
      <c r="B537" s="60" t="str">
        <f>IFERROR(VLOOKUP(J537,'TB mapping'!A:C,3,0),0)</f>
        <v>Ignore</v>
      </c>
      <c r="C537" s="60" t="str">
        <f t="shared" si="27"/>
        <v>HDONTFIgnore</v>
      </c>
      <c r="D537" s="60" t="str">
        <f t="shared" si="28"/>
        <v>HDONTFIgnore</v>
      </c>
      <c r="E537" s="54" t="s">
        <v>790</v>
      </c>
      <c r="F537" s="54" t="s">
        <v>1437</v>
      </c>
      <c r="G537" s="54" t="s">
        <v>1439</v>
      </c>
      <c r="H537" s="55">
        <v>212000</v>
      </c>
      <c r="I537" s="54" t="s">
        <v>809</v>
      </c>
      <c r="J537" s="55">
        <v>212100</v>
      </c>
      <c r="K537" s="55">
        <v>0</v>
      </c>
      <c r="L537" s="54" t="s">
        <v>895</v>
      </c>
      <c r="M537" s="54" t="s">
        <v>793</v>
      </c>
      <c r="N537" s="55">
        <v>0</v>
      </c>
      <c r="O537" s="55">
        <v>2334</v>
      </c>
      <c r="P537" s="55">
        <v>-9.35</v>
      </c>
      <c r="Q537" s="55">
        <v>0</v>
      </c>
      <c r="R537" s="55">
        <v>0</v>
      </c>
      <c r="S537" s="55">
        <v>2324.65</v>
      </c>
      <c r="T537" s="55">
        <v>0</v>
      </c>
      <c r="U537" s="55">
        <v>2334</v>
      </c>
      <c r="V537" s="55">
        <v>-9.35</v>
      </c>
      <c r="W537" s="55">
        <v>0</v>
      </c>
      <c r="X537" s="55">
        <v>0</v>
      </c>
      <c r="Y537" s="55">
        <v>2324.65</v>
      </c>
      <c r="Z537" s="61">
        <f t="shared" si="29"/>
        <v>-9.3499999999999994E-7</v>
      </c>
      <c r="AA537" s="59" t="str">
        <f>HLOOKUP(F537,'HY Financials'!$4:$4,1,0)</f>
        <v>HDONTF</v>
      </c>
      <c r="AB537" s="277">
        <f>Z537*10^7</f>
        <v>-9.35</v>
      </c>
    </row>
    <row r="538" spans="1:28">
      <c r="A538" s="60" t="str">
        <f>IFERROR(VLOOKUP(J538,'TB mapping'!A:D,4,0),0)</f>
        <v>Ignore</v>
      </c>
      <c r="B538" s="60" t="str">
        <f>IFERROR(VLOOKUP(J538,'TB mapping'!A:C,3,0),0)</f>
        <v>Ignore</v>
      </c>
      <c r="C538" s="60" t="str">
        <f t="shared" si="27"/>
        <v>HDONTFIgnore</v>
      </c>
      <c r="D538" s="60" t="str">
        <f t="shared" si="28"/>
        <v>HDONTFIgnore</v>
      </c>
      <c r="E538" s="54" t="s">
        <v>790</v>
      </c>
      <c r="F538" s="54" t="s">
        <v>1437</v>
      </c>
      <c r="G538" s="54" t="s">
        <v>1439</v>
      </c>
      <c r="H538" s="55">
        <v>212000</v>
      </c>
      <c r="I538" s="54" t="s">
        <v>809</v>
      </c>
      <c r="J538" s="55">
        <v>212101</v>
      </c>
      <c r="K538" s="55">
        <v>0</v>
      </c>
      <c r="L538" s="54" t="s">
        <v>810</v>
      </c>
      <c r="M538" s="54" t="s">
        <v>793</v>
      </c>
      <c r="N538" s="55">
        <v>0</v>
      </c>
      <c r="O538" s="55">
        <v>21025.91</v>
      </c>
      <c r="P538" s="55">
        <v>0</v>
      </c>
      <c r="Q538" s="55">
        <v>9566.41</v>
      </c>
      <c r="R538" s="55">
        <v>0</v>
      </c>
      <c r="S538" s="55">
        <v>30592.32</v>
      </c>
      <c r="T538" s="55">
        <v>0</v>
      </c>
      <c r="U538" s="55">
        <v>21025.91</v>
      </c>
      <c r="V538" s="55">
        <v>0</v>
      </c>
      <c r="W538" s="55">
        <v>9566.41</v>
      </c>
      <c r="X538" s="55">
        <v>0</v>
      </c>
      <c r="Y538" s="55">
        <v>30592.32</v>
      </c>
      <c r="Z538" s="61">
        <f t="shared" si="29"/>
        <v>9.5664099999999994E-4</v>
      </c>
      <c r="AA538" s="59" t="str">
        <f>HLOOKUP(F538,'HY Financials'!$4:$4,1,0)</f>
        <v>HDONTF</v>
      </c>
    </row>
    <row r="539" spans="1:28">
      <c r="A539" s="60" t="str">
        <f>IFERROR(VLOOKUP(J539,'TB mapping'!A:D,4,0),0)</f>
        <v>Ignore</v>
      </c>
      <c r="B539" s="60" t="str">
        <f>IFERROR(VLOOKUP(J539,'TB mapping'!A:C,3,0),0)</f>
        <v>Ignore</v>
      </c>
      <c r="C539" s="60" t="str">
        <f t="shared" si="27"/>
        <v>HDONTFIgnore</v>
      </c>
      <c r="D539" s="60" t="str">
        <f t="shared" si="28"/>
        <v>HDONTFIgnore</v>
      </c>
      <c r="E539" s="54" t="s">
        <v>790</v>
      </c>
      <c r="F539" s="54" t="s">
        <v>1437</v>
      </c>
      <c r="G539" s="54" t="s">
        <v>1439</v>
      </c>
      <c r="H539" s="55">
        <v>212000</v>
      </c>
      <c r="I539" s="54" t="s">
        <v>809</v>
      </c>
      <c r="J539" s="55">
        <v>212121</v>
      </c>
      <c r="K539" s="55">
        <v>0</v>
      </c>
      <c r="L539" s="54" t="s">
        <v>879</v>
      </c>
      <c r="M539" s="54" t="s">
        <v>793</v>
      </c>
      <c r="N539" s="55">
        <v>0</v>
      </c>
      <c r="O539" s="55">
        <v>21857646697.32</v>
      </c>
      <c r="P539" s="55">
        <v>0</v>
      </c>
      <c r="Q539" s="55">
        <v>14838771893.889999</v>
      </c>
      <c r="R539" s="55">
        <v>0</v>
      </c>
      <c r="S539" s="55">
        <v>36696418591.209999</v>
      </c>
      <c r="T539" s="55">
        <v>0</v>
      </c>
      <c r="U539" s="55">
        <v>21857646697.32</v>
      </c>
      <c r="V539" s="55">
        <v>0</v>
      </c>
      <c r="W539" s="55">
        <v>14838771893.889999</v>
      </c>
      <c r="X539" s="55">
        <v>0</v>
      </c>
      <c r="Y539" s="55">
        <v>36696418591.209999</v>
      </c>
      <c r="Z539" s="61">
        <f t="shared" si="29"/>
        <v>1483.877189389</v>
      </c>
      <c r="AA539" s="59" t="str">
        <f>HLOOKUP(F539,'HY Financials'!$4:$4,1,0)</f>
        <v>HDONTF</v>
      </c>
    </row>
    <row r="540" spans="1:28">
      <c r="A540" s="60" t="str">
        <f>IFERROR(VLOOKUP(J540,'TB mapping'!A:D,4,0),0)</f>
        <v>Ignore</v>
      </c>
      <c r="B540" s="60" t="str">
        <f>IFERROR(VLOOKUP(J540,'TB mapping'!A:C,3,0),0)</f>
        <v>Ignore</v>
      </c>
      <c r="C540" s="60" t="str">
        <f t="shared" si="27"/>
        <v>HDONTFIgnore</v>
      </c>
      <c r="D540" s="60" t="str">
        <f t="shared" si="28"/>
        <v>HDONTFIgnore</v>
      </c>
      <c r="E540" s="54" t="s">
        <v>790</v>
      </c>
      <c r="F540" s="54" t="s">
        <v>1437</v>
      </c>
      <c r="G540" s="54" t="s">
        <v>1439</v>
      </c>
      <c r="H540" s="55">
        <v>212000</v>
      </c>
      <c r="I540" s="54" t="s">
        <v>809</v>
      </c>
      <c r="J540" s="55">
        <v>212124</v>
      </c>
      <c r="K540" s="55">
        <v>0</v>
      </c>
      <c r="L540" s="54" t="s">
        <v>896</v>
      </c>
      <c r="M540" s="54" t="s">
        <v>793</v>
      </c>
      <c r="N540" s="55">
        <v>-501120.96</v>
      </c>
      <c r="O540" s="55">
        <v>0</v>
      </c>
      <c r="P540" s="55">
        <v>0</v>
      </c>
      <c r="Q540" s="55">
        <v>501120.96</v>
      </c>
      <c r="R540" s="55">
        <v>0</v>
      </c>
      <c r="S540" s="55">
        <v>0</v>
      </c>
      <c r="T540" s="55">
        <v>-501120.96</v>
      </c>
      <c r="U540" s="55">
        <v>0</v>
      </c>
      <c r="V540" s="55">
        <v>0</v>
      </c>
      <c r="W540" s="55">
        <v>501120.96</v>
      </c>
      <c r="X540" s="55">
        <v>0</v>
      </c>
      <c r="Y540" s="55">
        <v>0</v>
      </c>
      <c r="Z540" s="61">
        <f t="shared" si="29"/>
        <v>5.0112096000000002E-2</v>
      </c>
      <c r="AA540" s="59" t="str">
        <f>HLOOKUP(F540,'HY Financials'!$4:$4,1,0)</f>
        <v>HDONTF</v>
      </c>
    </row>
    <row r="541" spans="1:28">
      <c r="A541" s="60" t="str">
        <f>IFERROR(VLOOKUP(J541,'TB mapping'!A:D,4,0),0)</f>
        <v>Ignore</v>
      </c>
      <c r="B541" s="60" t="str">
        <f>IFERROR(VLOOKUP(J541,'TB mapping'!A:C,3,0),0)</f>
        <v>Ignore</v>
      </c>
      <c r="C541" s="60" t="str">
        <f t="shared" si="27"/>
        <v>HDONTFIgnore</v>
      </c>
      <c r="D541" s="60" t="str">
        <f t="shared" si="28"/>
        <v>HDONTFIgnore</v>
      </c>
      <c r="E541" s="54" t="s">
        <v>790</v>
      </c>
      <c r="F541" s="54" t="s">
        <v>1437</v>
      </c>
      <c r="G541" s="54" t="s">
        <v>1439</v>
      </c>
      <c r="H541" s="55">
        <v>212000</v>
      </c>
      <c r="I541" s="54" t="s">
        <v>809</v>
      </c>
      <c r="J541" s="55">
        <v>212220</v>
      </c>
      <c r="K541" s="55">
        <v>0</v>
      </c>
      <c r="L541" s="54" t="s">
        <v>812</v>
      </c>
      <c r="M541" s="54" t="s">
        <v>793</v>
      </c>
      <c r="N541" s="55">
        <v>0</v>
      </c>
      <c r="O541" s="55">
        <v>468622.68</v>
      </c>
      <c r="P541" s="55">
        <v>0</v>
      </c>
      <c r="Q541" s="55">
        <v>699494.96</v>
      </c>
      <c r="R541" s="55">
        <v>0</v>
      </c>
      <c r="S541" s="55">
        <v>1168117.6400000001</v>
      </c>
      <c r="T541" s="55">
        <v>0</v>
      </c>
      <c r="U541" s="55">
        <v>468622.68</v>
      </c>
      <c r="V541" s="55">
        <v>0</v>
      </c>
      <c r="W541" s="55">
        <v>699494.96</v>
      </c>
      <c r="X541" s="55">
        <v>0</v>
      </c>
      <c r="Y541" s="55">
        <v>1168117.6400000001</v>
      </c>
      <c r="Z541" s="61">
        <f t="shared" si="29"/>
        <v>6.9949496E-2</v>
      </c>
      <c r="AA541" s="59" t="str">
        <f>HLOOKUP(F541,'HY Financials'!$4:$4,1,0)</f>
        <v>HDONTF</v>
      </c>
    </row>
    <row r="542" spans="1:28">
      <c r="A542" s="60" t="str">
        <f>IFERROR(VLOOKUP(J542,'TB mapping'!A:D,4,0),0)</f>
        <v>Ignore</v>
      </c>
      <c r="B542" s="60" t="str">
        <f>IFERROR(VLOOKUP(J542,'TB mapping'!A:C,3,0),0)</f>
        <v>Ignore</v>
      </c>
      <c r="C542" s="60" t="str">
        <f t="shared" si="27"/>
        <v>HDONTFIgnore</v>
      </c>
      <c r="D542" s="60" t="str">
        <f t="shared" si="28"/>
        <v>HDONTFIgnore</v>
      </c>
      <c r="E542" s="54" t="s">
        <v>790</v>
      </c>
      <c r="F542" s="54" t="s">
        <v>1437</v>
      </c>
      <c r="G542" s="54" t="s">
        <v>1439</v>
      </c>
      <c r="H542" s="55">
        <v>212000</v>
      </c>
      <c r="I542" s="54" t="s">
        <v>809</v>
      </c>
      <c r="J542" s="55">
        <v>212233</v>
      </c>
      <c r="K542" s="55">
        <v>0</v>
      </c>
      <c r="L542" s="54" t="s">
        <v>897</v>
      </c>
      <c r="M542" s="54" t="s">
        <v>793</v>
      </c>
      <c r="N542" s="55">
        <v>0</v>
      </c>
      <c r="O542" s="55">
        <v>139778</v>
      </c>
      <c r="P542" s="55">
        <v>0</v>
      </c>
      <c r="Q542" s="55">
        <v>2106671</v>
      </c>
      <c r="R542" s="55">
        <v>0</v>
      </c>
      <c r="S542" s="55">
        <v>2246449</v>
      </c>
      <c r="T542" s="55">
        <v>0</v>
      </c>
      <c r="U542" s="55">
        <v>139778</v>
      </c>
      <c r="V542" s="55">
        <v>0</v>
      </c>
      <c r="W542" s="55">
        <v>2106671</v>
      </c>
      <c r="X542" s="55">
        <v>0</v>
      </c>
      <c r="Y542" s="55">
        <v>2246449</v>
      </c>
      <c r="Z542" s="61">
        <f t="shared" si="29"/>
        <v>0.2106671</v>
      </c>
      <c r="AA542" s="59" t="str">
        <f>HLOOKUP(F542,'HY Financials'!$4:$4,1,0)</f>
        <v>HDONTF</v>
      </c>
    </row>
    <row r="543" spans="1:28">
      <c r="A543" s="60" t="str">
        <f>IFERROR(VLOOKUP(J543,'TB mapping'!A:D,4,0),0)</f>
        <v>Ignore</v>
      </c>
      <c r="B543" s="60" t="str">
        <f>IFERROR(VLOOKUP(J543,'TB mapping'!A:C,3,0),0)</f>
        <v>Ignore</v>
      </c>
      <c r="C543" s="60" t="str">
        <f t="shared" si="27"/>
        <v>HDONTFIgnore</v>
      </c>
      <c r="D543" s="60" t="str">
        <f t="shared" si="28"/>
        <v>HDONTFIgnore</v>
      </c>
      <c r="E543" s="54" t="s">
        <v>790</v>
      </c>
      <c r="F543" s="54" t="s">
        <v>1437</v>
      </c>
      <c r="G543" s="54" t="s">
        <v>1439</v>
      </c>
      <c r="H543" s="55">
        <v>212000</v>
      </c>
      <c r="I543" s="54" t="s">
        <v>809</v>
      </c>
      <c r="J543" s="55">
        <v>212240</v>
      </c>
      <c r="K543" s="55">
        <v>0</v>
      </c>
      <c r="L543" s="54" t="s">
        <v>813</v>
      </c>
      <c r="M543" s="54" t="s">
        <v>793</v>
      </c>
      <c r="N543" s="55">
        <v>0</v>
      </c>
      <c r="O543" s="55">
        <v>87496.65</v>
      </c>
      <c r="P543" s="55">
        <v>0</v>
      </c>
      <c r="Q543" s="55">
        <v>47267.78</v>
      </c>
      <c r="R543" s="55">
        <v>0</v>
      </c>
      <c r="S543" s="55">
        <v>134764.43</v>
      </c>
      <c r="T543" s="55">
        <v>0</v>
      </c>
      <c r="U543" s="55">
        <v>87496.65</v>
      </c>
      <c r="V543" s="55">
        <v>0</v>
      </c>
      <c r="W543" s="55">
        <v>47267.78</v>
      </c>
      <c r="X543" s="55">
        <v>0</v>
      </c>
      <c r="Y543" s="55">
        <v>134764.43</v>
      </c>
      <c r="Z543" s="61">
        <f t="shared" si="29"/>
        <v>4.7267780000000001E-3</v>
      </c>
      <c r="AA543" s="59" t="str">
        <f>HLOOKUP(F543,'HY Financials'!$4:$4,1,0)</f>
        <v>HDONTF</v>
      </c>
    </row>
    <row r="544" spans="1:28">
      <c r="A544" s="60" t="str">
        <f>IFERROR(VLOOKUP(J544,'TB mapping'!A:D,4,0),0)</f>
        <v>Ignore</v>
      </c>
      <c r="B544" s="60" t="str">
        <f>IFERROR(VLOOKUP(J544,'TB mapping'!A:C,3,0),0)</f>
        <v>Ignore</v>
      </c>
      <c r="C544" s="60" t="str">
        <f t="shared" si="27"/>
        <v>HDONTFIgnore</v>
      </c>
      <c r="D544" s="60" t="str">
        <f t="shared" si="28"/>
        <v>HDONTFIgnore</v>
      </c>
      <c r="E544" s="54" t="s">
        <v>790</v>
      </c>
      <c r="F544" s="54" t="s">
        <v>1437</v>
      </c>
      <c r="G544" s="54" t="s">
        <v>1439</v>
      </c>
      <c r="H544" s="55">
        <v>212000</v>
      </c>
      <c r="I544" s="54" t="s">
        <v>809</v>
      </c>
      <c r="J544" s="55">
        <v>212247</v>
      </c>
      <c r="K544" s="55">
        <v>0</v>
      </c>
      <c r="L544" s="54" t="s">
        <v>898</v>
      </c>
      <c r="M544" s="54" t="s">
        <v>793</v>
      </c>
      <c r="N544" s="55">
        <v>0</v>
      </c>
      <c r="O544" s="55">
        <v>100</v>
      </c>
      <c r="P544" s="55">
        <v>-100</v>
      </c>
      <c r="Q544" s="55">
        <v>0</v>
      </c>
      <c r="R544" s="55">
        <v>0</v>
      </c>
      <c r="S544" s="55">
        <v>0</v>
      </c>
      <c r="T544" s="55">
        <v>0</v>
      </c>
      <c r="U544" s="55">
        <v>100</v>
      </c>
      <c r="V544" s="55">
        <v>-100</v>
      </c>
      <c r="W544" s="55">
        <v>0</v>
      </c>
      <c r="X544" s="55">
        <v>0</v>
      </c>
      <c r="Y544" s="55">
        <v>0</v>
      </c>
      <c r="Z544" s="61">
        <f t="shared" si="29"/>
        <v>-1.0000000000000001E-5</v>
      </c>
      <c r="AA544" s="59" t="str">
        <f>HLOOKUP(F544,'HY Financials'!$4:$4,1,0)</f>
        <v>HDONTF</v>
      </c>
    </row>
    <row r="545" spans="1:28">
      <c r="A545" s="60" t="str">
        <f>IFERROR(VLOOKUP(J545,'TB mapping'!A:D,4,0),0)</f>
        <v>Ignore</v>
      </c>
      <c r="B545" s="60" t="str">
        <f>IFERROR(VLOOKUP(J545,'TB mapping'!A:C,3,0),0)</f>
        <v>Ignore</v>
      </c>
      <c r="C545" s="60" t="str">
        <f t="shared" si="27"/>
        <v>HDONTFIgnore</v>
      </c>
      <c r="D545" s="60" t="str">
        <f t="shared" si="28"/>
        <v>HDONTFIgnore</v>
      </c>
      <c r="E545" s="54" t="s">
        <v>790</v>
      </c>
      <c r="F545" s="54" t="s">
        <v>1437</v>
      </c>
      <c r="G545" s="54" t="s">
        <v>1439</v>
      </c>
      <c r="H545" s="55">
        <v>212000</v>
      </c>
      <c r="I545" s="54" t="s">
        <v>809</v>
      </c>
      <c r="J545" s="55">
        <v>212252</v>
      </c>
      <c r="K545" s="55">
        <v>0</v>
      </c>
      <c r="L545" s="54" t="s">
        <v>814</v>
      </c>
      <c r="M545" s="54" t="s">
        <v>793</v>
      </c>
      <c r="N545" s="55">
        <v>0</v>
      </c>
      <c r="O545" s="55">
        <v>150711.78</v>
      </c>
      <c r="P545" s="55">
        <v>-62829.67</v>
      </c>
      <c r="Q545" s="55">
        <v>0</v>
      </c>
      <c r="R545" s="55">
        <v>0</v>
      </c>
      <c r="S545" s="55">
        <v>87882.11</v>
      </c>
      <c r="T545" s="55">
        <v>0</v>
      </c>
      <c r="U545" s="55">
        <v>150711.78</v>
      </c>
      <c r="V545" s="55">
        <v>-62829.67</v>
      </c>
      <c r="W545" s="55">
        <v>0</v>
      </c>
      <c r="X545" s="55">
        <v>0</v>
      </c>
      <c r="Y545" s="55">
        <v>87882.11</v>
      </c>
      <c r="Z545" s="61">
        <f t="shared" si="29"/>
        <v>-6.2829669999999995E-3</v>
      </c>
      <c r="AA545" s="59" t="str">
        <f>HLOOKUP(F545,'HY Financials'!$4:$4,1,0)</f>
        <v>HDONTF</v>
      </c>
    </row>
    <row r="546" spans="1:28">
      <c r="A546" s="60" t="str">
        <f>IFERROR(VLOOKUP(J546,'TB mapping'!A:D,4,0),0)</f>
        <v>Ignore</v>
      </c>
      <c r="B546" s="60" t="str">
        <f>IFERROR(VLOOKUP(J546,'TB mapping'!A:C,3,0),0)</f>
        <v>Ignore</v>
      </c>
      <c r="C546" s="60" t="str">
        <f t="shared" si="27"/>
        <v>HDONTFIgnore</v>
      </c>
      <c r="D546" s="60" t="str">
        <f t="shared" si="28"/>
        <v>HDONTFIgnore</v>
      </c>
      <c r="E546" s="54" t="s">
        <v>790</v>
      </c>
      <c r="F546" s="54" t="s">
        <v>1437</v>
      </c>
      <c r="G546" s="54" t="s">
        <v>1439</v>
      </c>
      <c r="H546" s="55">
        <v>212000</v>
      </c>
      <c r="I546" s="54" t="s">
        <v>809</v>
      </c>
      <c r="J546" s="55">
        <v>212253</v>
      </c>
      <c r="K546" s="55">
        <v>0</v>
      </c>
      <c r="L546" s="54" t="s">
        <v>899</v>
      </c>
      <c r="M546" s="54" t="s">
        <v>793</v>
      </c>
      <c r="N546" s="55">
        <v>0</v>
      </c>
      <c r="O546" s="55">
        <v>0</v>
      </c>
      <c r="P546" s="55">
        <v>-1150.79</v>
      </c>
      <c r="Q546" s="55">
        <v>0</v>
      </c>
      <c r="R546" s="55">
        <v>-1150.79</v>
      </c>
      <c r="S546" s="55">
        <v>0</v>
      </c>
      <c r="T546" s="55">
        <v>0</v>
      </c>
      <c r="U546" s="55">
        <v>0</v>
      </c>
      <c r="V546" s="55">
        <v>-1150.79</v>
      </c>
      <c r="W546" s="55">
        <v>0</v>
      </c>
      <c r="X546" s="55">
        <v>-1150.79</v>
      </c>
      <c r="Y546" s="55">
        <v>0</v>
      </c>
      <c r="Z546" s="61">
        <f t="shared" si="29"/>
        <v>-1.15079E-4</v>
      </c>
      <c r="AA546" s="59" t="str">
        <f>HLOOKUP(F546,'HY Financials'!$4:$4,1,0)</f>
        <v>HDONTF</v>
      </c>
    </row>
    <row r="547" spans="1:28">
      <c r="A547" s="60" t="str">
        <f>IFERROR(VLOOKUP(J547,'TB mapping'!A:D,4,0),0)</f>
        <v>Ignore</v>
      </c>
      <c r="B547" s="60" t="str">
        <f>IFERROR(VLOOKUP(J547,'TB mapping'!A:C,3,0),0)</f>
        <v>Ignore</v>
      </c>
      <c r="C547" s="60" t="str">
        <f t="shared" si="27"/>
        <v>HDONTFIgnore</v>
      </c>
      <c r="D547" s="60" t="str">
        <f t="shared" si="28"/>
        <v>HDONTFIgnore</v>
      </c>
      <c r="E547" s="54" t="s">
        <v>790</v>
      </c>
      <c r="F547" s="54" t="s">
        <v>1437</v>
      </c>
      <c r="G547" s="54" t="s">
        <v>1439</v>
      </c>
      <c r="H547" s="55">
        <v>212000</v>
      </c>
      <c r="I547" s="54" t="s">
        <v>809</v>
      </c>
      <c r="J547" s="55">
        <v>212255</v>
      </c>
      <c r="K547" s="55">
        <v>0</v>
      </c>
      <c r="L547" s="54" t="s">
        <v>815</v>
      </c>
      <c r="M547" s="54" t="s">
        <v>793</v>
      </c>
      <c r="N547" s="55">
        <v>0</v>
      </c>
      <c r="O547" s="55">
        <v>1540799.46</v>
      </c>
      <c r="P547" s="55">
        <v>0</v>
      </c>
      <c r="Q547" s="55">
        <v>1744244.07</v>
      </c>
      <c r="R547" s="55">
        <v>0</v>
      </c>
      <c r="S547" s="55">
        <v>3285043.53</v>
      </c>
      <c r="T547" s="55">
        <v>0</v>
      </c>
      <c r="U547" s="55">
        <v>1540799.46</v>
      </c>
      <c r="V547" s="55">
        <v>0</v>
      </c>
      <c r="W547" s="55">
        <v>1744244.07</v>
      </c>
      <c r="X547" s="55">
        <v>0</v>
      </c>
      <c r="Y547" s="55">
        <v>3285043.53</v>
      </c>
      <c r="Z547" s="61">
        <f t="shared" si="29"/>
        <v>0.174424407</v>
      </c>
      <c r="AA547" s="59" t="str">
        <f>HLOOKUP(F547,'HY Financials'!$4:$4,1,0)</f>
        <v>HDONTF</v>
      </c>
    </row>
    <row r="548" spans="1:28">
      <c r="A548" s="60" t="str">
        <f>IFERROR(VLOOKUP(J548,'TB mapping'!A:D,4,0),0)</f>
        <v>Ignore</v>
      </c>
      <c r="B548" s="60" t="str">
        <f>IFERROR(VLOOKUP(J548,'TB mapping'!A:C,3,0),0)</f>
        <v>Ignore</v>
      </c>
      <c r="C548" s="60" t="str">
        <f t="shared" si="27"/>
        <v>HDONTFIgnore</v>
      </c>
      <c r="D548" s="60" t="str">
        <f t="shared" si="28"/>
        <v>HDONTFIgnore</v>
      </c>
      <c r="E548" s="54" t="s">
        <v>790</v>
      </c>
      <c r="F548" s="54" t="s">
        <v>1437</v>
      </c>
      <c r="G548" s="54" t="s">
        <v>1439</v>
      </c>
      <c r="H548" s="55">
        <v>212000</v>
      </c>
      <c r="I548" s="54" t="s">
        <v>809</v>
      </c>
      <c r="J548" s="55">
        <v>212257</v>
      </c>
      <c r="K548" s="55">
        <v>0</v>
      </c>
      <c r="L548" s="54" t="s">
        <v>816</v>
      </c>
      <c r="M548" s="54" t="s">
        <v>793</v>
      </c>
      <c r="N548" s="55">
        <v>-736357.47</v>
      </c>
      <c r="O548" s="55">
        <v>0</v>
      </c>
      <c r="P548" s="55">
        <v>-890178.16</v>
      </c>
      <c r="Q548" s="55">
        <v>0</v>
      </c>
      <c r="R548" s="55">
        <v>-1626535.63</v>
      </c>
      <c r="S548" s="55">
        <v>0</v>
      </c>
      <c r="T548" s="55">
        <v>-736357.47</v>
      </c>
      <c r="U548" s="55">
        <v>0</v>
      </c>
      <c r="V548" s="55">
        <v>-890178.16</v>
      </c>
      <c r="W548" s="55">
        <v>0</v>
      </c>
      <c r="X548" s="55">
        <v>-1626535.63</v>
      </c>
      <c r="Y548" s="55">
        <v>0</v>
      </c>
      <c r="Z548" s="61">
        <f t="shared" si="29"/>
        <v>-8.9017816E-2</v>
      </c>
      <c r="AA548" s="59" t="str">
        <f>HLOOKUP(F548,'HY Financials'!$4:$4,1,0)</f>
        <v>HDONTF</v>
      </c>
    </row>
    <row r="549" spans="1:28">
      <c r="A549" s="60" t="str">
        <f>IFERROR(VLOOKUP(J549,'TB mapping'!A:D,4,0),0)</f>
        <v>Ignore</v>
      </c>
      <c r="B549" s="60" t="str">
        <f>IFERROR(VLOOKUP(J549,'TB mapping'!A:C,3,0),0)</f>
        <v>Ignore</v>
      </c>
      <c r="C549" s="60" t="str">
        <f t="shared" si="27"/>
        <v>HDONTFIgnore</v>
      </c>
      <c r="D549" s="60" t="str">
        <f t="shared" si="28"/>
        <v>HDONTFIgnore</v>
      </c>
      <c r="E549" s="54" t="s">
        <v>790</v>
      </c>
      <c r="F549" s="54" t="s">
        <v>1437</v>
      </c>
      <c r="G549" s="54" t="s">
        <v>1439</v>
      </c>
      <c r="H549" s="55">
        <v>212000</v>
      </c>
      <c r="I549" s="54" t="s">
        <v>809</v>
      </c>
      <c r="J549" s="55">
        <v>212271</v>
      </c>
      <c r="K549" s="55">
        <v>0</v>
      </c>
      <c r="L549" s="54" t="s">
        <v>817</v>
      </c>
      <c r="M549" s="54" t="s">
        <v>793</v>
      </c>
      <c r="N549" s="55">
        <v>0</v>
      </c>
      <c r="O549" s="55">
        <v>15733.18</v>
      </c>
      <c r="P549" s="55">
        <v>0</v>
      </c>
      <c r="Q549" s="55">
        <v>8507.36</v>
      </c>
      <c r="R549" s="55">
        <v>0</v>
      </c>
      <c r="S549" s="55">
        <v>24240.54</v>
      </c>
      <c r="T549" s="55">
        <v>0</v>
      </c>
      <c r="U549" s="55">
        <v>15733.18</v>
      </c>
      <c r="V549" s="55">
        <v>0</v>
      </c>
      <c r="W549" s="55">
        <v>8507.36</v>
      </c>
      <c r="X549" s="55">
        <v>0</v>
      </c>
      <c r="Y549" s="55">
        <v>24240.54</v>
      </c>
      <c r="Z549" s="61">
        <f t="shared" si="29"/>
        <v>8.5073600000000005E-4</v>
      </c>
      <c r="AA549" s="59" t="str">
        <f>HLOOKUP(F549,'HY Financials'!$4:$4,1,0)</f>
        <v>HDONTF</v>
      </c>
      <c r="AB549" s="59">
        <f>SUMIF(AA:AA,AA549,Z:Z)</f>
        <v>548.3658456000004</v>
      </c>
    </row>
    <row r="550" spans="1:28">
      <c r="A550" s="60" t="str">
        <f>IFERROR(VLOOKUP(J550,'TB mapping'!A:D,4,0),0)</f>
        <v>Ignore</v>
      </c>
      <c r="B550" s="60" t="str">
        <f>IFERROR(VLOOKUP(J550,'TB mapping'!A:C,3,0),0)</f>
        <v>Ignore</v>
      </c>
      <c r="C550" s="60" t="str">
        <f t="shared" si="27"/>
        <v>HDONTFIgnore</v>
      </c>
      <c r="D550" s="60" t="str">
        <f t="shared" si="28"/>
        <v>HDONTFIgnore</v>
      </c>
      <c r="E550" s="54" t="s">
        <v>790</v>
      </c>
      <c r="F550" s="54" t="s">
        <v>1437</v>
      </c>
      <c r="G550" s="54" t="s">
        <v>1439</v>
      </c>
      <c r="H550" s="55">
        <v>212000</v>
      </c>
      <c r="I550" s="54" t="s">
        <v>809</v>
      </c>
      <c r="J550" s="55">
        <v>212272</v>
      </c>
      <c r="K550" s="55">
        <v>0</v>
      </c>
      <c r="L550" s="54" t="s">
        <v>818</v>
      </c>
      <c r="M550" s="54" t="s">
        <v>793</v>
      </c>
      <c r="N550" s="55">
        <v>0</v>
      </c>
      <c r="O550" s="55">
        <v>15733.18</v>
      </c>
      <c r="P550" s="55">
        <v>0</v>
      </c>
      <c r="Q550" s="55">
        <v>8507.36</v>
      </c>
      <c r="R550" s="55">
        <v>0</v>
      </c>
      <c r="S550" s="55">
        <v>24240.54</v>
      </c>
      <c r="T550" s="55">
        <v>0</v>
      </c>
      <c r="U550" s="55">
        <v>15733.18</v>
      </c>
      <c r="V550" s="55">
        <v>0</v>
      </c>
      <c r="W550" s="55">
        <v>8507.36</v>
      </c>
      <c r="X550" s="55">
        <v>0</v>
      </c>
      <c r="Y550" s="55">
        <v>24240.54</v>
      </c>
      <c r="Z550" s="61">
        <f t="shared" si="29"/>
        <v>8.5073600000000005E-4</v>
      </c>
      <c r="AA550" s="59" t="str">
        <f>HLOOKUP(F550,'HY Financials'!$4:$4,1,0)</f>
        <v>HDONTF</v>
      </c>
      <c r="AB550" s="59">
        <f>SUMIF(AA:AA,AA550,Z:Z)</f>
        <v>548.3658456000004</v>
      </c>
    </row>
    <row r="551" spans="1:28">
      <c r="A551" s="60" t="str">
        <f>IFERROR(VLOOKUP(J551,'TB mapping'!A:D,4,0),0)</f>
        <v>Ignore</v>
      </c>
      <c r="B551" s="60" t="str">
        <f>IFERROR(VLOOKUP(J551,'TB mapping'!A:C,3,0),0)</f>
        <v>Ignore</v>
      </c>
      <c r="C551" s="60" t="str">
        <f t="shared" si="27"/>
        <v>HDONTFIgnore</v>
      </c>
      <c r="D551" s="60" t="str">
        <f t="shared" si="28"/>
        <v>HDONTFIgnore</v>
      </c>
      <c r="E551" s="54" t="s">
        <v>790</v>
      </c>
      <c r="F551" s="54" t="s">
        <v>1437</v>
      </c>
      <c r="G551" s="54" t="s">
        <v>1439</v>
      </c>
      <c r="H551" s="55">
        <v>213000</v>
      </c>
      <c r="I551" s="54" t="s">
        <v>819</v>
      </c>
      <c r="J551" s="55">
        <v>213105</v>
      </c>
      <c r="K551" s="55">
        <v>0</v>
      </c>
      <c r="L551" s="54" t="s">
        <v>902</v>
      </c>
      <c r="M551" s="54" t="s">
        <v>793</v>
      </c>
      <c r="N551" s="55">
        <v>0</v>
      </c>
      <c r="O551" s="55">
        <v>12023.34</v>
      </c>
      <c r="P551" s="55">
        <v>0</v>
      </c>
      <c r="Q551" s="55">
        <v>0</v>
      </c>
      <c r="R551" s="55">
        <v>0</v>
      </c>
      <c r="S551" s="55">
        <v>12023.34</v>
      </c>
      <c r="T551" s="55">
        <v>0</v>
      </c>
      <c r="U551" s="55">
        <v>12023.34</v>
      </c>
      <c r="V551" s="55">
        <v>0</v>
      </c>
      <c r="W551" s="55">
        <v>0</v>
      </c>
      <c r="X551" s="55">
        <v>0</v>
      </c>
      <c r="Y551" s="55">
        <v>12023.34</v>
      </c>
      <c r="Z551" s="61">
        <f t="shared" si="29"/>
        <v>0</v>
      </c>
      <c r="AA551" s="59" t="str">
        <f>HLOOKUP(F551,'HY Financials'!$4:$4,1,0)</f>
        <v>HDONTF</v>
      </c>
      <c r="AB551" s="59">
        <f>SUMIF(AA:AA,AA551,Z:Z)</f>
        <v>548.3658456000004</v>
      </c>
    </row>
    <row r="552" spans="1:28">
      <c r="A552" s="60" t="str">
        <f>IFERROR(VLOOKUP(J552,'TB mapping'!A:D,4,0),0)</f>
        <v>Ignore</v>
      </c>
      <c r="B552" s="60" t="str">
        <f>IFERROR(VLOOKUP(J552,'TB mapping'!A:C,3,0),0)</f>
        <v>Ignore</v>
      </c>
      <c r="C552" s="60" t="str">
        <f t="shared" si="27"/>
        <v>HDONTFIgnore</v>
      </c>
      <c r="D552" s="60" t="str">
        <f t="shared" si="28"/>
        <v>HDONTFIgnore</v>
      </c>
      <c r="E552" s="54" t="s">
        <v>790</v>
      </c>
      <c r="F552" s="54" t="s">
        <v>1437</v>
      </c>
      <c r="G552" s="54" t="s">
        <v>1439</v>
      </c>
      <c r="H552" s="55">
        <v>213000</v>
      </c>
      <c r="I552" s="54" t="s">
        <v>819</v>
      </c>
      <c r="J552" s="55">
        <v>213141</v>
      </c>
      <c r="K552" s="55">
        <v>0</v>
      </c>
      <c r="L552" s="54" t="s">
        <v>903</v>
      </c>
      <c r="M552" s="54" t="s">
        <v>793</v>
      </c>
      <c r="N552" s="55">
        <v>0</v>
      </c>
      <c r="O552" s="55">
        <v>887.38</v>
      </c>
      <c r="P552" s="55">
        <v>0</v>
      </c>
      <c r="Q552" s="55">
        <v>0</v>
      </c>
      <c r="R552" s="55">
        <v>0</v>
      </c>
      <c r="S552" s="55">
        <v>887.38</v>
      </c>
      <c r="T552" s="55">
        <v>0</v>
      </c>
      <c r="U552" s="55">
        <v>887.38</v>
      </c>
      <c r="V552" s="55">
        <v>0</v>
      </c>
      <c r="W552" s="55">
        <v>0</v>
      </c>
      <c r="X552" s="55">
        <v>0</v>
      </c>
      <c r="Y552" s="55">
        <v>887.38</v>
      </c>
      <c r="Z552" s="61">
        <f t="shared" si="29"/>
        <v>0</v>
      </c>
      <c r="AA552" s="59" t="str">
        <f>HLOOKUP(F552,'HY Financials'!$4:$4,1,0)</f>
        <v>HDONTF</v>
      </c>
      <c r="AB552" s="59">
        <f>SUMIF(AA:AA,AA552,Z:Z)</f>
        <v>548.3658456000004</v>
      </c>
    </row>
    <row r="553" spans="1:28">
      <c r="A553" s="60" t="str">
        <f>IFERROR(VLOOKUP(J553,'TB mapping'!A:D,4,0),0)</f>
        <v>Ignore</v>
      </c>
      <c r="B553" s="60" t="str">
        <f>IFERROR(VLOOKUP(J553,'TB mapping'!A:C,3,0),0)</f>
        <v>Ignore</v>
      </c>
      <c r="C553" s="60" t="str">
        <f t="shared" si="27"/>
        <v>HDONTFIgnore</v>
      </c>
      <c r="D553" s="60" t="str">
        <f t="shared" si="28"/>
        <v>HDONTFIgnore</v>
      </c>
      <c r="E553" s="54" t="s">
        <v>790</v>
      </c>
      <c r="F553" s="54" t="s">
        <v>1437</v>
      </c>
      <c r="G553" s="54" t="s">
        <v>1439</v>
      </c>
      <c r="H553" s="55">
        <v>213000</v>
      </c>
      <c r="I553" s="54" t="s">
        <v>819</v>
      </c>
      <c r="J553" s="55">
        <v>213143</v>
      </c>
      <c r="K553" s="55">
        <v>0</v>
      </c>
      <c r="L553" s="54" t="s">
        <v>820</v>
      </c>
      <c r="M553" s="54" t="s">
        <v>793</v>
      </c>
      <c r="N553" s="55">
        <v>0</v>
      </c>
      <c r="O553" s="55">
        <v>53208.97</v>
      </c>
      <c r="P553" s="55">
        <v>-56970.37</v>
      </c>
      <c r="Q553" s="55">
        <v>0</v>
      </c>
      <c r="R553" s="55">
        <v>-3761.4</v>
      </c>
      <c r="S553" s="55">
        <v>0</v>
      </c>
      <c r="T553" s="55">
        <v>0</v>
      </c>
      <c r="U553" s="55">
        <v>53208.97</v>
      </c>
      <c r="V553" s="55">
        <v>-56970.37</v>
      </c>
      <c r="W553" s="55">
        <v>0</v>
      </c>
      <c r="X553" s="55">
        <v>-3761.4</v>
      </c>
      <c r="Y553" s="55">
        <v>0</v>
      </c>
      <c r="Z553" s="61">
        <f t="shared" si="29"/>
        <v>-5.6970370000000003E-3</v>
      </c>
      <c r="AA553" s="59" t="str">
        <f>HLOOKUP(F553,'HY Financials'!$4:$4,1,0)</f>
        <v>HDONTF</v>
      </c>
    </row>
    <row r="554" spans="1:28">
      <c r="A554" s="60">
        <f>IFERROR(VLOOKUP(J554,'TB mapping'!A:D,4,0),0)</f>
        <v>0</v>
      </c>
      <c r="B554" s="60">
        <f>IFERROR(VLOOKUP(J554,'TB mapping'!A:C,3,0),0)</f>
        <v>0</v>
      </c>
      <c r="C554" s="60" t="str">
        <f t="shared" si="27"/>
        <v>HDONTF0</v>
      </c>
      <c r="D554" s="60" t="str">
        <f t="shared" si="28"/>
        <v>HDONTF0</v>
      </c>
      <c r="E554" s="54" t="s">
        <v>790</v>
      </c>
      <c r="F554" s="54" t="s">
        <v>1437</v>
      </c>
      <c r="G554" s="54" t="s">
        <v>1439</v>
      </c>
      <c r="H554" s="55">
        <v>213000</v>
      </c>
      <c r="I554" s="54" t="s">
        <v>819</v>
      </c>
      <c r="J554" s="55">
        <v>213173</v>
      </c>
      <c r="K554" s="55">
        <v>0</v>
      </c>
      <c r="L554" s="54" t="s">
        <v>2072</v>
      </c>
      <c r="M554" s="54" t="s">
        <v>793</v>
      </c>
      <c r="N554" s="55">
        <v>0</v>
      </c>
      <c r="O554" s="55">
        <v>9577.61</v>
      </c>
      <c r="P554" s="55">
        <v>-10254.67</v>
      </c>
      <c r="Q554" s="55">
        <v>0</v>
      </c>
      <c r="R554" s="55">
        <v>-677.06</v>
      </c>
      <c r="S554" s="55">
        <v>0</v>
      </c>
      <c r="T554" s="55">
        <v>0</v>
      </c>
      <c r="U554" s="55">
        <v>9577.61</v>
      </c>
      <c r="V554" s="55">
        <v>-10254.67</v>
      </c>
      <c r="W554" s="55">
        <v>0</v>
      </c>
      <c r="X554" s="55">
        <v>-677.06</v>
      </c>
      <c r="Y554" s="55">
        <v>0</v>
      </c>
      <c r="Z554" s="61">
        <f t="shared" si="29"/>
        <v>-1.025467E-3</v>
      </c>
      <c r="AA554" s="59" t="str">
        <f>HLOOKUP(F554,'HY Financials'!$4:$4,1,0)</f>
        <v>HDONTF</v>
      </c>
    </row>
    <row r="555" spans="1:28">
      <c r="A555" s="60" t="str">
        <f>IFERROR(VLOOKUP(J555,'TB mapping'!A:D,4,0),0)</f>
        <v>Ignore</v>
      </c>
      <c r="B555" s="60" t="str">
        <f>IFERROR(VLOOKUP(J555,'TB mapping'!A:C,3,0),0)</f>
        <v>Ignore</v>
      </c>
      <c r="C555" s="60" t="str">
        <f t="shared" si="27"/>
        <v>HDONTFIgnore</v>
      </c>
      <c r="D555" s="60" t="str">
        <f t="shared" si="28"/>
        <v>HDONTFIgnore</v>
      </c>
      <c r="E555" s="54" t="s">
        <v>790</v>
      </c>
      <c r="F555" s="54" t="s">
        <v>1437</v>
      </c>
      <c r="G555" s="54" t="s">
        <v>1439</v>
      </c>
      <c r="H555" s="55">
        <v>213000</v>
      </c>
      <c r="I555" s="54" t="s">
        <v>819</v>
      </c>
      <c r="J555" s="55">
        <v>213500</v>
      </c>
      <c r="K555" s="55">
        <v>0</v>
      </c>
      <c r="L555" s="54" t="s">
        <v>821</v>
      </c>
      <c r="M555" s="54" t="s">
        <v>793</v>
      </c>
      <c r="N555" s="55">
        <v>0</v>
      </c>
      <c r="O555" s="55">
        <v>174813.77</v>
      </c>
      <c r="P555" s="55">
        <v>0</v>
      </c>
      <c r="Q555" s="55">
        <v>94526.47</v>
      </c>
      <c r="R555" s="55">
        <v>0</v>
      </c>
      <c r="S555" s="55">
        <v>269340.24</v>
      </c>
      <c r="T555" s="55">
        <v>0</v>
      </c>
      <c r="U555" s="55">
        <v>174813.77</v>
      </c>
      <c r="V555" s="55">
        <v>0</v>
      </c>
      <c r="W555" s="55">
        <v>94526.47</v>
      </c>
      <c r="X555" s="55">
        <v>0</v>
      </c>
      <c r="Y555" s="55">
        <v>269340.24</v>
      </c>
      <c r="Z555" s="61">
        <f t="shared" si="29"/>
        <v>9.4526469999999998E-3</v>
      </c>
      <c r="AA555" s="59" t="str">
        <f>HLOOKUP(F555,'HY Financials'!$4:$4,1,0)</f>
        <v>HDONTF</v>
      </c>
    </row>
    <row r="556" spans="1:28">
      <c r="A556" s="60" t="str">
        <f>IFERROR(VLOOKUP(J556,'TB mapping'!A:D,4,0),0)</f>
        <v>Ignore</v>
      </c>
      <c r="B556" s="60" t="str">
        <f>IFERROR(VLOOKUP(J556,'TB mapping'!A:C,3,0),0)</f>
        <v>Ignore</v>
      </c>
      <c r="C556" s="60" t="str">
        <f t="shared" si="27"/>
        <v>HDONTFIgnore</v>
      </c>
      <c r="D556" s="60" t="str">
        <f t="shared" si="28"/>
        <v>HDONTFIgnore</v>
      </c>
      <c r="E556" s="54" t="s">
        <v>790</v>
      </c>
      <c r="F556" s="54" t="s">
        <v>1437</v>
      </c>
      <c r="G556" s="54" t="s">
        <v>1439</v>
      </c>
      <c r="H556" s="55">
        <v>213000</v>
      </c>
      <c r="I556" s="54" t="s">
        <v>819</v>
      </c>
      <c r="J556" s="55">
        <v>213504</v>
      </c>
      <c r="K556" s="55">
        <v>0</v>
      </c>
      <c r="L556" s="54" t="s">
        <v>822</v>
      </c>
      <c r="M556" s="54" t="s">
        <v>793</v>
      </c>
      <c r="N556" s="55">
        <v>0</v>
      </c>
      <c r="O556" s="55">
        <v>14099.04</v>
      </c>
      <c r="P556" s="55">
        <v>0</v>
      </c>
      <c r="Q556" s="55">
        <v>0</v>
      </c>
      <c r="R556" s="55">
        <v>0</v>
      </c>
      <c r="S556" s="55">
        <v>14099.04</v>
      </c>
      <c r="T556" s="55">
        <v>0</v>
      </c>
      <c r="U556" s="55">
        <v>14099.04</v>
      </c>
      <c r="V556" s="55">
        <v>0</v>
      </c>
      <c r="W556" s="55">
        <v>0</v>
      </c>
      <c r="X556" s="55">
        <v>0</v>
      </c>
      <c r="Y556" s="55">
        <v>14099.04</v>
      </c>
      <c r="Z556" s="61">
        <f t="shared" si="29"/>
        <v>0</v>
      </c>
      <c r="AA556" s="59" t="str">
        <f>HLOOKUP(F556,'HY Financials'!$4:$4,1,0)</f>
        <v>HDONTF</v>
      </c>
    </row>
    <row r="557" spans="1:28">
      <c r="A557" s="60" t="str">
        <f>IFERROR(VLOOKUP(J557,'TB mapping'!A:D,4,0),0)</f>
        <v>Ignore</v>
      </c>
      <c r="B557" s="60" t="str">
        <f>IFERROR(VLOOKUP(J557,'TB mapping'!A:C,3,0),0)</f>
        <v>Ignore</v>
      </c>
      <c r="C557" s="60" t="str">
        <f t="shared" si="27"/>
        <v>HDONTFIgnore</v>
      </c>
      <c r="D557" s="60" t="str">
        <f t="shared" si="28"/>
        <v>HDONTFIgnore</v>
      </c>
      <c r="E557" s="54" t="s">
        <v>790</v>
      </c>
      <c r="F557" s="54" t="s">
        <v>1437</v>
      </c>
      <c r="G557" s="54" t="s">
        <v>1439</v>
      </c>
      <c r="H557" s="55">
        <v>301000</v>
      </c>
      <c r="I557" s="54" t="s">
        <v>823</v>
      </c>
      <c r="J557" s="55">
        <v>310000</v>
      </c>
      <c r="K557" s="55">
        <v>0</v>
      </c>
      <c r="L557" s="54" t="s">
        <v>824</v>
      </c>
      <c r="M557" s="54" t="s">
        <v>793</v>
      </c>
      <c r="N557" s="55">
        <v>0</v>
      </c>
      <c r="O557" s="55">
        <v>5483658456</v>
      </c>
      <c r="P557" s="55">
        <v>0</v>
      </c>
      <c r="Q557" s="55">
        <v>3193566370</v>
      </c>
      <c r="R557" s="55">
        <v>0</v>
      </c>
      <c r="S557" s="55">
        <v>8677224826</v>
      </c>
      <c r="T557" s="55">
        <v>0</v>
      </c>
      <c r="U557" s="55">
        <v>5483658456</v>
      </c>
      <c r="V557" s="55">
        <v>0</v>
      </c>
      <c r="W557" s="55">
        <v>3193566370</v>
      </c>
      <c r="X557" s="55">
        <v>0</v>
      </c>
      <c r="Y557" s="55">
        <v>8677224826</v>
      </c>
      <c r="Z557" s="61">
        <f t="shared" si="29"/>
        <v>867.72248260000003</v>
      </c>
      <c r="AA557" s="59" t="str">
        <f>HLOOKUP(F557,'HY Financials'!$4:$4,1,0)</f>
        <v>HDONTF</v>
      </c>
    </row>
    <row r="558" spans="1:28">
      <c r="A558" s="60" t="str">
        <f>IFERROR(VLOOKUP(J558,'TB mapping'!A:D,4,0),0)</f>
        <v>Ignore</v>
      </c>
      <c r="B558" s="60" t="str">
        <f>IFERROR(VLOOKUP(J558,'TB mapping'!A:C,3,0),0)</f>
        <v>Ignore</v>
      </c>
      <c r="C558" s="60" t="str">
        <f t="shared" si="27"/>
        <v>HDONTFIgnore</v>
      </c>
      <c r="D558" s="60" t="str">
        <f t="shared" si="28"/>
        <v>HDONTFIgnore</v>
      </c>
      <c r="E558" s="54" t="s">
        <v>790</v>
      </c>
      <c r="F558" s="54" t="s">
        <v>1437</v>
      </c>
      <c r="G558" s="54" t="s">
        <v>1439</v>
      </c>
      <c r="H558" s="55">
        <v>303000</v>
      </c>
      <c r="I558" s="54" t="s">
        <v>825</v>
      </c>
      <c r="J558" s="55">
        <v>303207</v>
      </c>
      <c r="K558" s="55">
        <v>0</v>
      </c>
      <c r="L558" s="54" t="s">
        <v>826</v>
      </c>
      <c r="M558" s="54" t="s">
        <v>793</v>
      </c>
      <c r="N558" s="55">
        <v>-11032404.16</v>
      </c>
      <c r="O558" s="55">
        <v>0</v>
      </c>
      <c r="P558" s="55">
        <v>0</v>
      </c>
      <c r="Q558" s="55">
        <v>89308855.079999998</v>
      </c>
      <c r="R558" s="55">
        <v>0</v>
      </c>
      <c r="S558" s="55">
        <v>78276450.920000002</v>
      </c>
      <c r="T558" s="55">
        <v>-11032404.16</v>
      </c>
      <c r="U558" s="55">
        <v>0</v>
      </c>
      <c r="V558" s="55">
        <v>0</v>
      </c>
      <c r="W558" s="55">
        <v>89308855.079999998</v>
      </c>
      <c r="X558" s="55">
        <v>0</v>
      </c>
      <c r="Y558" s="55">
        <v>78276450.920000002</v>
      </c>
      <c r="Z558" s="61">
        <f t="shared" si="29"/>
        <v>8.9308855079999994</v>
      </c>
      <c r="AA558" s="59" t="str">
        <f>HLOOKUP(F558,'HY Financials'!$4:$4,1,0)</f>
        <v>HDONTF</v>
      </c>
    </row>
    <row r="559" spans="1:28">
      <c r="A559" s="60" t="str">
        <f>IFERROR(VLOOKUP(J559,'TB mapping'!A:D,4,0),0)</f>
        <v>Ignore</v>
      </c>
      <c r="B559" s="60" t="str">
        <f>IFERROR(VLOOKUP(J559,'TB mapping'!A:C,3,0),0)</f>
        <v>Ignore</v>
      </c>
      <c r="C559" s="60" t="str">
        <f t="shared" si="27"/>
        <v>HDONTFIgnore</v>
      </c>
      <c r="D559" s="60" t="str">
        <f t="shared" si="28"/>
        <v>HDONTFIgnore</v>
      </c>
      <c r="E559" s="54" t="s">
        <v>790</v>
      </c>
      <c r="F559" s="54" t="s">
        <v>1437</v>
      </c>
      <c r="G559" s="54" t="s">
        <v>1439</v>
      </c>
      <c r="H559" s="55">
        <v>303000</v>
      </c>
      <c r="I559" s="54" t="s">
        <v>825</v>
      </c>
      <c r="J559" s="55">
        <v>303227</v>
      </c>
      <c r="K559" s="55">
        <v>0</v>
      </c>
      <c r="L559" s="54" t="s">
        <v>907</v>
      </c>
      <c r="M559" s="54" t="s">
        <v>793</v>
      </c>
      <c r="N559" s="55">
        <v>-5541.5</v>
      </c>
      <c r="O559" s="55">
        <v>0</v>
      </c>
      <c r="P559" s="55">
        <v>-4953.58</v>
      </c>
      <c r="Q559" s="55">
        <v>0</v>
      </c>
      <c r="R559" s="55">
        <v>-10495.08</v>
      </c>
      <c r="S559" s="55">
        <v>0</v>
      </c>
      <c r="T559" s="55">
        <v>-5541.5</v>
      </c>
      <c r="U559" s="55">
        <v>0</v>
      </c>
      <c r="V559" s="55">
        <v>-4953.58</v>
      </c>
      <c r="W559" s="55">
        <v>0</v>
      </c>
      <c r="X559" s="55">
        <v>-10495.08</v>
      </c>
      <c r="Y559" s="55">
        <v>0</v>
      </c>
      <c r="Z559" s="61">
        <f t="shared" si="29"/>
        <v>-4.95358E-4</v>
      </c>
      <c r="AA559" s="59" t="str">
        <f>HLOOKUP(F559,'HY Financials'!$4:$4,1,0)</f>
        <v>HDONTF</v>
      </c>
    </row>
    <row r="560" spans="1:28">
      <c r="A560" s="60" t="str">
        <f>IFERROR(VLOOKUP(J560,'TB mapping'!A:D,4,0),0)</f>
        <v>Ignore</v>
      </c>
      <c r="B560" s="60" t="str">
        <f>IFERROR(VLOOKUP(J560,'TB mapping'!A:C,3,0),0)</f>
        <v>Ignore</v>
      </c>
      <c r="C560" s="60" t="str">
        <f t="shared" si="27"/>
        <v>HDONTFIgnore</v>
      </c>
      <c r="D560" s="60" t="str">
        <f t="shared" si="28"/>
        <v>HDONTFIgnore</v>
      </c>
      <c r="E560" s="54" t="s">
        <v>790</v>
      </c>
      <c r="F560" s="54" t="s">
        <v>1437</v>
      </c>
      <c r="G560" s="54" t="s">
        <v>1439</v>
      </c>
      <c r="H560" s="55">
        <v>303000</v>
      </c>
      <c r="I560" s="54" t="s">
        <v>825</v>
      </c>
      <c r="J560" s="55">
        <v>303245</v>
      </c>
      <c r="K560" s="55">
        <v>0</v>
      </c>
      <c r="L560" s="54" t="s">
        <v>880</v>
      </c>
      <c r="M560" s="54" t="s">
        <v>793</v>
      </c>
      <c r="N560" s="55">
        <v>0</v>
      </c>
      <c r="O560" s="55">
        <v>195399108.66</v>
      </c>
      <c r="P560" s="55">
        <v>0</v>
      </c>
      <c r="Q560" s="55">
        <v>237978856.68000001</v>
      </c>
      <c r="R560" s="55">
        <v>0</v>
      </c>
      <c r="S560" s="55">
        <v>433377965.33999997</v>
      </c>
      <c r="T560" s="55">
        <v>0</v>
      </c>
      <c r="U560" s="55">
        <v>195399108.66</v>
      </c>
      <c r="V560" s="55">
        <v>0</v>
      </c>
      <c r="W560" s="55">
        <v>237978856.68000001</v>
      </c>
      <c r="X560" s="55">
        <v>0</v>
      </c>
      <c r="Y560" s="55">
        <v>433377965.33999997</v>
      </c>
      <c r="Z560" s="61">
        <f t="shared" si="29"/>
        <v>23.797885667999999</v>
      </c>
      <c r="AA560" s="59" t="str">
        <f>HLOOKUP(F560,'HY Financials'!$4:$4,1,0)</f>
        <v>HDONTF</v>
      </c>
    </row>
    <row r="561" spans="1:27">
      <c r="A561" s="60" t="str">
        <f>IFERROR(VLOOKUP(J561,'TB mapping'!A:D,4,0),0)</f>
        <v>Ignore</v>
      </c>
      <c r="B561" s="60" t="str">
        <f>IFERROR(VLOOKUP(J561,'TB mapping'!A:C,3,0),0)</f>
        <v>Ignore</v>
      </c>
      <c r="C561" s="60" t="str">
        <f t="shared" si="27"/>
        <v>HDONTFIgnore</v>
      </c>
      <c r="D561" s="60" t="str">
        <f t="shared" si="28"/>
        <v>HDONTFIgnore</v>
      </c>
      <c r="E561" s="54" t="s">
        <v>790</v>
      </c>
      <c r="F561" s="54" t="s">
        <v>1437</v>
      </c>
      <c r="G561" s="54" t="s">
        <v>1439</v>
      </c>
      <c r="H561" s="55">
        <v>303000</v>
      </c>
      <c r="I561" s="54" t="s">
        <v>825</v>
      </c>
      <c r="J561" s="55">
        <v>303248</v>
      </c>
      <c r="K561" s="55">
        <v>0</v>
      </c>
      <c r="L561" s="54" t="s">
        <v>966</v>
      </c>
      <c r="M561" s="54" t="s">
        <v>793</v>
      </c>
      <c r="N561" s="55">
        <v>-46.02</v>
      </c>
      <c r="O561" s="55">
        <v>0</v>
      </c>
      <c r="P561" s="55">
        <v>-0.5</v>
      </c>
      <c r="Q561" s="55">
        <v>0</v>
      </c>
      <c r="R561" s="55">
        <v>-46.52</v>
      </c>
      <c r="S561" s="55">
        <v>0</v>
      </c>
      <c r="T561" s="55">
        <v>-46.02</v>
      </c>
      <c r="U561" s="55">
        <v>0</v>
      </c>
      <c r="V561" s="55">
        <v>-0.5</v>
      </c>
      <c r="W561" s="55">
        <v>0</v>
      </c>
      <c r="X561" s="55">
        <v>-46.52</v>
      </c>
      <c r="Y561" s="55">
        <v>0</v>
      </c>
      <c r="Z561" s="61">
        <f t="shared" si="29"/>
        <v>-4.9999999999999998E-8</v>
      </c>
      <c r="AA561" s="59" t="str">
        <f>HLOOKUP(F561,'HY Financials'!$4:$4,1,0)</f>
        <v>HDONTF</v>
      </c>
    </row>
    <row r="562" spans="1:27">
      <c r="A562" s="60" t="str">
        <f>IFERROR(VLOOKUP(J562,'TB mapping'!A:D,4,0),0)</f>
        <v>Ignore</v>
      </c>
      <c r="B562" s="60" t="str">
        <f>IFERROR(VLOOKUP(J562,'TB mapping'!A:C,3,0),0)</f>
        <v>Ignore</v>
      </c>
      <c r="C562" s="60" t="str">
        <f t="shared" si="27"/>
        <v>HDONTFIgnore</v>
      </c>
      <c r="D562" s="60" t="str">
        <f t="shared" si="28"/>
        <v>HDONTFIgnore</v>
      </c>
      <c r="E562" s="54" t="s">
        <v>790</v>
      </c>
      <c r="F562" s="54" t="s">
        <v>1437</v>
      </c>
      <c r="G562" s="54" t="s">
        <v>1439</v>
      </c>
      <c r="H562" s="55">
        <v>303000</v>
      </c>
      <c r="I562" s="54" t="s">
        <v>825</v>
      </c>
      <c r="J562" s="55">
        <v>303266</v>
      </c>
      <c r="K562" s="55">
        <v>0</v>
      </c>
      <c r="L562" s="54" t="s">
        <v>967</v>
      </c>
      <c r="M562" s="54" t="s">
        <v>793</v>
      </c>
      <c r="N562" s="55">
        <v>-137.9</v>
      </c>
      <c r="O562" s="55">
        <v>0</v>
      </c>
      <c r="P562" s="55">
        <v>-49.82</v>
      </c>
      <c r="Q562" s="55">
        <v>0</v>
      </c>
      <c r="R562" s="55">
        <v>-187.72</v>
      </c>
      <c r="S562" s="55">
        <v>0</v>
      </c>
      <c r="T562" s="55">
        <v>-137.9</v>
      </c>
      <c r="U562" s="55">
        <v>0</v>
      </c>
      <c r="V562" s="55">
        <v>-49.82</v>
      </c>
      <c r="W562" s="55">
        <v>0</v>
      </c>
      <c r="X562" s="55">
        <v>-187.72</v>
      </c>
      <c r="Y562" s="55">
        <v>0</v>
      </c>
      <c r="Z562" s="61">
        <f t="shared" si="29"/>
        <v>-4.9819999999999999E-6</v>
      </c>
      <c r="AA562" s="59" t="str">
        <f>HLOOKUP(F562,'HY Financials'!$4:$4,1,0)</f>
        <v>HDONTF</v>
      </c>
    </row>
    <row r="563" spans="1:27">
      <c r="A563" s="60" t="str">
        <f>IFERROR(VLOOKUP(J563,'TB mapping'!A:D,4,0),0)</f>
        <v>Ignore</v>
      </c>
      <c r="B563" s="60" t="str">
        <f>IFERROR(VLOOKUP(J563,'TB mapping'!A:C,3,0),0)</f>
        <v>Ignore</v>
      </c>
      <c r="C563" s="60" t="str">
        <f t="shared" si="27"/>
        <v>HDONTFIgnore</v>
      </c>
      <c r="D563" s="60" t="str">
        <f t="shared" si="28"/>
        <v>HDONTFIgnore</v>
      </c>
      <c r="E563" s="54" t="s">
        <v>790</v>
      </c>
      <c r="F563" s="54" t="s">
        <v>1437</v>
      </c>
      <c r="G563" s="54" t="s">
        <v>1439</v>
      </c>
      <c r="H563" s="55">
        <v>303000</v>
      </c>
      <c r="I563" s="54" t="s">
        <v>825</v>
      </c>
      <c r="J563" s="55">
        <v>303268</v>
      </c>
      <c r="K563" s="55">
        <v>0</v>
      </c>
      <c r="L563" s="54" t="s">
        <v>968</v>
      </c>
      <c r="M563" s="54" t="s">
        <v>793</v>
      </c>
      <c r="N563" s="55">
        <v>-16.850000000000001</v>
      </c>
      <c r="O563" s="55">
        <v>0</v>
      </c>
      <c r="P563" s="55">
        <v>-6.41</v>
      </c>
      <c r="Q563" s="55">
        <v>0</v>
      </c>
      <c r="R563" s="55">
        <v>-23.26</v>
      </c>
      <c r="S563" s="55">
        <v>0</v>
      </c>
      <c r="T563" s="55">
        <v>-16.850000000000001</v>
      </c>
      <c r="U563" s="55">
        <v>0</v>
      </c>
      <c r="V563" s="55">
        <v>-6.41</v>
      </c>
      <c r="W563" s="55">
        <v>0</v>
      </c>
      <c r="X563" s="55">
        <v>-23.26</v>
      </c>
      <c r="Y563" s="55">
        <v>0</v>
      </c>
      <c r="Z563" s="61">
        <f t="shared" si="29"/>
        <v>-6.4099999999999998E-7</v>
      </c>
      <c r="AA563" s="59" t="str">
        <f>HLOOKUP(F563,'HY Financials'!$4:$4,1,0)</f>
        <v>HDONTF</v>
      </c>
    </row>
    <row r="564" spans="1:27">
      <c r="A564" s="60" t="str">
        <f>IFERROR(VLOOKUP(J564,'TB mapping'!A:D,4,0),0)</f>
        <v>Ignore</v>
      </c>
      <c r="B564" s="60" t="str">
        <f>IFERROR(VLOOKUP(J564,'TB mapping'!A:C,3,0),0)</f>
        <v>Ignore</v>
      </c>
      <c r="C564" s="60" t="str">
        <f t="shared" si="27"/>
        <v>HDONTFIgnore</v>
      </c>
      <c r="D564" s="60" t="str">
        <f t="shared" si="28"/>
        <v>HDONTFIgnore</v>
      </c>
      <c r="E564" s="54" t="s">
        <v>790</v>
      </c>
      <c r="F564" s="54" t="s">
        <v>1437</v>
      </c>
      <c r="G564" s="54" t="s">
        <v>1439</v>
      </c>
      <c r="H564" s="55">
        <v>303000</v>
      </c>
      <c r="I564" s="54" t="s">
        <v>825</v>
      </c>
      <c r="J564" s="55">
        <v>303273</v>
      </c>
      <c r="K564" s="55">
        <v>0</v>
      </c>
      <c r="L564" s="54" t="s">
        <v>969</v>
      </c>
      <c r="M564" s="54" t="s">
        <v>793</v>
      </c>
      <c r="N564" s="55">
        <v>-397.54</v>
      </c>
      <c r="O564" s="55">
        <v>0</v>
      </c>
      <c r="P564" s="55">
        <v>-1.68</v>
      </c>
      <c r="Q564" s="55">
        <v>0</v>
      </c>
      <c r="R564" s="55">
        <v>-399.22</v>
      </c>
      <c r="S564" s="55">
        <v>0</v>
      </c>
      <c r="T564" s="55">
        <v>-397.54</v>
      </c>
      <c r="U564" s="55">
        <v>0</v>
      </c>
      <c r="V564" s="55">
        <v>-1.68</v>
      </c>
      <c r="W564" s="55">
        <v>0</v>
      </c>
      <c r="X564" s="55">
        <v>-399.22</v>
      </c>
      <c r="Y564" s="55">
        <v>0</v>
      </c>
      <c r="Z564" s="61">
        <f t="shared" si="29"/>
        <v>-1.68E-7</v>
      </c>
      <c r="AA564" s="59" t="str">
        <f>HLOOKUP(F564,'HY Financials'!$4:$4,1,0)</f>
        <v>HDONTF</v>
      </c>
    </row>
    <row r="565" spans="1:27">
      <c r="A565" s="60" t="str">
        <f>IFERROR(VLOOKUP(J565,'TB mapping'!A:D,4,0),0)</f>
        <v>Ignore</v>
      </c>
      <c r="B565" s="60" t="str">
        <f>IFERROR(VLOOKUP(J565,'TB mapping'!A:C,3,0),0)</f>
        <v>Ignore</v>
      </c>
      <c r="C565" s="60" t="str">
        <f t="shared" si="27"/>
        <v>HDONTFIgnore</v>
      </c>
      <c r="D565" s="60" t="str">
        <f t="shared" si="28"/>
        <v>HDONTFIgnore</v>
      </c>
      <c r="E565" s="54" t="s">
        <v>790</v>
      </c>
      <c r="F565" s="54" t="s">
        <v>1437</v>
      </c>
      <c r="G565" s="54" t="s">
        <v>1439</v>
      </c>
      <c r="H565" s="55">
        <v>303000</v>
      </c>
      <c r="I565" s="54" t="s">
        <v>825</v>
      </c>
      <c r="J565" s="55">
        <v>303274</v>
      </c>
      <c r="K565" s="55">
        <v>0</v>
      </c>
      <c r="L565" s="54" t="s">
        <v>970</v>
      </c>
      <c r="M565" s="54" t="s">
        <v>793</v>
      </c>
      <c r="N565" s="55">
        <v>-18870.11</v>
      </c>
      <c r="O565" s="55">
        <v>0</v>
      </c>
      <c r="P565" s="55">
        <v>-222.76</v>
      </c>
      <c r="Q565" s="55">
        <v>0</v>
      </c>
      <c r="R565" s="55">
        <v>-19092.87</v>
      </c>
      <c r="S565" s="55">
        <v>0</v>
      </c>
      <c r="T565" s="55">
        <v>-18870.11</v>
      </c>
      <c r="U565" s="55">
        <v>0</v>
      </c>
      <c r="V565" s="55">
        <v>-222.76</v>
      </c>
      <c r="W565" s="55">
        <v>0</v>
      </c>
      <c r="X565" s="55">
        <v>-19092.87</v>
      </c>
      <c r="Y565" s="55">
        <v>0</v>
      </c>
      <c r="Z565" s="61">
        <f t="shared" si="29"/>
        <v>-2.2275999999999998E-5</v>
      </c>
      <c r="AA565" s="59" t="str">
        <f>HLOOKUP(F565,'HY Financials'!$4:$4,1,0)</f>
        <v>HDONTF</v>
      </c>
    </row>
    <row r="566" spans="1:27">
      <c r="A566" s="60" t="str">
        <f>IFERROR(VLOOKUP(J566,'TB mapping'!A:D,4,0),0)</f>
        <v>Ignore</v>
      </c>
      <c r="B566" s="60" t="str">
        <f>IFERROR(VLOOKUP(J566,'TB mapping'!A:C,3,0),0)</f>
        <v>Ignore</v>
      </c>
      <c r="C566" s="60" t="str">
        <f t="shared" si="27"/>
        <v>HDONTFIgnore</v>
      </c>
      <c r="D566" s="60" t="str">
        <f t="shared" si="28"/>
        <v>HDONTFIgnore</v>
      </c>
      <c r="E566" s="54" t="s">
        <v>790</v>
      </c>
      <c r="F566" s="54" t="s">
        <v>1437</v>
      </c>
      <c r="G566" s="54" t="s">
        <v>1439</v>
      </c>
      <c r="H566" s="55">
        <v>303000</v>
      </c>
      <c r="I566" s="54" t="s">
        <v>825</v>
      </c>
      <c r="J566" s="55">
        <v>390000</v>
      </c>
      <c r="K566" s="55">
        <v>0</v>
      </c>
      <c r="L566" s="54" t="s">
        <v>827</v>
      </c>
      <c r="M566" s="54" t="s">
        <v>793</v>
      </c>
      <c r="N566" s="55">
        <v>0</v>
      </c>
      <c r="O566" s="55">
        <v>237754232.47</v>
      </c>
      <c r="P566" s="55">
        <v>0</v>
      </c>
      <c r="Q566" s="55">
        <v>0</v>
      </c>
      <c r="R566" s="55">
        <v>0</v>
      </c>
      <c r="S566" s="55">
        <v>237754232.47</v>
      </c>
      <c r="T566" s="55">
        <v>0</v>
      </c>
      <c r="U566" s="55">
        <v>237754232.47</v>
      </c>
      <c r="V566" s="55">
        <v>0</v>
      </c>
      <c r="W566" s="55">
        <v>0</v>
      </c>
      <c r="X566" s="55">
        <v>0</v>
      </c>
      <c r="Y566" s="55">
        <v>237754232.47</v>
      </c>
      <c r="Z566" s="61">
        <f t="shared" si="29"/>
        <v>0</v>
      </c>
      <c r="AA566" s="59" t="str">
        <f>HLOOKUP(F566,'HY Financials'!$4:$4,1,0)</f>
        <v>HDONTF</v>
      </c>
    </row>
    <row r="567" spans="1:27">
      <c r="A567" s="60" t="str">
        <f>IFERROR(VLOOKUP(J567,'TB mapping'!A:D,4,0),0)</f>
        <v>Ignore</v>
      </c>
      <c r="B567" s="60" t="str">
        <f>IFERROR(VLOOKUP(J567,'TB mapping'!A:C,3,0),0)</f>
        <v>Ignore</v>
      </c>
      <c r="C567" s="60" t="str">
        <f t="shared" si="27"/>
        <v>HDONTFIgnore</v>
      </c>
      <c r="D567" s="60" t="str">
        <f t="shared" si="28"/>
        <v>HDONTFIgnore</v>
      </c>
      <c r="E567" s="54" t="s">
        <v>790</v>
      </c>
      <c r="F567" s="54" t="s">
        <v>1437</v>
      </c>
      <c r="G567" s="54" t="s">
        <v>1439</v>
      </c>
      <c r="H567" s="55">
        <v>303000</v>
      </c>
      <c r="I567" s="54" t="s">
        <v>825</v>
      </c>
      <c r="J567" s="55">
        <v>390405</v>
      </c>
      <c r="K567" s="55">
        <v>0</v>
      </c>
      <c r="L567" s="54" t="s">
        <v>828</v>
      </c>
      <c r="M567" s="54" t="s">
        <v>793</v>
      </c>
      <c r="N567" s="55">
        <v>-3868642.29</v>
      </c>
      <c r="O567" s="55">
        <v>0</v>
      </c>
      <c r="P567" s="55">
        <v>0</v>
      </c>
      <c r="Q567" s="55">
        <v>0</v>
      </c>
      <c r="R567" s="55">
        <v>-3868642.29</v>
      </c>
      <c r="S567" s="55">
        <v>0</v>
      </c>
      <c r="T567" s="55">
        <v>-3868642.29</v>
      </c>
      <c r="U567" s="55">
        <v>0</v>
      </c>
      <c r="V567" s="55">
        <v>0</v>
      </c>
      <c r="W567" s="55">
        <v>0</v>
      </c>
      <c r="X567" s="55">
        <v>-3868642.29</v>
      </c>
      <c r="Y567" s="55">
        <v>0</v>
      </c>
      <c r="Z567" s="61">
        <f t="shared" si="29"/>
        <v>0</v>
      </c>
      <c r="AA567" s="59" t="str">
        <f>HLOOKUP(F567,'HY Financials'!$4:$4,1,0)</f>
        <v>HDONTF</v>
      </c>
    </row>
    <row r="568" spans="1:27">
      <c r="A568" s="60" t="str">
        <f>IFERROR(VLOOKUP(J568,'TB mapping'!A:D,4,0),0)</f>
        <v>Ignore</v>
      </c>
      <c r="B568" s="60" t="str">
        <f>IFERROR(VLOOKUP(J568,'TB mapping'!A:C,3,0),0)</f>
        <v>Ignore</v>
      </c>
      <c r="C568" s="60" t="str">
        <f t="shared" si="27"/>
        <v>HDONTFIgnore</v>
      </c>
      <c r="D568" s="60" t="str">
        <f t="shared" si="28"/>
        <v>HDONTFIgnore</v>
      </c>
      <c r="E568" s="54" t="s">
        <v>790</v>
      </c>
      <c r="F568" s="54" t="s">
        <v>1437</v>
      </c>
      <c r="G568" s="54" t="s">
        <v>1439</v>
      </c>
      <c r="H568" s="55">
        <v>303000</v>
      </c>
      <c r="I568" s="54" t="s">
        <v>825</v>
      </c>
      <c r="J568" s="55">
        <v>390407</v>
      </c>
      <c r="K568" s="55">
        <v>0</v>
      </c>
      <c r="L568" s="54" t="s">
        <v>829</v>
      </c>
      <c r="M568" s="54" t="s">
        <v>793</v>
      </c>
      <c r="N568" s="55">
        <v>0</v>
      </c>
      <c r="O568" s="55">
        <v>25270364.32</v>
      </c>
      <c r="P568" s="55">
        <v>0</v>
      </c>
      <c r="Q568" s="55">
        <v>0</v>
      </c>
      <c r="R568" s="55">
        <v>0</v>
      </c>
      <c r="S568" s="55">
        <v>25270364.32</v>
      </c>
      <c r="T568" s="55">
        <v>0</v>
      </c>
      <c r="U568" s="55">
        <v>25270364.32</v>
      </c>
      <c r="V568" s="55">
        <v>0</v>
      </c>
      <c r="W568" s="55">
        <v>0</v>
      </c>
      <c r="X568" s="55">
        <v>0</v>
      </c>
      <c r="Y568" s="55">
        <v>25270364.32</v>
      </c>
      <c r="Z568" s="61">
        <f t="shared" si="29"/>
        <v>0</v>
      </c>
      <c r="AA568" s="59" t="str">
        <f>HLOOKUP(F568,'HY Financials'!$4:$4,1,0)</f>
        <v>HDONTF</v>
      </c>
    </row>
    <row r="569" spans="1:27">
      <c r="A569" s="60" t="str">
        <f>IFERROR(VLOOKUP(J569,'TB mapping'!A:D,4,0),0)</f>
        <v>Ignore</v>
      </c>
      <c r="B569" s="60" t="str">
        <f>IFERROR(VLOOKUP(J569,'TB mapping'!A:C,3,0),0)</f>
        <v>Ignore</v>
      </c>
      <c r="C569" s="60" t="str">
        <f t="shared" si="27"/>
        <v>HDONTFIgnore</v>
      </c>
      <c r="D569" s="60" t="str">
        <f t="shared" si="28"/>
        <v>HDONTFIgnore</v>
      </c>
      <c r="E569" s="54" t="s">
        <v>790</v>
      </c>
      <c r="F569" s="54" t="s">
        <v>1437</v>
      </c>
      <c r="G569" s="54" t="s">
        <v>1439</v>
      </c>
      <c r="H569" s="55">
        <v>303000</v>
      </c>
      <c r="I569" s="54" t="s">
        <v>825</v>
      </c>
      <c r="J569" s="55">
        <v>390427</v>
      </c>
      <c r="K569" s="55">
        <v>0</v>
      </c>
      <c r="L569" s="54" t="s">
        <v>919</v>
      </c>
      <c r="M569" s="54" t="s">
        <v>793</v>
      </c>
      <c r="N569" s="55">
        <v>-550218.88</v>
      </c>
      <c r="O569" s="55">
        <v>0</v>
      </c>
      <c r="P569" s="55">
        <v>0</v>
      </c>
      <c r="Q569" s="55">
        <v>0</v>
      </c>
      <c r="R569" s="55">
        <v>-550218.88</v>
      </c>
      <c r="S569" s="55">
        <v>0</v>
      </c>
      <c r="T569" s="55">
        <v>-550218.88</v>
      </c>
      <c r="U569" s="55">
        <v>0</v>
      </c>
      <c r="V569" s="55">
        <v>0</v>
      </c>
      <c r="W569" s="55">
        <v>0</v>
      </c>
      <c r="X569" s="55">
        <v>-550218.88</v>
      </c>
      <c r="Y569" s="55">
        <v>0</v>
      </c>
      <c r="Z569" s="61">
        <f t="shared" si="29"/>
        <v>0</v>
      </c>
      <c r="AA569" s="59" t="str">
        <f>HLOOKUP(F569,'HY Financials'!$4:$4,1,0)</f>
        <v>HDONTF</v>
      </c>
    </row>
    <row r="570" spans="1:27">
      <c r="A570" s="60" t="str">
        <f>IFERROR(VLOOKUP(J570,'TB mapping'!A:D,4,0),0)</f>
        <v>Ignore</v>
      </c>
      <c r="B570" s="60" t="str">
        <f>IFERROR(VLOOKUP(J570,'TB mapping'!A:C,3,0),0)</f>
        <v>Ignore</v>
      </c>
      <c r="C570" s="60" t="str">
        <f t="shared" si="27"/>
        <v>HDONTFIgnore</v>
      </c>
      <c r="D570" s="60" t="str">
        <f t="shared" si="28"/>
        <v>HDONTFIgnore</v>
      </c>
      <c r="E570" s="54" t="s">
        <v>790</v>
      </c>
      <c r="F570" s="54" t="s">
        <v>1437</v>
      </c>
      <c r="G570" s="54" t="s">
        <v>1439</v>
      </c>
      <c r="H570" s="55">
        <v>303000</v>
      </c>
      <c r="I570" s="54" t="s">
        <v>825</v>
      </c>
      <c r="J570" s="55">
        <v>390445</v>
      </c>
      <c r="K570" s="55">
        <v>0</v>
      </c>
      <c r="L570" s="54" t="s">
        <v>881</v>
      </c>
      <c r="M570" s="54" t="s">
        <v>793</v>
      </c>
      <c r="N570" s="55">
        <v>0</v>
      </c>
      <c r="O570" s="55">
        <v>1169190.08</v>
      </c>
      <c r="P570" s="55">
        <v>0</v>
      </c>
      <c r="Q570" s="55">
        <v>0</v>
      </c>
      <c r="R570" s="55">
        <v>0</v>
      </c>
      <c r="S570" s="55">
        <v>1169190.08</v>
      </c>
      <c r="T570" s="55">
        <v>0</v>
      </c>
      <c r="U570" s="55">
        <v>1169190.08</v>
      </c>
      <c r="V570" s="55">
        <v>0</v>
      </c>
      <c r="W570" s="55">
        <v>0</v>
      </c>
      <c r="X570" s="55">
        <v>0</v>
      </c>
      <c r="Y570" s="55">
        <v>1169190.08</v>
      </c>
      <c r="Z570" s="61">
        <f t="shared" si="29"/>
        <v>0</v>
      </c>
      <c r="AA570" s="59" t="str">
        <f>HLOOKUP(F570,'HY Financials'!$4:$4,1,0)</f>
        <v>HDONTF</v>
      </c>
    </row>
    <row r="571" spans="1:27">
      <c r="A571" s="60" t="str">
        <f>IFERROR(VLOOKUP(J571,'TB mapping'!A:D,4,0),0)</f>
        <v>Ignore</v>
      </c>
      <c r="B571" s="60" t="str">
        <f>IFERROR(VLOOKUP(J571,'TB mapping'!A:C,3,0),0)</f>
        <v>Ignore</v>
      </c>
      <c r="C571" s="60" t="str">
        <f t="shared" si="27"/>
        <v>HDONTFIgnore</v>
      </c>
      <c r="D571" s="60" t="str">
        <f t="shared" si="28"/>
        <v>HDONTFIgnore</v>
      </c>
      <c r="E571" s="54" t="s">
        <v>790</v>
      </c>
      <c r="F571" s="54" t="s">
        <v>1437</v>
      </c>
      <c r="G571" s="54" t="s">
        <v>1439</v>
      </c>
      <c r="H571" s="55">
        <v>303000</v>
      </c>
      <c r="I571" s="54" t="s">
        <v>825</v>
      </c>
      <c r="J571" s="55">
        <v>390448</v>
      </c>
      <c r="K571" s="55">
        <v>0</v>
      </c>
      <c r="L571" s="54" t="s">
        <v>922</v>
      </c>
      <c r="M571" s="54" t="s">
        <v>793</v>
      </c>
      <c r="N571" s="55">
        <v>-20.55</v>
      </c>
      <c r="O571" s="55">
        <v>0</v>
      </c>
      <c r="P571" s="55">
        <v>0</v>
      </c>
      <c r="Q571" s="55">
        <v>0</v>
      </c>
      <c r="R571" s="55">
        <v>-20.55</v>
      </c>
      <c r="S571" s="55">
        <v>0</v>
      </c>
      <c r="T571" s="55">
        <v>-20.55</v>
      </c>
      <c r="U571" s="55">
        <v>0</v>
      </c>
      <c r="V571" s="55">
        <v>0</v>
      </c>
      <c r="W571" s="55">
        <v>0</v>
      </c>
      <c r="X571" s="55">
        <v>-20.55</v>
      </c>
      <c r="Y571" s="55">
        <v>0</v>
      </c>
      <c r="Z571" s="61">
        <f t="shared" si="29"/>
        <v>0</v>
      </c>
      <c r="AA571" s="59" t="str">
        <f>HLOOKUP(F571,'HY Financials'!$4:$4,1,0)</f>
        <v>HDONTF</v>
      </c>
    </row>
    <row r="572" spans="1:27">
      <c r="A572" s="60" t="str">
        <f>IFERROR(VLOOKUP(J572,'TB mapping'!A:D,4,0),0)</f>
        <v>Ignore</v>
      </c>
      <c r="B572" s="60" t="str">
        <f>IFERROR(VLOOKUP(J572,'TB mapping'!A:C,3,0),0)</f>
        <v>Ignore</v>
      </c>
      <c r="C572" s="60" t="str">
        <f t="shared" si="27"/>
        <v>HDONTFIgnore</v>
      </c>
      <c r="D572" s="60" t="str">
        <f t="shared" si="28"/>
        <v>HDONTFIgnore</v>
      </c>
      <c r="E572" s="54" t="s">
        <v>790</v>
      </c>
      <c r="F572" s="54" t="s">
        <v>1437</v>
      </c>
      <c r="G572" s="54" t="s">
        <v>1439</v>
      </c>
      <c r="H572" s="55">
        <v>303000</v>
      </c>
      <c r="I572" s="54" t="s">
        <v>825</v>
      </c>
      <c r="J572" s="55">
        <v>390466</v>
      </c>
      <c r="K572" s="55">
        <v>0</v>
      </c>
      <c r="L572" s="54" t="s">
        <v>973</v>
      </c>
      <c r="M572" s="54" t="s">
        <v>793</v>
      </c>
      <c r="N572" s="55">
        <v>-14545990.619999999</v>
      </c>
      <c r="O572" s="55">
        <v>0</v>
      </c>
      <c r="P572" s="55">
        <v>0</v>
      </c>
      <c r="Q572" s="55">
        <v>0</v>
      </c>
      <c r="R572" s="55">
        <v>-14545990.619999999</v>
      </c>
      <c r="S572" s="55">
        <v>0</v>
      </c>
      <c r="T572" s="55">
        <v>-14545990.619999999</v>
      </c>
      <c r="U572" s="55">
        <v>0</v>
      </c>
      <c r="V572" s="55">
        <v>0</v>
      </c>
      <c r="W572" s="55">
        <v>0</v>
      </c>
      <c r="X572" s="55">
        <v>-14545990.619999999</v>
      </c>
      <c r="Y572" s="55">
        <v>0</v>
      </c>
      <c r="Z572" s="61">
        <f t="shared" si="29"/>
        <v>0</v>
      </c>
      <c r="AA572" s="59" t="str">
        <f>HLOOKUP(F572,'HY Financials'!$4:$4,1,0)</f>
        <v>HDONTF</v>
      </c>
    </row>
    <row r="573" spans="1:27">
      <c r="A573" s="60" t="str">
        <f>IFERROR(VLOOKUP(J573,'TB mapping'!A:D,4,0),0)</f>
        <v>Ignore</v>
      </c>
      <c r="B573" s="60" t="str">
        <f>IFERROR(VLOOKUP(J573,'TB mapping'!A:C,3,0),0)</f>
        <v>Ignore</v>
      </c>
      <c r="C573" s="60" t="str">
        <f t="shared" si="27"/>
        <v>HDONTFIgnore</v>
      </c>
      <c r="D573" s="60" t="str">
        <f t="shared" si="28"/>
        <v>HDONTFIgnore</v>
      </c>
      <c r="E573" s="54" t="s">
        <v>790</v>
      </c>
      <c r="F573" s="54" t="s">
        <v>1437</v>
      </c>
      <c r="G573" s="54" t="s">
        <v>1439</v>
      </c>
      <c r="H573" s="55">
        <v>303000</v>
      </c>
      <c r="I573" s="54" t="s">
        <v>825</v>
      </c>
      <c r="J573" s="55">
        <v>390468</v>
      </c>
      <c r="K573" s="55">
        <v>0</v>
      </c>
      <c r="L573" s="54" t="s">
        <v>974</v>
      </c>
      <c r="M573" s="54" t="s">
        <v>793</v>
      </c>
      <c r="N573" s="55">
        <v>-2468.9700000000003</v>
      </c>
      <c r="O573" s="55">
        <v>0</v>
      </c>
      <c r="P573" s="55">
        <v>0</v>
      </c>
      <c r="Q573" s="55">
        <v>0</v>
      </c>
      <c r="R573" s="55">
        <v>-2468.9700000000003</v>
      </c>
      <c r="S573" s="55">
        <v>0</v>
      </c>
      <c r="T573" s="55">
        <v>-2468.9700000000003</v>
      </c>
      <c r="U573" s="55">
        <v>0</v>
      </c>
      <c r="V573" s="55">
        <v>0</v>
      </c>
      <c r="W573" s="55">
        <v>0</v>
      </c>
      <c r="X573" s="55">
        <v>-2468.9700000000003</v>
      </c>
      <c r="Y573" s="55">
        <v>0</v>
      </c>
      <c r="Z573" s="61">
        <f t="shared" si="29"/>
        <v>0</v>
      </c>
      <c r="AA573" s="59" t="str">
        <f>HLOOKUP(F573,'HY Financials'!$4:$4,1,0)</f>
        <v>HDONTF</v>
      </c>
    </row>
    <row r="574" spans="1:27">
      <c r="A574" s="60" t="str">
        <f>IFERROR(VLOOKUP(J574,'TB mapping'!A:D,4,0),0)</f>
        <v>Ignore</v>
      </c>
      <c r="B574" s="60" t="str">
        <f>IFERROR(VLOOKUP(J574,'TB mapping'!A:C,3,0),0)</f>
        <v>Ignore</v>
      </c>
      <c r="C574" s="60" t="str">
        <f t="shared" si="27"/>
        <v>HDONTFIgnore</v>
      </c>
      <c r="D574" s="60" t="str">
        <f t="shared" si="28"/>
        <v>HDONTFIgnore</v>
      </c>
      <c r="E574" s="54" t="s">
        <v>790</v>
      </c>
      <c r="F574" s="54" t="s">
        <v>1437</v>
      </c>
      <c r="G574" s="54" t="s">
        <v>1439</v>
      </c>
      <c r="H574" s="55">
        <v>303000</v>
      </c>
      <c r="I574" s="54" t="s">
        <v>825</v>
      </c>
      <c r="J574" s="55">
        <v>390473</v>
      </c>
      <c r="K574" s="55">
        <v>0</v>
      </c>
      <c r="L574" s="54" t="s">
        <v>975</v>
      </c>
      <c r="M574" s="54" t="s">
        <v>793</v>
      </c>
      <c r="N574" s="55">
        <v>-1917904.69</v>
      </c>
      <c r="O574" s="55">
        <v>0</v>
      </c>
      <c r="P574" s="55">
        <v>0</v>
      </c>
      <c r="Q574" s="55">
        <v>0</v>
      </c>
      <c r="R574" s="55">
        <v>-1917904.69</v>
      </c>
      <c r="S574" s="55">
        <v>0</v>
      </c>
      <c r="T574" s="55">
        <v>-1917904.69</v>
      </c>
      <c r="U574" s="55">
        <v>0</v>
      </c>
      <c r="V574" s="55">
        <v>0</v>
      </c>
      <c r="W574" s="55">
        <v>0</v>
      </c>
      <c r="X574" s="55">
        <v>-1917904.69</v>
      </c>
      <c r="Y574" s="55">
        <v>0</v>
      </c>
      <c r="Z574" s="61">
        <f t="shared" si="29"/>
        <v>0</v>
      </c>
      <c r="AA574" s="59" t="str">
        <f>HLOOKUP(F574,'HY Financials'!$4:$4,1,0)</f>
        <v>HDONTF</v>
      </c>
    </row>
    <row r="575" spans="1:27">
      <c r="A575" s="60" t="str">
        <f>IFERROR(VLOOKUP(J575,'TB mapping'!A:D,4,0),0)</f>
        <v>Ignore</v>
      </c>
      <c r="B575" s="60" t="str">
        <f>IFERROR(VLOOKUP(J575,'TB mapping'!A:C,3,0),0)</f>
        <v>Ignore</v>
      </c>
      <c r="C575" s="60" t="str">
        <f t="shared" si="27"/>
        <v>HDONTFIgnore</v>
      </c>
      <c r="D575" s="60" t="str">
        <f t="shared" si="28"/>
        <v>HDONTFIgnore</v>
      </c>
      <c r="E575" s="54" t="s">
        <v>790</v>
      </c>
      <c r="F575" s="54" t="s">
        <v>1437</v>
      </c>
      <c r="G575" s="54" t="s">
        <v>1439</v>
      </c>
      <c r="H575" s="55">
        <v>303000</v>
      </c>
      <c r="I575" s="54" t="s">
        <v>825</v>
      </c>
      <c r="J575" s="55">
        <v>390474</v>
      </c>
      <c r="K575" s="55">
        <v>0</v>
      </c>
      <c r="L575" s="54" t="s">
        <v>976</v>
      </c>
      <c r="M575" s="54" t="s">
        <v>793</v>
      </c>
      <c r="N575" s="55">
        <v>-2094317.29</v>
      </c>
      <c r="O575" s="55">
        <v>0</v>
      </c>
      <c r="P575" s="55">
        <v>0</v>
      </c>
      <c r="Q575" s="55">
        <v>0</v>
      </c>
      <c r="R575" s="55">
        <v>-2094317.29</v>
      </c>
      <c r="S575" s="55">
        <v>0</v>
      </c>
      <c r="T575" s="55">
        <v>-2094317.29</v>
      </c>
      <c r="U575" s="55">
        <v>0</v>
      </c>
      <c r="V575" s="55">
        <v>0</v>
      </c>
      <c r="W575" s="55">
        <v>0</v>
      </c>
      <c r="X575" s="55">
        <v>-2094317.29</v>
      </c>
      <c r="Y575" s="55">
        <v>0</v>
      </c>
      <c r="Z575" s="61">
        <f t="shared" si="29"/>
        <v>0</v>
      </c>
      <c r="AA575" s="59" t="str">
        <f>HLOOKUP(F575,'HY Financials'!$4:$4,1,0)</f>
        <v>HDONTF</v>
      </c>
    </row>
    <row r="576" spans="1:27">
      <c r="A576" s="60">
        <f>IFERROR(VLOOKUP(J576,'TB mapping'!A:D,4,0),0)</f>
        <v>0</v>
      </c>
      <c r="B576" s="60">
        <f>IFERROR(VLOOKUP(J576,'TB mapping'!A:C,3,0),0)</f>
        <v>5.2</v>
      </c>
      <c r="C576" s="60" t="str">
        <f t="shared" si="27"/>
        <v>HDONTF0</v>
      </c>
      <c r="D576" s="60" t="str">
        <f t="shared" si="28"/>
        <v>HDONTF5.2</v>
      </c>
      <c r="E576" s="54" t="s">
        <v>790</v>
      </c>
      <c r="F576" s="54" t="s">
        <v>1437</v>
      </c>
      <c r="G576" s="54" t="s">
        <v>1439</v>
      </c>
      <c r="H576" s="55">
        <v>450000</v>
      </c>
      <c r="I576" s="54" t="s">
        <v>834</v>
      </c>
      <c r="J576" s="55">
        <v>452110</v>
      </c>
      <c r="K576" s="55">
        <v>0</v>
      </c>
      <c r="L576" s="54" t="s">
        <v>1024</v>
      </c>
      <c r="M576" s="54" t="s">
        <v>793</v>
      </c>
      <c r="N576" s="55">
        <v>0</v>
      </c>
      <c r="O576" s="55">
        <v>0</v>
      </c>
      <c r="P576" s="55">
        <v>0</v>
      </c>
      <c r="Q576" s="55">
        <v>679770</v>
      </c>
      <c r="R576" s="55">
        <v>0</v>
      </c>
      <c r="S576" s="55">
        <v>679770</v>
      </c>
      <c r="T576" s="55">
        <v>0</v>
      </c>
      <c r="U576" s="55">
        <v>0</v>
      </c>
      <c r="V576" s="55">
        <v>0</v>
      </c>
      <c r="W576" s="55">
        <v>679770</v>
      </c>
      <c r="X576" s="55">
        <v>0</v>
      </c>
      <c r="Y576" s="55">
        <v>679770</v>
      </c>
      <c r="Z576" s="61">
        <f t="shared" si="29"/>
        <v>6.7976999999999996E-2</v>
      </c>
      <c r="AA576" s="59" t="str">
        <f>HLOOKUP(F576,'HY Financials'!$4:$4,1,0)</f>
        <v>HDONTF</v>
      </c>
    </row>
    <row r="577" spans="1:27">
      <c r="A577" s="60">
        <f>IFERROR(VLOOKUP(J577,'TB mapping'!A:D,4,0),0)</f>
        <v>0</v>
      </c>
      <c r="B577" s="60">
        <f>IFERROR(VLOOKUP(J577,'TB mapping'!A:C,3,0),0)</f>
        <v>5.2</v>
      </c>
      <c r="C577" s="60" t="str">
        <f t="shared" si="27"/>
        <v>HDONTF0</v>
      </c>
      <c r="D577" s="60" t="str">
        <f t="shared" si="28"/>
        <v>HDONTF5.2</v>
      </c>
      <c r="E577" s="54" t="s">
        <v>790</v>
      </c>
      <c r="F577" s="54" t="s">
        <v>1437</v>
      </c>
      <c r="G577" s="54" t="s">
        <v>1439</v>
      </c>
      <c r="H577" s="55">
        <v>450000</v>
      </c>
      <c r="I577" s="54" t="s">
        <v>834</v>
      </c>
      <c r="J577" s="55">
        <v>452229</v>
      </c>
      <c r="K577" s="55">
        <v>0</v>
      </c>
      <c r="L577" s="54" t="s">
        <v>837</v>
      </c>
      <c r="M577" s="54" t="s">
        <v>793</v>
      </c>
      <c r="N577" s="55">
        <v>0</v>
      </c>
      <c r="O577" s="55">
        <v>14848.77</v>
      </c>
      <c r="P577" s="55">
        <v>0</v>
      </c>
      <c r="Q577" s="55">
        <v>13749.02</v>
      </c>
      <c r="R577" s="55">
        <v>0</v>
      </c>
      <c r="S577" s="55">
        <v>28597.79</v>
      </c>
      <c r="T577" s="55">
        <v>0</v>
      </c>
      <c r="U577" s="55">
        <v>14848.77</v>
      </c>
      <c r="V577" s="55">
        <v>0</v>
      </c>
      <c r="W577" s="55">
        <v>13749.02</v>
      </c>
      <c r="X577" s="55">
        <v>0</v>
      </c>
      <c r="Y577" s="55">
        <v>28597.79</v>
      </c>
      <c r="Z577" s="61">
        <f t="shared" si="29"/>
        <v>1.3749020000000001E-3</v>
      </c>
      <c r="AA577" s="59" t="str">
        <f>HLOOKUP(F577,'HY Financials'!$4:$4,1,0)</f>
        <v>HDONTF</v>
      </c>
    </row>
    <row r="578" spans="1:27">
      <c r="A578" s="60">
        <f>IFERROR(VLOOKUP(J578,'TB mapping'!A:D,4,0),0)</f>
        <v>0</v>
      </c>
      <c r="B578" s="60">
        <f>IFERROR(VLOOKUP(J578,'TB mapping'!A:C,3,0),0)</f>
        <v>5.2</v>
      </c>
      <c r="C578" s="60" t="str">
        <f t="shared" si="27"/>
        <v>HDONTF0</v>
      </c>
      <c r="D578" s="60" t="str">
        <f t="shared" si="28"/>
        <v>HDONTF5.2</v>
      </c>
      <c r="E578" s="54" t="s">
        <v>790</v>
      </c>
      <c r="F578" s="54" t="s">
        <v>1437</v>
      </c>
      <c r="G578" s="54" t="s">
        <v>1439</v>
      </c>
      <c r="H578" s="55">
        <v>450000</v>
      </c>
      <c r="I578" s="54" t="s">
        <v>834</v>
      </c>
      <c r="J578" s="55">
        <v>452230</v>
      </c>
      <c r="K578" s="55">
        <v>0</v>
      </c>
      <c r="L578" s="54" t="s">
        <v>838</v>
      </c>
      <c r="M578" s="54" t="s">
        <v>793</v>
      </c>
      <c r="N578" s="55">
        <v>0</v>
      </c>
      <c r="O578" s="55">
        <v>78264244.209999993</v>
      </c>
      <c r="P578" s="55">
        <v>0</v>
      </c>
      <c r="Q578" s="55">
        <v>82905660.739999995</v>
      </c>
      <c r="R578" s="55">
        <v>0</v>
      </c>
      <c r="S578" s="55">
        <v>161169904.94999999</v>
      </c>
      <c r="T578" s="55">
        <v>0</v>
      </c>
      <c r="U578" s="55">
        <v>78264244.209999993</v>
      </c>
      <c r="V578" s="55">
        <v>0</v>
      </c>
      <c r="W578" s="55">
        <v>82905660.739999995</v>
      </c>
      <c r="X578" s="55">
        <v>0</v>
      </c>
      <c r="Y578" s="55">
        <v>161169904.94999999</v>
      </c>
      <c r="Z578" s="61">
        <f t="shared" si="29"/>
        <v>8.2905660739999991</v>
      </c>
      <c r="AA578" s="59" t="str">
        <f>HLOOKUP(F578,'HY Financials'!$4:$4,1,0)</f>
        <v>HDONTF</v>
      </c>
    </row>
    <row r="579" spans="1:27">
      <c r="A579" s="60">
        <f>IFERROR(VLOOKUP(J579,'TB mapping'!A:D,4,0),0)</f>
        <v>0</v>
      </c>
      <c r="B579" s="60">
        <f>IFERROR(VLOOKUP(J579,'TB mapping'!A:C,3,0),0)</f>
        <v>5.2</v>
      </c>
      <c r="C579" s="60" t="str">
        <f t="shared" si="27"/>
        <v>HDONTF0</v>
      </c>
      <c r="D579" s="60" t="str">
        <f t="shared" si="28"/>
        <v>HDONTF5.2</v>
      </c>
      <c r="E579" s="54" t="s">
        <v>790</v>
      </c>
      <c r="F579" s="54" t="s">
        <v>1437</v>
      </c>
      <c r="G579" s="54" t="s">
        <v>1439</v>
      </c>
      <c r="H579" s="55">
        <v>450000</v>
      </c>
      <c r="I579" s="54" t="s">
        <v>834</v>
      </c>
      <c r="J579" s="55">
        <v>452247</v>
      </c>
      <c r="K579" s="55">
        <v>0</v>
      </c>
      <c r="L579" s="54" t="s">
        <v>1346</v>
      </c>
      <c r="M579" s="54" t="s">
        <v>793</v>
      </c>
      <c r="N579" s="55">
        <v>0</v>
      </c>
      <c r="O579" s="55">
        <v>6384453.6600000001</v>
      </c>
      <c r="P579" s="55">
        <v>0</v>
      </c>
      <c r="Q579" s="55">
        <v>50893225.829999998</v>
      </c>
      <c r="R579" s="55">
        <v>0</v>
      </c>
      <c r="S579" s="55">
        <v>57277679.490000002</v>
      </c>
      <c r="T579" s="55">
        <v>0</v>
      </c>
      <c r="U579" s="55">
        <v>6384453.6600000001</v>
      </c>
      <c r="V579" s="55">
        <v>0</v>
      </c>
      <c r="W579" s="55">
        <v>50893225.829999998</v>
      </c>
      <c r="X579" s="55">
        <v>0</v>
      </c>
      <c r="Y579" s="55">
        <v>57277679.490000002</v>
      </c>
      <c r="Z579" s="61">
        <f t="shared" si="29"/>
        <v>5.0893225829999995</v>
      </c>
      <c r="AA579" s="59" t="str">
        <f>HLOOKUP(F579,'HY Financials'!$4:$4,1,0)</f>
        <v>HDONTF</v>
      </c>
    </row>
    <row r="580" spans="1:27">
      <c r="A580" s="60">
        <f>IFERROR(VLOOKUP(J580,'TB mapping'!A:D,4,0),0)</f>
        <v>0</v>
      </c>
      <c r="B580" s="60">
        <f>IFERROR(VLOOKUP(J580,'TB mapping'!A:C,3,0),0)</f>
        <v>5.5</v>
      </c>
      <c r="C580" s="60" t="str">
        <f t="shared" ref="C580:C643" si="30">F580&amp;A580</f>
        <v>HDONTF0</v>
      </c>
      <c r="D580" s="60" t="str">
        <f t="shared" ref="D580:D643" si="31">F580&amp;B580</f>
        <v>HDONTF5.5</v>
      </c>
      <c r="E580" s="54" t="s">
        <v>790</v>
      </c>
      <c r="F580" s="54" t="s">
        <v>1437</v>
      </c>
      <c r="G580" s="54" t="s">
        <v>1439</v>
      </c>
      <c r="H580" s="55">
        <v>460000</v>
      </c>
      <c r="I580" s="54" t="s">
        <v>839</v>
      </c>
      <c r="J580" s="55">
        <v>460100</v>
      </c>
      <c r="K580" s="55">
        <v>0</v>
      </c>
      <c r="L580" s="54" t="s">
        <v>940</v>
      </c>
      <c r="M580" s="54" t="s">
        <v>793</v>
      </c>
      <c r="N580" s="55">
        <v>-278.84000000000003</v>
      </c>
      <c r="O580" s="55">
        <v>0</v>
      </c>
      <c r="P580" s="55">
        <v>0</v>
      </c>
      <c r="Q580" s="55">
        <v>14788.3</v>
      </c>
      <c r="R580" s="55">
        <v>0</v>
      </c>
      <c r="S580" s="55">
        <v>14509.46</v>
      </c>
      <c r="T580" s="55">
        <v>-278.84000000000003</v>
      </c>
      <c r="U580" s="55">
        <v>0</v>
      </c>
      <c r="V580" s="55">
        <v>0</v>
      </c>
      <c r="W580" s="55">
        <v>14788.3</v>
      </c>
      <c r="X580" s="55">
        <v>0</v>
      </c>
      <c r="Y580" s="55">
        <v>14509.46</v>
      </c>
      <c r="Z580" s="61">
        <f t="shared" ref="Z580:Z643" si="32">IF(I580="Issue Capital",(X580+Y580)/10000000,(V580+W580)/10000000)</f>
        <v>1.47883E-3</v>
      </c>
      <c r="AA580" s="59" t="str">
        <f>HLOOKUP(F580,'HY Financials'!$4:$4,1,0)</f>
        <v>HDONTF</v>
      </c>
    </row>
    <row r="581" spans="1:27">
      <c r="A581" s="60">
        <f>IFERROR(VLOOKUP(J581,'TB mapping'!A:D,4,0),0)</f>
        <v>0</v>
      </c>
      <c r="B581" s="60">
        <f>IFERROR(VLOOKUP(J581,'TB mapping'!A:C,3,0),0)</f>
        <v>5.5</v>
      </c>
      <c r="C581" s="60" t="str">
        <f t="shared" si="30"/>
        <v>HDONTF0</v>
      </c>
      <c r="D581" s="60" t="str">
        <f t="shared" si="31"/>
        <v>HDONTF5.5</v>
      </c>
      <c r="E581" s="54" t="s">
        <v>790</v>
      </c>
      <c r="F581" s="54" t="s">
        <v>1437</v>
      </c>
      <c r="G581" s="54" t="s">
        <v>1439</v>
      </c>
      <c r="H581" s="55">
        <v>460000</v>
      </c>
      <c r="I581" s="54" t="s">
        <v>839</v>
      </c>
      <c r="J581" s="55">
        <v>460106</v>
      </c>
      <c r="K581" s="55">
        <v>0</v>
      </c>
      <c r="L581" s="54" t="s">
        <v>840</v>
      </c>
      <c r="M581" s="54" t="s">
        <v>793</v>
      </c>
      <c r="N581" s="55">
        <v>0</v>
      </c>
      <c r="O581" s="55">
        <v>277.97000000000003</v>
      </c>
      <c r="P581" s="55">
        <v>-14791.76</v>
      </c>
      <c r="Q581" s="55">
        <v>0</v>
      </c>
      <c r="R581" s="55">
        <v>-14513.79</v>
      </c>
      <c r="S581" s="55">
        <v>0</v>
      </c>
      <c r="T581" s="55">
        <v>0</v>
      </c>
      <c r="U581" s="55">
        <v>277.97000000000003</v>
      </c>
      <c r="V581" s="55">
        <v>-14791.76</v>
      </c>
      <c r="W581" s="55">
        <v>0</v>
      </c>
      <c r="X581" s="55">
        <v>-14513.79</v>
      </c>
      <c r="Y581" s="55">
        <v>0</v>
      </c>
      <c r="Z581" s="61">
        <f t="shared" si="32"/>
        <v>-1.479176E-3</v>
      </c>
      <c r="AA581" s="59" t="str">
        <f>HLOOKUP(F581,'HY Financials'!$4:$4,1,0)</f>
        <v>HDONTF</v>
      </c>
    </row>
    <row r="582" spans="1:27">
      <c r="A582" s="60">
        <f>IFERROR(VLOOKUP(J582,'TB mapping'!A:D,4,0),0)</f>
        <v>0</v>
      </c>
      <c r="B582" s="60">
        <f>IFERROR(VLOOKUP(J582,'TB mapping'!A:C,3,0),0)</f>
        <v>5.5</v>
      </c>
      <c r="C582" s="60" t="str">
        <f t="shared" si="30"/>
        <v>HDONTF0</v>
      </c>
      <c r="D582" s="60" t="str">
        <f t="shared" si="31"/>
        <v>HDONTF5.5</v>
      </c>
      <c r="E582" s="54" t="s">
        <v>790</v>
      </c>
      <c r="F582" s="54" t="s">
        <v>1437</v>
      </c>
      <c r="G582" s="54" t="s">
        <v>1439</v>
      </c>
      <c r="H582" s="55">
        <v>460000</v>
      </c>
      <c r="I582" s="54" t="s">
        <v>839</v>
      </c>
      <c r="J582" s="55">
        <v>460126</v>
      </c>
      <c r="K582" s="55">
        <v>0</v>
      </c>
      <c r="L582" s="54" t="s">
        <v>1026</v>
      </c>
      <c r="M582" s="54" t="s">
        <v>793</v>
      </c>
      <c r="N582" s="55">
        <v>0</v>
      </c>
      <c r="O582" s="55">
        <v>0</v>
      </c>
      <c r="P582" s="55">
        <v>0</v>
      </c>
      <c r="Q582" s="55">
        <v>0.03</v>
      </c>
      <c r="R582" s="55">
        <v>0</v>
      </c>
      <c r="S582" s="55">
        <v>0.03</v>
      </c>
      <c r="T582" s="55">
        <v>0</v>
      </c>
      <c r="U582" s="55">
        <v>0</v>
      </c>
      <c r="V582" s="55">
        <v>0</v>
      </c>
      <c r="W582" s="55">
        <v>0.03</v>
      </c>
      <c r="X582" s="55">
        <v>0</v>
      </c>
      <c r="Y582" s="55">
        <v>0.03</v>
      </c>
      <c r="Z582" s="61">
        <f t="shared" si="32"/>
        <v>3E-9</v>
      </c>
      <c r="AA582" s="59" t="str">
        <f>HLOOKUP(F582,'HY Financials'!$4:$4,1,0)</f>
        <v>HDONTF</v>
      </c>
    </row>
    <row r="583" spans="1:27">
      <c r="A583" s="60">
        <f>IFERROR(VLOOKUP(J583,'TB mapping'!A:D,4,0),0)</f>
        <v>0</v>
      </c>
      <c r="B583" s="60">
        <f>IFERROR(VLOOKUP(J583,'TB mapping'!A:C,3,0),0)</f>
        <v>5.5</v>
      </c>
      <c r="C583" s="60" t="str">
        <f t="shared" si="30"/>
        <v>HDONTF0</v>
      </c>
      <c r="D583" s="60" t="str">
        <f t="shared" si="31"/>
        <v>HDONTF5.5</v>
      </c>
      <c r="E583" s="54" t="s">
        <v>790</v>
      </c>
      <c r="F583" s="54" t="s">
        <v>1437</v>
      </c>
      <c r="G583" s="54" t="s">
        <v>1439</v>
      </c>
      <c r="H583" s="55">
        <v>460000</v>
      </c>
      <c r="I583" s="54" t="s">
        <v>839</v>
      </c>
      <c r="J583" s="55">
        <v>460143</v>
      </c>
      <c r="K583" s="55">
        <v>0</v>
      </c>
      <c r="L583" s="54" t="s">
        <v>1002</v>
      </c>
      <c r="M583" s="54" t="s">
        <v>793</v>
      </c>
      <c r="N583" s="55">
        <v>-58.66</v>
      </c>
      <c r="O583" s="55">
        <v>0</v>
      </c>
      <c r="P583" s="55">
        <v>-39.65</v>
      </c>
      <c r="Q583" s="55">
        <v>0</v>
      </c>
      <c r="R583" s="55">
        <v>-98.31</v>
      </c>
      <c r="S583" s="55">
        <v>0</v>
      </c>
      <c r="T583" s="55">
        <v>-58.66</v>
      </c>
      <c r="U583" s="55">
        <v>0</v>
      </c>
      <c r="V583" s="55">
        <v>-39.65</v>
      </c>
      <c r="W583" s="55">
        <v>0</v>
      </c>
      <c r="X583" s="55">
        <v>-98.31</v>
      </c>
      <c r="Y583" s="55">
        <v>0</v>
      </c>
      <c r="Z583" s="61">
        <f t="shared" si="32"/>
        <v>-3.9650000000000002E-6</v>
      </c>
      <c r="AA583" s="59" t="str">
        <f>HLOOKUP(F583,'HY Financials'!$4:$4,1,0)</f>
        <v>HDONTF</v>
      </c>
    </row>
    <row r="584" spans="1:27">
      <c r="A584" s="60">
        <f>IFERROR(VLOOKUP(J584,'TB mapping'!A:D,4,0),0)</f>
        <v>0</v>
      </c>
      <c r="B584" s="60">
        <f>IFERROR(VLOOKUP(J584,'TB mapping'!A:C,3,0),0)</f>
        <v>5.5</v>
      </c>
      <c r="C584" s="60" t="str">
        <f t="shared" si="30"/>
        <v>HDONTF0</v>
      </c>
      <c r="D584" s="60" t="str">
        <f t="shared" si="31"/>
        <v>HDONTF5.5</v>
      </c>
      <c r="E584" s="54" t="s">
        <v>790</v>
      </c>
      <c r="F584" s="54" t="s">
        <v>1437</v>
      </c>
      <c r="G584" s="54" t="s">
        <v>1439</v>
      </c>
      <c r="H584" s="55">
        <v>460000</v>
      </c>
      <c r="I584" s="54" t="s">
        <v>839</v>
      </c>
      <c r="J584" s="55">
        <v>460146</v>
      </c>
      <c r="K584" s="55">
        <v>0</v>
      </c>
      <c r="L584" s="54" t="s">
        <v>1048</v>
      </c>
      <c r="M584" s="54" t="s">
        <v>793</v>
      </c>
      <c r="N584" s="55">
        <v>-0.18</v>
      </c>
      <c r="O584" s="55">
        <v>0</v>
      </c>
      <c r="P584" s="55">
        <v>0</v>
      </c>
      <c r="Q584" s="55">
        <v>0.3</v>
      </c>
      <c r="R584" s="55">
        <v>0</v>
      </c>
      <c r="S584" s="55">
        <v>0.12</v>
      </c>
      <c r="T584" s="55">
        <v>-0.18</v>
      </c>
      <c r="U584" s="55">
        <v>0</v>
      </c>
      <c r="V584" s="55">
        <v>0</v>
      </c>
      <c r="W584" s="55">
        <v>0.3</v>
      </c>
      <c r="X584" s="55">
        <v>0</v>
      </c>
      <c r="Y584" s="55">
        <v>0.12</v>
      </c>
      <c r="Z584" s="61">
        <f t="shared" si="32"/>
        <v>2.9999999999999997E-8</v>
      </c>
      <c r="AA584" s="59" t="str">
        <f>HLOOKUP(F584,'HY Financials'!$4:$4,1,0)</f>
        <v>HDONTF</v>
      </c>
    </row>
    <row r="585" spans="1:27">
      <c r="A585" s="60">
        <f>IFERROR(VLOOKUP(J585,'TB mapping'!A:D,4,0),0)</f>
        <v>0</v>
      </c>
      <c r="B585" s="60">
        <f>IFERROR(VLOOKUP(J585,'TB mapping'!A:C,3,0),0)</f>
        <v>5.5</v>
      </c>
      <c r="C585" s="60" t="str">
        <f t="shared" si="30"/>
        <v>HDONTF0</v>
      </c>
      <c r="D585" s="60" t="str">
        <f t="shared" si="31"/>
        <v>HDONTF5.5</v>
      </c>
      <c r="E585" s="54" t="s">
        <v>790</v>
      </c>
      <c r="F585" s="54" t="s">
        <v>1437</v>
      </c>
      <c r="G585" s="54" t="s">
        <v>1439</v>
      </c>
      <c r="H585" s="55">
        <v>460000</v>
      </c>
      <c r="I585" s="54" t="s">
        <v>839</v>
      </c>
      <c r="J585" s="55">
        <v>460164</v>
      </c>
      <c r="K585" s="55">
        <v>0</v>
      </c>
      <c r="L585" s="54" t="s">
        <v>1049</v>
      </c>
      <c r="M585" s="54" t="s">
        <v>793</v>
      </c>
      <c r="N585" s="55">
        <v>0</v>
      </c>
      <c r="O585" s="55">
        <v>54</v>
      </c>
      <c r="P585" s="55">
        <v>0</v>
      </c>
      <c r="Q585" s="55">
        <v>38.07</v>
      </c>
      <c r="R585" s="55">
        <v>0</v>
      </c>
      <c r="S585" s="55">
        <v>92.07</v>
      </c>
      <c r="T585" s="55">
        <v>0</v>
      </c>
      <c r="U585" s="55">
        <v>54</v>
      </c>
      <c r="V585" s="55">
        <v>0</v>
      </c>
      <c r="W585" s="55">
        <v>38.07</v>
      </c>
      <c r="X585" s="55">
        <v>0</v>
      </c>
      <c r="Y585" s="55">
        <v>92.07</v>
      </c>
      <c r="Z585" s="61">
        <f t="shared" si="32"/>
        <v>3.8070000000000001E-6</v>
      </c>
      <c r="AA585" s="59" t="str">
        <f>HLOOKUP(F585,'HY Financials'!$4:$4,1,0)</f>
        <v>HDONTF</v>
      </c>
    </row>
    <row r="586" spans="1:27">
      <c r="A586" s="60">
        <f>IFERROR(VLOOKUP(J586,'TB mapping'!A:D,4,0),0)</f>
        <v>0</v>
      </c>
      <c r="B586" s="60">
        <f>IFERROR(VLOOKUP(J586,'TB mapping'!A:C,3,0),0)</f>
        <v>5.5</v>
      </c>
      <c r="C586" s="60" t="str">
        <f t="shared" si="30"/>
        <v>HDONTF0</v>
      </c>
      <c r="D586" s="60" t="str">
        <f t="shared" si="31"/>
        <v>HDONTF5.5</v>
      </c>
      <c r="E586" s="54" t="s">
        <v>790</v>
      </c>
      <c r="F586" s="54" t="s">
        <v>1437</v>
      </c>
      <c r="G586" s="54" t="s">
        <v>1439</v>
      </c>
      <c r="H586" s="55">
        <v>460000</v>
      </c>
      <c r="I586" s="54" t="s">
        <v>839</v>
      </c>
      <c r="J586" s="55">
        <v>460166</v>
      </c>
      <c r="K586" s="55">
        <v>0</v>
      </c>
      <c r="L586" s="54" t="s">
        <v>1687</v>
      </c>
      <c r="M586" s="54" t="s">
        <v>793</v>
      </c>
      <c r="N586" s="55">
        <v>0</v>
      </c>
      <c r="O586" s="55">
        <v>5.71</v>
      </c>
      <c r="P586" s="55">
        <v>0</v>
      </c>
      <c r="Q586" s="55">
        <v>7.27</v>
      </c>
      <c r="R586" s="55">
        <v>0</v>
      </c>
      <c r="S586" s="55">
        <v>12.98</v>
      </c>
      <c r="T586" s="55">
        <v>0</v>
      </c>
      <c r="U586" s="55">
        <v>5.71</v>
      </c>
      <c r="V586" s="55">
        <v>0</v>
      </c>
      <c r="W586" s="55">
        <v>7.27</v>
      </c>
      <c r="X586" s="55">
        <v>0</v>
      </c>
      <c r="Y586" s="55">
        <v>12.98</v>
      </c>
      <c r="Z586" s="61">
        <f t="shared" si="32"/>
        <v>7.2699999999999999E-7</v>
      </c>
      <c r="AA586" s="59" t="str">
        <f>HLOOKUP(F586,'HY Financials'!$4:$4,1,0)</f>
        <v>HDONTF</v>
      </c>
    </row>
    <row r="587" spans="1:27">
      <c r="A587" s="60">
        <f>IFERROR(VLOOKUP(J587,'TB mapping'!A:D,4,0),0)</f>
        <v>0</v>
      </c>
      <c r="B587" s="60">
        <f>IFERROR(VLOOKUP(J587,'TB mapping'!A:C,3,0),0)</f>
        <v>5.5</v>
      </c>
      <c r="C587" s="60" t="str">
        <f t="shared" si="30"/>
        <v>HDONTF0</v>
      </c>
      <c r="D587" s="60" t="str">
        <f t="shared" si="31"/>
        <v>HDONTF5.5</v>
      </c>
      <c r="E587" s="54" t="s">
        <v>790</v>
      </c>
      <c r="F587" s="54" t="s">
        <v>1437</v>
      </c>
      <c r="G587" s="54" t="s">
        <v>1439</v>
      </c>
      <c r="H587" s="55">
        <v>460000</v>
      </c>
      <c r="I587" s="54" t="s">
        <v>839</v>
      </c>
      <c r="J587" s="55">
        <v>460172</v>
      </c>
      <c r="K587" s="55">
        <v>0</v>
      </c>
      <c r="L587" s="54" t="s">
        <v>1051</v>
      </c>
      <c r="M587" s="54" t="s">
        <v>793</v>
      </c>
      <c r="N587" s="55">
        <v>0</v>
      </c>
      <c r="O587" s="55">
        <v>0</v>
      </c>
      <c r="P587" s="55">
        <v>-2.56</v>
      </c>
      <c r="Q587" s="55">
        <v>0</v>
      </c>
      <c r="R587" s="55">
        <v>-2.56</v>
      </c>
      <c r="S587" s="55">
        <v>0</v>
      </c>
      <c r="T587" s="55">
        <v>0</v>
      </c>
      <c r="U587" s="55">
        <v>0</v>
      </c>
      <c r="V587" s="55">
        <v>-2.56</v>
      </c>
      <c r="W587" s="55">
        <v>0</v>
      </c>
      <c r="X587" s="55">
        <v>-2.56</v>
      </c>
      <c r="Y587" s="55">
        <v>0</v>
      </c>
      <c r="Z587" s="61">
        <f t="shared" si="32"/>
        <v>-2.5600000000000002E-7</v>
      </c>
      <c r="AA587" s="59" t="str">
        <f>HLOOKUP(F587,'HY Financials'!$4:$4,1,0)</f>
        <v>HDONTF</v>
      </c>
    </row>
    <row r="588" spans="1:27">
      <c r="A588" s="60">
        <f>IFERROR(VLOOKUP(J588,'TB mapping'!A:D,4,0),0)</f>
        <v>0</v>
      </c>
      <c r="B588" s="60">
        <f>IFERROR(VLOOKUP(J588,'TB mapping'!A:C,3,0),0)</f>
        <v>5.3</v>
      </c>
      <c r="C588" s="60" t="str">
        <f t="shared" si="30"/>
        <v>HDONTF0</v>
      </c>
      <c r="D588" s="60" t="str">
        <f t="shared" si="31"/>
        <v>HDONTF5.3</v>
      </c>
      <c r="E588" s="54" t="s">
        <v>790</v>
      </c>
      <c r="F588" s="54" t="s">
        <v>1437</v>
      </c>
      <c r="G588" s="54" t="s">
        <v>1439</v>
      </c>
      <c r="H588" s="55">
        <v>510000</v>
      </c>
      <c r="I588" s="54" t="s">
        <v>842</v>
      </c>
      <c r="J588" s="55">
        <v>512110</v>
      </c>
      <c r="K588" s="55">
        <v>0</v>
      </c>
      <c r="L588" s="54" t="s">
        <v>1027</v>
      </c>
      <c r="M588" s="54" t="s">
        <v>793</v>
      </c>
      <c r="N588" s="55">
        <v>0</v>
      </c>
      <c r="O588" s="55">
        <v>0</v>
      </c>
      <c r="P588" s="55">
        <v>-1310</v>
      </c>
      <c r="Q588" s="55">
        <v>0</v>
      </c>
      <c r="R588" s="55">
        <v>-1310</v>
      </c>
      <c r="S588" s="55">
        <v>0</v>
      </c>
      <c r="T588" s="55">
        <v>0</v>
      </c>
      <c r="U588" s="55">
        <v>0</v>
      </c>
      <c r="V588" s="55">
        <v>-1310</v>
      </c>
      <c r="W588" s="55">
        <v>0</v>
      </c>
      <c r="X588" s="55">
        <v>-1310</v>
      </c>
      <c r="Y588" s="55">
        <v>0</v>
      </c>
      <c r="Z588" s="61">
        <f t="shared" si="32"/>
        <v>-1.3100000000000001E-4</v>
      </c>
      <c r="AA588" s="59" t="str">
        <f>HLOOKUP(F588,'HY Financials'!$4:$4,1,0)</f>
        <v>HDONTF</v>
      </c>
    </row>
    <row r="589" spans="1:27">
      <c r="A589" s="60">
        <f>IFERROR(VLOOKUP(J589,'TB mapping'!A:D,4,0),0)</f>
        <v>0</v>
      </c>
      <c r="B589" s="60">
        <f>IFERROR(VLOOKUP(J589,'TB mapping'!A:C,3,0),0)</f>
        <v>5.3</v>
      </c>
      <c r="C589" s="60" t="str">
        <f t="shared" si="30"/>
        <v>HDONTF0</v>
      </c>
      <c r="D589" s="60" t="str">
        <f t="shared" si="31"/>
        <v>HDONTF5.3</v>
      </c>
      <c r="E589" s="54" t="s">
        <v>790</v>
      </c>
      <c r="F589" s="54" t="s">
        <v>1437</v>
      </c>
      <c r="G589" s="54" t="s">
        <v>1439</v>
      </c>
      <c r="H589" s="55">
        <v>510000</v>
      </c>
      <c r="I589" s="54" t="s">
        <v>842</v>
      </c>
      <c r="J589" s="55">
        <v>512247</v>
      </c>
      <c r="K589" s="55">
        <v>0</v>
      </c>
      <c r="L589" s="54" t="s">
        <v>1348</v>
      </c>
      <c r="M589" s="54" t="s">
        <v>793</v>
      </c>
      <c r="N589" s="55">
        <v>0</v>
      </c>
      <c r="O589" s="55">
        <v>2847.61</v>
      </c>
      <c r="P589" s="55">
        <v>0</v>
      </c>
      <c r="Q589" s="55">
        <v>914.03</v>
      </c>
      <c r="R589" s="55">
        <v>0</v>
      </c>
      <c r="S589" s="55">
        <v>3761.64</v>
      </c>
      <c r="T589" s="55">
        <v>0</v>
      </c>
      <c r="U589" s="55">
        <v>2847.61</v>
      </c>
      <c r="V589" s="55">
        <v>0</v>
      </c>
      <c r="W589" s="55">
        <v>914.03</v>
      </c>
      <c r="X589" s="55">
        <v>0</v>
      </c>
      <c r="Y589" s="55">
        <v>3761.64</v>
      </c>
      <c r="Z589" s="61">
        <f t="shared" si="32"/>
        <v>9.1402999999999992E-5</v>
      </c>
      <c r="AA589" s="59" t="str">
        <f>HLOOKUP(F589,'HY Financials'!$4:$4,1,0)</f>
        <v>HDONTF</v>
      </c>
    </row>
    <row r="590" spans="1:27">
      <c r="A590" s="60">
        <f>IFERROR(VLOOKUP(J590,'TB mapping'!A:D,4,0),0)</f>
        <v>0</v>
      </c>
      <c r="B590" s="60">
        <f>IFERROR(VLOOKUP(J590,'TB mapping'!A:C,3,0),0)</f>
        <v>6.4</v>
      </c>
      <c r="C590" s="60" t="str">
        <f t="shared" si="30"/>
        <v>HDONTF0</v>
      </c>
      <c r="D590" s="60" t="str">
        <f t="shared" si="31"/>
        <v>HDONTF6.4</v>
      </c>
      <c r="E590" s="54" t="s">
        <v>790</v>
      </c>
      <c r="F590" s="54" t="s">
        <v>1437</v>
      </c>
      <c r="G590" s="54" t="s">
        <v>1439</v>
      </c>
      <c r="H590" s="55">
        <v>550000</v>
      </c>
      <c r="I590" s="54" t="s">
        <v>846</v>
      </c>
      <c r="J590" s="392">
        <v>553105</v>
      </c>
      <c r="K590" s="55">
        <v>0</v>
      </c>
      <c r="L590" s="54" t="s">
        <v>945</v>
      </c>
      <c r="M590" s="54" t="s">
        <v>793</v>
      </c>
      <c r="N590" s="55">
        <v>-2412.7000000000003</v>
      </c>
      <c r="O590" s="55">
        <v>0</v>
      </c>
      <c r="P590" s="55">
        <v>-42002.99</v>
      </c>
      <c r="Q590" s="55">
        <v>0</v>
      </c>
      <c r="R590" s="55">
        <v>-44415.69</v>
      </c>
      <c r="S590" s="55">
        <v>0</v>
      </c>
      <c r="T590" s="55">
        <v>-2412.7000000000003</v>
      </c>
      <c r="U590" s="55">
        <v>0</v>
      </c>
      <c r="V590" s="55">
        <v>-42002.99</v>
      </c>
      <c r="W590" s="55">
        <v>0</v>
      </c>
      <c r="X590" s="55">
        <v>-44415.69</v>
      </c>
      <c r="Y590" s="55">
        <v>0</v>
      </c>
      <c r="Z590" s="61">
        <f t="shared" si="32"/>
        <v>-4.2002990000000002E-3</v>
      </c>
      <c r="AA590" s="59" t="str">
        <f>HLOOKUP(F590,'HY Financials'!$4:$4,1,0)</f>
        <v>HDONTF</v>
      </c>
    </row>
    <row r="591" spans="1:27">
      <c r="A591" s="60">
        <f>IFERROR(VLOOKUP(J591,'TB mapping'!A:D,4,0),0)</f>
        <v>0</v>
      </c>
      <c r="B591" s="60">
        <f>IFERROR(VLOOKUP(J591,'TB mapping'!A:C,3,0),0)</f>
        <v>6.4</v>
      </c>
      <c r="C591" s="60" t="str">
        <f t="shared" si="30"/>
        <v>HDONTF0</v>
      </c>
      <c r="D591" s="60" t="str">
        <f t="shared" si="31"/>
        <v>HDONTF6.4</v>
      </c>
      <c r="E591" s="54" t="s">
        <v>790</v>
      </c>
      <c r="F591" s="54" t="s">
        <v>1437</v>
      </c>
      <c r="G591" s="54" t="s">
        <v>1439</v>
      </c>
      <c r="H591" s="55">
        <v>550000</v>
      </c>
      <c r="I591" s="54" t="s">
        <v>846</v>
      </c>
      <c r="J591" s="392">
        <v>553107</v>
      </c>
      <c r="K591" s="55">
        <v>0</v>
      </c>
      <c r="L591" s="54" t="s">
        <v>847</v>
      </c>
      <c r="M591" s="54" t="s">
        <v>793</v>
      </c>
      <c r="N591" s="55">
        <v>0</v>
      </c>
      <c r="O591" s="55">
        <v>0</v>
      </c>
      <c r="P591" s="55">
        <v>-65.84</v>
      </c>
      <c r="Q591" s="55">
        <v>0</v>
      </c>
      <c r="R591" s="55">
        <v>-65.84</v>
      </c>
      <c r="S591" s="55">
        <v>0</v>
      </c>
      <c r="T591" s="55">
        <v>0</v>
      </c>
      <c r="U591" s="55">
        <v>0</v>
      </c>
      <c r="V591" s="55">
        <v>-65.84</v>
      </c>
      <c r="W591" s="55">
        <v>0</v>
      </c>
      <c r="X591" s="55">
        <v>-65.84</v>
      </c>
      <c r="Y591" s="55">
        <v>0</v>
      </c>
      <c r="Z591" s="61">
        <f t="shared" si="32"/>
        <v>-6.584E-6</v>
      </c>
      <c r="AA591" s="59" t="str">
        <f>HLOOKUP(F591,'HY Financials'!$4:$4,1,0)</f>
        <v>HDONTF</v>
      </c>
    </row>
    <row r="592" spans="1:27">
      <c r="A592" s="60">
        <f>IFERROR(VLOOKUP(J592,'TB mapping'!A:D,4,0),0)</f>
        <v>0</v>
      </c>
      <c r="B592" s="60">
        <f>IFERROR(VLOOKUP(J592,'TB mapping'!A:C,3,0),0)</f>
        <v>6.4</v>
      </c>
      <c r="C592" s="60" t="str">
        <f t="shared" si="30"/>
        <v>HDONTF0</v>
      </c>
      <c r="D592" s="60" t="str">
        <f t="shared" si="31"/>
        <v>HDONTF6.4</v>
      </c>
      <c r="E592" s="54" t="s">
        <v>790</v>
      </c>
      <c r="F592" s="54" t="s">
        <v>1437</v>
      </c>
      <c r="G592" s="54" t="s">
        <v>1439</v>
      </c>
      <c r="H592" s="55">
        <v>550000</v>
      </c>
      <c r="I592" s="54" t="s">
        <v>846</v>
      </c>
      <c r="J592" s="392">
        <v>553117</v>
      </c>
      <c r="K592" s="55">
        <v>0</v>
      </c>
      <c r="L592" s="54" t="s">
        <v>848</v>
      </c>
      <c r="M592" s="54" t="s">
        <v>793</v>
      </c>
      <c r="N592" s="55">
        <v>-129419.28</v>
      </c>
      <c r="O592" s="55">
        <v>0</v>
      </c>
      <c r="P592" s="55">
        <v>-44983.57</v>
      </c>
      <c r="Q592" s="55">
        <v>0</v>
      </c>
      <c r="R592" s="55">
        <v>-174402.85</v>
      </c>
      <c r="S592" s="55">
        <v>0</v>
      </c>
      <c r="T592" s="55">
        <v>-129419.28</v>
      </c>
      <c r="U592" s="55">
        <v>0</v>
      </c>
      <c r="V592" s="55">
        <v>-44983.57</v>
      </c>
      <c r="W592" s="55">
        <v>0</v>
      </c>
      <c r="X592" s="55">
        <v>-174402.85</v>
      </c>
      <c r="Y592" s="55">
        <v>0</v>
      </c>
      <c r="Z592" s="61">
        <f t="shared" si="32"/>
        <v>-4.4983569999999997E-3</v>
      </c>
      <c r="AA592" s="59" t="str">
        <f>HLOOKUP(F592,'HY Financials'!$4:$4,1,0)</f>
        <v>HDONTF</v>
      </c>
    </row>
    <row r="593" spans="1:28">
      <c r="A593" s="60">
        <f>IFERROR(VLOOKUP(J593,'TB mapping'!A:D,4,0),0)</f>
        <v>0</v>
      </c>
      <c r="B593" s="60">
        <f>IFERROR(VLOOKUP(J593,'TB mapping'!A:C,3,0),0)</f>
        <v>6.4</v>
      </c>
      <c r="C593" s="60" t="str">
        <f t="shared" si="30"/>
        <v>HDONTF0</v>
      </c>
      <c r="D593" s="60" t="str">
        <f t="shared" si="31"/>
        <v>HDONTF6.4</v>
      </c>
      <c r="E593" s="54" t="s">
        <v>790</v>
      </c>
      <c r="F593" s="54" t="s">
        <v>1437</v>
      </c>
      <c r="G593" s="54" t="s">
        <v>1439</v>
      </c>
      <c r="H593" s="55">
        <v>550000</v>
      </c>
      <c r="I593" s="54" t="s">
        <v>846</v>
      </c>
      <c r="J593" s="392">
        <v>553129</v>
      </c>
      <c r="K593" s="55">
        <v>0</v>
      </c>
      <c r="L593" s="54" t="s">
        <v>849</v>
      </c>
      <c r="M593" s="54" t="s">
        <v>793</v>
      </c>
      <c r="N593" s="55">
        <v>-308454.97000000003</v>
      </c>
      <c r="O593" s="55">
        <v>0</v>
      </c>
      <c r="P593" s="55">
        <v>-541202.49</v>
      </c>
      <c r="Q593" s="55">
        <v>0</v>
      </c>
      <c r="R593" s="55">
        <v>-849657.46</v>
      </c>
      <c r="S593" s="55">
        <v>0</v>
      </c>
      <c r="T593" s="55">
        <v>-308454.97000000003</v>
      </c>
      <c r="U593" s="55">
        <v>0</v>
      </c>
      <c r="V593" s="55">
        <v>-541202.49</v>
      </c>
      <c r="W593" s="55">
        <v>0</v>
      </c>
      <c r="X593" s="55">
        <v>-849657.46</v>
      </c>
      <c r="Y593" s="55">
        <v>0</v>
      </c>
      <c r="Z593" s="61">
        <f t="shared" si="32"/>
        <v>-5.4120249000000002E-2</v>
      </c>
      <c r="AA593" s="59" t="str">
        <f>HLOOKUP(F593,'HY Financials'!$4:$4,1,0)</f>
        <v>HDONTF</v>
      </c>
    </row>
    <row r="594" spans="1:28">
      <c r="A594" s="60">
        <f>IFERROR(VLOOKUP(J594,'TB mapping'!A:D,4,0),0)</f>
        <v>6.3</v>
      </c>
      <c r="B594" s="60">
        <f>IFERROR(VLOOKUP(J594,'TB mapping'!A:C,3,0),0)</f>
        <v>6.4</v>
      </c>
      <c r="C594" s="60" t="str">
        <f t="shared" si="30"/>
        <v>HDONTF6.3</v>
      </c>
      <c r="D594" s="60" t="str">
        <f t="shared" si="31"/>
        <v>HDONTF6.4</v>
      </c>
      <c r="E594" s="54" t="s">
        <v>790</v>
      </c>
      <c r="F594" s="54" t="s">
        <v>1437</v>
      </c>
      <c r="G594" s="54" t="s">
        <v>1439</v>
      </c>
      <c r="H594" s="55">
        <v>550000</v>
      </c>
      <c r="I594" s="54" t="s">
        <v>846</v>
      </c>
      <c r="J594" s="392">
        <v>553131</v>
      </c>
      <c r="K594" s="55">
        <v>0</v>
      </c>
      <c r="L594" s="54" t="s">
        <v>132</v>
      </c>
      <c r="M594" s="54" t="s">
        <v>793</v>
      </c>
      <c r="N594" s="55">
        <v>-13473</v>
      </c>
      <c r="O594" s="55">
        <v>0</v>
      </c>
      <c r="P594" s="55">
        <v>-23427</v>
      </c>
      <c r="Q594" s="55">
        <v>0</v>
      </c>
      <c r="R594" s="55">
        <v>-36900</v>
      </c>
      <c r="S594" s="55">
        <v>0</v>
      </c>
      <c r="T594" s="55">
        <v>-13473</v>
      </c>
      <c r="U594" s="55">
        <v>0</v>
      </c>
      <c r="V594" s="55">
        <v>-23427</v>
      </c>
      <c r="W594" s="55">
        <v>0</v>
      </c>
      <c r="X594" s="55">
        <v>-36900</v>
      </c>
      <c r="Y594" s="55">
        <v>0</v>
      </c>
      <c r="Z594" s="61">
        <f t="shared" si="32"/>
        <v>-2.3427000000000001E-3</v>
      </c>
      <c r="AA594" s="59" t="str">
        <f>HLOOKUP(F594,'HY Financials'!$4:$4,1,0)</f>
        <v>HDONTF</v>
      </c>
    </row>
    <row r="595" spans="1:28">
      <c r="A595" s="60">
        <f>IFERROR(VLOOKUP(J595,'TB mapping'!A:D,4,0),0)</f>
        <v>0</v>
      </c>
      <c r="B595" s="60">
        <f>IFERROR(VLOOKUP(J595,'TB mapping'!A:C,3,0),0)</f>
        <v>6.4</v>
      </c>
      <c r="C595" s="60" t="str">
        <f t="shared" si="30"/>
        <v>HDONTF0</v>
      </c>
      <c r="D595" s="60" t="str">
        <f t="shared" si="31"/>
        <v>HDONTF6.4</v>
      </c>
      <c r="E595" s="54" t="s">
        <v>790</v>
      </c>
      <c r="F595" s="54" t="s">
        <v>1437</v>
      </c>
      <c r="G595" s="54" t="s">
        <v>1439</v>
      </c>
      <c r="H595" s="55">
        <v>550000</v>
      </c>
      <c r="I595" s="54" t="s">
        <v>846</v>
      </c>
      <c r="J595" s="392">
        <v>553141</v>
      </c>
      <c r="K595" s="55">
        <v>0</v>
      </c>
      <c r="L595" s="54" t="s">
        <v>946</v>
      </c>
      <c r="M595" s="54" t="s">
        <v>793</v>
      </c>
      <c r="N595" s="55">
        <v>-20397.86</v>
      </c>
      <c r="O595" s="55">
        <v>0</v>
      </c>
      <c r="P595" s="55">
        <v>-47915.89</v>
      </c>
      <c r="Q595" s="55">
        <v>0</v>
      </c>
      <c r="R595" s="55">
        <v>-68313.75</v>
      </c>
      <c r="S595" s="55">
        <v>0</v>
      </c>
      <c r="T595" s="55">
        <v>-20397.86</v>
      </c>
      <c r="U595" s="55">
        <v>0</v>
      </c>
      <c r="V595" s="55">
        <v>-47915.89</v>
      </c>
      <c r="W595" s="55">
        <v>0</v>
      </c>
      <c r="X595" s="55">
        <v>-68313.75</v>
      </c>
      <c r="Y595" s="55">
        <v>0</v>
      </c>
      <c r="Z595" s="61">
        <f t="shared" si="32"/>
        <v>-4.7915889999999997E-3</v>
      </c>
      <c r="AA595" s="59" t="str">
        <f>HLOOKUP(F595,'HY Financials'!$4:$4,1,0)</f>
        <v>HDONTF</v>
      </c>
    </row>
    <row r="596" spans="1:28">
      <c r="A596" s="60">
        <f>IFERROR(VLOOKUP(J596,'TB mapping'!A:D,4,0),0)</f>
        <v>0</v>
      </c>
      <c r="B596" s="60">
        <f>IFERROR(VLOOKUP(J596,'TB mapping'!A:C,3,0),0)</f>
        <v>6.4</v>
      </c>
      <c r="C596" s="60" t="str">
        <f t="shared" si="30"/>
        <v>HDONTF0</v>
      </c>
      <c r="D596" s="60" t="str">
        <f t="shared" si="31"/>
        <v>HDONTF6.4</v>
      </c>
      <c r="E596" s="54" t="s">
        <v>790</v>
      </c>
      <c r="F596" s="54" t="s">
        <v>1437</v>
      </c>
      <c r="G596" s="54" t="s">
        <v>1439</v>
      </c>
      <c r="H596" s="55">
        <v>550000</v>
      </c>
      <c r="I596" s="54" t="s">
        <v>846</v>
      </c>
      <c r="J596" s="392">
        <v>553171</v>
      </c>
      <c r="K596" s="55">
        <v>0</v>
      </c>
      <c r="L596" s="54" t="s">
        <v>850</v>
      </c>
      <c r="M596" s="54" t="s">
        <v>793</v>
      </c>
      <c r="N596" s="55">
        <v>-509072.47</v>
      </c>
      <c r="O596" s="55">
        <v>0</v>
      </c>
      <c r="P596" s="55">
        <v>-767770.68</v>
      </c>
      <c r="Q596" s="55">
        <v>0</v>
      </c>
      <c r="R596" s="55">
        <v>-1276843.1499999999</v>
      </c>
      <c r="S596" s="55">
        <v>0</v>
      </c>
      <c r="T596" s="55">
        <v>-509072.47</v>
      </c>
      <c r="U596" s="55">
        <v>0</v>
      </c>
      <c r="V596" s="55">
        <v>-767770.68</v>
      </c>
      <c r="W596" s="55">
        <v>0</v>
      </c>
      <c r="X596" s="55">
        <v>-1276843.1499999999</v>
      </c>
      <c r="Y596" s="55">
        <v>0</v>
      </c>
      <c r="Z596" s="61">
        <f t="shared" si="32"/>
        <v>-7.6777068000000004E-2</v>
      </c>
      <c r="AA596" s="59" t="str">
        <f>HLOOKUP(F596,'HY Financials'!$4:$4,1,0)</f>
        <v>HDONTF</v>
      </c>
    </row>
    <row r="597" spans="1:28">
      <c r="A597" s="60">
        <f>IFERROR(VLOOKUP(J597,'TB mapping'!A:D,4,0),0)</f>
        <v>0</v>
      </c>
      <c r="B597" s="60">
        <f>IFERROR(VLOOKUP(J597,'TB mapping'!A:C,3,0),0)</f>
        <v>6.4</v>
      </c>
      <c r="C597" s="60" t="str">
        <f t="shared" si="30"/>
        <v>HDONTF0</v>
      </c>
      <c r="D597" s="60" t="str">
        <f t="shared" si="31"/>
        <v>HDONTF6.4</v>
      </c>
      <c r="E597" s="54" t="s">
        <v>790</v>
      </c>
      <c r="F597" s="54" t="s">
        <v>1437</v>
      </c>
      <c r="G597" s="54" t="s">
        <v>1439</v>
      </c>
      <c r="H597" s="55">
        <v>550000</v>
      </c>
      <c r="I597" s="54" t="s">
        <v>846</v>
      </c>
      <c r="J597" s="392">
        <v>553176</v>
      </c>
      <c r="K597" s="55">
        <v>0</v>
      </c>
      <c r="L597" s="54" t="s">
        <v>1486</v>
      </c>
      <c r="M597" s="54" t="s">
        <v>793</v>
      </c>
      <c r="N597" s="55">
        <v>-818858.42</v>
      </c>
      <c r="O597" s="55">
        <v>0</v>
      </c>
      <c r="P597" s="55">
        <v>-772407.51</v>
      </c>
      <c r="Q597" s="55">
        <v>0</v>
      </c>
      <c r="R597" s="55">
        <v>-1591265.9300000004</v>
      </c>
      <c r="S597" s="55">
        <v>0</v>
      </c>
      <c r="T597" s="55">
        <v>-818858.42</v>
      </c>
      <c r="U597" s="55">
        <v>0</v>
      </c>
      <c r="V597" s="55">
        <v>-772407.51</v>
      </c>
      <c r="W597" s="55">
        <v>0</v>
      </c>
      <c r="X597" s="55">
        <v>-1591265.9300000004</v>
      </c>
      <c r="Y597" s="55">
        <v>0</v>
      </c>
      <c r="Z597" s="61">
        <f t="shared" si="32"/>
        <v>-7.7240750999999996E-2</v>
      </c>
      <c r="AA597" s="59" t="str">
        <f>HLOOKUP(F597,'HY Financials'!$4:$4,1,0)</f>
        <v>HDONTF</v>
      </c>
    </row>
    <row r="598" spans="1:28">
      <c r="A598" s="60">
        <f>IFERROR(VLOOKUP(J598,'TB mapping'!A:D,4,0),0)</f>
        <v>0</v>
      </c>
      <c r="B598" s="60">
        <f>IFERROR(VLOOKUP(J598,'TB mapping'!A:C,3,0),0)</f>
        <v>6.4</v>
      </c>
      <c r="C598" s="60" t="str">
        <f t="shared" si="30"/>
        <v>HDONTF0</v>
      </c>
      <c r="D598" s="60" t="str">
        <f t="shared" si="31"/>
        <v>HDONTF6.4</v>
      </c>
      <c r="E598" s="54" t="s">
        <v>790</v>
      </c>
      <c r="F598" s="54" t="s">
        <v>1437</v>
      </c>
      <c r="G598" s="54" t="s">
        <v>1439</v>
      </c>
      <c r="H598" s="55">
        <v>550000</v>
      </c>
      <c r="I598" s="54" t="s">
        <v>846</v>
      </c>
      <c r="J598" s="392">
        <v>553190</v>
      </c>
      <c r="K598" s="55">
        <v>0</v>
      </c>
      <c r="L598" s="54" t="s">
        <v>852</v>
      </c>
      <c r="M598" s="54" t="s">
        <v>793</v>
      </c>
      <c r="N598" s="55">
        <v>-468622.68</v>
      </c>
      <c r="O598" s="55">
        <v>0</v>
      </c>
      <c r="P598" s="55">
        <v>-699494.96</v>
      </c>
      <c r="Q598" s="55">
        <v>0</v>
      </c>
      <c r="R598" s="55">
        <v>-1168117.6400000001</v>
      </c>
      <c r="S598" s="55">
        <v>0</v>
      </c>
      <c r="T598" s="55">
        <v>-468622.68</v>
      </c>
      <c r="U598" s="55">
        <v>0</v>
      </c>
      <c r="V598" s="55">
        <v>-699494.96</v>
      </c>
      <c r="W598" s="55">
        <v>0</v>
      </c>
      <c r="X598" s="55">
        <v>-1168117.6400000001</v>
      </c>
      <c r="Y598" s="55">
        <v>0</v>
      </c>
      <c r="Z598" s="61">
        <f t="shared" si="32"/>
        <v>-6.9949496E-2</v>
      </c>
      <c r="AA598" s="59" t="str">
        <f>HLOOKUP(F598,'HY Financials'!$4:$4,1,0)</f>
        <v>HDONTF</v>
      </c>
    </row>
    <row r="599" spans="1:28">
      <c r="A599" s="60">
        <f>IFERROR(VLOOKUP(J599,'TB mapping'!A:D,4,0),0)</f>
        <v>6.1</v>
      </c>
      <c r="B599" s="60">
        <f>IFERROR(VLOOKUP(J599,'TB mapping'!A:C,3,0),0)</f>
        <v>6.4</v>
      </c>
      <c r="C599" s="60" t="str">
        <f t="shared" si="30"/>
        <v>HDONTF6.1</v>
      </c>
      <c r="D599" s="60" t="str">
        <f t="shared" si="31"/>
        <v>HDONTF6.4</v>
      </c>
      <c r="E599" s="54" t="s">
        <v>790</v>
      </c>
      <c r="F599" s="54" t="s">
        <v>1437</v>
      </c>
      <c r="G599" s="54" t="s">
        <v>1439</v>
      </c>
      <c r="H599" s="55">
        <v>550000</v>
      </c>
      <c r="I599" s="54" t="s">
        <v>846</v>
      </c>
      <c r="J599" s="392">
        <v>553202</v>
      </c>
      <c r="K599" s="55">
        <v>0</v>
      </c>
      <c r="L599" s="54" t="s">
        <v>853</v>
      </c>
      <c r="M599" s="54" t="s">
        <v>793</v>
      </c>
      <c r="N599" s="55">
        <v>-1307526.93</v>
      </c>
      <c r="O599" s="55">
        <v>0</v>
      </c>
      <c r="P599" s="55">
        <v>-1744244.07</v>
      </c>
      <c r="Q599" s="55">
        <v>0</v>
      </c>
      <c r="R599" s="55">
        <v>-3051771</v>
      </c>
      <c r="S599" s="55">
        <v>0</v>
      </c>
      <c r="T599" s="55">
        <v>-1307526.93</v>
      </c>
      <c r="U599" s="55">
        <v>0</v>
      </c>
      <c r="V599" s="55">
        <v>-1744244.07</v>
      </c>
      <c r="W599" s="55">
        <v>0</v>
      </c>
      <c r="X599" s="55">
        <v>-3051771</v>
      </c>
      <c r="Y599" s="55">
        <v>0</v>
      </c>
      <c r="Z599" s="61">
        <f t="shared" si="32"/>
        <v>-0.174424407</v>
      </c>
      <c r="AA599" s="59" t="str">
        <f>HLOOKUP(F599,'HY Financials'!$4:$4,1,0)</f>
        <v>HDONTF</v>
      </c>
      <c r="AB599" s="59" t="s">
        <v>158</v>
      </c>
    </row>
    <row r="600" spans="1:28">
      <c r="A600" s="60">
        <f>IFERROR(VLOOKUP(J600,'TB mapping'!A:D,4,0),0)</f>
        <v>0</v>
      </c>
      <c r="B600" s="60">
        <f>IFERROR(VLOOKUP(J600,'TB mapping'!A:C,3,0),0)</f>
        <v>6.4</v>
      </c>
      <c r="C600" s="60" t="str">
        <f t="shared" si="30"/>
        <v>HDONTF0</v>
      </c>
      <c r="D600" s="60" t="str">
        <f t="shared" si="31"/>
        <v>HDONTF6.4</v>
      </c>
      <c r="E600" s="54" t="s">
        <v>790</v>
      </c>
      <c r="F600" s="54" t="s">
        <v>1437</v>
      </c>
      <c r="G600" s="54" t="s">
        <v>1439</v>
      </c>
      <c r="H600" s="55">
        <v>550000</v>
      </c>
      <c r="I600" s="54" t="s">
        <v>846</v>
      </c>
      <c r="J600" s="392">
        <v>555163</v>
      </c>
      <c r="K600" s="55">
        <v>0</v>
      </c>
      <c r="L600" s="54" t="s">
        <v>860</v>
      </c>
      <c r="M600" s="54" t="s">
        <v>793</v>
      </c>
      <c r="N600" s="55">
        <v>-1523.1</v>
      </c>
      <c r="O600" s="55">
        <v>0</v>
      </c>
      <c r="P600" s="55">
        <v>-2078.3200000000002</v>
      </c>
      <c r="Q600" s="55">
        <v>0</v>
      </c>
      <c r="R600" s="55">
        <v>-3601.42</v>
      </c>
      <c r="S600" s="55">
        <v>0</v>
      </c>
      <c r="T600" s="55">
        <v>-1523.1</v>
      </c>
      <c r="U600" s="55">
        <v>0</v>
      </c>
      <c r="V600" s="55">
        <v>-2078.3200000000002</v>
      </c>
      <c r="W600" s="55">
        <v>0</v>
      </c>
      <c r="X600" s="55">
        <v>-3601.42</v>
      </c>
      <c r="Y600" s="55">
        <v>0</v>
      </c>
      <c r="Z600" s="61">
        <f t="shared" si="32"/>
        <v>-2.0783200000000003E-4</v>
      </c>
      <c r="AA600" s="59" t="str">
        <f>HLOOKUP(F600,'HY Financials'!$4:$4,1,0)</f>
        <v>HDONTF</v>
      </c>
    </row>
    <row r="601" spans="1:28">
      <c r="A601" s="60">
        <f>IFERROR(VLOOKUP(J601,'TB mapping'!A:D,4,0),0)</f>
        <v>0</v>
      </c>
      <c r="B601" s="60">
        <f>IFERROR(VLOOKUP(J601,'TB mapping'!A:C,3,0),0)</f>
        <v>6.4</v>
      </c>
      <c r="C601" s="60" t="str">
        <f t="shared" si="30"/>
        <v>HDONTF0</v>
      </c>
      <c r="D601" s="60" t="str">
        <f t="shared" si="31"/>
        <v>HDONTF6.4</v>
      </c>
      <c r="E601" s="54" t="s">
        <v>790</v>
      </c>
      <c r="F601" s="54" t="s">
        <v>1437</v>
      </c>
      <c r="G601" s="54" t="s">
        <v>1439</v>
      </c>
      <c r="H601" s="55">
        <v>550000</v>
      </c>
      <c r="I601" s="54" t="s">
        <v>846</v>
      </c>
      <c r="J601" s="392">
        <v>555204</v>
      </c>
      <c r="K601" s="55">
        <v>0</v>
      </c>
      <c r="L601" s="54" t="s">
        <v>950</v>
      </c>
      <c r="M601" s="54" t="s">
        <v>793</v>
      </c>
      <c r="N601" s="55">
        <v>-30398.59</v>
      </c>
      <c r="O601" s="55">
        <v>0</v>
      </c>
      <c r="P601" s="55">
        <v>-64805.04</v>
      </c>
      <c r="Q601" s="55">
        <v>0</v>
      </c>
      <c r="R601" s="55">
        <v>-95203.63</v>
      </c>
      <c r="S601" s="55">
        <v>0</v>
      </c>
      <c r="T601" s="55">
        <v>-30398.59</v>
      </c>
      <c r="U601" s="55">
        <v>0</v>
      </c>
      <c r="V601" s="55">
        <v>-64805.04</v>
      </c>
      <c r="W601" s="55">
        <v>0</v>
      </c>
      <c r="X601" s="55">
        <v>-95203.63</v>
      </c>
      <c r="Y601" s="55">
        <v>0</v>
      </c>
      <c r="Z601" s="61">
        <f t="shared" si="32"/>
        <v>-6.4805039999999998E-3</v>
      </c>
      <c r="AA601" s="59" t="str">
        <f>HLOOKUP(F601,'HY Financials'!$4:$4,1,0)</f>
        <v>HDONTF</v>
      </c>
    </row>
    <row r="602" spans="1:28">
      <c r="A602" s="60">
        <f>IFERROR(VLOOKUP(J602,'TB mapping'!A:D,4,0),0)</f>
        <v>0</v>
      </c>
      <c r="B602" s="60">
        <f>IFERROR(VLOOKUP(J602,'TB mapping'!A:C,3,0),0)</f>
        <v>6.4</v>
      </c>
      <c r="C602" s="60" t="str">
        <f t="shared" si="30"/>
        <v>HDONTF0</v>
      </c>
      <c r="D602" s="60" t="str">
        <f t="shared" si="31"/>
        <v>HDONTF6.4</v>
      </c>
      <c r="E602" s="54" t="s">
        <v>790</v>
      </c>
      <c r="F602" s="54" t="s">
        <v>1437</v>
      </c>
      <c r="G602" s="54" t="s">
        <v>1439</v>
      </c>
      <c r="H602" s="55">
        <v>550000</v>
      </c>
      <c r="I602" s="54" t="s">
        <v>846</v>
      </c>
      <c r="J602" s="392">
        <v>555597</v>
      </c>
      <c r="K602" s="55">
        <v>0</v>
      </c>
      <c r="L602" s="54" t="s">
        <v>861</v>
      </c>
      <c r="M602" s="54" t="s">
        <v>793</v>
      </c>
      <c r="N602" s="55">
        <v>-91633.04</v>
      </c>
      <c r="O602" s="55">
        <v>0</v>
      </c>
      <c r="P602" s="55">
        <v>-138198.70000000001</v>
      </c>
      <c r="Q602" s="55">
        <v>0</v>
      </c>
      <c r="R602" s="55">
        <v>-229831.74</v>
      </c>
      <c r="S602" s="55">
        <v>0</v>
      </c>
      <c r="T602" s="55">
        <v>-91633.04</v>
      </c>
      <c r="U602" s="55">
        <v>0</v>
      </c>
      <c r="V602" s="55">
        <v>-138198.70000000001</v>
      </c>
      <c r="W602" s="55">
        <v>0</v>
      </c>
      <c r="X602" s="55">
        <v>-229831.74</v>
      </c>
      <c r="Y602" s="55">
        <v>0</v>
      </c>
      <c r="Z602" s="61">
        <f t="shared" si="32"/>
        <v>-1.3819870000000001E-2</v>
      </c>
      <c r="AA602" s="59" t="str">
        <f>HLOOKUP(F602,'HY Financials'!$4:$4,1,0)</f>
        <v>HDONTF</v>
      </c>
    </row>
    <row r="603" spans="1:28">
      <c r="A603" s="60">
        <f>IFERROR(VLOOKUP(J603,'TB mapping'!A:D,4,0),0)</f>
        <v>0</v>
      </c>
      <c r="B603" s="60">
        <f>IFERROR(VLOOKUP(J603,'TB mapping'!A:C,3,0),0)</f>
        <v>6.4</v>
      </c>
      <c r="C603" s="60" t="str">
        <f t="shared" si="30"/>
        <v>HDONTF0</v>
      </c>
      <c r="D603" s="60" t="str">
        <f t="shared" si="31"/>
        <v>HDONTF6.4</v>
      </c>
      <c r="E603" s="54" t="s">
        <v>790</v>
      </c>
      <c r="F603" s="54" t="s">
        <v>1437</v>
      </c>
      <c r="G603" s="54" t="s">
        <v>1439</v>
      </c>
      <c r="H603" s="55">
        <v>550000</v>
      </c>
      <c r="I603" s="54" t="s">
        <v>846</v>
      </c>
      <c r="J603" s="392">
        <v>555598</v>
      </c>
      <c r="K603" s="55">
        <v>0</v>
      </c>
      <c r="L603" s="54" t="s">
        <v>862</v>
      </c>
      <c r="M603" s="54" t="s">
        <v>793</v>
      </c>
      <c r="N603" s="55">
        <v>-91633.04</v>
      </c>
      <c r="O603" s="55">
        <v>0</v>
      </c>
      <c r="P603" s="55">
        <v>-138198.70000000001</v>
      </c>
      <c r="Q603" s="55">
        <v>0</v>
      </c>
      <c r="R603" s="55">
        <v>-229831.74</v>
      </c>
      <c r="S603" s="55">
        <v>0</v>
      </c>
      <c r="T603" s="55">
        <v>-91633.04</v>
      </c>
      <c r="U603" s="55">
        <v>0</v>
      </c>
      <c r="V603" s="55">
        <v>-138198.70000000001</v>
      </c>
      <c r="W603" s="55">
        <v>0</v>
      </c>
      <c r="X603" s="55">
        <v>-229831.74</v>
      </c>
      <c r="Y603" s="55">
        <v>0</v>
      </c>
      <c r="Z603" s="61">
        <f t="shared" si="32"/>
        <v>-1.3819870000000001E-2</v>
      </c>
      <c r="AA603" s="59" t="str">
        <f>HLOOKUP(F603,'HY Financials'!$4:$4,1,0)</f>
        <v>HDONTF</v>
      </c>
    </row>
    <row r="604" spans="1:28">
      <c r="A604" s="60">
        <f>IFERROR(VLOOKUP(J604,'TB mapping'!A:D,4,0),0)</f>
        <v>0</v>
      </c>
      <c r="B604" s="60">
        <f>IFERROR(VLOOKUP(J604,'TB mapping'!A:C,3,0),0)</f>
        <v>6.4</v>
      </c>
      <c r="C604" s="60" t="str">
        <f t="shared" si="30"/>
        <v>HDONTF0</v>
      </c>
      <c r="D604" s="60" t="str">
        <f t="shared" si="31"/>
        <v>HDONTF6.4</v>
      </c>
      <c r="E604" s="54" t="s">
        <v>790</v>
      </c>
      <c r="F604" s="54" t="s">
        <v>1437</v>
      </c>
      <c r="G604" s="54" t="s">
        <v>1439</v>
      </c>
      <c r="H604" s="55">
        <v>550000</v>
      </c>
      <c r="I604" s="54" t="s">
        <v>846</v>
      </c>
      <c r="J604" s="392">
        <v>555599</v>
      </c>
      <c r="K604" s="55">
        <v>0</v>
      </c>
      <c r="L604" s="54" t="s">
        <v>1487</v>
      </c>
      <c r="M604" s="54" t="s">
        <v>793</v>
      </c>
      <c r="N604" s="55">
        <v>0</v>
      </c>
      <c r="O604" s="55">
        <v>97.87</v>
      </c>
      <c r="P604" s="55">
        <v>0</v>
      </c>
      <c r="Q604" s="55">
        <v>98.95</v>
      </c>
      <c r="R604" s="55">
        <v>0</v>
      </c>
      <c r="S604" s="55">
        <v>196.82</v>
      </c>
      <c r="T604" s="55">
        <v>0</v>
      </c>
      <c r="U604" s="55">
        <v>97.87</v>
      </c>
      <c r="V604" s="55">
        <v>0</v>
      </c>
      <c r="W604" s="55">
        <v>98.95</v>
      </c>
      <c r="X604" s="55">
        <v>0</v>
      </c>
      <c r="Y604" s="55">
        <v>196.82</v>
      </c>
      <c r="Z604" s="61">
        <f t="shared" si="32"/>
        <v>9.895000000000001E-6</v>
      </c>
      <c r="AA604" s="59" t="str">
        <f>HLOOKUP(F604,'HY Financials'!$4:$4,1,0)</f>
        <v>HDONTF</v>
      </c>
    </row>
    <row r="605" spans="1:28">
      <c r="A605" s="60">
        <f>IFERROR(VLOOKUP(J605,'TB mapping'!A:D,4,0),0)</f>
        <v>0</v>
      </c>
      <c r="B605" s="60">
        <f>IFERROR(VLOOKUP(J605,'TB mapping'!A:C,3,0),0)</f>
        <v>6.4</v>
      </c>
      <c r="C605" s="60" t="str">
        <f t="shared" si="30"/>
        <v>HDONTF0</v>
      </c>
      <c r="D605" s="60" t="str">
        <f t="shared" si="31"/>
        <v>HDONTF6.4</v>
      </c>
      <c r="E605" s="54" t="s">
        <v>790</v>
      </c>
      <c r="F605" s="54" t="s">
        <v>1437</v>
      </c>
      <c r="G605" s="54" t="s">
        <v>1439</v>
      </c>
      <c r="H605" s="55">
        <v>550000</v>
      </c>
      <c r="I605" s="54" t="s">
        <v>846</v>
      </c>
      <c r="J605" s="392">
        <v>555600</v>
      </c>
      <c r="K605" s="55">
        <v>0</v>
      </c>
      <c r="L605" s="54" t="s">
        <v>1488</v>
      </c>
      <c r="M605" s="54" t="s">
        <v>793</v>
      </c>
      <c r="N605" s="55">
        <v>0</v>
      </c>
      <c r="O605" s="55">
        <v>97.87</v>
      </c>
      <c r="P605" s="55">
        <v>0</v>
      </c>
      <c r="Q605" s="55">
        <v>98.95</v>
      </c>
      <c r="R605" s="55">
        <v>0</v>
      </c>
      <c r="S605" s="55">
        <v>196.82</v>
      </c>
      <c r="T605" s="55">
        <v>0</v>
      </c>
      <c r="U605" s="55">
        <v>97.87</v>
      </c>
      <c r="V605" s="55">
        <v>0</v>
      </c>
      <c r="W605" s="55">
        <v>98.95</v>
      </c>
      <c r="X605" s="55">
        <v>0</v>
      </c>
      <c r="Y605" s="55">
        <v>196.82</v>
      </c>
      <c r="Z605" s="61">
        <f t="shared" si="32"/>
        <v>9.895000000000001E-6</v>
      </c>
      <c r="AA605" s="59" t="str">
        <f>HLOOKUP(F605,'HY Financials'!$4:$4,1,0)</f>
        <v>HDONTF</v>
      </c>
    </row>
    <row r="606" spans="1:28">
      <c r="A606" s="60">
        <f>IFERROR(VLOOKUP(J606,'TB mapping'!A:D,4,0),0)</f>
        <v>0</v>
      </c>
      <c r="B606" s="60">
        <f>IFERROR(VLOOKUP(J606,'TB mapping'!A:C,3,0),0)</f>
        <v>6.4</v>
      </c>
      <c r="C606" s="60" t="str">
        <f t="shared" si="30"/>
        <v>HDONTF0</v>
      </c>
      <c r="D606" s="60" t="str">
        <f t="shared" si="31"/>
        <v>HDONTF6.4</v>
      </c>
      <c r="E606" s="54" t="s">
        <v>790</v>
      </c>
      <c r="F606" s="54" t="s">
        <v>1437</v>
      </c>
      <c r="G606" s="54" t="s">
        <v>1439</v>
      </c>
      <c r="H606" s="55">
        <v>550000</v>
      </c>
      <c r="I606" s="54" t="s">
        <v>846</v>
      </c>
      <c r="J606" s="392">
        <v>556653</v>
      </c>
      <c r="K606" s="55">
        <v>0</v>
      </c>
      <c r="L606" s="54" t="s">
        <v>2073</v>
      </c>
      <c r="M606" s="54" t="s">
        <v>793</v>
      </c>
      <c r="N606" s="55">
        <v>-43442.73</v>
      </c>
      <c r="O606" s="55">
        <v>0</v>
      </c>
      <c r="P606" s="55">
        <v>-69565.149999999994</v>
      </c>
      <c r="Q606" s="55">
        <v>0</v>
      </c>
      <c r="R606" s="55">
        <v>-113007.88</v>
      </c>
      <c r="S606" s="55">
        <v>0</v>
      </c>
      <c r="T606" s="55">
        <v>-43442.73</v>
      </c>
      <c r="U606" s="55">
        <v>0</v>
      </c>
      <c r="V606" s="55">
        <v>-69565.149999999994</v>
      </c>
      <c r="W606" s="55">
        <v>0</v>
      </c>
      <c r="X606" s="55">
        <v>-113007.88</v>
      </c>
      <c r="Y606" s="55">
        <v>0</v>
      </c>
      <c r="Z606" s="61">
        <f t="shared" si="32"/>
        <v>-6.9565149999999991E-3</v>
      </c>
      <c r="AA606" s="59" t="str">
        <f>HLOOKUP(F606,'HY Financials'!$4:$4,1,0)</f>
        <v>HDONTF</v>
      </c>
    </row>
    <row r="607" spans="1:28">
      <c r="A607" s="60">
        <f>IFERROR(VLOOKUP(J607,'TB mapping'!A:D,4,0),0)</f>
        <v>6.2</v>
      </c>
      <c r="B607" s="60">
        <f>IFERROR(VLOOKUP(J607,'TB mapping'!A:C,3,0),0)</f>
        <v>6.4</v>
      </c>
      <c r="C607" s="60" t="str">
        <f t="shared" si="30"/>
        <v>HDONTF6.2</v>
      </c>
      <c r="D607" s="60" t="str">
        <f t="shared" si="31"/>
        <v>HDONTF6.4</v>
      </c>
      <c r="E607" s="54" t="s">
        <v>790</v>
      </c>
      <c r="F607" s="54" t="s">
        <v>1437</v>
      </c>
      <c r="G607" s="54" t="s">
        <v>1439</v>
      </c>
      <c r="H607" s="55">
        <v>555100</v>
      </c>
      <c r="I607" s="54" t="s">
        <v>863</v>
      </c>
      <c r="J607" s="392">
        <v>555100</v>
      </c>
      <c r="K607" s="55">
        <v>0</v>
      </c>
      <c r="L607" s="54" t="s">
        <v>864</v>
      </c>
      <c r="M607" s="54" t="s">
        <v>793</v>
      </c>
      <c r="N607" s="55">
        <v>-1018144.91</v>
      </c>
      <c r="O607" s="55">
        <v>0</v>
      </c>
      <c r="P607" s="55">
        <v>-1535541.25</v>
      </c>
      <c r="Q607" s="55">
        <v>0</v>
      </c>
      <c r="R607" s="55">
        <v>-2553686.16</v>
      </c>
      <c r="S607" s="55">
        <v>0</v>
      </c>
      <c r="T607" s="55">
        <v>-1018144.91</v>
      </c>
      <c r="U607" s="55">
        <v>0</v>
      </c>
      <c r="V607" s="55">
        <v>-1535541.25</v>
      </c>
      <c r="W607" s="55">
        <v>0</v>
      </c>
      <c r="X607" s="55">
        <v>-2553686.16</v>
      </c>
      <c r="Y607" s="55">
        <v>0</v>
      </c>
      <c r="Z607" s="61">
        <f t="shared" si="32"/>
        <v>-0.15355412500000001</v>
      </c>
      <c r="AA607" s="59" t="str">
        <f>HLOOKUP(F607,'HY Financials'!$4:$4,1,0)</f>
        <v>HDONTF</v>
      </c>
    </row>
    <row r="608" spans="1:28">
      <c r="A608" s="60">
        <f>IFERROR(VLOOKUP(J608,'TB mapping'!A:D,4,0),0)</f>
        <v>6.2</v>
      </c>
      <c r="B608" s="60">
        <f>IFERROR(VLOOKUP(J608,'TB mapping'!A:C,3,0),0)</f>
        <v>6.4</v>
      </c>
      <c r="C608" s="60" t="str">
        <f t="shared" si="30"/>
        <v>HDONTF6.2</v>
      </c>
      <c r="D608" s="60" t="str">
        <f t="shared" si="31"/>
        <v>HDONTF6.4</v>
      </c>
      <c r="E608" s="54" t="s">
        <v>790</v>
      </c>
      <c r="F608" s="54" t="s">
        <v>1437</v>
      </c>
      <c r="G608" s="54" t="s">
        <v>1439</v>
      </c>
      <c r="H608" s="55">
        <v>555100</v>
      </c>
      <c r="I608" s="54" t="s">
        <v>863</v>
      </c>
      <c r="J608" s="392">
        <v>555329</v>
      </c>
      <c r="K608" s="55">
        <v>0</v>
      </c>
      <c r="L608" s="54" t="s">
        <v>1491</v>
      </c>
      <c r="M608" s="54" t="s">
        <v>793</v>
      </c>
      <c r="N608" s="55">
        <v>0</v>
      </c>
      <c r="O608" s="55">
        <v>1087.67</v>
      </c>
      <c r="P608" s="55">
        <v>0</v>
      </c>
      <c r="Q608" s="55">
        <v>1099.56</v>
      </c>
      <c r="R608" s="55">
        <v>0</v>
      </c>
      <c r="S608" s="55">
        <v>2187.23</v>
      </c>
      <c r="T608" s="55">
        <v>0</v>
      </c>
      <c r="U608" s="55">
        <v>1087.67</v>
      </c>
      <c r="V608" s="55">
        <v>0</v>
      </c>
      <c r="W608" s="55">
        <v>1099.56</v>
      </c>
      <c r="X608" s="55">
        <v>0</v>
      </c>
      <c r="Y608" s="55">
        <v>2187.23</v>
      </c>
      <c r="Z608" s="61">
        <f t="shared" si="32"/>
        <v>1.0995599999999999E-4</v>
      </c>
      <c r="AA608" s="59" t="str">
        <f>HLOOKUP(F608,'HY Financials'!$4:$4,1,0)</f>
        <v>HDONTF</v>
      </c>
    </row>
    <row r="609" spans="1:27">
      <c r="A609" s="60">
        <f>IFERROR(VLOOKUP(J609,'TB mapping'!A:D,4,0),0)</f>
        <v>0</v>
      </c>
      <c r="B609" s="60" t="str">
        <f>IFERROR(VLOOKUP(J609,'TB mapping'!A:C,3,0),0)</f>
        <v>ignore</v>
      </c>
      <c r="C609" s="60" t="str">
        <f t="shared" si="30"/>
        <v>HDONTF0</v>
      </c>
      <c r="D609" s="60" t="str">
        <f t="shared" si="31"/>
        <v>HDONTFignore</v>
      </c>
      <c r="E609" s="54" t="s">
        <v>790</v>
      </c>
      <c r="F609" s="54" t="s">
        <v>1437</v>
      </c>
      <c r="G609" s="54" t="s">
        <v>1439</v>
      </c>
      <c r="H609" s="55">
        <v>555300</v>
      </c>
      <c r="I609" s="54" t="s">
        <v>951</v>
      </c>
      <c r="J609" s="55">
        <v>553301</v>
      </c>
      <c r="K609" s="55">
        <v>0</v>
      </c>
      <c r="L609" s="54" t="s">
        <v>952</v>
      </c>
      <c r="M609" s="54" t="s">
        <v>793</v>
      </c>
      <c r="N609" s="55">
        <v>-194970.91</v>
      </c>
      <c r="O609" s="55">
        <v>0</v>
      </c>
      <c r="P609" s="55">
        <v>-106973.42</v>
      </c>
      <c r="Q609" s="55">
        <v>0</v>
      </c>
      <c r="R609" s="55">
        <v>-301944.33</v>
      </c>
      <c r="S609" s="55">
        <v>0</v>
      </c>
      <c r="T609" s="55">
        <v>-194970.91</v>
      </c>
      <c r="U609" s="55">
        <v>0</v>
      </c>
      <c r="V609" s="55">
        <v>-106973.42</v>
      </c>
      <c r="W609" s="55">
        <v>0</v>
      </c>
      <c r="X609" s="55">
        <v>-301944.33</v>
      </c>
      <c r="Y609" s="55">
        <v>0</v>
      </c>
      <c r="Z609" s="61">
        <f t="shared" si="32"/>
        <v>-1.0697342E-2</v>
      </c>
      <c r="AA609" s="59" t="str">
        <f>HLOOKUP(F609,'HY Financials'!$4:$4,1,0)</f>
        <v>HDONTF</v>
      </c>
    </row>
    <row r="610" spans="1:27">
      <c r="A610" s="60">
        <f>IFERROR(VLOOKUP(J610,'TB mapping'!A:D,4,0),0)</f>
        <v>0</v>
      </c>
      <c r="B610" s="60" t="str">
        <f>IFERROR(VLOOKUP(J610,'TB mapping'!A:C,3,0),0)</f>
        <v>ignore</v>
      </c>
      <c r="C610" s="60" t="str">
        <f t="shared" si="30"/>
        <v>HDONTF0</v>
      </c>
      <c r="D610" s="60" t="str">
        <f t="shared" si="31"/>
        <v>HDONTFignore</v>
      </c>
      <c r="E610" s="54" t="s">
        <v>790</v>
      </c>
      <c r="F610" s="54" t="s">
        <v>1437</v>
      </c>
      <c r="G610" s="54" t="s">
        <v>1439</v>
      </c>
      <c r="H610" s="55">
        <v>555300</v>
      </c>
      <c r="I610" s="54" t="s">
        <v>951</v>
      </c>
      <c r="J610" s="55">
        <v>554348</v>
      </c>
      <c r="K610" s="55">
        <v>0</v>
      </c>
      <c r="L610" s="54" t="s">
        <v>1007</v>
      </c>
      <c r="M610" s="54" t="s">
        <v>793</v>
      </c>
      <c r="N610" s="55">
        <v>-106.97</v>
      </c>
      <c r="O610" s="55">
        <v>0</v>
      </c>
      <c r="P610" s="55">
        <v>-509.08</v>
      </c>
      <c r="Q610" s="55">
        <v>0</v>
      </c>
      <c r="R610" s="55">
        <v>-616.05000000000007</v>
      </c>
      <c r="S610" s="55">
        <v>0</v>
      </c>
      <c r="T610" s="55">
        <v>-106.97</v>
      </c>
      <c r="U610" s="55">
        <v>0</v>
      </c>
      <c r="V610" s="55">
        <v>-509.08</v>
      </c>
      <c r="W610" s="55">
        <v>0</v>
      </c>
      <c r="X610" s="55">
        <v>-616.05000000000007</v>
      </c>
      <c r="Y610" s="55">
        <v>0</v>
      </c>
      <c r="Z610" s="61">
        <f t="shared" si="32"/>
        <v>-5.0908000000000001E-5</v>
      </c>
      <c r="AA610" s="59" t="str">
        <f>HLOOKUP(F610,'HY Financials'!$4:$4,1,0)</f>
        <v>HDONTF</v>
      </c>
    </row>
    <row r="611" spans="1:27">
      <c r="A611" s="60">
        <f>IFERROR(VLOOKUP(J611,'TB mapping'!A:D,4,0),0)</f>
        <v>0</v>
      </c>
      <c r="B611" s="60" t="str">
        <f>IFERROR(VLOOKUP(J611,'TB mapping'!A:C,3,0),0)</f>
        <v>ignore</v>
      </c>
      <c r="C611" s="60" t="str">
        <f t="shared" si="30"/>
        <v>HDONTF0</v>
      </c>
      <c r="D611" s="60" t="str">
        <f t="shared" si="31"/>
        <v>HDONTFignore</v>
      </c>
      <c r="E611" s="54" t="s">
        <v>790</v>
      </c>
      <c r="F611" s="54" t="s">
        <v>1437</v>
      </c>
      <c r="G611" s="54" t="s">
        <v>1439</v>
      </c>
      <c r="H611" s="55">
        <v>555300</v>
      </c>
      <c r="I611" s="54" t="s">
        <v>951</v>
      </c>
      <c r="J611" s="55">
        <v>554366</v>
      </c>
      <c r="K611" s="55">
        <v>0</v>
      </c>
      <c r="L611" s="54" t="s">
        <v>1054</v>
      </c>
      <c r="M611" s="54" t="s">
        <v>793</v>
      </c>
      <c r="N611" s="55">
        <v>-266.75</v>
      </c>
      <c r="O611" s="55">
        <v>0</v>
      </c>
      <c r="P611" s="55">
        <v>-287.68</v>
      </c>
      <c r="Q611" s="55">
        <v>0</v>
      </c>
      <c r="R611" s="55">
        <v>-554.43000000000006</v>
      </c>
      <c r="S611" s="55">
        <v>0</v>
      </c>
      <c r="T611" s="55">
        <v>-266.75</v>
      </c>
      <c r="U611" s="55">
        <v>0</v>
      </c>
      <c r="V611" s="55">
        <v>-287.68</v>
      </c>
      <c r="W611" s="55">
        <v>0</v>
      </c>
      <c r="X611" s="55">
        <v>-554.43000000000006</v>
      </c>
      <c r="Y611" s="55">
        <v>0</v>
      </c>
      <c r="Z611" s="61">
        <f t="shared" si="32"/>
        <v>-2.8768E-5</v>
      </c>
      <c r="AA611" s="59" t="str">
        <f>HLOOKUP(F611,'HY Financials'!$4:$4,1,0)</f>
        <v>HDONTF</v>
      </c>
    </row>
    <row r="612" spans="1:27">
      <c r="A612" s="60">
        <f>IFERROR(VLOOKUP(J612,'TB mapping'!A:D,4,0),0)</f>
        <v>0</v>
      </c>
      <c r="B612" s="60" t="str">
        <f>IFERROR(VLOOKUP(J612,'TB mapping'!A:C,3,0),0)</f>
        <v>ignore</v>
      </c>
      <c r="C612" s="60" t="str">
        <f t="shared" si="30"/>
        <v>HDONTF0</v>
      </c>
      <c r="D612" s="60" t="str">
        <f t="shared" si="31"/>
        <v>HDONTFignore</v>
      </c>
      <c r="E612" s="54" t="s">
        <v>790</v>
      </c>
      <c r="F612" s="54" t="s">
        <v>1437</v>
      </c>
      <c r="G612" s="54" t="s">
        <v>1439</v>
      </c>
      <c r="H612" s="55">
        <v>555300</v>
      </c>
      <c r="I612" s="54" t="s">
        <v>951</v>
      </c>
      <c r="J612" s="55">
        <v>554368</v>
      </c>
      <c r="K612" s="55">
        <v>0</v>
      </c>
      <c r="L612" s="54" t="s">
        <v>1033</v>
      </c>
      <c r="M612" s="54" t="s">
        <v>793</v>
      </c>
      <c r="N612" s="55">
        <v>-146.47999999999999</v>
      </c>
      <c r="O612" s="55">
        <v>0</v>
      </c>
      <c r="P612" s="55">
        <v>-108.22</v>
      </c>
      <c r="Q612" s="55">
        <v>0</v>
      </c>
      <c r="R612" s="55">
        <v>-254.7</v>
      </c>
      <c r="S612" s="55">
        <v>0</v>
      </c>
      <c r="T612" s="55">
        <v>-146.47999999999999</v>
      </c>
      <c r="U612" s="55">
        <v>0</v>
      </c>
      <c r="V612" s="55">
        <v>-108.22</v>
      </c>
      <c r="W612" s="55">
        <v>0</v>
      </c>
      <c r="X612" s="55">
        <v>-254.7</v>
      </c>
      <c r="Y612" s="55">
        <v>0</v>
      </c>
      <c r="Z612" s="61">
        <f t="shared" si="32"/>
        <v>-1.0821999999999999E-5</v>
      </c>
      <c r="AA612" s="59" t="str">
        <f>HLOOKUP(F612,'HY Financials'!$4:$4,1,0)</f>
        <v>HDONTF</v>
      </c>
    </row>
    <row r="613" spans="1:27">
      <c r="A613" s="60">
        <f>IFERROR(VLOOKUP(J613,'TB mapping'!A:D,4,0),0)</f>
        <v>0</v>
      </c>
      <c r="B613" s="60" t="str">
        <f>IFERROR(VLOOKUP(J613,'TB mapping'!A:C,3,0),0)</f>
        <v>ignore</v>
      </c>
      <c r="C613" s="60" t="str">
        <f t="shared" si="30"/>
        <v>HDONTF0</v>
      </c>
      <c r="D613" s="60" t="str">
        <f t="shared" si="31"/>
        <v>HDONTFignore</v>
      </c>
      <c r="E613" s="54" t="s">
        <v>790</v>
      </c>
      <c r="F613" s="54" t="s">
        <v>1437</v>
      </c>
      <c r="G613" s="54" t="s">
        <v>1439</v>
      </c>
      <c r="H613" s="55">
        <v>555300</v>
      </c>
      <c r="I613" s="54" t="s">
        <v>951</v>
      </c>
      <c r="J613" s="55">
        <v>554373</v>
      </c>
      <c r="K613" s="55">
        <v>0</v>
      </c>
      <c r="L613" s="54" t="s">
        <v>1055</v>
      </c>
      <c r="M613" s="54" t="s">
        <v>793</v>
      </c>
      <c r="N613" s="55">
        <v>-404658.48</v>
      </c>
      <c r="O613" s="55">
        <v>0</v>
      </c>
      <c r="P613" s="55">
        <v>-414612.52</v>
      </c>
      <c r="Q613" s="55">
        <v>0</v>
      </c>
      <c r="R613" s="55">
        <v>-819271</v>
      </c>
      <c r="S613" s="55">
        <v>0</v>
      </c>
      <c r="T613" s="55">
        <v>-404658.48</v>
      </c>
      <c r="U613" s="55">
        <v>0</v>
      </c>
      <c r="V613" s="55">
        <v>-414612.52</v>
      </c>
      <c r="W613" s="55">
        <v>0</v>
      </c>
      <c r="X613" s="55">
        <v>-819271</v>
      </c>
      <c r="Y613" s="55">
        <v>0</v>
      </c>
      <c r="Z613" s="61">
        <f t="shared" si="32"/>
        <v>-4.1461252000000004E-2</v>
      </c>
      <c r="AA613" s="59" t="str">
        <f>HLOOKUP(F613,'HY Financials'!$4:$4,1,0)</f>
        <v>HDONTF</v>
      </c>
    </row>
    <row r="614" spans="1:27">
      <c r="A614" s="60">
        <f>IFERROR(VLOOKUP(J614,'TB mapping'!A:D,4,0),0)</f>
        <v>0</v>
      </c>
      <c r="B614" s="60" t="str">
        <f>IFERROR(VLOOKUP(J614,'TB mapping'!A:C,3,0),0)</f>
        <v>ignore</v>
      </c>
      <c r="C614" s="60" t="str">
        <f t="shared" si="30"/>
        <v>HDONTF0</v>
      </c>
      <c r="D614" s="60" t="str">
        <f t="shared" si="31"/>
        <v>HDONTFignore</v>
      </c>
      <c r="E614" s="54" t="s">
        <v>790</v>
      </c>
      <c r="F614" s="54" t="s">
        <v>1437</v>
      </c>
      <c r="G614" s="54" t="s">
        <v>1439</v>
      </c>
      <c r="H614" s="55">
        <v>555300</v>
      </c>
      <c r="I614" s="54" t="s">
        <v>951</v>
      </c>
      <c r="J614" s="55">
        <v>554374</v>
      </c>
      <c r="K614" s="55">
        <v>0</v>
      </c>
      <c r="L614" s="54" t="s">
        <v>1034</v>
      </c>
      <c r="M614" s="54" t="s">
        <v>793</v>
      </c>
      <c r="N614" s="55">
        <v>-495982.69</v>
      </c>
      <c r="O614" s="55">
        <v>0</v>
      </c>
      <c r="P614" s="55">
        <v>-1837.96</v>
      </c>
      <c r="Q614" s="55">
        <v>0</v>
      </c>
      <c r="R614" s="55">
        <v>-497820.65</v>
      </c>
      <c r="S614" s="55">
        <v>0</v>
      </c>
      <c r="T614" s="55">
        <v>-495982.69</v>
      </c>
      <c r="U614" s="55">
        <v>0</v>
      </c>
      <c r="V614" s="55">
        <v>-1837.96</v>
      </c>
      <c r="W614" s="55">
        <v>0</v>
      </c>
      <c r="X614" s="55">
        <v>-497820.65</v>
      </c>
      <c r="Y614" s="55">
        <v>0</v>
      </c>
      <c r="Z614" s="61">
        <f t="shared" si="32"/>
        <v>-1.8379600000000001E-4</v>
      </c>
      <c r="AA614" s="59" t="str">
        <f>HLOOKUP(F614,'HY Financials'!$4:$4,1,0)</f>
        <v>HDONTF</v>
      </c>
    </row>
    <row r="615" spans="1:27">
      <c r="A615" s="60" t="str">
        <f>IFERROR(VLOOKUP(J615,'TB mapping'!A:D,4,0),0)</f>
        <v>Ignore</v>
      </c>
      <c r="B615" s="60" t="str">
        <f>IFERROR(VLOOKUP(J615,'TB mapping'!A:C,3,0),0)</f>
        <v>Ignore</v>
      </c>
      <c r="C615" s="60" t="str">
        <f t="shared" si="30"/>
        <v>HDSTIFIgnore</v>
      </c>
      <c r="D615" s="60" t="str">
        <f t="shared" si="31"/>
        <v>HDSTIFIgnore</v>
      </c>
      <c r="E615" s="54" t="s">
        <v>790</v>
      </c>
      <c r="F615" s="54" t="s">
        <v>3</v>
      </c>
      <c r="G615" s="54" t="s">
        <v>1193</v>
      </c>
      <c r="H615" s="55">
        <v>102000</v>
      </c>
      <c r="I615" s="54" t="s">
        <v>791</v>
      </c>
      <c r="J615" s="55">
        <v>102120</v>
      </c>
      <c r="K615" s="55">
        <v>0</v>
      </c>
      <c r="L615" s="54" t="s">
        <v>792</v>
      </c>
      <c r="M615" s="54" t="s">
        <v>793</v>
      </c>
      <c r="N615" s="55">
        <v>-2156168638.9899998</v>
      </c>
      <c r="O615" s="55">
        <v>0</v>
      </c>
      <c r="P615" s="55">
        <v>0</v>
      </c>
      <c r="Q615" s="55">
        <v>566024273</v>
      </c>
      <c r="R615" s="55">
        <v>-1590144365.99</v>
      </c>
      <c r="S615" s="55">
        <v>0</v>
      </c>
      <c r="T615" s="55">
        <v>-2156168638.9899998</v>
      </c>
      <c r="U615" s="55">
        <v>0</v>
      </c>
      <c r="V615" s="55">
        <v>0</v>
      </c>
      <c r="W615" s="55">
        <v>566024273</v>
      </c>
      <c r="X615" s="55">
        <v>-1590144365.99</v>
      </c>
      <c r="Y615" s="55">
        <v>0</v>
      </c>
      <c r="Z615" s="61">
        <f t="shared" si="32"/>
        <v>56.602427300000002</v>
      </c>
      <c r="AA615" s="59" t="str">
        <f>HLOOKUP(F615,'HY Financials'!$4:$4,1,0)</f>
        <v>HDSTIF</v>
      </c>
    </row>
    <row r="616" spans="1:27">
      <c r="A616" s="60" t="str">
        <f>IFERROR(VLOOKUP(J616,'TB mapping'!A:D,4,0),0)</f>
        <v>Ignore</v>
      </c>
      <c r="B616" s="60" t="str">
        <f>IFERROR(VLOOKUP(J616,'TB mapping'!A:C,3,0),0)</f>
        <v>Ignore</v>
      </c>
      <c r="C616" s="60" t="str">
        <f t="shared" si="30"/>
        <v>HDSTIFIgnore</v>
      </c>
      <c r="D616" s="60" t="str">
        <f t="shared" si="31"/>
        <v>HDSTIFIgnore</v>
      </c>
      <c r="E616" s="54" t="s">
        <v>790</v>
      </c>
      <c r="F616" s="54" t="s">
        <v>3</v>
      </c>
      <c r="G616" s="54" t="s">
        <v>1193</v>
      </c>
      <c r="H616" s="55">
        <v>102000</v>
      </c>
      <c r="I616" s="54" t="s">
        <v>791</v>
      </c>
      <c r="J616" s="55">
        <v>102130</v>
      </c>
      <c r="K616" s="55">
        <v>0</v>
      </c>
      <c r="L616" s="54" t="s">
        <v>882</v>
      </c>
      <c r="M616" s="54" t="s">
        <v>793</v>
      </c>
      <c r="N616" s="55">
        <v>-502134000</v>
      </c>
      <c r="O616" s="55">
        <v>0</v>
      </c>
      <c r="P616" s="55">
        <v>0</v>
      </c>
      <c r="Q616" s="55">
        <v>249068950</v>
      </c>
      <c r="R616" s="55">
        <v>-253065050</v>
      </c>
      <c r="S616" s="55">
        <v>0</v>
      </c>
      <c r="T616" s="55">
        <v>-502134000</v>
      </c>
      <c r="U616" s="55">
        <v>0</v>
      </c>
      <c r="V616" s="55">
        <v>0</v>
      </c>
      <c r="W616" s="55">
        <v>249068950</v>
      </c>
      <c r="X616" s="55">
        <v>-253065050</v>
      </c>
      <c r="Y616" s="55">
        <v>0</v>
      </c>
      <c r="Z616" s="61">
        <f t="shared" si="32"/>
        <v>24.906894999999999</v>
      </c>
      <c r="AA616" s="59" t="str">
        <f>HLOOKUP(F616,'HY Financials'!$4:$4,1,0)</f>
        <v>HDSTIF</v>
      </c>
    </row>
    <row r="617" spans="1:27">
      <c r="A617" s="60" t="str">
        <f>IFERROR(VLOOKUP(J617,'TB mapping'!A:D,4,0),0)</f>
        <v>Ignore</v>
      </c>
      <c r="B617" s="60" t="str">
        <f>IFERROR(VLOOKUP(J617,'TB mapping'!A:C,3,0),0)</f>
        <v>Ignore</v>
      </c>
      <c r="C617" s="60" t="str">
        <f t="shared" si="30"/>
        <v>HDSTIFIgnore</v>
      </c>
      <c r="D617" s="60" t="str">
        <f t="shared" si="31"/>
        <v>HDSTIFIgnore</v>
      </c>
      <c r="E617" s="54" t="s">
        <v>790</v>
      </c>
      <c r="F617" s="54" t="s">
        <v>3</v>
      </c>
      <c r="G617" s="54" t="s">
        <v>1193</v>
      </c>
      <c r="H617" s="55">
        <v>102000</v>
      </c>
      <c r="I617" s="54" t="s">
        <v>791</v>
      </c>
      <c r="J617" s="55">
        <v>102135</v>
      </c>
      <c r="K617" s="55">
        <v>0</v>
      </c>
      <c r="L617" s="54" t="s">
        <v>883</v>
      </c>
      <c r="M617" s="54" t="s">
        <v>793</v>
      </c>
      <c r="N617" s="55">
        <v>-318655981</v>
      </c>
      <c r="O617" s="55">
        <v>0</v>
      </c>
      <c r="P617" s="55">
        <v>0</v>
      </c>
      <c r="Q617" s="55">
        <v>161281770</v>
      </c>
      <c r="R617" s="55">
        <v>-157374211</v>
      </c>
      <c r="S617" s="55">
        <v>0</v>
      </c>
      <c r="T617" s="55">
        <v>-318655981</v>
      </c>
      <c r="U617" s="55">
        <v>0</v>
      </c>
      <c r="V617" s="55">
        <v>0</v>
      </c>
      <c r="W617" s="55">
        <v>161281770</v>
      </c>
      <c r="X617" s="55">
        <v>-157374211</v>
      </c>
      <c r="Y617" s="55">
        <v>0</v>
      </c>
      <c r="Z617" s="61">
        <f t="shared" si="32"/>
        <v>16.128177000000001</v>
      </c>
      <c r="AA617" s="59" t="str">
        <f>HLOOKUP(F617,'HY Financials'!$4:$4,1,0)</f>
        <v>HDSTIF</v>
      </c>
    </row>
    <row r="618" spans="1:27">
      <c r="A618" s="60" t="str">
        <f>IFERROR(VLOOKUP(J618,'TB mapping'!A:D,4,0),0)</f>
        <v>Ignore</v>
      </c>
      <c r="B618" s="60" t="str">
        <f>IFERROR(VLOOKUP(J618,'TB mapping'!A:C,3,0),0)</f>
        <v>Ignore</v>
      </c>
      <c r="C618" s="60" t="str">
        <f t="shared" si="30"/>
        <v>HDSTIFIgnore</v>
      </c>
      <c r="D618" s="60" t="str">
        <f t="shared" si="31"/>
        <v>HDSTIFIgnore</v>
      </c>
      <c r="E618" s="54" t="s">
        <v>790</v>
      </c>
      <c r="F618" s="54" t="s">
        <v>3</v>
      </c>
      <c r="G618" s="54" t="s">
        <v>1193</v>
      </c>
      <c r="H618" s="55">
        <v>102000</v>
      </c>
      <c r="I618" s="54" t="s">
        <v>791</v>
      </c>
      <c r="J618" s="55">
        <v>102190</v>
      </c>
      <c r="K618" s="55">
        <v>0</v>
      </c>
      <c r="L618" s="54" t="s">
        <v>868</v>
      </c>
      <c r="M618" s="54" t="s">
        <v>793</v>
      </c>
      <c r="N618" s="55">
        <v>0</v>
      </c>
      <c r="O618" s="55">
        <v>0</v>
      </c>
      <c r="P618" s="55">
        <v>-381420050</v>
      </c>
      <c r="Q618" s="55">
        <v>0</v>
      </c>
      <c r="R618" s="55">
        <v>-381420050</v>
      </c>
      <c r="S618" s="55">
        <v>0</v>
      </c>
      <c r="T618" s="55">
        <v>0</v>
      </c>
      <c r="U618" s="55">
        <v>0</v>
      </c>
      <c r="V618" s="55">
        <v>-381420050</v>
      </c>
      <c r="W618" s="55">
        <v>0</v>
      </c>
      <c r="X618" s="55">
        <v>-381420050</v>
      </c>
      <c r="Y618" s="55">
        <v>0</v>
      </c>
      <c r="Z618" s="61">
        <f t="shared" si="32"/>
        <v>-38.142004999999997</v>
      </c>
      <c r="AA618" s="59" t="str">
        <f>HLOOKUP(F618,'HY Financials'!$4:$4,1,0)</f>
        <v>HDSTIF</v>
      </c>
    </row>
    <row r="619" spans="1:27">
      <c r="A619" s="60">
        <f>IFERROR(VLOOKUP(J619,'TB mapping'!A:D,4,0),0)</f>
        <v>0</v>
      </c>
      <c r="B619" s="60">
        <f>IFERROR(VLOOKUP(J619,'TB mapping'!A:C,3,0),0)</f>
        <v>0</v>
      </c>
      <c r="C619" s="60" t="str">
        <f t="shared" si="30"/>
        <v>HDSTIF0</v>
      </c>
      <c r="D619" s="60" t="str">
        <f t="shared" si="31"/>
        <v>HDSTIF0</v>
      </c>
      <c r="E619" s="54" t="s">
        <v>790</v>
      </c>
      <c r="F619" s="54" t="s">
        <v>3</v>
      </c>
      <c r="G619" s="54" t="s">
        <v>1193</v>
      </c>
      <c r="H619" s="55">
        <v>102000</v>
      </c>
      <c r="I619" s="54" t="s">
        <v>791</v>
      </c>
      <c r="J619" s="55">
        <v>102230</v>
      </c>
      <c r="K619" s="55">
        <v>0</v>
      </c>
      <c r="L619" s="54" t="s">
        <v>1803</v>
      </c>
      <c r="M619" s="54" t="s">
        <v>793</v>
      </c>
      <c r="N619" s="55">
        <v>-111363118.56999999</v>
      </c>
      <c r="O619" s="55">
        <v>0</v>
      </c>
      <c r="P619" s="55">
        <v>0</v>
      </c>
      <c r="Q619" s="55">
        <v>111363118.56999999</v>
      </c>
      <c r="R619" s="55">
        <v>0</v>
      </c>
      <c r="S619" s="55">
        <v>0</v>
      </c>
      <c r="T619" s="55">
        <v>-111363118.56999999</v>
      </c>
      <c r="U619" s="55">
        <v>0</v>
      </c>
      <c r="V619" s="55">
        <v>0</v>
      </c>
      <c r="W619" s="55">
        <v>111363118.56999999</v>
      </c>
      <c r="X619" s="55">
        <v>0</v>
      </c>
      <c r="Y619" s="55">
        <v>0</v>
      </c>
      <c r="Z619" s="61">
        <f t="shared" si="32"/>
        <v>11.136311856999999</v>
      </c>
      <c r="AA619" s="59" t="str">
        <f>HLOOKUP(F619,'HY Financials'!$4:$4,1,0)</f>
        <v>HDSTIF</v>
      </c>
    </row>
    <row r="620" spans="1:27">
      <c r="A620" s="60" t="str">
        <f>IFERROR(VLOOKUP(J620,'TB mapping'!A:D,4,0),0)</f>
        <v>Ignore</v>
      </c>
      <c r="B620" s="60" t="str">
        <f>IFERROR(VLOOKUP(J620,'TB mapping'!A:C,3,0),0)</f>
        <v>Ignore</v>
      </c>
      <c r="C620" s="60" t="str">
        <f t="shared" si="30"/>
        <v>HDSTIFIgnore</v>
      </c>
      <c r="D620" s="60" t="str">
        <f t="shared" si="31"/>
        <v>HDSTIFIgnore</v>
      </c>
      <c r="E620" s="54" t="s">
        <v>790</v>
      </c>
      <c r="F620" s="54" t="s">
        <v>3</v>
      </c>
      <c r="G620" s="54" t="s">
        <v>1193</v>
      </c>
      <c r="H620" s="55">
        <v>110000</v>
      </c>
      <c r="I620" s="54" t="s">
        <v>795</v>
      </c>
      <c r="J620" s="55">
        <v>103122</v>
      </c>
      <c r="K620" s="55">
        <v>0</v>
      </c>
      <c r="L620" s="54" t="s">
        <v>1343</v>
      </c>
      <c r="M620" s="54" t="s">
        <v>793</v>
      </c>
      <c r="N620" s="55">
        <v>-150000</v>
      </c>
      <c r="O620" s="55">
        <v>0</v>
      </c>
      <c r="P620" s="55">
        <v>0</v>
      </c>
      <c r="Q620" s="55">
        <v>103333.33</v>
      </c>
      <c r="R620" s="55">
        <v>-46666.67</v>
      </c>
      <c r="S620" s="55">
        <v>0</v>
      </c>
      <c r="T620" s="55">
        <v>-150000</v>
      </c>
      <c r="U620" s="55">
        <v>0</v>
      </c>
      <c r="V620" s="55">
        <v>0</v>
      </c>
      <c r="W620" s="55">
        <v>103333.33</v>
      </c>
      <c r="X620" s="55">
        <v>-46666.67</v>
      </c>
      <c r="Y620" s="55">
        <v>0</v>
      </c>
      <c r="Z620" s="61">
        <f t="shared" si="32"/>
        <v>1.0333333E-2</v>
      </c>
      <c r="AA620" s="59" t="str">
        <f>HLOOKUP(F620,'HY Financials'!$4:$4,1,0)</f>
        <v>HDSTIF</v>
      </c>
    </row>
    <row r="621" spans="1:27">
      <c r="A621" s="60" t="str">
        <f>IFERROR(VLOOKUP(J621,'TB mapping'!A:D,4,0),0)</f>
        <v>Ignore</v>
      </c>
      <c r="B621" s="60" t="str">
        <f>IFERROR(VLOOKUP(J621,'TB mapping'!A:C,3,0),0)</f>
        <v>Ignore</v>
      </c>
      <c r="C621" s="60" t="str">
        <f t="shared" si="30"/>
        <v>HDSTIFIgnore</v>
      </c>
      <c r="D621" s="60" t="str">
        <f t="shared" si="31"/>
        <v>HDSTIFIgnore</v>
      </c>
      <c r="E621" s="54" t="s">
        <v>790</v>
      </c>
      <c r="F621" s="54" t="s">
        <v>3</v>
      </c>
      <c r="G621" s="54" t="s">
        <v>1193</v>
      </c>
      <c r="H621" s="55">
        <v>110000</v>
      </c>
      <c r="I621" s="54" t="s">
        <v>795</v>
      </c>
      <c r="J621" s="55">
        <v>110119</v>
      </c>
      <c r="K621" s="55">
        <v>0</v>
      </c>
      <c r="L621" s="54" t="s">
        <v>796</v>
      </c>
      <c r="M621" s="54" t="s">
        <v>793</v>
      </c>
      <c r="N621" s="55">
        <v>-1054258</v>
      </c>
      <c r="O621" s="55">
        <v>0</v>
      </c>
      <c r="P621" s="55">
        <v>0</v>
      </c>
      <c r="Q621" s="55">
        <v>510158</v>
      </c>
      <c r="R621" s="55">
        <v>-544100</v>
      </c>
      <c r="S621" s="55">
        <v>0</v>
      </c>
      <c r="T621" s="55">
        <v>-1054258</v>
      </c>
      <c r="U621" s="55">
        <v>0</v>
      </c>
      <c r="V621" s="55">
        <v>0</v>
      </c>
      <c r="W621" s="55">
        <v>510158</v>
      </c>
      <c r="X621" s="55">
        <v>-544100</v>
      </c>
      <c r="Y621" s="55">
        <v>0</v>
      </c>
      <c r="Z621" s="61">
        <f t="shared" si="32"/>
        <v>5.10158E-2</v>
      </c>
      <c r="AA621" s="59" t="str">
        <f>HLOOKUP(F621,'HY Financials'!$4:$4,1,0)</f>
        <v>HDSTIF</v>
      </c>
    </row>
    <row r="622" spans="1:27">
      <c r="A622" s="60">
        <f>IFERROR(VLOOKUP(J622,'TB mapping'!A:D,4,0),0)</f>
        <v>0</v>
      </c>
      <c r="B622" s="60">
        <f>IFERROR(VLOOKUP(J622,'TB mapping'!A:C,3,0),0)</f>
        <v>0</v>
      </c>
      <c r="C622" s="60" t="str">
        <f t="shared" si="30"/>
        <v>HDSTIF0</v>
      </c>
      <c r="D622" s="60" t="str">
        <f t="shared" si="31"/>
        <v>HDSTIF0</v>
      </c>
      <c r="E622" s="54" t="s">
        <v>790</v>
      </c>
      <c r="F622" s="54" t="s">
        <v>3</v>
      </c>
      <c r="G622" s="54" t="s">
        <v>1193</v>
      </c>
      <c r="H622" s="55">
        <v>110000</v>
      </c>
      <c r="I622" s="54" t="s">
        <v>795</v>
      </c>
      <c r="J622" s="55">
        <v>110122</v>
      </c>
      <c r="K622" s="55">
        <v>0</v>
      </c>
      <c r="L622" s="54" t="s">
        <v>2305</v>
      </c>
      <c r="M622" s="54" t="s">
        <v>793</v>
      </c>
      <c r="N622" s="55">
        <v>0</v>
      </c>
      <c r="O622" s="55">
        <v>0</v>
      </c>
      <c r="P622" s="55">
        <v>-20000</v>
      </c>
      <c r="Q622" s="55">
        <v>0</v>
      </c>
      <c r="R622" s="55">
        <v>-20000</v>
      </c>
      <c r="S622" s="55">
        <v>0</v>
      </c>
      <c r="T622" s="55">
        <v>0</v>
      </c>
      <c r="U622" s="55">
        <v>0</v>
      </c>
      <c r="V622" s="55">
        <v>-20000</v>
      </c>
      <c r="W622" s="55">
        <v>0</v>
      </c>
      <c r="X622" s="55">
        <v>-20000</v>
      </c>
      <c r="Y622" s="55">
        <v>0</v>
      </c>
      <c r="Z622" s="61">
        <f t="shared" si="32"/>
        <v>-2E-3</v>
      </c>
      <c r="AA622" s="59" t="str">
        <f>HLOOKUP(F622,'HY Financials'!$4:$4,1,0)</f>
        <v>HDSTIF</v>
      </c>
    </row>
    <row r="623" spans="1:27">
      <c r="A623" s="60" t="str">
        <f>IFERROR(VLOOKUP(J623,'TB mapping'!A:D,4,0),0)</f>
        <v>Ignore</v>
      </c>
      <c r="B623" s="60" t="str">
        <f>IFERROR(VLOOKUP(J623,'TB mapping'!A:C,3,0),0)</f>
        <v>Ignore</v>
      </c>
      <c r="C623" s="60" t="str">
        <f t="shared" si="30"/>
        <v>HDSTIFIgnore</v>
      </c>
      <c r="D623" s="60" t="str">
        <f t="shared" si="31"/>
        <v>HDSTIFIgnore</v>
      </c>
      <c r="E623" s="54" t="s">
        <v>790</v>
      </c>
      <c r="F623" s="54" t="s">
        <v>3</v>
      </c>
      <c r="G623" s="54" t="s">
        <v>1193</v>
      </c>
      <c r="H623" s="55">
        <v>110000</v>
      </c>
      <c r="I623" s="54" t="s">
        <v>795</v>
      </c>
      <c r="J623" s="55">
        <v>110247</v>
      </c>
      <c r="K623" s="55">
        <v>0</v>
      </c>
      <c r="L623" s="54" t="s">
        <v>1344</v>
      </c>
      <c r="M623" s="54" t="s">
        <v>793</v>
      </c>
      <c r="N623" s="55">
        <v>-113476085.19</v>
      </c>
      <c r="O623" s="55">
        <v>0</v>
      </c>
      <c r="P623" s="55">
        <v>-9498610.3599999994</v>
      </c>
      <c r="Q623" s="55">
        <v>0</v>
      </c>
      <c r="R623" s="55">
        <v>-122974695.55</v>
      </c>
      <c r="S623" s="55">
        <v>0</v>
      </c>
      <c r="T623" s="55">
        <v>-113476085.19</v>
      </c>
      <c r="U623" s="55">
        <v>0</v>
      </c>
      <c r="V623" s="55">
        <v>-9498610.3599999994</v>
      </c>
      <c r="W623" s="55">
        <v>0</v>
      </c>
      <c r="X623" s="55">
        <v>-122974695.55</v>
      </c>
      <c r="Y623" s="55">
        <v>0</v>
      </c>
      <c r="Z623" s="61">
        <f t="shared" si="32"/>
        <v>-0.94986103599999994</v>
      </c>
      <c r="AA623" s="59" t="str">
        <f>HLOOKUP(F623,'HY Financials'!$4:$4,1,0)</f>
        <v>HDSTIF</v>
      </c>
    </row>
    <row r="624" spans="1:27">
      <c r="A624" s="60" t="str">
        <f>IFERROR(VLOOKUP(J624,'TB mapping'!A:D,4,0),0)</f>
        <v>Ignore</v>
      </c>
      <c r="B624" s="60" t="str">
        <f>IFERROR(VLOOKUP(J624,'TB mapping'!A:C,3,0),0)</f>
        <v>Ignore</v>
      </c>
      <c r="C624" s="60" t="str">
        <f t="shared" si="30"/>
        <v>HDSTIFIgnore</v>
      </c>
      <c r="D624" s="60" t="str">
        <f t="shared" si="31"/>
        <v>HDSTIFIgnore</v>
      </c>
      <c r="E624" s="54" t="s">
        <v>790</v>
      </c>
      <c r="F624" s="54" t="s">
        <v>3</v>
      </c>
      <c r="G624" s="54" t="s">
        <v>1193</v>
      </c>
      <c r="H624" s="55">
        <v>132000</v>
      </c>
      <c r="I624" s="54" t="s">
        <v>797</v>
      </c>
      <c r="J624" s="55">
        <v>132121</v>
      </c>
      <c r="K624" s="55">
        <v>0</v>
      </c>
      <c r="L624" s="54" t="s">
        <v>990</v>
      </c>
      <c r="M624" s="54" t="s">
        <v>793</v>
      </c>
      <c r="N624" s="55">
        <v>-950000</v>
      </c>
      <c r="O624" s="55">
        <v>0</v>
      </c>
      <c r="P624" s="55">
        <v>0</v>
      </c>
      <c r="Q624" s="55">
        <v>1700000</v>
      </c>
      <c r="R624" s="55">
        <v>0</v>
      </c>
      <c r="S624" s="55">
        <v>750000</v>
      </c>
      <c r="T624" s="55">
        <v>-950000</v>
      </c>
      <c r="U624" s="55">
        <v>0</v>
      </c>
      <c r="V624" s="55">
        <v>0</v>
      </c>
      <c r="W624" s="55">
        <v>1700000</v>
      </c>
      <c r="X624" s="55">
        <v>0</v>
      </c>
      <c r="Y624" s="55">
        <v>750000</v>
      </c>
      <c r="Z624" s="61">
        <f t="shared" si="32"/>
        <v>0.17</v>
      </c>
      <c r="AA624" s="59" t="str">
        <f>HLOOKUP(F624,'HY Financials'!$4:$4,1,0)</f>
        <v>HDSTIF</v>
      </c>
    </row>
    <row r="625" spans="1:27">
      <c r="A625" s="60" t="str">
        <f>IFERROR(VLOOKUP(J625,'TB mapping'!A:D,4,0),0)</f>
        <v>Ignore</v>
      </c>
      <c r="B625" s="60" t="str">
        <f>IFERROR(VLOOKUP(J625,'TB mapping'!A:C,3,0),0)</f>
        <v>Ignore</v>
      </c>
      <c r="C625" s="60" t="str">
        <f t="shared" si="30"/>
        <v>HDSTIFIgnore</v>
      </c>
      <c r="D625" s="60" t="str">
        <f t="shared" si="31"/>
        <v>HDSTIFIgnore</v>
      </c>
      <c r="E625" s="54" t="s">
        <v>790</v>
      </c>
      <c r="F625" s="54" t="s">
        <v>3</v>
      </c>
      <c r="G625" s="54" t="s">
        <v>1193</v>
      </c>
      <c r="H625" s="55">
        <v>132000</v>
      </c>
      <c r="I625" s="54" t="s">
        <v>797</v>
      </c>
      <c r="J625" s="55">
        <v>132124</v>
      </c>
      <c r="K625" s="55">
        <v>0</v>
      </c>
      <c r="L625" s="54" t="s">
        <v>884</v>
      </c>
      <c r="M625" s="54" t="s">
        <v>793</v>
      </c>
      <c r="N625" s="55">
        <v>0</v>
      </c>
      <c r="O625" s="55">
        <v>30552.97</v>
      </c>
      <c r="P625" s="55">
        <v>-30552.93</v>
      </c>
      <c r="Q625" s="55">
        <v>0</v>
      </c>
      <c r="R625" s="55">
        <v>0</v>
      </c>
      <c r="S625" s="55">
        <v>0.04</v>
      </c>
      <c r="T625" s="55">
        <v>0</v>
      </c>
      <c r="U625" s="55">
        <v>30552.97</v>
      </c>
      <c r="V625" s="55">
        <v>-30552.93</v>
      </c>
      <c r="W625" s="55">
        <v>0</v>
      </c>
      <c r="X625" s="55">
        <v>0</v>
      </c>
      <c r="Y625" s="55">
        <v>0.04</v>
      </c>
      <c r="Z625" s="61">
        <f t="shared" si="32"/>
        <v>-3.0552930000000002E-3</v>
      </c>
      <c r="AA625" s="59" t="str">
        <f>HLOOKUP(F625,'HY Financials'!$4:$4,1,0)</f>
        <v>HDSTIF</v>
      </c>
    </row>
    <row r="626" spans="1:27">
      <c r="A626" s="60" t="str">
        <f>IFERROR(VLOOKUP(J626,'TB mapping'!A:D,4,0),0)</f>
        <v>Ignore</v>
      </c>
      <c r="B626" s="60" t="str">
        <f>IFERROR(VLOOKUP(J626,'TB mapping'!A:C,3,0),0)</f>
        <v>Ignore</v>
      </c>
      <c r="C626" s="60" t="str">
        <f t="shared" si="30"/>
        <v>HDSTIFIgnore</v>
      </c>
      <c r="D626" s="60" t="str">
        <f t="shared" si="31"/>
        <v>HDSTIFIgnore</v>
      </c>
      <c r="E626" s="54" t="s">
        <v>790</v>
      </c>
      <c r="F626" s="54" t="s">
        <v>3</v>
      </c>
      <c r="G626" s="54" t="s">
        <v>1193</v>
      </c>
      <c r="H626" s="55">
        <v>140000</v>
      </c>
      <c r="I626" s="54" t="s">
        <v>799</v>
      </c>
      <c r="J626" s="55">
        <v>140307</v>
      </c>
      <c r="K626" s="55">
        <v>0</v>
      </c>
      <c r="L626" s="54" t="s">
        <v>886</v>
      </c>
      <c r="M626" s="54" t="s">
        <v>793</v>
      </c>
      <c r="N626" s="55">
        <v>-378</v>
      </c>
      <c r="O626" s="55">
        <v>0</v>
      </c>
      <c r="P626" s="55">
        <v>0</v>
      </c>
      <c r="Q626" s="55">
        <v>0</v>
      </c>
      <c r="R626" s="55">
        <v>-378</v>
      </c>
      <c r="S626" s="55">
        <v>0</v>
      </c>
      <c r="T626" s="55">
        <v>-378</v>
      </c>
      <c r="U626" s="55">
        <v>0</v>
      </c>
      <c r="V626" s="55">
        <v>0</v>
      </c>
      <c r="W626" s="55">
        <v>0</v>
      </c>
      <c r="X626" s="55">
        <v>-378</v>
      </c>
      <c r="Y626" s="55">
        <v>0</v>
      </c>
      <c r="Z626" s="61">
        <f t="shared" si="32"/>
        <v>0</v>
      </c>
      <c r="AA626" s="59" t="str">
        <f>HLOOKUP(F626,'HY Financials'!$4:$4,1,0)</f>
        <v>HDSTIF</v>
      </c>
    </row>
    <row r="627" spans="1:27">
      <c r="A627" s="60" t="str">
        <f>IFERROR(VLOOKUP(J627,'TB mapping'!A:D,4,0),0)</f>
        <v>Ignore</v>
      </c>
      <c r="B627" s="60" t="str">
        <f>IFERROR(VLOOKUP(J627,'TB mapping'!A:C,3,0),0)</f>
        <v>Ignore</v>
      </c>
      <c r="C627" s="60" t="str">
        <f t="shared" si="30"/>
        <v>HDSTIFIgnore</v>
      </c>
      <c r="D627" s="60" t="str">
        <f t="shared" si="31"/>
        <v>HDSTIFIgnore</v>
      </c>
      <c r="E627" s="54" t="s">
        <v>790</v>
      </c>
      <c r="F627" s="54" t="s">
        <v>3</v>
      </c>
      <c r="G627" s="54" t="s">
        <v>1193</v>
      </c>
      <c r="H627" s="55">
        <v>140000</v>
      </c>
      <c r="I627" s="54" t="s">
        <v>799</v>
      </c>
      <c r="J627" s="55">
        <v>140314</v>
      </c>
      <c r="K627" s="55">
        <v>0</v>
      </c>
      <c r="L627" s="54" t="s">
        <v>878</v>
      </c>
      <c r="M627" s="54" t="s">
        <v>793</v>
      </c>
      <c r="N627" s="55">
        <v>-47372392.710000001</v>
      </c>
      <c r="O627" s="55">
        <v>0</v>
      </c>
      <c r="P627" s="55">
        <v>-15838308.57</v>
      </c>
      <c r="Q627" s="55">
        <v>0</v>
      </c>
      <c r="R627" s="55">
        <v>-63210701.280000001</v>
      </c>
      <c r="S627" s="55">
        <v>0</v>
      </c>
      <c r="T627" s="55">
        <v>-47372392.710000001</v>
      </c>
      <c r="U627" s="55">
        <v>0</v>
      </c>
      <c r="V627" s="55">
        <v>-15838308.57</v>
      </c>
      <c r="W627" s="55">
        <v>0</v>
      </c>
      <c r="X627" s="55">
        <v>-63210701.280000001</v>
      </c>
      <c r="Y627" s="55">
        <v>0</v>
      </c>
      <c r="Z627" s="61">
        <f t="shared" si="32"/>
        <v>-1.5838308569999999</v>
      </c>
      <c r="AA627" s="59" t="str">
        <f>HLOOKUP(F627,'HY Financials'!$4:$4,1,0)</f>
        <v>HDSTIF</v>
      </c>
    </row>
    <row r="628" spans="1:27">
      <c r="A628" s="60" t="str">
        <f>IFERROR(VLOOKUP(J628,'TB mapping'!A:D,4,0),0)</f>
        <v>Ignore</v>
      </c>
      <c r="B628" s="60" t="str">
        <f>IFERROR(VLOOKUP(J628,'TB mapping'!A:C,3,0),0)</f>
        <v>Ignore</v>
      </c>
      <c r="C628" s="60" t="str">
        <f t="shared" si="30"/>
        <v>HDSTIFIgnore</v>
      </c>
      <c r="D628" s="60" t="str">
        <f t="shared" si="31"/>
        <v>HDSTIFIgnore</v>
      </c>
      <c r="E628" s="54" t="s">
        <v>790</v>
      </c>
      <c r="F628" s="54" t="s">
        <v>3</v>
      </c>
      <c r="G628" s="54" t="s">
        <v>1193</v>
      </c>
      <c r="H628" s="55">
        <v>140000</v>
      </c>
      <c r="I628" s="54" t="s">
        <v>799</v>
      </c>
      <c r="J628" s="55">
        <v>140500</v>
      </c>
      <c r="K628" s="55">
        <v>0</v>
      </c>
      <c r="L628" s="54" t="s">
        <v>800</v>
      </c>
      <c r="M628" s="54" t="s">
        <v>793</v>
      </c>
      <c r="N628" s="55">
        <v>-2125997.37</v>
      </c>
      <c r="O628" s="55">
        <v>0</v>
      </c>
      <c r="P628" s="55">
        <v>0</v>
      </c>
      <c r="Q628" s="55">
        <v>2125000.2000000002</v>
      </c>
      <c r="R628" s="55">
        <v>-997.17</v>
      </c>
      <c r="S628" s="55">
        <v>0</v>
      </c>
      <c r="T628" s="55">
        <v>-2125997.37</v>
      </c>
      <c r="U628" s="55">
        <v>0</v>
      </c>
      <c r="V628" s="55">
        <v>0</v>
      </c>
      <c r="W628" s="55">
        <v>2125000.2000000002</v>
      </c>
      <c r="X628" s="55">
        <v>-997.17</v>
      </c>
      <c r="Y628" s="55">
        <v>0</v>
      </c>
      <c r="Z628" s="61">
        <f t="shared" si="32"/>
        <v>0.21250002000000001</v>
      </c>
      <c r="AA628" s="59" t="str">
        <f>HLOOKUP(F628,'HY Financials'!$4:$4,1,0)</f>
        <v>HDSTIF</v>
      </c>
    </row>
    <row r="629" spans="1:27">
      <c r="A629" s="60" t="str">
        <f>IFERROR(VLOOKUP(J629,'TB mapping'!A:D,4,0),0)</f>
        <v>Ignore</v>
      </c>
      <c r="B629" s="60" t="str">
        <f>IFERROR(VLOOKUP(J629,'TB mapping'!A:C,3,0),0)</f>
        <v>Ignore</v>
      </c>
      <c r="C629" s="60" t="str">
        <f t="shared" si="30"/>
        <v>HDSTIFIgnore</v>
      </c>
      <c r="D629" s="60" t="str">
        <f t="shared" si="31"/>
        <v>HDSTIFIgnore</v>
      </c>
      <c r="E629" s="54" t="s">
        <v>790</v>
      </c>
      <c r="F629" s="54" t="s">
        <v>3</v>
      </c>
      <c r="G629" s="54" t="s">
        <v>1193</v>
      </c>
      <c r="H629" s="55">
        <v>140000</v>
      </c>
      <c r="I629" s="54" t="s">
        <v>799</v>
      </c>
      <c r="J629" s="55">
        <v>140504</v>
      </c>
      <c r="K629" s="55">
        <v>0</v>
      </c>
      <c r="L629" s="54" t="s">
        <v>801</v>
      </c>
      <c r="M629" s="54" t="s">
        <v>793</v>
      </c>
      <c r="N629" s="55">
        <v>0</v>
      </c>
      <c r="O629" s="55">
        <v>945838.62</v>
      </c>
      <c r="P629" s="55">
        <v>-949993.59</v>
      </c>
      <c r="Q629" s="55">
        <v>0</v>
      </c>
      <c r="R629" s="55">
        <v>-4154.97</v>
      </c>
      <c r="S629" s="55">
        <v>0</v>
      </c>
      <c r="T629" s="55">
        <v>0</v>
      </c>
      <c r="U629" s="55">
        <v>945838.62</v>
      </c>
      <c r="V629" s="55">
        <v>-949993.59</v>
      </c>
      <c r="W629" s="55">
        <v>0</v>
      </c>
      <c r="X629" s="55">
        <v>-4154.97</v>
      </c>
      <c r="Y629" s="55">
        <v>0</v>
      </c>
      <c r="Z629" s="61">
        <f t="shared" si="32"/>
        <v>-9.4999358999999992E-2</v>
      </c>
      <c r="AA629" s="59" t="str">
        <f>HLOOKUP(F629,'HY Financials'!$4:$4,1,0)</f>
        <v>HDSTIF</v>
      </c>
    </row>
    <row r="630" spans="1:27">
      <c r="A630" s="60" t="str">
        <f>IFERROR(VLOOKUP(J630,'TB mapping'!A:D,4,0),0)</f>
        <v>Ignore</v>
      </c>
      <c r="B630" s="60" t="str">
        <f>IFERROR(VLOOKUP(J630,'TB mapping'!A:C,3,0),0)</f>
        <v>Ignore</v>
      </c>
      <c r="C630" s="60" t="str">
        <f t="shared" si="30"/>
        <v>HDSTIFIgnore</v>
      </c>
      <c r="D630" s="60" t="str">
        <f t="shared" si="31"/>
        <v>HDSTIFIgnore</v>
      </c>
      <c r="E630" s="54" t="s">
        <v>790</v>
      </c>
      <c r="F630" s="54" t="s">
        <v>3</v>
      </c>
      <c r="G630" s="54" t="s">
        <v>1193</v>
      </c>
      <c r="H630" s="55">
        <v>140000</v>
      </c>
      <c r="I630" s="54" t="s">
        <v>799</v>
      </c>
      <c r="J630" s="55">
        <v>140505</v>
      </c>
      <c r="K630" s="55">
        <v>0</v>
      </c>
      <c r="L630" s="54" t="s">
        <v>802</v>
      </c>
      <c r="M630" s="54" t="s">
        <v>793</v>
      </c>
      <c r="N630" s="55">
        <v>0</v>
      </c>
      <c r="O630" s="55">
        <v>2124705.84</v>
      </c>
      <c r="P630" s="55">
        <v>-2125000.14</v>
      </c>
      <c r="Q630" s="55">
        <v>0</v>
      </c>
      <c r="R630" s="55">
        <v>-294.3</v>
      </c>
      <c r="S630" s="55">
        <v>0</v>
      </c>
      <c r="T630" s="55">
        <v>0</v>
      </c>
      <c r="U630" s="55">
        <v>2124705.84</v>
      </c>
      <c r="V630" s="55">
        <v>-2125000.14</v>
      </c>
      <c r="W630" s="55">
        <v>0</v>
      </c>
      <c r="X630" s="55">
        <v>-294.3</v>
      </c>
      <c r="Y630" s="55">
        <v>0</v>
      </c>
      <c r="Z630" s="61">
        <f t="shared" si="32"/>
        <v>-0.21250001400000001</v>
      </c>
      <c r="AA630" s="59" t="str">
        <f>HLOOKUP(F630,'HY Financials'!$4:$4,1,0)</f>
        <v>HDSTIF</v>
      </c>
    </row>
    <row r="631" spans="1:27">
      <c r="A631" s="60" t="str">
        <f>IFERROR(VLOOKUP(J631,'TB mapping'!A:D,4,0),0)</f>
        <v>Ignore</v>
      </c>
      <c r="B631" s="60" t="str">
        <f>IFERROR(VLOOKUP(J631,'TB mapping'!A:C,3,0),0)</f>
        <v>Ignore</v>
      </c>
      <c r="C631" s="60" t="str">
        <f t="shared" si="30"/>
        <v>HDSTIFIgnore</v>
      </c>
      <c r="D631" s="60" t="str">
        <f t="shared" si="31"/>
        <v>HDSTIFIgnore</v>
      </c>
      <c r="E631" s="54" t="s">
        <v>790</v>
      </c>
      <c r="F631" s="54" t="s">
        <v>3</v>
      </c>
      <c r="G631" s="54" t="s">
        <v>1193</v>
      </c>
      <c r="H631" s="55">
        <v>140000</v>
      </c>
      <c r="I631" s="54" t="s">
        <v>799</v>
      </c>
      <c r="J631" s="55">
        <v>141675</v>
      </c>
      <c r="K631" s="55">
        <v>0</v>
      </c>
      <c r="L631" s="54" t="s">
        <v>803</v>
      </c>
      <c r="M631" s="54" t="s">
        <v>793</v>
      </c>
      <c r="N631" s="55">
        <v>-52231.54</v>
      </c>
      <c r="O631" s="55">
        <v>0</v>
      </c>
      <c r="P631" s="55">
        <v>0</v>
      </c>
      <c r="Q631" s="55">
        <v>6063.95</v>
      </c>
      <c r="R631" s="55">
        <v>-46167.59</v>
      </c>
      <c r="S631" s="55">
        <v>0</v>
      </c>
      <c r="T631" s="55">
        <v>-52231.54</v>
      </c>
      <c r="U631" s="55">
        <v>0</v>
      </c>
      <c r="V631" s="55">
        <v>0</v>
      </c>
      <c r="W631" s="55">
        <v>6063.95</v>
      </c>
      <c r="X631" s="55">
        <v>-46167.59</v>
      </c>
      <c r="Y631" s="55">
        <v>0</v>
      </c>
      <c r="Z631" s="61">
        <f t="shared" si="32"/>
        <v>6.0639500000000002E-4</v>
      </c>
      <c r="AA631" s="59" t="str">
        <f>HLOOKUP(F631,'HY Financials'!$4:$4,1,0)</f>
        <v>HDSTIF</v>
      </c>
    </row>
    <row r="632" spans="1:27">
      <c r="A632" s="60" t="str">
        <f>IFERROR(VLOOKUP(J632,'TB mapping'!A:D,4,0),0)</f>
        <v>Ignore</v>
      </c>
      <c r="B632" s="60" t="str">
        <f>IFERROR(VLOOKUP(J632,'TB mapping'!A:C,3,0),0)</f>
        <v>Ignore</v>
      </c>
      <c r="C632" s="60" t="str">
        <f t="shared" si="30"/>
        <v>HDSTIFIgnore</v>
      </c>
      <c r="D632" s="60" t="str">
        <f t="shared" si="31"/>
        <v>HDSTIFIgnore</v>
      </c>
      <c r="E632" s="54" t="s">
        <v>790</v>
      </c>
      <c r="F632" s="54" t="s">
        <v>3</v>
      </c>
      <c r="G632" s="54" t="s">
        <v>1193</v>
      </c>
      <c r="H632" s="55">
        <v>152000</v>
      </c>
      <c r="I632" s="54" t="s">
        <v>804</v>
      </c>
      <c r="J632" s="55">
        <v>152120</v>
      </c>
      <c r="K632" s="55">
        <v>0</v>
      </c>
      <c r="L632" s="54" t="s">
        <v>805</v>
      </c>
      <c r="M632" s="54" t="s">
        <v>793</v>
      </c>
      <c r="N632" s="55">
        <v>-63292644.119999997</v>
      </c>
      <c r="O632" s="55">
        <v>0</v>
      </c>
      <c r="P632" s="55">
        <v>0</v>
      </c>
      <c r="Q632" s="55">
        <v>16565260.279999999</v>
      </c>
      <c r="R632" s="55">
        <v>-46727383.840000004</v>
      </c>
      <c r="S632" s="55">
        <v>0</v>
      </c>
      <c r="T632" s="55">
        <v>-63292644.119999997</v>
      </c>
      <c r="U632" s="55">
        <v>0</v>
      </c>
      <c r="V632" s="55">
        <v>0</v>
      </c>
      <c r="W632" s="55">
        <v>16565260.279999999</v>
      </c>
      <c r="X632" s="55">
        <v>-46727383.840000004</v>
      </c>
      <c r="Y632" s="55">
        <v>0</v>
      </c>
      <c r="Z632" s="61">
        <f t="shared" si="32"/>
        <v>1.656526028</v>
      </c>
      <c r="AA632" s="59" t="str">
        <f>HLOOKUP(F632,'HY Financials'!$4:$4,1,0)</f>
        <v>HDSTIF</v>
      </c>
    </row>
    <row r="633" spans="1:27">
      <c r="A633" s="60" t="str">
        <f>IFERROR(VLOOKUP(J633,'TB mapping'!A:D,4,0),0)</f>
        <v>Ignore</v>
      </c>
      <c r="B633" s="60" t="str">
        <f>IFERROR(VLOOKUP(J633,'TB mapping'!A:C,3,0),0)</f>
        <v>Ignore</v>
      </c>
      <c r="C633" s="60" t="str">
        <f t="shared" si="30"/>
        <v>HDSTIFIgnore</v>
      </c>
      <c r="D633" s="60" t="str">
        <f t="shared" si="31"/>
        <v>HDSTIFIgnore</v>
      </c>
      <c r="E633" s="54" t="s">
        <v>790</v>
      </c>
      <c r="F633" s="54" t="s">
        <v>3</v>
      </c>
      <c r="G633" s="54" t="s">
        <v>1193</v>
      </c>
      <c r="H633" s="55">
        <v>152000</v>
      </c>
      <c r="I633" s="54" t="s">
        <v>804</v>
      </c>
      <c r="J633" s="55">
        <v>152130</v>
      </c>
      <c r="K633" s="55">
        <v>0</v>
      </c>
      <c r="L633" s="54" t="s">
        <v>890</v>
      </c>
      <c r="M633" s="54" t="s">
        <v>793</v>
      </c>
      <c r="N633" s="55">
        <v>-8671500</v>
      </c>
      <c r="O633" s="55">
        <v>0</v>
      </c>
      <c r="P633" s="55">
        <v>0</v>
      </c>
      <c r="Q633" s="55">
        <v>3842500</v>
      </c>
      <c r="R633" s="55">
        <v>-4829000</v>
      </c>
      <c r="S633" s="55">
        <v>0</v>
      </c>
      <c r="T633" s="55">
        <v>-8671500</v>
      </c>
      <c r="U633" s="55">
        <v>0</v>
      </c>
      <c r="V633" s="55">
        <v>0</v>
      </c>
      <c r="W633" s="55">
        <v>3842500</v>
      </c>
      <c r="X633" s="55">
        <v>-4829000</v>
      </c>
      <c r="Y633" s="55">
        <v>0</v>
      </c>
      <c r="Z633" s="61">
        <f t="shared" si="32"/>
        <v>0.38424999999999998</v>
      </c>
      <c r="AA633" s="59" t="str">
        <f>HLOOKUP(F633,'HY Financials'!$4:$4,1,0)</f>
        <v>HDSTIF</v>
      </c>
    </row>
    <row r="634" spans="1:27">
      <c r="A634" s="60" t="str">
        <f>IFERROR(VLOOKUP(J634,'TB mapping'!A:D,4,0),0)</f>
        <v>Ignore</v>
      </c>
      <c r="B634" s="60" t="str">
        <f>IFERROR(VLOOKUP(J634,'TB mapping'!A:C,3,0),0)</f>
        <v>Ignore</v>
      </c>
      <c r="C634" s="60" t="str">
        <f t="shared" si="30"/>
        <v>HDSTIFIgnore</v>
      </c>
      <c r="D634" s="60" t="str">
        <f t="shared" si="31"/>
        <v>HDSTIFIgnore</v>
      </c>
      <c r="E634" s="54" t="s">
        <v>790</v>
      </c>
      <c r="F634" s="54" t="s">
        <v>3</v>
      </c>
      <c r="G634" s="54" t="s">
        <v>1193</v>
      </c>
      <c r="H634" s="55">
        <v>152000</v>
      </c>
      <c r="I634" s="54" t="s">
        <v>804</v>
      </c>
      <c r="J634" s="55">
        <v>152135</v>
      </c>
      <c r="K634" s="55">
        <v>0</v>
      </c>
      <c r="L634" s="54" t="s">
        <v>891</v>
      </c>
      <c r="M634" s="54" t="s">
        <v>793</v>
      </c>
      <c r="N634" s="55">
        <v>-3181436.11</v>
      </c>
      <c r="O634" s="55">
        <v>0</v>
      </c>
      <c r="P634" s="55">
        <v>0</v>
      </c>
      <c r="Q634" s="55">
        <v>2433833.33</v>
      </c>
      <c r="R634" s="55">
        <v>-747602.78</v>
      </c>
      <c r="S634" s="55">
        <v>0</v>
      </c>
      <c r="T634" s="55">
        <v>-3181436.11</v>
      </c>
      <c r="U634" s="55">
        <v>0</v>
      </c>
      <c r="V634" s="55">
        <v>0</v>
      </c>
      <c r="W634" s="55">
        <v>2433833.33</v>
      </c>
      <c r="X634" s="55">
        <v>-747602.78</v>
      </c>
      <c r="Y634" s="55">
        <v>0</v>
      </c>
      <c r="Z634" s="61">
        <f t="shared" si="32"/>
        <v>0.24338333300000001</v>
      </c>
      <c r="AA634" s="59" t="str">
        <f>HLOOKUP(F634,'HY Financials'!$4:$4,1,0)</f>
        <v>HDSTIF</v>
      </c>
    </row>
    <row r="635" spans="1:27">
      <c r="A635" s="60" t="str">
        <f>IFERROR(VLOOKUP(J635,'TB mapping'!A:D,4,0),0)</f>
        <v>Ignore</v>
      </c>
      <c r="B635" s="60" t="str">
        <f>IFERROR(VLOOKUP(J635,'TB mapping'!A:C,3,0),0)</f>
        <v>Ignore</v>
      </c>
      <c r="C635" s="60" t="str">
        <f t="shared" si="30"/>
        <v>HDSTIFIgnore</v>
      </c>
      <c r="D635" s="60" t="str">
        <f t="shared" si="31"/>
        <v>HDSTIFIgnore</v>
      </c>
      <c r="E635" s="54" t="s">
        <v>790</v>
      </c>
      <c r="F635" s="54" t="s">
        <v>3</v>
      </c>
      <c r="G635" s="54" t="s">
        <v>1193</v>
      </c>
      <c r="H635" s="55">
        <v>152000</v>
      </c>
      <c r="I635" s="54" t="s">
        <v>804</v>
      </c>
      <c r="J635" s="55">
        <v>152181</v>
      </c>
      <c r="K635" s="55">
        <v>0</v>
      </c>
      <c r="L635" s="54" t="s">
        <v>870</v>
      </c>
      <c r="M635" s="54" t="s">
        <v>793</v>
      </c>
      <c r="N635" s="55">
        <v>0</v>
      </c>
      <c r="O635" s="55">
        <v>0</v>
      </c>
      <c r="P635" s="55">
        <v>-1503089</v>
      </c>
      <c r="Q635" s="55">
        <v>0</v>
      </c>
      <c r="R635" s="55">
        <v>-1503089</v>
      </c>
      <c r="S635" s="55">
        <v>0</v>
      </c>
      <c r="T635" s="55">
        <v>0</v>
      </c>
      <c r="U635" s="55">
        <v>0</v>
      </c>
      <c r="V635" s="55">
        <v>-1503089</v>
      </c>
      <c r="W635" s="55">
        <v>0</v>
      </c>
      <c r="X635" s="55">
        <v>-1503089</v>
      </c>
      <c r="Y635" s="55">
        <v>0</v>
      </c>
      <c r="Z635" s="61">
        <f t="shared" si="32"/>
        <v>-0.1503089</v>
      </c>
      <c r="AA635" s="59" t="str">
        <f>HLOOKUP(F635,'HY Financials'!$4:$4,1,0)</f>
        <v>HDSTIF</v>
      </c>
    </row>
    <row r="636" spans="1:27">
      <c r="A636" s="60">
        <f>IFERROR(VLOOKUP(J636,'TB mapping'!A:D,4,0),0)</f>
        <v>0</v>
      </c>
      <c r="B636" s="60">
        <f>IFERROR(VLOOKUP(J636,'TB mapping'!A:C,3,0),0)</f>
        <v>0</v>
      </c>
      <c r="C636" s="60" t="str">
        <f t="shared" si="30"/>
        <v>HDSTIF0</v>
      </c>
      <c r="D636" s="60" t="str">
        <f t="shared" si="31"/>
        <v>HDSTIF0</v>
      </c>
      <c r="E636" s="54" t="s">
        <v>790</v>
      </c>
      <c r="F636" s="54" t="s">
        <v>3</v>
      </c>
      <c r="G636" s="54" t="s">
        <v>1193</v>
      </c>
      <c r="H636" s="55">
        <v>152000</v>
      </c>
      <c r="I636" s="54" t="s">
        <v>804</v>
      </c>
      <c r="J636" s="55">
        <v>152230</v>
      </c>
      <c r="K636" s="55">
        <v>0</v>
      </c>
      <c r="L636" s="54" t="s">
        <v>1804</v>
      </c>
      <c r="M636" s="54" t="s">
        <v>793</v>
      </c>
      <c r="N636" s="55">
        <v>-10587.12</v>
      </c>
      <c r="O636" s="55">
        <v>0</v>
      </c>
      <c r="P636" s="55">
        <v>0</v>
      </c>
      <c r="Q636" s="55">
        <v>10587.12</v>
      </c>
      <c r="R636" s="55">
        <v>0</v>
      </c>
      <c r="S636" s="55">
        <v>0</v>
      </c>
      <c r="T636" s="55">
        <v>-10587.12</v>
      </c>
      <c r="U636" s="55">
        <v>0</v>
      </c>
      <c r="V636" s="55">
        <v>0</v>
      </c>
      <c r="W636" s="55">
        <v>10587.12</v>
      </c>
      <c r="X636" s="55">
        <v>0</v>
      </c>
      <c r="Y636" s="55">
        <v>0</v>
      </c>
      <c r="Z636" s="61">
        <f t="shared" si="32"/>
        <v>1.0587120000000001E-3</v>
      </c>
      <c r="AA636" s="59" t="str">
        <f>HLOOKUP(F636,'HY Financials'!$4:$4,1,0)</f>
        <v>HDSTIF</v>
      </c>
    </row>
    <row r="637" spans="1:27">
      <c r="A637" s="60" t="str">
        <f>IFERROR(VLOOKUP(J637,'TB mapping'!A:D,4,0),0)</f>
        <v>Ignore</v>
      </c>
      <c r="B637" s="60" t="str">
        <f>IFERROR(VLOOKUP(J637,'TB mapping'!A:C,3,0),0)</f>
        <v>Ignore</v>
      </c>
      <c r="C637" s="60" t="str">
        <f t="shared" si="30"/>
        <v>HDSTIFIgnore</v>
      </c>
      <c r="D637" s="60" t="str">
        <f t="shared" si="31"/>
        <v>HDSTIFIgnore</v>
      </c>
      <c r="E637" s="54" t="s">
        <v>790</v>
      </c>
      <c r="F637" s="54" t="s">
        <v>3</v>
      </c>
      <c r="G637" s="54" t="s">
        <v>1193</v>
      </c>
      <c r="H637" s="55">
        <v>152000</v>
      </c>
      <c r="I637" s="54" t="s">
        <v>804</v>
      </c>
      <c r="J637" s="55">
        <v>152247</v>
      </c>
      <c r="K637" s="55">
        <v>0</v>
      </c>
      <c r="L637" s="54" t="s">
        <v>1345</v>
      </c>
      <c r="M637" s="54" t="s">
        <v>793</v>
      </c>
      <c r="N637" s="55">
        <v>-10014.81</v>
      </c>
      <c r="O637" s="55">
        <v>0</v>
      </c>
      <c r="P637" s="55">
        <v>-2186.3000000000002</v>
      </c>
      <c r="Q637" s="55">
        <v>0</v>
      </c>
      <c r="R637" s="55">
        <v>-12201.11</v>
      </c>
      <c r="S637" s="55">
        <v>0</v>
      </c>
      <c r="T637" s="55">
        <v>-10014.81</v>
      </c>
      <c r="U637" s="55">
        <v>0</v>
      </c>
      <c r="V637" s="55">
        <v>-2186.3000000000002</v>
      </c>
      <c r="W637" s="55">
        <v>0</v>
      </c>
      <c r="X637" s="55">
        <v>-12201.11</v>
      </c>
      <c r="Y637" s="55">
        <v>0</v>
      </c>
      <c r="Z637" s="61">
        <f t="shared" si="32"/>
        <v>-2.1863000000000001E-4</v>
      </c>
      <c r="AA637" s="59" t="str">
        <f>HLOOKUP(F637,'HY Financials'!$4:$4,1,0)</f>
        <v>HDSTIF</v>
      </c>
    </row>
    <row r="638" spans="1:27">
      <c r="A638" s="60" t="str">
        <f>IFERROR(VLOOKUP(J638,'TB mapping'!A:D,4,0),0)</f>
        <v>Ignore</v>
      </c>
      <c r="B638" s="60" t="str">
        <f>IFERROR(VLOOKUP(J638,'TB mapping'!A:C,3,0),0)</f>
        <v>Ignore</v>
      </c>
      <c r="C638" s="60" t="str">
        <f t="shared" si="30"/>
        <v>HDSTIFIgnore</v>
      </c>
      <c r="D638" s="60" t="str">
        <f t="shared" si="31"/>
        <v>HDSTIFIgnore</v>
      </c>
      <c r="E638" s="54" t="s">
        <v>790</v>
      </c>
      <c r="F638" s="54" t="s">
        <v>3</v>
      </c>
      <c r="G638" s="54" t="s">
        <v>1193</v>
      </c>
      <c r="H638" s="55">
        <v>160000</v>
      </c>
      <c r="I638" s="54" t="s">
        <v>807</v>
      </c>
      <c r="J638" s="55">
        <v>162120</v>
      </c>
      <c r="K638" s="55">
        <v>0</v>
      </c>
      <c r="L638" s="54" t="s">
        <v>808</v>
      </c>
      <c r="M638" s="54" t="s">
        <v>793</v>
      </c>
      <c r="N638" s="55">
        <v>0</v>
      </c>
      <c r="O638" s="55">
        <v>3529439</v>
      </c>
      <c r="P638" s="55">
        <v>0</v>
      </c>
      <c r="Q638" s="55">
        <v>11915977</v>
      </c>
      <c r="R638" s="55">
        <v>0</v>
      </c>
      <c r="S638" s="55">
        <v>15445416</v>
      </c>
      <c r="T638" s="55">
        <v>0</v>
      </c>
      <c r="U638" s="55">
        <v>3529439</v>
      </c>
      <c r="V638" s="55">
        <v>0</v>
      </c>
      <c r="W638" s="55">
        <v>11915977</v>
      </c>
      <c r="X638" s="55">
        <v>0</v>
      </c>
      <c r="Y638" s="55">
        <v>15445416</v>
      </c>
      <c r="Z638" s="61">
        <f t="shared" si="32"/>
        <v>1.1915977</v>
      </c>
      <c r="AA638" s="59" t="str">
        <f>HLOOKUP(F638,'HY Financials'!$4:$4,1,0)</f>
        <v>HDSTIF</v>
      </c>
    </row>
    <row r="639" spans="1:27">
      <c r="A639" s="60" t="str">
        <f>IFERROR(VLOOKUP(J639,'TB mapping'!A:D,4,0),0)</f>
        <v>Ignore</v>
      </c>
      <c r="B639" s="60" t="str">
        <f>IFERROR(VLOOKUP(J639,'TB mapping'!A:C,3,0),0)</f>
        <v>Ignore</v>
      </c>
      <c r="C639" s="60" t="str">
        <f t="shared" si="30"/>
        <v>HDSTIFIgnore</v>
      </c>
      <c r="D639" s="60" t="str">
        <f t="shared" si="31"/>
        <v>HDSTIFIgnore</v>
      </c>
      <c r="E639" s="54" t="s">
        <v>790</v>
      </c>
      <c r="F639" s="54" t="s">
        <v>3</v>
      </c>
      <c r="G639" s="54" t="s">
        <v>1193</v>
      </c>
      <c r="H639" s="55">
        <v>160000</v>
      </c>
      <c r="I639" s="54" t="s">
        <v>807</v>
      </c>
      <c r="J639" s="55">
        <v>162130</v>
      </c>
      <c r="K639" s="55">
        <v>0</v>
      </c>
      <c r="L639" s="54" t="s">
        <v>892</v>
      </c>
      <c r="M639" s="54" t="s">
        <v>793</v>
      </c>
      <c r="N639" s="55">
        <v>-105100</v>
      </c>
      <c r="O639" s="55">
        <v>0</v>
      </c>
      <c r="P639" s="55">
        <v>0</v>
      </c>
      <c r="Q639" s="55">
        <v>3216350</v>
      </c>
      <c r="R639" s="55">
        <v>0</v>
      </c>
      <c r="S639" s="55">
        <v>3111250</v>
      </c>
      <c r="T639" s="55">
        <v>-105100</v>
      </c>
      <c r="U639" s="55">
        <v>0</v>
      </c>
      <c r="V639" s="55">
        <v>0</v>
      </c>
      <c r="W639" s="55">
        <v>3216350</v>
      </c>
      <c r="X639" s="55">
        <v>0</v>
      </c>
      <c r="Y639" s="55">
        <v>3111250</v>
      </c>
      <c r="Z639" s="61">
        <f t="shared" si="32"/>
        <v>0.321635</v>
      </c>
      <c r="AA639" s="59" t="str">
        <f>HLOOKUP(F639,'HY Financials'!$4:$4,1,0)</f>
        <v>HDSTIF</v>
      </c>
    </row>
    <row r="640" spans="1:27">
      <c r="A640" s="60" t="str">
        <f>IFERROR(VLOOKUP(J640,'TB mapping'!A:D,4,0),0)</f>
        <v>Ignore</v>
      </c>
      <c r="B640" s="60" t="str">
        <f>IFERROR(VLOOKUP(J640,'TB mapping'!A:C,3,0),0)</f>
        <v>Ignore</v>
      </c>
      <c r="C640" s="60" t="str">
        <f t="shared" si="30"/>
        <v>HDSTIFIgnore</v>
      </c>
      <c r="D640" s="60" t="str">
        <f t="shared" si="31"/>
        <v>HDSTIFIgnore</v>
      </c>
      <c r="E640" s="54" t="s">
        <v>790</v>
      </c>
      <c r="F640" s="54" t="s">
        <v>3</v>
      </c>
      <c r="G640" s="54" t="s">
        <v>1193</v>
      </c>
      <c r="H640" s="55">
        <v>160000</v>
      </c>
      <c r="I640" s="54" t="s">
        <v>807</v>
      </c>
      <c r="J640" s="55">
        <v>162135</v>
      </c>
      <c r="K640" s="55">
        <v>0</v>
      </c>
      <c r="L640" s="54" t="s">
        <v>893</v>
      </c>
      <c r="M640" s="54" t="s">
        <v>793</v>
      </c>
      <c r="N640" s="55">
        <v>0</v>
      </c>
      <c r="O640" s="55">
        <v>5361006</v>
      </c>
      <c r="P640" s="55">
        <v>-117330</v>
      </c>
      <c r="Q640" s="55">
        <v>0</v>
      </c>
      <c r="R640" s="55">
        <v>0</v>
      </c>
      <c r="S640" s="55">
        <v>5243676</v>
      </c>
      <c r="T640" s="55">
        <v>0</v>
      </c>
      <c r="U640" s="55">
        <v>5361006</v>
      </c>
      <c r="V640" s="55">
        <v>-117330</v>
      </c>
      <c r="W640" s="55">
        <v>0</v>
      </c>
      <c r="X640" s="55">
        <v>0</v>
      </c>
      <c r="Y640" s="55">
        <v>5243676</v>
      </c>
      <c r="Z640" s="61">
        <f t="shared" si="32"/>
        <v>-1.1733E-2</v>
      </c>
      <c r="AA640" s="59" t="str">
        <f>HLOOKUP(F640,'HY Financials'!$4:$4,1,0)</f>
        <v>HDSTIF</v>
      </c>
    </row>
    <row r="641" spans="1:27">
      <c r="A641" s="60" t="str">
        <f>IFERROR(VLOOKUP(J641,'TB mapping'!A:D,4,0),0)</f>
        <v>Ignore</v>
      </c>
      <c r="B641" s="60" t="str">
        <f>IFERROR(VLOOKUP(J641,'TB mapping'!A:C,3,0),0)</f>
        <v>Ignore</v>
      </c>
      <c r="C641" s="60" t="str">
        <f t="shared" si="30"/>
        <v>HDSTIFIgnore</v>
      </c>
      <c r="D641" s="60" t="str">
        <f t="shared" si="31"/>
        <v>HDSTIFIgnore</v>
      </c>
      <c r="E641" s="54" t="s">
        <v>790</v>
      </c>
      <c r="F641" s="54" t="s">
        <v>3</v>
      </c>
      <c r="G641" s="54" t="s">
        <v>1193</v>
      </c>
      <c r="H641" s="55">
        <v>160000</v>
      </c>
      <c r="I641" s="54" t="s">
        <v>807</v>
      </c>
      <c r="J641" s="55">
        <v>162190</v>
      </c>
      <c r="K641" s="55">
        <v>0</v>
      </c>
      <c r="L641" s="54" t="s">
        <v>872</v>
      </c>
      <c r="M641" s="54" t="s">
        <v>793</v>
      </c>
      <c r="N641" s="55">
        <v>0</v>
      </c>
      <c r="O641" s="55">
        <v>0</v>
      </c>
      <c r="P641" s="55">
        <v>-571811</v>
      </c>
      <c r="Q641" s="55">
        <v>0</v>
      </c>
      <c r="R641" s="55">
        <v>-571811</v>
      </c>
      <c r="S641" s="55">
        <v>0</v>
      </c>
      <c r="T641" s="55">
        <v>0</v>
      </c>
      <c r="U641" s="55">
        <v>0</v>
      </c>
      <c r="V641" s="55">
        <v>-571811</v>
      </c>
      <c r="W641" s="55">
        <v>0</v>
      </c>
      <c r="X641" s="55">
        <v>-571811</v>
      </c>
      <c r="Y641" s="55">
        <v>0</v>
      </c>
      <c r="Z641" s="61">
        <f t="shared" si="32"/>
        <v>-5.7181099999999999E-2</v>
      </c>
      <c r="AA641" s="59" t="str">
        <f>HLOOKUP(F641,'HY Financials'!$4:$4,1,0)</f>
        <v>HDSTIF</v>
      </c>
    </row>
    <row r="642" spans="1:27">
      <c r="A642" s="60">
        <f>IFERROR(VLOOKUP(J642,'TB mapping'!A:D,4,0),0)</f>
        <v>0</v>
      </c>
      <c r="B642" s="60">
        <f>IFERROR(VLOOKUP(J642,'TB mapping'!A:C,3,0),0)</f>
        <v>0</v>
      </c>
      <c r="C642" s="60" t="str">
        <f t="shared" si="30"/>
        <v>HDSTIF0</v>
      </c>
      <c r="D642" s="60" t="str">
        <f t="shared" si="31"/>
        <v>HDSTIF0</v>
      </c>
      <c r="E642" s="54" t="s">
        <v>790</v>
      </c>
      <c r="F642" s="54" t="s">
        <v>3</v>
      </c>
      <c r="G642" s="54" t="s">
        <v>1193</v>
      </c>
      <c r="H642" s="55">
        <v>212000</v>
      </c>
      <c r="I642" s="54" t="s">
        <v>809</v>
      </c>
      <c r="J642" s="55">
        <v>210123</v>
      </c>
      <c r="K642" s="55">
        <v>0</v>
      </c>
      <c r="L642" s="54" t="s">
        <v>1805</v>
      </c>
      <c r="M642" s="54" t="s">
        <v>793</v>
      </c>
      <c r="N642" s="55">
        <v>0</v>
      </c>
      <c r="O642" s="55">
        <v>9993.92</v>
      </c>
      <c r="P642" s="55">
        <v>0</v>
      </c>
      <c r="Q642" s="55">
        <v>15912.26</v>
      </c>
      <c r="R642" s="55">
        <v>0</v>
      </c>
      <c r="S642" s="55">
        <v>25906.18</v>
      </c>
      <c r="T642" s="55">
        <v>0</v>
      </c>
      <c r="U642" s="55">
        <v>9993.92</v>
      </c>
      <c r="V642" s="55">
        <v>0</v>
      </c>
      <c r="W642" s="55">
        <v>15912.26</v>
      </c>
      <c r="X642" s="55">
        <v>0</v>
      </c>
      <c r="Y642" s="55">
        <v>25906.18</v>
      </c>
      <c r="Z642" s="61">
        <f t="shared" si="32"/>
        <v>1.5912260000000001E-3</v>
      </c>
      <c r="AA642" s="59" t="str">
        <f>HLOOKUP(F642,'HY Financials'!$4:$4,1,0)</f>
        <v>HDSTIF</v>
      </c>
    </row>
    <row r="643" spans="1:27">
      <c r="A643" s="60">
        <f>IFERROR(VLOOKUP(J643,'TB mapping'!A:D,4,0),0)</f>
        <v>0</v>
      </c>
      <c r="B643" s="60">
        <f>IFERROR(VLOOKUP(J643,'TB mapping'!A:C,3,0),0)</f>
        <v>0</v>
      </c>
      <c r="C643" s="60" t="str">
        <f t="shared" si="30"/>
        <v>HDSTIF0</v>
      </c>
      <c r="D643" s="60" t="str">
        <f t="shared" si="31"/>
        <v>HDSTIF0</v>
      </c>
      <c r="E643" s="54" t="s">
        <v>790</v>
      </c>
      <c r="F643" s="54" t="s">
        <v>3</v>
      </c>
      <c r="G643" s="54" t="s">
        <v>1193</v>
      </c>
      <c r="H643" s="55">
        <v>212000</v>
      </c>
      <c r="I643" s="54" t="s">
        <v>809</v>
      </c>
      <c r="J643" s="55">
        <v>210124</v>
      </c>
      <c r="K643" s="55">
        <v>0</v>
      </c>
      <c r="L643" s="54" t="s">
        <v>1806</v>
      </c>
      <c r="M643" s="54" t="s">
        <v>793</v>
      </c>
      <c r="N643" s="55">
        <v>0</v>
      </c>
      <c r="O643" s="55">
        <v>12587</v>
      </c>
      <c r="P643" s="55">
        <v>0</v>
      </c>
      <c r="Q643" s="55">
        <v>2585</v>
      </c>
      <c r="R643" s="55">
        <v>0</v>
      </c>
      <c r="S643" s="55">
        <v>15172</v>
      </c>
      <c r="T643" s="55">
        <v>0</v>
      </c>
      <c r="U643" s="55">
        <v>12587</v>
      </c>
      <c r="V643" s="55">
        <v>0</v>
      </c>
      <c r="W643" s="55">
        <v>2585</v>
      </c>
      <c r="X643" s="55">
        <v>0</v>
      </c>
      <c r="Y643" s="55">
        <v>15172</v>
      </c>
      <c r="Z643" s="61">
        <f t="shared" si="32"/>
        <v>2.5849999999999999E-4</v>
      </c>
      <c r="AA643" s="59" t="str">
        <f>HLOOKUP(F643,'HY Financials'!$4:$4,1,0)</f>
        <v>HDSTIF</v>
      </c>
    </row>
    <row r="644" spans="1:27">
      <c r="A644" s="60" t="str">
        <f>IFERROR(VLOOKUP(J644,'TB mapping'!A:D,4,0),0)</f>
        <v>Ignore</v>
      </c>
      <c r="B644" s="60" t="str">
        <f>IFERROR(VLOOKUP(J644,'TB mapping'!A:C,3,0),0)</f>
        <v>Ignore</v>
      </c>
      <c r="C644" s="60" t="str">
        <f t="shared" ref="C644:C707" si="33">F644&amp;A644</f>
        <v>HDSTIFIgnore</v>
      </c>
      <c r="D644" s="60" t="str">
        <f t="shared" ref="D644:D707" si="34">F644&amp;B644</f>
        <v>HDSTIFIgnore</v>
      </c>
      <c r="E644" s="54" t="s">
        <v>790</v>
      </c>
      <c r="F644" s="54" t="s">
        <v>3</v>
      </c>
      <c r="G644" s="54" t="s">
        <v>1193</v>
      </c>
      <c r="H644" s="55">
        <v>212000</v>
      </c>
      <c r="I644" s="54" t="s">
        <v>809</v>
      </c>
      <c r="J644" s="55">
        <v>211103</v>
      </c>
      <c r="K644" s="55">
        <v>0</v>
      </c>
      <c r="L644" s="54" t="s">
        <v>894</v>
      </c>
      <c r="M644" s="54" t="s">
        <v>793</v>
      </c>
      <c r="N644" s="55">
        <v>0</v>
      </c>
      <c r="O644" s="55">
        <v>9143.27</v>
      </c>
      <c r="P644" s="55">
        <v>0</v>
      </c>
      <c r="Q644" s="55">
        <v>0</v>
      </c>
      <c r="R644" s="55">
        <v>0</v>
      </c>
      <c r="S644" s="55">
        <v>9143.27</v>
      </c>
      <c r="T644" s="55">
        <v>0</v>
      </c>
      <c r="U644" s="55">
        <v>9143.27</v>
      </c>
      <c r="V644" s="55">
        <v>0</v>
      </c>
      <c r="W644" s="55">
        <v>0</v>
      </c>
      <c r="X644" s="55">
        <v>0</v>
      </c>
      <c r="Y644" s="55">
        <v>9143.27</v>
      </c>
      <c r="Z644" s="61">
        <f t="shared" ref="Z644:Z707" si="35">IF(I644="Issue Capital",(X644+Y644)/10000000,(V644+W644)/10000000)</f>
        <v>0</v>
      </c>
      <c r="AA644" s="59" t="str">
        <f>HLOOKUP(F644,'HY Financials'!$4:$4,1,0)</f>
        <v>HDSTIF</v>
      </c>
    </row>
    <row r="645" spans="1:27">
      <c r="A645" s="60" t="str">
        <f>IFERROR(VLOOKUP(J645,'TB mapping'!A:D,4,0),0)</f>
        <v>Ignore</v>
      </c>
      <c r="B645" s="60" t="str">
        <f>IFERROR(VLOOKUP(J645,'TB mapping'!A:C,3,0),0)</f>
        <v>Ignore</v>
      </c>
      <c r="C645" s="60" t="str">
        <f t="shared" si="33"/>
        <v>HDSTIFIgnore</v>
      </c>
      <c r="D645" s="60" t="str">
        <f t="shared" si="34"/>
        <v>HDSTIFIgnore</v>
      </c>
      <c r="E645" s="54" t="s">
        <v>790</v>
      </c>
      <c r="F645" s="54" t="s">
        <v>3</v>
      </c>
      <c r="G645" s="54" t="s">
        <v>1193</v>
      </c>
      <c r="H645" s="55">
        <v>212000</v>
      </c>
      <c r="I645" s="54" t="s">
        <v>809</v>
      </c>
      <c r="J645" s="55">
        <v>212100</v>
      </c>
      <c r="K645" s="55">
        <v>0</v>
      </c>
      <c r="L645" s="54" t="s">
        <v>895</v>
      </c>
      <c r="M645" s="54" t="s">
        <v>793</v>
      </c>
      <c r="N645" s="55">
        <v>0</v>
      </c>
      <c r="O645" s="55">
        <v>0.69</v>
      </c>
      <c r="P645" s="55">
        <v>-0.69</v>
      </c>
      <c r="Q645" s="55">
        <v>0</v>
      </c>
      <c r="R645" s="55">
        <v>0</v>
      </c>
      <c r="S645" s="55">
        <v>0</v>
      </c>
      <c r="T645" s="55">
        <v>0</v>
      </c>
      <c r="U645" s="55">
        <v>0.69</v>
      </c>
      <c r="V645" s="55">
        <v>-0.69</v>
      </c>
      <c r="W645" s="55">
        <v>0</v>
      </c>
      <c r="X645" s="55">
        <v>0</v>
      </c>
      <c r="Y645" s="55">
        <v>0</v>
      </c>
      <c r="Z645" s="61">
        <f t="shared" si="35"/>
        <v>-6.8999999999999996E-8</v>
      </c>
      <c r="AA645" s="59" t="str">
        <f>HLOOKUP(F645,'HY Financials'!$4:$4,1,0)</f>
        <v>HDSTIF</v>
      </c>
    </row>
    <row r="646" spans="1:27">
      <c r="A646" s="60" t="str">
        <f>IFERROR(VLOOKUP(J646,'TB mapping'!A:D,4,0),0)</f>
        <v>Ignore</v>
      </c>
      <c r="B646" s="60" t="str">
        <f>IFERROR(VLOOKUP(J646,'TB mapping'!A:C,3,0),0)</f>
        <v>Ignore</v>
      </c>
      <c r="C646" s="60" t="str">
        <f t="shared" si="33"/>
        <v>HDSTIFIgnore</v>
      </c>
      <c r="D646" s="60" t="str">
        <f t="shared" si="34"/>
        <v>HDSTIFIgnore</v>
      </c>
      <c r="E646" s="54" t="s">
        <v>790</v>
      </c>
      <c r="F646" s="54" t="s">
        <v>3</v>
      </c>
      <c r="G646" s="54" t="s">
        <v>1193</v>
      </c>
      <c r="H646" s="55">
        <v>212000</v>
      </c>
      <c r="I646" s="54" t="s">
        <v>809</v>
      </c>
      <c r="J646" s="55">
        <v>212101</v>
      </c>
      <c r="K646" s="55">
        <v>0</v>
      </c>
      <c r="L646" s="54" t="s">
        <v>810</v>
      </c>
      <c r="M646" s="54" t="s">
        <v>793</v>
      </c>
      <c r="N646" s="55">
        <v>0</v>
      </c>
      <c r="O646" s="55">
        <v>52231.54</v>
      </c>
      <c r="P646" s="55">
        <v>-6063.95</v>
      </c>
      <c r="Q646" s="55">
        <v>0</v>
      </c>
      <c r="R646" s="55">
        <v>0</v>
      </c>
      <c r="S646" s="55">
        <v>46167.59</v>
      </c>
      <c r="T646" s="55">
        <v>0</v>
      </c>
      <c r="U646" s="55">
        <v>52231.54</v>
      </c>
      <c r="V646" s="55">
        <v>-6063.95</v>
      </c>
      <c r="W646" s="55">
        <v>0</v>
      </c>
      <c r="X646" s="55">
        <v>0</v>
      </c>
      <c r="Y646" s="55">
        <v>46167.59</v>
      </c>
      <c r="Z646" s="61">
        <f t="shared" si="35"/>
        <v>-6.0639500000000002E-4</v>
      </c>
      <c r="AA646" s="59" t="str">
        <f>HLOOKUP(F646,'HY Financials'!$4:$4,1,0)</f>
        <v>HDSTIF</v>
      </c>
    </row>
    <row r="647" spans="1:27">
      <c r="A647" s="60" t="str">
        <f>IFERROR(VLOOKUP(J647,'TB mapping'!A:D,4,0),0)</f>
        <v>Ignore</v>
      </c>
      <c r="B647" s="60" t="str">
        <f>IFERROR(VLOOKUP(J647,'TB mapping'!A:C,3,0),0)</f>
        <v>Ignore</v>
      </c>
      <c r="C647" s="60" t="str">
        <f t="shared" si="33"/>
        <v>HDSTIFIgnore</v>
      </c>
      <c r="D647" s="60" t="str">
        <f t="shared" si="34"/>
        <v>HDSTIFIgnore</v>
      </c>
      <c r="E647" s="54" t="s">
        <v>790</v>
      </c>
      <c r="F647" s="54" t="s">
        <v>3</v>
      </c>
      <c r="G647" s="54" t="s">
        <v>1193</v>
      </c>
      <c r="H647" s="55">
        <v>212000</v>
      </c>
      <c r="I647" s="54" t="s">
        <v>809</v>
      </c>
      <c r="J647" s="55">
        <v>212121</v>
      </c>
      <c r="K647" s="55">
        <v>0</v>
      </c>
      <c r="L647" s="54" t="s">
        <v>879</v>
      </c>
      <c r="M647" s="54" t="s">
        <v>793</v>
      </c>
      <c r="N647" s="55">
        <v>0</v>
      </c>
      <c r="O647" s="55">
        <v>47371392.710000001</v>
      </c>
      <c r="P647" s="55">
        <v>0</v>
      </c>
      <c r="Q647" s="55">
        <v>15838308.57</v>
      </c>
      <c r="R647" s="55">
        <v>0</v>
      </c>
      <c r="S647" s="55">
        <v>63209701.280000001</v>
      </c>
      <c r="T647" s="55">
        <v>0</v>
      </c>
      <c r="U647" s="55">
        <v>47371392.710000001</v>
      </c>
      <c r="V647" s="55">
        <v>0</v>
      </c>
      <c r="W647" s="55">
        <v>15838308.57</v>
      </c>
      <c r="X647" s="55">
        <v>0</v>
      </c>
      <c r="Y647" s="55">
        <v>63209701.280000001</v>
      </c>
      <c r="Z647" s="61">
        <f t="shared" si="35"/>
        <v>1.5838308569999999</v>
      </c>
      <c r="AA647" s="59" t="str">
        <f>HLOOKUP(F647,'HY Financials'!$4:$4,1,0)</f>
        <v>HDSTIF</v>
      </c>
    </row>
    <row r="648" spans="1:27">
      <c r="A648" s="60" t="str">
        <f>IFERROR(VLOOKUP(J648,'TB mapping'!A:D,4,0),0)</f>
        <v>Ignore</v>
      </c>
      <c r="B648" s="60" t="str">
        <f>IFERROR(VLOOKUP(J648,'TB mapping'!A:C,3,0),0)</f>
        <v>Ignore</v>
      </c>
      <c r="C648" s="60" t="str">
        <f t="shared" si="33"/>
        <v>HDSTIFIgnore</v>
      </c>
      <c r="D648" s="60" t="str">
        <f t="shared" si="34"/>
        <v>HDSTIFIgnore</v>
      </c>
      <c r="E648" s="54" t="s">
        <v>790</v>
      </c>
      <c r="F648" s="54" t="s">
        <v>3</v>
      </c>
      <c r="G648" s="54" t="s">
        <v>1193</v>
      </c>
      <c r="H648" s="55">
        <v>212000</v>
      </c>
      <c r="I648" s="54" t="s">
        <v>809</v>
      </c>
      <c r="J648" s="55">
        <v>212153</v>
      </c>
      <c r="K648" s="55">
        <v>0</v>
      </c>
      <c r="L648" s="54" t="s">
        <v>873</v>
      </c>
      <c r="M648" s="54" t="s">
        <v>793</v>
      </c>
      <c r="N648" s="55">
        <v>0</v>
      </c>
      <c r="O648" s="55">
        <v>304143.83</v>
      </c>
      <c r="P648" s="55">
        <v>0</v>
      </c>
      <c r="Q648" s="55">
        <v>0</v>
      </c>
      <c r="R648" s="55">
        <v>0</v>
      </c>
      <c r="S648" s="55">
        <v>304143.83</v>
      </c>
      <c r="T648" s="55">
        <v>0</v>
      </c>
      <c r="U648" s="55">
        <v>304143.83</v>
      </c>
      <c r="V648" s="55">
        <v>0</v>
      </c>
      <c r="W648" s="55">
        <v>0</v>
      </c>
      <c r="X648" s="55">
        <v>0</v>
      </c>
      <c r="Y648" s="55">
        <v>304143.83</v>
      </c>
      <c r="Z648" s="61">
        <f t="shared" si="35"/>
        <v>0</v>
      </c>
      <c r="AA648" s="59" t="str">
        <f>HLOOKUP(F648,'HY Financials'!$4:$4,1,0)</f>
        <v>HDSTIF</v>
      </c>
    </row>
    <row r="649" spans="1:27">
      <c r="A649" s="60" t="str">
        <f>IFERROR(VLOOKUP(J649,'TB mapping'!A:D,4,0),0)</f>
        <v>Ignore</v>
      </c>
      <c r="B649" s="60" t="str">
        <f>IFERROR(VLOOKUP(J649,'TB mapping'!A:C,3,0),0)</f>
        <v>Ignore</v>
      </c>
      <c r="C649" s="60" t="str">
        <f t="shared" si="33"/>
        <v>HDSTIFIgnore</v>
      </c>
      <c r="D649" s="60" t="str">
        <f t="shared" si="34"/>
        <v>HDSTIFIgnore</v>
      </c>
      <c r="E649" s="54" t="s">
        <v>790</v>
      </c>
      <c r="F649" s="54" t="s">
        <v>3</v>
      </c>
      <c r="G649" s="54" t="s">
        <v>1193</v>
      </c>
      <c r="H649" s="55">
        <v>212000</v>
      </c>
      <c r="I649" s="54" t="s">
        <v>809</v>
      </c>
      <c r="J649" s="55">
        <v>212160</v>
      </c>
      <c r="K649" s="55">
        <v>0</v>
      </c>
      <c r="L649" s="54" t="s">
        <v>811</v>
      </c>
      <c r="M649" s="54" t="s">
        <v>793</v>
      </c>
      <c r="N649" s="55">
        <v>0</v>
      </c>
      <c r="O649" s="55">
        <v>86165.65</v>
      </c>
      <c r="P649" s="55">
        <v>0</v>
      </c>
      <c r="Q649" s="55">
        <v>0</v>
      </c>
      <c r="R649" s="55">
        <v>0</v>
      </c>
      <c r="S649" s="55">
        <v>86165.65</v>
      </c>
      <c r="T649" s="55">
        <v>0</v>
      </c>
      <c r="U649" s="55">
        <v>86165.65</v>
      </c>
      <c r="V649" s="55">
        <v>0</v>
      </c>
      <c r="W649" s="55">
        <v>0</v>
      </c>
      <c r="X649" s="55">
        <v>0</v>
      </c>
      <c r="Y649" s="55">
        <v>86165.65</v>
      </c>
      <c r="Z649" s="61">
        <f t="shared" si="35"/>
        <v>0</v>
      </c>
      <c r="AA649" s="59" t="str">
        <f>HLOOKUP(F649,'HY Financials'!$4:$4,1,0)</f>
        <v>HDSTIF</v>
      </c>
    </row>
    <row r="650" spans="1:27">
      <c r="A650" s="60" t="str">
        <f>IFERROR(VLOOKUP(J650,'TB mapping'!A:D,4,0),0)</f>
        <v>Ignore</v>
      </c>
      <c r="B650" s="60" t="str">
        <f>IFERROR(VLOOKUP(J650,'TB mapping'!A:C,3,0),0)</f>
        <v>Ignore</v>
      </c>
      <c r="C650" s="60" t="str">
        <f t="shared" si="33"/>
        <v>HDSTIFIgnore</v>
      </c>
      <c r="D650" s="60" t="str">
        <f t="shared" si="34"/>
        <v>HDSTIFIgnore</v>
      </c>
      <c r="E650" s="54" t="s">
        <v>790</v>
      </c>
      <c r="F650" s="54" t="s">
        <v>3</v>
      </c>
      <c r="G650" s="54" t="s">
        <v>1193</v>
      </c>
      <c r="H650" s="55">
        <v>212000</v>
      </c>
      <c r="I650" s="54" t="s">
        <v>809</v>
      </c>
      <c r="J650" s="55">
        <v>212220</v>
      </c>
      <c r="K650" s="55">
        <v>0</v>
      </c>
      <c r="L650" s="54" t="s">
        <v>812</v>
      </c>
      <c r="M650" s="54" t="s">
        <v>793</v>
      </c>
      <c r="N650" s="55">
        <v>0</v>
      </c>
      <c r="O650" s="55">
        <v>391538.32</v>
      </c>
      <c r="P650" s="55">
        <v>0</v>
      </c>
      <c r="Q650" s="55">
        <v>2940.71</v>
      </c>
      <c r="R650" s="55">
        <v>0</v>
      </c>
      <c r="S650" s="55">
        <v>394479.03</v>
      </c>
      <c r="T650" s="55">
        <v>0</v>
      </c>
      <c r="U650" s="55">
        <v>391538.32</v>
      </c>
      <c r="V650" s="55">
        <v>0</v>
      </c>
      <c r="W650" s="55">
        <v>2940.71</v>
      </c>
      <c r="X650" s="55">
        <v>0</v>
      </c>
      <c r="Y650" s="55">
        <v>394479.03</v>
      </c>
      <c r="Z650" s="61">
        <f t="shared" si="35"/>
        <v>2.9407100000000002E-4</v>
      </c>
      <c r="AA650" s="59" t="str">
        <f>HLOOKUP(F650,'HY Financials'!$4:$4,1,0)</f>
        <v>HDSTIF</v>
      </c>
    </row>
    <row r="651" spans="1:27">
      <c r="A651" s="60" t="str">
        <f>IFERROR(VLOOKUP(J651,'TB mapping'!A:D,4,0),0)</f>
        <v>Ignore</v>
      </c>
      <c r="B651" s="60" t="str">
        <f>IFERROR(VLOOKUP(J651,'TB mapping'!A:C,3,0),0)</f>
        <v>Ignore</v>
      </c>
      <c r="C651" s="60" t="str">
        <f t="shared" si="33"/>
        <v>HDSTIFIgnore</v>
      </c>
      <c r="D651" s="60" t="str">
        <f t="shared" si="34"/>
        <v>HDSTIFIgnore</v>
      </c>
      <c r="E651" s="54" t="s">
        <v>790</v>
      </c>
      <c r="F651" s="54" t="s">
        <v>3</v>
      </c>
      <c r="G651" s="54" t="s">
        <v>1193</v>
      </c>
      <c r="H651" s="55">
        <v>212000</v>
      </c>
      <c r="I651" s="54" t="s">
        <v>809</v>
      </c>
      <c r="J651" s="55">
        <v>212233</v>
      </c>
      <c r="K651" s="55">
        <v>0</v>
      </c>
      <c r="L651" s="54" t="s">
        <v>897</v>
      </c>
      <c r="M651" s="54" t="s">
        <v>793</v>
      </c>
      <c r="N651" s="55">
        <v>0</v>
      </c>
      <c r="O651" s="55">
        <v>1096787.02</v>
      </c>
      <c r="P651" s="55">
        <v>-671849.02</v>
      </c>
      <c r="Q651" s="55">
        <v>0</v>
      </c>
      <c r="R651" s="55">
        <v>0</v>
      </c>
      <c r="S651" s="55">
        <v>424938</v>
      </c>
      <c r="T651" s="55">
        <v>0</v>
      </c>
      <c r="U651" s="55">
        <v>1096787.02</v>
      </c>
      <c r="V651" s="55">
        <v>-671849.02</v>
      </c>
      <c r="W651" s="55">
        <v>0</v>
      </c>
      <c r="X651" s="55">
        <v>0</v>
      </c>
      <c r="Y651" s="55">
        <v>424938</v>
      </c>
      <c r="Z651" s="61">
        <f t="shared" si="35"/>
        <v>-6.7184902000000005E-2</v>
      </c>
      <c r="AA651" s="59" t="str">
        <f>HLOOKUP(F651,'HY Financials'!$4:$4,1,0)</f>
        <v>HDSTIF</v>
      </c>
    </row>
    <row r="652" spans="1:27">
      <c r="A652" s="60" t="str">
        <f>IFERROR(VLOOKUP(J652,'TB mapping'!A:D,4,0),0)</f>
        <v>Ignore</v>
      </c>
      <c r="B652" s="60" t="str">
        <f>IFERROR(VLOOKUP(J652,'TB mapping'!A:C,3,0),0)</f>
        <v>Ignore</v>
      </c>
      <c r="C652" s="60" t="str">
        <f t="shared" si="33"/>
        <v>HDSTIFIgnore</v>
      </c>
      <c r="D652" s="60" t="str">
        <f t="shared" si="34"/>
        <v>HDSTIFIgnore</v>
      </c>
      <c r="E652" s="54" t="s">
        <v>790</v>
      </c>
      <c r="F652" s="54" t="s">
        <v>3</v>
      </c>
      <c r="G652" s="54" t="s">
        <v>1193</v>
      </c>
      <c r="H652" s="55">
        <v>212000</v>
      </c>
      <c r="I652" s="54" t="s">
        <v>809</v>
      </c>
      <c r="J652" s="55">
        <v>212240</v>
      </c>
      <c r="K652" s="55">
        <v>0</v>
      </c>
      <c r="L652" s="54" t="s">
        <v>813</v>
      </c>
      <c r="M652" s="54" t="s">
        <v>793</v>
      </c>
      <c r="N652" s="55">
        <v>0</v>
      </c>
      <c r="O652" s="55">
        <v>54104.53</v>
      </c>
      <c r="P652" s="55">
        <v>-11762.12</v>
      </c>
      <c r="Q652" s="55">
        <v>0</v>
      </c>
      <c r="R652" s="55">
        <v>0</v>
      </c>
      <c r="S652" s="55">
        <v>42342.41</v>
      </c>
      <c r="T652" s="55">
        <v>0</v>
      </c>
      <c r="U652" s="55">
        <v>54104.53</v>
      </c>
      <c r="V652" s="55">
        <v>-11762.12</v>
      </c>
      <c r="W652" s="55">
        <v>0</v>
      </c>
      <c r="X652" s="55">
        <v>0</v>
      </c>
      <c r="Y652" s="55">
        <v>42342.41</v>
      </c>
      <c r="Z652" s="61">
        <f t="shared" si="35"/>
        <v>-1.176212E-3</v>
      </c>
      <c r="AA652" s="59" t="str">
        <f>HLOOKUP(F652,'HY Financials'!$4:$4,1,0)</f>
        <v>HDSTIF</v>
      </c>
    </row>
    <row r="653" spans="1:27">
      <c r="A653" s="60" t="str">
        <f>IFERROR(VLOOKUP(J653,'TB mapping'!A:D,4,0),0)</f>
        <v>Ignore</v>
      </c>
      <c r="B653" s="60" t="str">
        <f>IFERROR(VLOOKUP(J653,'TB mapping'!A:C,3,0),0)</f>
        <v>Ignore</v>
      </c>
      <c r="C653" s="60" t="str">
        <f t="shared" si="33"/>
        <v>HDSTIFIgnore</v>
      </c>
      <c r="D653" s="60" t="str">
        <f t="shared" si="34"/>
        <v>HDSTIFIgnore</v>
      </c>
      <c r="E653" s="54" t="s">
        <v>790</v>
      </c>
      <c r="F653" s="54" t="s">
        <v>3</v>
      </c>
      <c r="G653" s="54" t="s">
        <v>1193</v>
      </c>
      <c r="H653" s="55">
        <v>212000</v>
      </c>
      <c r="I653" s="54" t="s">
        <v>809</v>
      </c>
      <c r="J653" s="55">
        <v>212247</v>
      </c>
      <c r="K653" s="55">
        <v>0</v>
      </c>
      <c r="L653" s="54" t="s">
        <v>898</v>
      </c>
      <c r="M653" s="54" t="s">
        <v>793</v>
      </c>
      <c r="N653" s="55">
        <v>0</v>
      </c>
      <c r="O653" s="55">
        <v>500</v>
      </c>
      <c r="P653" s="55">
        <v>-100</v>
      </c>
      <c r="Q653" s="55">
        <v>0</v>
      </c>
      <c r="R653" s="55">
        <v>0</v>
      </c>
      <c r="S653" s="55">
        <v>400</v>
      </c>
      <c r="T653" s="55">
        <v>0</v>
      </c>
      <c r="U653" s="55">
        <v>500</v>
      </c>
      <c r="V653" s="55">
        <v>-100</v>
      </c>
      <c r="W653" s="55">
        <v>0</v>
      </c>
      <c r="X653" s="55">
        <v>0</v>
      </c>
      <c r="Y653" s="55">
        <v>400</v>
      </c>
      <c r="Z653" s="61">
        <f t="shared" si="35"/>
        <v>-1.0000000000000001E-5</v>
      </c>
      <c r="AA653" s="59" t="str">
        <f>HLOOKUP(F653,'HY Financials'!$4:$4,1,0)</f>
        <v>HDSTIF</v>
      </c>
    </row>
    <row r="654" spans="1:27">
      <c r="A654" s="60" t="str">
        <f>IFERROR(VLOOKUP(J654,'TB mapping'!A:D,4,0),0)</f>
        <v>Ignore</v>
      </c>
      <c r="B654" s="60" t="str">
        <f>IFERROR(VLOOKUP(J654,'TB mapping'!A:C,3,0),0)</f>
        <v>Ignore</v>
      </c>
      <c r="C654" s="60" t="str">
        <f t="shared" si="33"/>
        <v>HDSTIFIgnore</v>
      </c>
      <c r="D654" s="60" t="str">
        <f t="shared" si="34"/>
        <v>HDSTIFIgnore</v>
      </c>
      <c r="E654" s="54" t="s">
        <v>790</v>
      </c>
      <c r="F654" s="54" t="s">
        <v>3</v>
      </c>
      <c r="G654" s="54" t="s">
        <v>1193</v>
      </c>
      <c r="H654" s="55">
        <v>212000</v>
      </c>
      <c r="I654" s="54" t="s">
        <v>809</v>
      </c>
      <c r="J654" s="55">
        <v>212252</v>
      </c>
      <c r="K654" s="55">
        <v>0</v>
      </c>
      <c r="L654" s="54" t="s">
        <v>814</v>
      </c>
      <c r="M654" s="54" t="s">
        <v>793</v>
      </c>
      <c r="N654" s="55">
        <v>0</v>
      </c>
      <c r="O654" s="55">
        <v>1230992.8799999999</v>
      </c>
      <c r="P654" s="55">
        <v>0</v>
      </c>
      <c r="Q654" s="55">
        <v>2524.13</v>
      </c>
      <c r="R654" s="55">
        <v>0</v>
      </c>
      <c r="S654" s="55">
        <v>1233517.01</v>
      </c>
      <c r="T654" s="55">
        <v>0</v>
      </c>
      <c r="U654" s="55">
        <v>1230992.8799999999</v>
      </c>
      <c r="V654" s="55">
        <v>0</v>
      </c>
      <c r="W654" s="55">
        <v>2524.13</v>
      </c>
      <c r="X654" s="55">
        <v>0</v>
      </c>
      <c r="Y654" s="55">
        <v>1233517.01</v>
      </c>
      <c r="Z654" s="61">
        <f t="shared" si="35"/>
        <v>2.52413E-4</v>
      </c>
      <c r="AA654" s="59" t="str">
        <f>HLOOKUP(F654,'HY Financials'!$4:$4,1,0)</f>
        <v>HDSTIF</v>
      </c>
    </row>
    <row r="655" spans="1:27">
      <c r="A655" s="60" t="str">
        <f>IFERROR(VLOOKUP(J655,'TB mapping'!A:D,4,0),0)</f>
        <v>Ignore</v>
      </c>
      <c r="B655" s="60" t="str">
        <f>IFERROR(VLOOKUP(J655,'TB mapping'!A:C,3,0),0)</f>
        <v>Ignore</v>
      </c>
      <c r="C655" s="60" t="str">
        <f t="shared" si="33"/>
        <v>HDSTIFIgnore</v>
      </c>
      <c r="D655" s="60" t="str">
        <f t="shared" si="34"/>
        <v>HDSTIFIgnore</v>
      </c>
      <c r="E655" s="54" t="s">
        <v>790</v>
      </c>
      <c r="F655" s="54" t="s">
        <v>3</v>
      </c>
      <c r="G655" s="54" t="s">
        <v>1193</v>
      </c>
      <c r="H655" s="55">
        <v>212000</v>
      </c>
      <c r="I655" s="54" t="s">
        <v>809</v>
      </c>
      <c r="J655" s="55">
        <v>212253</v>
      </c>
      <c r="K655" s="55">
        <v>0</v>
      </c>
      <c r="L655" s="54" t="s">
        <v>899</v>
      </c>
      <c r="M655" s="54" t="s">
        <v>793</v>
      </c>
      <c r="N655" s="55">
        <v>-1224966.52</v>
      </c>
      <c r="O655" s="55">
        <v>0</v>
      </c>
      <c r="P655" s="55">
        <v>-4094.27</v>
      </c>
      <c r="Q655" s="55">
        <v>0</v>
      </c>
      <c r="R655" s="55">
        <v>-1229060.79</v>
      </c>
      <c r="S655" s="55">
        <v>0</v>
      </c>
      <c r="T655" s="55">
        <v>-1224966.52</v>
      </c>
      <c r="U655" s="55">
        <v>0</v>
      </c>
      <c r="V655" s="55">
        <v>-4094.27</v>
      </c>
      <c r="W655" s="55">
        <v>0</v>
      </c>
      <c r="X655" s="55">
        <v>-1229060.79</v>
      </c>
      <c r="Y655" s="55">
        <v>0</v>
      </c>
      <c r="Z655" s="61">
        <f t="shared" si="35"/>
        <v>-4.0942700000000002E-4</v>
      </c>
      <c r="AA655" s="59" t="str">
        <f>HLOOKUP(F655,'HY Financials'!$4:$4,1,0)</f>
        <v>HDSTIF</v>
      </c>
    </row>
    <row r="656" spans="1:27">
      <c r="A656" s="60" t="str">
        <f>IFERROR(VLOOKUP(J656,'TB mapping'!A:D,4,0),0)</f>
        <v>Ignore</v>
      </c>
      <c r="B656" s="60" t="str">
        <f>IFERROR(VLOOKUP(J656,'TB mapping'!A:C,3,0),0)</f>
        <v>Ignore</v>
      </c>
      <c r="C656" s="60" t="str">
        <f t="shared" si="33"/>
        <v>HDSTIFIgnore</v>
      </c>
      <c r="D656" s="60" t="str">
        <f t="shared" si="34"/>
        <v>HDSTIFIgnore</v>
      </c>
      <c r="E656" s="54" t="s">
        <v>790</v>
      </c>
      <c r="F656" s="54" t="s">
        <v>3</v>
      </c>
      <c r="G656" s="54" t="s">
        <v>1193</v>
      </c>
      <c r="H656" s="55">
        <v>212000</v>
      </c>
      <c r="I656" s="54" t="s">
        <v>809</v>
      </c>
      <c r="J656" s="55">
        <v>212255</v>
      </c>
      <c r="K656" s="55">
        <v>0</v>
      </c>
      <c r="L656" s="54" t="s">
        <v>815</v>
      </c>
      <c r="M656" s="54" t="s">
        <v>793</v>
      </c>
      <c r="N656" s="55">
        <v>0</v>
      </c>
      <c r="O656" s="55">
        <v>4477297.03</v>
      </c>
      <c r="P656" s="55">
        <v>0</v>
      </c>
      <c r="Q656" s="55">
        <v>1988317.58</v>
      </c>
      <c r="R656" s="55">
        <v>0</v>
      </c>
      <c r="S656" s="55">
        <v>6465614.6100000003</v>
      </c>
      <c r="T656" s="55">
        <v>0</v>
      </c>
      <c r="U656" s="55">
        <v>4477297.03</v>
      </c>
      <c r="V656" s="55">
        <v>0</v>
      </c>
      <c r="W656" s="55">
        <v>1988317.58</v>
      </c>
      <c r="X656" s="55">
        <v>0</v>
      </c>
      <c r="Y656" s="55">
        <v>6465614.6100000003</v>
      </c>
      <c r="Z656" s="61">
        <f t="shared" si="35"/>
        <v>0.198831758</v>
      </c>
      <c r="AA656" s="59" t="str">
        <f>HLOOKUP(F656,'HY Financials'!$4:$4,1,0)</f>
        <v>HDSTIF</v>
      </c>
    </row>
    <row r="657" spans="1:28">
      <c r="A657" s="60" t="str">
        <f>IFERROR(VLOOKUP(J657,'TB mapping'!A:D,4,0),0)</f>
        <v>Ignore</v>
      </c>
      <c r="B657" s="60" t="str">
        <f>IFERROR(VLOOKUP(J657,'TB mapping'!A:C,3,0),0)</f>
        <v>Ignore</v>
      </c>
      <c r="C657" s="60" t="str">
        <f t="shared" si="33"/>
        <v>HDSTIFIgnore</v>
      </c>
      <c r="D657" s="60" t="str">
        <f t="shared" si="34"/>
        <v>HDSTIFIgnore</v>
      </c>
      <c r="E657" s="54" t="s">
        <v>790</v>
      </c>
      <c r="F657" s="54" t="s">
        <v>3</v>
      </c>
      <c r="G657" s="54" t="s">
        <v>1193</v>
      </c>
      <c r="H657" s="55">
        <v>212000</v>
      </c>
      <c r="I657" s="54" t="s">
        <v>809</v>
      </c>
      <c r="J657" s="55">
        <v>212257</v>
      </c>
      <c r="K657" s="55">
        <v>0</v>
      </c>
      <c r="L657" s="54" t="s">
        <v>816</v>
      </c>
      <c r="M657" s="54" t="s">
        <v>793</v>
      </c>
      <c r="N657" s="55">
        <v>-2184765.7599999998</v>
      </c>
      <c r="O657" s="55">
        <v>0</v>
      </c>
      <c r="P657" s="55">
        <v>-2134992</v>
      </c>
      <c r="Q657" s="55">
        <v>0</v>
      </c>
      <c r="R657" s="55">
        <v>-4319757.76</v>
      </c>
      <c r="S657" s="55">
        <v>0</v>
      </c>
      <c r="T657" s="55">
        <v>-2184765.7599999998</v>
      </c>
      <c r="U657" s="55">
        <v>0</v>
      </c>
      <c r="V657" s="55">
        <v>-2134992</v>
      </c>
      <c r="W657" s="55">
        <v>0</v>
      </c>
      <c r="X657" s="55">
        <v>-4319757.76</v>
      </c>
      <c r="Y657" s="55">
        <v>0</v>
      </c>
      <c r="Z657" s="61">
        <f t="shared" si="35"/>
        <v>-0.2134992</v>
      </c>
      <c r="AA657" s="59" t="str">
        <f>HLOOKUP(F657,'HY Financials'!$4:$4,1,0)</f>
        <v>HDSTIF</v>
      </c>
    </row>
    <row r="658" spans="1:28">
      <c r="A658" s="60" t="str">
        <f>IFERROR(VLOOKUP(J658,'TB mapping'!A:D,4,0),0)</f>
        <v>Ignore</v>
      </c>
      <c r="B658" s="60" t="str">
        <f>IFERROR(VLOOKUP(J658,'TB mapping'!A:C,3,0),0)</f>
        <v>Ignore</v>
      </c>
      <c r="C658" s="60" t="str">
        <f t="shared" si="33"/>
        <v>HDSTIFIgnore</v>
      </c>
      <c r="D658" s="60" t="str">
        <f t="shared" si="34"/>
        <v>HDSTIFIgnore</v>
      </c>
      <c r="E658" s="54" t="s">
        <v>790</v>
      </c>
      <c r="F658" s="54" t="s">
        <v>3</v>
      </c>
      <c r="G658" s="54" t="s">
        <v>1193</v>
      </c>
      <c r="H658" s="55">
        <v>212000</v>
      </c>
      <c r="I658" s="54" t="s">
        <v>809</v>
      </c>
      <c r="J658" s="55">
        <v>212271</v>
      </c>
      <c r="K658" s="55">
        <v>0</v>
      </c>
      <c r="L658" s="54" t="s">
        <v>817</v>
      </c>
      <c r="M658" s="54" t="s">
        <v>793</v>
      </c>
      <c r="N658" s="55">
        <v>0</v>
      </c>
      <c r="O658" s="55">
        <v>44645.1</v>
      </c>
      <c r="P658" s="55">
        <v>-5102.76</v>
      </c>
      <c r="Q658" s="55">
        <v>0</v>
      </c>
      <c r="R658" s="55">
        <v>0</v>
      </c>
      <c r="S658" s="55">
        <v>39542.340000000004</v>
      </c>
      <c r="T658" s="55">
        <v>0</v>
      </c>
      <c r="U658" s="55">
        <v>44645.1</v>
      </c>
      <c r="V658" s="55">
        <v>-5102.76</v>
      </c>
      <c r="W658" s="55">
        <v>0</v>
      </c>
      <c r="X658" s="55">
        <v>0</v>
      </c>
      <c r="Y658" s="55">
        <v>39542.340000000004</v>
      </c>
      <c r="Z658" s="61">
        <f t="shared" si="35"/>
        <v>-5.1027600000000005E-4</v>
      </c>
      <c r="AA658" s="59" t="str">
        <f>HLOOKUP(F658,'HY Financials'!$4:$4,1,0)</f>
        <v>HDSTIF</v>
      </c>
    </row>
    <row r="659" spans="1:28">
      <c r="A659" s="60" t="str">
        <f>IFERROR(VLOOKUP(J659,'TB mapping'!A:D,4,0),0)</f>
        <v>Ignore</v>
      </c>
      <c r="B659" s="60" t="str">
        <f>IFERROR(VLOOKUP(J659,'TB mapping'!A:C,3,0),0)</f>
        <v>Ignore</v>
      </c>
      <c r="C659" s="60" t="str">
        <f t="shared" si="33"/>
        <v>HDSTIFIgnore</v>
      </c>
      <c r="D659" s="60" t="str">
        <f t="shared" si="34"/>
        <v>HDSTIFIgnore</v>
      </c>
      <c r="E659" s="54" t="s">
        <v>790</v>
      </c>
      <c r="F659" s="54" t="s">
        <v>3</v>
      </c>
      <c r="G659" s="54" t="s">
        <v>1193</v>
      </c>
      <c r="H659" s="55">
        <v>212000</v>
      </c>
      <c r="I659" s="54" t="s">
        <v>809</v>
      </c>
      <c r="J659" s="55">
        <v>212272</v>
      </c>
      <c r="K659" s="55">
        <v>0</v>
      </c>
      <c r="L659" s="54" t="s">
        <v>818</v>
      </c>
      <c r="M659" s="54" t="s">
        <v>793</v>
      </c>
      <c r="N659" s="55">
        <v>0</v>
      </c>
      <c r="O659" s="55">
        <v>44645.11</v>
      </c>
      <c r="P659" s="55">
        <v>-5102.76</v>
      </c>
      <c r="Q659" s="55">
        <v>0</v>
      </c>
      <c r="R659" s="55">
        <v>0</v>
      </c>
      <c r="S659" s="55">
        <v>39542.35</v>
      </c>
      <c r="T659" s="55">
        <v>0</v>
      </c>
      <c r="U659" s="55">
        <v>44645.11</v>
      </c>
      <c r="V659" s="55">
        <v>-5102.76</v>
      </c>
      <c r="W659" s="55">
        <v>0</v>
      </c>
      <c r="X659" s="55">
        <v>0</v>
      </c>
      <c r="Y659" s="55">
        <v>39542.35</v>
      </c>
      <c r="Z659" s="61">
        <f t="shared" si="35"/>
        <v>-5.1027600000000005E-4</v>
      </c>
      <c r="AA659" s="59" t="str">
        <f>HLOOKUP(F659,'HY Financials'!$4:$4,1,0)</f>
        <v>HDSTIF</v>
      </c>
    </row>
    <row r="660" spans="1:28">
      <c r="A660" s="60" t="str">
        <f>IFERROR(VLOOKUP(J660,'TB mapping'!A:D,4,0),0)</f>
        <v>Ignore</v>
      </c>
      <c r="B660" s="60" t="str">
        <f>IFERROR(VLOOKUP(J660,'TB mapping'!A:C,3,0),0)</f>
        <v>Ignore</v>
      </c>
      <c r="C660" s="60" t="str">
        <f t="shared" si="33"/>
        <v>HDSTIFIgnore</v>
      </c>
      <c r="D660" s="60" t="str">
        <f t="shared" si="34"/>
        <v>HDSTIFIgnore</v>
      </c>
      <c r="E660" s="54" t="s">
        <v>790</v>
      </c>
      <c r="F660" s="54" t="s">
        <v>3</v>
      </c>
      <c r="G660" s="54" t="s">
        <v>1193</v>
      </c>
      <c r="H660" s="55">
        <v>213000</v>
      </c>
      <c r="I660" s="54" t="s">
        <v>819</v>
      </c>
      <c r="J660" s="55">
        <v>213105</v>
      </c>
      <c r="K660" s="55">
        <v>0</v>
      </c>
      <c r="L660" s="54" t="s">
        <v>902</v>
      </c>
      <c r="M660" s="54" t="s">
        <v>793</v>
      </c>
      <c r="N660" s="55">
        <v>0</v>
      </c>
      <c r="O660" s="55">
        <v>8133.44</v>
      </c>
      <c r="P660" s="55">
        <v>0</v>
      </c>
      <c r="Q660" s="55">
        <v>0</v>
      </c>
      <c r="R660" s="55">
        <v>0</v>
      </c>
      <c r="S660" s="55">
        <v>8133.44</v>
      </c>
      <c r="T660" s="55">
        <v>0</v>
      </c>
      <c r="U660" s="55">
        <v>8133.44</v>
      </c>
      <c r="V660" s="55">
        <v>0</v>
      </c>
      <c r="W660" s="55">
        <v>0</v>
      </c>
      <c r="X660" s="55">
        <v>0</v>
      </c>
      <c r="Y660" s="55">
        <v>8133.44</v>
      </c>
      <c r="Z660" s="61">
        <f t="shared" si="35"/>
        <v>0</v>
      </c>
      <c r="AA660" s="59" t="str">
        <f>HLOOKUP(F660,'HY Financials'!$4:$4,1,0)</f>
        <v>HDSTIF</v>
      </c>
    </row>
    <row r="661" spans="1:28">
      <c r="A661" s="60" t="str">
        <f>IFERROR(VLOOKUP(J661,'TB mapping'!A:D,4,0),0)</f>
        <v>Ignore</v>
      </c>
      <c r="B661" s="60" t="str">
        <f>IFERROR(VLOOKUP(J661,'TB mapping'!A:C,3,0),0)</f>
        <v>Ignore</v>
      </c>
      <c r="C661" s="60" t="str">
        <f t="shared" si="33"/>
        <v>HDSTIFIgnore</v>
      </c>
      <c r="D661" s="60" t="str">
        <f t="shared" si="34"/>
        <v>HDSTIFIgnore</v>
      </c>
      <c r="E661" s="54" t="s">
        <v>790</v>
      </c>
      <c r="F661" s="54" t="s">
        <v>3</v>
      </c>
      <c r="G661" s="54" t="s">
        <v>1193</v>
      </c>
      <c r="H661" s="55">
        <v>213000</v>
      </c>
      <c r="I661" s="54" t="s">
        <v>819</v>
      </c>
      <c r="J661" s="55">
        <v>213141</v>
      </c>
      <c r="K661" s="55">
        <v>0</v>
      </c>
      <c r="L661" s="54" t="s">
        <v>903</v>
      </c>
      <c r="M661" s="54" t="s">
        <v>793</v>
      </c>
      <c r="N661" s="55">
        <v>0</v>
      </c>
      <c r="O661" s="55">
        <v>600.29</v>
      </c>
      <c r="P661" s="55">
        <v>0</v>
      </c>
      <c r="Q661" s="55">
        <v>0</v>
      </c>
      <c r="R661" s="55">
        <v>0</v>
      </c>
      <c r="S661" s="55">
        <v>600.29</v>
      </c>
      <c r="T661" s="55">
        <v>0</v>
      </c>
      <c r="U661" s="55">
        <v>600.29</v>
      </c>
      <c r="V661" s="55">
        <v>0</v>
      </c>
      <c r="W661" s="55">
        <v>0</v>
      </c>
      <c r="X661" s="55">
        <v>0</v>
      </c>
      <c r="Y661" s="55">
        <v>600.29</v>
      </c>
      <c r="Z661" s="61">
        <f t="shared" si="35"/>
        <v>0</v>
      </c>
      <c r="AA661" s="59" t="str">
        <f>HLOOKUP(F661,'HY Financials'!$4:$4,1,0)</f>
        <v>HDSTIF</v>
      </c>
    </row>
    <row r="662" spans="1:28">
      <c r="A662" s="60" t="str">
        <f>IFERROR(VLOOKUP(J662,'TB mapping'!A:D,4,0),0)</f>
        <v>Ignore</v>
      </c>
      <c r="B662" s="60" t="str">
        <f>IFERROR(VLOOKUP(J662,'TB mapping'!A:C,3,0),0)</f>
        <v>Ignore</v>
      </c>
      <c r="C662" s="60" t="str">
        <f t="shared" si="33"/>
        <v>HDSTIFIgnore</v>
      </c>
      <c r="D662" s="60" t="str">
        <f t="shared" si="34"/>
        <v>HDSTIFIgnore</v>
      </c>
      <c r="E662" s="54" t="s">
        <v>790</v>
      </c>
      <c r="F662" s="54" t="s">
        <v>3</v>
      </c>
      <c r="G662" s="54" t="s">
        <v>1193</v>
      </c>
      <c r="H662" s="55">
        <v>213000</v>
      </c>
      <c r="I662" s="54" t="s">
        <v>819</v>
      </c>
      <c r="J662" s="55">
        <v>213143</v>
      </c>
      <c r="K662" s="55">
        <v>0</v>
      </c>
      <c r="L662" s="54" t="s">
        <v>820</v>
      </c>
      <c r="M662" s="54" t="s">
        <v>793</v>
      </c>
      <c r="N662" s="55">
        <v>0</v>
      </c>
      <c r="O662" s="55">
        <v>35994.300000000003</v>
      </c>
      <c r="P662" s="55">
        <v>-38538.78</v>
      </c>
      <c r="Q662" s="55">
        <v>0</v>
      </c>
      <c r="R662" s="55">
        <v>-2544.48</v>
      </c>
      <c r="S662" s="55">
        <v>0</v>
      </c>
      <c r="T662" s="55">
        <v>0</v>
      </c>
      <c r="U662" s="55">
        <v>35994.300000000003</v>
      </c>
      <c r="V662" s="55">
        <v>-38538.78</v>
      </c>
      <c r="W662" s="55">
        <v>0</v>
      </c>
      <c r="X662" s="55">
        <v>-2544.48</v>
      </c>
      <c r="Y662" s="55">
        <v>0</v>
      </c>
      <c r="Z662" s="61">
        <f t="shared" si="35"/>
        <v>-3.8538779999999998E-3</v>
      </c>
      <c r="AA662" s="59" t="str">
        <f>HLOOKUP(F662,'HY Financials'!$4:$4,1,0)</f>
        <v>HDSTIF</v>
      </c>
    </row>
    <row r="663" spans="1:28">
      <c r="A663" s="60">
        <f>IFERROR(VLOOKUP(J663,'TB mapping'!A:D,4,0),0)</f>
        <v>0</v>
      </c>
      <c r="B663" s="60">
        <f>IFERROR(VLOOKUP(J663,'TB mapping'!A:C,3,0),0)</f>
        <v>0</v>
      </c>
      <c r="C663" s="60" t="str">
        <f t="shared" si="33"/>
        <v>HDSTIF0</v>
      </c>
      <c r="D663" s="60" t="str">
        <f t="shared" si="34"/>
        <v>HDSTIF0</v>
      </c>
      <c r="E663" s="54" t="s">
        <v>790</v>
      </c>
      <c r="F663" s="54" t="s">
        <v>3</v>
      </c>
      <c r="G663" s="54" t="s">
        <v>1193</v>
      </c>
      <c r="H663" s="55">
        <v>213000</v>
      </c>
      <c r="I663" s="54" t="s">
        <v>819</v>
      </c>
      <c r="J663" s="55">
        <v>213173</v>
      </c>
      <c r="K663" s="55">
        <v>0</v>
      </c>
      <c r="L663" s="54" t="s">
        <v>2072</v>
      </c>
      <c r="M663" s="54" t="s">
        <v>793</v>
      </c>
      <c r="N663" s="55">
        <v>0</v>
      </c>
      <c r="O663" s="55">
        <v>6478.97</v>
      </c>
      <c r="P663" s="55">
        <v>-6936.98</v>
      </c>
      <c r="Q663" s="55">
        <v>0</v>
      </c>
      <c r="R663" s="55">
        <v>-458.01</v>
      </c>
      <c r="S663" s="55">
        <v>0</v>
      </c>
      <c r="T663" s="55">
        <v>0</v>
      </c>
      <c r="U663" s="55">
        <v>6478.97</v>
      </c>
      <c r="V663" s="55">
        <v>-6936.98</v>
      </c>
      <c r="W663" s="55">
        <v>0</v>
      </c>
      <c r="X663" s="55">
        <v>-458.01</v>
      </c>
      <c r="Y663" s="55">
        <v>0</v>
      </c>
      <c r="Z663" s="61">
        <f t="shared" si="35"/>
        <v>-6.9369799999999997E-4</v>
      </c>
      <c r="AA663" s="59" t="str">
        <f>HLOOKUP(F663,'HY Financials'!$4:$4,1,0)</f>
        <v>HDSTIF</v>
      </c>
    </row>
    <row r="664" spans="1:28">
      <c r="A664" s="60" t="str">
        <f>IFERROR(VLOOKUP(J664,'TB mapping'!A:D,4,0),0)</f>
        <v>Ignore</v>
      </c>
      <c r="B664" s="60" t="str">
        <f>IFERROR(VLOOKUP(J664,'TB mapping'!A:C,3,0),0)</f>
        <v>Ignore</v>
      </c>
      <c r="C664" s="60" t="str">
        <f t="shared" si="33"/>
        <v>HDSTIFIgnore</v>
      </c>
      <c r="D664" s="60" t="str">
        <f t="shared" si="34"/>
        <v>HDSTIFIgnore</v>
      </c>
      <c r="E664" s="54" t="s">
        <v>790</v>
      </c>
      <c r="F664" s="54" t="s">
        <v>3</v>
      </c>
      <c r="G664" s="54" t="s">
        <v>1193</v>
      </c>
      <c r="H664" s="55">
        <v>213000</v>
      </c>
      <c r="I664" s="54" t="s">
        <v>819</v>
      </c>
      <c r="J664" s="55">
        <v>213500</v>
      </c>
      <c r="K664" s="55">
        <v>0</v>
      </c>
      <c r="L664" s="54" t="s">
        <v>821</v>
      </c>
      <c r="M664" s="54" t="s">
        <v>793</v>
      </c>
      <c r="N664" s="55">
        <v>0</v>
      </c>
      <c r="O664" s="55">
        <v>496066.99</v>
      </c>
      <c r="P664" s="55">
        <v>-56718.400000000001</v>
      </c>
      <c r="Q664" s="55">
        <v>0</v>
      </c>
      <c r="R664" s="55">
        <v>0</v>
      </c>
      <c r="S664" s="55">
        <v>439348.59</v>
      </c>
      <c r="T664" s="55">
        <v>0</v>
      </c>
      <c r="U664" s="55">
        <v>496066.99</v>
      </c>
      <c r="V664" s="55">
        <v>-56718.400000000001</v>
      </c>
      <c r="W664" s="55">
        <v>0</v>
      </c>
      <c r="X664" s="55">
        <v>0</v>
      </c>
      <c r="Y664" s="55">
        <v>439348.59</v>
      </c>
      <c r="Z664" s="61">
        <f t="shared" si="35"/>
        <v>-5.67184E-3</v>
      </c>
      <c r="AA664" s="59" t="str">
        <f>HLOOKUP(F664,'HY Financials'!$4:$4,1,0)</f>
        <v>HDSTIF</v>
      </c>
    </row>
    <row r="665" spans="1:28">
      <c r="A665" s="60" t="str">
        <f>IFERROR(VLOOKUP(J665,'TB mapping'!A:D,4,0),0)</f>
        <v>Ignore</v>
      </c>
      <c r="B665" s="60" t="str">
        <f>IFERROR(VLOOKUP(J665,'TB mapping'!A:C,3,0),0)</f>
        <v>Ignore</v>
      </c>
      <c r="C665" s="60" t="str">
        <f t="shared" si="33"/>
        <v>HDSTIFIgnore</v>
      </c>
      <c r="D665" s="60" t="str">
        <f t="shared" si="34"/>
        <v>HDSTIFIgnore</v>
      </c>
      <c r="E665" s="54" t="s">
        <v>790</v>
      </c>
      <c r="F665" s="54" t="s">
        <v>3</v>
      </c>
      <c r="G665" s="54" t="s">
        <v>1193</v>
      </c>
      <c r="H665" s="55">
        <v>213000</v>
      </c>
      <c r="I665" s="54" t="s">
        <v>819</v>
      </c>
      <c r="J665" s="55">
        <v>213504</v>
      </c>
      <c r="K665" s="55">
        <v>0</v>
      </c>
      <c r="L665" s="54" t="s">
        <v>822</v>
      </c>
      <c r="M665" s="54" t="s">
        <v>793</v>
      </c>
      <c r="N665" s="55">
        <v>0</v>
      </c>
      <c r="O665" s="55">
        <v>12487.27</v>
      </c>
      <c r="P665" s="55">
        <v>0</v>
      </c>
      <c r="Q665" s="55">
        <v>0</v>
      </c>
      <c r="R665" s="55">
        <v>0</v>
      </c>
      <c r="S665" s="55">
        <v>12487.27</v>
      </c>
      <c r="T665" s="55">
        <v>0</v>
      </c>
      <c r="U665" s="55">
        <v>12487.27</v>
      </c>
      <c r="V665" s="55">
        <v>0</v>
      </c>
      <c r="W665" s="55">
        <v>0</v>
      </c>
      <c r="X665" s="55">
        <v>0</v>
      </c>
      <c r="Y665" s="55">
        <v>12487.27</v>
      </c>
      <c r="Z665" s="61">
        <f t="shared" si="35"/>
        <v>0</v>
      </c>
      <c r="AA665" s="59" t="str">
        <f>HLOOKUP(F665,'HY Financials'!$4:$4,1,0)</f>
        <v>HDSTIF</v>
      </c>
    </row>
    <row r="666" spans="1:28">
      <c r="A666" s="60" t="str">
        <f>IFERROR(VLOOKUP(J666,'TB mapping'!A:D,4,0),0)</f>
        <v>Ignore</v>
      </c>
      <c r="B666" s="60" t="str">
        <f>IFERROR(VLOOKUP(J666,'TB mapping'!A:C,3,0),0)</f>
        <v>Ignore</v>
      </c>
      <c r="C666" s="60" t="str">
        <f t="shared" si="33"/>
        <v>HDSTIFIgnore</v>
      </c>
      <c r="D666" s="60" t="str">
        <f t="shared" si="34"/>
        <v>HDSTIFIgnore</v>
      </c>
      <c r="E666" s="54" t="s">
        <v>790</v>
      </c>
      <c r="F666" s="54" t="s">
        <v>3</v>
      </c>
      <c r="G666" s="54" t="s">
        <v>1193</v>
      </c>
      <c r="H666" s="55">
        <v>301000</v>
      </c>
      <c r="I666" s="54" t="s">
        <v>823</v>
      </c>
      <c r="J666" s="55">
        <v>310000</v>
      </c>
      <c r="K666" s="55">
        <v>0</v>
      </c>
      <c r="L666" s="54" t="s">
        <v>824</v>
      </c>
      <c r="M666" s="54" t="s">
        <v>793</v>
      </c>
      <c r="N666" s="55">
        <v>0</v>
      </c>
      <c r="O666" s="55">
        <v>1048181516.16</v>
      </c>
      <c r="P666" s="55">
        <v>-241302970.34</v>
      </c>
      <c r="Q666" s="55">
        <v>0</v>
      </c>
      <c r="R666" s="55">
        <v>0</v>
      </c>
      <c r="S666" s="55">
        <v>806878545.82000005</v>
      </c>
      <c r="T666" s="55">
        <v>0</v>
      </c>
      <c r="U666" s="55">
        <v>1048181516.16</v>
      </c>
      <c r="V666" s="55">
        <v>-241302970.34</v>
      </c>
      <c r="W666" s="55">
        <v>0</v>
      </c>
      <c r="X666" s="55">
        <v>0</v>
      </c>
      <c r="Y666" s="55">
        <v>806878545.82000005</v>
      </c>
      <c r="Z666" s="61">
        <f t="shared" si="35"/>
        <v>80.687854582</v>
      </c>
      <c r="AA666" s="59" t="str">
        <f>HLOOKUP(F666,'HY Financials'!$4:$4,1,0)</f>
        <v>HDSTIF</v>
      </c>
    </row>
    <row r="667" spans="1:28">
      <c r="A667" s="60" t="str">
        <f>IFERROR(VLOOKUP(J667,'TB mapping'!A:D,4,0),0)</f>
        <v>Ignore</v>
      </c>
      <c r="B667" s="60" t="str">
        <f>IFERROR(VLOOKUP(J667,'TB mapping'!A:C,3,0),0)</f>
        <v>Ignore</v>
      </c>
      <c r="C667" s="60" t="str">
        <f t="shared" si="33"/>
        <v>HDSTIFIgnore</v>
      </c>
      <c r="D667" s="60" t="str">
        <f t="shared" si="34"/>
        <v>HDSTIFIgnore</v>
      </c>
      <c r="E667" s="54" t="s">
        <v>790</v>
      </c>
      <c r="F667" s="54" t="s">
        <v>3</v>
      </c>
      <c r="G667" s="54" t="s">
        <v>1193</v>
      </c>
      <c r="H667" s="55">
        <v>303000</v>
      </c>
      <c r="I667" s="54" t="s">
        <v>825</v>
      </c>
      <c r="J667" s="55">
        <v>303207</v>
      </c>
      <c r="K667" s="55">
        <v>0</v>
      </c>
      <c r="L667" s="54" t="s">
        <v>826</v>
      </c>
      <c r="M667" s="54" t="s">
        <v>793</v>
      </c>
      <c r="N667" s="55">
        <v>0</v>
      </c>
      <c r="O667" s="55">
        <v>28779689.5</v>
      </c>
      <c r="P667" s="55">
        <v>-97442626.069999993</v>
      </c>
      <c r="Q667" s="55">
        <v>0</v>
      </c>
      <c r="R667" s="55">
        <v>-68662936.569999993</v>
      </c>
      <c r="S667" s="55">
        <v>0</v>
      </c>
      <c r="T667" s="55">
        <v>0</v>
      </c>
      <c r="U667" s="55">
        <v>28779689.5</v>
      </c>
      <c r="V667" s="55">
        <v>-97442626.069999993</v>
      </c>
      <c r="W667" s="55">
        <v>0</v>
      </c>
      <c r="X667" s="55">
        <v>-68662936.569999993</v>
      </c>
      <c r="Y667" s="55">
        <v>0</v>
      </c>
      <c r="Z667" s="61">
        <f t="shared" si="35"/>
        <v>-9.7442626069999996</v>
      </c>
      <c r="AA667" s="59" t="str">
        <f>HLOOKUP(F667,'HY Financials'!$4:$4,1,0)</f>
        <v>HDSTIF</v>
      </c>
    </row>
    <row r="668" spans="1:28">
      <c r="A668" s="60" t="str">
        <f>IFERROR(VLOOKUP(J668,'TB mapping'!A:D,4,0),0)</f>
        <v>Ignore</v>
      </c>
      <c r="B668" s="60" t="str">
        <f>IFERROR(VLOOKUP(J668,'TB mapping'!A:C,3,0),0)</f>
        <v>Ignore</v>
      </c>
      <c r="C668" s="60" t="str">
        <f t="shared" si="33"/>
        <v>HDSTIFIgnore</v>
      </c>
      <c r="D668" s="60" t="str">
        <f t="shared" si="34"/>
        <v>HDSTIFIgnore</v>
      </c>
      <c r="E668" s="54" t="s">
        <v>790</v>
      </c>
      <c r="F668" s="54" t="s">
        <v>3</v>
      </c>
      <c r="G668" s="54" t="s">
        <v>1193</v>
      </c>
      <c r="H668" s="55">
        <v>303000</v>
      </c>
      <c r="I668" s="54" t="s">
        <v>825</v>
      </c>
      <c r="J668" s="55">
        <v>303212</v>
      </c>
      <c r="K668" s="55">
        <v>0</v>
      </c>
      <c r="L668" s="54" t="s">
        <v>1009</v>
      </c>
      <c r="M668" s="54" t="s">
        <v>793</v>
      </c>
      <c r="N668" s="55">
        <v>-2475996.87</v>
      </c>
      <c r="O668" s="55">
        <v>0</v>
      </c>
      <c r="P668" s="55">
        <v>0</v>
      </c>
      <c r="Q668" s="55">
        <v>0</v>
      </c>
      <c r="R668" s="55">
        <v>-2475996.87</v>
      </c>
      <c r="S668" s="55">
        <v>0</v>
      </c>
      <c r="T668" s="55">
        <v>-2475996.87</v>
      </c>
      <c r="U668" s="55">
        <v>0</v>
      </c>
      <c r="V668" s="55">
        <v>0</v>
      </c>
      <c r="W668" s="55">
        <v>0</v>
      </c>
      <c r="X668" s="55">
        <v>-2475996.87</v>
      </c>
      <c r="Y668" s="55">
        <v>0</v>
      </c>
      <c r="Z668" s="61">
        <f t="shared" si="35"/>
        <v>0</v>
      </c>
      <c r="AA668" s="59" t="str">
        <f>HLOOKUP(F668,'HY Financials'!$4:$4,1,0)</f>
        <v>HDSTIF</v>
      </c>
    </row>
    <row r="669" spans="1:28">
      <c r="A669" s="60" t="str">
        <f>IFERROR(VLOOKUP(J669,'TB mapping'!A:D,4,0),0)</f>
        <v>Ignore</v>
      </c>
      <c r="B669" s="60" t="str">
        <f>IFERROR(VLOOKUP(J669,'TB mapping'!A:C,3,0),0)</f>
        <v>Ignore</v>
      </c>
      <c r="C669" s="60" t="str">
        <f t="shared" si="33"/>
        <v>HDSTIFIgnore</v>
      </c>
      <c r="D669" s="60" t="str">
        <f t="shared" si="34"/>
        <v>HDSTIFIgnore</v>
      </c>
      <c r="E669" s="54" t="s">
        <v>790</v>
      </c>
      <c r="F669" s="54" t="s">
        <v>3</v>
      </c>
      <c r="G669" s="54" t="s">
        <v>1193</v>
      </c>
      <c r="H669" s="55">
        <v>303000</v>
      </c>
      <c r="I669" s="54" t="s">
        <v>825</v>
      </c>
      <c r="J669" s="55">
        <v>303223</v>
      </c>
      <c r="K669" s="55">
        <v>0</v>
      </c>
      <c r="L669" s="54" t="s">
        <v>906</v>
      </c>
      <c r="M669" s="54" t="s">
        <v>793</v>
      </c>
      <c r="N669" s="55">
        <v>-20294.02</v>
      </c>
      <c r="O669" s="55">
        <v>0</v>
      </c>
      <c r="P669" s="55">
        <v>0</v>
      </c>
      <c r="Q669" s="55">
        <v>0</v>
      </c>
      <c r="R669" s="55">
        <v>-20294.02</v>
      </c>
      <c r="S669" s="55">
        <v>0</v>
      </c>
      <c r="T669" s="55">
        <v>-20294.02</v>
      </c>
      <c r="U669" s="55">
        <v>0</v>
      </c>
      <c r="V669" s="55">
        <v>0</v>
      </c>
      <c r="W669" s="55">
        <v>0</v>
      </c>
      <c r="X669" s="55">
        <v>-20294.02</v>
      </c>
      <c r="Y669" s="55">
        <v>0</v>
      </c>
      <c r="Z669" s="61">
        <f t="shared" si="35"/>
        <v>0</v>
      </c>
      <c r="AA669" s="59" t="str">
        <f>HLOOKUP(F669,'HY Financials'!$4:$4,1,0)</f>
        <v>HDSTIF</v>
      </c>
    </row>
    <row r="670" spans="1:28">
      <c r="A670" s="60" t="str">
        <f>IFERROR(VLOOKUP(J670,'TB mapping'!A:D,4,0),0)</f>
        <v>Ignore</v>
      </c>
      <c r="B670" s="60" t="str">
        <f>IFERROR(VLOOKUP(J670,'TB mapping'!A:C,3,0),0)</f>
        <v>Ignore</v>
      </c>
      <c r="C670" s="60" t="str">
        <f t="shared" si="33"/>
        <v>HDSTIFIgnore</v>
      </c>
      <c r="D670" s="60" t="str">
        <f t="shared" si="34"/>
        <v>HDSTIFIgnore</v>
      </c>
      <c r="E670" s="54" t="s">
        <v>790</v>
      </c>
      <c r="F670" s="54" t="s">
        <v>3</v>
      </c>
      <c r="G670" s="54" t="s">
        <v>1193</v>
      </c>
      <c r="H670" s="55">
        <v>303000</v>
      </c>
      <c r="I670" s="54" t="s">
        <v>825</v>
      </c>
      <c r="J670" s="55">
        <v>303227</v>
      </c>
      <c r="K670" s="55">
        <v>0</v>
      </c>
      <c r="L670" s="54" t="s">
        <v>907</v>
      </c>
      <c r="M670" s="54" t="s">
        <v>793</v>
      </c>
      <c r="N670" s="55">
        <v>-9925941.9199999999</v>
      </c>
      <c r="O670" s="55">
        <v>0</v>
      </c>
      <c r="P670" s="55">
        <v>-1951861.24</v>
      </c>
      <c r="Q670" s="55">
        <v>0</v>
      </c>
      <c r="R670" s="55">
        <v>-11877803.16</v>
      </c>
      <c r="S670" s="55">
        <v>0</v>
      </c>
      <c r="T670" s="55">
        <v>-9925941.9199999999</v>
      </c>
      <c r="U670" s="55">
        <v>0</v>
      </c>
      <c r="V670" s="55">
        <v>-1951861.24</v>
      </c>
      <c r="W670" s="55">
        <v>0</v>
      </c>
      <c r="X670" s="55">
        <v>-11877803.16</v>
      </c>
      <c r="Y670" s="55">
        <v>0</v>
      </c>
      <c r="Z670" s="61">
        <f t="shared" si="35"/>
        <v>-0.19518612399999999</v>
      </c>
      <c r="AA670" s="59" t="str">
        <f>HLOOKUP(F670,'HY Financials'!$4:$4,1,0)</f>
        <v>HDSTIF</v>
      </c>
    </row>
    <row r="671" spans="1:28">
      <c r="A671" s="60" t="str">
        <f>IFERROR(VLOOKUP(J671,'TB mapping'!A:D,4,0),0)</f>
        <v>Ignore</v>
      </c>
      <c r="B671" s="60" t="str">
        <f>IFERROR(VLOOKUP(J671,'TB mapping'!A:C,3,0),0)</f>
        <v>Ignore</v>
      </c>
      <c r="C671" s="60" t="str">
        <f t="shared" si="33"/>
        <v>HDSTIFIgnore</v>
      </c>
      <c r="D671" s="60" t="str">
        <f t="shared" si="34"/>
        <v>HDSTIFIgnore</v>
      </c>
      <c r="E671" s="54" t="s">
        <v>790</v>
      </c>
      <c r="F671" s="54" t="s">
        <v>3</v>
      </c>
      <c r="G671" s="54" t="s">
        <v>1193</v>
      </c>
      <c r="H671" s="55">
        <v>303000</v>
      </c>
      <c r="I671" s="54" t="s">
        <v>825</v>
      </c>
      <c r="J671" s="55">
        <v>303228</v>
      </c>
      <c r="K671" s="55">
        <v>0</v>
      </c>
      <c r="L671" s="54" t="s">
        <v>1010</v>
      </c>
      <c r="M671" s="54" t="s">
        <v>793</v>
      </c>
      <c r="N671" s="55">
        <v>-1264905.01</v>
      </c>
      <c r="O671" s="55">
        <v>0</v>
      </c>
      <c r="P671" s="55">
        <v>0</v>
      </c>
      <c r="Q671" s="55">
        <v>0</v>
      </c>
      <c r="R671" s="55">
        <v>-1264905.01</v>
      </c>
      <c r="S671" s="55">
        <v>0</v>
      </c>
      <c r="T671" s="55">
        <v>-1264905.01</v>
      </c>
      <c r="U671" s="55">
        <v>0</v>
      </c>
      <c r="V671" s="55">
        <v>0</v>
      </c>
      <c r="W671" s="55">
        <v>0</v>
      </c>
      <c r="X671" s="55">
        <v>-1264905.01</v>
      </c>
      <c r="Y671" s="55">
        <v>0</v>
      </c>
      <c r="Z671" s="61">
        <f t="shared" si="35"/>
        <v>0</v>
      </c>
      <c r="AA671" s="59" t="str">
        <f>HLOOKUP(F671,'HY Financials'!$4:$4,1,0)</f>
        <v>HDSTIF</v>
      </c>
      <c r="AB671" s="59">
        <f t="shared" ref="AB671:AB677" si="36">SUMIF(AA:AA,AA671,Z:Z)</f>
        <v>104.81815161599997</v>
      </c>
    </row>
    <row r="672" spans="1:28">
      <c r="A672" s="60" t="str">
        <f>IFERROR(VLOOKUP(J672,'TB mapping'!A:D,4,0),0)</f>
        <v>Ignore</v>
      </c>
      <c r="B672" s="60" t="str">
        <f>IFERROR(VLOOKUP(J672,'TB mapping'!A:C,3,0),0)</f>
        <v>Ignore</v>
      </c>
      <c r="C672" s="60" t="str">
        <f t="shared" si="33"/>
        <v>HDSTIFIgnore</v>
      </c>
      <c r="D672" s="60" t="str">
        <f t="shared" si="34"/>
        <v>HDSTIFIgnore</v>
      </c>
      <c r="E672" s="54" t="s">
        <v>790</v>
      </c>
      <c r="F672" s="54" t="s">
        <v>3</v>
      </c>
      <c r="G672" s="54" t="s">
        <v>1193</v>
      </c>
      <c r="H672" s="55">
        <v>303000</v>
      </c>
      <c r="I672" s="54" t="s">
        <v>825</v>
      </c>
      <c r="J672" s="55">
        <v>303245</v>
      </c>
      <c r="K672" s="55">
        <v>0</v>
      </c>
      <c r="L672" s="54" t="s">
        <v>880</v>
      </c>
      <c r="M672" s="54" t="s">
        <v>793</v>
      </c>
      <c r="N672" s="55">
        <v>0</v>
      </c>
      <c r="O672" s="55">
        <v>1190857584.4200001</v>
      </c>
      <c r="P672" s="55">
        <v>-437213126.04000002</v>
      </c>
      <c r="Q672" s="55">
        <v>0</v>
      </c>
      <c r="R672" s="55">
        <v>0</v>
      </c>
      <c r="S672" s="55">
        <v>753644458.38</v>
      </c>
      <c r="T672" s="55">
        <v>0</v>
      </c>
      <c r="U672" s="55">
        <v>1190857584.4200001</v>
      </c>
      <c r="V672" s="55">
        <v>-437213126.04000002</v>
      </c>
      <c r="W672" s="55">
        <v>0</v>
      </c>
      <c r="X672" s="55">
        <v>0</v>
      </c>
      <c r="Y672" s="55">
        <v>753644458.38</v>
      </c>
      <c r="Z672" s="61">
        <f t="shared" si="35"/>
        <v>-43.721312604000005</v>
      </c>
      <c r="AA672" s="59" t="str">
        <f>HLOOKUP(F672,'HY Financials'!$4:$4,1,0)</f>
        <v>HDSTIF</v>
      </c>
      <c r="AB672" s="59">
        <f t="shared" si="36"/>
        <v>104.81815161599997</v>
      </c>
    </row>
    <row r="673" spans="1:28">
      <c r="A673" s="60" t="str">
        <f>IFERROR(VLOOKUP(J673,'TB mapping'!A:D,4,0),0)</f>
        <v>Ignore</v>
      </c>
      <c r="B673" s="60" t="str">
        <f>IFERROR(VLOOKUP(J673,'TB mapping'!A:C,3,0),0)</f>
        <v>Ignore</v>
      </c>
      <c r="C673" s="60" t="str">
        <f t="shared" si="33"/>
        <v>HDSTIFIgnore</v>
      </c>
      <c r="D673" s="60" t="str">
        <f t="shared" si="34"/>
        <v>HDSTIFIgnore</v>
      </c>
      <c r="E673" s="54" t="s">
        <v>790</v>
      </c>
      <c r="F673" s="54" t="s">
        <v>3</v>
      </c>
      <c r="G673" s="54" t="s">
        <v>1193</v>
      </c>
      <c r="H673" s="55">
        <v>303000</v>
      </c>
      <c r="I673" s="54" t="s">
        <v>825</v>
      </c>
      <c r="J673" s="55">
        <v>303248</v>
      </c>
      <c r="K673" s="55">
        <v>0</v>
      </c>
      <c r="L673" s="54" t="s">
        <v>966</v>
      </c>
      <c r="M673" s="54" t="s">
        <v>793</v>
      </c>
      <c r="N673" s="55">
        <v>-281475.28000000003</v>
      </c>
      <c r="O673" s="55">
        <v>0</v>
      </c>
      <c r="P673" s="55">
        <v>0</v>
      </c>
      <c r="Q673" s="55">
        <v>1281.32</v>
      </c>
      <c r="R673" s="55">
        <v>-280193.96000000002</v>
      </c>
      <c r="S673" s="55">
        <v>0</v>
      </c>
      <c r="T673" s="55">
        <v>-281475.28000000003</v>
      </c>
      <c r="U673" s="55">
        <v>0</v>
      </c>
      <c r="V673" s="55">
        <v>0</v>
      </c>
      <c r="W673" s="55">
        <v>1281.32</v>
      </c>
      <c r="X673" s="55">
        <v>-280193.96000000002</v>
      </c>
      <c r="Y673" s="55">
        <v>0</v>
      </c>
      <c r="Z673" s="61">
        <f t="shared" si="35"/>
        <v>1.2813199999999999E-4</v>
      </c>
      <c r="AA673" s="59" t="str">
        <f>HLOOKUP(F673,'HY Financials'!$4:$4,1,0)</f>
        <v>HDSTIF</v>
      </c>
      <c r="AB673" s="59">
        <f t="shared" si="36"/>
        <v>104.81815161599997</v>
      </c>
    </row>
    <row r="674" spans="1:28">
      <c r="A674" s="60" t="str">
        <f>IFERROR(VLOOKUP(J674,'TB mapping'!A:D,4,0),0)</f>
        <v>Ignore</v>
      </c>
      <c r="B674" s="60" t="str">
        <f>IFERROR(VLOOKUP(J674,'TB mapping'!A:C,3,0),0)</f>
        <v>Ignore</v>
      </c>
      <c r="C674" s="60" t="str">
        <f t="shared" si="33"/>
        <v>HDSTIFIgnore</v>
      </c>
      <c r="D674" s="60" t="str">
        <f t="shared" si="34"/>
        <v>HDSTIFIgnore</v>
      </c>
      <c r="E674" s="54" t="s">
        <v>790</v>
      </c>
      <c r="F674" s="54" t="s">
        <v>3</v>
      </c>
      <c r="G674" s="54" t="s">
        <v>1193</v>
      </c>
      <c r="H674" s="55">
        <v>303000</v>
      </c>
      <c r="I674" s="54" t="s">
        <v>825</v>
      </c>
      <c r="J674" s="55">
        <v>303268</v>
      </c>
      <c r="K674" s="55">
        <v>0</v>
      </c>
      <c r="L674" s="54" t="s">
        <v>968</v>
      </c>
      <c r="M674" s="54" t="s">
        <v>793</v>
      </c>
      <c r="N674" s="55">
        <v>0</v>
      </c>
      <c r="O674" s="55">
        <v>102824.45</v>
      </c>
      <c r="P674" s="55">
        <v>0</v>
      </c>
      <c r="Q674" s="55">
        <v>1452.84</v>
      </c>
      <c r="R674" s="55">
        <v>0</v>
      </c>
      <c r="S674" s="55">
        <v>104277.29</v>
      </c>
      <c r="T674" s="55">
        <v>0</v>
      </c>
      <c r="U674" s="55">
        <v>102824.45</v>
      </c>
      <c r="V674" s="55">
        <v>0</v>
      </c>
      <c r="W674" s="55">
        <v>1452.84</v>
      </c>
      <c r="X674" s="55">
        <v>0</v>
      </c>
      <c r="Y674" s="55">
        <v>104277.29</v>
      </c>
      <c r="Z674" s="61">
        <f t="shared" si="35"/>
        <v>1.45284E-4</v>
      </c>
      <c r="AA674" s="59" t="str">
        <f>HLOOKUP(F674,'HY Financials'!$4:$4,1,0)</f>
        <v>HDSTIF</v>
      </c>
      <c r="AB674" s="59">
        <f t="shared" si="36"/>
        <v>104.81815161599997</v>
      </c>
    </row>
    <row r="675" spans="1:28">
      <c r="A675" s="60" t="str">
        <f>IFERROR(VLOOKUP(J675,'TB mapping'!A:D,4,0),0)</f>
        <v>Ignore</v>
      </c>
      <c r="B675" s="60" t="str">
        <f>IFERROR(VLOOKUP(J675,'TB mapping'!A:C,3,0),0)</f>
        <v>Ignore</v>
      </c>
      <c r="C675" s="60" t="str">
        <f t="shared" si="33"/>
        <v>HDSTIFIgnore</v>
      </c>
      <c r="D675" s="60" t="str">
        <f t="shared" si="34"/>
        <v>HDSTIFIgnore</v>
      </c>
      <c r="E675" s="54" t="s">
        <v>790</v>
      </c>
      <c r="F675" s="54" t="s">
        <v>3</v>
      </c>
      <c r="G675" s="54" t="s">
        <v>1193</v>
      </c>
      <c r="H675" s="55">
        <v>303000</v>
      </c>
      <c r="I675" s="54" t="s">
        <v>825</v>
      </c>
      <c r="J675" s="55">
        <v>303274</v>
      </c>
      <c r="K675" s="55">
        <v>0</v>
      </c>
      <c r="L675" s="54" t="s">
        <v>970</v>
      </c>
      <c r="M675" s="54" t="s">
        <v>793</v>
      </c>
      <c r="N675" s="55">
        <v>0</v>
      </c>
      <c r="O675" s="55">
        <v>792195.9</v>
      </c>
      <c r="P675" s="55">
        <v>-153714.82</v>
      </c>
      <c r="Q675" s="55">
        <v>0</v>
      </c>
      <c r="R675" s="55">
        <v>0</v>
      </c>
      <c r="S675" s="55">
        <v>638481.07999999996</v>
      </c>
      <c r="T675" s="55">
        <v>0</v>
      </c>
      <c r="U675" s="55">
        <v>792195.9</v>
      </c>
      <c r="V675" s="55">
        <v>-153714.82</v>
      </c>
      <c r="W675" s="55">
        <v>0</v>
      </c>
      <c r="X675" s="55">
        <v>0</v>
      </c>
      <c r="Y675" s="55">
        <v>638481.07999999996</v>
      </c>
      <c r="Z675" s="61">
        <f t="shared" si="35"/>
        <v>-1.5371482000000001E-2</v>
      </c>
      <c r="AA675" s="59" t="str">
        <f>HLOOKUP(F675,'HY Financials'!$4:$4,1,0)</f>
        <v>HDSTIF</v>
      </c>
      <c r="AB675" s="59">
        <f t="shared" si="36"/>
        <v>104.81815161599997</v>
      </c>
    </row>
    <row r="676" spans="1:28">
      <c r="A676" s="60" t="str">
        <f>IFERROR(VLOOKUP(J676,'TB mapping'!A:D,4,0),0)</f>
        <v>Ignore</v>
      </c>
      <c r="B676" s="60" t="str">
        <f>IFERROR(VLOOKUP(J676,'TB mapping'!A:C,3,0),0)</f>
        <v>Ignore</v>
      </c>
      <c r="C676" s="60" t="str">
        <f t="shared" si="33"/>
        <v>HDSTIFIgnore</v>
      </c>
      <c r="D676" s="60" t="str">
        <f t="shared" si="34"/>
        <v>HDSTIFIgnore</v>
      </c>
      <c r="E676" s="54" t="s">
        <v>790</v>
      </c>
      <c r="F676" s="54" t="s">
        <v>3</v>
      </c>
      <c r="G676" s="54" t="s">
        <v>1193</v>
      </c>
      <c r="H676" s="55">
        <v>303000</v>
      </c>
      <c r="I676" s="54" t="s">
        <v>825</v>
      </c>
      <c r="J676" s="55">
        <v>303277</v>
      </c>
      <c r="K676" s="55">
        <v>0</v>
      </c>
      <c r="L676" s="54" t="s">
        <v>1011</v>
      </c>
      <c r="M676" s="54" t="s">
        <v>793</v>
      </c>
      <c r="N676" s="55">
        <v>-2657836.25</v>
      </c>
      <c r="O676" s="55">
        <v>0</v>
      </c>
      <c r="P676" s="55">
        <v>0</v>
      </c>
      <c r="Q676" s="55">
        <v>0</v>
      </c>
      <c r="R676" s="55">
        <v>-2657836.25</v>
      </c>
      <c r="S676" s="55">
        <v>0</v>
      </c>
      <c r="T676" s="55">
        <v>-2657836.25</v>
      </c>
      <c r="U676" s="55">
        <v>0</v>
      </c>
      <c r="V676" s="55">
        <v>0</v>
      </c>
      <c r="W676" s="55">
        <v>0</v>
      </c>
      <c r="X676" s="55">
        <v>-2657836.25</v>
      </c>
      <c r="Y676" s="55">
        <v>0</v>
      </c>
      <c r="Z676" s="61">
        <f t="shared" si="35"/>
        <v>0</v>
      </c>
      <c r="AA676" s="59" t="str">
        <f>HLOOKUP(F676,'HY Financials'!$4:$4,1,0)</f>
        <v>HDSTIF</v>
      </c>
      <c r="AB676" s="59">
        <f t="shared" si="36"/>
        <v>104.81815161599997</v>
      </c>
    </row>
    <row r="677" spans="1:28">
      <c r="A677" s="60" t="str">
        <f>IFERROR(VLOOKUP(J677,'TB mapping'!A:D,4,0),0)</f>
        <v>Ignore</v>
      </c>
      <c r="B677" s="60" t="str">
        <f>IFERROR(VLOOKUP(J677,'TB mapping'!A:C,3,0),0)</f>
        <v>Ignore</v>
      </c>
      <c r="C677" s="60" t="str">
        <f t="shared" si="33"/>
        <v>HDSTIFIgnore</v>
      </c>
      <c r="D677" s="60" t="str">
        <f t="shared" si="34"/>
        <v>HDSTIFIgnore</v>
      </c>
      <c r="E677" s="54" t="s">
        <v>790</v>
      </c>
      <c r="F677" s="54" t="s">
        <v>3</v>
      </c>
      <c r="G677" s="54" t="s">
        <v>1193</v>
      </c>
      <c r="H677" s="55">
        <v>303000</v>
      </c>
      <c r="I677" s="54" t="s">
        <v>825</v>
      </c>
      <c r="J677" s="55">
        <v>303279</v>
      </c>
      <c r="K677" s="55">
        <v>0</v>
      </c>
      <c r="L677" s="54" t="s">
        <v>1012</v>
      </c>
      <c r="M677" s="54" t="s">
        <v>793</v>
      </c>
      <c r="N677" s="55">
        <v>-4417757.09</v>
      </c>
      <c r="O677" s="55">
        <v>0</v>
      </c>
      <c r="P677" s="55">
        <v>0</v>
      </c>
      <c r="Q677" s="55">
        <v>0</v>
      </c>
      <c r="R677" s="55">
        <v>-4417757.09</v>
      </c>
      <c r="S677" s="55">
        <v>0</v>
      </c>
      <c r="T677" s="55">
        <v>-4417757.09</v>
      </c>
      <c r="U677" s="55">
        <v>0</v>
      </c>
      <c r="V677" s="55">
        <v>0</v>
      </c>
      <c r="W677" s="55">
        <v>0</v>
      </c>
      <c r="X677" s="55">
        <v>-4417757.09</v>
      </c>
      <c r="Y677" s="55">
        <v>0</v>
      </c>
      <c r="Z677" s="61">
        <f t="shared" si="35"/>
        <v>0</v>
      </c>
      <c r="AA677" s="59" t="str">
        <f>HLOOKUP(F677,'HY Financials'!$4:$4,1,0)</f>
        <v>HDSTIF</v>
      </c>
      <c r="AB677" s="59">
        <f t="shared" si="36"/>
        <v>104.81815161599997</v>
      </c>
    </row>
    <row r="678" spans="1:28">
      <c r="A678" s="60" t="str">
        <f>IFERROR(VLOOKUP(J678,'TB mapping'!A:D,4,0),0)</f>
        <v>Ignore</v>
      </c>
      <c r="B678" s="60" t="str">
        <f>IFERROR(VLOOKUP(J678,'TB mapping'!A:C,3,0),0)</f>
        <v>Ignore</v>
      </c>
      <c r="C678" s="60" t="str">
        <f t="shared" si="33"/>
        <v>HDSTIFIgnore</v>
      </c>
      <c r="D678" s="60" t="str">
        <f t="shared" si="34"/>
        <v>HDSTIFIgnore</v>
      </c>
      <c r="E678" s="54" t="s">
        <v>790</v>
      </c>
      <c r="F678" s="54" t="s">
        <v>3</v>
      </c>
      <c r="G678" s="54" t="s">
        <v>1193</v>
      </c>
      <c r="H678" s="55">
        <v>303000</v>
      </c>
      <c r="I678" s="54" t="s">
        <v>825</v>
      </c>
      <c r="J678" s="55">
        <v>303280</v>
      </c>
      <c r="K678" s="55">
        <v>0</v>
      </c>
      <c r="L678" s="54" t="s">
        <v>1013</v>
      </c>
      <c r="M678" s="54" t="s">
        <v>793</v>
      </c>
      <c r="N678" s="55">
        <v>-1109.46</v>
      </c>
      <c r="O678" s="55">
        <v>0</v>
      </c>
      <c r="P678" s="55">
        <v>0</v>
      </c>
      <c r="Q678" s="55">
        <v>0</v>
      </c>
      <c r="R678" s="55">
        <v>-1109.46</v>
      </c>
      <c r="S678" s="55">
        <v>0</v>
      </c>
      <c r="T678" s="55">
        <v>-1109.46</v>
      </c>
      <c r="U678" s="55">
        <v>0</v>
      </c>
      <c r="V678" s="55">
        <v>0</v>
      </c>
      <c r="W678" s="55">
        <v>0</v>
      </c>
      <c r="X678" s="55">
        <v>-1109.46</v>
      </c>
      <c r="Y678" s="55">
        <v>0</v>
      </c>
      <c r="Z678" s="61">
        <f t="shared" si="35"/>
        <v>0</v>
      </c>
      <c r="AA678" s="59" t="str">
        <f>HLOOKUP(F678,'HY Financials'!$4:$4,1,0)</f>
        <v>HDSTIF</v>
      </c>
    </row>
    <row r="679" spans="1:28">
      <c r="A679" s="60" t="str">
        <f>IFERROR(VLOOKUP(J679,'TB mapping'!A:D,4,0),0)</f>
        <v>Ignore</v>
      </c>
      <c r="B679" s="60" t="str">
        <f>IFERROR(VLOOKUP(J679,'TB mapping'!A:C,3,0),0)</f>
        <v>Ignore</v>
      </c>
      <c r="C679" s="60" t="str">
        <f t="shared" si="33"/>
        <v>HDSTIFIgnore</v>
      </c>
      <c r="D679" s="60" t="str">
        <f t="shared" si="34"/>
        <v>HDSTIFIgnore</v>
      </c>
      <c r="E679" s="54" t="s">
        <v>790</v>
      </c>
      <c r="F679" s="54" t="s">
        <v>3</v>
      </c>
      <c r="G679" s="54" t="s">
        <v>1193</v>
      </c>
      <c r="H679" s="55">
        <v>303000</v>
      </c>
      <c r="I679" s="54" t="s">
        <v>825</v>
      </c>
      <c r="J679" s="55">
        <v>390000</v>
      </c>
      <c r="K679" s="55">
        <v>0</v>
      </c>
      <c r="L679" s="54" t="s">
        <v>827</v>
      </c>
      <c r="M679" s="54" t="s">
        <v>793</v>
      </c>
      <c r="N679" s="55">
        <v>0</v>
      </c>
      <c r="O679" s="55">
        <v>6949410440.0600004</v>
      </c>
      <c r="P679" s="55">
        <v>0</v>
      </c>
      <c r="Q679" s="55">
        <v>0</v>
      </c>
      <c r="R679" s="55">
        <v>0</v>
      </c>
      <c r="S679" s="55">
        <v>6949410440.0600004</v>
      </c>
      <c r="T679" s="55">
        <v>0</v>
      </c>
      <c r="U679" s="55">
        <v>6949410440.0600004</v>
      </c>
      <c r="V679" s="55">
        <v>0</v>
      </c>
      <c r="W679" s="55">
        <v>0</v>
      </c>
      <c r="X679" s="55">
        <v>0</v>
      </c>
      <c r="Y679" s="55">
        <v>6949410440.0600004</v>
      </c>
      <c r="Z679" s="61">
        <f t="shared" si="35"/>
        <v>0</v>
      </c>
      <c r="AA679" s="59" t="str">
        <f>HLOOKUP(F679,'HY Financials'!$4:$4,1,0)</f>
        <v>HDSTIF</v>
      </c>
    </row>
    <row r="680" spans="1:28">
      <c r="A680" s="60" t="str">
        <f>IFERROR(VLOOKUP(J680,'TB mapping'!A:D,4,0),0)</f>
        <v>Ignore</v>
      </c>
      <c r="B680" s="60" t="str">
        <f>IFERROR(VLOOKUP(J680,'TB mapping'!A:C,3,0),0)</f>
        <v>Ignore</v>
      </c>
      <c r="C680" s="60" t="str">
        <f t="shared" si="33"/>
        <v>HDSTIFIgnore</v>
      </c>
      <c r="D680" s="60" t="str">
        <f t="shared" si="34"/>
        <v>HDSTIFIgnore</v>
      </c>
      <c r="E680" s="54" t="s">
        <v>790</v>
      </c>
      <c r="F680" s="54" t="s">
        <v>3</v>
      </c>
      <c r="G680" s="54" t="s">
        <v>1193</v>
      </c>
      <c r="H680" s="55">
        <v>303000</v>
      </c>
      <c r="I680" s="54" t="s">
        <v>825</v>
      </c>
      <c r="J680" s="55">
        <v>390004</v>
      </c>
      <c r="K680" s="55">
        <v>0</v>
      </c>
      <c r="L680" s="54" t="s">
        <v>1014</v>
      </c>
      <c r="M680" s="54" t="s">
        <v>793</v>
      </c>
      <c r="N680" s="55">
        <v>-239443.87</v>
      </c>
      <c r="O680" s="55">
        <v>0</v>
      </c>
      <c r="P680" s="55">
        <v>0</v>
      </c>
      <c r="Q680" s="55">
        <v>0</v>
      </c>
      <c r="R680" s="55">
        <v>-239443.87</v>
      </c>
      <c r="S680" s="55">
        <v>0</v>
      </c>
      <c r="T680" s="55">
        <v>-239443.87</v>
      </c>
      <c r="U680" s="55">
        <v>0</v>
      </c>
      <c r="V680" s="55">
        <v>0</v>
      </c>
      <c r="W680" s="55">
        <v>0</v>
      </c>
      <c r="X680" s="55">
        <v>-239443.87</v>
      </c>
      <c r="Y680" s="55">
        <v>0</v>
      </c>
      <c r="Z680" s="61">
        <f t="shared" si="35"/>
        <v>0</v>
      </c>
      <c r="AA680" s="59" t="str">
        <f>HLOOKUP(F680,'HY Financials'!$4:$4,1,0)</f>
        <v>HDSTIF</v>
      </c>
    </row>
    <row r="681" spans="1:28">
      <c r="A681" s="60" t="str">
        <f>IFERROR(VLOOKUP(J681,'TB mapping'!A:D,4,0),0)</f>
        <v>Ignore</v>
      </c>
      <c r="B681" s="60" t="str">
        <f>IFERROR(VLOOKUP(J681,'TB mapping'!A:C,3,0),0)</f>
        <v>Ignore</v>
      </c>
      <c r="C681" s="60" t="str">
        <f t="shared" si="33"/>
        <v>HDSTIFIgnore</v>
      </c>
      <c r="D681" s="60" t="str">
        <f t="shared" si="34"/>
        <v>HDSTIFIgnore</v>
      </c>
      <c r="E681" s="54" t="s">
        <v>790</v>
      </c>
      <c r="F681" s="54" t="s">
        <v>3</v>
      </c>
      <c r="G681" s="54" t="s">
        <v>1193</v>
      </c>
      <c r="H681" s="55">
        <v>303000</v>
      </c>
      <c r="I681" s="54" t="s">
        <v>825</v>
      </c>
      <c r="J681" s="55">
        <v>390405</v>
      </c>
      <c r="K681" s="55">
        <v>0</v>
      </c>
      <c r="L681" s="54" t="s">
        <v>828</v>
      </c>
      <c r="M681" s="54" t="s">
        <v>793</v>
      </c>
      <c r="N681" s="55">
        <v>-1126689.98</v>
      </c>
      <c r="O681" s="55">
        <v>0</v>
      </c>
      <c r="P681" s="55">
        <v>0</v>
      </c>
      <c r="Q681" s="55">
        <v>0</v>
      </c>
      <c r="R681" s="55">
        <v>-1126689.98</v>
      </c>
      <c r="S681" s="55">
        <v>0</v>
      </c>
      <c r="T681" s="55">
        <v>-1126689.98</v>
      </c>
      <c r="U681" s="55">
        <v>0</v>
      </c>
      <c r="V681" s="55">
        <v>0</v>
      </c>
      <c r="W681" s="55">
        <v>0</v>
      </c>
      <c r="X681" s="55">
        <v>-1126689.98</v>
      </c>
      <c r="Y681" s="55">
        <v>0</v>
      </c>
      <c r="Z681" s="61">
        <f t="shared" si="35"/>
        <v>0</v>
      </c>
      <c r="AA681" s="59" t="str">
        <f>HLOOKUP(F681,'HY Financials'!$4:$4,1,0)</f>
        <v>HDSTIF</v>
      </c>
    </row>
    <row r="682" spans="1:28">
      <c r="A682" s="60" t="str">
        <f>IFERROR(VLOOKUP(J682,'TB mapping'!A:D,4,0),0)</f>
        <v>Ignore</v>
      </c>
      <c r="B682" s="60" t="str">
        <f>IFERROR(VLOOKUP(J682,'TB mapping'!A:C,3,0),0)</f>
        <v>Ignore</v>
      </c>
      <c r="C682" s="60" t="str">
        <f t="shared" si="33"/>
        <v>HDSTIFIgnore</v>
      </c>
      <c r="D682" s="60" t="str">
        <f t="shared" si="34"/>
        <v>HDSTIFIgnore</v>
      </c>
      <c r="E682" s="54" t="s">
        <v>790</v>
      </c>
      <c r="F682" s="54" t="s">
        <v>3</v>
      </c>
      <c r="G682" s="54" t="s">
        <v>1193</v>
      </c>
      <c r="H682" s="55">
        <v>303000</v>
      </c>
      <c r="I682" s="54" t="s">
        <v>825</v>
      </c>
      <c r="J682" s="55">
        <v>390407</v>
      </c>
      <c r="K682" s="55">
        <v>0</v>
      </c>
      <c r="L682" s="54" t="s">
        <v>829</v>
      </c>
      <c r="M682" s="54" t="s">
        <v>793</v>
      </c>
      <c r="N682" s="55">
        <v>-2172265747.04</v>
      </c>
      <c r="O682" s="55">
        <v>0</v>
      </c>
      <c r="P682" s="55">
        <v>0</v>
      </c>
      <c r="Q682" s="55">
        <v>0</v>
      </c>
      <c r="R682" s="55">
        <v>-2172265747.04</v>
      </c>
      <c r="S682" s="55">
        <v>0</v>
      </c>
      <c r="T682" s="55">
        <v>-2172265747.04</v>
      </c>
      <c r="U682" s="55">
        <v>0</v>
      </c>
      <c r="V682" s="55">
        <v>0</v>
      </c>
      <c r="W682" s="55">
        <v>0</v>
      </c>
      <c r="X682" s="55">
        <v>-2172265747.04</v>
      </c>
      <c r="Y682" s="55">
        <v>0</v>
      </c>
      <c r="Z682" s="61">
        <f t="shared" si="35"/>
        <v>0</v>
      </c>
      <c r="AA682" s="59" t="str">
        <f>HLOOKUP(F682,'HY Financials'!$4:$4,1,0)</f>
        <v>HDSTIF</v>
      </c>
    </row>
    <row r="683" spans="1:28">
      <c r="A683" s="60" t="str">
        <f>IFERROR(VLOOKUP(J683,'TB mapping'!A:D,4,0),0)</f>
        <v>Ignore</v>
      </c>
      <c r="B683" s="60" t="str">
        <f>IFERROR(VLOOKUP(J683,'TB mapping'!A:C,3,0),0)</f>
        <v>Ignore</v>
      </c>
      <c r="C683" s="60" t="str">
        <f t="shared" si="33"/>
        <v>HDSTIFIgnore</v>
      </c>
      <c r="D683" s="60" t="str">
        <f t="shared" si="34"/>
        <v>HDSTIFIgnore</v>
      </c>
      <c r="E683" s="54" t="s">
        <v>790</v>
      </c>
      <c r="F683" s="54" t="s">
        <v>3</v>
      </c>
      <c r="G683" s="54" t="s">
        <v>1193</v>
      </c>
      <c r="H683" s="55">
        <v>303000</v>
      </c>
      <c r="I683" s="54" t="s">
        <v>825</v>
      </c>
      <c r="J683" s="55">
        <v>390411</v>
      </c>
      <c r="K683" s="55">
        <v>0</v>
      </c>
      <c r="L683" s="54" t="s">
        <v>986</v>
      </c>
      <c r="M683" s="54" t="s">
        <v>793</v>
      </c>
      <c r="N683" s="55">
        <v>0</v>
      </c>
      <c r="O683" s="55">
        <v>2257881.12</v>
      </c>
      <c r="P683" s="55">
        <v>0</v>
      </c>
      <c r="Q683" s="55">
        <v>0</v>
      </c>
      <c r="R683" s="55">
        <v>0</v>
      </c>
      <c r="S683" s="55">
        <v>2257881.12</v>
      </c>
      <c r="T683" s="55">
        <v>0</v>
      </c>
      <c r="U683" s="55">
        <v>2257881.12</v>
      </c>
      <c r="V683" s="55">
        <v>0</v>
      </c>
      <c r="W683" s="55">
        <v>0</v>
      </c>
      <c r="X683" s="55">
        <v>0</v>
      </c>
      <c r="Y683" s="55">
        <v>2257881.12</v>
      </c>
      <c r="Z683" s="61">
        <f t="shared" si="35"/>
        <v>0</v>
      </c>
      <c r="AA683" s="59" t="str">
        <f>HLOOKUP(F683,'HY Financials'!$4:$4,1,0)</f>
        <v>HDSTIF</v>
      </c>
    </row>
    <row r="684" spans="1:28">
      <c r="A684" s="60" t="str">
        <f>IFERROR(VLOOKUP(J684,'TB mapping'!A:D,4,0),0)</f>
        <v>Ignore</v>
      </c>
      <c r="B684" s="60" t="str">
        <f>IFERROR(VLOOKUP(J684,'TB mapping'!A:C,3,0),0)</f>
        <v>Ignore</v>
      </c>
      <c r="C684" s="60" t="str">
        <f t="shared" si="33"/>
        <v>HDSTIFIgnore</v>
      </c>
      <c r="D684" s="60" t="str">
        <f t="shared" si="34"/>
        <v>HDSTIFIgnore</v>
      </c>
      <c r="E684" s="54" t="s">
        <v>790</v>
      </c>
      <c r="F684" s="54" t="s">
        <v>3</v>
      </c>
      <c r="G684" s="54" t="s">
        <v>1193</v>
      </c>
      <c r="H684" s="55">
        <v>303000</v>
      </c>
      <c r="I684" s="54" t="s">
        <v>825</v>
      </c>
      <c r="J684" s="55">
        <v>390412</v>
      </c>
      <c r="K684" s="55">
        <v>0</v>
      </c>
      <c r="L684" s="54" t="s">
        <v>1015</v>
      </c>
      <c r="M684" s="54" t="s">
        <v>793</v>
      </c>
      <c r="N684" s="55">
        <v>-2560594.35</v>
      </c>
      <c r="O684" s="55">
        <v>0</v>
      </c>
      <c r="P684" s="55">
        <v>0</v>
      </c>
      <c r="Q684" s="55">
        <v>0</v>
      </c>
      <c r="R684" s="55">
        <v>-2560594.35</v>
      </c>
      <c r="S684" s="55">
        <v>0</v>
      </c>
      <c r="T684" s="55">
        <v>-2560594.35</v>
      </c>
      <c r="U684" s="55">
        <v>0</v>
      </c>
      <c r="V684" s="55">
        <v>0</v>
      </c>
      <c r="W684" s="55">
        <v>0</v>
      </c>
      <c r="X684" s="55">
        <v>-2560594.35</v>
      </c>
      <c r="Y684" s="55">
        <v>0</v>
      </c>
      <c r="Z684" s="61">
        <f t="shared" si="35"/>
        <v>0</v>
      </c>
      <c r="AA684" s="59" t="str">
        <f>HLOOKUP(F684,'HY Financials'!$4:$4,1,0)</f>
        <v>HDSTIF</v>
      </c>
    </row>
    <row r="685" spans="1:28">
      <c r="A685" s="60" t="str">
        <f>IFERROR(VLOOKUP(J685,'TB mapping'!A:D,4,0),0)</f>
        <v>Ignore</v>
      </c>
      <c r="B685" s="60" t="str">
        <f>IFERROR(VLOOKUP(J685,'TB mapping'!A:C,3,0),0)</f>
        <v>Ignore</v>
      </c>
      <c r="C685" s="60" t="str">
        <f t="shared" si="33"/>
        <v>HDSTIFIgnore</v>
      </c>
      <c r="D685" s="60" t="str">
        <f t="shared" si="34"/>
        <v>HDSTIFIgnore</v>
      </c>
      <c r="E685" s="54" t="s">
        <v>790</v>
      </c>
      <c r="F685" s="54" t="s">
        <v>3</v>
      </c>
      <c r="G685" s="54" t="s">
        <v>1193</v>
      </c>
      <c r="H685" s="55">
        <v>303000</v>
      </c>
      <c r="I685" s="54" t="s">
        <v>825</v>
      </c>
      <c r="J685" s="55">
        <v>390423</v>
      </c>
      <c r="K685" s="55">
        <v>0</v>
      </c>
      <c r="L685" s="54" t="s">
        <v>918</v>
      </c>
      <c r="M685" s="54" t="s">
        <v>793</v>
      </c>
      <c r="N685" s="55">
        <v>-646305.79</v>
      </c>
      <c r="O685" s="55">
        <v>0</v>
      </c>
      <c r="P685" s="55">
        <v>0</v>
      </c>
      <c r="Q685" s="55">
        <v>0</v>
      </c>
      <c r="R685" s="55">
        <v>-646305.79</v>
      </c>
      <c r="S685" s="55">
        <v>0</v>
      </c>
      <c r="T685" s="55">
        <v>-646305.79</v>
      </c>
      <c r="U685" s="55">
        <v>0</v>
      </c>
      <c r="V685" s="55">
        <v>0</v>
      </c>
      <c r="W685" s="55">
        <v>0</v>
      </c>
      <c r="X685" s="55">
        <v>-646305.79</v>
      </c>
      <c r="Y685" s="55">
        <v>0</v>
      </c>
      <c r="Z685" s="61">
        <f t="shared" si="35"/>
        <v>0</v>
      </c>
      <c r="AA685" s="59" t="str">
        <f>HLOOKUP(F685,'HY Financials'!$4:$4,1,0)</f>
        <v>HDSTIF</v>
      </c>
    </row>
    <row r="686" spans="1:28">
      <c r="A686" s="60" t="str">
        <f>IFERROR(VLOOKUP(J686,'TB mapping'!A:D,4,0),0)</f>
        <v>Ignore</v>
      </c>
      <c r="B686" s="60" t="str">
        <f>IFERROR(VLOOKUP(J686,'TB mapping'!A:C,3,0),0)</f>
        <v>Ignore</v>
      </c>
      <c r="C686" s="60" t="str">
        <f t="shared" si="33"/>
        <v>HDSTIFIgnore</v>
      </c>
      <c r="D686" s="60" t="str">
        <f t="shared" si="34"/>
        <v>HDSTIFIgnore</v>
      </c>
      <c r="E686" s="54" t="s">
        <v>790</v>
      </c>
      <c r="F686" s="54" t="s">
        <v>3</v>
      </c>
      <c r="G686" s="54" t="s">
        <v>1193</v>
      </c>
      <c r="H686" s="55">
        <v>303000</v>
      </c>
      <c r="I686" s="54" t="s">
        <v>825</v>
      </c>
      <c r="J686" s="55">
        <v>390427</v>
      </c>
      <c r="K686" s="55">
        <v>0</v>
      </c>
      <c r="L686" s="54" t="s">
        <v>919</v>
      </c>
      <c r="M686" s="54" t="s">
        <v>793</v>
      </c>
      <c r="N686" s="55">
        <v>-894440274.84000003</v>
      </c>
      <c r="O686" s="55">
        <v>0</v>
      </c>
      <c r="P686" s="55">
        <v>0</v>
      </c>
      <c r="Q686" s="55">
        <v>0</v>
      </c>
      <c r="R686" s="55">
        <v>-894440274.84000003</v>
      </c>
      <c r="S686" s="55">
        <v>0</v>
      </c>
      <c r="T686" s="55">
        <v>-894440274.84000003</v>
      </c>
      <c r="U686" s="55">
        <v>0</v>
      </c>
      <c r="V686" s="55">
        <v>0</v>
      </c>
      <c r="W686" s="55">
        <v>0</v>
      </c>
      <c r="X686" s="55">
        <v>-894440274.84000003</v>
      </c>
      <c r="Y686" s="55">
        <v>0</v>
      </c>
      <c r="Z686" s="61">
        <f t="shared" si="35"/>
        <v>0</v>
      </c>
      <c r="AA686" s="59" t="str">
        <f>HLOOKUP(F686,'HY Financials'!$4:$4,1,0)</f>
        <v>HDSTIF</v>
      </c>
    </row>
    <row r="687" spans="1:28">
      <c r="A687" s="60" t="str">
        <f>IFERROR(VLOOKUP(J687,'TB mapping'!A:D,4,0),0)</f>
        <v>Ignore</v>
      </c>
      <c r="B687" s="60" t="str">
        <f>IFERROR(VLOOKUP(J687,'TB mapping'!A:C,3,0),0)</f>
        <v>Ignore</v>
      </c>
      <c r="C687" s="60" t="str">
        <f t="shared" si="33"/>
        <v>HDSTIFIgnore</v>
      </c>
      <c r="D687" s="60" t="str">
        <f t="shared" si="34"/>
        <v>HDSTIFIgnore</v>
      </c>
      <c r="E687" s="54" t="s">
        <v>790</v>
      </c>
      <c r="F687" s="54" t="s">
        <v>3</v>
      </c>
      <c r="G687" s="54" t="s">
        <v>1193</v>
      </c>
      <c r="H687" s="55">
        <v>303000</v>
      </c>
      <c r="I687" s="54" t="s">
        <v>825</v>
      </c>
      <c r="J687" s="55">
        <v>390428</v>
      </c>
      <c r="K687" s="55">
        <v>0</v>
      </c>
      <c r="L687" s="54" t="s">
        <v>1016</v>
      </c>
      <c r="M687" s="54" t="s">
        <v>793</v>
      </c>
      <c r="N687" s="55">
        <v>0</v>
      </c>
      <c r="O687" s="55">
        <v>8111392.4500000002</v>
      </c>
      <c r="P687" s="55">
        <v>0</v>
      </c>
      <c r="Q687" s="55">
        <v>0</v>
      </c>
      <c r="R687" s="55">
        <v>0</v>
      </c>
      <c r="S687" s="55">
        <v>8111392.4500000002</v>
      </c>
      <c r="T687" s="55">
        <v>0</v>
      </c>
      <c r="U687" s="55">
        <v>8111392.4500000002</v>
      </c>
      <c r="V687" s="55">
        <v>0</v>
      </c>
      <c r="W687" s="55">
        <v>0</v>
      </c>
      <c r="X687" s="55">
        <v>0</v>
      </c>
      <c r="Y687" s="55">
        <v>8111392.4500000002</v>
      </c>
      <c r="Z687" s="61">
        <f t="shared" si="35"/>
        <v>0</v>
      </c>
      <c r="AA687" s="59" t="str">
        <f>HLOOKUP(F687,'HY Financials'!$4:$4,1,0)</f>
        <v>HDSTIF</v>
      </c>
    </row>
    <row r="688" spans="1:28">
      <c r="A688" s="60" t="str">
        <f>IFERROR(VLOOKUP(J688,'TB mapping'!A:D,4,0),0)</f>
        <v>Ignore</v>
      </c>
      <c r="B688" s="60" t="str">
        <f>IFERROR(VLOOKUP(J688,'TB mapping'!A:C,3,0),0)</f>
        <v>Ignore</v>
      </c>
      <c r="C688" s="60" t="str">
        <f t="shared" si="33"/>
        <v>HDSTIFIgnore</v>
      </c>
      <c r="D688" s="60" t="str">
        <f t="shared" si="34"/>
        <v>HDSTIFIgnore</v>
      </c>
      <c r="E688" s="54" t="s">
        <v>790</v>
      </c>
      <c r="F688" s="54" t="s">
        <v>3</v>
      </c>
      <c r="G688" s="54" t="s">
        <v>1193</v>
      </c>
      <c r="H688" s="55">
        <v>303000</v>
      </c>
      <c r="I688" s="54" t="s">
        <v>825</v>
      </c>
      <c r="J688" s="55">
        <v>390445</v>
      </c>
      <c r="K688" s="55">
        <v>0</v>
      </c>
      <c r="L688" s="54" t="s">
        <v>881</v>
      </c>
      <c r="M688" s="54" t="s">
        <v>793</v>
      </c>
      <c r="N688" s="55">
        <v>-1605263384.72</v>
      </c>
      <c r="O688" s="55">
        <v>0</v>
      </c>
      <c r="P688" s="55">
        <v>0</v>
      </c>
      <c r="Q688" s="55">
        <v>0</v>
      </c>
      <c r="R688" s="55">
        <v>-1605263384.72</v>
      </c>
      <c r="S688" s="55">
        <v>0</v>
      </c>
      <c r="T688" s="55">
        <v>-1605263384.72</v>
      </c>
      <c r="U688" s="55">
        <v>0</v>
      </c>
      <c r="V688" s="55">
        <v>0</v>
      </c>
      <c r="W688" s="55">
        <v>0</v>
      </c>
      <c r="X688" s="55">
        <v>-1605263384.72</v>
      </c>
      <c r="Y688" s="55">
        <v>0</v>
      </c>
      <c r="Z688" s="61">
        <f t="shared" si="35"/>
        <v>0</v>
      </c>
      <c r="AA688" s="59" t="str">
        <f>HLOOKUP(F688,'HY Financials'!$4:$4,1,0)</f>
        <v>HDSTIF</v>
      </c>
    </row>
    <row r="689" spans="1:27">
      <c r="A689" s="60" t="str">
        <f>IFERROR(VLOOKUP(J689,'TB mapping'!A:D,4,0),0)</f>
        <v>Ignore</v>
      </c>
      <c r="B689" s="60" t="str">
        <f>IFERROR(VLOOKUP(J689,'TB mapping'!A:C,3,0),0)</f>
        <v>Ignore</v>
      </c>
      <c r="C689" s="60" t="str">
        <f t="shared" si="33"/>
        <v>HDSTIFIgnore</v>
      </c>
      <c r="D689" s="60" t="str">
        <f t="shared" si="34"/>
        <v>HDSTIFIgnore</v>
      </c>
      <c r="E689" s="54" t="s">
        <v>790</v>
      </c>
      <c r="F689" s="54" t="s">
        <v>3</v>
      </c>
      <c r="G689" s="54" t="s">
        <v>1193</v>
      </c>
      <c r="H689" s="55">
        <v>303000</v>
      </c>
      <c r="I689" s="54" t="s">
        <v>825</v>
      </c>
      <c r="J689" s="55">
        <v>390448</v>
      </c>
      <c r="K689" s="55">
        <v>0</v>
      </c>
      <c r="L689" s="54" t="s">
        <v>922</v>
      </c>
      <c r="M689" s="54" t="s">
        <v>793</v>
      </c>
      <c r="N689" s="55">
        <v>-5165011.8499999996</v>
      </c>
      <c r="O689" s="55">
        <v>0</v>
      </c>
      <c r="P689" s="55">
        <v>0</v>
      </c>
      <c r="Q689" s="55">
        <v>0</v>
      </c>
      <c r="R689" s="55">
        <v>-5165011.8499999996</v>
      </c>
      <c r="S689" s="55">
        <v>0</v>
      </c>
      <c r="T689" s="55">
        <v>-5165011.8499999996</v>
      </c>
      <c r="U689" s="55">
        <v>0</v>
      </c>
      <c r="V689" s="55">
        <v>0</v>
      </c>
      <c r="W689" s="55">
        <v>0</v>
      </c>
      <c r="X689" s="55">
        <v>-5165011.8499999996</v>
      </c>
      <c r="Y689" s="55">
        <v>0</v>
      </c>
      <c r="Z689" s="61">
        <f t="shared" si="35"/>
        <v>0</v>
      </c>
      <c r="AA689" s="59" t="str">
        <f>HLOOKUP(F689,'HY Financials'!$4:$4,1,0)</f>
        <v>HDSTIF</v>
      </c>
    </row>
    <row r="690" spans="1:27">
      <c r="A690" s="60" t="str">
        <f>IFERROR(VLOOKUP(J690,'TB mapping'!A:D,4,0),0)</f>
        <v>Ignore</v>
      </c>
      <c r="B690" s="60" t="str">
        <f>IFERROR(VLOOKUP(J690,'TB mapping'!A:C,3,0),0)</f>
        <v>Ignore</v>
      </c>
      <c r="C690" s="60" t="str">
        <f t="shared" si="33"/>
        <v>HDSTIFIgnore</v>
      </c>
      <c r="D690" s="60" t="str">
        <f t="shared" si="34"/>
        <v>HDSTIFIgnore</v>
      </c>
      <c r="E690" s="54" t="s">
        <v>790</v>
      </c>
      <c r="F690" s="54" t="s">
        <v>3</v>
      </c>
      <c r="G690" s="54" t="s">
        <v>1193</v>
      </c>
      <c r="H690" s="55">
        <v>303000</v>
      </c>
      <c r="I690" s="54" t="s">
        <v>825</v>
      </c>
      <c r="J690" s="55">
        <v>390449</v>
      </c>
      <c r="K690" s="55">
        <v>0</v>
      </c>
      <c r="L690" s="54" t="s">
        <v>923</v>
      </c>
      <c r="M690" s="54" t="s">
        <v>793</v>
      </c>
      <c r="N690" s="55">
        <v>-650956.65</v>
      </c>
      <c r="O690" s="55">
        <v>0</v>
      </c>
      <c r="P690" s="55">
        <v>0</v>
      </c>
      <c r="Q690" s="55">
        <v>0</v>
      </c>
      <c r="R690" s="55">
        <v>-650956.65</v>
      </c>
      <c r="S690" s="55">
        <v>0</v>
      </c>
      <c r="T690" s="55">
        <v>-650956.65</v>
      </c>
      <c r="U690" s="55">
        <v>0</v>
      </c>
      <c r="V690" s="55">
        <v>0</v>
      </c>
      <c r="W690" s="55">
        <v>0</v>
      </c>
      <c r="X690" s="55">
        <v>-650956.65</v>
      </c>
      <c r="Y690" s="55">
        <v>0</v>
      </c>
      <c r="Z690" s="61">
        <f t="shared" si="35"/>
        <v>0</v>
      </c>
      <c r="AA690" s="59" t="str">
        <f>HLOOKUP(F690,'HY Financials'!$4:$4,1,0)</f>
        <v>HDSTIF</v>
      </c>
    </row>
    <row r="691" spans="1:27">
      <c r="A691" s="60" t="str">
        <f>IFERROR(VLOOKUP(J691,'TB mapping'!A:D,4,0),0)</f>
        <v>Ignore</v>
      </c>
      <c r="B691" s="60" t="str">
        <f>IFERROR(VLOOKUP(J691,'TB mapping'!A:C,3,0),0)</f>
        <v>Ignore</v>
      </c>
      <c r="C691" s="60" t="str">
        <f t="shared" si="33"/>
        <v>HDSTIFIgnore</v>
      </c>
      <c r="D691" s="60" t="str">
        <f t="shared" si="34"/>
        <v>HDSTIFIgnore</v>
      </c>
      <c r="E691" s="54" t="s">
        <v>790</v>
      </c>
      <c r="F691" s="54" t="s">
        <v>3</v>
      </c>
      <c r="G691" s="54" t="s">
        <v>1193</v>
      </c>
      <c r="H691" s="55">
        <v>303000</v>
      </c>
      <c r="I691" s="54" t="s">
        <v>825</v>
      </c>
      <c r="J691" s="55">
        <v>390468</v>
      </c>
      <c r="K691" s="55">
        <v>0</v>
      </c>
      <c r="L691" s="54" t="s">
        <v>974</v>
      </c>
      <c r="M691" s="54" t="s">
        <v>793</v>
      </c>
      <c r="N691" s="55">
        <v>-16379891.1</v>
      </c>
      <c r="O691" s="55">
        <v>0</v>
      </c>
      <c r="P691" s="55">
        <v>0</v>
      </c>
      <c r="Q691" s="55">
        <v>0</v>
      </c>
      <c r="R691" s="55">
        <v>-16379891.1</v>
      </c>
      <c r="S691" s="55">
        <v>0</v>
      </c>
      <c r="T691" s="55">
        <v>-16379891.1</v>
      </c>
      <c r="U691" s="55">
        <v>0</v>
      </c>
      <c r="V691" s="55">
        <v>0</v>
      </c>
      <c r="W691" s="55">
        <v>0</v>
      </c>
      <c r="X691" s="55">
        <v>-16379891.1</v>
      </c>
      <c r="Y691" s="55">
        <v>0</v>
      </c>
      <c r="Z691" s="61">
        <f t="shared" si="35"/>
        <v>0</v>
      </c>
      <c r="AA691" s="59" t="str">
        <f>HLOOKUP(F691,'HY Financials'!$4:$4,1,0)</f>
        <v>HDSTIF</v>
      </c>
    </row>
    <row r="692" spans="1:27">
      <c r="A692" s="60" t="str">
        <f>IFERROR(VLOOKUP(J692,'TB mapping'!A:D,4,0),0)</f>
        <v>Ignore</v>
      </c>
      <c r="B692" s="60" t="str">
        <f>IFERROR(VLOOKUP(J692,'TB mapping'!A:C,3,0),0)</f>
        <v>Ignore</v>
      </c>
      <c r="C692" s="60" t="str">
        <f t="shared" si="33"/>
        <v>HDSTIFIgnore</v>
      </c>
      <c r="D692" s="60" t="str">
        <f t="shared" si="34"/>
        <v>HDSTIFIgnore</v>
      </c>
      <c r="E692" s="54" t="s">
        <v>790</v>
      </c>
      <c r="F692" s="54" t="s">
        <v>3</v>
      </c>
      <c r="G692" s="54" t="s">
        <v>1193</v>
      </c>
      <c r="H692" s="55">
        <v>303000</v>
      </c>
      <c r="I692" s="54" t="s">
        <v>825</v>
      </c>
      <c r="J692" s="55">
        <v>390474</v>
      </c>
      <c r="K692" s="55">
        <v>0</v>
      </c>
      <c r="L692" s="54" t="s">
        <v>976</v>
      </c>
      <c r="M692" s="54" t="s">
        <v>793</v>
      </c>
      <c r="N692" s="55">
        <v>-452484136.63999999</v>
      </c>
      <c r="O692" s="55">
        <v>0</v>
      </c>
      <c r="P692" s="55">
        <v>0</v>
      </c>
      <c r="Q692" s="55">
        <v>0</v>
      </c>
      <c r="R692" s="55">
        <v>-452484136.63999999</v>
      </c>
      <c r="S692" s="55">
        <v>0</v>
      </c>
      <c r="T692" s="55">
        <v>-452484136.63999999</v>
      </c>
      <c r="U692" s="55">
        <v>0</v>
      </c>
      <c r="V692" s="55">
        <v>0</v>
      </c>
      <c r="W692" s="55">
        <v>0</v>
      </c>
      <c r="X692" s="55">
        <v>-452484136.63999999</v>
      </c>
      <c r="Y692" s="55">
        <v>0</v>
      </c>
      <c r="Z692" s="61">
        <f t="shared" si="35"/>
        <v>0</v>
      </c>
      <c r="AA692" s="59" t="str">
        <f>HLOOKUP(F692,'HY Financials'!$4:$4,1,0)</f>
        <v>HDSTIF</v>
      </c>
    </row>
    <row r="693" spans="1:27">
      <c r="A693" s="60" t="str">
        <f>IFERROR(VLOOKUP(J693,'TB mapping'!A:D,4,0),0)</f>
        <v>Ignore</v>
      </c>
      <c r="B693" s="60" t="str">
        <f>IFERROR(VLOOKUP(J693,'TB mapping'!A:C,3,0),0)</f>
        <v>Ignore</v>
      </c>
      <c r="C693" s="60" t="str">
        <f t="shared" si="33"/>
        <v>HDSTIFIgnore</v>
      </c>
      <c r="D693" s="60" t="str">
        <f t="shared" si="34"/>
        <v>HDSTIFIgnore</v>
      </c>
      <c r="E693" s="54" t="s">
        <v>790</v>
      </c>
      <c r="F693" s="54" t="s">
        <v>3</v>
      </c>
      <c r="G693" s="54" t="s">
        <v>1193</v>
      </c>
      <c r="H693" s="55">
        <v>303000</v>
      </c>
      <c r="I693" s="54" t="s">
        <v>825</v>
      </c>
      <c r="J693" s="55">
        <v>390477</v>
      </c>
      <c r="K693" s="55">
        <v>0</v>
      </c>
      <c r="L693" s="54" t="s">
        <v>1017</v>
      </c>
      <c r="M693" s="54" t="s">
        <v>793</v>
      </c>
      <c r="N693" s="55">
        <v>-194721221.34</v>
      </c>
      <c r="O693" s="55">
        <v>0</v>
      </c>
      <c r="P693" s="55">
        <v>0</v>
      </c>
      <c r="Q693" s="55">
        <v>0</v>
      </c>
      <c r="R693" s="55">
        <v>-194721221.34</v>
      </c>
      <c r="S693" s="55">
        <v>0</v>
      </c>
      <c r="T693" s="55">
        <v>-194721221.34</v>
      </c>
      <c r="U693" s="55">
        <v>0</v>
      </c>
      <c r="V693" s="55">
        <v>0</v>
      </c>
      <c r="W693" s="55">
        <v>0</v>
      </c>
      <c r="X693" s="55">
        <v>-194721221.34</v>
      </c>
      <c r="Y693" s="55">
        <v>0</v>
      </c>
      <c r="Z693" s="61">
        <f t="shared" si="35"/>
        <v>0</v>
      </c>
      <c r="AA693" s="59" t="str">
        <f>HLOOKUP(F693,'HY Financials'!$4:$4,1,0)</f>
        <v>HDSTIF</v>
      </c>
    </row>
    <row r="694" spans="1:27">
      <c r="A694" s="60" t="str">
        <f>IFERROR(VLOOKUP(J694,'TB mapping'!A:D,4,0),0)</f>
        <v>Ignore</v>
      </c>
      <c r="B694" s="60" t="str">
        <f>IFERROR(VLOOKUP(J694,'TB mapping'!A:C,3,0),0)</f>
        <v>Ignore</v>
      </c>
      <c r="C694" s="60" t="str">
        <f t="shared" si="33"/>
        <v>HDSTIFIgnore</v>
      </c>
      <c r="D694" s="60" t="str">
        <f t="shared" si="34"/>
        <v>HDSTIFIgnore</v>
      </c>
      <c r="E694" s="54" t="s">
        <v>790</v>
      </c>
      <c r="F694" s="54" t="s">
        <v>3</v>
      </c>
      <c r="G694" s="54" t="s">
        <v>1193</v>
      </c>
      <c r="H694" s="55">
        <v>303000</v>
      </c>
      <c r="I694" s="54" t="s">
        <v>825</v>
      </c>
      <c r="J694" s="55">
        <v>390479</v>
      </c>
      <c r="K694" s="55">
        <v>0</v>
      </c>
      <c r="L694" s="54" t="s">
        <v>1018</v>
      </c>
      <c r="M694" s="54" t="s">
        <v>793</v>
      </c>
      <c r="N694" s="55">
        <v>-49206157.939999998</v>
      </c>
      <c r="O694" s="55">
        <v>0</v>
      </c>
      <c r="P694" s="55">
        <v>0</v>
      </c>
      <c r="Q694" s="55">
        <v>0</v>
      </c>
      <c r="R694" s="55">
        <v>-49206157.939999998</v>
      </c>
      <c r="S694" s="55">
        <v>0</v>
      </c>
      <c r="T694" s="55">
        <v>-49206157.939999998</v>
      </c>
      <c r="U694" s="55">
        <v>0</v>
      </c>
      <c r="V694" s="55">
        <v>0</v>
      </c>
      <c r="W694" s="55">
        <v>0</v>
      </c>
      <c r="X694" s="55">
        <v>-49206157.939999998</v>
      </c>
      <c r="Y694" s="55">
        <v>0</v>
      </c>
      <c r="Z694" s="61">
        <f t="shared" si="35"/>
        <v>0</v>
      </c>
      <c r="AA694" s="59" t="str">
        <f>HLOOKUP(F694,'HY Financials'!$4:$4,1,0)</f>
        <v>HDSTIF</v>
      </c>
    </row>
    <row r="695" spans="1:27">
      <c r="A695" s="60" t="str">
        <f>IFERROR(VLOOKUP(J695,'TB mapping'!A:D,4,0),0)</f>
        <v>Ignore</v>
      </c>
      <c r="B695" s="60" t="str">
        <f>IFERROR(VLOOKUP(J695,'TB mapping'!A:C,3,0),0)</f>
        <v>Ignore</v>
      </c>
      <c r="C695" s="60" t="str">
        <f t="shared" si="33"/>
        <v>HDSTIFIgnore</v>
      </c>
      <c r="D695" s="60" t="str">
        <f t="shared" si="34"/>
        <v>HDSTIFIgnore</v>
      </c>
      <c r="E695" s="54" t="s">
        <v>790</v>
      </c>
      <c r="F695" s="54" t="s">
        <v>3</v>
      </c>
      <c r="G695" s="54" t="s">
        <v>1193</v>
      </c>
      <c r="H695" s="55">
        <v>303000</v>
      </c>
      <c r="I695" s="54" t="s">
        <v>825</v>
      </c>
      <c r="J695" s="55">
        <v>390480</v>
      </c>
      <c r="K695" s="55">
        <v>0</v>
      </c>
      <c r="L695" s="54" t="s">
        <v>1019</v>
      </c>
      <c r="M695" s="54" t="s">
        <v>793</v>
      </c>
      <c r="N695" s="55">
        <v>0</v>
      </c>
      <c r="O695" s="55">
        <v>2528278.6</v>
      </c>
      <c r="P695" s="55">
        <v>0</v>
      </c>
      <c r="Q695" s="55">
        <v>0</v>
      </c>
      <c r="R695" s="55">
        <v>0</v>
      </c>
      <c r="S695" s="55">
        <v>2528278.6</v>
      </c>
      <c r="T695" s="55">
        <v>0</v>
      </c>
      <c r="U695" s="55">
        <v>2528278.6</v>
      </c>
      <c r="V695" s="55">
        <v>0</v>
      </c>
      <c r="W695" s="55">
        <v>0</v>
      </c>
      <c r="X695" s="55">
        <v>0</v>
      </c>
      <c r="Y695" s="55">
        <v>2528278.6</v>
      </c>
      <c r="Z695" s="61">
        <f t="shared" si="35"/>
        <v>0</v>
      </c>
      <c r="AA695" s="59" t="str">
        <f>HLOOKUP(F695,'HY Financials'!$4:$4,1,0)</f>
        <v>HDSTIF</v>
      </c>
    </row>
    <row r="696" spans="1:27">
      <c r="A696" s="60" t="str">
        <f>IFERROR(VLOOKUP(J696,'TB mapping'!A:D,4,0),0)</f>
        <v>Ignore</v>
      </c>
      <c r="B696" s="60" t="str">
        <f>IFERROR(VLOOKUP(J696,'TB mapping'!A:C,3,0),0)</f>
        <v>Ignore</v>
      </c>
      <c r="C696" s="60" t="str">
        <f t="shared" si="33"/>
        <v>HDSTIFIgnore</v>
      </c>
      <c r="D696" s="60" t="str">
        <f t="shared" si="34"/>
        <v>HDSTIFIgnore</v>
      </c>
      <c r="E696" s="54" t="s">
        <v>790</v>
      </c>
      <c r="F696" s="54" t="s">
        <v>3</v>
      </c>
      <c r="G696" s="54" t="s">
        <v>1193</v>
      </c>
      <c r="H696" s="55">
        <v>303000</v>
      </c>
      <c r="I696" s="54" t="s">
        <v>825</v>
      </c>
      <c r="J696" s="55">
        <v>390485</v>
      </c>
      <c r="K696" s="55">
        <v>0</v>
      </c>
      <c r="L696" s="54" t="s">
        <v>1020</v>
      </c>
      <c r="M696" s="54" t="s">
        <v>793</v>
      </c>
      <c r="N696" s="55">
        <v>-5510902.8600000003</v>
      </c>
      <c r="O696" s="55">
        <v>0</v>
      </c>
      <c r="P696" s="55">
        <v>0</v>
      </c>
      <c r="Q696" s="55">
        <v>0</v>
      </c>
      <c r="R696" s="55">
        <v>-5510902.8600000003</v>
      </c>
      <c r="S696" s="55">
        <v>0</v>
      </c>
      <c r="T696" s="55">
        <v>-5510902.8600000003</v>
      </c>
      <c r="U696" s="55">
        <v>0</v>
      </c>
      <c r="V696" s="55">
        <v>0</v>
      </c>
      <c r="W696" s="55">
        <v>0</v>
      </c>
      <c r="X696" s="55">
        <v>-5510902.8600000003</v>
      </c>
      <c r="Y696" s="55">
        <v>0</v>
      </c>
      <c r="Z696" s="61">
        <f t="shared" si="35"/>
        <v>0</v>
      </c>
      <c r="AA696" s="59" t="str">
        <f>HLOOKUP(F696,'HY Financials'!$4:$4,1,0)</f>
        <v>HDSTIF</v>
      </c>
    </row>
    <row r="697" spans="1:27">
      <c r="A697" s="60" t="str">
        <f>IFERROR(VLOOKUP(J697,'TB mapping'!A:D,4,0),0)</f>
        <v>Ignore</v>
      </c>
      <c r="B697" s="60" t="str">
        <f>IFERROR(VLOOKUP(J697,'TB mapping'!A:C,3,0),0)</f>
        <v>Ignore</v>
      </c>
      <c r="C697" s="60" t="str">
        <f t="shared" si="33"/>
        <v>HDSTIFIgnore</v>
      </c>
      <c r="D697" s="60" t="str">
        <f t="shared" si="34"/>
        <v>HDSTIFIgnore</v>
      </c>
      <c r="E697" s="54" t="s">
        <v>790</v>
      </c>
      <c r="F697" s="54" t="s">
        <v>3</v>
      </c>
      <c r="G697" s="54" t="s">
        <v>1193</v>
      </c>
      <c r="H697" s="55">
        <v>303000</v>
      </c>
      <c r="I697" s="54" t="s">
        <v>825</v>
      </c>
      <c r="J697" s="55">
        <v>390486</v>
      </c>
      <c r="K697" s="55">
        <v>0</v>
      </c>
      <c r="L697" s="54" t="s">
        <v>929</v>
      </c>
      <c r="M697" s="54" t="s">
        <v>793</v>
      </c>
      <c r="N697" s="55">
        <v>-593952421.80999994</v>
      </c>
      <c r="O697" s="55">
        <v>0</v>
      </c>
      <c r="P697" s="55">
        <v>0</v>
      </c>
      <c r="Q697" s="55">
        <v>0</v>
      </c>
      <c r="R697" s="55">
        <v>-593952421.80999994</v>
      </c>
      <c r="S697" s="55">
        <v>0</v>
      </c>
      <c r="T697" s="55">
        <v>-593952421.80999994</v>
      </c>
      <c r="U697" s="55">
        <v>0</v>
      </c>
      <c r="V697" s="55">
        <v>0</v>
      </c>
      <c r="W697" s="55">
        <v>0</v>
      </c>
      <c r="X697" s="55">
        <v>-593952421.80999994</v>
      </c>
      <c r="Y697" s="55">
        <v>0</v>
      </c>
      <c r="Z697" s="61">
        <f t="shared" si="35"/>
        <v>0</v>
      </c>
      <c r="AA697" s="59" t="str">
        <f>HLOOKUP(F697,'HY Financials'!$4:$4,1,0)</f>
        <v>HDSTIF</v>
      </c>
    </row>
    <row r="698" spans="1:27">
      <c r="A698" s="60">
        <f>IFERROR(VLOOKUP(J698,'TB mapping'!A:D,4,0),0)</f>
        <v>0</v>
      </c>
      <c r="B698" s="60">
        <f>IFERROR(VLOOKUP(J698,'TB mapping'!A:C,3,0),0)</f>
        <v>5.3</v>
      </c>
      <c r="C698" s="60" t="str">
        <f t="shared" si="33"/>
        <v>HDSTIF0</v>
      </c>
      <c r="D698" s="60" t="str">
        <f t="shared" si="34"/>
        <v>HDSTIF5.3</v>
      </c>
      <c r="E698" s="54" t="s">
        <v>790</v>
      </c>
      <c r="F698" s="54" t="s">
        <v>3</v>
      </c>
      <c r="G698" s="54" t="s">
        <v>1193</v>
      </c>
      <c r="H698" s="55">
        <v>410000</v>
      </c>
      <c r="I698" s="54" t="s">
        <v>931</v>
      </c>
      <c r="J698" s="55">
        <v>412120</v>
      </c>
      <c r="K698" s="55">
        <v>0</v>
      </c>
      <c r="L698" s="54" t="s">
        <v>932</v>
      </c>
      <c r="M698" s="54" t="s">
        <v>793</v>
      </c>
      <c r="N698" s="55">
        <v>0</v>
      </c>
      <c r="O698" s="55">
        <v>153487</v>
      </c>
      <c r="P698" s="55">
        <v>0</v>
      </c>
      <c r="Q698" s="55">
        <v>1880450</v>
      </c>
      <c r="R698" s="55">
        <v>0</v>
      </c>
      <c r="S698" s="55">
        <v>2033937</v>
      </c>
      <c r="T698" s="55">
        <v>0</v>
      </c>
      <c r="U698" s="55">
        <v>153487</v>
      </c>
      <c r="V698" s="55">
        <v>0</v>
      </c>
      <c r="W698" s="55">
        <v>1880450</v>
      </c>
      <c r="X698" s="55">
        <v>0</v>
      </c>
      <c r="Y698" s="55">
        <v>2033937</v>
      </c>
      <c r="Z698" s="61">
        <f t="shared" si="35"/>
        <v>0.18804499999999999</v>
      </c>
      <c r="AA698" s="59" t="str">
        <f>HLOOKUP(F698,'HY Financials'!$4:$4,1,0)</f>
        <v>HDSTIF</v>
      </c>
    </row>
    <row r="699" spans="1:27">
      <c r="A699" s="60">
        <f>IFERROR(VLOOKUP(J699,'TB mapping'!A:D,4,0),0)</f>
        <v>0</v>
      </c>
      <c r="B699" s="60">
        <f>IFERROR(VLOOKUP(J699,'TB mapping'!A:C,3,0),0)</f>
        <v>5.3</v>
      </c>
      <c r="C699" s="60" t="str">
        <f t="shared" si="33"/>
        <v>HDSTIF0</v>
      </c>
      <c r="D699" s="60" t="str">
        <f t="shared" si="34"/>
        <v>HDSTIF5.3</v>
      </c>
      <c r="E699" s="54" t="s">
        <v>790</v>
      </c>
      <c r="F699" s="54" t="s">
        <v>3</v>
      </c>
      <c r="G699" s="54" t="s">
        <v>1193</v>
      </c>
      <c r="H699" s="55">
        <v>410000</v>
      </c>
      <c r="I699" s="54" t="s">
        <v>931</v>
      </c>
      <c r="J699" s="55">
        <v>412130</v>
      </c>
      <c r="K699" s="55">
        <v>0</v>
      </c>
      <c r="L699" s="54" t="s">
        <v>933</v>
      </c>
      <c r="M699" s="54" t="s">
        <v>793</v>
      </c>
      <c r="N699" s="55">
        <v>0</v>
      </c>
      <c r="O699" s="55">
        <v>1113520</v>
      </c>
      <c r="P699" s="55">
        <v>0</v>
      </c>
      <c r="Q699" s="55">
        <v>0</v>
      </c>
      <c r="R699" s="55">
        <v>0</v>
      </c>
      <c r="S699" s="55">
        <v>1113520</v>
      </c>
      <c r="T699" s="55">
        <v>0</v>
      </c>
      <c r="U699" s="55">
        <v>1113520</v>
      </c>
      <c r="V699" s="55">
        <v>0</v>
      </c>
      <c r="W699" s="55">
        <v>0</v>
      </c>
      <c r="X699" s="55">
        <v>0</v>
      </c>
      <c r="Y699" s="55">
        <v>1113520</v>
      </c>
      <c r="Z699" s="61">
        <f t="shared" si="35"/>
        <v>0</v>
      </c>
      <c r="AA699" s="59" t="str">
        <f>HLOOKUP(F699,'HY Financials'!$4:$4,1,0)</f>
        <v>HDSTIF</v>
      </c>
    </row>
    <row r="700" spans="1:27">
      <c r="A700" s="60">
        <f>IFERROR(VLOOKUP(J700,'TB mapping'!A:D,4,0),0)</f>
        <v>0</v>
      </c>
      <c r="B700" s="60" t="str">
        <f>IFERROR(VLOOKUP(J700,'TB mapping'!A:C,3,0),0)</f>
        <v>ignore</v>
      </c>
      <c r="C700" s="60" t="str">
        <f t="shared" si="33"/>
        <v>HDSTIF0</v>
      </c>
      <c r="D700" s="60" t="str">
        <f t="shared" si="34"/>
        <v>HDSTIFignore</v>
      </c>
      <c r="E700" s="54" t="s">
        <v>790</v>
      </c>
      <c r="F700" s="54" t="s">
        <v>3</v>
      </c>
      <c r="G700" s="54" t="s">
        <v>1193</v>
      </c>
      <c r="H700" s="55">
        <v>430000</v>
      </c>
      <c r="I700" s="54" t="s">
        <v>831</v>
      </c>
      <c r="J700" s="55">
        <v>432120</v>
      </c>
      <c r="K700" s="55">
        <v>0</v>
      </c>
      <c r="L700" s="54" t="s">
        <v>832</v>
      </c>
      <c r="M700" s="54" t="s">
        <v>793</v>
      </c>
      <c r="N700" s="55">
        <v>-3529439</v>
      </c>
      <c r="O700" s="55">
        <v>0</v>
      </c>
      <c r="P700" s="55">
        <v>-11915977</v>
      </c>
      <c r="Q700" s="55">
        <v>0</v>
      </c>
      <c r="R700" s="55">
        <v>-15445416</v>
      </c>
      <c r="S700" s="55">
        <v>0</v>
      </c>
      <c r="T700" s="55">
        <v>-3529439</v>
      </c>
      <c r="U700" s="55">
        <v>0</v>
      </c>
      <c r="V700" s="55">
        <v>-11915977</v>
      </c>
      <c r="W700" s="55">
        <v>0</v>
      </c>
      <c r="X700" s="55">
        <v>-15445416</v>
      </c>
      <c r="Y700" s="55">
        <v>0</v>
      </c>
      <c r="Z700" s="61">
        <f t="shared" si="35"/>
        <v>-1.1915977</v>
      </c>
      <c r="AA700" s="59" t="str">
        <f>HLOOKUP(F700,'HY Financials'!$4:$4,1,0)</f>
        <v>HDSTIF</v>
      </c>
    </row>
    <row r="701" spans="1:27">
      <c r="A701" s="60">
        <f>IFERROR(VLOOKUP(J701,'TB mapping'!A:D,4,0),0)</f>
        <v>0</v>
      </c>
      <c r="B701" s="60" t="str">
        <f>IFERROR(VLOOKUP(J701,'TB mapping'!A:C,3,0),0)</f>
        <v>ignore</v>
      </c>
      <c r="C701" s="60" t="str">
        <f t="shared" si="33"/>
        <v>HDSTIF0</v>
      </c>
      <c r="D701" s="60" t="str">
        <f t="shared" si="34"/>
        <v>HDSTIFignore</v>
      </c>
      <c r="E701" s="54" t="s">
        <v>790</v>
      </c>
      <c r="F701" s="54" t="s">
        <v>3</v>
      </c>
      <c r="G701" s="54" t="s">
        <v>1193</v>
      </c>
      <c r="H701" s="55">
        <v>430000</v>
      </c>
      <c r="I701" s="54" t="s">
        <v>831</v>
      </c>
      <c r="J701" s="55">
        <v>432130</v>
      </c>
      <c r="K701" s="55">
        <v>0</v>
      </c>
      <c r="L701" s="54" t="s">
        <v>935</v>
      </c>
      <c r="M701" s="54" t="s">
        <v>793</v>
      </c>
      <c r="N701" s="55">
        <v>0</v>
      </c>
      <c r="O701" s="55">
        <v>105100</v>
      </c>
      <c r="P701" s="55">
        <v>-3216350</v>
      </c>
      <c r="Q701" s="55">
        <v>0</v>
      </c>
      <c r="R701" s="55">
        <v>-3111250</v>
      </c>
      <c r="S701" s="55">
        <v>0</v>
      </c>
      <c r="T701" s="55">
        <v>0</v>
      </c>
      <c r="U701" s="55">
        <v>105100</v>
      </c>
      <c r="V701" s="55">
        <v>-3216350</v>
      </c>
      <c r="W701" s="55">
        <v>0</v>
      </c>
      <c r="X701" s="55">
        <v>-3111250</v>
      </c>
      <c r="Y701" s="55">
        <v>0</v>
      </c>
      <c r="Z701" s="61">
        <f t="shared" si="35"/>
        <v>-0.321635</v>
      </c>
      <c r="AA701" s="59" t="str">
        <f>HLOOKUP(F701,'HY Financials'!$4:$4,1,0)</f>
        <v>HDSTIF</v>
      </c>
    </row>
    <row r="702" spans="1:27">
      <c r="A702" s="60">
        <f>IFERROR(VLOOKUP(J702,'TB mapping'!A:D,4,0),0)</f>
        <v>0</v>
      </c>
      <c r="B702" s="60" t="str">
        <f>IFERROR(VLOOKUP(J702,'TB mapping'!A:C,3,0),0)</f>
        <v>ignore</v>
      </c>
      <c r="C702" s="60" t="str">
        <f t="shared" si="33"/>
        <v>HDSTIF0</v>
      </c>
      <c r="D702" s="60" t="str">
        <f t="shared" si="34"/>
        <v>HDSTIFignore</v>
      </c>
      <c r="E702" s="54" t="s">
        <v>790</v>
      </c>
      <c r="F702" s="54" t="s">
        <v>3</v>
      </c>
      <c r="G702" s="54" t="s">
        <v>1193</v>
      </c>
      <c r="H702" s="55">
        <v>430000</v>
      </c>
      <c r="I702" s="54" t="s">
        <v>831</v>
      </c>
      <c r="J702" s="55">
        <v>432135</v>
      </c>
      <c r="K702" s="55">
        <v>0</v>
      </c>
      <c r="L702" s="54" t="s">
        <v>936</v>
      </c>
      <c r="M702" s="54" t="s">
        <v>793</v>
      </c>
      <c r="N702" s="55">
        <v>-5361006</v>
      </c>
      <c r="O702" s="55">
        <v>0</v>
      </c>
      <c r="P702" s="55">
        <v>0</v>
      </c>
      <c r="Q702" s="55">
        <v>117330</v>
      </c>
      <c r="R702" s="55">
        <v>-5243676</v>
      </c>
      <c r="S702" s="55">
        <v>0</v>
      </c>
      <c r="T702" s="55">
        <v>-5361006</v>
      </c>
      <c r="U702" s="55">
        <v>0</v>
      </c>
      <c r="V702" s="55">
        <v>0</v>
      </c>
      <c r="W702" s="55">
        <v>117330</v>
      </c>
      <c r="X702" s="55">
        <v>-5243676</v>
      </c>
      <c r="Y702" s="55">
        <v>0</v>
      </c>
      <c r="Z702" s="61">
        <f t="shared" si="35"/>
        <v>1.1733E-2</v>
      </c>
      <c r="AA702" s="59" t="str">
        <f>HLOOKUP(F702,'HY Financials'!$4:$4,1,0)</f>
        <v>HDSTIF</v>
      </c>
    </row>
    <row r="703" spans="1:27">
      <c r="A703" s="60">
        <f>IFERROR(VLOOKUP(J703,'TB mapping'!A:D,4,0),0)</f>
        <v>0</v>
      </c>
      <c r="B703" s="60" t="str">
        <f>IFERROR(VLOOKUP(J703,'TB mapping'!A:C,3,0),0)</f>
        <v>ignore</v>
      </c>
      <c r="C703" s="60" t="str">
        <f t="shared" si="33"/>
        <v>HDSTIF0</v>
      </c>
      <c r="D703" s="60" t="str">
        <f t="shared" si="34"/>
        <v>HDSTIFignore</v>
      </c>
      <c r="E703" s="54" t="s">
        <v>790</v>
      </c>
      <c r="F703" s="54" t="s">
        <v>3</v>
      </c>
      <c r="G703" s="54" t="s">
        <v>1193</v>
      </c>
      <c r="H703" s="55">
        <v>430000</v>
      </c>
      <c r="I703" s="54" t="s">
        <v>831</v>
      </c>
      <c r="J703" s="55">
        <v>432190</v>
      </c>
      <c r="K703" s="55">
        <v>0</v>
      </c>
      <c r="L703" s="54" t="s">
        <v>875</v>
      </c>
      <c r="M703" s="54" t="s">
        <v>793</v>
      </c>
      <c r="N703" s="55">
        <v>0</v>
      </c>
      <c r="O703" s="55">
        <v>0</v>
      </c>
      <c r="P703" s="55">
        <v>0</v>
      </c>
      <c r="Q703" s="55">
        <v>571811</v>
      </c>
      <c r="R703" s="55">
        <v>0</v>
      </c>
      <c r="S703" s="55">
        <v>571811</v>
      </c>
      <c r="T703" s="55">
        <v>0</v>
      </c>
      <c r="U703" s="55">
        <v>0</v>
      </c>
      <c r="V703" s="55">
        <v>0</v>
      </c>
      <c r="W703" s="55">
        <v>571811</v>
      </c>
      <c r="X703" s="55">
        <v>0</v>
      </c>
      <c r="Y703" s="55">
        <v>571811</v>
      </c>
      <c r="Z703" s="61">
        <f t="shared" si="35"/>
        <v>5.7181099999999999E-2</v>
      </c>
      <c r="AA703" s="59" t="str">
        <f>HLOOKUP(F703,'HY Financials'!$4:$4,1,0)</f>
        <v>HDSTIF</v>
      </c>
    </row>
    <row r="704" spans="1:27">
      <c r="A704" s="60">
        <f>IFERROR(VLOOKUP(J704,'TB mapping'!A:D,4,0),0)</f>
        <v>0</v>
      </c>
      <c r="B704" s="60">
        <f>IFERROR(VLOOKUP(J704,'TB mapping'!A:C,3,0),0)</f>
        <v>5.2</v>
      </c>
      <c r="C704" s="60" t="str">
        <f t="shared" si="33"/>
        <v>HDSTIF0</v>
      </c>
      <c r="D704" s="60" t="str">
        <f t="shared" si="34"/>
        <v>HDSTIF5.2</v>
      </c>
      <c r="E704" s="54" t="s">
        <v>790</v>
      </c>
      <c r="F704" s="54" t="s">
        <v>3</v>
      </c>
      <c r="G704" s="54" t="s">
        <v>1193</v>
      </c>
      <c r="H704" s="55">
        <v>450000</v>
      </c>
      <c r="I704" s="54" t="s">
        <v>834</v>
      </c>
      <c r="J704" s="55">
        <v>452120</v>
      </c>
      <c r="K704" s="55">
        <v>0</v>
      </c>
      <c r="L704" s="54" t="s">
        <v>835</v>
      </c>
      <c r="M704" s="54" t="s">
        <v>793</v>
      </c>
      <c r="N704" s="55">
        <v>0</v>
      </c>
      <c r="O704" s="55">
        <v>41462735.789999999</v>
      </c>
      <c r="P704" s="55">
        <v>0</v>
      </c>
      <c r="Q704" s="55">
        <v>58315260.280000001</v>
      </c>
      <c r="R704" s="55">
        <v>0</v>
      </c>
      <c r="S704" s="55">
        <v>99777996.069999993</v>
      </c>
      <c r="T704" s="55">
        <v>0</v>
      </c>
      <c r="U704" s="55">
        <v>41462735.789999999</v>
      </c>
      <c r="V704" s="55">
        <v>0</v>
      </c>
      <c r="W704" s="55">
        <v>58315260.280000001</v>
      </c>
      <c r="X704" s="55">
        <v>0</v>
      </c>
      <c r="Y704" s="55">
        <v>99777996.069999993</v>
      </c>
      <c r="Z704" s="61">
        <f t="shared" si="35"/>
        <v>5.8315260279999999</v>
      </c>
      <c r="AA704" s="59" t="str">
        <f>HLOOKUP(F704,'HY Financials'!$4:$4,1,0)</f>
        <v>HDSTIF</v>
      </c>
    </row>
    <row r="705" spans="1:27">
      <c r="A705" s="60">
        <f>IFERROR(VLOOKUP(J705,'TB mapping'!A:D,4,0),0)</f>
        <v>0</v>
      </c>
      <c r="B705" s="60">
        <f>IFERROR(VLOOKUP(J705,'TB mapping'!A:C,3,0),0)</f>
        <v>5.2</v>
      </c>
      <c r="C705" s="60" t="str">
        <f t="shared" si="33"/>
        <v>HDSTIF0</v>
      </c>
      <c r="D705" s="60" t="str">
        <f t="shared" si="34"/>
        <v>HDSTIF5.2</v>
      </c>
      <c r="E705" s="54" t="s">
        <v>790</v>
      </c>
      <c r="F705" s="54" t="s">
        <v>3</v>
      </c>
      <c r="G705" s="54" t="s">
        <v>1193</v>
      </c>
      <c r="H705" s="55">
        <v>450000</v>
      </c>
      <c r="I705" s="54" t="s">
        <v>834</v>
      </c>
      <c r="J705" s="55">
        <v>452130</v>
      </c>
      <c r="K705" s="55">
        <v>0</v>
      </c>
      <c r="L705" s="54" t="s">
        <v>937</v>
      </c>
      <c r="M705" s="54" t="s">
        <v>793</v>
      </c>
      <c r="N705" s="55">
        <v>0</v>
      </c>
      <c r="O705" s="55">
        <v>8409583.3699999992</v>
      </c>
      <c r="P705" s="55">
        <v>0</v>
      </c>
      <c r="Q705" s="55">
        <v>10173250</v>
      </c>
      <c r="R705" s="55">
        <v>0</v>
      </c>
      <c r="S705" s="55">
        <v>18582833.370000001</v>
      </c>
      <c r="T705" s="55">
        <v>0</v>
      </c>
      <c r="U705" s="55">
        <v>8409583.3699999992</v>
      </c>
      <c r="V705" s="55">
        <v>0</v>
      </c>
      <c r="W705" s="55">
        <v>10173250</v>
      </c>
      <c r="X705" s="55">
        <v>0</v>
      </c>
      <c r="Y705" s="55">
        <v>18582833.370000001</v>
      </c>
      <c r="Z705" s="61">
        <f t="shared" si="35"/>
        <v>1.017325</v>
      </c>
      <c r="AA705" s="59" t="str">
        <f>HLOOKUP(F705,'HY Financials'!$4:$4,1,0)</f>
        <v>HDSTIF</v>
      </c>
    </row>
    <row r="706" spans="1:27">
      <c r="A706" s="60">
        <f>IFERROR(VLOOKUP(J706,'TB mapping'!A:D,4,0),0)</f>
        <v>0</v>
      </c>
      <c r="B706" s="60">
        <f>IFERROR(VLOOKUP(J706,'TB mapping'!A:C,3,0),0)</f>
        <v>5.2</v>
      </c>
      <c r="C706" s="60" t="str">
        <f t="shared" si="33"/>
        <v>HDSTIF0</v>
      </c>
      <c r="D706" s="60" t="str">
        <f t="shared" si="34"/>
        <v>HDSTIF5.2</v>
      </c>
      <c r="E706" s="54" t="s">
        <v>790</v>
      </c>
      <c r="F706" s="54" t="s">
        <v>3</v>
      </c>
      <c r="G706" s="54" t="s">
        <v>1193</v>
      </c>
      <c r="H706" s="55">
        <v>450000</v>
      </c>
      <c r="I706" s="54" t="s">
        <v>834</v>
      </c>
      <c r="J706" s="55">
        <v>452135</v>
      </c>
      <c r="K706" s="55">
        <v>0</v>
      </c>
      <c r="L706" s="54" t="s">
        <v>938</v>
      </c>
      <c r="M706" s="54" t="s">
        <v>793</v>
      </c>
      <c r="N706" s="55">
        <v>0</v>
      </c>
      <c r="O706" s="55">
        <v>12686000</v>
      </c>
      <c r="P706" s="55">
        <v>0</v>
      </c>
      <c r="Q706" s="55">
        <v>12471250</v>
      </c>
      <c r="R706" s="55">
        <v>0</v>
      </c>
      <c r="S706" s="55">
        <v>25157250</v>
      </c>
      <c r="T706" s="55">
        <v>0</v>
      </c>
      <c r="U706" s="55">
        <v>12686000</v>
      </c>
      <c r="V706" s="55">
        <v>0</v>
      </c>
      <c r="W706" s="55">
        <v>12471250</v>
      </c>
      <c r="X706" s="55">
        <v>0</v>
      </c>
      <c r="Y706" s="55">
        <v>25157250</v>
      </c>
      <c r="Z706" s="61">
        <f t="shared" si="35"/>
        <v>1.247125</v>
      </c>
      <c r="AA706" s="59" t="str">
        <f>HLOOKUP(F706,'HY Financials'!$4:$4,1,0)</f>
        <v>HDSTIF</v>
      </c>
    </row>
    <row r="707" spans="1:27">
      <c r="A707" s="60">
        <f>IFERROR(VLOOKUP(J707,'TB mapping'!A:D,4,0),0)</f>
        <v>0</v>
      </c>
      <c r="B707" s="60">
        <f>IFERROR(VLOOKUP(J707,'TB mapping'!A:C,3,0),0)</f>
        <v>5.2</v>
      </c>
      <c r="C707" s="60" t="str">
        <f t="shared" si="33"/>
        <v>HDSTIF0</v>
      </c>
      <c r="D707" s="60" t="str">
        <f t="shared" si="34"/>
        <v>HDSTIF5.2</v>
      </c>
      <c r="E707" s="54" t="s">
        <v>790</v>
      </c>
      <c r="F707" s="54" t="s">
        <v>3</v>
      </c>
      <c r="G707" s="54" t="s">
        <v>1193</v>
      </c>
      <c r="H707" s="55">
        <v>450000</v>
      </c>
      <c r="I707" s="54" t="s">
        <v>834</v>
      </c>
      <c r="J707" s="55">
        <v>452181</v>
      </c>
      <c r="K707" s="55">
        <v>0</v>
      </c>
      <c r="L707" s="54" t="s">
        <v>877</v>
      </c>
      <c r="M707" s="54" t="s">
        <v>793</v>
      </c>
      <c r="N707" s="55">
        <v>0</v>
      </c>
      <c r="O707" s="55">
        <v>0</v>
      </c>
      <c r="P707" s="55">
        <v>0</v>
      </c>
      <c r="Q707" s="55">
        <v>1503089</v>
      </c>
      <c r="R707" s="55">
        <v>0</v>
      </c>
      <c r="S707" s="55">
        <v>1503089</v>
      </c>
      <c r="T707" s="55">
        <v>0</v>
      </c>
      <c r="U707" s="55">
        <v>0</v>
      </c>
      <c r="V707" s="55">
        <v>0</v>
      </c>
      <c r="W707" s="55">
        <v>1503089</v>
      </c>
      <c r="X707" s="55">
        <v>0</v>
      </c>
      <c r="Y707" s="55">
        <v>1503089</v>
      </c>
      <c r="Z707" s="61">
        <f t="shared" si="35"/>
        <v>0.1503089</v>
      </c>
      <c r="AA707" s="59" t="str">
        <f>HLOOKUP(F707,'HY Financials'!$4:$4,1,0)</f>
        <v>HDSTIF</v>
      </c>
    </row>
    <row r="708" spans="1:27">
      <c r="A708" s="60">
        <f>IFERROR(VLOOKUP(J708,'TB mapping'!A:D,4,0),0)</f>
        <v>0</v>
      </c>
      <c r="B708" s="60">
        <f>IFERROR(VLOOKUP(J708,'TB mapping'!A:C,3,0),0)</f>
        <v>5.2</v>
      </c>
      <c r="C708" s="60" t="str">
        <f t="shared" ref="C708:C771" si="37">F708&amp;A708</f>
        <v>HDSTIF0</v>
      </c>
      <c r="D708" s="60" t="str">
        <f t="shared" ref="D708:D771" si="38">F708&amp;B708</f>
        <v>HDSTIF5.2</v>
      </c>
      <c r="E708" s="54" t="s">
        <v>790</v>
      </c>
      <c r="F708" s="54" t="s">
        <v>3</v>
      </c>
      <c r="G708" s="54" t="s">
        <v>1193</v>
      </c>
      <c r="H708" s="55">
        <v>450000</v>
      </c>
      <c r="I708" s="54" t="s">
        <v>834</v>
      </c>
      <c r="J708" s="55">
        <v>452229</v>
      </c>
      <c r="K708" s="55">
        <v>0</v>
      </c>
      <c r="L708" s="54" t="s">
        <v>837</v>
      </c>
      <c r="M708" s="54" t="s">
        <v>793</v>
      </c>
      <c r="N708" s="55">
        <v>-600.01</v>
      </c>
      <c r="O708" s="55">
        <v>0</v>
      </c>
      <c r="P708" s="55">
        <v>0</v>
      </c>
      <c r="Q708" s="55">
        <v>8127.45</v>
      </c>
      <c r="R708" s="55">
        <v>0</v>
      </c>
      <c r="S708" s="55">
        <v>7527.44</v>
      </c>
      <c r="T708" s="55">
        <v>-600.01</v>
      </c>
      <c r="U708" s="55">
        <v>0</v>
      </c>
      <c r="V708" s="55">
        <v>0</v>
      </c>
      <c r="W708" s="55">
        <v>8127.45</v>
      </c>
      <c r="X708" s="55">
        <v>0</v>
      </c>
      <c r="Y708" s="55">
        <v>7527.44</v>
      </c>
      <c r="Z708" s="61">
        <f t="shared" ref="Z708:Z771" si="39">IF(I708="Issue Capital",(X708+Y708)/10000000,(V708+W708)/10000000)</f>
        <v>8.1274500000000003E-4</v>
      </c>
      <c r="AA708" s="59" t="str">
        <f>HLOOKUP(F708,'HY Financials'!$4:$4,1,0)</f>
        <v>HDSTIF</v>
      </c>
    </row>
    <row r="709" spans="1:27">
      <c r="A709" s="60">
        <f>IFERROR(VLOOKUP(J709,'TB mapping'!A:D,4,0),0)</f>
        <v>0</v>
      </c>
      <c r="B709" s="60">
        <f>IFERROR(VLOOKUP(J709,'TB mapping'!A:C,3,0),0)</f>
        <v>5.2</v>
      </c>
      <c r="C709" s="60" t="str">
        <f t="shared" si="37"/>
        <v>HDSTIF0</v>
      </c>
      <c r="D709" s="60" t="str">
        <f t="shared" si="38"/>
        <v>HDSTIF5.2</v>
      </c>
      <c r="E709" s="54" t="s">
        <v>790</v>
      </c>
      <c r="F709" s="54" t="s">
        <v>3</v>
      </c>
      <c r="G709" s="54" t="s">
        <v>1193</v>
      </c>
      <c r="H709" s="55">
        <v>450000</v>
      </c>
      <c r="I709" s="54" t="s">
        <v>834</v>
      </c>
      <c r="J709" s="55">
        <v>452230</v>
      </c>
      <c r="K709" s="55">
        <v>0</v>
      </c>
      <c r="L709" s="54" t="s">
        <v>838</v>
      </c>
      <c r="M709" s="54" t="s">
        <v>793</v>
      </c>
      <c r="N709" s="55">
        <v>0</v>
      </c>
      <c r="O709" s="55">
        <v>3051018.7</v>
      </c>
      <c r="P709" s="55">
        <v>0</v>
      </c>
      <c r="Q709" s="55">
        <v>1833047.12</v>
      </c>
      <c r="R709" s="55">
        <v>0</v>
      </c>
      <c r="S709" s="55">
        <v>4884065.82</v>
      </c>
      <c r="T709" s="55">
        <v>0</v>
      </c>
      <c r="U709" s="55">
        <v>3051018.7</v>
      </c>
      <c r="V709" s="55">
        <v>0</v>
      </c>
      <c r="W709" s="55">
        <v>1833047.12</v>
      </c>
      <c r="X709" s="55">
        <v>0</v>
      </c>
      <c r="Y709" s="55">
        <v>4884065.82</v>
      </c>
      <c r="Z709" s="61">
        <f t="shared" si="39"/>
        <v>0.18330471200000001</v>
      </c>
      <c r="AA709" s="59" t="str">
        <f>HLOOKUP(F709,'HY Financials'!$4:$4,1,0)</f>
        <v>HDSTIF</v>
      </c>
    </row>
    <row r="710" spans="1:27">
      <c r="A710" s="60">
        <f>IFERROR(VLOOKUP(J710,'TB mapping'!A:D,4,0),0)</f>
        <v>0</v>
      </c>
      <c r="B710" s="60">
        <f>IFERROR(VLOOKUP(J710,'TB mapping'!A:C,3,0),0)</f>
        <v>5.2</v>
      </c>
      <c r="C710" s="60" t="str">
        <f t="shared" si="37"/>
        <v>HDSTIF0</v>
      </c>
      <c r="D710" s="60" t="str">
        <f t="shared" si="38"/>
        <v>HDSTIF5.2</v>
      </c>
      <c r="E710" s="54" t="s">
        <v>790</v>
      </c>
      <c r="F710" s="54" t="s">
        <v>3</v>
      </c>
      <c r="G710" s="54" t="s">
        <v>1193</v>
      </c>
      <c r="H710" s="55">
        <v>450000</v>
      </c>
      <c r="I710" s="54" t="s">
        <v>834</v>
      </c>
      <c r="J710" s="55">
        <v>452247</v>
      </c>
      <c r="K710" s="55">
        <v>0</v>
      </c>
      <c r="L710" s="54" t="s">
        <v>1346</v>
      </c>
      <c r="M710" s="54" t="s">
        <v>793</v>
      </c>
      <c r="N710" s="55">
        <v>0</v>
      </c>
      <c r="O710" s="55">
        <v>1265478.07</v>
      </c>
      <c r="P710" s="55">
        <v>0</v>
      </c>
      <c r="Q710" s="55">
        <v>1718281.84</v>
      </c>
      <c r="R710" s="55">
        <v>0</v>
      </c>
      <c r="S710" s="55">
        <v>2983759.91</v>
      </c>
      <c r="T710" s="55">
        <v>0</v>
      </c>
      <c r="U710" s="55">
        <v>1265478.07</v>
      </c>
      <c r="V710" s="55">
        <v>0</v>
      </c>
      <c r="W710" s="55">
        <v>1718281.84</v>
      </c>
      <c r="X710" s="55">
        <v>0</v>
      </c>
      <c r="Y710" s="55">
        <v>2983759.91</v>
      </c>
      <c r="Z710" s="61">
        <f t="shared" si="39"/>
        <v>0.17182818399999999</v>
      </c>
      <c r="AA710" s="59" t="str">
        <f>HLOOKUP(F710,'HY Financials'!$4:$4,1,0)</f>
        <v>HDSTIF</v>
      </c>
    </row>
    <row r="711" spans="1:27">
      <c r="A711" s="60">
        <f>IFERROR(VLOOKUP(J711,'TB mapping'!A:D,4,0),0)</f>
        <v>0</v>
      </c>
      <c r="B711" s="60">
        <f>IFERROR(VLOOKUP(J711,'TB mapping'!A:C,3,0),0)</f>
        <v>5.5</v>
      </c>
      <c r="C711" s="60" t="str">
        <f t="shared" si="37"/>
        <v>HDSTIF0</v>
      </c>
      <c r="D711" s="60" t="str">
        <f t="shared" si="38"/>
        <v>HDSTIF5.5</v>
      </c>
      <c r="E711" s="54" t="s">
        <v>790</v>
      </c>
      <c r="F711" s="54" t="s">
        <v>3</v>
      </c>
      <c r="G711" s="54" t="s">
        <v>1193</v>
      </c>
      <c r="H711" s="55">
        <v>460000</v>
      </c>
      <c r="I711" s="54" t="s">
        <v>839</v>
      </c>
      <c r="J711" s="55">
        <v>460000</v>
      </c>
      <c r="K711" s="55">
        <v>0</v>
      </c>
      <c r="L711" s="54" t="s">
        <v>1000</v>
      </c>
      <c r="M711" s="54" t="s">
        <v>793</v>
      </c>
      <c r="N711" s="55">
        <v>0</v>
      </c>
      <c r="O711" s="55">
        <v>0</v>
      </c>
      <c r="P711" s="55">
        <v>0</v>
      </c>
      <c r="Q711" s="55">
        <v>3684</v>
      </c>
      <c r="R711" s="55">
        <v>0</v>
      </c>
      <c r="S711" s="55">
        <v>3684</v>
      </c>
      <c r="T711" s="55">
        <v>0</v>
      </c>
      <c r="U711" s="55">
        <v>0</v>
      </c>
      <c r="V711" s="55">
        <v>0</v>
      </c>
      <c r="W711" s="55">
        <v>3684</v>
      </c>
      <c r="X711" s="55">
        <v>0</v>
      </c>
      <c r="Y711" s="55">
        <v>3684</v>
      </c>
      <c r="Z711" s="61">
        <f t="shared" si="39"/>
        <v>3.6840000000000001E-4</v>
      </c>
      <c r="AA711" s="59" t="str">
        <f>HLOOKUP(F711,'HY Financials'!$4:$4,1,0)</f>
        <v>HDSTIF</v>
      </c>
    </row>
    <row r="712" spans="1:27">
      <c r="A712" s="60">
        <f>IFERROR(VLOOKUP(J712,'TB mapping'!A:D,4,0),0)</f>
        <v>0</v>
      </c>
      <c r="B712" s="60">
        <f>IFERROR(VLOOKUP(J712,'TB mapping'!A:C,3,0),0)</f>
        <v>5.5</v>
      </c>
      <c r="C712" s="60" t="str">
        <f t="shared" si="37"/>
        <v>HDSTIF0</v>
      </c>
      <c r="D712" s="60" t="str">
        <f t="shared" si="38"/>
        <v>HDSTIF5.5</v>
      </c>
      <c r="E712" s="54" t="s">
        <v>790</v>
      </c>
      <c r="F712" s="54" t="s">
        <v>3</v>
      </c>
      <c r="G712" s="54" t="s">
        <v>1193</v>
      </c>
      <c r="H712" s="55">
        <v>460000</v>
      </c>
      <c r="I712" s="54" t="s">
        <v>839</v>
      </c>
      <c r="J712" s="55">
        <v>460100</v>
      </c>
      <c r="K712" s="55">
        <v>0</v>
      </c>
      <c r="L712" s="54" t="s">
        <v>940</v>
      </c>
      <c r="M712" s="54" t="s">
        <v>793</v>
      </c>
      <c r="N712" s="55">
        <v>-425339.26</v>
      </c>
      <c r="O712" s="55">
        <v>0</v>
      </c>
      <c r="P712" s="55">
        <v>-1841.45</v>
      </c>
      <c r="Q712" s="55">
        <v>0</v>
      </c>
      <c r="R712" s="55">
        <v>-427180.71</v>
      </c>
      <c r="S712" s="55">
        <v>0</v>
      </c>
      <c r="T712" s="55">
        <v>-425339.26</v>
      </c>
      <c r="U712" s="55">
        <v>0</v>
      </c>
      <c r="V712" s="55">
        <v>-1841.45</v>
      </c>
      <c r="W712" s="55">
        <v>0</v>
      </c>
      <c r="X712" s="55">
        <v>-427180.71</v>
      </c>
      <c r="Y712" s="55">
        <v>0</v>
      </c>
      <c r="Z712" s="61">
        <f t="shared" si="39"/>
        <v>-1.8414500000000001E-4</v>
      </c>
      <c r="AA712" s="59" t="str">
        <f>HLOOKUP(F712,'HY Financials'!$4:$4,1,0)</f>
        <v>HDSTIF</v>
      </c>
    </row>
    <row r="713" spans="1:27">
      <c r="A713" s="60">
        <f>IFERROR(VLOOKUP(J713,'TB mapping'!A:D,4,0),0)</f>
        <v>0</v>
      </c>
      <c r="B713" s="60">
        <f>IFERROR(VLOOKUP(J713,'TB mapping'!A:C,3,0),0)</f>
        <v>5.5</v>
      </c>
      <c r="C713" s="60" t="str">
        <f t="shared" si="37"/>
        <v>HDSTIF0</v>
      </c>
      <c r="D713" s="60" t="str">
        <f t="shared" si="38"/>
        <v>HDSTIF5.5</v>
      </c>
      <c r="E713" s="54" t="s">
        <v>790</v>
      </c>
      <c r="F713" s="54" t="s">
        <v>3</v>
      </c>
      <c r="G713" s="54" t="s">
        <v>1193</v>
      </c>
      <c r="H713" s="55">
        <v>460000</v>
      </c>
      <c r="I713" s="54" t="s">
        <v>839</v>
      </c>
      <c r="J713" s="55">
        <v>460106</v>
      </c>
      <c r="K713" s="55">
        <v>0</v>
      </c>
      <c r="L713" s="54" t="s">
        <v>840</v>
      </c>
      <c r="M713" s="54" t="s">
        <v>793</v>
      </c>
      <c r="N713" s="55">
        <v>0</v>
      </c>
      <c r="O713" s="55">
        <v>14409.75</v>
      </c>
      <c r="P713" s="55">
        <v>0</v>
      </c>
      <c r="Q713" s="55">
        <v>3297.14</v>
      </c>
      <c r="R713" s="55">
        <v>0</v>
      </c>
      <c r="S713" s="55">
        <v>17706.89</v>
      </c>
      <c r="T713" s="55">
        <v>0</v>
      </c>
      <c r="U713" s="55">
        <v>14409.75</v>
      </c>
      <c r="V713" s="55">
        <v>0</v>
      </c>
      <c r="W713" s="55">
        <v>3297.14</v>
      </c>
      <c r="X713" s="55">
        <v>0</v>
      </c>
      <c r="Y713" s="55">
        <v>17706.89</v>
      </c>
      <c r="Z713" s="61">
        <f t="shared" si="39"/>
        <v>3.2971399999999999E-4</v>
      </c>
      <c r="AA713" s="59" t="str">
        <f>HLOOKUP(F713,'HY Financials'!$4:$4,1,0)</f>
        <v>HDSTIF</v>
      </c>
    </row>
    <row r="714" spans="1:27">
      <c r="A714" s="60">
        <f>IFERROR(VLOOKUP(J714,'TB mapping'!A:D,4,0),0)</f>
        <v>0</v>
      </c>
      <c r="B714" s="60">
        <f>IFERROR(VLOOKUP(J714,'TB mapping'!A:C,3,0),0)</f>
        <v>5.5</v>
      </c>
      <c r="C714" s="60" t="str">
        <f t="shared" si="37"/>
        <v>HDSTIF0</v>
      </c>
      <c r="D714" s="60" t="str">
        <f t="shared" si="38"/>
        <v>HDSTIF5.5</v>
      </c>
      <c r="E714" s="54" t="s">
        <v>790</v>
      </c>
      <c r="F714" s="54" t="s">
        <v>3</v>
      </c>
      <c r="G714" s="54" t="s">
        <v>1193</v>
      </c>
      <c r="H714" s="55">
        <v>460000</v>
      </c>
      <c r="I714" s="54" t="s">
        <v>839</v>
      </c>
      <c r="J714" s="55">
        <v>460126</v>
      </c>
      <c r="K714" s="55">
        <v>0</v>
      </c>
      <c r="L714" s="54" t="s">
        <v>1026</v>
      </c>
      <c r="M714" s="54" t="s">
        <v>793</v>
      </c>
      <c r="N714" s="55">
        <v>-929.36</v>
      </c>
      <c r="O714" s="55">
        <v>0</v>
      </c>
      <c r="P714" s="55">
        <v>-568.56000000000006</v>
      </c>
      <c r="Q714" s="55">
        <v>0</v>
      </c>
      <c r="R714" s="55">
        <v>-1497.92</v>
      </c>
      <c r="S714" s="55">
        <v>0</v>
      </c>
      <c r="T714" s="55">
        <v>-929.36</v>
      </c>
      <c r="U714" s="55">
        <v>0</v>
      </c>
      <c r="V714" s="55">
        <v>-568.56000000000006</v>
      </c>
      <c r="W714" s="55">
        <v>0</v>
      </c>
      <c r="X714" s="55">
        <v>-1497.92</v>
      </c>
      <c r="Y714" s="55">
        <v>0</v>
      </c>
      <c r="Z714" s="61">
        <f t="shared" si="39"/>
        <v>-5.6856000000000006E-5</v>
      </c>
      <c r="AA714" s="59" t="str">
        <f>HLOOKUP(F714,'HY Financials'!$4:$4,1,0)</f>
        <v>HDSTIF</v>
      </c>
    </row>
    <row r="715" spans="1:27">
      <c r="A715" s="60">
        <f>IFERROR(VLOOKUP(J715,'TB mapping'!A:D,4,0),0)</f>
        <v>0</v>
      </c>
      <c r="B715" s="60">
        <f>IFERROR(VLOOKUP(J715,'TB mapping'!A:C,3,0),0)</f>
        <v>5.5</v>
      </c>
      <c r="C715" s="60" t="str">
        <f t="shared" si="37"/>
        <v>HDSTIF0</v>
      </c>
      <c r="D715" s="60" t="str">
        <f t="shared" si="38"/>
        <v>HDSTIF5.5</v>
      </c>
      <c r="E715" s="54" t="s">
        <v>790</v>
      </c>
      <c r="F715" s="54" t="s">
        <v>3</v>
      </c>
      <c r="G715" s="54" t="s">
        <v>1193</v>
      </c>
      <c r="H715" s="55">
        <v>460000</v>
      </c>
      <c r="I715" s="54" t="s">
        <v>839</v>
      </c>
      <c r="J715" s="55">
        <v>460143</v>
      </c>
      <c r="K715" s="55">
        <v>0</v>
      </c>
      <c r="L715" s="54" t="s">
        <v>1002</v>
      </c>
      <c r="M715" s="54" t="s">
        <v>793</v>
      </c>
      <c r="N715" s="55">
        <v>0</v>
      </c>
      <c r="O715" s="55">
        <v>411858.9</v>
      </c>
      <c r="P715" s="55">
        <v>0</v>
      </c>
      <c r="Q715" s="55">
        <v>0.2</v>
      </c>
      <c r="R715" s="55">
        <v>0</v>
      </c>
      <c r="S715" s="55">
        <v>411859.1</v>
      </c>
      <c r="T715" s="55">
        <v>0</v>
      </c>
      <c r="U715" s="55">
        <v>411858.9</v>
      </c>
      <c r="V715" s="55">
        <v>0</v>
      </c>
      <c r="W715" s="55">
        <v>0.2</v>
      </c>
      <c r="X715" s="55">
        <v>0</v>
      </c>
      <c r="Y715" s="55">
        <v>411859.1</v>
      </c>
      <c r="Z715" s="61">
        <f t="shared" si="39"/>
        <v>2E-8</v>
      </c>
      <c r="AA715" s="59" t="str">
        <f>HLOOKUP(F715,'HY Financials'!$4:$4,1,0)</f>
        <v>HDSTIF</v>
      </c>
    </row>
    <row r="716" spans="1:27">
      <c r="A716" s="60">
        <f>IFERROR(VLOOKUP(J716,'TB mapping'!A:D,4,0),0)</f>
        <v>0</v>
      </c>
      <c r="B716" s="60">
        <f>IFERROR(VLOOKUP(J716,'TB mapping'!A:C,3,0),0)</f>
        <v>5.5</v>
      </c>
      <c r="C716" s="60" t="str">
        <f t="shared" si="37"/>
        <v>HDSTIF0</v>
      </c>
      <c r="D716" s="60" t="str">
        <f t="shared" si="38"/>
        <v>HDSTIF5.5</v>
      </c>
      <c r="E716" s="54" t="s">
        <v>790</v>
      </c>
      <c r="F716" s="54" t="s">
        <v>3</v>
      </c>
      <c r="G716" s="54" t="s">
        <v>1193</v>
      </c>
      <c r="H716" s="55">
        <v>460000</v>
      </c>
      <c r="I716" s="54" t="s">
        <v>839</v>
      </c>
      <c r="J716" s="55">
        <v>460146</v>
      </c>
      <c r="K716" s="55">
        <v>0</v>
      </c>
      <c r="L716" s="54" t="s">
        <v>1048</v>
      </c>
      <c r="M716" s="54" t="s">
        <v>793</v>
      </c>
      <c r="N716" s="55">
        <v>-0.03</v>
      </c>
      <c r="O716" s="55">
        <v>0</v>
      </c>
      <c r="P716" s="55">
        <v>0</v>
      </c>
      <c r="Q716" s="55">
        <v>0.56000000000000005</v>
      </c>
      <c r="R716" s="55">
        <v>0</v>
      </c>
      <c r="S716" s="55">
        <v>0.53</v>
      </c>
      <c r="T716" s="55">
        <v>-0.03</v>
      </c>
      <c r="U716" s="55">
        <v>0</v>
      </c>
      <c r="V716" s="55">
        <v>0</v>
      </c>
      <c r="W716" s="55">
        <v>0.56000000000000005</v>
      </c>
      <c r="X716" s="55">
        <v>0</v>
      </c>
      <c r="Y716" s="55">
        <v>0.53</v>
      </c>
      <c r="Z716" s="61">
        <f t="shared" si="39"/>
        <v>5.6000000000000005E-8</v>
      </c>
      <c r="AA716" s="59" t="str">
        <f>HLOOKUP(F716,'HY Financials'!$4:$4,1,0)</f>
        <v>HDSTIF</v>
      </c>
    </row>
    <row r="717" spans="1:27">
      <c r="A717" s="60">
        <f>IFERROR(VLOOKUP(J717,'TB mapping'!A:D,4,0),0)</f>
        <v>0</v>
      </c>
      <c r="B717" s="60">
        <f>IFERROR(VLOOKUP(J717,'TB mapping'!A:C,3,0),0)</f>
        <v>5.5</v>
      </c>
      <c r="C717" s="60" t="str">
        <f t="shared" si="37"/>
        <v>HDSTIF0</v>
      </c>
      <c r="D717" s="60" t="str">
        <f t="shared" si="38"/>
        <v>HDSTIF5.5</v>
      </c>
      <c r="E717" s="54" t="s">
        <v>790</v>
      </c>
      <c r="F717" s="54" t="s">
        <v>3</v>
      </c>
      <c r="G717" s="54" t="s">
        <v>1193</v>
      </c>
      <c r="H717" s="55">
        <v>460000</v>
      </c>
      <c r="I717" s="54" t="s">
        <v>839</v>
      </c>
      <c r="J717" s="55">
        <v>460172</v>
      </c>
      <c r="K717" s="55">
        <v>0</v>
      </c>
      <c r="L717" s="54" t="s">
        <v>1051</v>
      </c>
      <c r="M717" s="54" t="s">
        <v>793</v>
      </c>
      <c r="N717" s="55">
        <v>0</v>
      </c>
      <c r="O717" s="55">
        <v>0</v>
      </c>
      <c r="P717" s="55">
        <v>-887.89</v>
      </c>
      <c r="Q717" s="55">
        <v>0</v>
      </c>
      <c r="R717" s="55">
        <v>-887.89</v>
      </c>
      <c r="S717" s="55">
        <v>0</v>
      </c>
      <c r="T717" s="55">
        <v>0</v>
      </c>
      <c r="U717" s="55">
        <v>0</v>
      </c>
      <c r="V717" s="55">
        <v>-887.89</v>
      </c>
      <c r="W717" s="55">
        <v>0</v>
      </c>
      <c r="X717" s="55">
        <v>-887.89</v>
      </c>
      <c r="Y717" s="55">
        <v>0</v>
      </c>
      <c r="Z717" s="61">
        <f t="shared" si="39"/>
        <v>-8.8788999999999993E-5</v>
      </c>
      <c r="AA717" s="59" t="str">
        <f>HLOOKUP(F717,'HY Financials'!$4:$4,1,0)</f>
        <v>HDSTIF</v>
      </c>
    </row>
    <row r="718" spans="1:27">
      <c r="A718" s="60">
        <f>IFERROR(VLOOKUP(J718,'TB mapping'!A:D,4,0),0)</f>
        <v>0</v>
      </c>
      <c r="B718" s="60">
        <f>IFERROR(VLOOKUP(J718,'TB mapping'!A:C,3,0),0)</f>
        <v>5.3</v>
      </c>
      <c r="C718" s="60" t="str">
        <f t="shared" si="37"/>
        <v>HDSTIF0</v>
      </c>
      <c r="D718" s="60" t="str">
        <f t="shared" si="38"/>
        <v>HDSTIF5.3</v>
      </c>
      <c r="E718" s="54" t="s">
        <v>790</v>
      </c>
      <c r="F718" s="54" t="s">
        <v>3</v>
      </c>
      <c r="G718" s="54" t="s">
        <v>1193</v>
      </c>
      <c r="H718" s="55">
        <v>510000</v>
      </c>
      <c r="I718" s="54" t="s">
        <v>842</v>
      </c>
      <c r="J718" s="55">
        <v>512120</v>
      </c>
      <c r="K718" s="55">
        <v>0</v>
      </c>
      <c r="L718" s="54" t="s">
        <v>843</v>
      </c>
      <c r="M718" s="54" t="s">
        <v>793</v>
      </c>
      <c r="N718" s="55">
        <v>-1950317</v>
      </c>
      <c r="O718" s="55">
        <v>0</v>
      </c>
      <c r="P718" s="55">
        <v>-13146399</v>
      </c>
      <c r="Q718" s="55">
        <v>0</v>
      </c>
      <c r="R718" s="55">
        <v>-15096716</v>
      </c>
      <c r="S718" s="55">
        <v>0</v>
      </c>
      <c r="T718" s="55">
        <v>-1950317</v>
      </c>
      <c r="U718" s="55">
        <v>0</v>
      </c>
      <c r="V718" s="55">
        <v>-13146399</v>
      </c>
      <c r="W718" s="55">
        <v>0</v>
      </c>
      <c r="X718" s="55">
        <v>-15096716</v>
      </c>
      <c r="Y718" s="55">
        <v>0</v>
      </c>
      <c r="Z718" s="61">
        <f t="shared" si="39"/>
        <v>-1.3146399</v>
      </c>
      <c r="AA718" s="59" t="str">
        <f>HLOOKUP(F718,'HY Financials'!$4:$4,1,0)</f>
        <v>HDSTIF</v>
      </c>
    </row>
    <row r="719" spans="1:27">
      <c r="A719" s="60">
        <f>IFERROR(VLOOKUP(J719,'TB mapping'!A:D,4,0),0)</f>
        <v>0</v>
      </c>
      <c r="B719" s="60">
        <f>IFERROR(VLOOKUP(J719,'TB mapping'!A:C,3,0),0)</f>
        <v>5.3</v>
      </c>
      <c r="C719" s="60" t="str">
        <f t="shared" si="37"/>
        <v>HDSTIF0</v>
      </c>
      <c r="D719" s="60" t="str">
        <f t="shared" si="38"/>
        <v>HDSTIF5.3</v>
      </c>
      <c r="E719" s="54" t="s">
        <v>790</v>
      </c>
      <c r="F719" s="54" t="s">
        <v>3</v>
      </c>
      <c r="G719" s="54" t="s">
        <v>1193</v>
      </c>
      <c r="H719" s="55">
        <v>510000</v>
      </c>
      <c r="I719" s="54" t="s">
        <v>842</v>
      </c>
      <c r="J719" s="55">
        <v>512130</v>
      </c>
      <c r="K719" s="55">
        <v>0</v>
      </c>
      <c r="L719" s="54" t="s">
        <v>943</v>
      </c>
      <c r="M719" s="54" t="s">
        <v>793</v>
      </c>
      <c r="N719" s="55">
        <v>0</v>
      </c>
      <c r="O719" s="55">
        <v>0</v>
      </c>
      <c r="P719" s="55">
        <v>-1776900</v>
      </c>
      <c r="Q719" s="55">
        <v>0</v>
      </c>
      <c r="R719" s="55">
        <v>-1776900</v>
      </c>
      <c r="S719" s="55">
        <v>0</v>
      </c>
      <c r="T719" s="55">
        <v>0</v>
      </c>
      <c r="U719" s="55">
        <v>0</v>
      </c>
      <c r="V719" s="55">
        <v>-1776900</v>
      </c>
      <c r="W719" s="55">
        <v>0</v>
      </c>
      <c r="X719" s="55">
        <v>-1776900</v>
      </c>
      <c r="Y719" s="55">
        <v>0</v>
      </c>
      <c r="Z719" s="61">
        <f t="shared" si="39"/>
        <v>-0.17768999999999999</v>
      </c>
      <c r="AA719" s="59" t="str">
        <f>HLOOKUP(F719,'HY Financials'!$4:$4,1,0)</f>
        <v>HDSTIF</v>
      </c>
    </row>
    <row r="720" spans="1:27">
      <c r="A720" s="60">
        <f>IFERROR(VLOOKUP(J720,'TB mapping'!A:D,4,0),0)</f>
        <v>0</v>
      </c>
      <c r="B720" s="60">
        <f>IFERROR(VLOOKUP(J720,'TB mapping'!A:C,3,0),0)</f>
        <v>5.3</v>
      </c>
      <c r="C720" s="60" t="str">
        <f t="shared" si="37"/>
        <v>HDSTIF0</v>
      </c>
      <c r="D720" s="60" t="str">
        <f t="shared" si="38"/>
        <v>HDSTIF5.3</v>
      </c>
      <c r="E720" s="54" t="s">
        <v>790</v>
      </c>
      <c r="F720" s="54" t="s">
        <v>3</v>
      </c>
      <c r="G720" s="54" t="s">
        <v>1193</v>
      </c>
      <c r="H720" s="55">
        <v>510000</v>
      </c>
      <c r="I720" s="54" t="s">
        <v>842</v>
      </c>
      <c r="J720" s="55">
        <v>512135</v>
      </c>
      <c r="K720" s="55">
        <v>0</v>
      </c>
      <c r="L720" s="54" t="s">
        <v>944</v>
      </c>
      <c r="M720" s="54" t="s">
        <v>793</v>
      </c>
      <c r="N720" s="55">
        <v>0</v>
      </c>
      <c r="O720" s="55">
        <v>0</v>
      </c>
      <c r="P720" s="55">
        <v>-6798540</v>
      </c>
      <c r="Q720" s="55">
        <v>0</v>
      </c>
      <c r="R720" s="55">
        <v>-6798540</v>
      </c>
      <c r="S720" s="55">
        <v>0</v>
      </c>
      <c r="T720" s="55">
        <v>0</v>
      </c>
      <c r="U720" s="55">
        <v>0</v>
      </c>
      <c r="V720" s="55">
        <v>-6798540</v>
      </c>
      <c r="W720" s="55">
        <v>0</v>
      </c>
      <c r="X720" s="55">
        <v>-6798540</v>
      </c>
      <c r="Y720" s="55">
        <v>0</v>
      </c>
      <c r="Z720" s="61">
        <f t="shared" si="39"/>
        <v>-0.67985399999999996</v>
      </c>
      <c r="AA720" s="59" t="str">
        <f>HLOOKUP(F720,'HY Financials'!$4:$4,1,0)</f>
        <v>HDSTIF</v>
      </c>
    </row>
    <row r="721" spans="1:27">
      <c r="A721" s="60">
        <f>IFERROR(VLOOKUP(J721,'TB mapping'!A:D,4,0),0)</f>
        <v>0</v>
      </c>
      <c r="B721" s="60">
        <f>IFERROR(VLOOKUP(J721,'TB mapping'!A:C,3,0),0)</f>
        <v>5.3</v>
      </c>
      <c r="C721" s="60" t="str">
        <f t="shared" si="37"/>
        <v>HDSTIF0</v>
      </c>
      <c r="D721" s="60" t="str">
        <f t="shared" si="38"/>
        <v>HDSTIF5.3</v>
      </c>
      <c r="E721" s="54" t="s">
        <v>790</v>
      </c>
      <c r="F721" s="54" t="s">
        <v>3</v>
      </c>
      <c r="G721" s="54" t="s">
        <v>1193</v>
      </c>
      <c r="H721" s="55">
        <v>510000</v>
      </c>
      <c r="I721" s="54" t="s">
        <v>842</v>
      </c>
      <c r="J721" s="55">
        <v>512247</v>
      </c>
      <c r="K721" s="55">
        <v>0</v>
      </c>
      <c r="L721" s="54" t="s">
        <v>1348</v>
      </c>
      <c r="M721" s="54" t="s">
        <v>793</v>
      </c>
      <c r="N721" s="55">
        <v>-77.350000000000009</v>
      </c>
      <c r="O721" s="55">
        <v>0</v>
      </c>
      <c r="P721" s="55">
        <v>-730.52</v>
      </c>
      <c r="Q721" s="55">
        <v>0</v>
      </c>
      <c r="R721" s="55">
        <v>-807.87</v>
      </c>
      <c r="S721" s="55">
        <v>0</v>
      </c>
      <c r="T721" s="55">
        <v>-77.350000000000009</v>
      </c>
      <c r="U721" s="55">
        <v>0</v>
      </c>
      <c r="V721" s="55">
        <v>-730.52</v>
      </c>
      <c r="W721" s="55">
        <v>0</v>
      </c>
      <c r="X721" s="55">
        <v>-807.87</v>
      </c>
      <c r="Y721" s="55">
        <v>0</v>
      </c>
      <c r="Z721" s="61">
        <f t="shared" si="39"/>
        <v>-7.3052000000000005E-5</v>
      </c>
      <c r="AA721" s="59" t="str">
        <f>HLOOKUP(F721,'HY Financials'!$4:$4,1,0)</f>
        <v>HDSTIF</v>
      </c>
    </row>
    <row r="722" spans="1:27">
      <c r="A722" s="60">
        <f>IFERROR(VLOOKUP(J722,'TB mapping'!A:D,4,0),0)</f>
        <v>0</v>
      </c>
      <c r="B722" s="60">
        <f>IFERROR(VLOOKUP(J722,'TB mapping'!A:C,3,0),0)</f>
        <v>6.4</v>
      </c>
      <c r="C722" s="60" t="str">
        <f t="shared" si="37"/>
        <v>HDSTIF0</v>
      </c>
      <c r="D722" s="60" t="str">
        <f t="shared" si="38"/>
        <v>HDSTIF6.4</v>
      </c>
      <c r="E722" s="54" t="s">
        <v>790</v>
      </c>
      <c r="F722" s="54" t="s">
        <v>3</v>
      </c>
      <c r="G722" s="54" t="s">
        <v>1193</v>
      </c>
      <c r="H722" s="55">
        <v>550000</v>
      </c>
      <c r="I722" s="54" t="s">
        <v>846</v>
      </c>
      <c r="J722" s="392">
        <v>553105</v>
      </c>
      <c r="K722" s="55">
        <v>0</v>
      </c>
      <c r="L722" s="54" t="s">
        <v>945</v>
      </c>
      <c r="M722" s="54" t="s">
        <v>793</v>
      </c>
      <c r="N722" s="55">
        <v>-1713.94</v>
      </c>
      <c r="O722" s="55">
        <v>0</v>
      </c>
      <c r="P722" s="55">
        <v>-22163.200000000001</v>
      </c>
      <c r="Q722" s="55">
        <v>0</v>
      </c>
      <c r="R722" s="55">
        <v>-23877.14</v>
      </c>
      <c r="S722" s="55">
        <v>0</v>
      </c>
      <c r="T722" s="55">
        <v>-1713.94</v>
      </c>
      <c r="U722" s="55">
        <v>0</v>
      </c>
      <c r="V722" s="55">
        <v>-22163.200000000001</v>
      </c>
      <c r="W722" s="55">
        <v>0</v>
      </c>
      <c r="X722" s="55">
        <v>-23877.14</v>
      </c>
      <c r="Y722" s="55">
        <v>0</v>
      </c>
      <c r="Z722" s="61">
        <f t="shared" si="39"/>
        <v>-2.2163199999999999E-3</v>
      </c>
      <c r="AA722" s="59" t="str">
        <f>HLOOKUP(F722,'HY Financials'!$4:$4,1,0)</f>
        <v>HDSTIF</v>
      </c>
    </row>
    <row r="723" spans="1:27">
      <c r="A723" s="60">
        <f>IFERROR(VLOOKUP(J723,'TB mapping'!A:D,4,0),0)</f>
        <v>0</v>
      </c>
      <c r="B723" s="60">
        <f>IFERROR(VLOOKUP(J723,'TB mapping'!A:C,3,0),0)</f>
        <v>6.4</v>
      </c>
      <c r="C723" s="60" t="str">
        <f t="shared" si="37"/>
        <v>HDSTIF0</v>
      </c>
      <c r="D723" s="60" t="str">
        <f t="shared" si="38"/>
        <v>HDSTIF6.4</v>
      </c>
      <c r="E723" s="54" t="s">
        <v>790</v>
      </c>
      <c r="F723" s="54" t="s">
        <v>3</v>
      </c>
      <c r="G723" s="54" t="s">
        <v>1193</v>
      </c>
      <c r="H723" s="55">
        <v>550000</v>
      </c>
      <c r="I723" s="54" t="s">
        <v>846</v>
      </c>
      <c r="J723" s="392">
        <v>553107</v>
      </c>
      <c r="K723" s="55">
        <v>0</v>
      </c>
      <c r="L723" s="54" t="s">
        <v>847</v>
      </c>
      <c r="M723" s="54" t="s">
        <v>793</v>
      </c>
      <c r="N723" s="55">
        <v>-15990</v>
      </c>
      <c r="O723" s="55">
        <v>0</v>
      </c>
      <c r="P723" s="55">
        <v>-76239.63</v>
      </c>
      <c r="Q723" s="55">
        <v>0</v>
      </c>
      <c r="R723" s="55">
        <v>-92229.63</v>
      </c>
      <c r="S723" s="55">
        <v>0</v>
      </c>
      <c r="T723" s="55">
        <v>-15990</v>
      </c>
      <c r="U723" s="55">
        <v>0</v>
      </c>
      <c r="V723" s="55">
        <v>-76239.63</v>
      </c>
      <c r="W723" s="55">
        <v>0</v>
      </c>
      <c r="X723" s="55">
        <v>-92229.63</v>
      </c>
      <c r="Y723" s="55">
        <v>0</v>
      </c>
      <c r="Z723" s="61">
        <f t="shared" si="39"/>
        <v>-7.6239630000000001E-3</v>
      </c>
      <c r="AA723" s="59" t="str">
        <f>HLOOKUP(F723,'HY Financials'!$4:$4,1,0)</f>
        <v>HDSTIF</v>
      </c>
    </row>
    <row r="724" spans="1:27">
      <c r="A724" s="60">
        <f>IFERROR(VLOOKUP(J724,'TB mapping'!A:D,4,0),0)</f>
        <v>0</v>
      </c>
      <c r="B724" s="60">
        <f>IFERROR(VLOOKUP(J724,'TB mapping'!A:C,3,0),0)</f>
        <v>6.4</v>
      </c>
      <c r="C724" s="60" t="str">
        <f t="shared" si="37"/>
        <v>HDSTIF0</v>
      </c>
      <c r="D724" s="60" t="str">
        <f t="shared" si="38"/>
        <v>HDSTIF6.4</v>
      </c>
      <c r="E724" s="54" t="s">
        <v>790</v>
      </c>
      <c r="F724" s="54" t="s">
        <v>3</v>
      </c>
      <c r="G724" s="54" t="s">
        <v>1193</v>
      </c>
      <c r="H724" s="55">
        <v>550000</v>
      </c>
      <c r="I724" s="54" t="s">
        <v>846</v>
      </c>
      <c r="J724" s="392">
        <v>553117</v>
      </c>
      <c r="K724" s="55">
        <v>0</v>
      </c>
      <c r="L724" s="54" t="s">
        <v>848</v>
      </c>
      <c r="M724" s="54" t="s">
        <v>793</v>
      </c>
      <c r="N724" s="55">
        <v>-12732.73</v>
      </c>
      <c r="O724" s="55">
        <v>0</v>
      </c>
      <c r="P724" s="55">
        <v>-30617.67</v>
      </c>
      <c r="Q724" s="55">
        <v>0</v>
      </c>
      <c r="R724" s="55">
        <v>-43350.400000000001</v>
      </c>
      <c r="S724" s="55">
        <v>0</v>
      </c>
      <c r="T724" s="55">
        <v>-12732.73</v>
      </c>
      <c r="U724" s="55">
        <v>0</v>
      </c>
      <c r="V724" s="55">
        <v>-30617.67</v>
      </c>
      <c r="W724" s="55">
        <v>0</v>
      </c>
      <c r="X724" s="55">
        <v>-43350.400000000001</v>
      </c>
      <c r="Y724" s="55">
        <v>0</v>
      </c>
      <c r="Z724" s="61">
        <f t="shared" si="39"/>
        <v>-3.061767E-3</v>
      </c>
      <c r="AA724" s="59" t="str">
        <f>HLOOKUP(F724,'HY Financials'!$4:$4,1,0)</f>
        <v>HDSTIF</v>
      </c>
    </row>
    <row r="725" spans="1:27">
      <c r="A725" s="60">
        <f>IFERROR(VLOOKUP(J725,'TB mapping'!A:D,4,0),0)</f>
        <v>0</v>
      </c>
      <c r="B725" s="60">
        <f>IFERROR(VLOOKUP(J725,'TB mapping'!A:C,3,0),0)</f>
        <v>6.4</v>
      </c>
      <c r="C725" s="60" t="str">
        <f t="shared" si="37"/>
        <v>HDSTIF0</v>
      </c>
      <c r="D725" s="60" t="str">
        <f t="shared" si="38"/>
        <v>HDSTIF6.4</v>
      </c>
      <c r="E725" s="54" t="s">
        <v>790</v>
      </c>
      <c r="F725" s="54" t="s">
        <v>3</v>
      </c>
      <c r="G725" s="54" t="s">
        <v>1193</v>
      </c>
      <c r="H725" s="55">
        <v>550000</v>
      </c>
      <c r="I725" s="54" t="s">
        <v>846</v>
      </c>
      <c r="J725" s="392">
        <v>553129</v>
      </c>
      <c r="K725" s="55">
        <v>0</v>
      </c>
      <c r="L725" s="54" t="s">
        <v>849</v>
      </c>
      <c r="M725" s="54" t="s">
        <v>793</v>
      </c>
      <c r="N725" s="55">
        <v>-283347.25</v>
      </c>
      <c r="O725" s="55">
        <v>0</v>
      </c>
      <c r="P725" s="55">
        <v>-496669.08</v>
      </c>
      <c r="Q725" s="55">
        <v>0</v>
      </c>
      <c r="R725" s="55">
        <v>-780016.33</v>
      </c>
      <c r="S725" s="55">
        <v>0</v>
      </c>
      <c r="T725" s="55">
        <v>-283347.25</v>
      </c>
      <c r="U725" s="55">
        <v>0</v>
      </c>
      <c r="V725" s="55">
        <v>-496669.08</v>
      </c>
      <c r="W725" s="55">
        <v>0</v>
      </c>
      <c r="X725" s="55">
        <v>-780016.33</v>
      </c>
      <c r="Y725" s="55">
        <v>0</v>
      </c>
      <c r="Z725" s="61">
        <f t="shared" si="39"/>
        <v>-4.9666908000000003E-2</v>
      </c>
      <c r="AA725" s="59" t="str">
        <f>HLOOKUP(F725,'HY Financials'!$4:$4,1,0)</f>
        <v>HDSTIF</v>
      </c>
    </row>
    <row r="726" spans="1:27">
      <c r="A726" s="60">
        <f>IFERROR(VLOOKUP(J726,'TB mapping'!A:D,4,0),0)</f>
        <v>6.3</v>
      </c>
      <c r="B726" s="60">
        <f>IFERROR(VLOOKUP(J726,'TB mapping'!A:C,3,0),0)</f>
        <v>6.4</v>
      </c>
      <c r="C726" s="60" t="str">
        <f t="shared" si="37"/>
        <v>HDSTIF6.3</v>
      </c>
      <c r="D726" s="60" t="str">
        <f t="shared" si="38"/>
        <v>HDSTIF6.4</v>
      </c>
      <c r="E726" s="54" t="s">
        <v>790</v>
      </c>
      <c r="F726" s="54" t="s">
        <v>3</v>
      </c>
      <c r="G726" s="54" t="s">
        <v>1193</v>
      </c>
      <c r="H726" s="55">
        <v>550000</v>
      </c>
      <c r="I726" s="54" t="s">
        <v>846</v>
      </c>
      <c r="J726" s="392">
        <v>553131</v>
      </c>
      <c r="K726" s="55">
        <v>0</v>
      </c>
      <c r="L726" s="54" t="s">
        <v>132</v>
      </c>
      <c r="M726" s="54" t="s">
        <v>793</v>
      </c>
      <c r="N726" s="55">
        <v>-7605</v>
      </c>
      <c r="O726" s="55">
        <v>0</v>
      </c>
      <c r="P726" s="55">
        <v>-12306</v>
      </c>
      <c r="Q726" s="55">
        <v>0</v>
      </c>
      <c r="R726" s="55">
        <v>-19911</v>
      </c>
      <c r="S726" s="55">
        <v>0</v>
      </c>
      <c r="T726" s="55">
        <v>-7605</v>
      </c>
      <c r="U726" s="55">
        <v>0</v>
      </c>
      <c r="V726" s="55">
        <v>-12306</v>
      </c>
      <c r="W726" s="55">
        <v>0</v>
      </c>
      <c r="X726" s="55">
        <v>-19911</v>
      </c>
      <c r="Y726" s="55">
        <v>0</v>
      </c>
      <c r="Z726" s="61">
        <f t="shared" si="39"/>
        <v>-1.2306000000000001E-3</v>
      </c>
      <c r="AA726" s="59" t="str">
        <f>HLOOKUP(F726,'HY Financials'!$4:$4,1,0)</f>
        <v>HDSTIF</v>
      </c>
    </row>
    <row r="727" spans="1:27">
      <c r="A727" s="60">
        <f>IFERROR(VLOOKUP(J727,'TB mapping'!A:D,4,0),0)</f>
        <v>0</v>
      </c>
      <c r="B727" s="60">
        <f>IFERROR(VLOOKUP(J727,'TB mapping'!A:C,3,0),0)</f>
        <v>6.4</v>
      </c>
      <c r="C727" s="60" t="str">
        <f t="shared" si="37"/>
        <v>HDSTIF0</v>
      </c>
      <c r="D727" s="60" t="str">
        <f t="shared" si="38"/>
        <v>HDSTIF6.4</v>
      </c>
      <c r="E727" s="54" t="s">
        <v>790</v>
      </c>
      <c r="F727" s="54" t="s">
        <v>3</v>
      </c>
      <c r="G727" s="54" t="s">
        <v>1193</v>
      </c>
      <c r="H727" s="55">
        <v>550000</v>
      </c>
      <c r="I727" s="54" t="s">
        <v>846</v>
      </c>
      <c r="J727" s="392">
        <v>553141</v>
      </c>
      <c r="K727" s="55">
        <v>0</v>
      </c>
      <c r="L727" s="54" t="s">
        <v>946</v>
      </c>
      <c r="M727" s="54" t="s">
        <v>793</v>
      </c>
      <c r="N727" s="55">
        <v>-9406.380000000001</v>
      </c>
      <c r="O727" s="55">
        <v>0</v>
      </c>
      <c r="P727" s="55">
        <v>-21474.14</v>
      </c>
      <c r="Q727" s="55">
        <v>0</v>
      </c>
      <c r="R727" s="55">
        <v>-30880.52</v>
      </c>
      <c r="S727" s="55">
        <v>0</v>
      </c>
      <c r="T727" s="55">
        <v>-9406.380000000001</v>
      </c>
      <c r="U727" s="55">
        <v>0</v>
      </c>
      <c r="V727" s="55">
        <v>-21474.14</v>
      </c>
      <c r="W727" s="55">
        <v>0</v>
      </c>
      <c r="X727" s="55">
        <v>-30880.52</v>
      </c>
      <c r="Y727" s="55">
        <v>0</v>
      </c>
      <c r="Z727" s="61">
        <f t="shared" si="39"/>
        <v>-2.1474139999999998E-3</v>
      </c>
      <c r="AA727" s="59" t="str">
        <f>HLOOKUP(F727,'HY Financials'!$4:$4,1,0)</f>
        <v>HDSTIF</v>
      </c>
    </row>
    <row r="728" spans="1:27">
      <c r="A728" s="60">
        <f>IFERROR(VLOOKUP(J728,'TB mapping'!A:D,4,0),0)</f>
        <v>0</v>
      </c>
      <c r="B728" s="60">
        <f>IFERROR(VLOOKUP(J728,'TB mapping'!A:C,3,0),0)</f>
        <v>6.4</v>
      </c>
      <c r="C728" s="60" t="str">
        <f t="shared" si="37"/>
        <v>HDSTIF0</v>
      </c>
      <c r="D728" s="60" t="str">
        <f t="shared" si="38"/>
        <v>HDSTIF6.4</v>
      </c>
      <c r="E728" s="54" t="s">
        <v>790</v>
      </c>
      <c r="F728" s="54" t="s">
        <v>3</v>
      </c>
      <c r="G728" s="54" t="s">
        <v>1193</v>
      </c>
      <c r="H728" s="55">
        <v>550000</v>
      </c>
      <c r="I728" s="54" t="s">
        <v>846</v>
      </c>
      <c r="J728" s="392">
        <v>553171</v>
      </c>
      <c r="K728" s="55">
        <v>0</v>
      </c>
      <c r="L728" s="54" t="s">
        <v>850</v>
      </c>
      <c r="M728" s="54" t="s">
        <v>793</v>
      </c>
      <c r="N728" s="55">
        <v>-217966.51</v>
      </c>
      <c r="O728" s="55">
        <v>0</v>
      </c>
      <c r="P728" s="55">
        <v>-275764.01</v>
      </c>
      <c r="Q728" s="55">
        <v>0</v>
      </c>
      <c r="R728" s="55">
        <v>-493730.52</v>
      </c>
      <c r="S728" s="55">
        <v>0</v>
      </c>
      <c r="T728" s="55">
        <v>-217966.51</v>
      </c>
      <c r="U728" s="55">
        <v>0</v>
      </c>
      <c r="V728" s="55">
        <v>-275764.01</v>
      </c>
      <c r="W728" s="55">
        <v>0</v>
      </c>
      <c r="X728" s="55">
        <v>-493730.52</v>
      </c>
      <c r="Y728" s="55">
        <v>0</v>
      </c>
      <c r="Z728" s="61">
        <f t="shared" si="39"/>
        <v>-2.7576401E-2</v>
      </c>
      <c r="AA728" s="59" t="str">
        <f>HLOOKUP(F728,'HY Financials'!$4:$4,1,0)</f>
        <v>HDSTIF</v>
      </c>
    </row>
    <row r="729" spans="1:27">
      <c r="A729" s="60">
        <f>IFERROR(VLOOKUP(J729,'TB mapping'!A:D,4,0),0)</f>
        <v>0</v>
      </c>
      <c r="B729" s="60">
        <f>IFERROR(VLOOKUP(J729,'TB mapping'!A:C,3,0),0)</f>
        <v>6.4</v>
      </c>
      <c r="C729" s="60" t="str">
        <f t="shared" si="37"/>
        <v>HDSTIF0</v>
      </c>
      <c r="D729" s="60" t="str">
        <f t="shared" si="38"/>
        <v>HDSTIF6.4</v>
      </c>
      <c r="E729" s="54" t="s">
        <v>790</v>
      </c>
      <c r="F729" s="54" t="s">
        <v>3</v>
      </c>
      <c r="G729" s="54" t="s">
        <v>1193</v>
      </c>
      <c r="H729" s="55">
        <v>550000</v>
      </c>
      <c r="I729" s="54" t="s">
        <v>846</v>
      </c>
      <c r="J729" s="392">
        <v>553176</v>
      </c>
      <c r="K729" s="55">
        <v>0</v>
      </c>
      <c r="L729" s="54" t="s">
        <v>1486</v>
      </c>
      <c r="M729" s="54" t="s">
        <v>793</v>
      </c>
      <c r="N729" s="55">
        <v>-41082.17</v>
      </c>
      <c r="O729" s="55">
        <v>0</v>
      </c>
      <c r="P729" s="55">
        <v>-23658.26</v>
      </c>
      <c r="Q729" s="55">
        <v>0</v>
      </c>
      <c r="R729" s="55">
        <v>-64740.43</v>
      </c>
      <c r="S729" s="55">
        <v>0</v>
      </c>
      <c r="T729" s="55">
        <v>-41082.17</v>
      </c>
      <c r="U729" s="55">
        <v>0</v>
      </c>
      <c r="V729" s="55">
        <v>-23658.26</v>
      </c>
      <c r="W729" s="55">
        <v>0</v>
      </c>
      <c r="X729" s="55">
        <v>-64740.43</v>
      </c>
      <c r="Y729" s="55">
        <v>0</v>
      </c>
      <c r="Z729" s="61">
        <f t="shared" si="39"/>
        <v>-2.3658259999999997E-3</v>
      </c>
      <c r="AA729" s="59" t="str">
        <f>HLOOKUP(F729,'HY Financials'!$4:$4,1,0)</f>
        <v>HDSTIF</v>
      </c>
    </row>
    <row r="730" spans="1:27">
      <c r="A730" s="60">
        <f>IFERROR(VLOOKUP(J730,'TB mapping'!A:D,4,0),0)</f>
        <v>0</v>
      </c>
      <c r="B730" s="60">
        <f>IFERROR(VLOOKUP(J730,'TB mapping'!A:C,3,0),0)</f>
        <v>6.4</v>
      </c>
      <c r="C730" s="60" t="str">
        <f t="shared" si="37"/>
        <v>HDSTIF0</v>
      </c>
      <c r="D730" s="60" t="str">
        <f t="shared" si="38"/>
        <v>HDSTIF6.4</v>
      </c>
      <c r="E730" s="54" t="s">
        <v>790</v>
      </c>
      <c r="F730" s="54" t="s">
        <v>3</v>
      </c>
      <c r="G730" s="54" t="s">
        <v>1193</v>
      </c>
      <c r="H730" s="55">
        <v>550000</v>
      </c>
      <c r="I730" s="54" t="s">
        <v>846</v>
      </c>
      <c r="J730" s="392">
        <v>553190</v>
      </c>
      <c r="K730" s="55">
        <v>0</v>
      </c>
      <c r="L730" s="54" t="s">
        <v>852</v>
      </c>
      <c r="M730" s="54" t="s">
        <v>793</v>
      </c>
      <c r="N730" s="55">
        <v>-391538.32</v>
      </c>
      <c r="O730" s="55">
        <v>0</v>
      </c>
      <c r="P730" s="55">
        <v>-2940.71</v>
      </c>
      <c r="Q730" s="55">
        <v>0</v>
      </c>
      <c r="R730" s="55">
        <v>-394479.03</v>
      </c>
      <c r="S730" s="55">
        <v>0</v>
      </c>
      <c r="T730" s="55">
        <v>-391538.32</v>
      </c>
      <c r="U730" s="55">
        <v>0</v>
      </c>
      <c r="V730" s="55">
        <v>-2940.71</v>
      </c>
      <c r="W730" s="55">
        <v>0</v>
      </c>
      <c r="X730" s="55">
        <v>-394479.03</v>
      </c>
      <c r="Y730" s="55">
        <v>0</v>
      </c>
      <c r="Z730" s="61">
        <f t="shared" si="39"/>
        <v>-2.9407100000000002E-4</v>
      </c>
      <c r="AA730" s="59" t="str">
        <f>HLOOKUP(F730,'HY Financials'!$4:$4,1,0)</f>
        <v>HDSTIF</v>
      </c>
    </row>
    <row r="731" spans="1:27">
      <c r="A731" s="60">
        <f>IFERROR(VLOOKUP(J731,'TB mapping'!A:D,4,0),0)</f>
        <v>0</v>
      </c>
      <c r="B731" s="60">
        <f>IFERROR(VLOOKUP(J731,'TB mapping'!A:C,3,0),0)</f>
        <v>6.4</v>
      </c>
      <c r="C731" s="60" t="str">
        <f t="shared" si="37"/>
        <v>HDSTIF0</v>
      </c>
      <c r="D731" s="60" t="str">
        <f t="shared" si="38"/>
        <v>HDSTIF6.4</v>
      </c>
      <c r="E731" s="54" t="s">
        <v>790</v>
      </c>
      <c r="F731" s="54" t="s">
        <v>3</v>
      </c>
      <c r="G731" s="54" t="s">
        <v>1193</v>
      </c>
      <c r="H731" s="55">
        <v>550000</v>
      </c>
      <c r="I731" s="54" t="s">
        <v>846</v>
      </c>
      <c r="J731" s="392">
        <v>553197</v>
      </c>
      <c r="K731" s="55">
        <v>0</v>
      </c>
      <c r="L731" s="54" t="s">
        <v>947</v>
      </c>
      <c r="M731" s="54" t="s">
        <v>793</v>
      </c>
      <c r="N731" s="55">
        <v>0</v>
      </c>
      <c r="O731" s="55">
        <v>0.04</v>
      </c>
      <c r="P731" s="55">
        <v>0</v>
      </c>
      <c r="Q731" s="55">
        <v>0.03</v>
      </c>
      <c r="R731" s="55">
        <v>0</v>
      </c>
      <c r="S731" s="55">
        <v>7.0000000000000007E-2</v>
      </c>
      <c r="T731" s="55">
        <v>0</v>
      </c>
      <c r="U731" s="55">
        <v>0.04</v>
      </c>
      <c r="V731" s="55">
        <v>0</v>
      </c>
      <c r="W731" s="55">
        <v>0.03</v>
      </c>
      <c r="X731" s="55">
        <v>0</v>
      </c>
      <c r="Y731" s="55">
        <v>7.0000000000000007E-2</v>
      </c>
      <c r="Z731" s="61">
        <f t="shared" si="39"/>
        <v>3E-9</v>
      </c>
      <c r="AA731" s="59" t="str">
        <f>HLOOKUP(F731,'HY Financials'!$4:$4,1,0)</f>
        <v>HDSTIF</v>
      </c>
    </row>
    <row r="732" spans="1:27">
      <c r="A732" s="60">
        <f>IFERROR(VLOOKUP(J732,'TB mapping'!A:D,4,0),0)</f>
        <v>6.1</v>
      </c>
      <c r="B732" s="60">
        <f>IFERROR(VLOOKUP(J732,'TB mapping'!A:C,3,0),0)</f>
        <v>6.4</v>
      </c>
      <c r="C732" s="60" t="str">
        <f t="shared" si="37"/>
        <v>HDSTIF6.1</v>
      </c>
      <c r="D732" s="60" t="str">
        <f t="shared" si="38"/>
        <v>HDSTIF6.4</v>
      </c>
      <c r="E732" s="54" t="s">
        <v>790</v>
      </c>
      <c r="F732" s="54" t="s">
        <v>3</v>
      </c>
      <c r="G732" s="54" t="s">
        <v>1193</v>
      </c>
      <c r="H732" s="55">
        <v>550000</v>
      </c>
      <c r="I732" s="54" t="s">
        <v>846</v>
      </c>
      <c r="J732" s="392">
        <v>553208</v>
      </c>
      <c r="K732" s="55">
        <v>0</v>
      </c>
      <c r="L732" s="54" t="s">
        <v>949</v>
      </c>
      <c r="M732" s="54" t="s">
        <v>793</v>
      </c>
      <c r="N732" s="55">
        <v>-3935420.08</v>
      </c>
      <c r="O732" s="55">
        <v>0</v>
      </c>
      <c r="P732" s="55">
        <v>-1988317.58</v>
      </c>
      <c r="Q732" s="55">
        <v>0</v>
      </c>
      <c r="R732" s="55">
        <v>-5923737.6600000001</v>
      </c>
      <c r="S732" s="55">
        <v>0</v>
      </c>
      <c r="T732" s="55">
        <v>-3935420.08</v>
      </c>
      <c r="U732" s="55">
        <v>0</v>
      </c>
      <c r="V732" s="55">
        <v>-1988317.58</v>
      </c>
      <c r="W732" s="55">
        <v>0</v>
      </c>
      <c r="X732" s="55">
        <v>-5923737.6600000001</v>
      </c>
      <c r="Y732" s="55">
        <v>0</v>
      </c>
      <c r="Z732" s="61">
        <f t="shared" si="39"/>
        <v>-0.198831758</v>
      </c>
      <c r="AA732" s="59" t="str">
        <f>HLOOKUP(F732,'HY Financials'!$4:$4,1,0)</f>
        <v>HDSTIF</v>
      </c>
    </row>
    <row r="733" spans="1:27">
      <c r="A733" s="60">
        <f>IFERROR(VLOOKUP(J733,'TB mapping'!A:D,4,0),0)</f>
        <v>0</v>
      </c>
      <c r="B733" s="60">
        <f>IFERROR(VLOOKUP(J733,'TB mapping'!A:C,3,0),0)</f>
        <v>6.4</v>
      </c>
      <c r="C733" s="60" t="str">
        <f t="shared" si="37"/>
        <v>HDSTIF0</v>
      </c>
      <c r="D733" s="60" t="str">
        <f t="shared" si="38"/>
        <v>HDSTIF6.4</v>
      </c>
      <c r="E733" s="54" t="s">
        <v>790</v>
      </c>
      <c r="F733" s="54" t="s">
        <v>3</v>
      </c>
      <c r="G733" s="54" t="s">
        <v>1193</v>
      </c>
      <c r="H733" s="55">
        <v>550000</v>
      </c>
      <c r="I733" s="54" t="s">
        <v>846</v>
      </c>
      <c r="J733" s="392">
        <v>555163</v>
      </c>
      <c r="K733" s="55">
        <v>0</v>
      </c>
      <c r="L733" s="54" t="s">
        <v>860</v>
      </c>
      <c r="M733" s="54" t="s">
        <v>793</v>
      </c>
      <c r="N733" s="55">
        <v>-728.19</v>
      </c>
      <c r="O733" s="55">
        <v>0</v>
      </c>
      <c r="P733" s="55">
        <v>-1308.1200000000001</v>
      </c>
      <c r="Q733" s="55">
        <v>0</v>
      </c>
      <c r="R733" s="55">
        <v>-2036.31</v>
      </c>
      <c r="S733" s="55">
        <v>0</v>
      </c>
      <c r="T733" s="55">
        <v>-728.19</v>
      </c>
      <c r="U733" s="55">
        <v>0</v>
      </c>
      <c r="V733" s="55">
        <v>-1308.1200000000001</v>
      </c>
      <c r="W733" s="55">
        <v>0</v>
      </c>
      <c r="X733" s="55">
        <v>-2036.31</v>
      </c>
      <c r="Y733" s="55">
        <v>0</v>
      </c>
      <c r="Z733" s="61">
        <f t="shared" si="39"/>
        <v>-1.3081200000000001E-4</v>
      </c>
      <c r="AA733" s="59" t="str">
        <f>HLOOKUP(F733,'HY Financials'!$4:$4,1,0)</f>
        <v>HDSTIF</v>
      </c>
    </row>
    <row r="734" spans="1:27">
      <c r="A734" s="60">
        <f>IFERROR(VLOOKUP(J734,'TB mapping'!A:D,4,0),0)</f>
        <v>0</v>
      </c>
      <c r="B734" s="60">
        <f>IFERROR(VLOOKUP(J734,'TB mapping'!A:C,3,0),0)</f>
        <v>6.4</v>
      </c>
      <c r="C734" s="60" t="str">
        <f t="shared" si="37"/>
        <v>HDSTIF0</v>
      </c>
      <c r="D734" s="60" t="str">
        <f t="shared" si="38"/>
        <v>HDSTIF6.4</v>
      </c>
      <c r="E734" s="54" t="s">
        <v>790</v>
      </c>
      <c r="F734" s="54" t="s">
        <v>3</v>
      </c>
      <c r="G734" s="54" t="s">
        <v>1193</v>
      </c>
      <c r="H734" s="55">
        <v>550000</v>
      </c>
      <c r="I734" s="54" t="s">
        <v>846</v>
      </c>
      <c r="J734" s="392">
        <v>555204</v>
      </c>
      <c r="K734" s="55">
        <v>0</v>
      </c>
      <c r="L734" s="54" t="s">
        <v>950</v>
      </c>
      <c r="M734" s="54" t="s">
        <v>793</v>
      </c>
      <c r="N734" s="55">
        <v>-8008.84</v>
      </c>
      <c r="O734" s="55">
        <v>0</v>
      </c>
      <c r="P734" s="55">
        <v>-33899.08</v>
      </c>
      <c r="Q734" s="55">
        <v>0</v>
      </c>
      <c r="R734" s="55">
        <v>-41907.919999999998</v>
      </c>
      <c r="S734" s="55">
        <v>0</v>
      </c>
      <c r="T734" s="55">
        <v>-8008.84</v>
      </c>
      <c r="U734" s="55">
        <v>0</v>
      </c>
      <c r="V734" s="55">
        <v>-33899.08</v>
      </c>
      <c r="W734" s="55">
        <v>0</v>
      </c>
      <c r="X734" s="55">
        <v>-41907.919999999998</v>
      </c>
      <c r="Y734" s="55">
        <v>0</v>
      </c>
      <c r="Z734" s="61">
        <f t="shared" si="39"/>
        <v>-3.3899080000000001E-3</v>
      </c>
      <c r="AA734" s="59" t="str">
        <f>HLOOKUP(F734,'HY Financials'!$4:$4,1,0)</f>
        <v>HDSTIF</v>
      </c>
    </row>
    <row r="735" spans="1:27">
      <c r="A735" s="60">
        <f>IFERROR(VLOOKUP(J735,'TB mapping'!A:D,4,0),0)</f>
        <v>0</v>
      </c>
      <c r="B735" s="60">
        <f>IFERROR(VLOOKUP(J735,'TB mapping'!A:C,3,0),0)</f>
        <v>6.4</v>
      </c>
      <c r="C735" s="60" t="str">
        <f t="shared" si="37"/>
        <v>HDSTIF0</v>
      </c>
      <c r="D735" s="60" t="str">
        <f t="shared" si="38"/>
        <v>HDSTIF6.4</v>
      </c>
      <c r="E735" s="54" t="s">
        <v>790</v>
      </c>
      <c r="F735" s="54" t="s">
        <v>3</v>
      </c>
      <c r="G735" s="54" t="s">
        <v>1193</v>
      </c>
      <c r="H735" s="55">
        <v>550000</v>
      </c>
      <c r="I735" s="54" t="s">
        <v>846</v>
      </c>
      <c r="J735" s="392">
        <v>555597</v>
      </c>
      <c r="K735" s="55">
        <v>0</v>
      </c>
      <c r="L735" s="54" t="s">
        <v>861</v>
      </c>
      <c r="M735" s="54" t="s">
        <v>793</v>
      </c>
      <c r="N735" s="55">
        <v>-207307.51</v>
      </c>
      <c r="O735" s="55">
        <v>0</v>
      </c>
      <c r="P735" s="55">
        <v>-282165.40000000002</v>
      </c>
      <c r="Q735" s="55">
        <v>0</v>
      </c>
      <c r="R735" s="55">
        <v>-489472.91</v>
      </c>
      <c r="S735" s="55">
        <v>0</v>
      </c>
      <c r="T735" s="55">
        <v>-207307.51</v>
      </c>
      <c r="U735" s="55">
        <v>0</v>
      </c>
      <c r="V735" s="55">
        <v>-282165.40000000002</v>
      </c>
      <c r="W735" s="55">
        <v>0</v>
      </c>
      <c r="X735" s="55">
        <v>-489472.91</v>
      </c>
      <c r="Y735" s="55">
        <v>0</v>
      </c>
      <c r="Z735" s="61">
        <f t="shared" si="39"/>
        <v>-2.8216540000000002E-2</v>
      </c>
      <c r="AA735" s="59" t="str">
        <f>HLOOKUP(F735,'HY Financials'!$4:$4,1,0)</f>
        <v>HDSTIF</v>
      </c>
    </row>
    <row r="736" spans="1:27">
      <c r="A736" s="60">
        <f>IFERROR(VLOOKUP(J736,'TB mapping'!A:D,4,0),0)</f>
        <v>0</v>
      </c>
      <c r="B736" s="60">
        <f>IFERROR(VLOOKUP(J736,'TB mapping'!A:C,3,0),0)</f>
        <v>6.4</v>
      </c>
      <c r="C736" s="60" t="str">
        <f t="shared" si="37"/>
        <v>HDSTIF0</v>
      </c>
      <c r="D736" s="60" t="str">
        <f t="shared" si="38"/>
        <v>HDSTIF6.4</v>
      </c>
      <c r="E736" s="54" t="s">
        <v>790</v>
      </c>
      <c r="F736" s="54" t="s">
        <v>3</v>
      </c>
      <c r="G736" s="54" t="s">
        <v>1193</v>
      </c>
      <c r="H736" s="55">
        <v>550000</v>
      </c>
      <c r="I736" s="54" t="s">
        <v>846</v>
      </c>
      <c r="J736" s="392">
        <v>555598</v>
      </c>
      <c r="K736" s="55">
        <v>0</v>
      </c>
      <c r="L736" s="54" t="s">
        <v>862</v>
      </c>
      <c r="M736" s="54" t="s">
        <v>793</v>
      </c>
      <c r="N736" s="55">
        <v>-207307.51</v>
      </c>
      <c r="O736" s="55">
        <v>0</v>
      </c>
      <c r="P736" s="55">
        <v>-282165.40000000002</v>
      </c>
      <c r="Q736" s="55">
        <v>0</v>
      </c>
      <c r="R736" s="55">
        <v>-489472.91</v>
      </c>
      <c r="S736" s="55">
        <v>0</v>
      </c>
      <c r="T736" s="55">
        <v>-207307.51</v>
      </c>
      <c r="U736" s="55">
        <v>0</v>
      </c>
      <c r="V736" s="55">
        <v>-282165.40000000002</v>
      </c>
      <c r="W736" s="55">
        <v>0</v>
      </c>
      <c r="X736" s="55">
        <v>-489472.91</v>
      </c>
      <c r="Y736" s="55">
        <v>0</v>
      </c>
      <c r="Z736" s="61">
        <f t="shared" si="39"/>
        <v>-2.8216540000000002E-2</v>
      </c>
      <c r="AA736" s="59" t="str">
        <f>HLOOKUP(F736,'HY Financials'!$4:$4,1,0)</f>
        <v>HDSTIF</v>
      </c>
    </row>
    <row r="737" spans="1:28">
      <c r="A737" s="60">
        <f>IFERROR(VLOOKUP(J737,'TB mapping'!A:D,4,0),0)</f>
        <v>0</v>
      </c>
      <c r="B737" s="60">
        <f>IFERROR(VLOOKUP(J737,'TB mapping'!A:C,3,0),0)</f>
        <v>6.4</v>
      </c>
      <c r="C737" s="60" t="str">
        <f t="shared" si="37"/>
        <v>HDSTIF0</v>
      </c>
      <c r="D737" s="60" t="str">
        <f t="shared" si="38"/>
        <v>HDSTIF6.4</v>
      </c>
      <c r="E737" s="54" t="s">
        <v>790</v>
      </c>
      <c r="F737" s="54" t="s">
        <v>3</v>
      </c>
      <c r="G737" s="54" t="s">
        <v>1193</v>
      </c>
      <c r="H737" s="55">
        <v>550000</v>
      </c>
      <c r="I737" s="54" t="s">
        <v>846</v>
      </c>
      <c r="J737" s="392">
        <v>555599</v>
      </c>
      <c r="K737" s="55">
        <v>0</v>
      </c>
      <c r="L737" s="54" t="s">
        <v>1487</v>
      </c>
      <c r="M737" s="54" t="s">
        <v>793</v>
      </c>
      <c r="N737" s="55">
        <v>0</v>
      </c>
      <c r="O737" s="55">
        <v>39408.26</v>
      </c>
      <c r="P737" s="55">
        <v>0</v>
      </c>
      <c r="Q737" s="55">
        <v>43463.45</v>
      </c>
      <c r="R737" s="55">
        <v>0</v>
      </c>
      <c r="S737" s="55">
        <v>82871.710000000006</v>
      </c>
      <c r="T737" s="55">
        <v>0</v>
      </c>
      <c r="U737" s="55">
        <v>39408.26</v>
      </c>
      <c r="V737" s="55">
        <v>0</v>
      </c>
      <c r="W737" s="55">
        <v>43463.45</v>
      </c>
      <c r="X737" s="55">
        <v>0</v>
      </c>
      <c r="Y737" s="55">
        <v>82871.710000000006</v>
      </c>
      <c r="Z737" s="61">
        <f t="shared" si="39"/>
        <v>4.3463449999999997E-3</v>
      </c>
      <c r="AA737" s="59" t="str">
        <f>HLOOKUP(F737,'HY Financials'!$4:$4,1,0)</f>
        <v>HDSTIF</v>
      </c>
    </row>
    <row r="738" spans="1:28">
      <c r="A738" s="60">
        <f>IFERROR(VLOOKUP(J738,'TB mapping'!A:D,4,0),0)</f>
        <v>0</v>
      </c>
      <c r="B738" s="60">
        <f>IFERROR(VLOOKUP(J738,'TB mapping'!A:C,3,0),0)</f>
        <v>6.4</v>
      </c>
      <c r="C738" s="60" t="str">
        <f t="shared" si="37"/>
        <v>HDSTIF0</v>
      </c>
      <c r="D738" s="60" t="str">
        <f t="shared" si="38"/>
        <v>HDSTIF6.4</v>
      </c>
      <c r="E738" s="54" t="s">
        <v>790</v>
      </c>
      <c r="F738" s="54" t="s">
        <v>3</v>
      </c>
      <c r="G738" s="54" t="s">
        <v>1193</v>
      </c>
      <c r="H738" s="55">
        <v>550000</v>
      </c>
      <c r="I738" s="54" t="s">
        <v>846</v>
      </c>
      <c r="J738" s="392">
        <v>555600</v>
      </c>
      <c r="K738" s="55">
        <v>0</v>
      </c>
      <c r="L738" s="54" t="s">
        <v>1488</v>
      </c>
      <c r="M738" s="54" t="s">
        <v>793</v>
      </c>
      <c r="N738" s="55">
        <v>0</v>
      </c>
      <c r="O738" s="55">
        <v>39408.26</v>
      </c>
      <c r="P738" s="55">
        <v>0</v>
      </c>
      <c r="Q738" s="55">
        <v>43463.45</v>
      </c>
      <c r="R738" s="55">
        <v>0</v>
      </c>
      <c r="S738" s="55">
        <v>82871.710000000006</v>
      </c>
      <c r="T738" s="55">
        <v>0</v>
      </c>
      <c r="U738" s="55">
        <v>39408.26</v>
      </c>
      <c r="V738" s="55">
        <v>0</v>
      </c>
      <c r="W738" s="55">
        <v>43463.45</v>
      </c>
      <c r="X738" s="55">
        <v>0</v>
      </c>
      <c r="Y738" s="55">
        <v>82871.710000000006</v>
      </c>
      <c r="Z738" s="61">
        <f t="shared" si="39"/>
        <v>4.3463449999999997E-3</v>
      </c>
      <c r="AA738" s="59" t="str">
        <f>HLOOKUP(F738,'HY Financials'!$4:$4,1,0)</f>
        <v>HDSTIF</v>
      </c>
    </row>
    <row r="739" spans="1:28">
      <c r="A739" s="60">
        <f>IFERROR(VLOOKUP(J739,'TB mapping'!A:D,4,0),0)</f>
        <v>0</v>
      </c>
      <c r="B739" s="60">
        <f>IFERROR(VLOOKUP(J739,'TB mapping'!A:C,3,0),0)</f>
        <v>6.4</v>
      </c>
      <c r="C739" s="60" t="str">
        <f t="shared" si="37"/>
        <v>HDSTIF0</v>
      </c>
      <c r="D739" s="60" t="str">
        <f t="shared" si="38"/>
        <v>HDSTIF6.4</v>
      </c>
      <c r="E739" s="54" t="s">
        <v>790</v>
      </c>
      <c r="F739" s="54" t="s">
        <v>3</v>
      </c>
      <c r="G739" s="54" t="s">
        <v>1193</v>
      </c>
      <c r="H739" s="55">
        <v>550000</v>
      </c>
      <c r="I739" s="54" t="s">
        <v>846</v>
      </c>
      <c r="J739" s="392">
        <v>556653</v>
      </c>
      <c r="K739" s="55">
        <v>0</v>
      </c>
      <c r="L739" s="54" t="s">
        <v>2073</v>
      </c>
      <c r="M739" s="54" t="s">
        <v>793</v>
      </c>
      <c r="N739" s="55">
        <v>-17054.310000000001</v>
      </c>
      <c r="O739" s="55">
        <v>0</v>
      </c>
      <c r="P739" s="55">
        <v>-27896.39</v>
      </c>
      <c r="Q739" s="55">
        <v>0</v>
      </c>
      <c r="R739" s="55">
        <v>-44950.7</v>
      </c>
      <c r="S739" s="55">
        <v>0</v>
      </c>
      <c r="T739" s="55">
        <v>-17054.310000000001</v>
      </c>
      <c r="U739" s="55">
        <v>0</v>
      </c>
      <c r="V739" s="55">
        <v>-27896.39</v>
      </c>
      <c r="W739" s="55">
        <v>0</v>
      </c>
      <c r="X739" s="55">
        <v>-44950.7</v>
      </c>
      <c r="Y739" s="55">
        <v>0</v>
      </c>
      <c r="Z739" s="61">
        <f t="shared" si="39"/>
        <v>-2.789639E-3</v>
      </c>
      <c r="AA739" s="59" t="str">
        <f>HLOOKUP(F739,'HY Financials'!$4:$4,1,0)</f>
        <v>HDSTIF</v>
      </c>
    </row>
    <row r="740" spans="1:28">
      <c r="A740" s="60">
        <f>IFERROR(VLOOKUP(J740,'TB mapping'!A:D,4,0),0)</f>
        <v>6.2</v>
      </c>
      <c r="B740" s="60">
        <f>IFERROR(VLOOKUP(J740,'TB mapping'!A:C,3,0),0)</f>
        <v>6.4</v>
      </c>
      <c r="C740" s="60" t="str">
        <f t="shared" si="37"/>
        <v>HDSTIF6.2</v>
      </c>
      <c r="D740" s="60" t="str">
        <f t="shared" si="38"/>
        <v>HDSTIF6.4</v>
      </c>
      <c r="E740" s="54" t="s">
        <v>790</v>
      </c>
      <c r="F740" s="54" t="s">
        <v>3</v>
      </c>
      <c r="G740" s="54" t="s">
        <v>1193</v>
      </c>
      <c r="H740" s="55">
        <v>555100</v>
      </c>
      <c r="I740" s="54" t="s">
        <v>863</v>
      </c>
      <c r="J740" s="392">
        <v>555100</v>
      </c>
      <c r="K740" s="55">
        <v>0</v>
      </c>
      <c r="L740" s="54" t="s">
        <v>864</v>
      </c>
      <c r="M740" s="54" t="s">
        <v>793</v>
      </c>
      <c r="N740" s="55">
        <v>-2303460.7400000002</v>
      </c>
      <c r="O740" s="55">
        <v>0</v>
      </c>
      <c r="P740" s="55">
        <v>-3135129.75</v>
      </c>
      <c r="Q740" s="55">
        <v>0</v>
      </c>
      <c r="R740" s="55">
        <v>-5438590.4900000002</v>
      </c>
      <c r="S740" s="55">
        <v>0</v>
      </c>
      <c r="T740" s="55">
        <v>-2303460.7400000002</v>
      </c>
      <c r="U740" s="55">
        <v>0</v>
      </c>
      <c r="V740" s="55">
        <v>-3135129.75</v>
      </c>
      <c r="W740" s="55">
        <v>0</v>
      </c>
      <c r="X740" s="55">
        <v>-5438590.4900000002</v>
      </c>
      <c r="Y740" s="55">
        <v>0</v>
      </c>
      <c r="Z740" s="61">
        <f t="shared" si="39"/>
        <v>-0.31351297500000003</v>
      </c>
      <c r="AA740" s="59" t="str">
        <f>HLOOKUP(F740,'HY Financials'!$4:$4,1,0)</f>
        <v>HDSTIF</v>
      </c>
    </row>
    <row r="741" spans="1:28">
      <c r="A741" s="60">
        <f>IFERROR(VLOOKUP(J741,'TB mapping'!A:D,4,0),0)</f>
        <v>6.2</v>
      </c>
      <c r="B741" s="60">
        <f>IFERROR(VLOOKUP(J741,'TB mapping'!A:C,3,0),0)</f>
        <v>6.4</v>
      </c>
      <c r="C741" s="60" t="str">
        <f t="shared" si="37"/>
        <v>HDSTIF6.2</v>
      </c>
      <c r="D741" s="60" t="str">
        <f t="shared" si="38"/>
        <v>HDSTIF6.4</v>
      </c>
      <c r="E741" s="54" t="s">
        <v>790</v>
      </c>
      <c r="F741" s="54" t="s">
        <v>3</v>
      </c>
      <c r="G741" s="54" t="s">
        <v>1193</v>
      </c>
      <c r="H741" s="55">
        <v>555100</v>
      </c>
      <c r="I741" s="54" t="s">
        <v>863</v>
      </c>
      <c r="J741" s="392">
        <v>555329</v>
      </c>
      <c r="K741" s="55">
        <v>0</v>
      </c>
      <c r="L741" s="54" t="s">
        <v>1491</v>
      </c>
      <c r="M741" s="54" t="s">
        <v>793</v>
      </c>
      <c r="N741" s="55">
        <v>0</v>
      </c>
      <c r="O741" s="55">
        <v>437868.92</v>
      </c>
      <c r="P741" s="55">
        <v>0</v>
      </c>
      <c r="Q741" s="55">
        <v>482926.28</v>
      </c>
      <c r="R741" s="55">
        <v>0</v>
      </c>
      <c r="S741" s="55">
        <v>920795.2</v>
      </c>
      <c r="T741" s="55">
        <v>0</v>
      </c>
      <c r="U741" s="55">
        <v>437868.92</v>
      </c>
      <c r="V741" s="55">
        <v>0</v>
      </c>
      <c r="W741" s="55">
        <v>482926.28</v>
      </c>
      <c r="X741" s="55">
        <v>0</v>
      </c>
      <c r="Y741" s="55">
        <v>920795.2</v>
      </c>
      <c r="Z741" s="61">
        <f t="shared" si="39"/>
        <v>4.8292628000000004E-2</v>
      </c>
      <c r="AA741" s="59" t="str">
        <f>HLOOKUP(F741,'HY Financials'!$4:$4,1,0)</f>
        <v>HDSTIF</v>
      </c>
    </row>
    <row r="742" spans="1:28">
      <c r="A742" s="60">
        <f>IFERROR(VLOOKUP(J742,'TB mapping'!A:D,4,0),0)</f>
        <v>0</v>
      </c>
      <c r="B742" s="60" t="str">
        <f>IFERROR(VLOOKUP(J742,'TB mapping'!A:C,3,0),0)</f>
        <v>ignore</v>
      </c>
      <c r="C742" s="60" t="str">
        <f t="shared" si="37"/>
        <v>HDSTIF0</v>
      </c>
      <c r="D742" s="60" t="str">
        <f t="shared" si="38"/>
        <v>HDSTIFignore</v>
      </c>
      <c r="E742" s="54" t="s">
        <v>790</v>
      </c>
      <c r="F742" s="54" t="s">
        <v>3</v>
      </c>
      <c r="G742" s="54" t="s">
        <v>1193</v>
      </c>
      <c r="H742" s="55">
        <v>555300</v>
      </c>
      <c r="I742" s="54" t="s">
        <v>951</v>
      </c>
      <c r="J742" s="55">
        <v>554368</v>
      </c>
      <c r="K742" s="55">
        <v>0</v>
      </c>
      <c r="L742" s="54" t="s">
        <v>1033</v>
      </c>
      <c r="M742" s="54" t="s">
        <v>793</v>
      </c>
      <c r="N742" s="55">
        <v>-145709.01999999999</v>
      </c>
      <c r="O742" s="55">
        <v>0</v>
      </c>
      <c r="P742" s="55">
        <v>-75998.25</v>
      </c>
      <c r="Q742" s="55">
        <v>0</v>
      </c>
      <c r="R742" s="55">
        <v>-221707.27</v>
      </c>
      <c r="S742" s="55">
        <v>0</v>
      </c>
      <c r="T742" s="55">
        <v>-145709.01999999999</v>
      </c>
      <c r="U742" s="55">
        <v>0</v>
      </c>
      <c r="V742" s="55">
        <v>-75998.25</v>
      </c>
      <c r="W742" s="55">
        <v>0</v>
      </c>
      <c r="X742" s="55">
        <v>-221707.27</v>
      </c>
      <c r="Y742" s="55">
        <v>0</v>
      </c>
      <c r="Z742" s="61">
        <f t="shared" si="39"/>
        <v>-7.5998250000000002E-3</v>
      </c>
      <c r="AA742" s="59" t="str">
        <f>HLOOKUP(F742,'HY Financials'!$4:$4,1,0)</f>
        <v>HDSTIF</v>
      </c>
      <c r="AB742" s="59" t="s">
        <v>158</v>
      </c>
    </row>
    <row r="743" spans="1:28">
      <c r="A743" s="60">
        <f>IFERROR(VLOOKUP(J743,'TB mapping'!A:D,4,0),0)</f>
        <v>0</v>
      </c>
      <c r="B743" s="60" t="str">
        <f>IFERROR(VLOOKUP(J743,'TB mapping'!A:C,3,0),0)</f>
        <v>ignore</v>
      </c>
      <c r="C743" s="60" t="str">
        <f t="shared" si="37"/>
        <v>HDSTIF0</v>
      </c>
      <c r="D743" s="60" t="str">
        <f t="shared" si="38"/>
        <v>HDSTIFignore</v>
      </c>
      <c r="E743" s="54" t="s">
        <v>790</v>
      </c>
      <c r="F743" s="54" t="s">
        <v>3</v>
      </c>
      <c r="G743" s="54" t="s">
        <v>1193</v>
      </c>
      <c r="H743" s="55">
        <v>555300</v>
      </c>
      <c r="I743" s="54" t="s">
        <v>951</v>
      </c>
      <c r="J743" s="55">
        <v>554374</v>
      </c>
      <c r="K743" s="55">
        <v>0</v>
      </c>
      <c r="L743" s="54" t="s">
        <v>1034</v>
      </c>
      <c r="M743" s="54" t="s">
        <v>793</v>
      </c>
      <c r="N743" s="55">
        <v>-1032513.01</v>
      </c>
      <c r="O743" s="55">
        <v>0</v>
      </c>
      <c r="P743" s="55">
        <v>-459829.77</v>
      </c>
      <c r="Q743" s="55">
        <v>0</v>
      </c>
      <c r="R743" s="55">
        <v>-1492342.78</v>
      </c>
      <c r="S743" s="55">
        <v>0</v>
      </c>
      <c r="T743" s="55">
        <v>-1032513.01</v>
      </c>
      <c r="U743" s="55">
        <v>0</v>
      </c>
      <c r="V743" s="55">
        <v>-459829.77</v>
      </c>
      <c r="W743" s="55">
        <v>0</v>
      </c>
      <c r="X743" s="55">
        <v>-1492342.78</v>
      </c>
      <c r="Y743" s="55">
        <v>0</v>
      </c>
      <c r="Z743" s="61">
        <f t="shared" si="39"/>
        <v>-4.5982977000000001E-2</v>
      </c>
      <c r="AA743" s="59" t="str">
        <f>HLOOKUP(F743,'HY Financials'!$4:$4,1,0)</f>
        <v>HDSTIF</v>
      </c>
    </row>
    <row r="744" spans="1:28">
      <c r="A744" s="60" t="str">
        <f>IFERROR(VLOOKUP(J744,'TB mapping'!A:D,4,0),0)</f>
        <v>Ignore</v>
      </c>
      <c r="B744" s="60" t="str">
        <f>IFERROR(VLOOKUP(J744,'TB mapping'!A:C,3,0),0)</f>
        <v>Ignore</v>
      </c>
      <c r="C744" s="60" t="str">
        <f t="shared" si="37"/>
        <v>HDUSDFIgnore</v>
      </c>
      <c r="D744" s="60" t="str">
        <f t="shared" si="38"/>
        <v>HDUSDFIgnore</v>
      </c>
      <c r="E744" s="54" t="s">
        <v>790</v>
      </c>
      <c r="F744" s="54" t="s">
        <v>1659</v>
      </c>
      <c r="G744" s="54" t="s">
        <v>1664</v>
      </c>
      <c r="H744" s="55">
        <v>102000</v>
      </c>
      <c r="I744" s="54" t="s">
        <v>791</v>
      </c>
      <c r="J744" s="55">
        <v>102110</v>
      </c>
      <c r="K744" s="55">
        <v>0</v>
      </c>
      <c r="L744" s="54" t="s">
        <v>1135</v>
      </c>
      <c r="M744" s="54" t="s">
        <v>793</v>
      </c>
      <c r="N744" s="55">
        <v>-1238648875</v>
      </c>
      <c r="O744" s="55">
        <v>0</v>
      </c>
      <c r="P744" s="55">
        <v>-625109735</v>
      </c>
      <c r="Q744" s="55">
        <v>0</v>
      </c>
      <c r="R744" s="55">
        <v>-1863758610</v>
      </c>
      <c r="S744" s="55">
        <v>0</v>
      </c>
      <c r="T744" s="55">
        <v>-1238648875</v>
      </c>
      <c r="U744" s="55">
        <v>0</v>
      </c>
      <c r="V744" s="55">
        <v>-625109735</v>
      </c>
      <c r="W744" s="55">
        <v>0</v>
      </c>
      <c r="X744" s="55">
        <v>-1863758610</v>
      </c>
      <c r="Y744" s="55">
        <v>0</v>
      </c>
      <c r="Z744" s="61">
        <f t="shared" si="39"/>
        <v>-62.510973499999999</v>
      </c>
      <c r="AA744" s="59" t="str">
        <f>HLOOKUP(F744,'HY Financials'!$4:$4,1,0)</f>
        <v>HDUSDF</v>
      </c>
    </row>
    <row r="745" spans="1:28">
      <c r="A745" s="60" t="str">
        <f>IFERROR(VLOOKUP(J745,'TB mapping'!A:D,4,0),0)</f>
        <v>Ignore</v>
      </c>
      <c r="B745" s="60" t="str">
        <f>IFERROR(VLOOKUP(J745,'TB mapping'!A:C,3,0),0)</f>
        <v>Ignore</v>
      </c>
      <c r="C745" s="60" t="str">
        <f t="shared" si="37"/>
        <v>HDUSDFIgnore</v>
      </c>
      <c r="D745" s="60" t="str">
        <f t="shared" si="38"/>
        <v>HDUSDFIgnore</v>
      </c>
      <c r="E745" s="54" t="s">
        <v>790</v>
      </c>
      <c r="F745" s="54" t="s">
        <v>1659</v>
      </c>
      <c r="G745" s="54" t="s">
        <v>1664</v>
      </c>
      <c r="H745" s="55">
        <v>102000</v>
      </c>
      <c r="I745" s="54" t="s">
        <v>791</v>
      </c>
      <c r="J745" s="55">
        <v>102120</v>
      </c>
      <c r="K745" s="55">
        <v>0</v>
      </c>
      <c r="L745" s="54" t="s">
        <v>792</v>
      </c>
      <c r="M745" s="54" t="s">
        <v>793</v>
      </c>
      <c r="N745" s="55">
        <v>-8145669032.5500002</v>
      </c>
      <c r="O745" s="55">
        <v>0</v>
      </c>
      <c r="P745" s="55">
        <v>0</v>
      </c>
      <c r="Q745" s="55">
        <v>6210166862.5500002</v>
      </c>
      <c r="R745" s="55">
        <v>-1935502170</v>
      </c>
      <c r="S745" s="55">
        <v>0</v>
      </c>
      <c r="T745" s="55">
        <v>-8145669032.5500002</v>
      </c>
      <c r="U745" s="55">
        <v>0</v>
      </c>
      <c r="V745" s="55">
        <v>0</v>
      </c>
      <c r="W745" s="55">
        <v>6210166862.5500002</v>
      </c>
      <c r="X745" s="55">
        <v>-1935502170</v>
      </c>
      <c r="Y745" s="55">
        <v>0</v>
      </c>
      <c r="Z745" s="61">
        <f t="shared" si="39"/>
        <v>621.01668625499997</v>
      </c>
      <c r="AA745" s="59" t="str">
        <f>HLOOKUP(F745,'HY Financials'!$4:$4,1,0)</f>
        <v>HDUSDF</v>
      </c>
    </row>
    <row r="746" spans="1:28">
      <c r="A746" s="60" t="str">
        <f>IFERROR(VLOOKUP(J746,'TB mapping'!A:D,4,0),0)</f>
        <v>Ignore</v>
      </c>
      <c r="B746" s="60" t="str">
        <f>IFERROR(VLOOKUP(J746,'TB mapping'!A:C,3,0),0)</f>
        <v>Ignore</v>
      </c>
      <c r="C746" s="60" t="str">
        <f t="shared" si="37"/>
        <v>HDUSDFIgnore</v>
      </c>
      <c r="D746" s="60" t="str">
        <f t="shared" si="38"/>
        <v>HDUSDFIgnore</v>
      </c>
      <c r="E746" s="54" t="s">
        <v>790</v>
      </c>
      <c r="F746" s="54" t="s">
        <v>1659</v>
      </c>
      <c r="G746" s="54" t="s">
        <v>1664</v>
      </c>
      <c r="H746" s="55">
        <v>102000</v>
      </c>
      <c r="I746" s="54" t="s">
        <v>791</v>
      </c>
      <c r="J746" s="55">
        <v>102145</v>
      </c>
      <c r="K746" s="55">
        <v>0</v>
      </c>
      <c r="L746" s="54" t="s">
        <v>867</v>
      </c>
      <c r="M746" s="54" t="s">
        <v>793</v>
      </c>
      <c r="N746" s="55">
        <v>-58031968</v>
      </c>
      <c r="O746" s="55">
        <v>0</v>
      </c>
      <c r="P746" s="55">
        <v>0</v>
      </c>
      <c r="Q746" s="55">
        <v>58031968</v>
      </c>
      <c r="R746" s="55">
        <v>0</v>
      </c>
      <c r="S746" s="55">
        <v>0</v>
      </c>
      <c r="T746" s="55">
        <v>-58031968</v>
      </c>
      <c r="U746" s="55">
        <v>0</v>
      </c>
      <c r="V746" s="55">
        <v>0</v>
      </c>
      <c r="W746" s="55">
        <v>58031968</v>
      </c>
      <c r="X746" s="55">
        <v>0</v>
      </c>
      <c r="Y746" s="55">
        <v>0</v>
      </c>
      <c r="Z746" s="61">
        <f t="shared" si="39"/>
        <v>5.8031968000000003</v>
      </c>
      <c r="AA746" s="59" t="str">
        <f>HLOOKUP(F746,'HY Financials'!$4:$4,1,0)</f>
        <v>HDUSDF</v>
      </c>
    </row>
    <row r="747" spans="1:28">
      <c r="A747" s="60" t="str">
        <f>IFERROR(VLOOKUP(J747,'TB mapping'!A:D,4,0),0)</f>
        <v>Ignore</v>
      </c>
      <c r="B747" s="60" t="str">
        <f>IFERROR(VLOOKUP(J747,'TB mapping'!A:C,3,0),0)</f>
        <v>Ignore</v>
      </c>
      <c r="C747" s="60" t="str">
        <f t="shared" si="37"/>
        <v>HDUSDFIgnore</v>
      </c>
      <c r="D747" s="60" t="str">
        <f t="shared" si="38"/>
        <v>HDUSDFIgnore</v>
      </c>
      <c r="E747" s="54" t="s">
        <v>790</v>
      </c>
      <c r="F747" s="54" t="s">
        <v>1659</v>
      </c>
      <c r="G747" s="54" t="s">
        <v>1664</v>
      </c>
      <c r="H747" s="55">
        <v>102000</v>
      </c>
      <c r="I747" s="54" t="s">
        <v>791</v>
      </c>
      <c r="J747" s="55">
        <v>102180</v>
      </c>
      <c r="K747" s="55">
        <v>0</v>
      </c>
      <c r="L747" s="54" t="s">
        <v>979</v>
      </c>
      <c r="M747" s="54" t="s">
        <v>793</v>
      </c>
      <c r="N747" s="55">
        <v>-3662837497</v>
      </c>
      <c r="O747" s="55">
        <v>0</v>
      </c>
      <c r="P747" s="55">
        <v>-244362996</v>
      </c>
      <c r="Q747" s="55">
        <v>0</v>
      </c>
      <c r="R747" s="55">
        <v>-3907200493</v>
      </c>
      <c r="S747" s="55">
        <v>0</v>
      </c>
      <c r="T747" s="55">
        <v>-3662837497</v>
      </c>
      <c r="U747" s="55">
        <v>0</v>
      </c>
      <c r="V747" s="55">
        <v>-244362996</v>
      </c>
      <c r="W747" s="55">
        <v>0</v>
      </c>
      <c r="X747" s="55">
        <v>-3907200493</v>
      </c>
      <c r="Y747" s="55">
        <v>0</v>
      </c>
      <c r="Z747" s="61">
        <f t="shared" si="39"/>
        <v>-24.436299600000002</v>
      </c>
      <c r="AA747" s="59" t="str">
        <f>HLOOKUP(F747,'HY Financials'!$4:$4,1,0)</f>
        <v>HDUSDF</v>
      </c>
    </row>
    <row r="748" spans="1:28">
      <c r="A748" s="60" t="str">
        <f>IFERROR(VLOOKUP(J748,'TB mapping'!A:D,4,0),0)</f>
        <v>Ignore</v>
      </c>
      <c r="B748" s="60" t="str">
        <f>IFERROR(VLOOKUP(J748,'TB mapping'!A:C,3,0),0)</f>
        <v>Ignore</v>
      </c>
      <c r="C748" s="60" t="str">
        <f t="shared" si="37"/>
        <v>HDUSDFIgnore</v>
      </c>
      <c r="D748" s="60" t="str">
        <f t="shared" si="38"/>
        <v>HDUSDFIgnore</v>
      </c>
      <c r="E748" s="54" t="s">
        <v>790</v>
      </c>
      <c r="F748" s="54" t="s">
        <v>1659</v>
      </c>
      <c r="G748" s="54" t="s">
        <v>1664</v>
      </c>
      <c r="H748" s="55">
        <v>102000</v>
      </c>
      <c r="I748" s="54" t="s">
        <v>791</v>
      </c>
      <c r="J748" s="55">
        <v>102190</v>
      </c>
      <c r="K748" s="55">
        <v>0</v>
      </c>
      <c r="L748" s="54" t="s">
        <v>868</v>
      </c>
      <c r="M748" s="54" t="s">
        <v>793</v>
      </c>
      <c r="N748" s="55">
        <v>-3562747132.6700001</v>
      </c>
      <c r="O748" s="55">
        <v>0</v>
      </c>
      <c r="P748" s="55">
        <v>-3971389397.6599998</v>
      </c>
      <c r="Q748" s="55">
        <v>0</v>
      </c>
      <c r="R748" s="55">
        <v>-7534136530.3299999</v>
      </c>
      <c r="S748" s="55">
        <v>0</v>
      </c>
      <c r="T748" s="55">
        <v>-3562747132.6700001</v>
      </c>
      <c r="U748" s="55">
        <v>0</v>
      </c>
      <c r="V748" s="55">
        <v>-3971389397.6599998</v>
      </c>
      <c r="W748" s="55">
        <v>0</v>
      </c>
      <c r="X748" s="55">
        <v>-7534136530.3299999</v>
      </c>
      <c r="Y748" s="55">
        <v>0</v>
      </c>
      <c r="Z748" s="61">
        <f t="shared" si="39"/>
        <v>-397.13893976599996</v>
      </c>
      <c r="AA748" s="59" t="str">
        <f>HLOOKUP(F748,'HY Financials'!$4:$4,1,0)</f>
        <v>HDUSDF</v>
      </c>
    </row>
    <row r="749" spans="1:28">
      <c r="A749" s="60">
        <f>IFERROR(VLOOKUP(J749,'TB mapping'!A:D,4,0),0)</f>
        <v>0</v>
      </c>
      <c r="B749" s="60">
        <f>IFERROR(VLOOKUP(J749,'TB mapping'!A:C,3,0),0)</f>
        <v>0</v>
      </c>
      <c r="C749" s="60" t="str">
        <f t="shared" si="37"/>
        <v>HDUSDF0</v>
      </c>
      <c r="D749" s="60" t="str">
        <f t="shared" si="38"/>
        <v>HDUSDF0</v>
      </c>
      <c r="E749" s="54" t="s">
        <v>790</v>
      </c>
      <c r="F749" s="54" t="s">
        <v>1659</v>
      </c>
      <c r="G749" s="54" t="s">
        <v>1664</v>
      </c>
      <c r="H749" s="55">
        <v>102000</v>
      </c>
      <c r="I749" s="54" t="s">
        <v>791</v>
      </c>
      <c r="J749" s="55">
        <v>102230</v>
      </c>
      <c r="K749" s="55">
        <v>0</v>
      </c>
      <c r="L749" s="54" t="s">
        <v>1803</v>
      </c>
      <c r="M749" s="54" t="s">
        <v>793</v>
      </c>
      <c r="N749" s="55">
        <v>-803865193.59000003</v>
      </c>
      <c r="O749" s="55">
        <v>0</v>
      </c>
      <c r="P749" s="55">
        <v>0</v>
      </c>
      <c r="Q749" s="55">
        <v>803865193.59000003</v>
      </c>
      <c r="R749" s="55">
        <v>0</v>
      </c>
      <c r="S749" s="55">
        <v>0</v>
      </c>
      <c r="T749" s="55">
        <v>-803865193.59000003</v>
      </c>
      <c r="U749" s="55">
        <v>0</v>
      </c>
      <c r="V749" s="55">
        <v>0</v>
      </c>
      <c r="W749" s="55">
        <v>803865193.59000003</v>
      </c>
      <c r="X749" s="55">
        <v>0</v>
      </c>
      <c r="Y749" s="55">
        <v>0</v>
      </c>
      <c r="Z749" s="61">
        <f t="shared" si="39"/>
        <v>80.386519359000005</v>
      </c>
      <c r="AA749" s="59" t="str">
        <f>HLOOKUP(F749,'HY Financials'!$4:$4,1,0)</f>
        <v>HDUSDF</v>
      </c>
    </row>
    <row r="750" spans="1:28">
      <c r="A750" s="60" t="str">
        <f>IFERROR(VLOOKUP(J750,'TB mapping'!A:D,4,0),0)</f>
        <v>Ignore</v>
      </c>
      <c r="B750" s="60" t="str">
        <f>IFERROR(VLOOKUP(J750,'TB mapping'!A:C,3,0),0)</f>
        <v>Ignore</v>
      </c>
      <c r="C750" s="60" t="str">
        <f t="shared" si="37"/>
        <v>HDUSDFIgnore</v>
      </c>
      <c r="D750" s="60" t="str">
        <f t="shared" si="38"/>
        <v>HDUSDFIgnore</v>
      </c>
      <c r="E750" s="54" t="s">
        <v>790</v>
      </c>
      <c r="F750" s="54" t="s">
        <v>1659</v>
      </c>
      <c r="G750" s="54" t="s">
        <v>1664</v>
      </c>
      <c r="H750" s="55">
        <v>110000</v>
      </c>
      <c r="I750" s="54" t="s">
        <v>795</v>
      </c>
      <c r="J750" s="55">
        <v>103122</v>
      </c>
      <c r="K750" s="55">
        <v>0</v>
      </c>
      <c r="L750" s="54" t="s">
        <v>1343</v>
      </c>
      <c r="M750" s="54" t="s">
        <v>793</v>
      </c>
      <c r="N750" s="55">
        <v>0</v>
      </c>
      <c r="O750" s="55">
        <v>0</v>
      </c>
      <c r="P750" s="55">
        <v>-100000</v>
      </c>
      <c r="Q750" s="55">
        <v>0</v>
      </c>
      <c r="R750" s="55">
        <v>-100000</v>
      </c>
      <c r="S750" s="55">
        <v>0</v>
      </c>
      <c r="T750" s="55">
        <v>0</v>
      </c>
      <c r="U750" s="55">
        <v>0</v>
      </c>
      <c r="V750" s="55">
        <v>-100000</v>
      </c>
      <c r="W750" s="55">
        <v>0</v>
      </c>
      <c r="X750" s="55">
        <v>-100000</v>
      </c>
      <c r="Y750" s="55">
        <v>0</v>
      </c>
      <c r="Z750" s="61">
        <f t="shared" si="39"/>
        <v>-0.01</v>
      </c>
      <c r="AA750" s="59" t="str">
        <f>HLOOKUP(F750,'HY Financials'!$4:$4,1,0)</f>
        <v>HDUSDF</v>
      </c>
    </row>
    <row r="751" spans="1:28">
      <c r="A751" s="60" t="str">
        <f>IFERROR(VLOOKUP(J751,'TB mapping'!A:D,4,0),0)</f>
        <v>Ignore</v>
      </c>
      <c r="B751" s="60" t="str">
        <f>IFERROR(VLOOKUP(J751,'TB mapping'!A:C,3,0),0)</f>
        <v>Ignore</v>
      </c>
      <c r="C751" s="60" t="str">
        <f t="shared" si="37"/>
        <v>HDUSDFIgnore</v>
      </c>
      <c r="D751" s="60" t="str">
        <f t="shared" si="38"/>
        <v>HDUSDFIgnore</v>
      </c>
      <c r="E751" s="54" t="s">
        <v>790</v>
      </c>
      <c r="F751" s="54" t="s">
        <v>1659</v>
      </c>
      <c r="G751" s="54" t="s">
        <v>1664</v>
      </c>
      <c r="H751" s="55">
        <v>110000</v>
      </c>
      <c r="I751" s="54" t="s">
        <v>795</v>
      </c>
      <c r="J751" s="55">
        <v>110119</v>
      </c>
      <c r="K751" s="55">
        <v>0</v>
      </c>
      <c r="L751" s="54" t="s">
        <v>796</v>
      </c>
      <c r="M751" s="54" t="s">
        <v>793</v>
      </c>
      <c r="N751" s="55">
        <v>-3049763</v>
      </c>
      <c r="O751" s="55">
        <v>0</v>
      </c>
      <c r="P751" s="55">
        <v>-1950237</v>
      </c>
      <c r="Q751" s="55">
        <v>0</v>
      </c>
      <c r="R751" s="55">
        <v>-5000000</v>
      </c>
      <c r="S751" s="55">
        <v>0</v>
      </c>
      <c r="T751" s="55">
        <v>-3049763</v>
      </c>
      <c r="U751" s="55">
        <v>0</v>
      </c>
      <c r="V751" s="55">
        <v>-1950237</v>
      </c>
      <c r="W751" s="55">
        <v>0</v>
      </c>
      <c r="X751" s="55">
        <v>-5000000</v>
      </c>
      <c r="Y751" s="55">
        <v>0</v>
      </c>
      <c r="Z751" s="61">
        <f t="shared" si="39"/>
        <v>-0.19502369999999999</v>
      </c>
      <c r="AA751" s="59" t="str">
        <f>HLOOKUP(F751,'HY Financials'!$4:$4,1,0)</f>
        <v>HDUSDF</v>
      </c>
    </row>
    <row r="752" spans="1:28">
      <c r="A752" s="60">
        <f>IFERROR(VLOOKUP(J752,'TB mapping'!A:D,4,0),0)</f>
        <v>0</v>
      </c>
      <c r="B752" s="60">
        <f>IFERROR(VLOOKUP(J752,'TB mapping'!A:C,3,0),0)</f>
        <v>0</v>
      </c>
      <c r="C752" s="60" t="str">
        <f t="shared" si="37"/>
        <v>HDUSDF0</v>
      </c>
      <c r="D752" s="60" t="str">
        <f t="shared" si="38"/>
        <v>HDUSDF0</v>
      </c>
      <c r="E752" s="54" t="s">
        <v>790</v>
      </c>
      <c r="F752" s="54" t="s">
        <v>1659</v>
      </c>
      <c r="G752" s="54" t="s">
        <v>1664</v>
      </c>
      <c r="H752" s="55">
        <v>110000</v>
      </c>
      <c r="I752" s="54" t="s">
        <v>795</v>
      </c>
      <c r="J752" s="55">
        <v>110122</v>
      </c>
      <c r="K752" s="55">
        <v>0</v>
      </c>
      <c r="L752" s="54" t="s">
        <v>2305</v>
      </c>
      <c r="M752" s="54" t="s">
        <v>793</v>
      </c>
      <c r="N752" s="55">
        <v>0</v>
      </c>
      <c r="O752" s="55">
        <v>0</v>
      </c>
      <c r="P752" s="55">
        <v>-100000</v>
      </c>
      <c r="Q752" s="55">
        <v>0</v>
      </c>
      <c r="R752" s="55">
        <v>-100000</v>
      </c>
      <c r="S752" s="55">
        <v>0</v>
      </c>
      <c r="T752" s="55">
        <v>0</v>
      </c>
      <c r="U752" s="55">
        <v>0</v>
      </c>
      <c r="V752" s="55">
        <v>-100000</v>
      </c>
      <c r="W752" s="55">
        <v>0</v>
      </c>
      <c r="X752" s="55">
        <v>-100000</v>
      </c>
      <c r="Y752" s="55">
        <v>0</v>
      </c>
      <c r="Z752" s="61">
        <f t="shared" si="39"/>
        <v>-0.01</v>
      </c>
      <c r="AA752" s="59" t="str">
        <f>HLOOKUP(F752,'HY Financials'!$4:$4,1,0)</f>
        <v>HDUSDF</v>
      </c>
    </row>
    <row r="753" spans="1:27">
      <c r="A753" s="60" t="str">
        <f>IFERROR(VLOOKUP(J753,'TB mapping'!A:D,4,0),0)</f>
        <v>Ignore</v>
      </c>
      <c r="B753" s="60" t="str">
        <f>IFERROR(VLOOKUP(J753,'TB mapping'!A:C,3,0),0)</f>
        <v>Ignore</v>
      </c>
      <c r="C753" s="60" t="str">
        <f t="shared" si="37"/>
        <v>HDUSDFIgnore</v>
      </c>
      <c r="D753" s="60" t="str">
        <f t="shared" si="38"/>
        <v>HDUSDFIgnore</v>
      </c>
      <c r="E753" s="54" t="s">
        <v>790</v>
      </c>
      <c r="F753" s="54" t="s">
        <v>1659</v>
      </c>
      <c r="G753" s="54" t="s">
        <v>1664</v>
      </c>
      <c r="H753" s="55">
        <v>110000</v>
      </c>
      <c r="I753" s="54" t="s">
        <v>795</v>
      </c>
      <c r="J753" s="55">
        <v>110247</v>
      </c>
      <c r="K753" s="55">
        <v>0</v>
      </c>
      <c r="L753" s="54" t="s">
        <v>1344</v>
      </c>
      <c r="M753" s="54" t="s">
        <v>793</v>
      </c>
      <c r="N753" s="55">
        <v>-819118608.86000001</v>
      </c>
      <c r="O753" s="55">
        <v>0</v>
      </c>
      <c r="P753" s="55">
        <v>0</v>
      </c>
      <c r="Q753" s="55">
        <v>763907820.13</v>
      </c>
      <c r="R753" s="55">
        <v>-55210788.729999997</v>
      </c>
      <c r="S753" s="55">
        <v>0</v>
      </c>
      <c r="T753" s="55">
        <v>-819118608.86000001</v>
      </c>
      <c r="U753" s="55">
        <v>0</v>
      </c>
      <c r="V753" s="55">
        <v>0</v>
      </c>
      <c r="W753" s="55">
        <v>763907820.13</v>
      </c>
      <c r="X753" s="55">
        <v>-55210788.729999997</v>
      </c>
      <c r="Y753" s="55">
        <v>0</v>
      </c>
      <c r="Z753" s="61">
        <f t="shared" si="39"/>
        <v>76.390782013000006</v>
      </c>
      <c r="AA753" s="59" t="str">
        <f>HLOOKUP(F753,'HY Financials'!$4:$4,1,0)</f>
        <v>HDUSDF</v>
      </c>
    </row>
    <row r="754" spans="1:27">
      <c r="A754" s="60" t="str">
        <f>IFERROR(VLOOKUP(J754,'TB mapping'!A:D,4,0),0)</f>
        <v>Ignore</v>
      </c>
      <c r="B754" s="60" t="str">
        <f>IFERROR(VLOOKUP(J754,'TB mapping'!A:C,3,0),0)</f>
        <v>Ignore</v>
      </c>
      <c r="C754" s="60" t="str">
        <f t="shared" si="37"/>
        <v>HDUSDFIgnore</v>
      </c>
      <c r="D754" s="60" t="str">
        <f t="shared" si="38"/>
        <v>HDUSDFIgnore</v>
      </c>
      <c r="E754" s="54" t="s">
        <v>790</v>
      </c>
      <c r="F754" s="54" t="s">
        <v>1659</v>
      </c>
      <c r="G754" s="54" t="s">
        <v>1664</v>
      </c>
      <c r="H754" s="55">
        <v>132000</v>
      </c>
      <c r="I754" s="54" t="s">
        <v>797</v>
      </c>
      <c r="J754" s="55">
        <v>132121</v>
      </c>
      <c r="K754" s="55">
        <v>0</v>
      </c>
      <c r="L754" s="54" t="s">
        <v>990</v>
      </c>
      <c r="M754" s="54" t="s">
        <v>793</v>
      </c>
      <c r="N754" s="55">
        <v>-831374000</v>
      </c>
      <c r="O754" s="55">
        <v>0</v>
      </c>
      <c r="P754" s="55">
        <v>0</v>
      </c>
      <c r="Q754" s="55">
        <v>2053074657.53</v>
      </c>
      <c r="R754" s="55">
        <v>0</v>
      </c>
      <c r="S754" s="55">
        <v>1221700657.53</v>
      </c>
      <c r="T754" s="55">
        <v>-831374000</v>
      </c>
      <c r="U754" s="55">
        <v>0</v>
      </c>
      <c r="V754" s="55">
        <v>0</v>
      </c>
      <c r="W754" s="55">
        <v>2053074657.53</v>
      </c>
      <c r="X754" s="55">
        <v>0</v>
      </c>
      <c r="Y754" s="55">
        <v>1221700657.53</v>
      </c>
      <c r="Z754" s="61">
        <f t="shared" si="39"/>
        <v>205.307465753</v>
      </c>
      <c r="AA754" s="59" t="str">
        <f>HLOOKUP(F754,'HY Financials'!$4:$4,1,0)</f>
        <v>HDUSDF</v>
      </c>
    </row>
    <row r="755" spans="1:27">
      <c r="A755" s="60" t="str">
        <f>IFERROR(VLOOKUP(J755,'TB mapping'!A:D,4,0),0)</f>
        <v>Ignore</v>
      </c>
      <c r="B755" s="60" t="str">
        <f>IFERROR(VLOOKUP(J755,'TB mapping'!A:C,3,0),0)</f>
        <v>Ignore</v>
      </c>
      <c r="C755" s="60" t="str">
        <f t="shared" si="37"/>
        <v>HDUSDFIgnore</v>
      </c>
      <c r="D755" s="60" t="str">
        <f t="shared" si="38"/>
        <v>HDUSDFIgnore</v>
      </c>
      <c r="E755" s="54" t="s">
        <v>790</v>
      </c>
      <c r="F755" s="54" t="s">
        <v>1659</v>
      </c>
      <c r="G755" s="54" t="s">
        <v>1664</v>
      </c>
      <c r="H755" s="55">
        <v>132000</v>
      </c>
      <c r="I755" s="54" t="s">
        <v>797</v>
      </c>
      <c r="J755" s="55">
        <v>132124</v>
      </c>
      <c r="K755" s="55">
        <v>0</v>
      </c>
      <c r="L755" s="54" t="s">
        <v>884</v>
      </c>
      <c r="M755" s="54" t="s">
        <v>793</v>
      </c>
      <c r="N755" s="55">
        <v>0</v>
      </c>
      <c r="O755" s="55">
        <v>1906572.63</v>
      </c>
      <c r="P755" s="55">
        <v>-1906571.65</v>
      </c>
      <c r="Q755" s="55">
        <v>0</v>
      </c>
      <c r="R755" s="55">
        <v>0</v>
      </c>
      <c r="S755" s="55">
        <v>0.98</v>
      </c>
      <c r="T755" s="55">
        <v>0</v>
      </c>
      <c r="U755" s="55">
        <v>1906572.63</v>
      </c>
      <c r="V755" s="55">
        <v>-1906571.65</v>
      </c>
      <c r="W755" s="55">
        <v>0</v>
      </c>
      <c r="X755" s="55">
        <v>0</v>
      </c>
      <c r="Y755" s="55">
        <v>0.98</v>
      </c>
      <c r="Z755" s="61">
        <f t="shared" si="39"/>
        <v>-0.19065716499999999</v>
      </c>
      <c r="AA755" s="59" t="str">
        <f>HLOOKUP(F755,'HY Financials'!$4:$4,1,0)</f>
        <v>HDUSDF</v>
      </c>
    </row>
    <row r="756" spans="1:27">
      <c r="A756" s="60" t="str">
        <f>IFERROR(VLOOKUP(J756,'TB mapping'!A:D,4,0),0)</f>
        <v>Ignore</v>
      </c>
      <c r="B756" s="60" t="str">
        <f>IFERROR(VLOOKUP(J756,'TB mapping'!A:C,3,0),0)</f>
        <v>Ignore</v>
      </c>
      <c r="C756" s="60" t="str">
        <f t="shared" si="37"/>
        <v>HDUSDFIgnore</v>
      </c>
      <c r="D756" s="60" t="str">
        <f t="shared" si="38"/>
        <v>HDUSDFIgnore</v>
      </c>
      <c r="E756" s="54" t="s">
        <v>790</v>
      </c>
      <c r="F756" s="54" t="s">
        <v>1659</v>
      </c>
      <c r="G756" s="54" t="s">
        <v>1664</v>
      </c>
      <c r="H756" s="55">
        <v>132000</v>
      </c>
      <c r="I756" s="54" t="s">
        <v>797</v>
      </c>
      <c r="J756" s="55">
        <v>132160</v>
      </c>
      <c r="K756" s="55">
        <v>0</v>
      </c>
      <c r="L756" s="54" t="s">
        <v>885</v>
      </c>
      <c r="M756" s="54" t="s">
        <v>793</v>
      </c>
      <c r="N756" s="55">
        <v>-1448259131.5</v>
      </c>
      <c r="O756" s="55">
        <v>0</v>
      </c>
      <c r="P756" s="55">
        <v>0</v>
      </c>
      <c r="Q756" s="55">
        <v>1448259131.5</v>
      </c>
      <c r="R756" s="55">
        <v>0</v>
      </c>
      <c r="S756" s="55">
        <v>0</v>
      </c>
      <c r="T756" s="55">
        <v>-1448259131.5</v>
      </c>
      <c r="U756" s="55">
        <v>0</v>
      </c>
      <c r="V756" s="55">
        <v>0</v>
      </c>
      <c r="W756" s="55">
        <v>1448259131.5</v>
      </c>
      <c r="X756" s="55">
        <v>0</v>
      </c>
      <c r="Y756" s="55">
        <v>0</v>
      </c>
      <c r="Z756" s="61">
        <f t="shared" si="39"/>
        <v>144.82591314999999</v>
      </c>
      <c r="AA756" s="59" t="str">
        <f>HLOOKUP(F756,'HY Financials'!$4:$4,1,0)</f>
        <v>HDUSDF</v>
      </c>
    </row>
    <row r="757" spans="1:27">
      <c r="A757" s="60" t="str">
        <f>IFERROR(VLOOKUP(J757,'TB mapping'!A:D,4,0),0)</f>
        <v>Ignore</v>
      </c>
      <c r="B757" s="60" t="str">
        <f>IFERROR(VLOOKUP(J757,'TB mapping'!A:C,3,0),0)</f>
        <v>Ignore</v>
      </c>
      <c r="C757" s="60" t="str">
        <f t="shared" si="37"/>
        <v>HDUSDFIgnore</v>
      </c>
      <c r="D757" s="60" t="str">
        <f t="shared" si="38"/>
        <v>HDUSDFIgnore</v>
      </c>
      <c r="E757" s="54" t="s">
        <v>790</v>
      </c>
      <c r="F757" s="54" t="s">
        <v>1659</v>
      </c>
      <c r="G757" s="54" t="s">
        <v>1664</v>
      </c>
      <c r="H757" s="55">
        <v>140000</v>
      </c>
      <c r="I757" s="54" t="s">
        <v>799</v>
      </c>
      <c r="J757" s="55">
        <v>140314</v>
      </c>
      <c r="K757" s="55">
        <v>0</v>
      </c>
      <c r="L757" s="54" t="s">
        <v>878</v>
      </c>
      <c r="M757" s="54" t="s">
        <v>793</v>
      </c>
      <c r="N757" s="55">
        <v>-7157921051.5500002</v>
      </c>
      <c r="O757" s="55">
        <v>0</v>
      </c>
      <c r="P757" s="55">
        <v>-3736810831.3499999</v>
      </c>
      <c r="Q757" s="55">
        <v>0</v>
      </c>
      <c r="R757" s="55">
        <v>-10894731882.9</v>
      </c>
      <c r="S757" s="55">
        <v>0</v>
      </c>
      <c r="T757" s="55">
        <v>-7157921051.5500002</v>
      </c>
      <c r="U757" s="55">
        <v>0</v>
      </c>
      <c r="V757" s="55">
        <v>-3736810831.3499999</v>
      </c>
      <c r="W757" s="55">
        <v>0</v>
      </c>
      <c r="X757" s="55">
        <v>-10894731882.9</v>
      </c>
      <c r="Y757" s="55">
        <v>0</v>
      </c>
      <c r="Z757" s="61">
        <f t="shared" si="39"/>
        <v>-373.68108313499999</v>
      </c>
      <c r="AA757" s="59" t="str">
        <f>HLOOKUP(F757,'HY Financials'!$4:$4,1,0)</f>
        <v>HDUSDF</v>
      </c>
    </row>
    <row r="758" spans="1:27">
      <c r="A758" s="60" t="str">
        <f>IFERROR(VLOOKUP(J758,'TB mapping'!A:D,4,0),0)</f>
        <v>Ignore</v>
      </c>
      <c r="B758" s="60" t="str">
        <f>IFERROR(VLOOKUP(J758,'TB mapping'!A:C,3,0),0)</f>
        <v>Ignore</v>
      </c>
      <c r="C758" s="60" t="str">
        <f t="shared" si="37"/>
        <v>HDUSDFIgnore</v>
      </c>
      <c r="D758" s="60" t="str">
        <f t="shared" si="38"/>
        <v>HDUSDFIgnore</v>
      </c>
      <c r="E758" s="54" t="s">
        <v>790</v>
      </c>
      <c r="F758" s="54" t="s">
        <v>1659</v>
      </c>
      <c r="G758" s="54" t="s">
        <v>1664</v>
      </c>
      <c r="H758" s="55">
        <v>140000</v>
      </c>
      <c r="I758" s="54" t="s">
        <v>799</v>
      </c>
      <c r="J758" s="55">
        <v>140500</v>
      </c>
      <c r="K758" s="55">
        <v>0</v>
      </c>
      <c r="L758" s="54" t="s">
        <v>800</v>
      </c>
      <c r="M758" s="54" t="s">
        <v>793</v>
      </c>
      <c r="N758" s="55">
        <v>-1000.11</v>
      </c>
      <c r="O758" s="55">
        <v>0</v>
      </c>
      <c r="P758" s="55">
        <v>-35499.730000000003</v>
      </c>
      <c r="Q758" s="55">
        <v>0</v>
      </c>
      <c r="R758" s="55">
        <v>-36499.840000000004</v>
      </c>
      <c r="S758" s="55">
        <v>0</v>
      </c>
      <c r="T758" s="55">
        <v>-1000.11</v>
      </c>
      <c r="U758" s="55">
        <v>0</v>
      </c>
      <c r="V758" s="55">
        <v>-35499.730000000003</v>
      </c>
      <c r="W758" s="55">
        <v>0</v>
      </c>
      <c r="X758" s="55">
        <v>-36499.840000000004</v>
      </c>
      <c r="Y758" s="55">
        <v>0</v>
      </c>
      <c r="Z758" s="61">
        <f t="shared" si="39"/>
        <v>-3.5499730000000001E-3</v>
      </c>
      <c r="AA758" s="59" t="str">
        <f>HLOOKUP(F758,'HY Financials'!$4:$4,1,0)</f>
        <v>HDUSDF</v>
      </c>
    </row>
    <row r="759" spans="1:27">
      <c r="A759" s="60" t="str">
        <f>IFERROR(VLOOKUP(J759,'TB mapping'!A:D,4,0),0)</f>
        <v>Ignore</v>
      </c>
      <c r="B759" s="60" t="str">
        <f>IFERROR(VLOOKUP(J759,'TB mapping'!A:C,3,0),0)</f>
        <v>Ignore</v>
      </c>
      <c r="C759" s="60" t="str">
        <f t="shared" si="37"/>
        <v>HDUSDFIgnore</v>
      </c>
      <c r="D759" s="60" t="str">
        <f t="shared" si="38"/>
        <v>HDUSDFIgnore</v>
      </c>
      <c r="E759" s="54" t="s">
        <v>790</v>
      </c>
      <c r="F759" s="54" t="s">
        <v>1659</v>
      </c>
      <c r="G759" s="54" t="s">
        <v>1664</v>
      </c>
      <c r="H759" s="55">
        <v>140000</v>
      </c>
      <c r="I759" s="54" t="s">
        <v>799</v>
      </c>
      <c r="J759" s="55">
        <v>140504</v>
      </c>
      <c r="K759" s="55">
        <v>0</v>
      </c>
      <c r="L759" s="54" t="s">
        <v>801</v>
      </c>
      <c r="M759" s="54" t="s">
        <v>793</v>
      </c>
      <c r="N759" s="55">
        <v>0</v>
      </c>
      <c r="O759" s="55">
        <v>1003530377.13</v>
      </c>
      <c r="P759" s="55">
        <v>-2203832849.0999999</v>
      </c>
      <c r="Q759" s="55">
        <v>0</v>
      </c>
      <c r="R759" s="55">
        <v>-1200302471.97</v>
      </c>
      <c r="S759" s="55">
        <v>0</v>
      </c>
      <c r="T759" s="55">
        <v>0</v>
      </c>
      <c r="U759" s="55">
        <v>1003530377.13</v>
      </c>
      <c r="V759" s="55">
        <v>-2203832849.0999999</v>
      </c>
      <c r="W759" s="55">
        <v>0</v>
      </c>
      <c r="X759" s="55">
        <v>-1200302471.97</v>
      </c>
      <c r="Y759" s="55">
        <v>0</v>
      </c>
      <c r="Z759" s="61">
        <f t="shared" si="39"/>
        <v>-220.38328490999999</v>
      </c>
      <c r="AA759" s="59" t="str">
        <f>HLOOKUP(F759,'HY Financials'!$4:$4,1,0)</f>
        <v>HDUSDF</v>
      </c>
    </row>
    <row r="760" spans="1:27">
      <c r="A760" s="60" t="str">
        <f>IFERROR(VLOOKUP(J760,'TB mapping'!A:D,4,0),0)</f>
        <v>Ignore</v>
      </c>
      <c r="B760" s="60" t="str">
        <f>IFERROR(VLOOKUP(J760,'TB mapping'!A:C,3,0),0)</f>
        <v>Ignore</v>
      </c>
      <c r="C760" s="60" t="str">
        <f t="shared" si="37"/>
        <v>HDUSDFIgnore</v>
      </c>
      <c r="D760" s="60" t="str">
        <f t="shared" si="38"/>
        <v>HDUSDFIgnore</v>
      </c>
      <c r="E760" s="54" t="s">
        <v>790</v>
      </c>
      <c r="F760" s="54" t="s">
        <v>1659</v>
      </c>
      <c r="G760" s="54" t="s">
        <v>1664</v>
      </c>
      <c r="H760" s="55">
        <v>140000</v>
      </c>
      <c r="I760" s="54" t="s">
        <v>799</v>
      </c>
      <c r="J760" s="55">
        <v>140505</v>
      </c>
      <c r="K760" s="55">
        <v>0</v>
      </c>
      <c r="L760" s="54" t="s">
        <v>802</v>
      </c>
      <c r="M760" s="54" t="s">
        <v>793</v>
      </c>
      <c r="N760" s="55">
        <v>0</v>
      </c>
      <c r="O760" s="55">
        <v>0.08</v>
      </c>
      <c r="P760" s="55">
        <v>0</v>
      </c>
      <c r="Q760" s="55">
        <v>0.31</v>
      </c>
      <c r="R760" s="55">
        <v>0</v>
      </c>
      <c r="S760" s="55">
        <v>0.39</v>
      </c>
      <c r="T760" s="55">
        <v>0</v>
      </c>
      <c r="U760" s="55">
        <v>0.08</v>
      </c>
      <c r="V760" s="55">
        <v>0</v>
      </c>
      <c r="W760" s="55">
        <v>0.31</v>
      </c>
      <c r="X760" s="55">
        <v>0</v>
      </c>
      <c r="Y760" s="55">
        <v>0.39</v>
      </c>
      <c r="Z760" s="61">
        <f t="shared" si="39"/>
        <v>3.1E-8</v>
      </c>
      <c r="AA760" s="59" t="str">
        <f>HLOOKUP(F760,'HY Financials'!$4:$4,1,0)</f>
        <v>HDUSDF</v>
      </c>
    </row>
    <row r="761" spans="1:27">
      <c r="A761" s="60" t="str">
        <f>IFERROR(VLOOKUP(J761,'TB mapping'!A:D,4,0),0)</f>
        <v>Ignore</v>
      </c>
      <c r="B761" s="60" t="str">
        <f>IFERROR(VLOOKUP(J761,'TB mapping'!A:C,3,0),0)</f>
        <v>Ignore</v>
      </c>
      <c r="C761" s="60" t="str">
        <f t="shared" si="37"/>
        <v>HDUSDFIgnore</v>
      </c>
      <c r="D761" s="60" t="str">
        <f t="shared" si="38"/>
        <v>HDUSDFIgnore</v>
      </c>
      <c r="E761" s="54" t="s">
        <v>790</v>
      </c>
      <c r="F761" s="54" t="s">
        <v>1659</v>
      </c>
      <c r="G761" s="54" t="s">
        <v>1664</v>
      </c>
      <c r="H761" s="55">
        <v>140000</v>
      </c>
      <c r="I761" s="54" t="s">
        <v>799</v>
      </c>
      <c r="J761" s="55">
        <v>141675</v>
      </c>
      <c r="K761" s="55">
        <v>0</v>
      </c>
      <c r="L761" s="54" t="s">
        <v>803</v>
      </c>
      <c r="M761" s="54" t="s">
        <v>793</v>
      </c>
      <c r="N761" s="55">
        <v>-197531.89</v>
      </c>
      <c r="O761" s="55">
        <v>0</v>
      </c>
      <c r="P761" s="55">
        <v>-71064.94</v>
      </c>
      <c r="Q761" s="55">
        <v>0</v>
      </c>
      <c r="R761" s="55">
        <v>-268596.83</v>
      </c>
      <c r="S761" s="55">
        <v>0</v>
      </c>
      <c r="T761" s="55">
        <v>-197531.89</v>
      </c>
      <c r="U761" s="55">
        <v>0</v>
      </c>
      <c r="V761" s="55">
        <v>-71064.94</v>
      </c>
      <c r="W761" s="55">
        <v>0</v>
      </c>
      <c r="X761" s="55">
        <v>-268596.83</v>
      </c>
      <c r="Y761" s="55">
        <v>0</v>
      </c>
      <c r="Z761" s="61">
        <f t="shared" si="39"/>
        <v>-7.1064940000000005E-3</v>
      </c>
      <c r="AA761" s="59" t="str">
        <f>HLOOKUP(F761,'HY Financials'!$4:$4,1,0)</f>
        <v>HDUSDF</v>
      </c>
    </row>
    <row r="762" spans="1:27">
      <c r="A762" s="60" t="str">
        <f>IFERROR(VLOOKUP(J762,'TB mapping'!A:D,4,0),0)</f>
        <v>Ignore</v>
      </c>
      <c r="B762" s="60" t="str">
        <f>IFERROR(VLOOKUP(J762,'TB mapping'!A:C,3,0),0)</f>
        <v>Ignore</v>
      </c>
      <c r="C762" s="60" t="str">
        <f t="shared" si="37"/>
        <v>HDUSDFIgnore</v>
      </c>
      <c r="D762" s="60" t="str">
        <f t="shared" si="38"/>
        <v>HDUSDFIgnore</v>
      </c>
      <c r="E762" s="54" t="s">
        <v>790</v>
      </c>
      <c r="F762" s="54" t="s">
        <v>1659</v>
      </c>
      <c r="G762" s="54" t="s">
        <v>1664</v>
      </c>
      <c r="H762" s="55">
        <v>152000</v>
      </c>
      <c r="I762" s="54" t="s">
        <v>804</v>
      </c>
      <c r="J762" s="55">
        <v>152120</v>
      </c>
      <c r="K762" s="55">
        <v>0</v>
      </c>
      <c r="L762" s="54" t="s">
        <v>805</v>
      </c>
      <c r="M762" s="54" t="s">
        <v>793</v>
      </c>
      <c r="N762" s="55">
        <v>-366832204.10000002</v>
      </c>
      <c r="O762" s="55">
        <v>0</v>
      </c>
      <c r="P762" s="55">
        <v>0</v>
      </c>
      <c r="Q762" s="55">
        <v>323042341.07999998</v>
      </c>
      <c r="R762" s="55">
        <v>-43789863.020000003</v>
      </c>
      <c r="S762" s="55">
        <v>0</v>
      </c>
      <c r="T762" s="55">
        <v>-366832204.10000002</v>
      </c>
      <c r="U762" s="55">
        <v>0</v>
      </c>
      <c r="V762" s="55">
        <v>0</v>
      </c>
      <c r="W762" s="55">
        <v>323042341.07999998</v>
      </c>
      <c r="X762" s="55">
        <v>-43789863.020000003</v>
      </c>
      <c r="Y762" s="55">
        <v>0</v>
      </c>
      <c r="Z762" s="61">
        <f t="shared" si="39"/>
        <v>32.304234107999996</v>
      </c>
      <c r="AA762" s="59" t="str">
        <f>HLOOKUP(F762,'HY Financials'!$4:$4,1,0)</f>
        <v>HDUSDF</v>
      </c>
    </row>
    <row r="763" spans="1:27">
      <c r="A763" s="60" t="str">
        <f>IFERROR(VLOOKUP(J763,'TB mapping'!A:D,4,0),0)</f>
        <v>Ignore</v>
      </c>
      <c r="B763" s="60" t="str">
        <f>IFERROR(VLOOKUP(J763,'TB mapping'!A:C,3,0),0)</f>
        <v>Ignore</v>
      </c>
      <c r="C763" s="60" t="str">
        <f t="shared" si="37"/>
        <v>HDUSDFIgnore</v>
      </c>
      <c r="D763" s="60" t="str">
        <f t="shared" si="38"/>
        <v>HDUSDFIgnore</v>
      </c>
      <c r="E763" s="54" t="s">
        <v>790</v>
      </c>
      <c r="F763" s="54" t="s">
        <v>1659</v>
      </c>
      <c r="G763" s="54" t="s">
        <v>1664</v>
      </c>
      <c r="H763" s="55">
        <v>152000</v>
      </c>
      <c r="I763" s="54" t="s">
        <v>804</v>
      </c>
      <c r="J763" s="55">
        <v>152145</v>
      </c>
      <c r="K763" s="55">
        <v>0</v>
      </c>
      <c r="L763" s="54" t="s">
        <v>869</v>
      </c>
      <c r="M763" s="54" t="s">
        <v>793</v>
      </c>
      <c r="N763" s="55">
        <v>-718577.15</v>
      </c>
      <c r="O763" s="55">
        <v>0</v>
      </c>
      <c r="P763" s="55">
        <v>0</v>
      </c>
      <c r="Q763" s="55">
        <v>718577.15</v>
      </c>
      <c r="R763" s="55">
        <v>0</v>
      </c>
      <c r="S763" s="55">
        <v>0</v>
      </c>
      <c r="T763" s="55">
        <v>-718577.15</v>
      </c>
      <c r="U763" s="55">
        <v>0</v>
      </c>
      <c r="V763" s="55">
        <v>0</v>
      </c>
      <c r="W763" s="55">
        <v>718577.15</v>
      </c>
      <c r="X763" s="55">
        <v>0</v>
      </c>
      <c r="Y763" s="55">
        <v>0</v>
      </c>
      <c r="Z763" s="61">
        <f t="shared" si="39"/>
        <v>7.1857715000000003E-2</v>
      </c>
      <c r="AA763" s="59" t="str">
        <f>HLOOKUP(F763,'HY Financials'!$4:$4,1,0)</f>
        <v>HDUSDF</v>
      </c>
    </row>
    <row r="764" spans="1:27">
      <c r="A764" s="60" t="str">
        <f>IFERROR(VLOOKUP(J764,'TB mapping'!A:D,4,0),0)</f>
        <v>Ignore</v>
      </c>
      <c r="B764" s="60" t="str">
        <f>IFERROR(VLOOKUP(J764,'TB mapping'!A:C,3,0),0)</f>
        <v>Ignore</v>
      </c>
      <c r="C764" s="60" t="str">
        <f t="shared" si="37"/>
        <v>HDUSDFIgnore</v>
      </c>
      <c r="D764" s="60" t="str">
        <f t="shared" si="38"/>
        <v>HDUSDFIgnore</v>
      </c>
      <c r="E764" s="54" t="s">
        <v>790</v>
      </c>
      <c r="F764" s="54" t="s">
        <v>1659</v>
      </c>
      <c r="G764" s="54" t="s">
        <v>1664</v>
      </c>
      <c r="H764" s="55">
        <v>152000</v>
      </c>
      <c r="I764" s="54" t="s">
        <v>804</v>
      </c>
      <c r="J764" s="55">
        <v>152180</v>
      </c>
      <c r="K764" s="55">
        <v>0</v>
      </c>
      <c r="L764" s="54" t="s">
        <v>1039</v>
      </c>
      <c r="M764" s="54" t="s">
        <v>793</v>
      </c>
      <c r="N764" s="55">
        <v>-28131593</v>
      </c>
      <c r="O764" s="55">
        <v>0</v>
      </c>
      <c r="P764" s="55">
        <v>-13515594</v>
      </c>
      <c r="Q764" s="55">
        <v>0</v>
      </c>
      <c r="R764" s="55">
        <v>-41647187</v>
      </c>
      <c r="S764" s="55">
        <v>0</v>
      </c>
      <c r="T764" s="55">
        <v>-28131593</v>
      </c>
      <c r="U764" s="55">
        <v>0</v>
      </c>
      <c r="V764" s="55">
        <v>-13515594</v>
      </c>
      <c r="W764" s="55">
        <v>0</v>
      </c>
      <c r="X764" s="55">
        <v>-41647187</v>
      </c>
      <c r="Y764" s="55">
        <v>0</v>
      </c>
      <c r="Z764" s="61">
        <f t="shared" si="39"/>
        <v>-1.3515594</v>
      </c>
      <c r="AA764" s="59" t="str">
        <f>HLOOKUP(F764,'HY Financials'!$4:$4,1,0)</f>
        <v>HDUSDF</v>
      </c>
    </row>
    <row r="765" spans="1:27">
      <c r="A765" s="60" t="str">
        <f>IFERROR(VLOOKUP(J765,'TB mapping'!A:D,4,0),0)</f>
        <v>Ignore</v>
      </c>
      <c r="B765" s="60" t="str">
        <f>IFERROR(VLOOKUP(J765,'TB mapping'!A:C,3,0),0)</f>
        <v>Ignore</v>
      </c>
      <c r="C765" s="60" t="str">
        <f t="shared" si="37"/>
        <v>HDUSDFIgnore</v>
      </c>
      <c r="D765" s="60" t="str">
        <f t="shared" si="38"/>
        <v>HDUSDFIgnore</v>
      </c>
      <c r="E765" s="54" t="s">
        <v>790</v>
      </c>
      <c r="F765" s="54" t="s">
        <v>1659</v>
      </c>
      <c r="G765" s="54" t="s">
        <v>1664</v>
      </c>
      <c r="H765" s="55">
        <v>152000</v>
      </c>
      <c r="I765" s="54" t="s">
        <v>804</v>
      </c>
      <c r="J765" s="55">
        <v>152181</v>
      </c>
      <c r="K765" s="55">
        <v>0</v>
      </c>
      <c r="L765" s="54" t="s">
        <v>870</v>
      </c>
      <c r="M765" s="54" t="s">
        <v>793</v>
      </c>
      <c r="N765" s="55">
        <v>-32712919.829999998</v>
      </c>
      <c r="O765" s="55">
        <v>0</v>
      </c>
      <c r="P765" s="55">
        <v>-15573944.34</v>
      </c>
      <c r="Q765" s="55">
        <v>0</v>
      </c>
      <c r="R765" s="55">
        <v>-48286864.170000002</v>
      </c>
      <c r="S765" s="55">
        <v>0</v>
      </c>
      <c r="T765" s="55">
        <v>-32712919.829999998</v>
      </c>
      <c r="U765" s="55">
        <v>0</v>
      </c>
      <c r="V765" s="55">
        <v>-15573944.34</v>
      </c>
      <c r="W765" s="55">
        <v>0</v>
      </c>
      <c r="X765" s="55">
        <v>-48286864.170000002</v>
      </c>
      <c r="Y765" s="55">
        <v>0</v>
      </c>
      <c r="Z765" s="61">
        <f t="shared" si="39"/>
        <v>-1.5573944339999999</v>
      </c>
      <c r="AA765" s="59" t="str">
        <f>HLOOKUP(F765,'HY Financials'!$4:$4,1,0)</f>
        <v>HDUSDF</v>
      </c>
    </row>
    <row r="766" spans="1:27">
      <c r="A766" s="60">
        <f>IFERROR(VLOOKUP(J766,'TB mapping'!A:D,4,0),0)</f>
        <v>0</v>
      </c>
      <c r="B766" s="60">
        <f>IFERROR(VLOOKUP(J766,'TB mapping'!A:C,3,0),0)</f>
        <v>0</v>
      </c>
      <c r="C766" s="60" t="str">
        <f t="shared" si="37"/>
        <v>HDUSDF0</v>
      </c>
      <c r="D766" s="60" t="str">
        <f t="shared" si="38"/>
        <v>HDUSDF0</v>
      </c>
      <c r="E766" s="54" t="s">
        <v>790</v>
      </c>
      <c r="F766" s="54" t="s">
        <v>1659</v>
      </c>
      <c r="G766" s="54" t="s">
        <v>1664</v>
      </c>
      <c r="H766" s="55">
        <v>152000</v>
      </c>
      <c r="I766" s="54" t="s">
        <v>804</v>
      </c>
      <c r="J766" s="55">
        <v>152230</v>
      </c>
      <c r="K766" s="55">
        <v>0</v>
      </c>
      <c r="L766" s="54" t="s">
        <v>1804</v>
      </c>
      <c r="M766" s="54" t="s">
        <v>793</v>
      </c>
      <c r="N766" s="55">
        <v>-76422.25</v>
      </c>
      <c r="O766" s="55">
        <v>0</v>
      </c>
      <c r="P766" s="55">
        <v>0</v>
      </c>
      <c r="Q766" s="55">
        <v>76422.25</v>
      </c>
      <c r="R766" s="55">
        <v>0</v>
      </c>
      <c r="S766" s="55">
        <v>0</v>
      </c>
      <c r="T766" s="55">
        <v>-76422.25</v>
      </c>
      <c r="U766" s="55">
        <v>0</v>
      </c>
      <c r="V766" s="55">
        <v>0</v>
      </c>
      <c r="W766" s="55">
        <v>76422.25</v>
      </c>
      <c r="X766" s="55">
        <v>0</v>
      </c>
      <c r="Y766" s="55">
        <v>0</v>
      </c>
      <c r="Z766" s="61">
        <f t="shared" si="39"/>
        <v>7.6422249999999999E-3</v>
      </c>
      <c r="AA766" s="59" t="str">
        <f>HLOOKUP(F766,'HY Financials'!$4:$4,1,0)</f>
        <v>HDUSDF</v>
      </c>
    </row>
    <row r="767" spans="1:27">
      <c r="A767" s="60" t="str">
        <f>IFERROR(VLOOKUP(J767,'TB mapping'!A:D,4,0),0)</f>
        <v>Ignore</v>
      </c>
      <c r="B767" s="60" t="str">
        <f>IFERROR(VLOOKUP(J767,'TB mapping'!A:C,3,0),0)</f>
        <v>Ignore</v>
      </c>
      <c r="C767" s="60" t="str">
        <f t="shared" si="37"/>
        <v>HDUSDFIgnore</v>
      </c>
      <c r="D767" s="60" t="str">
        <f t="shared" si="38"/>
        <v>HDUSDFIgnore</v>
      </c>
      <c r="E767" s="54" t="s">
        <v>790</v>
      </c>
      <c r="F767" s="54" t="s">
        <v>1659</v>
      </c>
      <c r="G767" s="54" t="s">
        <v>1664</v>
      </c>
      <c r="H767" s="55">
        <v>152000</v>
      </c>
      <c r="I767" s="54" t="s">
        <v>804</v>
      </c>
      <c r="J767" s="55">
        <v>152247</v>
      </c>
      <c r="K767" s="55">
        <v>0</v>
      </c>
      <c r="L767" s="54" t="s">
        <v>1345</v>
      </c>
      <c r="M767" s="54" t="s">
        <v>793</v>
      </c>
      <c r="N767" s="55">
        <v>-72291.14</v>
      </c>
      <c r="O767" s="55">
        <v>0</v>
      </c>
      <c r="P767" s="55">
        <v>0</v>
      </c>
      <c r="Q767" s="55">
        <v>66813.320000000007</v>
      </c>
      <c r="R767" s="55">
        <v>-5477.82</v>
      </c>
      <c r="S767" s="55">
        <v>0</v>
      </c>
      <c r="T767" s="55">
        <v>-72291.14</v>
      </c>
      <c r="U767" s="55">
        <v>0</v>
      </c>
      <c r="V767" s="55">
        <v>0</v>
      </c>
      <c r="W767" s="55">
        <v>66813.320000000007</v>
      </c>
      <c r="X767" s="55">
        <v>-5477.82</v>
      </c>
      <c r="Y767" s="55">
        <v>0</v>
      </c>
      <c r="Z767" s="61">
        <f t="shared" si="39"/>
        <v>6.6813320000000008E-3</v>
      </c>
      <c r="AA767" s="59" t="str">
        <f>HLOOKUP(F767,'HY Financials'!$4:$4,1,0)</f>
        <v>HDUSDF</v>
      </c>
    </row>
    <row r="768" spans="1:27">
      <c r="A768" s="60" t="str">
        <f>IFERROR(VLOOKUP(J768,'TB mapping'!A:D,4,0),0)</f>
        <v>Ignore</v>
      </c>
      <c r="B768" s="60" t="str">
        <f>IFERROR(VLOOKUP(J768,'TB mapping'!A:C,3,0),0)</f>
        <v>Ignore</v>
      </c>
      <c r="C768" s="60" t="str">
        <f t="shared" si="37"/>
        <v>HDUSDFIgnore</v>
      </c>
      <c r="D768" s="60" t="str">
        <f t="shared" si="38"/>
        <v>HDUSDFIgnore</v>
      </c>
      <c r="E768" s="54" t="s">
        <v>790</v>
      </c>
      <c r="F768" s="54" t="s">
        <v>1659</v>
      </c>
      <c r="G768" s="54" t="s">
        <v>1664</v>
      </c>
      <c r="H768" s="55">
        <v>152000</v>
      </c>
      <c r="I768" s="54" t="s">
        <v>804</v>
      </c>
      <c r="J768" s="55">
        <v>153001</v>
      </c>
      <c r="K768" s="55">
        <v>0</v>
      </c>
      <c r="L768" s="54" t="s">
        <v>1139</v>
      </c>
      <c r="M768" s="54" t="s">
        <v>793</v>
      </c>
      <c r="N768" s="55">
        <v>-2354062.5</v>
      </c>
      <c r="O768" s="55">
        <v>0</v>
      </c>
      <c r="P768" s="55">
        <v>0</v>
      </c>
      <c r="Q768" s="55">
        <v>547366.5</v>
      </c>
      <c r="R768" s="55">
        <v>-1806696</v>
      </c>
      <c r="S768" s="55">
        <v>0</v>
      </c>
      <c r="T768" s="55">
        <v>-2354062.5</v>
      </c>
      <c r="U768" s="55">
        <v>0</v>
      </c>
      <c r="V768" s="55">
        <v>0</v>
      </c>
      <c r="W768" s="55">
        <v>547366.5</v>
      </c>
      <c r="X768" s="55">
        <v>-1806696</v>
      </c>
      <c r="Y768" s="55">
        <v>0</v>
      </c>
      <c r="Z768" s="61">
        <f t="shared" si="39"/>
        <v>5.4736649999999998E-2</v>
      </c>
      <c r="AA768" s="59" t="str">
        <f>HLOOKUP(F768,'HY Financials'!$4:$4,1,0)</f>
        <v>HDUSDF</v>
      </c>
    </row>
    <row r="769" spans="1:28">
      <c r="A769" s="60" t="str">
        <f>IFERROR(VLOOKUP(J769,'TB mapping'!A:D,4,0),0)</f>
        <v>Ignore</v>
      </c>
      <c r="B769" s="60" t="str">
        <f>IFERROR(VLOOKUP(J769,'TB mapping'!A:C,3,0),0)</f>
        <v>Ignore</v>
      </c>
      <c r="C769" s="60" t="str">
        <f t="shared" si="37"/>
        <v>HDUSDFIgnore</v>
      </c>
      <c r="D769" s="60" t="str">
        <f t="shared" si="38"/>
        <v>HDUSDFIgnore</v>
      </c>
      <c r="E769" s="54" t="s">
        <v>790</v>
      </c>
      <c r="F769" s="54" t="s">
        <v>1659</v>
      </c>
      <c r="G769" s="54" t="s">
        <v>1664</v>
      </c>
      <c r="H769" s="55">
        <v>160000</v>
      </c>
      <c r="I769" s="54" t="s">
        <v>807</v>
      </c>
      <c r="J769" s="55">
        <v>162110</v>
      </c>
      <c r="K769" s="55">
        <v>0</v>
      </c>
      <c r="L769" s="54" t="s">
        <v>1255</v>
      </c>
      <c r="M769" s="54" t="s">
        <v>793</v>
      </c>
      <c r="N769" s="55">
        <v>0</v>
      </c>
      <c r="O769" s="55">
        <v>354687.5</v>
      </c>
      <c r="P769" s="55">
        <v>-1131181.5</v>
      </c>
      <c r="Q769" s="55">
        <v>0</v>
      </c>
      <c r="R769" s="55">
        <v>-776494</v>
      </c>
      <c r="S769" s="55">
        <v>0</v>
      </c>
      <c r="T769" s="55">
        <v>0</v>
      </c>
      <c r="U769" s="55">
        <v>354687.5</v>
      </c>
      <c r="V769" s="55">
        <v>-1131181.5</v>
      </c>
      <c r="W769" s="55">
        <v>0</v>
      </c>
      <c r="X769" s="55">
        <v>-776494</v>
      </c>
      <c r="Y769" s="55">
        <v>0</v>
      </c>
      <c r="Z769" s="61">
        <f t="shared" si="39"/>
        <v>-0.11311815</v>
      </c>
      <c r="AA769" s="59" t="str">
        <f>HLOOKUP(F769,'HY Financials'!$4:$4,1,0)</f>
        <v>HDUSDF</v>
      </c>
    </row>
    <row r="770" spans="1:28">
      <c r="A770" s="60" t="str">
        <f>IFERROR(VLOOKUP(J770,'TB mapping'!A:D,4,0),0)</f>
        <v>Ignore</v>
      </c>
      <c r="B770" s="60" t="str">
        <f>IFERROR(VLOOKUP(J770,'TB mapping'!A:C,3,0),0)</f>
        <v>Ignore</v>
      </c>
      <c r="C770" s="60" t="str">
        <f t="shared" si="37"/>
        <v>HDUSDFIgnore</v>
      </c>
      <c r="D770" s="60" t="str">
        <f t="shared" si="38"/>
        <v>HDUSDFIgnore</v>
      </c>
      <c r="E770" s="54" t="s">
        <v>790</v>
      </c>
      <c r="F770" s="54" t="s">
        <v>1659</v>
      </c>
      <c r="G770" s="54" t="s">
        <v>1664</v>
      </c>
      <c r="H770" s="55">
        <v>160000</v>
      </c>
      <c r="I770" s="54" t="s">
        <v>807</v>
      </c>
      <c r="J770" s="55">
        <v>162120</v>
      </c>
      <c r="K770" s="55">
        <v>0</v>
      </c>
      <c r="L770" s="54" t="s">
        <v>808</v>
      </c>
      <c r="M770" s="54" t="s">
        <v>793</v>
      </c>
      <c r="N770" s="55">
        <v>0</v>
      </c>
      <c r="O770" s="55">
        <v>53484182.549999997</v>
      </c>
      <c r="P770" s="55">
        <v>-46061012.549999997</v>
      </c>
      <c r="Q770" s="55">
        <v>0</v>
      </c>
      <c r="R770" s="55">
        <v>0</v>
      </c>
      <c r="S770" s="55">
        <v>7423170</v>
      </c>
      <c r="T770" s="55">
        <v>0</v>
      </c>
      <c r="U770" s="55">
        <v>53484182.549999997</v>
      </c>
      <c r="V770" s="55">
        <v>-46061012.549999997</v>
      </c>
      <c r="W770" s="55">
        <v>0</v>
      </c>
      <c r="X770" s="55">
        <v>0</v>
      </c>
      <c r="Y770" s="55">
        <v>7423170</v>
      </c>
      <c r="Z770" s="61">
        <f t="shared" si="39"/>
        <v>-4.6061012549999996</v>
      </c>
      <c r="AA770" s="59" t="str">
        <f>HLOOKUP(F770,'HY Financials'!$4:$4,1,0)</f>
        <v>HDUSDF</v>
      </c>
    </row>
    <row r="771" spans="1:28">
      <c r="A771" s="60" t="str">
        <f>IFERROR(VLOOKUP(J771,'TB mapping'!A:D,4,0),0)</f>
        <v>Ignore</v>
      </c>
      <c r="B771" s="60" t="str">
        <f>IFERROR(VLOOKUP(J771,'TB mapping'!A:C,3,0),0)</f>
        <v>Ignore</v>
      </c>
      <c r="C771" s="60" t="str">
        <f t="shared" si="37"/>
        <v>HDUSDFIgnore</v>
      </c>
      <c r="D771" s="60" t="str">
        <f t="shared" si="38"/>
        <v>HDUSDFIgnore</v>
      </c>
      <c r="E771" s="54" t="s">
        <v>790</v>
      </c>
      <c r="F771" s="54" t="s">
        <v>1659</v>
      </c>
      <c r="G771" s="54" t="s">
        <v>1664</v>
      </c>
      <c r="H771" s="55">
        <v>160000</v>
      </c>
      <c r="I771" s="54" t="s">
        <v>807</v>
      </c>
      <c r="J771" s="55">
        <v>162145</v>
      </c>
      <c r="K771" s="55">
        <v>0</v>
      </c>
      <c r="L771" s="54" t="s">
        <v>871</v>
      </c>
      <c r="M771" s="54" t="s">
        <v>793</v>
      </c>
      <c r="N771" s="55">
        <v>-26969.85</v>
      </c>
      <c r="O771" s="55">
        <v>0</v>
      </c>
      <c r="P771" s="55">
        <v>0</v>
      </c>
      <c r="Q771" s="55">
        <v>26969.85</v>
      </c>
      <c r="R771" s="55">
        <v>0</v>
      </c>
      <c r="S771" s="55">
        <v>0</v>
      </c>
      <c r="T771" s="55">
        <v>-26969.85</v>
      </c>
      <c r="U771" s="55">
        <v>0</v>
      </c>
      <c r="V771" s="55">
        <v>0</v>
      </c>
      <c r="W771" s="55">
        <v>26969.85</v>
      </c>
      <c r="X771" s="55">
        <v>0</v>
      </c>
      <c r="Y771" s="55">
        <v>0</v>
      </c>
      <c r="Z771" s="61">
        <f t="shared" si="39"/>
        <v>2.6969849999999998E-3</v>
      </c>
      <c r="AA771" s="59" t="str">
        <f>HLOOKUP(F771,'HY Financials'!$4:$4,1,0)</f>
        <v>HDUSDF</v>
      </c>
    </row>
    <row r="772" spans="1:28">
      <c r="A772" s="60" t="str">
        <f>IFERROR(VLOOKUP(J772,'TB mapping'!A:D,4,0),0)</f>
        <v>Ignore</v>
      </c>
      <c r="B772" s="60" t="str">
        <f>IFERROR(VLOOKUP(J772,'TB mapping'!A:C,3,0),0)</f>
        <v>Ignore</v>
      </c>
      <c r="C772" s="60" t="str">
        <f t="shared" ref="C772:C835" si="40">F772&amp;A772</f>
        <v>HDUSDFIgnore</v>
      </c>
      <c r="D772" s="60" t="str">
        <f t="shared" ref="D772:D835" si="41">F772&amp;B772</f>
        <v>HDUSDFIgnore</v>
      </c>
      <c r="E772" s="54" t="s">
        <v>790</v>
      </c>
      <c r="F772" s="54" t="s">
        <v>1659</v>
      </c>
      <c r="G772" s="54" t="s">
        <v>1664</v>
      </c>
      <c r="H772" s="55">
        <v>160000</v>
      </c>
      <c r="I772" s="54" t="s">
        <v>807</v>
      </c>
      <c r="J772" s="55">
        <v>162180</v>
      </c>
      <c r="K772" s="55">
        <v>0</v>
      </c>
      <c r="L772" s="54" t="s">
        <v>1040</v>
      </c>
      <c r="M772" s="54" t="s">
        <v>793</v>
      </c>
      <c r="N772" s="55">
        <v>-744160</v>
      </c>
      <c r="O772" s="55">
        <v>0</v>
      </c>
      <c r="P772" s="55">
        <v>-1033160</v>
      </c>
      <c r="Q772" s="55">
        <v>0</v>
      </c>
      <c r="R772" s="55">
        <v>-1777320</v>
      </c>
      <c r="S772" s="55">
        <v>0</v>
      </c>
      <c r="T772" s="55">
        <v>-744160</v>
      </c>
      <c r="U772" s="55">
        <v>0</v>
      </c>
      <c r="V772" s="55">
        <v>-1033160</v>
      </c>
      <c r="W772" s="55">
        <v>0</v>
      </c>
      <c r="X772" s="55">
        <v>-1777320</v>
      </c>
      <c r="Y772" s="55">
        <v>0</v>
      </c>
      <c r="Z772" s="61">
        <f t="shared" ref="Z772:Z835" si="42">IF(I772="Issue Capital",(X772+Y772)/10000000,(V772+W772)/10000000)</f>
        <v>-0.10331600000000001</v>
      </c>
      <c r="AA772" s="59" t="str">
        <f>HLOOKUP(F772,'HY Financials'!$4:$4,1,0)</f>
        <v>HDUSDF</v>
      </c>
    </row>
    <row r="773" spans="1:28">
      <c r="A773" s="60" t="str">
        <f>IFERROR(VLOOKUP(J773,'TB mapping'!A:D,4,0),0)</f>
        <v>Ignore</v>
      </c>
      <c r="B773" s="60" t="str">
        <f>IFERROR(VLOOKUP(J773,'TB mapping'!A:C,3,0),0)</f>
        <v>Ignore</v>
      </c>
      <c r="C773" s="60" t="str">
        <f t="shared" si="40"/>
        <v>HDUSDFIgnore</v>
      </c>
      <c r="D773" s="60" t="str">
        <f t="shared" si="41"/>
        <v>HDUSDFIgnore</v>
      </c>
      <c r="E773" s="54" t="s">
        <v>790</v>
      </c>
      <c r="F773" s="54" t="s">
        <v>1659</v>
      </c>
      <c r="G773" s="54" t="s">
        <v>1664</v>
      </c>
      <c r="H773" s="55">
        <v>160000</v>
      </c>
      <c r="I773" s="54" t="s">
        <v>807</v>
      </c>
      <c r="J773" s="55">
        <v>162190</v>
      </c>
      <c r="K773" s="55">
        <v>0</v>
      </c>
      <c r="L773" s="54" t="s">
        <v>872</v>
      </c>
      <c r="M773" s="54" t="s">
        <v>793</v>
      </c>
      <c r="N773" s="55">
        <v>-466897.5</v>
      </c>
      <c r="O773" s="55">
        <v>0</v>
      </c>
      <c r="P773" s="55">
        <v>-3037258</v>
      </c>
      <c r="Q773" s="55">
        <v>0</v>
      </c>
      <c r="R773" s="55">
        <v>-3504155.5</v>
      </c>
      <c r="S773" s="55">
        <v>0</v>
      </c>
      <c r="T773" s="55">
        <v>-466897.5</v>
      </c>
      <c r="U773" s="55">
        <v>0</v>
      </c>
      <c r="V773" s="55">
        <v>-3037258</v>
      </c>
      <c r="W773" s="55">
        <v>0</v>
      </c>
      <c r="X773" s="55">
        <v>-3504155.5</v>
      </c>
      <c r="Y773" s="55">
        <v>0</v>
      </c>
      <c r="Z773" s="61">
        <f t="shared" si="42"/>
        <v>-0.30372579999999999</v>
      </c>
      <c r="AA773" s="59" t="str">
        <f>HLOOKUP(F773,'HY Financials'!$4:$4,1,0)</f>
        <v>HDUSDF</v>
      </c>
    </row>
    <row r="774" spans="1:28">
      <c r="A774" s="60">
        <f>IFERROR(VLOOKUP(J774,'TB mapping'!A:D,4,0),0)</f>
        <v>0</v>
      </c>
      <c r="B774" s="60">
        <f>IFERROR(VLOOKUP(J774,'TB mapping'!A:C,3,0),0)</f>
        <v>0</v>
      </c>
      <c r="C774" s="60" t="str">
        <f t="shared" si="40"/>
        <v>HDUSDF0</v>
      </c>
      <c r="D774" s="60" t="str">
        <f t="shared" si="41"/>
        <v>HDUSDF0</v>
      </c>
      <c r="E774" s="54" t="s">
        <v>790</v>
      </c>
      <c r="F774" s="54" t="s">
        <v>1659</v>
      </c>
      <c r="G774" s="54" t="s">
        <v>1664</v>
      </c>
      <c r="H774" s="55">
        <v>212000</v>
      </c>
      <c r="I774" s="54" t="s">
        <v>809</v>
      </c>
      <c r="J774" s="55">
        <v>210123</v>
      </c>
      <c r="K774" s="55">
        <v>0</v>
      </c>
      <c r="L774" s="54" t="s">
        <v>1805</v>
      </c>
      <c r="M774" s="54" t="s">
        <v>793</v>
      </c>
      <c r="N774" s="55">
        <v>0</v>
      </c>
      <c r="O774" s="55">
        <v>425064.73</v>
      </c>
      <c r="P774" s="55">
        <v>-641.58000000000004</v>
      </c>
      <c r="Q774" s="55">
        <v>0</v>
      </c>
      <c r="R774" s="55">
        <v>0</v>
      </c>
      <c r="S774" s="55">
        <v>424423.15</v>
      </c>
      <c r="T774" s="55">
        <v>0</v>
      </c>
      <c r="U774" s="55">
        <v>425064.73</v>
      </c>
      <c r="V774" s="55">
        <v>-641.58000000000004</v>
      </c>
      <c r="W774" s="55">
        <v>0</v>
      </c>
      <c r="X774" s="55">
        <v>0</v>
      </c>
      <c r="Y774" s="55">
        <v>424423.15</v>
      </c>
      <c r="Z774" s="61">
        <f t="shared" si="42"/>
        <v>-6.4158000000000005E-5</v>
      </c>
      <c r="AA774" s="59" t="str">
        <f>HLOOKUP(F774,'HY Financials'!$4:$4,1,0)</f>
        <v>HDUSDF</v>
      </c>
    </row>
    <row r="775" spans="1:28">
      <c r="A775" s="60">
        <f>IFERROR(VLOOKUP(J775,'TB mapping'!A:D,4,0),0)</f>
        <v>0</v>
      </c>
      <c r="B775" s="60">
        <f>IFERROR(VLOOKUP(J775,'TB mapping'!A:C,3,0),0)</f>
        <v>0</v>
      </c>
      <c r="C775" s="60" t="str">
        <f t="shared" si="40"/>
        <v>HDUSDF0</v>
      </c>
      <c r="D775" s="60" t="str">
        <f t="shared" si="41"/>
        <v>HDUSDF0</v>
      </c>
      <c r="E775" s="54" t="s">
        <v>790</v>
      </c>
      <c r="F775" s="54" t="s">
        <v>1659</v>
      </c>
      <c r="G775" s="54" t="s">
        <v>1664</v>
      </c>
      <c r="H775" s="55">
        <v>212000</v>
      </c>
      <c r="I775" s="54" t="s">
        <v>809</v>
      </c>
      <c r="J775" s="55">
        <v>210124</v>
      </c>
      <c r="K775" s="55">
        <v>0</v>
      </c>
      <c r="L775" s="54" t="s">
        <v>1806</v>
      </c>
      <c r="M775" s="54" t="s">
        <v>793</v>
      </c>
      <c r="N775" s="55">
        <v>0</v>
      </c>
      <c r="O775" s="55">
        <v>86786</v>
      </c>
      <c r="P775" s="55">
        <v>-35418</v>
      </c>
      <c r="Q775" s="55">
        <v>0</v>
      </c>
      <c r="R775" s="55">
        <v>0</v>
      </c>
      <c r="S775" s="55">
        <v>51368</v>
      </c>
      <c r="T775" s="55">
        <v>0</v>
      </c>
      <c r="U775" s="55">
        <v>86786</v>
      </c>
      <c r="V775" s="55">
        <v>-35418</v>
      </c>
      <c r="W775" s="55">
        <v>0</v>
      </c>
      <c r="X775" s="55">
        <v>0</v>
      </c>
      <c r="Y775" s="55">
        <v>51368</v>
      </c>
      <c r="Z775" s="61">
        <f t="shared" si="42"/>
        <v>-3.5417999999999999E-3</v>
      </c>
      <c r="AA775" s="59" t="str">
        <f>HLOOKUP(F775,'HY Financials'!$4:$4,1,0)</f>
        <v>HDUSDF</v>
      </c>
    </row>
    <row r="776" spans="1:28">
      <c r="A776" s="60" t="str">
        <f>IFERROR(VLOOKUP(J776,'TB mapping'!A:D,4,0),0)</f>
        <v>Ignore</v>
      </c>
      <c r="B776" s="60" t="str">
        <f>IFERROR(VLOOKUP(J776,'TB mapping'!A:C,3,0),0)</f>
        <v>Ignore</v>
      </c>
      <c r="C776" s="60" t="str">
        <f t="shared" si="40"/>
        <v>HDUSDFIgnore</v>
      </c>
      <c r="D776" s="60" t="str">
        <f t="shared" si="41"/>
        <v>HDUSDFIgnore</v>
      </c>
      <c r="E776" s="54" t="s">
        <v>790</v>
      </c>
      <c r="F776" s="54" t="s">
        <v>1659</v>
      </c>
      <c r="G776" s="54" t="s">
        <v>1664</v>
      </c>
      <c r="H776" s="55">
        <v>212000</v>
      </c>
      <c r="I776" s="54" t="s">
        <v>809</v>
      </c>
      <c r="J776" s="55">
        <v>211103</v>
      </c>
      <c r="K776" s="55">
        <v>0</v>
      </c>
      <c r="L776" s="54" t="s">
        <v>894</v>
      </c>
      <c r="M776" s="54" t="s">
        <v>793</v>
      </c>
      <c r="N776" s="55">
        <v>0</v>
      </c>
      <c r="O776" s="55">
        <v>34800</v>
      </c>
      <c r="P776" s="55">
        <v>0</v>
      </c>
      <c r="Q776" s="55">
        <v>0</v>
      </c>
      <c r="R776" s="55">
        <v>0</v>
      </c>
      <c r="S776" s="55">
        <v>34800</v>
      </c>
      <c r="T776" s="55">
        <v>0</v>
      </c>
      <c r="U776" s="55">
        <v>34800</v>
      </c>
      <c r="V776" s="55">
        <v>0</v>
      </c>
      <c r="W776" s="55">
        <v>0</v>
      </c>
      <c r="X776" s="55">
        <v>0</v>
      </c>
      <c r="Y776" s="55">
        <v>34800</v>
      </c>
      <c r="Z776" s="61">
        <f t="shared" si="42"/>
        <v>0</v>
      </c>
      <c r="AA776" s="59" t="str">
        <f>HLOOKUP(F776,'HY Financials'!$4:$4,1,0)</f>
        <v>HDUSDF</v>
      </c>
    </row>
    <row r="777" spans="1:28">
      <c r="A777" s="60" t="str">
        <f>IFERROR(VLOOKUP(J777,'TB mapping'!A:D,4,0),0)</f>
        <v>Ignore</v>
      </c>
      <c r="B777" s="60" t="str">
        <f>IFERROR(VLOOKUP(J777,'TB mapping'!A:C,3,0),0)</f>
        <v>Ignore</v>
      </c>
      <c r="C777" s="60" t="str">
        <f t="shared" si="40"/>
        <v>HDUSDFIgnore</v>
      </c>
      <c r="D777" s="60" t="str">
        <f t="shared" si="41"/>
        <v>HDUSDFIgnore</v>
      </c>
      <c r="E777" s="54" t="s">
        <v>790</v>
      </c>
      <c r="F777" s="54" t="s">
        <v>1659</v>
      </c>
      <c r="G777" s="54" t="s">
        <v>1664</v>
      </c>
      <c r="H777" s="55">
        <v>212000</v>
      </c>
      <c r="I777" s="54" t="s">
        <v>809</v>
      </c>
      <c r="J777" s="55">
        <v>212100</v>
      </c>
      <c r="K777" s="55">
        <v>0</v>
      </c>
      <c r="L777" s="54" t="s">
        <v>895</v>
      </c>
      <c r="M777" s="54" t="s">
        <v>793</v>
      </c>
      <c r="N777" s="55">
        <v>0</v>
      </c>
      <c r="O777" s="55">
        <v>7977.62</v>
      </c>
      <c r="P777" s="55">
        <v>-7975.13</v>
      </c>
      <c r="Q777" s="55">
        <v>0</v>
      </c>
      <c r="R777" s="55">
        <v>0</v>
      </c>
      <c r="S777" s="55">
        <v>2.4900000000000002</v>
      </c>
      <c r="T777" s="55">
        <v>0</v>
      </c>
      <c r="U777" s="55">
        <v>7977.62</v>
      </c>
      <c r="V777" s="55">
        <v>-7975.13</v>
      </c>
      <c r="W777" s="55">
        <v>0</v>
      </c>
      <c r="X777" s="55">
        <v>0</v>
      </c>
      <c r="Y777" s="55">
        <v>2.4900000000000002</v>
      </c>
      <c r="Z777" s="61">
        <f t="shared" si="42"/>
        <v>-7.9751300000000002E-4</v>
      </c>
      <c r="AA777" s="59" t="str">
        <f>HLOOKUP(F777,'HY Financials'!$4:$4,1,0)</f>
        <v>HDUSDF</v>
      </c>
      <c r="AB777" s="59">
        <f t="shared" ref="AB777:AB782" si="43">SUMIF(AA:AA,AA777,Z:Z)</f>
        <v>1846.4143325000002</v>
      </c>
    </row>
    <row r="778" spans="1:28">
      <c r="A778" s="60" t="str">
        <f>IFERROR(VLOOKUP(J778,'TB mapping'!A:D,4,0),0)</f>
        <v>Ignore</v>
      </c>
      <c r="B778" s="60" t="str">
        <f>IFERROR(VLOOKUP(J778,'TB mapping'!A:C,3,0),0)</f>
        <v>Ignore</v>
      </c>
      <c r="C778" s="60" t="str">
        <f t="shared" si="40"/>
        <v>HDUSDFIgnore</v>
      </c>
      <c r="D778" s="60" t="str">
        <f t="shared" si="41"/>
        <v>HDUSDFIgnore</v>
      </c>
      <c r="E778" s="54" t="s">
        <v>790</v>
      </c>
      <c r="F778" s="54" t="s">
        <v>1659</v>
      </c>
      <c r="G778" s="54" t="s">
        <v>1664</v>
      </c>
      <c r="H778" s="55">
        <v>212000</v>
      </c>
      <c r="I778" s="54" t="s">
        <v>809</v>
      </c>
      <c r="J778" s="55">
        <v>212101</v>
      </c>
      <c r="K778" s="55">
        <v>0</v>
      </c>
      <c r="L778" s="54" t="s">
        <v>810</v>
      </c>
      <c r="M778" s="54" t="s">
        <v>793</v>
      </c>
      <c r="N778" s="55">
        <v>0</v>
      </c>
      <c r="O778" s="55">
        <v>197531.89</v>
      </c>
      <c r="P778" s="55">
        <v>0</v>
      </c>
      <c r="Q778" s="55">
        <v>71064.94</v>
      </c>
      <c r="R778" s="55">
        <v>0</v>
      </c>
      <c r="S778" s="55">
        <v>268596.83</v>
      </c>
      <c r="T778" s="55">
        <v>0</v>
      </c>
      <c r="U778" s="55">
        <v>197531.89</v>
      </c>
      <c r="V778" s="55">
        <v>0</v>
      </c>
      <c r="W778" s="55">
        <v>71064.94</v>
      </c>
      <c r="X778" s="55">
        <v>0</v>
      </c>
      <c r="Y778" s="55">
        <v>268596.83</v>
      </c>
      <c r="Z778" s="61">
        <f t="shared" si="42"/>
        <v>7.1064940000000005E-3</v>
      </c>
      <c r="AA778" s="59" t="str">
        <f>HLOOKUP(F778,'HY Financials'!$4:$4,1,0)</f>
        <v>HDUSDF</v>
      </c>
      <c r="AB778" s="59">
        <f t="shared" si="43"/>
        <v>1846.4143325000002</v>
      </c>
    </row>
    <row r="779" spans="1:28">
      <c r="A779" s="60" t="str">
        <f>IFERROR(VLOOKUP(J779,'TB mapping'!A:D,4,0),0)</f>
        <v>Ignore</v>
      </c>
      <c r="B779" s="60" t="str">
        <f>IFERROR(VLOOKUP(J779,'TB mapping'!A:C,3,0),0)</f>
        <v>Ignore</v>
      </c>
      <c r="C779" s="60" t="str">
        <f t="shared" si="40"/>
        <v>HDUSDFIgnore</v>
      </c>
      <c r="D779" s="60" t="str">
        <f t="shared" si="41"/>
        <v>HDUSDFIgnore</v>
      </c>
      <c r="E779" s="54" t="s">
        <v>790</v>
      </c>
      <c r="F779" s="54" t="s">
        <v>1659</v>
      </c>
      <c r="G779" s="54" t="s">
        <v>1664</v>
      </c>
      <c r="H779" s="55">
        <v>212000</v>
      </c>
      <c r="I779" s="54" t="s">
        <v>809</v>
      </c>
      <c r="J779" s="55">
        <v>212121</v>
      </c>
      <c r="K779" s="55">
        <v>0</v>
      </c>
      <c r="L779" s="54" t="s">
        <v>879</v>
      </c>
      <c r="M779" s="54" t="s">
        <v>793</v>
      </c>
      <c r="N779" s="55">
        <v>0</v>
      </c>
      <c r="O779" s="55">
        <v>7157921051.5500002</v>
      </c>
      <c r="P779" s="55">
        <v>0</v>
      </c>
      <c r="Q779" s="55">
        <v>3736283703.1100001</v>
      </c>
      <c r="R779" s="55">
        <v>0</v>
      </c>
      <c r="S779" s="55">
        <v>10894204754.66</v>
      </c>
      <c r="T779" s="55">
        <v>0</v>
      </c>
      <c r="U779" s="55">
        <v>7157921051.5500002</v>
      </c>
      <c r="V779" s="55">
        <v>0</v>
      </c>
      <c r="W779" s="55">
        <v>3736283703.1100001</v>
      </c>
      <c r="X779" s="55">
        <v>0</v>
      </c>
      <c r="Y779" s="55">
        <v>10894204754.66</v>
      </c>
      <c r="Z779" s="61">
        <f t="shared" si="42"/>
        <v>373.62837031100003</v>
      </c>
      <c r="AA779" s="59" t="str">
        <f>HLOOKUP(F779,'HY Financials'!$4:$4,1,0)</f>
        <v>HDUSDF</v>
      </c>
      <c r="AB779" s="59">
        <f t="shared" si="43"/>
        <v>1846.4143325000002</v>
      </c>
    </row>
    <row r="780" spans="1:28">
      <c r="A780" s="60" t="str">
        <f>IFERROR(VLOOKUP(J780,'TB mapping'!A:D,4,0),0)</f>
        <v>Ignore</v>
      </c>
      <c r="B780" s="60" t="str">
        <f>IFERROR(VLOOKUP(J780,'TB mapping'!A:C,3,0),0)</f>
        <v>Ignore</v>
      </c>
      <c r="C780" s="60" t="str">
        <f t="shared" si="40"/>
        <v>HDUSDFIgnore</v>
      </c>
      <c r="D780" s="60" t="str">
        <f t="shared" si="41"/>
        <v>HDUSDFIgnore</v>
      </c>
      <c r="E780" s="54" t="s">
        <v>790</v>
      </c>
      <c r="F780" s="54" t="s">
        <v>1659</v>
      </c>
      <c r="G780" s="54" t="s">
        <v>1664</v>
      </c>
      <c r="H780" s="55">
        <v>212000</v>
      </c>
      <c r="I780" s="54" t="s">
        <v>809</v>
      </c>
      <c r="J780" s="55">
        <v>212124</v>
      </c>
      <c r="K780" s="55">
        <v>0</v>
      </c>
      <c r="L780" s="54" t="s">
        <v>896</v>
      </c>
      <c r="M780" s="54" t="s">
        <v>793</v>
      </c>
      <c r="N780" s="55">
        <v>-43979.19</v>
      </c>
      <c r="O780" s="55">
        <v>0</v>
      </c>
      <c r="P780" s="55">
        <v>0</v>
      </c>
      <c r="Q780" s="55">
        <v>43979.19</v>
      </c>
      <c r="R780" s="55">
        <v>0</v>
      </c>
      <c r="S780" s="55">
        <v>0</v>
      </c>
      <c r="T780" s="55">
        <v>-43979.19</v>
      </c>
      <c r="U780" s="55">
        <v>0</v>
      </c>
      <c r="V780" s="55">
        <v>0</v>
      </c>
      <c r="W780" s="55">
        <v>43979.19</v>
      </c>
      <c r="X780" s="55">
        <v>0</v>
      </c>
      <c r="Y780" s="55">
        <v>0</v>
      </c>
      <c r="Z780" s="61">
        <f t="shared" si="42"/>
        <v>4.3979190000000001E-3</v>
      </c>
      <c r="AA780" s="59" t="str">
        <f>HLOOKUP(F780,'HY Financials'!$4:$4,1,0)</f>
        <v>HDUSDF</v>
      </c>
      <c r="AB780" s="59">
        <f t="shared" si="43"/>
        <v>1846.4143325000002</v>
      </c>
    </row>
    <row r="781" spans="1:28">
      <c r="A781" s="60" t="str">
        <f>IFERROR(VLOOKUP(J781,'TB mapping'!A:D,4,0),0)</f>
        <v>Ignore</v>
      </c>
      <c r="B781" s="60" t="str">
        <f>IFERROR(VLOOKUP(J781,'TB mapping'!A:C,3,0),0)</f>
        <v>Ignore</v>
      </c>
      <c r="C781" s="60" t="str">
        <f t="shared" si="40"/>
        <v>HDUSDFIgnore</v>
      </c>
      <c r="D781" s="60" t="str">
        <f t="shared" si="41"/>
        <v>HDUSDFIgnore</v>
      </c>
      <c r="E781" s="54" t="s">
        <v>790</v>
      </c>
      <c r="F781" s="54" t="s">
        <v>1659</v>
      </c>
      <c r="G781" s="54" t="s">
        <v>1664</v>
      </c>
      <c r="H781" s="55">
        <v>212000</v>
      </c>
      <c r="I781" s="54" t="s">
        <v>809</v>
      </c>
      <c r="J781" s="55">
        <v>212195</v>
      </c>
      <c r="K781" s="55">
        <v>0</v>
      </c>
      <c r="L781" s="54" t="s">
        <v>1308</v>
      </c>
      <c r="M781" s="54" t="s">
        <v>793</v>
      </c>
      <c r="N781" s="55">
        <v>-0.01</v>
      </c>
      <c r="O781" s="55">
        <v>0</v>
      </c>
      <c r="P781" s="55">
        <v>0</v>
      </c>
      <c r="Q781" s="55">
        <v>0</v>
      </c>
      <c r="R781" s="55">
        <v>-0.01</v>
      </c>
      <c r="S781" s="55">
        <v>0</v>
      </c>
      <c r="T781" s="55">
        <v>-0.01</v>
      </c>
      <c r="U781" s="55">
        <v>0</v>
      </c>
      <c r="V781" s="55">
        <v>0</v>
      </c>
      <c r="W781" s="55">
        <v>0</v>
      </c>
      <c r="X781" s="55">
        <v>-0.01</v>
      </c>
      <c r="Y781" s="55">
        <v>0</v>
      </c>
      <c r="Z781" s="61">
        <f t="shared" si="42"/>
        <v>0</v>
      </c>
      <c r="AA781" s="59" t="str">
        <f>HLOOKUP(F781,'HY Financials'!$4:$4,1,0)</f>
        <v>HDUSDF</v>
      </c>
      <c r="AB781" s="59">
        <f t="shared" si="43"/>
        <v>1846.4143325000002</v>
      </c>
    </row>
    <row r="782" spans="1:28">
      <c r="A782" s="60" t="str">
        <f>IFERROR(VLOOKUP(J782,'TB mapping'!A:D,4,0),0)</f>
        <v>Ignore</v>
      </c>
      <c r="B782" s="60" t="str">
        <f>IFERROR(VLOOKUP(J782,'TB mapping'!A:C,3,0),0)</f>
        <v>Ignore</v>
      </c>
      <c r="C782" s="60" t="str">
        <f t="shared" si="40"/>
        <v>HDUSDFIgnore</v>
      </c>
      <c r="D782" s="60" t="str">
        <f t="shared" si="41"/>
        <v>HDUSDFIgnore</v>
      </c>
      <c r="E782" s="54" t="s">
        <v>790</v>
      </c>
      <c r="F782" s="54" t="s">
        <v>1659</v>
      </c>
      <c r="G782" s="54" t="s">
        <v>1664</v>
      </c>
      <c r="H782" s="55">
        <v>212000</v>
      </c>
      <c r="I782" s="54" t="s">
        <v>809</v>
      </c>
      <c r="J782" s="55">
        <v>212220</v>
      </c>
      <c r="K782" s="55">
        <v>0</v>
      </c>
      <c r="L782" s="54" t="s">
        <v>812</v>
      </c>
      <c r="M782" s="54" t="s">
        <v>793</v>
      </c>
      <c r="N782" s="55">
        <v>0</v>
      </c>
      <c r="O782" s="55">
        <v>2735812.46</v>
      </c>
      <c r="P782" s="55">
        <v>-1167765.03</v>
      </c>
      <c r="Q782" s="55">
        <v>0</v>
      </c>
      <c r="R782" s="55">
        <v>0</v>
      </c>
      <c r="S782" s="55">
        <v>1568047.4300000004</v>
      </c>
      <c r="T782" s="55">
        <v>0</v>
      </c>
      <c r="U782" s="55">
        <v>2735812.46</v>
      </c>
      <c r="V782" s="55">
        <v>-1167765.03</v>
      </c>
      <c r="W782" s="55">
        <v>0</v>
      </c>
      <c r="X782" s="55">
        <v>0</v>
      </c>
      <c r="Y782" s="55">
        <v>1568047.4300000004</v>
      </c>
      <c r="Z782" s="61">
        <f t="shared" si="42"/>
        <v>-0.116776503</v>
      </c>
      <c r="AA782" s="59" t="str">
        <f>HLOOKUP(F782,'HY Financials'!$4:$4,1,0)</f>
        <v>HDUSDF</v>
      </c>
      <c r="AB782" s="59">
        <f t="shared" si="43"/>
        <v>1846.4143325000002</v>
      </c>
    </row>
    <row r="783" spans="1:28">
      <c r="A783" s="60" t="str">
        <f>IFERROR(VLOOKUP(J783,'TB mapping'!A:D,4,0),0)</f>
        <v>Ignore</v>
      </c>
      <c r="B783" s="60" t="str">
        <f>IFERROR(VLOOKUP(J783,'TB mapping'!A:C,3,0),0)</f>
        <v>Ignore</v>
      </c>
      <c r="C783" s="60" t="str">
        <f t="shared" si="40"/>
        <v>HDUSDFIgnore</v>
      </c>
      <c r="D783" s="60" t="str">
        <f t="shared" si="41"/>
        <v>HDUSDFIgnore</v>
      </c>
      <c r="E783" s="54" t="s">
        <v>790</v>
      </c>
      <c r="F783" s="54" t="s">
        <v>1659</v>
      </c>
      <c r="G783" s="54" t="s">
        <v>1664</v>
      </c>
      <c r="H783" s="55">
        <v>212000</v>
      </c>
      <c r="I783" s="54" t="s">
        <v>809</v>
      </c>
      <c r="J783" s="55">
        <v>212233</v>
      </c>
      <c r="K783" s="55">
        <v>0</v>
      </c>
      <c r="L783" s="54" t="s">
        <v>897</v>
      </c>
      <c r="M783" s="54" t="s">
        <v>793</v>
      </c>
      <c r="N783" s="55">
        <v>0</v>
      </c>
      <c r="O783" s="55">
        <v>3293304</v>
      </c>
      <c r="P783" s="55">
        <v>-1400077</v>
      </c>
      <c r="Q783" s="55">
        <v>0</v>
      </c>
      <c r="R783" s="55">
        <v>0</v>
      </c>
      <c r="S783" s="55">
        <v>1893227</v>
      </c>
      <c r="T783" s="55">
        <v>0</v>
      </c>
      <c r="U783" s="55">
        <v>3293304</v>
      </c>
      <c r="V783" s="55">
        <v>-1400077</v>
      </c>
      <c r="W783" s="55">
        <v>0</v>
      </c>
      <c r="X783" s="55">
        <v>0</v>
      </c>
      <c r="Y783" s="55">
        <v>1893227</v>
      </c>
      <c r="Z783" s="61">
        <f t="shared" si="42"/>
        <v>-0.14000770000000001</v>
      </c>
      <c r="AA783" s="59" t="str">
        <f>HLOOKUP(F783,'HY Financials'!$4:$4,1,0)</f>
        <v>HDUSDF</v>
      </c>
    </row>
    <row r="784" spans="1:28">
      <c r="A784" s="60" t="str">
        <f>IFERROR(VLOOKUP(J784,'TB mapping'!A:D,4,0),0)</f>
        <v>Ignore</v>
      </c>
      <c r="B784" s="60" t="str">
        <f>IFERROR(VLOOKUP(J784,'TB mapping'!A:C,3,0),0)</f>
        <v>Ignore</v>
      </c>
      <c r="C784" s="60" t="str">
        <f t="shared" si="40"/>
        <v>HDUSDFIgnore</v>
      </c>
      <c r="D784" s="60" t="str">
        <f t="shared" si="41"/>
        <v>HDUSDFIgnore</v>
      </c>
      <c r="E784" s="54" t="s">
        <v>790</v>
      </c>
      <c r="F784" s="54" t="s">
        <v>1659</v>
      </c>
      <c r="G784" s="54" t="s">
        <v>1664</v>
      </c>
      <c r="H784" s="55">
        <v>212000</v>
      </c>
      <c r="I784" s="54" t="s">
        <v>809</v>
      </c>
      <c r="J784" s="55">
        <v>212240</v>
      </c>
      <c r="K784" s="55">
        <v>0</v>
      </c>
      <c r="L784" s="54" t="s">
        <v>813</v>
      </c>
      <c r="M784" s="54" t="s">
        <v>793</v>
      </c>
      <c r="N784" s="55">
        <v>0</v>
      </c>
      <c r="O784" s="55">
        <v>287157.36</v>
      </c>
      <c r="P784" s="55">
        <v>-2746.72</v>
      </c>
      <c r="Q784" s="55">
        <v>0</v>
      </c>
      <c r="R784" s="55">
        <v>0</v>
      </c>
      <c r="S784" s="55">
        <v>284410.64</v>
      </c>
      <c r="T784" s="55">
        <v>0</v>
      </c>
      <c r="U784" s="55">
        <v>287157.36</v>
      </c>
      <c r="V784" s="55">
        <v>-2746.72</v>
      </c>
      <c r="W784" s="55">
        <v>0</v>
      </c>
      <c r="X784" s="55">
        <v>0</v>
      </c>
      <c r="Y784" s="55">
        <v>284410.64</v>
      </c>
      <c r="Z784" s="61">
        <f t="shared" si="42"/>
        <v>-2.74672E-4</v>
      </c>
      <c r="AA784" s="59" t="str">
        <f>HLOOKUP(F784,'HY Financials'!$4:$4,1,0)</f>
        <v>HDUSDF</v>
      </c>
    </row>
    <row r="785" spans="1:27">
      <c r="A785" s="60" t="str">
        <f>IFERROR(VLOOKUP(J785,'TB mapping'!A:D,4,0),0)</f>
        <v>Ignore</v>
      </c>
      <c r="B785" s="60" t="str">
        <f>IFERROR(VLOOKUP(J785,'TB mapping'!A:C,3,0),0)</f>
        <v>Ignore</v>
      </c>
      <c r="C785" s="60" t="str">
        <f t="shared" si="40"/>
        <v>HDUSDFIgnore</v>
      </c>
      <c r="D785" s="60" t="str">
        <f t="shared" si="41"/>
        <v>HDUSDFIgnore</v>
      </c>
      <c r="E785" s="54" t="s">
        <v>790</v>
      </c>
      <c r="F785" s="54" t="s">
        <v>1659</v>
      </c>
      <c r="G785" s="54" t="s">
        <v>1664</v>
      </c>
      <c r="H785" s="55">
        <v>212000</v>
      </c>
      <c r="I785" s="54" t="s">
        <v>809</v>
      </c>
      <c r="J785" s="55">
        <v>212247</v>
      </c>
      <c r="K785" s="55">
        <v>0</v>
      </c>
      <c r="L785" s="54" t="s">
        <v>898</v>
      </c>
      <c r="M785" s="54" t="s">
        <v>793</v>
      </c>
      <c r="N785" s="55">
        <v>0</v>
      </c>
      <c r="O785" s="55">
        <v>1050</v>
      </c>
      <c r="P785" s="55">
        <v>-650</v>
      </c>
      <c r="Q785" s="55">
        <v>0</v>
      </c>
      <c r="R785" s="55">
        <v>0</v>
      </c>
      <c r="S785" s="55">
        <v>400</v>
      </c>
      <c r="T785" s="55">
        <v>0</v>
      </c>
      <c r="U785" s="55">
        <v>1050</v>
      </c>
      <c r="V785" s="55">
        <v>-650</v>
      </c>
      <c r="W785" s="55">
        <v>0</v>
      </c>
      <c r="X785" s="55">
        <v>0</v>
      </c>
      <c r="Y785" s="55">
        <v>400</v>
      </c>
      <c r="Z785" s="61">
        <f t="shared" si="42"/>
        <v>-6.4999999999999994E-5</v>
      </c>
      <c r="AA785" s="59" t="str">
        <f>HLOOKUP(F785,'HY Financials'!$4:$4,1,0)</f>
        <v>HDUSDF</v>
      </c>
    </row>
    <row r="786" spans="1:27">
      <c r="A786" s="60" t="str">
        <f>IFERROR(VLOOKUP(J786,'TB mapping'!A:D,4,0),0)</f>
        <v>Ignore</v>
      </c>
      <c r="B786" s="60" t="str">
        <f>IFERROR(VLOOKUP(J786,'TB mapping'!A:C,3,0),0)</f>
        <v>Ignore</v>
      </c>
      <c r="C786" s="60" t="str">
        <f t="shared" si="40"/>
        <v>HDUSDFIgnore</v>
      </c>
      <c r="D786" s="60" t="str">
        <f t="shared" si="41"/>
        <v>HDUSDFIgnore</v>
      </c>
      <c r="E786" s="54" t="s">
        <v>790</v>
      </c>
      <c r="F786" s="54" t="s">
        <v>1659</v>
      </c>
      <c r="G786" s="54" t="s">
        <v>1664</v>
      </c>
      <c r="H786" s="55">
        <v>212000</v>
      </c>
      <c r="I786" s="54" t="s">
        <v>809</v>
      </c>
      <c r="J786" s="55">
        <v>212252</v>
      </c>
      <c r="K786" s="55">
        <v>0</v>
      </c>
      <c r="L786" s="54" t="s">
        <v>814</v>
      </c>
      <c r="M786" s="54" t="s">
        <v>793</v>
      </c>
      <c r="N786" s="55">
        <v>0</v>
      </c>
      <c r="O786" s="55">
        <v>230783.09</v>
      </c>
      <c r="P786" s="55">
        <v>0</v>
      </c>
      <c r="Q786" s="55">
        <v>140260.78</v>
      </c>
      <c r="R786" s="55">
        <v>0</v>
      </c>
      <c r="S786" s="55">
        <v>371043.87</v>
      </c>
      <c r="T786" s="55">
        <v>0</v>
      </c>
      <c r="U786" s="55">
        <v>230783.09</v>
      </c>
      <c r="V786" s="55">
        <v>0</v>
      </c>
      <c r="W786" s="55">
        <v>140260.78</v>
      </c>
      <c r="X786" s="55">
        <v>0</v>
      </c>
      <c r="Y786" s="55">
        <v>371043.87</v>
      </c>
      <c r="Z786" s="61">
        <f t="shared" si="42"/>
        <v>1.4026077999999999E-2</v>
      </c>
      <c r="AA786" s="59" t="str">
        <f>HLOOKUP(F786,'HY Financials'!$4:$4,1,0)</f>
        <v>HDUSDF</v>
      </c>
    </row>
    <row r="787" spans="1:27">
      <c r="A787" s="60" t="str">
        <f>IFERROR(VLOOKUP(J787,'TB mapping'!A:D,4,0),0)</f>
        <v>Ignore</v>
      </c>
      <c r="B787" s="60" t="str">
        <f>IFERROR(VLOOKUP(J787,'TB mapping'!A:C,3,0),0)</f>
        <v>Ignore</v>
      </c>
      <c r="C787" s="60" t="str">
        <f t="shared" si="40"/>
        <v>HDUSDFIgnore</v>
      </c>
      <c r="D787" s="60" t="str">
        <f t="shared" si="41"/>
        <v>HDUSDFIgnore</v>
      </c>
      <c r="E787" s="54" t="s">
        <v>790</v>
      </c>
      <c r="F787" s="54" t="s">
        <v>1659</v>
      </c>
      <c r="G787" s="54" t="s">
        <v>1664</v>
      </c>
      <c r="H787" s="55">
        <v>212000</v>
      </c>
      <c r="I787" s="54" t="s">
        <v>809</v>
      </c>
      <c r="J787" s="55">
        <v>212253</v>
      </c>
      <c r="K787" s="55">
        <v>0</v>
      </c>
      <c r="L787" s="54" t="s">
        <v>899</v>
      </c>
      <c r="M787" s="54" t="s">
        <v>793</v>
      </c>
      <c r="N787" s="55">
        <v>-187639.99</v>
      </c>
      <c r="O787" s="55">
        <v>0</v>
      </c>
      <c r="P787" s="55">
        <v>-121521.46</v>
      </c>
      <c r="Q787" s="55">
        <v>0</v>
      </c>
      <c r="R787" s="55">
        <v>-309161.45</v>
      </c>
      <c r="S787" s="55">
        <v>0</v>
      </c>
      <c r="T787" s="55">
        <v>-187639.99</v>
      </c>
      <c r="U787" s="55">
        <v>0</v>
      </c>
      <c r="V787" s="55">
        <v>-121521.46</v>
      </c>
      <c r="W787" s="55">
        <v>0</v>
      </c>
      <c r="X787" s="55">
        <v>-309161.45</v>
      </c>
      <c r="Y787" s="55">
        <v>0</v>
      </c>
      <c r="Z787" s="61">
        <f t="shared" si="42"/>
        <v>-1.2152146000000001E-2</v>
      </c>
      <c r="AA787" s="59" t="str">
        <f>HLOOKUP(F787,'HY Financials'!$4:$4,1,0)</f>
        <v>HDUSDF</v>
      </c>
    </row>
    <row r="788" spans="1:27">
      <c r="A788" s="60" t="str">
        <f>IFERROR(VLOOKUP(J788,'TB mapping'!A:D,4,0),0)</f>
        <v>Ignore</v>
      </c>
      <c r="B788" s="60" t="str">
        <f>IFERROR(VLOOKUP(J788,'TB mapping'!A:C,3,0),0)</f>
        <v>Ignore</v>
      </c>
      <c r="C788" s="60" t="str">
        <f t="shared" si="40"/>
        <v>HDUSDFIgnore</v>
      </c>
      <c r="D788" s="60" t="str">
        <f t="shared" si="41"/>
        <v>HDUSDFIgnore</v>
      </c>
      <c r="E788" s="54" t="s">
        <v>790</v>
      </c>
      <c r="F788" s="54" t="s">
        <v>1659</v>
      </c>
      <c r="G788" s="54" t="s">
        <v>1664</v>
      </c>
      <c r="H788" s="55">
        <v>212000</v>
      </c>
      <c r="I788" s="54" t="s">
        <v>809</v>
      </c>
      <c r="J788" s="55">
        <v>212255</v>
      </c>
      <c r="K788" s="55">
        <v>0</v>
      </c>
      <c r="L788" s="54" t="s">
        <v>815</v>
      </c>
      <c r="M788" s="54" t="s">
        <v>793</v>
      </c>
      <c r="N788" s="55">
        <v>0</v>
      </c>
      <c r="O788" s="55">
        <v>4293318.1100000003</v>
      </c>
      <c r="P788" s="55">
        <v>0</v>
      </c>
      <c r="Q788" s="55">
        <v>3153199.82</v>
      </c>
      <c r="R788" s="55">
        <v>0</v>
      </c>
      <c r="S788" s="55">
        <v>7446517.9299999997</v>
      </c>
      <c r="T788" s="55">
        <v>0</v>
      </c>
      <c r="U788" s="55">
        <v>4293318.1100000003</v>
      </c>
      <c r="V788" s="55">
        <v>0</v>
      </c>
      <c r="W788" s="55">
        <v>3153199.82</v>
      </c>
      <c r="X788" s="55">
        <v>0</v>
      </c>
      <c r="Y788" s="55">
        <v>7446517.9299999997</v>
      </c>
      <c r="Z788" s="61">
        <f t="shared" si="42"/>
        <v>0.315319982</v>
      </c>
      <c r="AA788" s="59" t="str">
        <f>HLOOKUP(F788,'HY Financials'!$4:$4,1,0)</f>
        <v>HDUSDF</v>
      </c>
    </row>
    <row r="789" spans="1:27">
      <c r="A789" s="60" t="str">
        <f>IFERROR(VLOOKUP(J789,'TB mapping'!A:D,4,0),0)</f>
        <v>Ignore</v>
      </c>
      <c r="B789" s="60" t="str">
        <f>IFERROR(VLOOKUP(J789,'TB mapping'!A:C,3,0),0)</f>
        <v>Ignore</v>
      </c>
      <c r="C789" s="60" t="str">
        <f t="shared" si="40"/>
        <v>HDUSDFIgnore</v>
      </c>
      <c r="D789" s="60" t="str">
        <f t="shared" si="41"/>
        <v>HDUSDFIgnore</v>
      </c>
      <c r="E789" s="54" t="s">
        <v>790</v>
      </c>
      <c r="F789" s="54" t="s">
        <v>1659</v>
      </c>
      <c r="G789" s="54" t="s">
        <v>1664</v>
      </c>
      <c r="H789" s="55">
        <v>212000</v>
      </c>
      <c r="I789" s="54" t="s">
        <v>809</v>
      </c>
      <c r="J789" s="55">
        <v>212257</v>
      </c>
      <c r="K789" s="55">
        <v>0</v>
      </c>
      <c r="L789" s="54" t="s">
        <v>816</v>
      </c>
      <c r="M789" s="54" t="s">
        <v>793</v>
      </c>
      <c r="N789" s="55">
        <v>-2894211.95</v>
      </c>
      <c r="O789" s="55">
        <v>0</v>
      </c>
      <c r="P789" s="55">
        <v>-3547859.8</v>
      </c>
      <c r="Q789" s="55">
        <v>0</v>
      </c>
      <c r="R789" s="55">
        <v>-6442071.75</v>
      </c>
      <c r="S789" s="55">
        <v>0</v>
      </c>
      <c r="T789" s="55">
        <v>-2894211.95</v>
      </c>
      <c r="U789" s="55">
        <v>0</v>
      </c>
      <c r="V789" s="55">
        <v>-3547859.8</v>
      </c>
      <c r="W789" s="55">
        <v>0</v>
      </c>
      <c r="X789" s="55">
        <v>-6442071.75</v>
      </c>
      <c r="Y789" s="55">
        <v>0</v>
      </c>
      <c r="Z789" s="61">
        <f t="shared" si="42"/>
        <v>-0.35478598</v>
      </c>
      <c r="AA789" s="59" t="str">
        <f>HLOOKUP(F789,'HY Financials'!$4:$4,1,0)</f>
        <v>HDUSDF</v>
      </c>
    </row>
    <row r="790" spans="1:27">
      <c r="A790" s="60" t="str">
        <f>IFERROR(VLOOKUP(J790,'TB mapping'!A:D,4,0),0)</f>
        <v>Ignore</v>
      </c>
      <c r="B790" s="60" t="str">
        <f>IFERROR(VLOOKUP(J790,'TB mapping'!A:C,3,0),0)</f>
        <v>Ignore</v>
      </c>
      <c r="C790" s="60" t="str">
        <f t="shared" si="40"/>
        <v>HDUSDFIgnore</v>
      </c>
      <c r="D790" s="60" t="str">
        <f t="shared" si="41"/>
        <v>HDUSDFIgnore</v>
      </c>
      <c r="E790" s="54" t="s">
        <v>790</v>
      </c>
      <c r="F790" s="54" t="s">
        <v>1659</v>
      </c>
      <c r="G790" s="54" t="s">
        <v>1664</v>
      </c>
      <c r="H790" s="55">
        <v>212000</v>
      </c>
      <c r="I790" s="54" t="s">
        <v>809</v>
      </c>
      <c r="J790" s="55">
        <v>212258</v>
      </c>
      <c r="K790" s="55">
        <v>0</v>
      </c>
      <c r="L790" s="54" t="s">
        <v>900</v>
      </c>
      <c r="M790" s="54" t="s">
        <v>793</v>
      </c>
      <c r="N790" s="55">
        <v>0</v>
      </c>
      <c r="O790" s="55">
        <v>3000</v>
      </c>
      <c r="P790" s="55">
        <v>-3000</v>
      </c>
      <c r="Q790" s="55">
        <v>0</v>
      </c>
      <c r="R790" s="55">
        <v>0</v>
      </c>
      <c r="S790" s="55">
        <v>0</v>
      </c>
      <c r="T790" s="55">
        <v>0</v>
      </c>
      <c r="U790" s="55">
        <v>3000</v>
      </c>
      <c r="V790" s="55">
        <v>-3000</v>
      </c>
      <c r="W790" s="55">
        <v>0</v>
      </c>
      <c r="X790" s="55">
        <v>0</v>
      </c>
      <c r="Y790" s="55">
        <v>0</v>
      </c>
      <c r="Z790" s="61">
        <f t="shared" si="42"/>
        <v>-2.9999999999999997E-4</v>
      </c>
      <c r="AA790" s="59" t="str">
        <f>HLOOKUP(F790,'HY Financials'!$4:$4,1,0)</f>
        <v>HDUSDF</v>
      </c>
    </row>
    <row r="791" spans="1:27">
      <c r="A791" s="60" t="str">
        <f>IFERROR(VLOOKUP(J791,'TB mapping'!A:D,4,0),0)</f>
        <v>Ignore</v>
      </c>
      <c r="B791" s="60" t="str">
        <f>IFERROR(VLOOKUP(J791,'TB mapping'!A:C,3,0),0)</f>
        <v>Ignore</v>
      </c>
      <c r="C791" s="60" t="str">
        <f t="shared" si="40"/>
        <v>HDUSDFIgnore</v>
      </c>
      <c r="D791" s="60" t="str">
        <f t="shared" si="41"/>
        <v>HDUSDFIgnore</v>
      </c>
      <c r="E791" s="54" t="s">
        <v>790</v>
      </c>
      <c r="F791" s="54" t="s">
        <v>1659</v>
      </c>
      <c r="G791" s="54" t="s">
        <v>1664</v>
      </c>
      <c r="H791" s="55">
        <v>212000</v>
      </c>
      <c r="I791" s="54" t="s">
        <v>809</v>
      </c>
      <c r="J791" s="55">
        <v>212271</v>
      </c>
      <c r="K791" s="55">
        <v>0</v>
      </c>
      <c r="L791" s="54" t="s">
        <v>817</v>
      </c>
      <c r="M791" s="54" t="s">
        <v>793</v>
      </c>
      <c r="N791" s="55">
        <v>0</v>
      </c>
      <c r="O791" s="55">
        <v>163193.60000000001</v>
      </c>
      <c r="P791" s="55">
        <v>0</v>
      </c>
      <c r="Q791" s="55">
        <v>62209.79</v>
      </c>
      <c r="R791" s="55">
        <v>0</v>
      </c>
      <c r="S791" s="55">
        <v>225403.39</v>
      </c>
      <c r="T791" s="55">
        <v>0</v>
      </c>
      <c r="U791" s="55">
        <v>163193.60000000001</v>
      </c>
      <c r="V791" s="55">
        <v>0</v>
      </c>
      <c r="W791" s="55">
        <v>62209.79</v>
      </c>
      <c r="X791" s="55">
        <v>0</v>
      </c>
      <c r="Y791" s="55">
        <v>225403.39</v>
      </c>
      <c r="Z791" s="61">
        <f t="shared" si="42"/>
        <v>6.2209789999999997E-3</v>
      </c>
      <c r="AA791" s="59" t="str">
        <f>HLOOKUP(F791,'HY Financials'!$4:$4,1,0)</f>
        <v>HDUSDF</v>
      </c>
    </row>
    <row r="792" spans="1:27">
      <c r="A792" s="60" t="str">
        <f>IFERROR(VLOOKUP(J792,'TB mapping'!A:D,4,0),0)</f>
        <v>Ignore</v>
      </c>
      <c r="B792" s="60" t="str">
        <f>IFERROR(VLOOKUP(J792,'TB mapping'!A:C,3,0),0)</f>
        <v>Ignore</v>
      </c>
      <c r="C792" s="60" t="str">
        <f t="shared" si="40"/>
        <v>HDUSDFIgnore</v>
      </c>
      <c r="D792" s="60" t="str">
        <f t="shared" si="41"/>
        <v>HDUSDFIgnore</v>
      </c>
      <c r="E792" s="54" t="s">
        <v>790</v>
      </c>
      <c r="F792" s="54" t="s">
        <v>1659</v>
      </c>
      <c r="G792" s="54" t="s">
        <v>1664</v>
      </c>
      <c r="H792" s="55">
        <v>212000</v>
      </c>
      <c r="I792" s="54" t="s">
        <v>809</v>
      </c>
      <c r="J792" s="55">
        <v>212272</v>
      </c>
      <c r="K792" s="55">
        <v>0</v>
      </c>
      <c r="L792" s="54" t="s">
        <v>818</v>
      </c>
      <c r="M792" s="54" t="s">
        <v>793</v>
      </c>
      <c r="N792" s="55">
        <v>0</v>
      </c>
      <c r="O792" s="55">
        <v>163193.60000000001</v>
      </c>
      <c r="P792" s="55">
        <v>0</v>
      </c>
      <c r="Q792" s="55">
        <v>62209.79</v>
      </c>
      <c r="R792" s="55">
        <v>0</v>
      </c>
      <c r="S792" s="55">
        <v>225403.39</v>
      </c>
      <c r="T792" s="55">
        <v>0</v>
      </c>
      <c r="U792" s="55">
        <v>163193.60000000001</v>
      </c>
      <c r="V792" s="55">
        <v>0</v>
      </c>
      <c r="W792" s="55">
        <v>62209.79</v>
      </c>
      <c r="X792" s="55">
        <v>0</v>
      </c>
      <c r="Y792" s="55">
        <v>225403.39</v>
      </c>
      <c r="Z792" s="61">
        <f t="shared" si="42"/>
        <v>6.2209789999999997E-3</v>
      </c>
      <c r="AA792" s="59" t="str">
        <f>HLOOKUP(F792,'HY Financials'!$4:$4,1,0)</f>
        <v>HDUSDF</v>
      </c>
    </row>
    <row r="793" spans="1:27">
      <c r="A793" s="60" t="str">
        <f>IFERROR(VLOOKUP(J793,'TB mapping'!A:D,4,0),0)</f>
        <v>Ignore</v>
      </c>
      <c r="B793" s="60" t="str">
        <f>IFERROR(VLOOKUP(J793,'TB mapping'!A:C,3,0),0)</f>
        <v>Ignore</v>
      </c>
      <c r="C793" s="60" t="str">
        <f t="shared" si="40"/>
        <v>HDUSDFIgnore</v>
      </c>
      <c r="D793" s="60" t="str">
        <f t="shared" si="41"/>
        <v>HDUSDFIgnore</v>
      </c>
      <c r="E793" s="54" t="s">
        <v>790</v>
      </c>
      <c r="F793" s="54" t="s">
        <v>1659</v>
      </c>
      <c r="G793" s="54" t="s">
        <v>1664</v>
      </c>
      <c r="H793" s="55">
        <v>213000</v>
      </c>
      <c r="I793" s="54" t="s">
        <v>819</v>
      </c>
      <c r="J793" s="55">
        <v>213105</v>
      </c>
      <c r="K793" s="55">
        <v>0</v>
      </c>
      <c r="L793" s="54" t="s">
        <v>902</v>
      </c>
      <c r="M793" s="54" t="s">
        <v>793</v>
      </c>
      <c r="N793" s="55">
        <v>0</v>
      </c>
      <c r="O793" s="55">
        <v>31001.37</v>
      </c>
      <c r="P793" s="55">
        <v>0</v>
      </c>
      <c r="Q793" s="55">
        <v>0</v>
      </c>
      <c r="R793" s="55">
        <v>0</v>
      </c>
      <c r="S793" s="55">
        <v>31001.37</v>
      </c>
      <c r="T793" s="55">
        <v>0</v>
      </c>
      <c r="U793" s="55">
        <v>31001.37</v>
      </c>
      <c r="V793" s="55">
        <v>0</v>
      </c>
      <c r="W793" s="55">
        <v>0</v>
      </c>
      <c r="X793" s="55">
        <v>0</v>
      </c>
      <c r="Y793" s="55">
        <v>31001.37</v>
      </c>
      <c r="Z793" s="61">
        <f t="shared" si="42"/>
        <v>0</v>
      </c>
      <c r="AA793" s="59" t="str">
        <f>HLOOKUP(F793,'HY Financials'!$4:$4,1,0)</f>
        <v>HDUSDF</v>
      </c>
    </row>
    <row r="794" spans="1:27">
      <c r="A794" s="60" t="str">
        <f>IFERROR(VLOOKUP(J794,'TB mapping'!A:D,4,0),0)</f>
        <v>Ignore</v>
      </c>
      <c r="B794" s="60" t="str">
        <f>IFERROR(VLOOKUP(J794,'TB mapping'!A:C,3,0),0)</f>
        <v>Ignore</v>
      </c>
      <c r="C794" s="60" t="str">
        <f t="shared" si="40"/>
        <v>HDUSDFIgnore</v>
      </c>
      <c r="D794" s="60" t="str">
        <f t="shared" si="41"/>
        <v>HDUSDFIgnore</v>
      </c>
      <c r="E794" s="54" t="s">
        <v>790</v>
      </c>
      <c r="F794" s="54" t="s">
        <v>1659</v>
      </c>
      <c r="G794" s="54" t="s">
        <v>1664</v>
      </c>
      <c r="H794" s="55">
        <v>213000</v>
      </c>
      <c r="I794" s="54" t="s">
        <v>819</v>
      </c>
      <c r="J794" s="55">
        <v>213141</v>
      </c>
      <c r="K794" s="55">
        <v>0</v>
      </c>
      <c r="L794" s="54" t="s">
        <v>903</v>
      </c>
      <c r="M794" s="54" t="s">
        <v>793</v>
      </c>
      <c r="N794" s="55">
        <v>0</v>
      </c>
      <c r="O794" s="55">
        <v>2288.0500000000002</v>
      </c>
      <c r="P794" s="55">
        <v>0</v>
      </c>
      <c r="Q794" s="55">
        <v>0</v>
      </c>
      <c r="R794" s="55">
        <v>0</v>
      </c>
      <c r="S794" s="55">
        <v>2288.0500000000002</v>
      </c>
      <c r="T794" s="55">
        <v>0</v>
      </c>
      <c r="U794" s="55">
        <v>2288.0500000000002</v>
      </c>
      <c r="V794" s="55">
        <v>0</v>
      </c>
      <c r="W794" s="55">
        <v>0</v>
      </c>
      <c r="X794" s="55">
        <v>0</v>
      </c>
      <c r="Y794" s="55">
        <v>2288.0500000000002</v>
      </c>
      <c r="Z794" s="61">
        <f t="shared" si="42"/>
        <v>0</v>
      </c>
      <c r="AA794" s="59" t="str">
        <f>HLOOKUP(F794,'HY Financials'!$4:$4,1,0)</f>
        <v>HDUSDF</v>
      </c>
    </row>
    <row r="795" spans="1:27">
      <c r="A795" s="60" t="str">
        <f>IFERROR(VLOOKUP(J795,'TB mapping'!A:D,4,0),0)</f>
        <v>Ignore</v>
      </c>
      <c r="B795" s="60" t="str">
        <f>IFERROR(VLOOKUP(J795,'TB mapping'!A:C,3,0),0)</f>
        <v>Ignore</v>
      </c>
      <c r="C795" s="60" t="str">
        <f t="shared" si="40"/>
        <v>HDUSDFIgnore</v>
      </c>
      <c r="D795" s="60" t="str">
        <f t="shared" si="41"/>
        <v>HDUSDFIgnore</v>
      </c>
      <c r="E795" s="54" t="s">
        <v>790</v>
      </c>
      <c r="F795" s="54" t="s">
        <v>1659</v>
      </c>
      <c r="G795" s="54" t="s">
        <v>1664</v>
      </c>
      <c r="H795" s="55">
        <v>213000</v>
      </c>
      <c r="I795" s="54" t="s">
        <v>819</v>
      </c>
      <c r="J795" s="55">
        <v>213143</v>
      </c>
      <c r="K795" s="55">
        <v>0</v>
      </c>
      <c r="L795" s="54" t="s">
        <v>820</v>
      </c>
      <c r="M795" s="54" t="s">
        <v>793</v>
      </c>
      <c r="N795" s="55">
        <v>0</v>
      </c>
      <c r="O795" s="55">
        <v>137195.68</v>
      </c>
      <c r="P795" s="55">
        <v>-146894.19</v>
      </c>
      <c r="Q795" s="55">
        <v>0</v>
      </c>
      <c r="R795" s="55">
        <v>-9698.51</v>
      </c>
      <c r="S795" s="55">
        <v>0</v>
      </c>
      <c r="T795" s="55">
        <v>0</v>
      </c>
      <c r="U795" s="55">
        <v>137195.68</v>
      </c>
      <c r="V795" s="55">
        <v>-146894.19</v>
      </c>
      <c r="W795" s="55">
        <v>0</v>
      </c>
      <c r="X795" s="55">
        <v>-9698.51</v>
      </c>
      <c r="Y795" s="55">
        <v>0</v>
      </c>
      <c r="Z795" s="61">
        <f t="shared" si="42"/>
        <v>-1.4689419E-2</v>
      </c>
      <c r="AA795" s="59" t="str">
        <f>HLOOKUP(F795,'HY Financials'!$4:$4,1,0)</f>
        <v>HDUSDF</v>
      </c>
    </row>
    <row r="796" spans="1:27">
      <c r="A796" s="60">
        <f>IFERROR(VLOOKUP(J796,'TB mapping'!A:D,4,0),0)</f>
        <v>0</v>
      </c>
      <c r="B796" s="60">
        <f>IFERROR(VLOOKUP(J796,'TB mapping'!A:C,3,0),0)</f>
        <v>0</v>
      </c>
      <c r="C796" s="60" t="str">
        <f t="shared" si="40"/>
        <v>HDUSDF0</v>
      </c>
      <c r="D796" s="60" t="str">
        <f t="shared" si="41"/>
        <v>HDUSDF0</v>
      </c>
      <c r="E796" s="54" t="s">
        <v>790</v>
      </c>
      <c r="F796" s="54" t="s">
        <v>1659</v>
      </c>
      <c r="G796" s="54" t="s">
        <v>1664</v>
      </c>
      <c r="H796" s="55">
        <v>213000</v>
      </c>
      <c r="I796" s="54" t="s">
        <v>819</v>
      </c>
      <c r="J796" s="55">
        <v>213173</v>
      </c>
      <c r="K796" s="55">
        <v>0</v>
      </c>
      <c r="L796" s="54" t="s">
        <v>2072</v>
      </c>
      <c r="M796" s="54" t="s">
        <v>793</v>
      </c>
      <c r="N796" s="55">
        <v>0</v>
      </c>
      <c r="O796" s="55">
        <v>24695.22</v>
      </c>
      <c r="P796" s="55">
        <v>-26440.95</v>
      </c>
      <c r="Q796" s="55">
        <v>0</v>
      </c>
      <c r="R796" s="55">
        <v>-1745.73</v>
      </c>
      <c r="S796" s="55">
        <v>0</v>
      </c>
      <c r="T796" s="55">
        <v>0</v>
      </c>
      <c r="U796" s="55">
        <v>24695.22</v>
      </c>
      <c r="V796" s="55">
        <v>-26440.95</v>
      </c>
      <c r="W796" s="55">
        <v>0</v>
      </c>
      <c r="X796" s="55">
        <v>-1745.73</v>
      </c>
      <c r="Y796" s="55">
        <v>0</v>
      </c>
      <c r="Z796" s="61">
        <f t="shared" si="42"/>
        <v>-2.644095E-3</v>
      </c>
      <c r="AA796" s="59" t="str">
        <f>HLOOKUP(F796,'HY Financials'!$4:$4,1,0)</f>
        <v>HDUSDF</v>
      </c>
    </row>
    <row r="797" spans="1:27">
      <c r="A797" s="60" t="str">
        <f>IFERROR(VLOOKUP(J797,'TB mapping'!A:D,4,0),0)</f>
        <v>Ignore</v>
      </c>
      <c r="B797" s="60" t="str">
        <f>IFERROR(VLOOKUP(J797,'TB mapping'!A:C,3,0),0)</f>
        <v>Ignore</v>
      </c>
      <c r="C797" s="60" t="str">
        <f t="shared" si="40"/>
        <v>HDUSDFIgnore</v>
      </c>
      <c r="D797" s="60" t="str">
        <f t="shared" si="41"/>
        <v>HDUSDFIgnore</v>
      </c>
      <c r="E797" s="54" t="s">
        <v>790</v>
      </c>
      <c r="F797" s="54" t="s">
        <v>1659</v>
      </c>
      <c r="G797" s="54" t="s">
        <v>1664</v>
      </c>
      <c r="H797" s="55">
        <v>213000</v>
      </c>
      <c r="I797" s="54" t="s">
        <v>819</v>
      </c>
      <c r="J797" s="55">
        <v>213500</v>
      </c>
      <c r="K797" s="55">
        <v>0</v>
      </c>
      <c r="L797" s="54" t="s">
        <v>821</v>
      </c>
      <c r="M797" s="54" t="s">
        <v>793</v>
      </c>
      <c r="N797" s="55">
        <v>0</v>
      </c>
      <c r="O797" s="55">
        <v>1813234.22</v>
      </c>
      <c r="P797" s="55">
        <v>0</v>
      </c>
      <c r="Q797" s="55">
        <v>691217.37</v>
      </c>
      <c r="R797" s="55">
        <v>0</v>
      </c>
      <c r="S797" s="55">
        <v>2504451.59</v>
      </c>
      <c r="T797" s="55">
        <v>0</v>
      </c>
      <c r="U797" s="55">
        <v>1813234.22</v>
      </c>
      <c r="V797" s="55">
        <v>0</v>
      </c>
      <c r="W797" s="55">
        <v>691217.37</v>
      </c>
      <c r="X797" s="55">
        <v>0</v>
      </c>
      <c r="Y797" s="55">
        <v>2504451.59</v>
      </c>
      <c r="Z797" s="61">
        <f t="shared" si="42"/>
        <v>6.9121737000000003E-2</v>
      </c>
      <c r="AA797" s="59" t="str">
        <f>HLOOKUP(F797,'HY Financials'!$4:$4,1,0)</f>
        <v>HDUSDF</v>
      </c>
    </row>
    <row r="798" spans="1:27">
      <c r="A798" s="60" t="str">
        <f>IFERROR(VLOOKUP(J798,'TB mapping'!A:D,4,0),0)</f>
        <v>Ignore</v>
      </c>
      <c r="B798" s="60" t="str">
        <f>IFERROR(VLOOKUP(J798,'TB mapping'!A:C,3,0),0)</f>
        <v>Ignore</v>
      </c>
      <c r="C798" s="60" t="str">
        <f t="shared" si="40"/>
        <v>HDUSDFIgnore</v>
      </c>
      <c r="D798" s="60" t="str">
        <f t="shared" si="41"/>
        <v>HDUSDFIgnore</v>
      </c>
      <c r="E798" s="54" t="s">
        <v>790</v>
      </c>
      <c r="F798" s="54" t="s">
        <v>1659</v>
      </c>
      <c r="G798" s="54" t="s">
        <v>1664</v>
      </c>
      <c r="H798" s="55">
        <v>213000</v>
      </c>
      <c r="I798" s="54" t="s">
        <v>819</v>
      </c>
      <c r="J798" s="55">
        <v>213504</v>
      </c>
      <c r="K798" s="55">
        <v>0</v>
      </c>
      <c r="L798" s="54" t="s">
        <v>822</v>
      </c>
      <c r="M798" s="54" t="s">
        <v>793</v>
      </c>
      <c r="N798" s="55">
        <v>0</v>
      </c>
      <c r="O798" s="55">
        <v>26937.23</v>
      </c>
      <c r="P798" s="55">
        <v>0</v>
      </c>
      <c r="Q798" s="55">
        <v>0</v>
      </c>
      <c r="R798" s="55">
        <v>0</v>
      </c>
      <c r="S798" s="55">
        <v>26937.23</v>
      </c>
      <c r="T798" s="55">
        <v>0</v>
      </c>
      <c r="U798" s="55">
        <v>26937.23</v>
      </c>
      <c r="V798" s="55">
        <v>0</v>
      </c>
      <c r="W798" s="55">
        <v>0</v>
      </c>
      <c r="X798" s="55">
        <v>0</v>
      </c>
      <c r="Y798" s="55">
        <v>26937.23</v>
      </c>
      <c r="Z798" s="61">
        <f t="shared" si="42"/>
        <v>0</v>
      </c>
      <c r="AA798" s="59" t="str">
        <f>HLOOKUP(F798,'HY Financials'!$4:$4,1,0)</f>
        <v>HDUSDF</v>
      </c>
    </row>
    <row r="799" spans="1:27">
      <c r="A799" s="60" t="str">
        <f>IFERROR(VLOOKUP(J799,'TB mapping'!A:D,4,0),0)</f>
        <v>Ignore</v>
      </c>
      <c r="B799" s="60" t="str">
        <f>IFERROR(VLOOKUP(J799,'TB mapping'!A:C,3,0),0)</f>
        <v>Ignore</v>
      </c>
      <c r="C799" s="60" t="str">
        <f t="shared" si="40"/>
        <v>HDUSDFIgnore</v>
      </c>
      <c r="D799" s="60" t="str">
        <f t="shared" si="41"/>
        <v>HDUSDFIgnore</v>
      </c>
      <c r="E799" s="54" t="s">
        <v>790</v>
      </c>
      <c r="F799" s="54" t="s">
        <v>1659</v>
      </c>
      <c r="G799" s="54" t="s">
        <v>1664</v>
      </c>
      <c r="H799" s="55">
        <v>301000</v>
      </c>
      <c r="I799" s="54" t="s">
        <v>823</v>
      </c>
      <c r="J799" s="55">
        <v>310000</v>
      </c>
      <c r="K799" s="55">
        <v>0</v>
      </c>
      <c r="L799" s="54" t="s">
        <v>824</v>
      </c>
      <c r="M799" s="54" t="s">
        <v>793</v>
      </c>
      <c r="N799" s="55">
        <v>0</v>
      </c>
      <c r="O799" s="55">
        <v>18464143325</v>
      </c>
      <c r="P799" s="55">
        <v>-4472199824</v>
      </c>
      <c r="Q799" s="55">
        <v>0</v>
      </c>
      <c r="R799" s="55">
        <v>0</v>
      </c>
      <c r="S799" s="55">
        <v>13991943501</v>
      </c>
      <c r="T799" s="55">
        <v>0</v>
      </c>
      <c r="U799" s="55">
        <v>18464143325</v>
      </c>
      <c r="V799" s="55">
        <v>-4472199824</v>
      </c>
      <c r="W799" s="55">
        <v>0</v>
      </c>
      <c r="X799" s="55">
        <v>0</v>
      </c>
      <c r="Y799" s="55">
        <v>13991943501</v>
      </c>
      <c r="Z799" s="61">
        <f t="shared" si="42"/>
        <v>1399.1943501000001</v>
      </c>
      <c r="AA799" s="59" t="str">
        <f>HLOOKUP(F799,'HY Financials'!$4:$4,1,0)</f>
        <v>HDUSDF</v>
      </c>
    </row>
    <row r="800" spans="1:27">
      <c r="A800" s="60" t="str">
        <f>IFERROR(VLOOKUP(J800,'TB mapping'!A:D,4,0),0)</f>
        <v>Ignore</v>
      </c>
      <c r="B800" s="60" t="str">
        <f>IFERROR(VLOOKUP(J800,'TB mapping'!A:C,3,0),0)</f>
        <v>Ignore</v>
      </c>
      <c r="C800" s="60" t="str">
        <f t="shared" si="40"/>
        <v>HDUSDFIgnore</v>
      </c>
      <c r="D800" s="60" t="str">
        <f t="shared" si="41"/>
        <v>HDUSDFIgnore</v>
      </c>
      <c r="E800" s="54" t="s">
        <v>790</v>
      </c>
      <c r="F800" s="54" t="s">
        <v>1659</v>
      </c>
      <c r="G800" s="54" t="s">
        <v>1664</v>
      </c>
      <c r="H800" s="55">
        <v>303000</v>
      </c>
      <c r="I800" s="54" t="s">
        <v>825</v>
      </c>
      <c r="J800" s="55">
        <v>303207</v>
      </c>
      <c r="K800" s="55">
        <v>0</v>
      </c>
      <c r="L800" s="54" t="s">
        <v>826</v>
      </c>
      <c r="M800" s="54" t="s">
        <v>793</v>
      </c>
      <c r="N800" s="55">
        <v>0</v>
      </c>
      <c r="O800" s="55">
        <v>44970823.100000001</v>
      </c>
      <c r="P800" s="55">
        <v>-121874429.14</v>
      </c>
      <c r="Q800" s="55">
        <v>0</v>
      </c>
      <c r="R800" s="55">
        <v>-76903606.040000007</v>
      </c>
      <c r="S800" s="55">
        <v>0</v>
      </c>
      <c r="T800" s="55">
        <v>0</v>
      </c>
      <c r="U800" s="55">
        <v>44970823.100000001</v>
      </c>
      <c r="V800" s="55">
        <v>-121874429.14</v>
      </c>
      <c r="W800" s="55">
        <v>0</v>
      </c>
      <c r="X800" s="55">
        <v>-76903606.040000007</v>
      </c>
      <c r="Y800" s="55">
        <v>0</v>
      </c>
      <c r="Z800" s="61">
        <f t="shared" si="42"/>
        <v>-12.187442914</v>
      </c>
      <c r="AA800" s="59" t="str">
        <f>HLOOKUP(F800,'HY Financials'!$4:$4,1,0)</f>
        <v>HDUSDF</v>
      </c>
    </row>
    <row r="801" spans="1:28">
      <c r="A801" s="60" t="str">
        <f>IFERROR(VLOOKUP(J801,'TB mapping'!A:D,4,0),0)</f>
        <v>Ignore</v>
      </c>
      <c r="B801" s="60" t="str">
        <f>IFERROR(VLOOKUP(J801,'TB mapping'!A:C,3,0),0)</f>
        <v>Ignore</v>
      </c>
      <c r="C801" s="60" t="str">
        <f t="shared" si="40"/>
        <v>HDUSDFIgnore</v>
      </c>
      <c r="D801" s="60" t="str">
        <f t="shared" si="41"/>
        <v>HDUSDFIgnore</v>
      </c>
      <c r="E801" s="54" t="s">
        <v>790</v>
      </c>
      <c r="F801" s="54" t="s">
        <v>1659</v>
      </c>
      <c r="G801" s="54" t="s">
        <v>1664</v>
      </c>
      <c r="H801" s="55">
        <v>303000</v>
      </c>
      <c r="I801" s="54" t="s">
        <v>825</v>
      </c>
      <c r="J801" s="55">
        <v>303227</v>
      </c>
      <c r="K801" s="55">
        <v>0</v>
      </c>
      <c r="L801" s="54" t="s">
        <v>907</v>
      </c>
      <c r="M801" s="54" t="s">
        <v>793</v>
      </c>
      <c r="N801" s="55">
        <v>-1023201.59</v>
      </c>
      <c r="O801" s="55">
        <v>0</v>
      </c>
      <c r="P801" s="55">
        <v>-1303822.8900000001</v>
      </c>
      <c r="Q801" s="55">
        <v>0</v>
      </c>
      <c r="R801" s="55">
        <v>-2327024.48</v>
      </c>
      <c r="S801" s="55">
        <v>0</v>
      </c>
      <c r="T801" s="55">
        <v>-1023201.59</v>
      </c>
      <c r="U801" s="55">
        <v>0</v>
      </c>
      <c r="V801" s="55">
        <v>-1303822.8900000001</v>
      </c>
      <c r="W801" s="55">
        <v>0</v>
      </c>
      <c r="X801" s="55">
        <v>-2327024.48</v>
      </c>
      <c r="Y801" s="55">
        <v>0</v>
      </c>
      <c r="Z801" s="61">
        <f t="shared" si="42"/>
        <v>-0.13038228900000001</v>
      </c>
      <c r="AA801" s="59" t="str">
        <f>HLOOKUP(F801,'HY Financials'!$4:$4,1,0)</f>
        <v>HDUSDF</v>
      </c>
      <c r="AB801" s="277">
        <f>Z801*10^7</f>
        <v>-1303822.8900000001</v>
      </c>
    </row>
    <row r="802" spans="1:28">
      <c r="A802" s="60" t="str">
        <f>IFERROR(VLOOKUP(J802,'TB mapping'!A:D,4,0),0)</f>
        <v>Ignore</v>
      </c>
      <c r="B802" s="60" t="str">
        <f>IFERROR(VLOOKUP(J802,'TB mapping'!A:C,3,0),0)</f>
        <v>Ignore</v>
      </c>
      <c r="C802" s="60" t="str">
        <f t="shared" si="40"/>
        <v>HDUSDFIgnore</v>
      </c>
      <c r="D802" s="60" t="str">
        <f t="shared" si="41"/>
        <v>HDUSDFIgnore</v>
      </c>
      <c r="E802" s="54" t="s">
        <v>790</v>
      </c>
      <c r="F802" s="54" t="s">
        <v>1659</v>
      </c>
      <c r="G802" s="54" t="s">
        <v>1664</v>
      </c>
      <c r="H802" s="55">
        <v>303000</v>
      </c>
      <c r="I802" s="54" t="s">
        <v>825</v>
      </c>
      <c r="J802" s="55">
        <v>303245</v>
      </c>
      <c r="K802" s="55">
        <v>0</v>
      </c>
      <c r="L802" s="54" t="s">
        <v>880</v>
      </c>
      <c r="M802" s="54" t="s">
        <v>793</v>
      </c>
      <c r="N802" s="55">
        <v>0</v>
      </c>
      <c r="O802" s="55">
        <v>826442015.10000002</v>
      </c>
      <c r="P802" s="55">
        <v>-271914291.88</v>
      </c>
      <c r="Q802" s="55">
        <v>0</v>
      </c>
      <c r="R802" s="55">
        <v>0</v>
      </c>
      <c r="S802" s="55">
        <v>554527723.22000003</v>
      </c>
      <c r="T802" s="55">
        <v>0</v>
      </c>
      <c r="U802" s="55">
        <v>826442015.10000002</v>
      </c>
      <c r="V802" s="55">
        <v>-271914291.88</v>
      </c>
      <c r="W802" s="55">
        <v>0</v>
      </c>
      <c r="X802" s="55">
        <v>0</v>
      </c>
      <c r="Y802" s="55">
        <v>554527723.22000003</v>
      </c>
      <c r="Z802" s="61">
        <f t="shared" si="42"/>
        <v>-27.191429188000001</v>
      </c>
      <c r="AA802" s="59" t="str">
        <f>HLOOKUP(F802,'HY Financials'!$4:$4,1,0)</f>
        <v>HDUSDF</v>
      </c>
    </row>
    <row r="803" spans="1:28">
      <c r="A803" s="60" t="str">
        <f>IFERROR(VLOOKUP(J803,'TB mapping'!A:D,4,0),0)</f>
        <v>Ignore</v>
      </c>
      <c r="B803" s="60" t="str">
        <f>IFERROR(VLOOKUP(J803,'TB mapping'!A:C,3,0),0)</f>
        <v>Ignore</v>
      </c>
      <c r="C803" s="60" t="str">
        <f t="shared" si="40"/>
        <v>HDUSDFIgnore</v>
      </c>
      <c r="D803" s="60" t="str">
        <f t="shared" si="41"/>
        <v>HDUSDFIgnore</v>
      </c>
      <c r="E803" s="54" t="s">
        <v>790</v>
      </c>
      <c r="F803" s="54" t="s">
        <v>1659</v>
      </c>
      <c r="G803" s="54" t="s">
        <v>1664</v>
      </c>
      <c r="H803" s="55">
        <v>303000</v>
      </c>
      <c r="I803" s="54" t="s">
        <v>825</v>
      </c>
      <c r="J803" s="55">
        <v>303248</v>
      </c>
      <c r="K803" s="55">
        <v>0</v>
      </c>
      <c r="L803" s="54" t="s">
        <v>966</v>
      </c>
      <c r="M803" s="54" t="s">
        <v>793</v>
      </c>
      <c r="N803" s="55">
        <v>-72.34</v>
      </c>
      <c r="O803" s="55">
        <v>0</v>
      </c>
      <c r="P803" s="55">
        <v>-16.91</v>
      </c>
      <c r="Q803" s="55">
        <v>0</v>
      </c>
      <c r="R803" s="55">
        <v>-89.25</v>
      </c>
      <c r="S803" s="55">
        <v>0</v>
      </c>
      <c r="T803" s="55">
        <v>-72.34</v>
      </c>
      <c r="U803" s="55">
        <v>0</v>
      </c>
      <c r="V803" s="55">
        <v>-16.91</v>
      </c>
      <c r="W803" s="55">
        <v>0</v>
      </c>
      <c r="X803" s="55">
        <v>-89.25</v>
      </c>
      <c r="Y803" s="55">
        <v>0</v>
      </c>
      <c r="Z803" s="61">
        <f t="shared" si="42"/>
        <v>-1.691E-6</v>
      </c>
      <c r="AA803" s="59" t="str">
        <f>HLOOKUP(F803,'HY Financials'!$4:$4,1,0)</f>
        <v>HDUSDF</v>
      </c>
    </row>
    <row r="804" spans="1:28">
      <c r="A804" s="60" t="str">
        <f>IFERROR(VLOOKUP(J804,'TB mapping'!A:D,4,0),0)</f>
        <v>Ignore</v>
      </c>
      <c r="B804" s="60" t="str">
        <f>IFERROR(VLOOKUP(J804,'TB mapping'!A:C,3,0),0)</f>
        <v>Ignore</v>
      </c>
      <c r="C804" s="60" t="str">
        <f t="shared" si="40"/>
        <v>HDUSDFIgnore</v>
      </c>
      <c r="D804" s="60" t="str">
        <f t="shared" si="41"/>
        <v>HDUSDFIgnore</v>
      </c>
      <c r="E804" s="54" t="s">
        <v>790</v>
      </c>
      <c r="F804" s="54" t="s">
        <v>1659</v>
      </c>
      <c r="G804" s="54" t="s">
        <v>1664</v>
      </c>
      <c r="H804" s="55">
        <v>303000</v>
      </c>
      <c r="I804" s="54" t="s">
        <v>825</v>
      </c>
      <c r="J804" s="55">
        <v>303266</v>
      </c>
      <c r="K804" s="55">
        <v>0</v>
      </c>
      <c r="L804" s="54" t="s">
        <v>967</v>
      </c>
      <c r="M804" s="54" t="s">
        <v>793</v>
      </c>
      <c r="N804" s="55">
        <v>-1060927.95</v>
      </c>
      <c r="O804" s="55">
        <v>0</v>
      </c>
      <c r="P804" s="55">
        <v>0</v>
      </c>
      <c r="Q804" s="55">
        <v>0</v>
      </c>
      <c r="R804" s="55">
        <v>-1060927.95</v>
      </c>
      <c r="S804" s="55">
        <v>0</v>
      </c>
      <c r="T804" s="55">
        <v>-1060927.95</v>
      </c>
      <c r="U804" s="55">
        <v>0</v>
      </c>
      <c r="V804" s="55">
        <v>0</v>
      </c>
      <c r="W804" s="55">
        <v>0</v>
      </c>
      <c r="X804" s="55">
        <v>-1060927.95</v>
      </c>
      <c r="Y804" s="55">
        <v>0</v>
      </c>
      <c r="Z804" s="61">
        <f t="shared" si="42"/>
        <v>0</v>
      </c>
      <c r="AA804" s="59" t="str">
        <f>HLOOKUP(F804,'HY Financials'!$4:$4,1,0)</f>
        <v>HDUSDF</v>
      </c>
    </row>
    <row r="805" spans="1:28">
      <c r="A805" s="60" t="str">
        <f>IFERROR(VLOOKUP(J805,'TB mapping'!A:D,4,0),0)</f>
        <v>Ignore</v>
      </c>
      <c r="B805" s="60" t="str">
        <f>IFERROR(VLOOKUP(J805,'TB mapping'!A:C,3,0),0)</f>
        <v>Ignore</v>
      </c>
      <c r="C805" s="60" t="str">
        <f t="shared" si="40"/>
        <v>HDUSDFIgnore</v>
      </c>
      <c r="D805" s="60" t="str">
        <f t="shared" si="41"/>
        <v>HDUSDFIgnore</v>
      </c>
      <c r="E805" s="54" t="s">
        <v>790</v>
      </c>
      <c r="F805" s="54" t="s">
        <v>1659</v>
      </c>
      <c r="G805" s="54" t="s">
        <v>1664</v>
      </c>
      <c r="H805" s="55">
        <v>303000</v>
      </c>
      <c r="I805" s="54" t="s">
        <v>825</v>
      </c>
      <c r="J805" s="55">
        <v>303268</v>
      </c>
      <c r="K805" s="55">
        <v>0</v>
      </c>
      <c r="L805" s="54" t="s">
        <v>968</v>
      </c>
      <c r="M805" s="54" t="s">
        <v>793</v>
      </c>
      <c r="N805" s="55">
        <v>-85.95</v>
      </c>
      <c r="O805" s="55">
        <v>0</v>
      </c>
      <c r="P805" s="55">
        <v>0</v>
      </c>
      <c r="Q805" s="55">
        <v>3.5</v>
      </c>
      <c r="R805" s="55">
        <v>-82.45</v>
      </c>
      <c r="S805" s="55">
        <v>0</v>
      </c>
      <c r="T805" s="55">
        <v>-85.95</v>
      </c>
      <c r="U805" s="55">
        <v>0</v>
      </c>
      <c r="V805" s="55">
        <v>0</v>
      </c>
      <c r="W805" s="55">
        <v>3.5</v>
      </c>
      <c r="X805" s="55">
        <v>-82.45</v>
      </c>
      <c r="Y805" s="55">
        <v>0</v>
      </c>
      <c r="Z805" s="61">
        <f t="shared" si="42"/>
        <v>3.4999999999999998E-7</v>
      </c>
      <c r="AA805" s="59" t="str">
        <f>HLOOKUP(F805,'HY Financials'!$4:$4,1,0)</f>
        <v>HDUSDF</v>
      </c>
    </row>
    <row r="806" spans="1:28">
      <c r="A806" s="60" t="str">
        <f>IFERROR(VLOOKUP(J806,'TB mapping'!A:D,4,0),0)</f>
        <v>Ignore</v>
      </c>
      <c r="B806" s="60" t="str">
        <f>IFERROR(VLOOKUP(J806,'TB mapping'!A:C,3,0),0)</f>
        <v>Ignore</v>
      </c>
      <c r="C806" s="60" t="str">
        <f t="shared" si="40"/>
        <v>HDUSDFIgnore</v>
      </c>
      <c r="D806" s="60" t="str">
        <f t="shared" si="41"/>
        <v>HDUSDFIgnore</v>
      </c>
      <c r="E806" s="54" t="s">
        <v>790</v>
      </c>
      <c r="F806" s="54" t="s">
        <v>1659</v>
      </c>
      <c r="G806" s="54" t="s">
        <v>1664</v>
      </c>
      <c r="H806" s="55">
        <v>303000</v>
      </c>
      <c r="I806" s="54" t="s">
        <v>825</v>
      </c>
      <c r="J806" s="55">
        <v>303273</v>
      </c>
      <c r="K806" s="55">
        <v>0</v>
      </c>
      <c r="L806" s="54" t="s">
        <v>969</v>
      </c>
      <c r="M806" s="54" t="s">
        <v>793</v>
      </c>
      <c r="N806" s="55">
        <v>-1667348.55</v>
      </c>
      <c r="O806" s="55">
        <v>0</v>
      </c>
      <c r="P806" s="55">
        <v>-1692335.59</v>
      </c>
      <c r="Q806" s="55">
        <v>0</v>
      </c>
      <c r="R806" s="55">
        <v>-3359684.14</v>
      </c>
      <c r="S806" s="55">
        <v>0</v>
      </c>
      <c r="T806" s="55">
        <v>-1667348.55</v>
      </c>
      <c r="U806" s="55">
        <v>0</v>
      </c>
      <c r="V806" s="55">
        <v>-1692335.59</v>
      </c>
      <c r="W806" s="55">
        <v>0</v>
      </c>
      <c r="X806" s="55">
        <v>-3359684.14</v>
      </c>
      <c r="Y806" s="55">
        <v>0</v>
      </c>
      <c r="Z806" s="61">
        <f t="shared" si="42"/>
        <v>-0.16923355900000001</v>
      </c>
      <c r="AA806" s="59" t="str">
        <f>HLOOKUP(F806,'HY Financials'!$4:$4,1,0)</f>
        <v>HDUSDF</v>
      </c>
    </row>
    <row r="807" spans="1:28">
      <c r="A807" s="60" t="str">
        <f>IFERROR(VLOOKUP(J807,'TB mapping'!A:D,4,0),0)</f>
        <v>Ignore</v>
      </c>
      <c r="B807" s="60" t="str">
        <f>IFERROR(VLOOKUP(J807,'TB mapping'!A:C,3,0),0)</f>
        <v>Ignore</v>
      </c>
      <c r="C807" s="60" t="str">
        <f t="shared" si="40"/>
        <v>HDUSDFIgnore</v>
      </c>
      <c r="D807" s="60" t="str">
        <f t="shared" si="41"/>
        <v>HDUSDFIgnore</v>
      </c>
      <c r="E807" s="54" t="s">
        <v>790</v>
      </c>
      <c r="F807" s="54" t="s">
        <v>1659</v>
      </c>
      <c r="G807" s="54" t="s">
        <v>1664</v>
      </c>
      <c r="H807" s="55">
        <v>303000</v>
      </c>
      <c r="I807" s="54" t="s">
        <v>825</v>
      </c>
      <c r="J807" s="55">
        <v>303274</v>
      </c>
      <c r="K807" s="55">
        <v>0</v>
      </c>
      <c r="L807" s="54" t="s">
        <v>970</v>
      </c>
      <c r="M807" s="54" t="s">
        <v>793</v>
      </c>
      <c r="N807" s="55">
        <v>-820497.16</v>
      </c>
      <c r="O807" s="55">
        <v>0</v>
      </c>
      <c r="P807" s="55">
        <v>-436658.8</v>
      </c>
      <c r="Q807" s="55">
        <v>0</v>
      </c>
      <c r="R807" s="55">
        <v>-1257155.96</v>
      </c>
      <c r="S807" s="55">
        <v>0</v>
      </c>
      <c r="T807" s="55">
        <v>-820497.16</v>
      </c>
      <c r="U807" s="55">
        <v>0</v>
      </c>
      <c r="V807" s="55">
        <v>-436658.8</v>
      </c>
      <c r="W807" s="55">
        <v>0</v>
      </c>
      <c r="X807" s="55">
        <v>-1257155.96</v>
      </c>
      <c r="Y807" s="55">
        <v>0</v>
      </c>
      <c r="Z807" s="61">
        <f t="shared" si="42"/>
        <v>-4.3665879999999997E-2</v>
      </c>
      <c r="AA807" s="59" t="str">
        <f>HLOOKUP(F807,'HY Financials'!$4:$4,1,0)</f>
        <v>HDUSDF</v>
      </c>
    </row>
    <row r="808" spans="1:28">
      <c r="A808" s="60" t="str">
        <f>IFERROR(VLOOKUP(J808,'TB mapping'!A:D,4,0),0)</f>
        <v>Ignore</v>
      </c>
      <c r="B808" s="60" t="str">
        <f>IFERROR(VLOOKUP(J808,'TB mapping'!A:C,3,0),0)</f>
        <v>Ignore</v>
      </c>
      <c r="C808" s="60" t="str">
        <f t="shared" si="40"/>
        <v>HDUSDFIgnore</v>
      </c>
      <c r="D808" s="60" t="str">
        <f t="shared" si="41"/>
        <v>HDUSDFIgnore</v>
      </c>
      <c r="E808" s="54" t="s">
        <v>790</v>
      </c>
      <c r="F808" s="54" t="s">
        <v>1659</v>
      </c>
      <c r="G808" s="54" t="s">
        <v>1664</v>
      </c>
      <c r="H808" s="55">
        <v>303000</v>
      </c>
      <c r="I808" s="54" t="s">
        <v>825</v>
      </c>
      <c r="J808" s="55">
        <v>390000</v>
      </c>
      <c r="K808" s="55">
        <v>0</v>
      </c>
      <c r="L808" s="54" t="s">
        <v>827</v>
      </c>
      <c r="M808" s="54" t="s">
        <v>793</v>
      </c>
      <c r="N808" s="55">
        <v>0</v>
      </c>
      <c r="O808" s="55">
        <v>340793219.67000002</v>
      </c>
      <c r="P808" s="55">
        <v>0</v>
      </c>
      <c r="Q808" s="55">
        <v>0</v>
      </c>
      <c r="R808" s="55">
        <v>0</v>
      </c>
      <c r="S808" s="55">
        <v>340793219.67000002</v>
      </c>
      <c r="T808" s="55">
        <v>0</v>
      </c>
      <c r="U808" s="55">
        <v>340793219.67000002</v>
      </c>
      <c r="V808" s="55">
        <v>0</v>
      </c>
      <c r="W808" s="55">
        <v>0</v>
      </c>
      <c r="X808" s="55">
        <v>0</v>
      </c>
      <c r="Y808" s="55">
        <v>340793219.67000002</v>
      </c>
      <c r="Z808" s="61">
        <f t="shared" si="42"/>
        <v>0</v>
      </c>
      <c r="AA808" s="59" t="str">
        <f>HLOOKUP(F808,'HY Financials'!$4:$4,1,0)</f>
        <v>HDUSDF</v>
      </c>
    </row>
    <row r="809" spans="1:28">
      <c r="A809" s="60" t="str">
        <f>IFERROR(VLOOKUP(J809,'TB mapping'!A:D,4,0),0)</f>
        <v>Ignore</v>
      </c>
      <c r="B809" s="60" t="str">
        <f>IFERROR(VLOOKUP(J809,'TB mapping'!A:C,3,0),0)</f>
        <v>Ignore</v>
      </c>
      <c r="C809" s="60" t="str">
        <f t="shared" si="40"/>
        <v>HDUSDFIgnore</v>
      </c>
      <c r="D809" s="60" t="str">
        <f t="shared" si="41"/>
        <v>HDUSDFIgnore</v>
      </c>
      <c r="E809" s="54" t="s">
        <v>790</v>
      </c>
      <c r="F809" s="54" t="s">
        <v>1659</v>
      </c>
      <c r="G809" s="54" t="s">
        <v>1664</v>
      </c>
      <c r="H809" s="55">
        <v>303000</v>
      </c>
      <c r="I809" s="54" t="s">
        <v>825</v>
      </c>
      <c r="J809" s="55">
        <v>390405</v>
      </c>
      <c r="K809" s="55">
        <v>0</v>
      </c>
      <c r="L809" s="54" t="s">
        <v>828</v>
      </c>
      <c r="M809" s="54" t="s">
        <v>793</v>
      </c>
      <c r="N809" s="55">
        <v>-8768535.5299999993</v>
      </c>
      <c r="O809" s="55">
        <v>0</v>
      </c>
      <c r="P809" s="55">
        <v>0</v>
      </c>
      <c r="Q809" s="55">
        <v>0</v>
      </c>
      <c r="R809" s="55">
        <v>-8768535.5299999993</v>
      </c>
      <c r="S809" s="55">
        <v>0</v>
      </c>
      <c r="T809" s="55">
        <v>-8768535.5299999993</v>
      </c>
      <c r="U809" s="55">
        <v>0</v>
      </c>
      <c r="V809" s="55">
        <v>0</v>
      </c>
      <c r="W809" s="55">
        <v>0</v>
      </c>
      <c r="X809" s="55">
        <v>-8768535.5299999993</v>
      </c>
      <c r="Y809" s="55">
        <v>0</v>
      </c>
      <c r="Z809" s="61">
        <f t="shared" si="42"/>
        <v>0</v>
      </c>
      <c r="AA809" s="59" t="str">
        <f>HLOOKUP(F809,'HY Financials'!$4:$4,1,0)</f>
        <v>HDUSDF</v>
      </c>
    </row>
    <row r="810" spans="1:28">
      <c r="A810" s="60" t="str">
        <f>IFERROR(VLOOKUP(J810,'TB mapping'!A:D,4,0),0)</f>
        <v>Ignore</v>
      </c>
      <c r="B810" s="60" t="str">
        <f>IFERROR(VLOOKUP(J810,'TB mapping'!A:C,3,0),0)</f>
        <v>Ignore</v>
      </c>
      <c r="C810" s="60" t="str">
        <f t="shared" si="40"/>
        <v>HDUSDFIgnore</v>
      </c>
      <c r="D810" s="60" t="str">
        <f t="shared" si="41"/>
        <v>HDUSDFIgnore</v>
      </c>
      <c r="E810" s="54" t="s">
        <v>790</v>
      </c>
      <c r="F810" s="54" t="s">
        <v>1659</v>
      </c>
      <c r="G810" s="54" t="s">
        <v>1664</v>
      </c>
      <c r="H810" s="55">
        <v>303000</v>
      </c>
      <c r="I810" s="54" t="s">
        <v>825</v>
      </c>
      <c r="J810" s="55">
        <v>390407</v>
      </c>
      <c r="K810" s="55">
        <v>0</v>
      </c>
      <c r="L810" s="54" t="s">
        <v>829</v>
      </c>
      <c r="M810" s="54" t="s">
        <v>793</v>
      </c>
      <c r="N810" s="55">
        <v>-5458149.4100000001</v>
      </c>
      <c r="O810" s="55">
        <v>0</v>
      </c>
      <c r="P810" s="55">
        <v>0</v>
      </c>
      <c r="Q810" s="55">
        <v>0</v>
      </c>
      <c r="R810" s="55">
        <v>-5458149.4100000001</v>
      </c>
      <c r="S810" s="55">
        <v>0</v>
      </c>
      <c r="T810" s="55">
        <v>-5458149.4100000001</v>
      </c>
      <c r="U810" s="55">
        <v>0</v>
      </c>
      <c r="V810" s="55">
        <v>0</v>
      </c>
      <c r="W810" s="55">
        <v>0</v>
      </c>
      <c r="X810" s="55">
        <v>-5458149.4100000001</v>
      </c>
      <c r="Y810" s="55">
        <v>0</v>
      </c>
      <c r="Z810" s="61">
        <f t="shared" si="42"/>
        <v>0</v>
      </c>
      <c r="AA810" s="59" t="str">
        <f>HLOOKUP(F810,'HY Financials'!$4:$4,1,0)</f>
        <v>HDUSDF</v>
      </c>
    </row>
    <row r="811" spans="1:28">
      <c r="A811" s="60" t="str">
        <f>IFERROR(VLOOKUP(J811,'TB mapping'!A:D,4,0),0)</f>
        <v>Ignore</v>
      </c>
      <c r="B811" s="60" t="str">
        <f>IFERROR(VLOOKUP(J811,'TB mapping'!A:C,3,0),0)</f>
        <v>Ignore</v>
      </c>
      <c r="C811" s="60" t="str">
        <f t="shared" si="40"/>
        <v>HDUSDFIgnore</v>
      </c>
      <c r="D811" s="60" t="str">
        <f t="shared" si="41"/>
        <v>HDUSDFIgnore</v>
      </c>
      <c r="E811" s="54" t="s">
        <v>790</v>
      </c>
      <c r="F811" s="54" t="s">
        <v>1659</v>
      </c>
      <c r="G811" s="54" t="s">
        <v>1664</v>
      </c>
      <c r="H811" s="55">
        <v>303000</v>
      </c>
      <c r="I811" s="54" t="s">
        <v>825</v>
      </c>
      <c r="J811" s="55">
        <v>390427</v>
      </c>
      <c r="K811" s="55">
        <v>0</v>
      </c>
      <c r="L811" s="54" t="s">
        <v>919</v>
      </c>
      <c r="M811" s="54" t="s">
        <v>793</v>
      </c>
      <c r="N811" s="55">
        <v>-4995725.21</v>
      </c>
      <c r="O811" s="55">
        <v>0</v>
      </c>
      <c r="P811" s="55">
        <v>0</v>
      </c>
      <c r="Q811" s="55">
        <v>0</v>
      </c>
      <c r="R811" s="55">
        <v>-4995725.21</v>
      </c>
      <c r="S811" s="55">
        <v>0</v>
      </c>
      <c r="T811" s="55">
        <v>-4995725.21</v>
      </c>
      <c r="U811" s="55">
        <v>0</v>
      </c>
      <c r="V811" s="55">
        <v>0</v>
      </c>
      <c r="W811" s="55">
        <v>0</v>
      </c>
      <c r="X811" s="55">
        <v>-4995725.21</v>
      </c>
      <c r="Y811" s="55">
        <v>0</v>
      </c>
      <c r="Z811" s="61">
        <f t="shared" si="42"/>
        <v>0</v>
      </c>
      <c r="AA811" s="59" t="str">
        <f>HLOOKUP(F811,'HY Financials'!$4:$4,1,0)</f>
        <v>HDUSDF</v>
      </c>
    </row>
    <row r="812" spans="1:28">
      <c r="A812" s="60" t="str">
        <f>IFERROR(VLOOKUP(J812,'TB mapping'!A:D,4,0),0)</f>
        <v>Ignore</v>
      </c>
      <c r="B812" s="60" t="str">
        <f>IFERROR(VLOOKUP(J812,'TB mapping'!A:C,3,0),0)</f>
        <v>Ignore</v>
      </c>
      <c r="C812" s="60" t="str">
        <f t="shared" si="40"/>
        <v>HDUSDFIgnore</v>
      </c>
      <c r="D812" s="60" t="str">
        <f t="shared" si="41"/>
        <v>HDUSDFIgnore</v>
      </c>
      <c r="E812" s="54" t="s">
        <v>790</v>
      </c>
      <c r="F812" s="54" t="s">
        <v>1659</v>
      </c>
      <c r="G812" s="54" t="s">
        <v>1664</v>
      </c>
      <c r="H812" s="55">
        <v>303000</v>
      </c>
      <c r="I812" s="54" t="s">
        <v>825</v>
      </c>
      <c r="J812" s="55">
        <v>390445</v>
      </c>
      <c r="K812" s="55">
        <v>0</v>
      </c>
      <c r="L812" s="54" t="s">
        <v>881</v>
      </c>
      <c r="M812" s="54" t="s">
        <v>793</v>
      </c>
      <c r="N812" s="55">
        <v>0</v>
      </c>
      <c r="O812" s="55">
        <v>75699799.069999993</v>
      </c>
      <c r="P812" s="55">
        <v>0</v>
      </c>
      <c r="Q812" s="55">
        <v>0</v>
      </c>
      <c r="R812" s="55">
        <v>0</v>
      </c>
      <c r="S812" s="55">
        <v>75699799.069999993</v>
      </c>
      <c r="T812" s="55">
        <v>0</v>
      </c>
      <c r="U812" s="55">
        <v>75699799.069999993</v>
      </c>
      <c r="V812" s="55">
        <v>0</v>
      </c>
      <c r="W812" s="55">
        <v>0</v>
      </c>
      <c r="X812" s="55">
        <v>0</v>
      </c>
      <c r="Y812" s="55">
        <v>75699799.069999993</v>
      </c>
      <c r="Z812" s="61">
        <f t="shared" si="42"/>
        <v>0</v>
      </c>
      <c r="AA812" s="59" t="str">
        <f>HLOOKUP(F812,'HY Financials'!$4:$4,1,0)</f>
        <v>HDUSDF</v>
      </c>
    </row>
    <row r="813" spans="1:28">
      <c r="A813" s="60" t="str">
        <f>IFERROR(VLOOKUP(J813,'TB mapping'!A:D,4,0),0)</f>
        <v>Ignore</v>
      </c>
      <c r="B813" s="60" t="str">
        <f>IFERROR(VLOOKUP(J813,'TB mapping'!A:C,3,0),0)</f>
        <v>Ignore</v>
      </c>
      <c r="C813" s="60" t="str">
        <f t="shared" si="40"/>
        <v>HDUSDFIgnore</v>
      </c>
      <c r="D813" s="60" t="str">
        <f t="shared" si="41"/>
        <v>HDUSDFIgnore</v>
      </c>
      <c r="E813" s="54" t="s">
        <v>790</v>
      </c>
      <c r="F813" s="54" t="s">
        <v>1659</v>
      </c>
      <c r="G813" s="54" t="s">
        <v>1664</v>
      </c>
      <c r="H813" s="55">
        <v>303000</v>
      </c>
      <c r="I813" s="54" t="s">
        <v>825</v>
      </c>
      <c r="J813" s="55">
        <v>390448</v>
      </c>
      <c r="K813" s="55">
        <v>0</v>
      </c>
      <c r="L813" s="54" t="s">
        <v>922</v>
      </c>
      <c r="M813" s="54" t="s">
        <v>793</v>
      </c>
      <c r="N813" s="55">
        <v>-44464.17</v>
      </c>
      <c r="O813" s="55">
        <v>0</v>
      </c>
      <c r="P813" s="55">
        <v>0</v>
      </c>
      <c r="Q813" s="55">
        <v>0</v>
      </c>
      <c r="R813" s="55">
        <v>-44464.17</v>
      </c>
      <c r="S813" s="55">
        <v>0</v>
      </c>
      <c r="T813" s="55">
        <v>-44464.17</v>
      </c>
      <c r="U813" s="55">
        <v>0</v>
      </c>
      <c r="V813" s="55">
        <v>0</v>
      </c>
      <c r="W813" s="55">
        <v>0</v>
      </c>
      <c r="X813" s="55">
        <v>-44464.17</v>
      </c>
      <c r="Y813" s="55">
        <v>0</v>
      </c>
      <c r="Z813" s="61">
        <f t="shared" si="42"/>
        <v>0</v>
      </c>
      <c r="AA813" s="59" t="str">
        <f>HLOOKUP(F813,'HY Financials'!$4:$4,1,0)</f>
        <v>HDUSDF</v>
      </c>
    </row>
    <row r="814" spans="1:28">
      <c r="A814" s="60" t="str">
        <f>IFERROR(VLOOKUP(J814,'TB mapping'!A:D,4,0),0)</f>
        <v>Ignore</v>
      </c>
      <c r="B814" s="60" t="str">
        <f>IFERROR(VLOOKUP(J814,'TB mapping'!A:C,3,0),0)</f>
        <v>Ignore</v>
      </c>
      <c r="C814" s="60" t="str">
        <f t="shared" si="40"/>
        <v>HDUSDFIgnore</v>
      </c>
      <c r="D814" s="60" t="str">
        <f t="shared" si="41"/>
        <v>HDUSDFIgnore</v>
      </c>
      <c r="E814" s="54" t="s">
        <v>790</v>
      </c>
      <c r="F814" s="54" t="s">
        <v>1659</v>
      </c>
      <c r="G814" s="54" t="s">
        <v>1664</v>
      </c>
      <c r="H814" s="55">
        <v>303000</v>
      </c>
      <c r="I814" s="54" t="s">
        <v>825</v>
      </c>
      <c r="J814" s="55">
        <v>390466</v>
      </c>
      <c r="K814" s="55">
        <v>0</v>
      </c>
      <c r="L814" s="54" t="s">
        <v>973</v>
      </c>
      <c r="M814" s="54" t="s">
        <v>793</v>
      </c>
      <c r="N814" s="55">
        <v>-3291442.65</v>
      </c>
      <c r="O814" s="55">
        <v>0</v>
      </c>
      <c r="P814" s="55">
        <v>0</v>
      </c>
      <c r="Q814" s="55">
        <v>0</v>
      </c>
      <c r="R814" s="55">
        <v>-3291442.65</v>
      </c>
      <c r="S814" s="55">
        <v>0</v>
      </c>
      <c r="T814" s="55">
        <v>-3291442.65</v>
      </c>
      <c r="U814" s="55">
        <v>0</v>
      </c>
      <c r="V814" s="55">
        <v>0</v>
      </c>
      <c r="W814" s="55">
        <v>0</v>
      </c>
      <c r="X814" s="55">
        <v>-3291442.65</v>
      </c>
      <c r="Y814" s="55">
        <v>0</v>
      </c>
      <c r="Z814" s="61">
        <f t="shared" si="42"/>
        <v>0</v>
      </c>
      <c r="AA814" s="59" t="str">
        <f>HLOOKUP(F814,'HY Financials'!$4:$4,1,0)</f>
        <v>HDUSDF</v>
      </c>
    </row>
    <row r="815" spans="1:28">
      <c r="A815" s="60" t="str">
        <f>IFERROR(VLOOKUP(J815,'TB mapping'!A:D,4,0),0)</f>
        <v>Ignore</v>
      </c>
      <c r="B815" s="60" t="str">
        <f>IFERROR(VLOOKUP(J815,'TB mapping'!A:C,3,0),0)</f>
        <v>Ignore</v>
      </c>
      <c r="C815" s="60" t="str">
        <f t="shared" si="40"/>
        <v>HDUSDFIgnore</v>
      </c>
      <c r="D815" s="60" t="str">
        <f t="shared" si="41"/>
        <v>HDUSDFIgnore</v>
      </c>
      <c r="E815" s="54" t="s">
        <v>790</v>
      </c>
      <c r="F815" s="54" t="s">
        <v>1659</v>
      </c>
      <c r="G815" s="54" t="s">
        <v>1664</v>
      </c>
      <c r="H815" s="55">
        <v>303000</v>
      </c>
      <c r="I815" s="54" t="s">
        <v>825</v>
      </c>
      <c r="J815" s="55">
        <v>390468</v>
      </c>
      <c r="K815" s="55">
        <v>0</v>
      </c>
      <c r="L815" s="54" t="s">
        <v>974</v>
      </c>
      <c r="M815" s="54" t="s">
        <v>793</v>
      </c>
      <c r="N815" s="55">
        <v>-2100.89</v>
      </c>
      <c r="O815" s="55">
        <v>0</v>
      </c>
      <c r="P815" s="55">
        <v>0</v>
      </c>
      <c r="Q815" s="55">
        <v>0</v>
      </c>
      <c r="R815" s="55">
        <v>-2100.89</v>
      </c>
      <c r="S815" s="55">
        <v>0</v>
      </c>
      <c r="T815" s="55">
        <v>-2100.89</v>
      </c>
      <c r="U815" s="55">
        <v>0</v>
      </c>
      <c r="V815" s="55">
        <v>0</v>
      </c>
      <c r="W815" s="55">
        <v>0</v>
      </c>
      <c r="X815" s="55">
        <v>-2100.89</v>
      </c>
      <c r="Y815" s="55">
        <v>0</v>
      </c>
      <c r="Z815" s="61">
        <f t="shared" si="42"/>
        <v>0</v>
      </c>
      <c r="AA815" s="59" t="str">
        <f>HLOOKUP(F815,'HY Financials'!$4:$4,1,0)</f>
        <v>HDUSDF</v>
      </c>
    </row>
    <row r="816" spans="1:28">
      <c r="A816" s="60" t="str">
        <f>IFERROR(VLOOKUP(J816,'TB mapping'!A:D,4,0),0)</f>
        <v>Ignore</v>
      </c>
      <c r="B816" s="60" t="str">
        <f>IFERROR(VLOOKUP(J816,'TB mapping'!A:C,3,0),0)</f>
        <v>Ignore</v>
      </c>
      <c r="C816" s="60" t="str">
        <f t="shared" si="40"/>
        <v>HDUSDFIgnore</v>
      </c>
      <c r="D816" s="60" t="str">
        <f t="shared" si="41"/>
        <v>HDUSDFIgnore</v>
      </c>
      <c r="E816" s="54" t="s">
        <v>790</v>
      </c>
      <c r="F816" s="54" t="s">
        <v>1659</v>
      </c>
      <c r="G816" s="54" t="s">
        <v>1664</v>
      </c>
      <c r="H816" s="55">
        <v>303000</v>
      </c>
      <c r="I816" s="54" t="s">
        <v>825</v>
      </c>
      <c r="J816" s="55">
        <v>390473</v>
      </c>
      <c r="K816" s="55">
        <v>0</v>
      </c>
      <c r="L816" s="54" t="s">
        <v>975</v>
      </c>
      <c r="M816" s="54" t="s">
        <v>793</v>
      </c>
      <c r="N816" s="55">
        <v>-13312298.65</v>
      </c>
      <c r="O816" s="55">
        <v>0</v>
      </c>
      <c r="P816" s="55">
        <v>0</v>
      </c>
      <c r="Q816" s="55">
        <v>0</v>
      </c>
      <c r="R816" s="55">
        <v>-13312298.65</v>
      </c>
      <c r="S816" s="55">
        <v>0</v>
      </c>
      <c r="T816" s="55">
        <v>-13312298.65</v>
      </c>
      <c r="U816" s="55">
        <v>0</v>
      </c>
      <c r="V816" s="55">
        <v>0</v>
      </c>
      <c r="W816" s="55">
        <v>0</v>
      </c>
      <c r="X816" s="55">
        <v>-13312298.65</v>
      </c>
      <c r="Y816" s="55">
        <v>0</v>
      </c>
      <c r="Z816" s="61">
        <f t="shared" si="42"/>
        <v>0</v>
      </c>
      <c r="AA816" s="59" t="str">
        <f>HLOOKUP(F816,'HY Financials'!$4:$4,1,0)</f>
        <v>HDUSDF</v>
      </c>
    </row>
    <row r="817" spans="1:27">
      <c r="A817" s="60" t="str">
        <f>IFERROR(VLOOKUP(J817,'TB mapping'!A:D,4,0),0)</f>
        <v>Ignore</v>
      </c>
      <c r="B817" s="60" t="str">
        <f>IFERROR(VLOOKUP(J817,'TB mapping'!A:C,3,0),0)</f>
        <v>Ignore</v>
      </c>
      <c r="C817" s="60" t="str">
        <f t="shared" si="40"/>
        <v>HDUSDFIgnore</v>
      </c>
      <c r="D817" s="60" t="str">
        <f t="shared" si="41"/>
        <v>HDUSDFIgnore</v>
      </c>
      <c r="E817" s="54" t="s">
        <v>790</v>
      </c>
      <c r="F817" s="54" t="s">
        <v>1659</v>
      </c>
      <c r="G817" s="54" t="s">
        <v>1664</v>
      </c>
      <c r="H817" s="55">
        <v>303000</v>
      </c>
      <c r="I817" s="54" t="s">
        <v>825</v>
      </c>
      <c r="J817" s="55">
        <v>390474</v>
      </c>
      <c r="K817" s="55">
        <v>0</v>
      </c>
      <c r="L817" s="54" t="s">
        <v>976</v>
      </c>
      <c r="M817" s="54" t="s">
        <v>793</v>
      </c>
      <c r="N817" s="55">
        <v>-2956476.49</v>
      </c>
      <c r="O817" s="55">
        <v>0</v>
      </c>
      <c r="P817" s="55">
        <v>0</v>
      </c>
      <c r="Q817" s="55">
        <v>0</v>
      </c>
      <c r="R817" s="55">
        <v>-2956476.49</v>
      </c>
      <c r="S817" s="55">
        <v>0</v>
      </c>
      <c r="T817" s="55">
        <v>-2956476.49</v>
      </c>
      <c r="U817" s="55">
        <v>0</v>
      </c>
      <c r="V817" s="55">
        <v>0</v>
      </c>
      <c r="W817" s="55">
        <v>0</v>
      </c>
      <c r="X817" s="55">
        <v>-2956476.49</v>
      </c>
      <c r="Y817" s="55">
        <v>0</v>
      </c>
      <c r="Z817" s="61">
        <f t="shared" si="42"/>
        <v>0</v>
      </c>
      <c r="AA817" s="59" t="str">
        <f>HLOOKUP(F817,'HY Financials'!$4:$4,1,0)</f>
        <v>HDUSDF</v>
      </c>
    </row>
    <row r="818" spans="1:27">
      <c r="A818" s="60">
        <f>IFERROR(VLOOKUP(J818,'TB mapping'!A:D,4,0),0)</f>
        <v>0</v>
      </c>
      <c r="B818" s="60">
        <f>IFERROR(VLOOKUP(J818,'TB mapping'!A:C,3,0),0)</f>
        <v>5.3</v>
      </c>
      <c r="C818" s="60" t="str">
        <f t="shared" si="40"/>
        <v>HDUSDF0</v>
      </c>
      <c r="D818" s="60" t="str">
        <f t="shared" si="41"/>
        <v>HDUSDF5.3</v>
      </c>
      <c r="E818" s="54" t="s">
        <v>790</v>
      </c>
      <c r="F818" s="54" t="s">
        <v>1659</v>
      </c>
      <c r="G818" s="54" t="s">
        <v>1664</v>
      </c>
      <c r="H818" s="55">
        <v>410000</v>
      </c>
      <c r="I818" s="54" t="s">
        <v>931</v>
      </c>
      <c r="J818" s="55">
        <v>412110</v>
      </c>
      <c r="K818" s="55">
        <v>0</v>
      </c>
      <c r="L818" s="54" t="s">
        <v>1046</v>
      </c>
      <c r="M818" s="54" t="s">
        <v>793</v>
      </c>
      <c r="N818" s="55">
        <v>0</v>
      </c>
      <c r="O818" s="55">
        <v>2395054.5</v>
      </c>
      <c r="P818" s="55">
        <v>0</v>
      </c>
      <c r="Q818" s="55">
        <v>114758</v>
      </c>
      <c r="R818" s="55">
        <v>0</v>
      </c>
      <c r="S818" s="55">
        <v>2509812.5</v>
      </c>
      <c r="T818" s="55">
        <v>0</v>
      </c>
      <c r="U818" s="55">
        <v>2395054.5</v>
      </c>
      <c r="V818" s="55">
        <v>0</v>
      </c>
      <c r="W818" s="55">
        <v>114758</v>
      </c>
      <c r="X818" s="55">
        <v>0</v>
      </c>
      <c r="Y818" s="55">
        <v>2509812.5</v>
      </c>
      <c r="Z818" s="61">
        <f t="shared" si="42"/>
        <v>1.14758E-2</v>
      </c>
      <c r="AA818" s="59" t="str">
        <f>HLOOKUP(F818,'HY Financials'!$4:$4,1,0)</f>
        <v>HDUSDF</v>
      </c>
    </row>
    <row r="819" spans="1:27">
      <c r="A819" s="60">
        <f>IFERROR(VLOOKUP(J819,'TB mapping'!A:D,4,0),0)</f>
        <v>0</v>
      </c>
      <c r="B819" s="60">
        <f>IFERROR(VLOOKUP(J819,'TB mapping'!A:C,3,0),0)</f>
        <v>5.3</v>
      </c>
      <c r="C819" s="60" t="str">
        <f t="shared" si="40"/>
        <v>HDUSDF0</v>
      </c>
      <c r="D819" s="60" t="str">
        <f t="shared" si="41"/>
        <v>HDUSDF5.3</v>
      </c>
      <c r="E819" s="54" t="s">
        <v>790</v>
      </c>
      <c r="F819" s="54" t="s">
        <v>1659</v>
      </c>
      <c r="G819" s="54" t="s">
        <v>1664</v>
      </c>
      <c r="H819" s="55">
        <v>410000</v>
      </c>
      <c r="I819" s="54" t="s">
        <v>931</v>
      </c>
      <c r="J819" s="55">
        <v>412130</v>
      </c>
      <c r="K819" s="55">
        <v>0</v>
      </c>
      <c r="L819" s="54" t="s">
        <v>933</v>
      </c>
      <c r="M819" s="54" t="s">
        <v>793</v>
      </c>
      <c r="N819" s="55">
        <v>0</v>
      </c>
      <c r="O819" s="55">
        <v>31600</v>
      </c>
      <c r="P819" s="55">
        <v>0</v>
      </c>
      <c r="Q819" s="55">
        <v>0</v>
      </c>
      <c r="R819" s="55">
        <v>0</v>
      </c>
      <c r="S819" s="55">
        <v>31600</v>
      </c>
      <c r="T819" s="55">
        <v>0</v>
      </c>
      <c r="U819" s="55">
        <v>31600</v>
      </c>
      <c r="V819" s="55">
        <v>0</v>
      </c>
      <c r="W819" s="55">
        <v>0</v>
      </c>
      <c r="X819" s="55">
        <v>0</v>
      </c>
      <c r="Y819" s="55">
        <v>31600</v>
      </c>
      <c r="Z819" s="61">
        <f t="shared" si="42"/>
        <v>0</v>
      </c>
      <c r="AA819" s="59" t="str">
        <f>HLOOKUP(F819,'HY Financials'!$4:$4,1,0)</f>
        <v>HDUSDF</v>
      </c>
    </row>
    <row r="820" spans="1:27">
      <c r="A820" s="60">
        <f>IFERROR(VLOOKUP(J820,'TB mapping'!A:D,4,0),0)</f>
        <v>0</v>
      </c>
      <c r="B820" s="60">
        <f>IFERROR(VLOOKUP(J820,'TB mapping'!A:C,3,0),0)</f>
        <v>5.3</v>
      </c>
      <c r="C820" s="60" t="str">
        <f t="shared" si="40"/>
        <v>HDUSDF0</v>
      </c>
      <c r="D820" s="60" t="str">
        <f t="shared" si="41"/>
        <v>HDUSDF5.3</v>
      </c>
      <c r="E820" s="54" t="s">
        <v>790</v>
      </c>
      <c r="F820" s="54" t="s">
        <v>1659</v>
      </c>
      <c r="G820" s="54" t="s">
        <v>1664</v>
      </c>
      <c r="H820" s="55">
        <v>410000</v>
      </c>
      <c r="I820" s="54" t="s">
        <v>931</v>
      </c>
      <c r="J820" s="55">
        <v>412145</v>
      </c>
      <c r="K820" s="55">
        <v>0</v>
      </c>
      <c r="L820" s="54" t="s">
        <v>1021</v>
      </c>
      <c r="M820" s="54" t="s">
        <v>793</v>
      </c>
      <c r="N820" s="55">
        <v>0</v>
      </c>
      <c r="O820" s="55">
        <v>0</v>
      </c>
      <c r="P820" s="55">
        <v>0</v>
      </c>
      <c r="Q820" s="55">
        <v>1461.15</v>
      </c>
      <c r="R820" s="55">
        <v>0</v>
      </c>
      <c r="S820" s="55">
        <v>1461.15</v>
      </c>
      <c r="T820" s="55">
        <v>0</v>
      </c>
      <c r="U820" s="55">
        <v>0</v>
      </c>
      <c r="V820" s="55">
        <v>0</v>
      </c>
      <c r="W820" s="55">
        <v>1461.15</v>
      </c>
      <c r="X820" s="55">
        <v>0</v>
      </c>
      <c r="Y820" s="55">
        <v>1461.15</v>
      </c>
      <c r="Z820" s="61">
        <f t="shared" si="42"/>
        <v>1.4611500000000002E-4</v>
      </c>
      <c r="AA820" s="59" t="str">
        <f>HLOOKUP(F820,'HY Financials'!$4:$4,1,0)</f>
        <v>HDUSDF</v>
      </c>
    </row>
    <row r="821" spans="1:27">
      <c r="A821" s="60">
        <f>IFERROR(VLOOKUP(J821,'TB mapping'!A:D,4,0),0)</f>
        <v>0</v>
      </c>
      <c r="B821" s="60">
        <f>IFERROR(VLOOKUP(J821,'TB mapping'!A:C,3,0),0)</f>
        <v>5.3</v>
      </c>
      <c r="C821" s="60" t="str">
        <f t="shared" si="40"/>
        <v>HDUSDF0</v>
      </c>
      <c r="D821" s="60" t="str">
        <f t="shared" si="41"/>
        <v>HDUSDF5.3</v>
      </c>
      <c r="E821" s="54" t="s">
        <v>790</v>
      </c>
      <c r="F821" s="54" t="s">
        <v>1659</v>
      </c>
      <c r="G821" s="54" t="s">
        <v>1664</v>
      </c>
      <c r="H821" s="55">
        <v>410000</v>
      </c>
      <c r="I821" s="54" t="s">
        <v>931</v>
      </c>
      <c r="J821" s="55">
        <v>412180</v>
      </c>
      <c r="K821" s="55">
        <v>0</v>
      </c>
      <c r="L821" s="54" t="s">
        <v>1022</v>
      </c>
      <c r="M821" s="54" t="s">
        <v>793</v>
      </c>
      <c r="N821" s="55">
        <v>0</v>
      </c>
      <c r="O821" s="55">
        <v>2010505</v>
      </c>
      <c r="P821" s="55">
        <v>0</v>
      </c>
      <c r="Q821" s="55">
        <v>280502.5</v>
      </c>
      <c r="R821" s="55">
        <v>0</v>
      </c>
      <c r="S821" s="55">
        <v>2291007.5</v>
      </c>
      <c r="T821" s="55">
        <v>0</v>
      </c>
      <c r="U821" s="55">
        <v>2010505</v>
      </c>
      <c r="V821" s="55">
        <v>0</v>
      </c>
      <c r="W821" s="55">
        <v>280502.5</v>
      </c>
      <c r="X821" s="55">
        <v>0</v>
      </c>
      <c r="Y821" s="55">
        <v>2291007.5</v>
      </c>
      <c r="Z821" s="61">
        <f t="shared" si="42"/>
        <v>2.8050249999999999E-2</v>
      </c>
      <c r="AA821" s="59" t="str">
        <f>HLOOKUP(F821,'HY Financials'!$4:$4,1,0)</f>
        <v>HDUSDF</v>
      </c>
    </row>
    <row r="822" spans="1:27">
      <c r="A822" s="60">
        <f>IFERROR(VLOOKUP(J822,'TB mapping'!A:D,4,0),0)</f>
        <v>0</v>
      </c>
      <c r="B822" s="60">
        <f>IFERROR(VLOOKUP(J822,'TB mapping'!A:C,3,0),0)</f>
        <v>5.3</v>
      </c>
      <c r="C822" s="60" t="str">
        <f t="shared" si="40"/>
        <v>HDUSDF0</v>
      </c>
      <c r="D822" s="60" t="str">
        <f t="shared" si="41"/>
        <v>HDUSDF5.3</v>
      </c>
      <c r="E822" s="54" t="s">
        <v>790</v>
      </c>
      <c r="F822" s="54" t="s">
        <v>1659</v>
      </c>
      <c r="G822" s="54" t="s">
        <v>1664</v>
      </c>
      <c r="H822" s="55">
        <v>410000</v>
      </c>
      <c r="I822" s="54" t="s">
        <v>931</v>
      </c>
      <c r="J822" s="55">
        <v>412190</v>
      </c>
      <c r="K822" s="55">
        <v>0</v>
      </c>
      <c r="L822" s="54" t="s">
        <v>1023</v>
      </c>
      <c r="M822" s="54" t="s">
        <v>793</v>
      </c>
      <c r="N822" s="55">
        <v>0</v>
      </c>
      <c r="O822" s="55">
        <v>701749</v>
      </c>
      <c r="P822" s="55">
        <v>0</v>
      </c>
      <c r="Q822" s="55">
        <v>1339869.5</v>
      </c>
      <c r="R822" s="55">
        <v>0</v>
      </c>
      <c r="S822" s="55">
        <v>2041618.5</v>
      </c>
      <c r="T822" s="55">
        <v>0</v>
      </c>
      <c r="U822" s="55">
        <v>701749</v>
      </c>
      <c r="V822" s="55">
        <v>0</v>
      </c>
      <c r="W822" s="55">
        <v>1339869.5</v>
      </c>
      <c r="X822" s="55">
        <v>0</v>
      </c>
      <c r="Y822" s="55">
        <v>2041618.5</v>
      </c>
      <c r="Z822" s="61">
        <f t="shared" si="42"/>
        <v>0.13398694999999999</v>
      </c>
      <c r="AA822" s="59" t="str">
        <f>HLOOKUP(F822,'HY Financials'!$4:$4,1,0)</f>
        <v>HDUSDF</v>
      </c>
    </row>
    <row r="823" spans="1:27">
      <c r="A823" s="60">
        <f>IFERROR(VLOOKUP(J823,'TB mapping'!A:D,4,0),0)</f>
        <v>0</v>
      </c>
      <c r="B823" s="60" t="str">
        <f>IFERROR(VLOOKUP(J823,'TB mapping'!A:C,3,0),0)</f>
        <v>ignore</v>
      </c>
      <c r="C823" s="60" t="str">
        <f t="shared" si="40"/>
        <v>HDUSDF0</v>
      </c>
      <c r="D823" s="60" t="str">
        <f t="shared" si="41"/>
        <v>HDUSDFignore</v>
      </c>
      <c r="E823" s="54" t="s">
        <v>790</v>
      </c>
      <c r="F823" s="54" t="s">
        <v>1659</v>
      </c>
      <c r="G823" s="54" t="s">
        <v>1664</v>
      </c>
      <c r="H823" s="55">
        <v>430000</v>
      </c>
      <c r="I823" s="54" t="s">
        <v>831</v>
      </c>
      <c r="J823" s="55">
        <v>432110</v>
      </c>
      <c r="K823" s="55">
        <v>0</v>
      </c>
      <c r="L823" s="54" t="s">
        <v>1155</v>
      </c>
      <c r="M823" s="54" t="s">
        <v>793</v>
      </c>
      <c r="N823" s="55">
        <v>-354687.5</v>
      </c>
      <c r="O823" s="55">
        <v>0</v>
      </c>
      <c r="P823" s="55">
        <v>0</v>
      </c>
      <c r="Q823" s="55">
        <v>1131181.5</v>
      </c>
      <c r="R823" s="55">
        <v>0</v>
      </c>
      <c r="S823" s="55">
        <v>776494</v>
      </c>
      <c r="T823" s="55">
        <v>-354687.5</v>
      </c>
      <c r="U823" s="55">
        <v>0</v>
      </c>
      <c r="V823" s="55">
        <v>0</v>
      </c>
      <c r="W823" s="55">
        <v>1131181.5</v>
      </c>
      <c r="X823" s="55">
        <v>0</v>
      </c>
      <c r="Y823" s="55">
        <v>776494</v>
      </c>
      <c r="Z823" s="61">
        <f t="shared" si="42"/>
        <v>0.11311815</v>
      </c>
      <c r="AA823" s="59" t="str">
        <f>HLOOKUP(F823,'HY Financials'!$4:$4,1,0)</f>
        <v>HDUSDF</v>
      </c>
    </row>
    <row r="824" spans="1:27">
      <c r="A824" s="60">
        <f>IFERROR(VLOOKUP(J824,'TB mapping'!A:D,4,0),0)</f>
        <v>0</v>
      </c>
      <c r="B824" s="60" t="str">
        <f>IFERROR(VLOOKUP(J824,'TB mapping'!A:C,3,0),0)</f>
        <v>ignore</v>
      </c>
      <c r="C824" s="60" t="str">
        <f t="shared" si="40"/>
        <v>HDUSDF0</v>
      </c>
      <c r="D824" s="60" t="str">
        <f t="shared" si="41"/>
        <v>HDUSDFignore</v>
      </c>
      <c r="E824" s="54" t="s">
        <v>790</v>
      </c>
      <c r="F824" s="54" t="s">
        <v>1659</v>
      </c>
      <c r="G824" s="54" t="s">
        <v>1664</v>
      </c>
      <c r="H824" s="55">
        <v>430000</v>
      </c>
      <c r="I824" s="54" t="s">
        <v>831</v>
      </c>
      <c r="J824" s="55">
        <v>432120</v>
      </c>
      <c r="K824" s="55">
        <v>0</v>
      </c>
      <c r="L824" s="54" t="s">
        <v>832</v>
      </c>
      <c r="M824" s="54" t="s">
        <v>793</v>
      </c>
      <c r="N824" s="55">
        <v>-53484182.549999997</v>
      </c>
      <c r="O824" s="55">
        <v>0</v>
      </c>
      <c r="P824" s="55">
        <v>0</v>
      </c>
      <c r="Q824" s="55">
        <v>46061012.549999997</v>
      </c>
      <c r="R824" s="55">
        <v>-7423170</v>
      </c>
      <c r="S824" s="55">
        <v>0</v>
      </c>
      <c r="T824" s="55">
        <v>-53484182.549999997</v>
      </c>
      <c r="U824" s="55">
        <v>0</v>
      </c>
      <c r="V824" s="55">
        <v>0</v>
      </c>
      <c r="W824" s="55">
        <v>46061012.549999997</v>
      </c>
      <c r="X824" s="55">
        <v>-7423170</v>
      </c>
      <c r="Y824" s="55">
        <v>0</v>
      </c>
      <c r="Z824" s="61">
        <f t="shared" si="42"/>
        <v>4.6061012549999996</v>
      </c>
      <c r="AA824" s="59" t="str">
        <f>HLOOKUP(F824,'HY Financials'!$4:$4,1,0)</f>
        <v>HDUSDF</v>
      </c>
    </row>
    <row r="825" spans="1:27">
      <c r="A825" s="60">
        <f>IFERROR(VLOOKUP(J825,'TB mapping'!A:D,4,0),0)</f>
        <v>0</v>
      </c>
      <c r="B825" s="60" t="str">
        <f>IFERROR(VLOOKUP(J825,'TB mapping'!A:C,3,0),0)</f>
        <v>ignore</v>
      </c>
      <c r="C825" s="60" t="str">
        <f t="shared" si="40"/>
        <v>HDUSDF0</v>
      </c>
      <c r="D825" s="60" t="str">
        <f t="shared" si="41"/>
        <v>HDUSDFignore</v>
      </c>
      <c r="E825" s="54" t="s">
        <v>790</v>
      </c>
      <c r="F825" s="54" t="s">
        <v>1659</v>
      </c>
      <c r="G825" s="54" t="s">
        <v>1664</v>
      </c>
      <c r="H825" s="55">
        <v>430000</v>
      </c>
      <c r="I825" s="54" t="s">
        <v>831</v>
      </c>
      <c r="J825" s="55">
        <v>432145</v>
      </c>
      <c r="K825" s="55">
        <v>0</v>
      </c>
      <c r="L825" s="54" t="s">
        <v>874</v>
      </c>
      <c r="M825" s="54" t="s">
        <v>793</v>
      </c>
      <c r="N825" s="55">
        <v>0</v>
      </c>
      <c r="O825" s="55">
        <v>26969.85</v>
      </c>
      <c r="P825" s="55">
        <v>-26969.85</v>
      </c>
      <c r="Q825" s="55">
        <v>0</v>
      </c>
      <c r="R825" s="55">
        <v>0</v>
      </c>
      <c r="S825" s="55">
        <v>0</v>
      </c>
      <c r="T825" s="55">
        <v>0</v>
      </c>
      <c r="U825" s="55">
        <v>26969.85</v>
      </c>
      <c r="V825" s="55">
        <v>-26969.85</v>
      </c>
      <c r="W825" s="55">
        <v>0</v>
      </c>
      <c r="X825" s="55">
        <v>0</v>
      </c>
      <c r="Y825" s="55">
        <v>0</v>
      </c>
      <c r="Z825" s="61">
        <f t="shared" si="42"/>
        <v>-2.6969849999999998E-3</v>
      </c>
      <c r="AA825" s="59" t="str">
        <f>HLOOKUP(F825,'HY Financials'!$4:$4,1,0)</f>
        <v>HDUSDF</v>
      </c>
    </row>
    <row r="826" spans="1:27">
      <c r="A826" s="60">
        <f>IFERROR(VLOOKUP(J826,'TB mapping'!A:D,4,0),0)</f>
        <v>0</v>
      </c>
      <c r="B826" s="60" t="str">
        <f>IFERROR(VLOOKUP(J826,'TB mapping'!A:C,3,0),0)</f>
        <v>ignore</v>
      </c>
      <c r="C826" s="60" t="str">
        <f t="shared" si="40"/>
        <v>HDUSDF0</v>
      </c>
      <c r="D826" s="60" t="str">
        <f t="shared" si="41"/>
        <v>HDUSDFignore</v>
      </c>
      <c r="E826" s="54" t="s">
        <v>790</v>
      </c>
      <c r="F826" s="54" t="s">
        <v>1659</v>
      </c>
      <c r="G826" s="54" t="s">
        <v>1664</v>
      </c>
      <c r="H826" s="55">
        <v>430000</v>
      </c>
      <c r="I826" s="54" t="s">
        <v>831</v>
      </c>
      <c r="J826" s="55">
        <v>432180</v>
      </c>
      <c r="K826" s="55">
        <v>0</v>
      </c>
      <c r="L826" s="54" t="s">
        <v>1047</v>
      </c>
      <c r="M826" s="54" t="s">
        <v>793</v>
      </c>
      <c r="N826" s="55">
        <v>0</v>
      </c>
      <c r="O826" s="55">
        <v>744160</v>
      </c>
      <c r="P826" s="55">
        <v>0</v>
      </c>
      <c r="Q826" s="55">
        <v>1033160</v>
      </c>
      <c r="R826" s="55">
        <v>0</v>
      </c>
      <c r="S826" s="55">
        <v>1777320</v>
      </c>
      <c r="T826" s="55">
        <v>0</v>
      </c>
      <c r="U826" s="55">
        <v>744160</v>
      </c>
      <c r="V826" s="55">
        <v>0</v>
      </c>
      <c r="W826" s="55">
        <v>1033160</v>
      </c>
      <c r="X826" s="55">
        <v>0</v>
      </c>
      <c r="Y826" s="55">
        <v>1777320</v>
      </c>
      <c r="Z826" s="61">
        <f t="shared" si="42"/>
        <v>0.10331600000000001</v>
      </c>
      <c r="AA826" s="59" t="str">
        <f>HLOOKUP(F826,'HY Financials'!$4:$4,1,0)</f>
        <v>HDUSDF</v>
      </c>
    </row>
    <row r="827" spans="1:27">
      <c r="A827" s="60">
        <f>IFERROR(VLOOKUP(J827,'TB mapping'!A:D,4,0),0)</f>
        <v>0</v>
      </c>
      <c r="B827" s="60" t="str">
        <f>IFERROR(VLOOKUP(J827,'TB mapping'!A:C,3,0),0)</f>
        <v>ignore</v>
      </c>
      <c r="C827" s="60" t="str">
        <f t="shared" si="40"/>
        <v>HDUSDF0</v>
      </c>
      <c r="D827" s="60" t="str">
        <f t="shared" si="41"/>
        <v>HDUSDFignore</v>
      </c>
      <c r="E827" s="54" t="s">
        <v>790</v>
      </c>
      <c r="F827" s="54" t="s">
        <v>1659</v>
      </c>
      <c r="G827" s="54" t="s">
        <v>1664</v>
      </c>
      <c r="H827" s="55">
        <v>430000</v>
      </c>
      <c r="I827" s="54" t="s">
        <v>831</v>
      </c>
      <c r="J827" s="55">
        <v>432190</v>
      </c>
      <c r="K827" s="55">
        <v>0</v>
      </c>
      <c r="L827" s="54" t="s">
        <v>875</v>
      </c>
      <c r="M827" s="54" t="s">
        <v>793</v>
      </c>
      <c r="N827" s="55">
        <v>0</v>
      </c>
      <c r="O827" s="55">
        <v>466897.5</v>
      </c>
      <c r="P827" s="55">
        <v>0</v>
      </c>
      <c r="Q827" s="55">
        <v>3037258</v>
      </c>
      <c r="R827" s="55">
        <v>0</v>
      </c>
      <c r="S827" s="55">
        <v>3504155.5</v>
      </c>
      <c r="T827" s="55">
        <v>0</v>
      </c>
      <c r="U827" s="55">
        <v>466897.5</v>
      </c>
      <c r="V827" s="55">
        <v>0</v>
      </c>
      <c r="W827" s="55">
        <v>3037258</v>
      </c>
      <c r="X827" s="55">
        <v>0</v>
      </c>
      <c r="Y827" s="55">
        <v>3504155.5</v>
      </c>
      <c r="Z827" s="61">
        <f t="shared" si="42"/>
        <v>0.30372579999999999</v>
      </c>
      <c r="AA827" s="59" t="str">
        <f>HLOOKUP(F827,'HY Financials'!$4:$4,1,0)</f>
        <v>HDUSDF</v>
      </c>
    </row>
    <row r="828" spans="1:27">
      <c r="A828" s="60">
        <f>IFERROR(VLOOKUP(J828,'TB mapping'!A:D,4,0),0)</f>
        <v>0</v>
      </c>
      <c r="B828" s="60">
        <f>IFERROR(VLOOKUP(J828,'TB mapping'!A:C,3,0),0)</f>
        <v>5.2</v>
      </c>
      <c r="C828" s="60" t="str">
        <f t="shared" si="40"/>
        <v>HDUSDF0</v>
      </c>
      <c r="D828" s="60" t="str">
        <f t="shared" si="41"/>
        <v>HDUSDF5.2</v>
      </c>
      <c r="E828" s="54" t="s">
        <v>790</v>
      </c>
      <c r="F828" s="54" t="s">
        <v>1659</v>
      </c>
      <c r="G828" s="54" t="s">
        <v>1664</v>
      </c>
      <c r="H828" s="55">
        <v>450000</v>
      </c>
      <c r="I828" s="54" t="s">
        <v>834</v>
      </c>
      <c r="J828" s="55">
        <v>452110</v>
      </c>
      <c r="K828" s="55">
        <v>0</v>
      </c>
      <c r="L828" s="54" t="s">
        <v>1024</v>
      </c>
      <c r="M828" s="54" t="s">
        <v>793</v>
      </c>
      <c r="N828" s="55">
        <v>0</v>
      </c>
      <c r="O828" s="55">
        <v>39377705.799999997</v>
      </c>
      <c r="P828" s="55">
        <v>0</v>
      </c>
      <c r="Q828" s="55">
        <v>25862335.690000001</v>
      </c>
      <c r="R828" s="55">
        <v>0</v>
      </c>
      <c r="S828" s="55">
        <v>65240041.490000002</v>
      </c>
      <c r="T828" s="55">
        <v>0</v>
      </c>
      <c r="U828" s="55">
        <v>39377705.799999997</v>
      </c>
      <c r="V828" s="55">
        <v>0</v>
      </c>
      <c r="W828" s="55">
        <v>25862335.690000001</v>
      </c>
      <c r="X828" s="55">
        <v>0</v>
      </c>
      <c r="Y828" s="55">
        <v>65240041.490000002</v>
      </c>
      <c r="Z828" s="61">
        <f t="shared" si="42"/>
        <v>2.586233569</v>
      </c>
      <c r="AA828" s="59" t="str">
        <f>HLOOKUP(F828,'HY Financials'!$4:$4,1,0)</f>
        <v>HDUSDF</v>
      </c>
    </row>
    <row r="829" spans="1:27">
      <c r="A829" s="60">
        <f>IFERROR(VLOOKUP(J829,'TB mapping'!A:D,4,0),0)</f>
        <v>0</v>
      </c>
      <c r="B829" s="60">
        <f>IFERROR(VLOOKUP(J829,'TB mapping'!A:C,3,0),0)</f>
        <v>5.2</v>
      </c>
      <c r="C829" s="60" t="str">
        <f t="shared" si="40"/>
        <v>HDUSDF0</v>
      </c>
      <c r="D829" s="60" t="str">
        <f t="shared" si="41"/>
        <v>HDUSDF5.2</v>
      </c>
      <c r="E829" s="54" t="s">
        <v>790</v>
      </c>
      <c r="F829" s="54" t="s">
        <v>1659</v>
      </c>
      <c r="G829" s="54" t="s">
        <v>1664</v>
      </c>
      <c r="H829" s="55">
        <v>450000</v>
      </c>
      <c r="I829" s="54" t="s">
        <v>834</v>
      </c>
      <c r="J829" s="55">
        <v>452120</v>
      </c>
      <c r="K829" s="55">
        <v>0</v>
      </c>
      <c r="L829" s="54" t="s">
        <v>835</v>
      </c>
      <c r="M829" s="54" t="s">
        <v>793</v>
      </c>
      <c r="N829" s="55">
        <v>0</v>
      </c>
      <c r="O829" s="55">
        <v>180711508.38999999</v>
      </c>
      <c r="P829" s="55">
        <v>0</v>
      </c>
      <c r="Q829" s="55">
        <v>166985487.96000001</v>
      </c>
      <c r="R829" s="55">
        <v>0</v>
      </c>
      <c r="S829" s="55">
        <v>347696996.35000002</v>
      </c>
      <c r="T829" s="55">
        <v>0</v>
      </c>
      <c r="U829" s="55">
        <v>180711508.38999999</v>
      </c>
      <c r="V829" s="55">
        <v>0</v>
      </c>
      <c r="W829" s="55">
        <v>166985487.96000001</v>
      </c>
      <c r="X829" s="55">
        <v>0</v>
      </c>
      <c r="Y829" s="55">
        <v>347696996.35000002</v>
      </c>
      <c r="Z829" s="61">
        <f t="shared" si="42"/>
        <v>16.698548796000001</v>
      </c>
      <c r="AA829" s="59" t="str">
        <f>HLOOKUP(F829,'HY Financials'!$4:$4,1,0)</f>
        <v>HDUSDF</v>
      </c>
    </row>
    <row r="830" spans="1:27">
      <c r="A830" s="60">
        <f>IFERROR(VLOOKUP(J830,'TB mapping'!A:D,4,0),0)</f>
        <v>0</v>
      </c>
      <c r="B830" s="60">
        <f>IFERROR(VLOOKUP(J830,'TB mapping'!A:C,3,0),0)</f>
        <v>5.2</v>
      </c>
      <c r="C830" s="60" t="str">
        <f t="shared" si="40"/>
        <v>HDUSDF0</v>
      </c>
      <c r="D830" s="60" t="str">
        <f t="shared" si="41"/>
        <v>HDUSDF5.2</v>
      </c>
      <c r="E830" s="54" t="s">
        <v>790</v>
      </c>
      <c r="F830" s="54" t="s">
        <v>1659</v>
      </c>
      <c r="G830" s="54" t="s">
        <v>1664</v>
      </c>
      <c r="H830" s="55">
        <v>450000</v>
      </c>
      <c r="I830" s="54" t="s">
        <v>834</v>
      </c>
      <c r="J830" s="55">
        <v>452130</v>
      </c>
      <c r="K830" s="55">
        <v>0</v>
      </c>
      <c r="L830" s="54" t="s">
        <v>937</v>
      </c>
      <c r="M830" s="54" t="s">
        <v>793</v>
      </c>
      <c r="N830" s="55">
        <v>0</v>
      </c>
      <c r="O830" s="55">
        <v>14043772.99</v>
      </c>
      <c r="P830" s="55">
        <v>0</v>
      </c>
      <c r="Q830" s="55">
        <v>13935555.08</v>
      </c>
      <c r="R830" s="55">
        <v>0</v>
      </c>
      <c r="S830" s="55">
        <v>27979328.07</v>
      </c>
      <c r="T830" s="55">
        <v>0</v>
      </c>
      <c r="U830" s="55">
        <v>14043772.99</v>
      </c>
      <c r="V830" s="55">
        <v>0</v>
      </c>
      <c r="W830" s="55">
        <v>13935555.08</v>
      </c>
      <c r="X830" s="55">
        <v>0</v>
      </c>
      <c r="Y830" s="55">
        <v>27979328.07</v>
      </c>
      <c r="Z830" s="61">
        <f t="shared" si="42"/>
        <v>1.3935555079999999</v>
      </c>
      <c r="AA830" s="59" t="str">
        <f>HLOOKUP(F830,'HY Financials'!$4:$4,1,0)</f>
        <v>HDUSDF</v>
      </c>
    </row>
    <row r="831" spans="1:27">
      <c r="A831" s="60">
        <f>IFERROR(VLOOKUP(J831,'TB mapping'!A:D,4,0),0)</f>
        <v>0</v>
      </c>
      <c r="B831" s="60">
        <f>IFERROR(VLOOKUP(J831,'TB mapping'!A:C,3,0),0)</f>
        <v>5.2</v>
      </c>
      <c r="C831" s="60" t="str">
        <f t="shared" si="40"/>
        <v>HDUSDF0</v>
      </c>
      <c r="D831" s="60" t="str">
        <f t="shared" si="41"/>
        <v>HDUSDF5.2</v>
      </c>
      <c r="E831" s="54" t="s">
        <v>790</v>
      </c>
      <c r="F831" s="54" t="s">
        <v>1659</v>
      </c>
      <c r="G831" s="54" t="s">
        <v>1664</v>
      </c>
      <c r="H831" s="55">
        <v>450000</v>
      </c>
      <c r="I831" s="54" t="s">
        <v>834</v>
      </c>
      <c r="J831" s="55">
        <v>452145</v>
      </c>
      <c r="K831" s="55">
        <v>0</v>
      </c>
      <c r="L831" s="54" t="s">
        <v>876</v>
      </c>
      <c r="M831" s="54" t="s">
        <v>793</v>
      </c>
      <c r="N831" s="55">
        <v>0</v>
      </c>
      <c r="O831" s="55">
        <v>3085559.15</v>
      </c>
      <c r="P831" s="55">
        <v>0</v>
      </c>
      <c r="Q831" s="55">
        <v>764723.7</v>
      </c>
      <c r="R831" s="55">
        <v>0</v>
      </c>
      <c r="S831" s="55">
        <v>3850282.85</v>
      </c>
      <c r="T831" s="55">
        <v>0</v>
      </c>
      <c r="U831" s="55">
        <v>3085559.15</v>
      </c>
      <c r="V831" s="55">
        <v>0</v>
      </c>
      <c r="W831" s="55">
        <v>764723.7</v>
      </c>
      <c r="X831" s="55">
        <v>0</v>
      </c>
      <c r="Y831" s="55">
        <v>3850282.85</v>
      </c>
      <c r="Z831" s="61">
        <f t="shared" si="42"/>
        <v>7.6472369999999998E-2</v>
      </c>
      <c r="AA831" s="59" t="str">
        <f>HLOOKUP(F831,'HY Financials'!$4:$4,1,0)</f>
        <v>HDUSDF</v>
      </c>
    </row>
    <row r="832" spans="1:27">
      <c r="A832" s="60">
        <f>IFERROR(VLOOKUP(J832,'TB mapping'!A:D,4,0),0)</f>
        <v>0</v>
      </c>
      <c r="B832" s="60">
        <f>IFERROR(VLOOKUP(J832,'TB mapping'!A:C,3,0),0)</f>
        <v>5.2</v>
      </c>
      <c r="C832" s="60" t="str">
        <f t="shared" si="40"/>
        <v>HDUSDF0</v>
      </c>
      <c r="D832" s="60" t="str">
        <f t="shared" si="41"/>
        <v>HDUSDF5.2</v>
      </c>
      <c r="E832" s="54" t="s">
        <v>790</v>
      </c>
      <c r="F832" s="54" t="s">
        <v>1659</v>
      </c>
      <c r="G832" s="54" t="s">
        <v>1664</v>
      </c>
      <c r="H832" s="55">
        <v>450000</v>
      </c>
      <c r="I832" s="54" t="s">
        <v>834</v>
      </c>
      <c r="J832" s="55">
        <v>452180</v>
      </c>
      <c r="K832" s="55">
        <v>0</v>
      </c>
      <c r="L832" s="54" t="s">
        <v>939</v>
      </c>
      <c r="M832" s="54" t="s">
        <v>793</v>
      </c>
      <c r="N832" s="55">
        <v>0</v>
      </c>
      <c r="O832" s="55">
        <v>57973643</v>
      </c>
      <c r="P832" s="55">
        <v>0</v>
      </c>
      <c r="Q832" s="55">
        <v>109936481.5</v>
      </c>
      <c r="R832" s="55">
        <v>0</v>
      </c>
      <c r="S832" s="55">
        <v>167910124.5</v>
      </c>
      <c r="T832" s="55">
        <v>0</v>
      </c>
      <c r="U832" s="55">
        <v>57973643</v>
      </c>
      <c r="V832" s="55">
        <v>0</v>
      </c>
      <c r="W832" s="55">
        <v>109936481.5</v>
      </c>
      <c r="X832" s="55">
        <v>0</v>
      </c>
      <c r="Y832" s="55">
        <v>167910124.5</v>
      </c>
      <c r="Z832" s="61">
        <f t="shared" si="42"/>
        <v>10.99364815</v>
      </c>
      <c r="AA832" s="59" t="str">
        <f>HLOOKUP(F832,'HY Financials'!$4:$4,1,0)</f>
        <v>HDUSDF</v>
      </c>
    </row>
    <row r="833" spans="1:30">
      <c r="A833" s="60">
        <f>IFERROR(VLOOKUP(J833,'TB mapping'!A:D,4,0),0)</f>
        <v>0</v>
      </c>
      <c r="B833" s="60">
        <f>IFERROR(VLOOKUP(J833,'TB mapping'!A:C,3,0),0)</f>
        <v>5.2</v>
      </c>
      <c r="C833" s="60" t="str">
        <f t="shared" si="40"/>
        <v>HDUSDF0</v>
      </c>
      <c r="D833" s="60" t="str">
        <f t="shared" si="41"/>
        <v>HDUSDF5.2</v>
      </c>
      <c r="E833" s="54" t="s">
        <v>790</v>
      </c>
      <c r="F833" s="54" t="s">
        <v>1659</v>
      </c>
      <c r="G833" s="54" t="s">
        <v>1664</v>
      </c>
      <c r="H833" s="55">
        <v>450000</v>
      </c>
      <c r="I833" s="54" t="s">
        <v>834</v>
      </c>
      <c r="J833" s="55">
        <v>452181</v>
      </c>
      <c r="K833" s="55">
        <v>0</v>
      </c>
      <c r="L833" s="54" t="s">
        <v>877</v>
      </c>
      <c r="M833" s="54" t="s">
        <v>793</v>
      </c>
      <c r="N833" s="55">
        <v>0</v>
      </c>
      <c r="O833" s="55">
        <v>40516755.5</v>
      </c>
      <c r="P833" s="55">
        <v>0</v>
      </c>
      <c r="Q833" s="55">
        <v>95359621</v>
      </c>
      <c r="R833" s="55">
        <v>0</v>
      </c>
      <c r="S833" s="55">
        <v>135876376.5</v>
      </c>
      <c r="T833" s="55">
        <v>0</v>
      </c>
      <c r="U833" s="55">
        <v>40516755.5</v>
      </c>
      <c r="V833" s="55">
        <v>0</v>
      </c>
      <c r="W833" s="55">
        <v>95359621</v>
      </c>
      <c r="X833" s="55">
        <v>0</v>
      </c>
      <c r="Y833" s="55">
        <v>135876376.5</v>
      </c>
      <c r="Z833" s="61">
        <f t="shared" si="42"/>
        <v>9.5359621000000008</v>
      </c>
      <c r="AA833" s="59" t="str">
        <f>HLOOKUP(F833,'HY Financials'!$4:$4,1,0)</f>
        <v>HDUSDF</v>
      </c>
    </row>
    <row r="834" spans="1:30">
      <c r="A834" s="60">
        <f>IFERROR(VLOOKUP(J834,'TB mapping'!A:D,4,0),0)</f>
        <v>0</v>
      </c>
      <c r="B834" s="60">
        <f>IFERROR(VLOOKUP(J834,'TB mapping'!A:C,3,0),0)</f>
        <v>5.2</v>
      </c>
      <c r="C834" s="60" t="str">
        <f t="shared" si="40"/>
        <v>HDUSDF0</v>
      </c>
      <c r="D834" s="60" t="str">
        <f t="shared" si="41"/>
        <v>HDUSDF5.2</v>
      </c>
      <c r="E834" s="54" t="s">
        <v>790</v>
      </c>
      <c r="F834" s="54" t="s">
        <v>1659</v>
      </c>
      <c r="G834" s="54" t="s">
        <v>1664</v>
      </c>
      <c r="H834" s="55">
        <v>450000</v>
      </c>
      <c r="I834" s="54" t="s">
        <v>834</v>
      </c>
      <c r="J834" s="55">
        <v>452229</v>
      </c>
      <c r="K834" s="55">
        <v>0</v>
      </c>
      <c r="L834" s="54" t="s">
        <v>837</v>
      </c>
      <c r="M834" s="54" t="s">
        <v>793</v>
      </c>
      <c r="N834" s="55">
        <v>-6278.3</v>
      </c>
      <c r="O834" s="55">
        <v>0</v>
      </c>
      <c r="P834" s="55">
        <v>0</v>
      </c>
      <c r="Q834" s="55">
        <v>16779.28</v>
      </c>
      <c r="R834" s="55">
        <v>0</v>
      </c>
      <c r="S834" s="55">
        <v>10500.98</v>
      </c>
      <c r="T834" s="55">
        <v>-6278.3</v>
      </c>
      <c r="U834" s="55">
        <v>0</v>
      </c>
      <c r="V834" s="55">
        <v>0</v>
      </c>
      <c r="W834" s="55">
        <v>16779.28</v>
      </c>
      <c r="X834" s="55">
        <v>0</v>
      </c>
      <c r="Y834" s="55">
        <v>10500.98</v>
      </c>
      <c r="Z834" s="61">
        <f t="shared" si="42"/>
        <v>1.677928E-3</v>
      </c>
      <c r="AA834" s="59" t="str">
        <f>HLOOKUP(F834,'HY Financials'!$4:$4,1,0)</f>
        <v>HDUSDF</v>
      </c>
    </row>
    <row r="835" spans="1:30">
      <c r="A835" s="60">
        <f>IFERROR(VLOOKUP(J835,'TB mapping'!A:D,4,0),0)</f>
        <v>0</v>
      </c>
      <c r="B835" s="60">
        <f>IFERROR(VLOOKUP(J835,'TB mapping'!A:C,3,0),0)</f>
        <v>5.2</v>
      </c>
      <c r="C835" s="60" t="str">
        <f t="shared" si="40"/>
        <v>HDUSDF0</v>
      </c>
      <c r="D835" s="60" t="str">
        <f t="shared" si="41"/>
        <v>HDUSDF5.2</v>
      </c>
      <c r="E835" s="54" t="s">
        <v>790</v>
      </c>
      <c r="F835" s="54" t="s">
        <v>1659</v>
      </c>
      <c r="G835" s="54" t="s">
        <v>1664</v>
      </c>
      <c r="H835" s="55">
        <v>450000</v>
      </c>
      <c r="I835" s="54" t="s">
        <v>834</v>
      </c>
      <c r="J835" s="55">
        <v>452230</v>
      </c>
      <c r="K835" s="55">
        <v>0</v>
      </c>
      <c r="L835" s="54" t="s">
        <v>838</v>
      </c>
      <c r="M835" s="54" t="s">
        <v>793</v>
      </c>
      <c r="N835" s="55">
        <v>0</v>
      </c>
      <c r="O835" s="55">
        <v>9812933.9399999995</v>
      </c>
      <c r="P835" s="55">
        <v>0</v>
      </c>
      <c r="Q835" s="55">
        <v>14702052.890000001</v>
      </c>
      <c r="R835" s="55">
        <v>0</v>
      </c>
      <c r="S835" s="55">
        <v>24514986.829999998</v>
      </c>
      <c r="T835" s="55">
        <v>0</v>
      </c>
      <c r="U835" s="55">
        <v>9812933.9399999995</v>
      </c>
      <c r="V835" s="55">
        <v>0</v>
      </c>
      <c r="W835" s="55">
        <v>14702052.890000001</v>
      </c>
      <c r="X835" s="55">
        <v>0</v>
      </c>
      <c r="Y835" s="55">
        <v>24514986.829999998</v>
      </c>
      <c r="Z835" s="61">
        <f t="shared" si="42"/>
        <v>1.4702052890000001</v>
      </c>
      <c r="AA835" s="59" t="str">
        <f>HLOOKUP(F835,'HY Financials'!$4:$4,1,0)</f>
        <v>HDUSDF</v>
      </c>
    </row>
    <row r="836" spans="1:30">
      <c r="A836" s="60">
        <f>IFERROR(VLOOKUP(J836,'TB mapping'!A:D,4,0),0)</f>
        <v>0</v>
      </c>
      <c r="B836" s="60">
        <f>IFERROR(VLOOKUP(J836,'TB mapping'!A:C,3,0),0)</f>
        <v>5.2</v>
      </c>
      <c r="C836" s="60" t="str">
        <f t="shared" ref="C836:C899" si="44">F836&amp;A836</f>
        <v>HDUSDF0</v>
      </c>
      <c r="D836" s="60" t="str">
        <f t="shared" ref="D836:D899" si="45">F836&amp;B836</f>
        <v>HDUSDF5.2</v>
      </c>
      <c r="E836" s="54" t="s">
        <v>790</v>
      </c>
      <c r="F836" s="54" t="s">
        <v>1659</v>
      </c>
      <c r="G836" s="54" t="s">
        <v>1664</v>
      </c>
      <c r="H836" s="55">
        <v>450000</v>
      </c>
      <c r="I836" s="54" t="s">
        <v>834</v>
      </c>
      <c r="J836" s="55">
        <v>452247</v>
      </c>
      <c r="K836" s="55">
        <v>0</v>
      </c>
      <c r="L836" s="54" t="s">
        <v>1346</v>
      </c>
      <c r="M836" s="54" t="s">
        <v>793</v>
      </c>
      <c r="N836" s="55">
        <v>0</v>
      </c>
      <c r="O836" s="55">
        <v>4439994.37</v>
      </c>
      <c r="P836" s="55">
        <v>0</v>
      </c>
      <c r="Q836" s="55">
        <v>21096314.079999998</v>
      </c>
      <c r="R836" s="55">
        <v>0</v>
      </c>
      <c r="S836" s="55">
        <v>25536308.449999999</v>
      </c>
      <c r="T836" s="55">
        <v>0</v>
      </c>
      <c r="U836" s="55">
        <v>4439994.37</v>
      </c>
      <c r="V836" s="55">
        <v>0</v>
      </c>
      <c r="W836" s="55">
        <v>21096314.079999998</v>
      </c>
      <c r="X836" s="55">
        <v>0</v>
      </c>
      <c r="Y836" s="55">
        <v>25536308.449999999</v>
      </c>
      <c r="Z836" s="61">
        <f t="shared" ref="Z836:Z899" si="46">IF(I836="Issue Capital",(X836+Y836)/10000000,(V836+W836)/10000000)</f>
        <v>2.1096314079999998</v>
      </c>
      <c r="AA836" s="59" t="str">
        <f>HLOOKUP(F836,'HY Financials'!$4:$4,1,0)</f>
        <v>HDUSDF</v>
      </c>
    </row>
    <row r="837" spans="1:30">
      <c r="A837" s="60">
        <f>IFERROR(VLOOKUP(J837,'TB mapping'!A:D,4,0),0)</f>
        <v>0</v>
      </c>
      <c r="B837" s="60">
        <f>IFERROR(VLOOKUP(J837,'TB mapping'!A:C,3,0),0)</f>
        <v>5.5</v>
      </c>
      <c r="C837" s="60" t="str">
        <f t="shared" si="44"/>
        <v>HDUSDF0</v>
      </c>
      <c r="D837" s="60" t="str">
        <f t="shared" si="45"/>
        <v>HDUSDF5.5</v>
      </c>
      <c r="E837" s="54" t="s">
        <v>790</v>
      </c>
      <c r="F837" s="54" t="s">
        <v>1659</v>
      </c>
      <c r="G837" s="54" t="s">
        <v>1664</v>
      </c>
      <c r="H837" s="55">
        <v>460000</v>
      </c>
      <c r="I837" s="54" t="s">
        <v>839</v>
      </c>
      <c r="J837" s="55">
        <v>460000</v>
      </c>
      <c r="K837" s="55">
        <v>0</v>
      </c>
      <c r="L837" s="54" t="s">
        <v>1000</v>
      </c>
      <c r="M837" s="54" t="s">
        <v>793</v>
      </c>
      <c r="N837" s="55">
        <v>0</v>
      </c>
      <c r="O837" s="55">
        <v>0</v>
      </c>
      <c r="P837" s="55">
        <v>0</v>
      </c>
      <c r="Q837" s="55">
        <v>178631.2</v>
      </c>
      <c r="R837" s="55">
        <v>0</v>
      </c>
      <c r="S837" s="55">
        <v>178631.2</v>
      </c>
      <c r="T837" s="55">
        <v>0</v>
      </c>
      <c r="U837" s="55">
        <v>0</v>
      </c>
      <c r="V837" s="55">
        <v>0</v>
      </c>
      <c r="W837" s="55">
        <v>178631.2</v>
      </c>
      <c r="X837" s="55">
        <v>0</v>
      </c>
      <c r="Y837" s="55">
        <v>178631.2</v>
      </c>
      <c r="Z837" s="61">
        <f t="shared" si="46"/>
        <v>1.786312E-2</v>
      </c>
      <c r="AA837" s="59" t="str">
        <f>HLOOKUP(F837,'HY Financials'!$4:$4,1,0)</f>
        <v>HDUSDF</v>
      </c>
    </row>
    <row r="838" spans="1:30">
      <c r="A838" s="60">
        <f>IFERROR(VLOOKUP(J838,'TB mapping'!A:D,4,0),0)</f>
        <v>0</v>
      </c>
      <c r="B838" s="60">
        <f>IFERROR(VLOOKUP(J838,'TB mapping'!A:C,3,0),0)</f>
        <v>5.5</v>
      </c>
      <c r="C838" s="60" t="str">
        <f t="shared" si="44"/>
        <v>HDUSDF0</v>
      </c>
      <c r="D838" s="60" t="str">
        <f t="shared" si="45"/>
        <v>HDUSDF5.5</v>
      </c>
      <c r="E838" s="54" t="s">
        <v>790</v>
      </c>
      <c r="F838" s="54" t="s">
        <v>1659</v>
      </c>
      <c r="G838" s="54" t="s">
        <v>1664</v>
      </c>
      <c r="H838" s="55">
        <v>460000</v>
      </c>
      <c r="I838" s="54" t="s">
        <v>839</v>
      </c>
      <c r="J838" s="55">
        <v>460100</v>
      </c>
      <c r="K838" s="55">
        <v>0</v>
      </c>
      <c r="L838" s="54" t="s">
        <v>940</v>
      </c>
      <c r="M838" s="54" t="s">
        <v>793</v>
      </c>
      <c r="N838" s="55">
        <v>-1502265.53</v>
      </c>
      <c r="O838" s="55">
        <v>0</v>
      </c>
      <c r="P838" s="55">
        <v>-1151267</v>
      </c>
      <c r="Q838" s="55">
        <v>0</v>
      </c>
      <c r="R838" s="55">
        <v>-2653532.5300000003</v>
      </c>
      <c r="S838" s="55">
        <v>0</v>
      </c>
      <c r="T838" s="55">
        <v>-1502265.53</v>
      </c>
      <c r="U838" s="55">
        <v>0</v>
      </c>
      <c r="V838" s="55">
        <v>-1151267</v>
      </c>
      <c r="W838" s="55">
        <v>0</v>
      </c>
      <c r="X838" s="55">
        <v>-2653532.5300000003</v>
      </c>
      <c r="Y838" s="55">
        <v>0</v>
      </c>
      <c r="Z838" s="61">
        <f t="shared" si="46"/>
        <v>-0.1151267</v>
      </c>
      <c r="AA838" s="59" t="str">
        <f>HLOOKUP(F838,'HY Financials'!$4:$4,1,0)</f>
        <v>HDUSDF</v>
      </c>
    </row>
    <row r="839" spans="1:30">
      <c r="A839" s="60">
        <f>IFERROR(VLOOKUP(J839,'TB mapping'!A:D,4,0),0)</f>
        <v>0</v>
      </c>
      <c r="B839" s="60">
        <f>IFERROR(VLOOKUP(J839,'TB mapping'!A:C,3,0),0)</f>
        <v>5.5</v>
      </c>
      <c r="C839" s="60" t="str">
        <f t="shared" si="44"/>
        <v>HDUSDF0</v>
      </c>
      <c r="D839" s="60" t="str">
        <f t="shared" si="45"/>
        <v>HDUSDF5.5</v>
      </c>
      <c r="E839" s="54" t="s">
        <v>790</v>
      </c>
      <c r="F839" s="54" t="s">
        <v>1659</v>
      </c>
      <c r="G839" s="54" t="s">
        <v>1664</v>
      </c>
      <c r="H839" s="55">
        <v>460000</v>
      </c>
      <c r="I839" s="54" t="s">
        <v>839</v>
      </c>
      <c r="J839" s="55">
        <v>460106</v>
      </c>
      <c r="K839" s="55">
        <v>0</v>
      </c>
      <c r="L839" s="54" t="s">
        <v>840</v>
      </c>
      <c r="M839" s="54" t="s">
        <v>793</v>
      </c>
      <c r="N839" s="55">
        <v>0</v>
      </c>
      <c r="O839" s="55">
        <v>62872.47</v>
      </c>
      <c r="P839" s="55">
        <v>-33565.06</v>
      </c>
      <c r="Q839" s="55">
        <v>0</v>
      </c>
      <c r="R839" s="55">
        <v>0</v>
      </c>
      <c r="S839" s="55">
        <v>29307.41</v>
      </c>
      <c r="T839" s="55">
        <v>0</v>
      </c>
      <c r="U839" s="55">
        <v>62872.47</v>
      </c>
      <c r="V839" s="55">
        <v>-33565.06</v>
      </c>
      <c r="W839" s="55">
        <v>0</v>
      </c>
      <c r="X839" s="55">
        <v>0</v>
      </c>
      <c r="Y839" s="55">
        <v>29307.41</v>
      </c>
      <c r="Z839" s="61">
        <f t="shared" si="46"/>
        <v>-3.3565059999999996E-3</v>
      </c>
      <c r="AA839" s="59" t="str">
        <f>HLOOKUP(F839,'HY Financials'!$4:$4,1,0)</f>
        <v>HDUSDF</v>
      </c>
      <c r="AD839" s="59">
        <f>+Z839*10^7</f>
        <v>-33565.06</v>
      </c>
    </row>
    <row r="840" spans="1:30">
      <c r="A840" s="60">
        <f>IFERROR(VLOOKUP(J840,'TB mapping'!A:D,4,0),0)</f>
        <v>0</v>
      </c>
      <c r="B840" s="60">
        <f>IFERROR(VLOOKUP(J840,'TB mapping'!A:C,3,0),0)</f>
        <v>5.5</v>
      </c>
      <c r="C840" s="60" t="str">
        <f t="shared" si="44"/>
        <v>HDUSDF0</v>
      </c>
      <c r="D840" s="60" t="str">
        <f t="shared" si="45"/>
        <v>HDUSDF5.5</v>
      </c>
      <c r="E840" s="54" t="s">
        <v>790</v>
      </c>
      <c r="F840" s="54" t="s">
        <v>1659</v>
      </c>
      <c r="G840" s="54" t="s">
        <v>1664</v>
      </c>
      <c r="H840" s="55">
        <v>460000</v>
      </c>
      <c r="I840" s="54" t="s">
        <v>839</v>
      </c>
      <c r="J840" s="55">
        <v>460126</v>
      </c>
      <c r="K840" s="55">
        <v>0</v>
      </c>
      <c r="L840" s="54" t="s">
        <v>1026</v>
      </c>
      <c r="M840" s="54" t="s">
        <v>793</v>
      </c>
      <c r="N840" s="55">
        <v>-890.41</v>
      </c>
      <c r="O840" s="55">
        <v>0</v>
      </c>
      <c r="P840" s="55">
        <v>-6466.71</v>
      </c>
      <c r="Q840" s="55">
        <v>0</v>
      </c>
      <c r="R840" s="55">
        <v>-7357.12</v>
      </c>
      <c r="S840" s="55">
        <v>0</v>
      </c>
      <c r="T840" s="55">
        <v>-890.41</v>
      </c>
      <c r="U840" s="55">
        <v>0</v>
      </c>
      <c r="V840" s="55">
        <v>-6466.71</v>
      </c>
      <c r="W840" s="55">
        <v>0</v>
      </c>
      <c r="X840" s="55">
        <v>-7357.12</v>
      </c>
      <c r="Y840" s="55">
        <v>0</v>
      </c>
      <c r="Z840" s="61">
        <f t="shared" si="46"/>
        <v>-6.4667100000000003E-4</v>
      </c>
      <c r="AA840" s="59" t="str">
        <f>HLOOKUP(F840,'HY Financials'!$4:$4,1,0)</f>
        <v>HDUSDF</v>
      </c>
      <c r="AD840" s="59">
        <f>+Z840*10^7</f>
        <v>-6466.71</v>
      </c>
    </row>
    <row r="841" spans="1:30">
      <c r="A841" s="60">
        <f>IFERROR(VLOOKUP(J841,'TB mapping'!A:D,4,0),0)</f>
        <v>0</v>
      </c>
      <c r="B841" s="60">
        <f>IFERROR(VLOOKUP(J841,'TB mapping'!A:C,3,0),0)</f>
        <v>5.5</v>
      </c>
      <c r="C841" s="60" t="str">
        <f t="shared" si="44"/>
        <v>HDUSDF0</v>
      </c>
      <c r="D841" s="60" t="str">
        <f t="shared" si="45"/>
        <v>HDUSDF5.5</v>
      </c>
      <c r="E841" s="54" t="s">
        <v>790</v>
      </c>
      <c r="F841" s="54" t="s">
        <v>1659</v>
      </c>
      <c r="G841" s="54" t="s">
        <v>1664</v>
      </c>
      <c r="H841" s="55">
        <v>460000</v>
      </c>
      <c r="I841" s="54" t="s">
        <v>839</v>
      </c>
      <c r="J841" s="55">
        <v>460143</v>
      </c>
      <c r="K841" s="55">
        <v>0</v>
      </c>
      <c r="L841" s="54" t="s">
        <v>1002</v>
      </c>
      <c r="M841" s="54" t="s">
        <v>793</v>
      </c>
      <c r="N841" s="55">
        <v>0</v>
      </c>
      <c r="O841" s="55">
        <v>1440710.2</v>
      </c>
      <c r="P841" s="55">
        <v>0</v>
      </c>
      <c r="Q841" s="55">
        <v>1192168.49</v>
      </c>
      <c r="R841" s="55">
        <v>0</v>
      </c>
      <c r="S841" s="55">
        <v>2632878.69</v>
      </c>
      <c r="T841" s="55">
        <v>0</v>
      </c>
      <c r="U841" s="55">
        <v>1440710.2</v>
      </c>
      <c r="V841" s="55">
        <v>0</v>
      </c>
      <c r="W841" s="55">
        <v>1192168.49</v>
      </c>
      <c r="X841" s="55">
        <v>0</v>
      </c>
      <c r="Y841" s="55">
        <v>2632878.69</v>
      </c>
      <c r="Z841" s="61">
        <f t="shared" si="46"/>
        <v>0.119216849</v>
      </c>
      <c r="AA841" s="59" t="str">
        <f>HLOOKUP(F841,'HY Financials'!$4:$4,1,0)</f>
        <v>HDUSDF</v>
      </c>
    </row>
    <row r="842" spans="1:30">
      <c r="A842" s="60">
        <f>IFERROR(VLOOKUP(J842,'TB mapping'!A:D,4,0),0)</f>
        <v>0</v>
      </c>
      <c r="B842" s="60">
        <f>IFERROR(VLOOKUP(J842,'TB mapping'!A:C,3,0),0)</f>
        <v>5.5</v>
      </c>
      <c r="C842" s="60" t="str">
        <f t="shared" si="44"/>
        <v>HDUSDF0</v>
      </c>
      <c r="D842" s="60" t="str">
        <f t="shared" si="45"/>
        <v>HDUSDF5.5</v>
      </c>
      <c r="E842" s="54" t="s">
        <v>790</v>
      </c>
      <c r="F842" s="54" t="s">
        <v>1659</v>
      </c>
      <c r="G842" s="54" t="s">
        <v>1664</v>
      </c>
      <c r="H842" s="55">
        <v>460000</v>
      </c>
      <c r="I842" s="54" t="s">
        <v>839</v>
      </c>
      <c r="J842" s="55">
        <v>460146</v>
      </c>
      <c r="K842" s="55">
        <v>0</v>
      </c>
      <c r="L842" s="54" t="s">
        <v>1048</v>
      </c>
      <c r="M842" s="54" t="s">
        <v>793</v>
      </c>
      <c r="N842" s="55">
        <v>-2.5500000000000003</v>
      </c>
      <c r="O842" s="55">
        <v>0</v>
      </c>
      <c r="P842" s="55">
        <v>-1.07</v>
      </c>
      <c r="Q842" s="55">
        <v>0</v>
      </c>
      <c r="R842" s="55">
        <v>-3.62</v>
      </c>
      <c r="S842" s="55">
        <v>0</v>
      </c>
      <c r="T842" s="55">
        <v>-2.5500000000000003</v>
      </c>
      <c r="U842" s="55">
        <v>0</v>
      </c>
      <c r="V842" s="55">
        <v>-1.07</v>
      </c>
      <c r="W842" s="55">
        <v>0</v>
      </c>
      <c r="X842" s="55">
        <v>-3.62</v>
      </c>
      <c r="Y842" s="55">
        <v>0</v>
      </c>
      <c r="Z842" s="61">
        <f t="shared" si="46"/>
        <v>-1.0700000000000001E-7</v>
      </c>
      <c r="AA842" s="59" t="str">
        <f>HLOOKUP(F842,'HY Financials'!$4:$4,1,0)</f>
        <v>HDUSDF</v>
      </c>
      <c r="AD842" s="59">
        <f>+Z842*10^7</f>
        <v>-1.07</v>
      </c>
    </row>
    <row r="843" spans="1:30">
      <c r="A843" s="60">
        <f>IFERROR(VLOOKUP(J843,'TB mapping'!A:D,4,0),0)</f>
        <v>0</v>
      </c>
      <c r="B843" s="60">
        <f>IFERROR(VLOOKUP(J843,'TB mapping'!A:C,3,0),0)</f>
        <v>5.5</v>
      </c>
      <c r="C843" s="60" t="str">
        <f t="shared" si="44"/>
        <v>HDUSDF0</v>
      </c>
      <c r="D843" s="60" t="str">
        <f t="shared" si="45"/>
        <v>HDUSDF5.5</v>
      </c>
      <c r="E843" s="54" t="s">
        <v>790</v>
      </c>
      <c r="F843" s="54" t="s">
        <v>1659</v>
      </c>
      <c r="G843" s="54" t="s">
        <v>1664</v>
      </c>
      <c r="H843" s="55">
        <v>460000</v>
      </c>
      <c r="I843" s="54" t="s">
        <v>839</v>
      </c>
      <c r="J843" s="55">
        <v>460164</v>
      </c>
      <c r="K843" s="55">
        <v>0</v>
      </c>
      <c r="L843" s="54" t="s">
        <v>1049</v>
      </c>
      <c r="M843" s="54" t="s">
        <v>793</v>
      </c>
      <c r="N843" s="55">
        <v>0</v>
      </c>
      <c r="O843" s="55">
        <v>0.84</v>
      </c>
      <c r="P843" s="55">
        <v>0</v>
      </c>
      <c r="Q843" s="55">
        <v>0.09</v>
      </c>
      <c r="R843" s="55">
        <v>0</v>
      </c>
      <c r="S843" s="55">
        <v>0.93</v>
      </c>
      <c r="T843" s="55">
        <v>0</v>
      </c>
      <c r="U843" s="55">
        <v>0.84</v>
      </c>
      <c r="V843" s="55">
        <v>0</v>
      </c>
      <c r="W843" s="55">
        <v>0.09</v>
      </c>
      <c r="X843" s="55">
        <v>0</v>
      </c>
      <c r="Y843" s="55">
        <v>0.93</v>
      </c>
      <c r="Z843" s="61">
        <f t="shared" si="46"/>
        <v>8.9999999999999995E-9</v>
      </c>
      <c r="AA843" s="59" t="str">
        <f>HLOOKUP(F843,'HY Financials'!$4:$4,1,0)</f>
        <v>HDUSDF</v>
      </c>
      <c r="AD843" s="59">
        <f>+Z843*10^7</f>
        <v>0.09</v>
      </c>
    </row>
    <row r="844" spans="1:30">
      <c r="A844" s="60">
        <f>IFERROR(VLOOKUP(J844,'TB mapping'!A:D,4,0),0)</f>
        <v>0</v>
      </c>
      <c r="B844" s="60">
        <f>IFERROR(VLOOKUP(J844,'TB mapping'!A:C,3,0),0)</f>
        <v>5.5</v>
      </c>
      <c r="C844" s="60" t="str">
        <f t="shared" si="44"/>
        <v>HDUSDF0</v>
      </c>
      <c r="D844" s="60" t="str">
        <f t="shared" si="45"/>
        <v>HDUSDF5.5</v>
      </c>
      <c r="E844" s="54" t="s">
        <v>790</v>
      </c>
      <c r="F844" s="54" t="s">
        <v>1659</v>
      </c>
      <c r="G844" s="54" t="s">
        <v>1664</v>
      </c>
      <c r="H844" s="55">
        <v>460000</v>
      </c>
      <c r="I844" s="54" t="s">
        <v>839</v>
      </c>
      <c r="J844" s="55">
        <v>460166</v>
      </c>
      <c r="K844" s="55">
        <v>0</v>
      </c>
      <c r="L844" s="54" t="s">
        <v>1687</v>
      </c>
      <c r="M844" s="54" t="s">
        <v>793</v>
      </c>
      <c r="N844" s="55">
        <v>-1.08</v>
      </c>
      <c r="O844" s="55">
        <v>0</v>
      </c>
      <c r="P844" s="55">
        <v>0</v>
      </c>
      <c r="Q844" s="55">
        <v>0.88</v>
      </c>
      <c r="R844" s="55">
        <v>-0.2</v>
      </c>
      <c r="S844" s="55">
        <v>0</v>
      </c>
      <c r="T844" s="55">
        <v>-1.08</v>
      </c>
      <c r="U844" s="55">
        <v>0</v>
      </c>
      <c r="V844" s="55">
        <v>0</v>
      </c>
      <c r="W844" s="55">
        <v>0.88</v>
      </c>
      <c r="X844" s="55">
        <v>-0.2</v>
      </c>
      <c r="Y844" s="55">
        <v>0</v>
      </c>
      <c r="Z844" s="61">
        <f t="shared" si="46"/>
        <v>8.7999999999999994E-8</v>
      </c>
      <c r="AA844" s="59" t="str">
        <f>HLOOKUP(F844,'HY Financials'!$4:$4,1,0)</f>
        <v>HDUSDF</v>
      </c>
      <c r="AD844" s="59">
        <f>+Z844*10^7</f>
        <v>0.87999999999999989</v>
      </c>
    </row>
    <row r="845" spans="1:30">
      <c r="A845" s="60">
        <f>IFERROR(VLOOKUP(J845,'TB mapping'!A:D,4,0),0)</f>
        <v>0</v>
      </c>
      <c r="B845" s="60">
        <f>IFERROR(VLOOKUP(J845,'TB mapping'!A:C,3,0),0)</f>
        <v>5.5</v>
      </c>
      <c r="C845" s="60" t="str">
        <f t="shared" si="44"/>
        <v>HDUSDF0</v>
      </c>
      <c r="D845" s="60" t="str">
        <f t="shared" si="45"/>
        <v>HDUSDF5.5</v>
      </c>
      <c r="E845" s="54" t="s">
        <v>790</v>
      </c>
      <c r="F845" s="54" t="s">
        <v>1659</v>
      </c>
      <c r="G845" s="54" t="s">
        <v>1664</v>
      </c>
      <c r="H845" s="55">
        <v>460000</v>
      </c>
      <c r="I845" s="54" t="s">
        <v>839</v>
      </c>
      <c r="J845" s="55">
        <v>460171</v>
      </c>
      <c r="K845" s="55">
        <v>0</v>
      </c>
      <c r="L845" s="54" t="s">
        <v>1050</v>
      </c>
      <c r="M845" s="54" t="s">
        <v>793</v>
      </c>
      <c r="N845" s="55">
        <v>0</v>
      </c>
      <c r="O845" s="55">
        <v>207.88</v>
      </c>
      <c r="P845" s="55">
        <v>-668.81</v>
      </c>
      <c r="Q845" s="55">
        <v>0</v>
      </c>
      <c r="R845" s="55">
        <v>-460.93</v>
      </c>
      <c r="S845" s="55">
        <v>0</v>
      </c>
      <c r="T845" s="55">
        <v>0</v>
      </c>
      <c r="U845" s="55">
        <v>207.88</v>
      </c>
      <c r="V845" s="55">
        <v>-668.81</v>
      </c>
      <c r="W845" s="55">
        <v>0</v>
      </c>
      <c r="X845" s="55">
        <v>-460.93</v>
      </c>
      <c r="Y845" s="55">
        <v>0</v>
      </c>
      <c r="Z845" s="61">
        <f t="shared" si="46"/>
        <v>-6.6880999999999999E-5</v>
      </c>
      <c r="AA845" s="59" t="str">
        <f>HLOOKUP(F845,'HY Financials'!$4:$4,1,0)</f>
        <v>HDUSDF</v>
      </c>
      <c r="AD845" s="59">
        <f>+Z845*10^7</f>
        <v>-668.81</v>
      </c>
    </row>
    <row r="846" spans="1:30">
      <c r="A846" s="60">
        <f>IFERROR(VLOOKUP(J846,'TB mapping'!A:D,4,0),0)</f>
        <v>0</v>
      </c>
      <c r="B846" s="60">
        <f>IFERROR(VLOOKUP(J846,'TB mapping'!A:C,3,0),0)</f>
        <v>5.5</v>
      </c>
      <c r="C846" s="60" t="str">
        <f t="shared" si="44"/>
        <v>HDUSDF0</v>
      </c>
      <c r="D846" s="60" t="str">
        <f t="shared" si="45"/>
        <v>HDUSDF5.5</v>
      </c>
      <c r="E846" s="54" t="s">
        <v>790</v>
      </c>
      <c r="F846" s="54" t="s">
        <v>1659</v>
      </c>
      <c r="G846" s="54" t="s">
        <v>1664</v>
      </c>
      <c r="H846" s="55">
        <v>460000</v>
      </c>
      <c r="I846" s="54" t="s">
        <v>839</v>
      </c>
      <c r="J846" s="55">
        <v>460172</v>
      </c>
      <c r="K846" s="55">
        <v>0</v>
      </c>
      <c r="L846" s="54" t="s">
        <v>1051</v>
      </c>
      <c r="M846" s="54" t="s">
        <v>793</v>
      </c>
      <c r="N846" s="55">
        <v>-631.82000000000005</v>
      </c>
      <c r="O846" s="55">
        <v>0</v>
      </c>
      <c r="P846" s="55">
        <v>-200.81</v>
      </c>
      <c r="Q846" s="55">
        <v>0</v>
      </c>
      <c r="R846" s="55">
        <v>-832.63</v>
      </c>
      <c r="S846" s="55">
        <v>0</v>
      </c>
      <c r="T846" s="55">
        <v>-631.82000000000005</v>
      </c>
      <c r="U846" s="55">
        <v>0</v>
      </c>
      <c r="V846" s="55">
        <v>-200.81</v>
      </c>
      <c r="W846" s="55">
        <v>0</v>
      </c>
      <c r="X846" s="55">
        <v>-832.63</v>
      </c>
      <c r="Y846" s="55">
        <v>0</v>
      </c>
      <c r="Z846" s="61">
        <f t="shared" si="46"/>
        <v>-2.0081E-5</v>
      </c>
      <c r="AA846" s="59" t="str">
        <f>HLOOKUP(F846,'HY Financials'!$4:$4,1,0)</f>
        <v>HDUSDF</v>
      </c>
      <c r="AD846" s="59">
        <f>+Z846*10^7</f>
        <v>-200.81</v>
      </c>
    </row>
    <row r="847" spans="1:30">
      <c r="A847" s="60">
        <f>IFERROR(VLOOKUP(J847,'TB mapping'!A:D,4,0),0)</f>
        <v>0</v>
      </c>
      <c r="B847" s="60">
        <f>IFERROR(VLOOKUP(J847,'TB mapping'!A:C,3,0),0)</f>
        <v>5.2</v>
      </c>
      <c r="C847" s="60" t="str">
        <f t="shared" si="44"/>
        <v>HDUSDF0</v>
      </c>
      <c r="D847" s="60" t="str">
        <f t="shared" si="45"/>
        <v>HDUSDF5.2</v>
      </c>
      <c r="E847" s="54" t="s">
        <v>790</v>
      </c>
      <c r="F847" s="54" t="s">
        <v>1659</v>
      </c>
      <c r="G847" s="54" t="s">
        <v>1664</v>
      </c>
      <c r="H847" s="55">
        <v>460000</v>
      </c>
      <c r="I847" s="54" t="s">
        <v>839</v>
      </c>
      <c r="J847" s="392">
        <v>553139</v>
      </c>
      <c r="K847" s="55">
        <v>0</v>
      </c>
      <c r="L847" s="54" t="s">
        <v>1159</v>
      </c>
      <c r="M847" s="54" t="s">
        <v>793</v>
      </c>
      <c r="N847" s="55">
        <v>0</v>
      </c>
      <c r="O847" s="55">
        <v>0</v>
      </c>
      <c r="P847" s="55">
        <v>-246212.67</v>
      </c>
      <c r="Q847" s="55">
        <v>0</v>
      </c>
      <c r="R847" s="55">
        <v>-246212.67</v>
      </c>
      <c r="S847" s="55">
        <v>0</v>
      </c>
      <c r="T847" s="55">
        <v>0</v>
      </c>
      <c r="U847" s="55">
        <v>0</v>
      </c>
      <c r="V847" s="55">
        <v>-246212.67</v>
      </c>
      <c r="W847" s="55">
        <v>0</v>
      </c>
      <c r="X847" s="55">
        <v>-246212.67</v>
      </c>
      <c r="Y847" s="55">
        <v>0</v>
      </c>
      <c r="Z847" s="61">
        <f t="shared" si="46"/>
        <v>-2.4621267000000002E-2</v>
      </c>
      <c r="AA847" s="59" t="str">
        <f>HLOOKUP(F847,'HY Financials'!$4:$4,1,0)</f>
        <v>HDUSDF</v>
      </c>
    </row>
    <row r="848" spans="1:30">
      <c r="A848" s="60">
        <f>IFERROR(VLOOKUP(J848,'TB mapping'!A:D,4,0),0)</f>
        <v>0</v>
      </c>
      <c r="B848" s="60">
        <f>IFERROR(VLOOKUP(J848,'TB mapping'!A:C,3,0),0)</f>
        <v>5.3</v>
      </c>
      <c r="C848" s="60" t="str">
        <f t="shared" si="44"/>
        <v>HDUSDF0</v>
      </c>
      <c r="D848" s="60" t="str">
        <f t="shared" si="45"/>
        <v>HDUSDF5.3</v>
      </c>
      <c r="E848" s="54" t="s">
        <v>790</v>
      </c>
      <c r="F848" s="54" t="s">
        <v>1659</v>
      </c>
      <c r="G848" s="54" t="s">
        <v>1664</v>
      </c>
      <c r="H848" s="55">
        <v>510000</v>
      </c>
      <c r="I848" s="54" t="s">
        <v>842</v>
      </c>
      <c r="J848" s="55">
        <v>512110</v>
      </c>
      <c r="K848" s="55">
        <v>0</v>
      </c>
      <c r="L848" s="54" t="s">
        <v>1027</v>
      </c>
      <c r="M848" s="54" t="s">
        <v>793</v>
      </c>
      <c r="N848" s="55">
        <v>-118095.2</v>
      </c>
      <c r="O848" s="55">
        <v>0</v>
      </c>
      <c r="P848" s="55">
        <v>-269460.19</v>
      </c>
      <c r="Q848" s="55">
        <v>0</v>
      </c>
      <c r="R848" s="55">
        <v>-387555.39</v>
      </c>
      <c r="S848" s="55">
        <v>0</v>
      </c>
      <c r="T848" s="55">
        <v>-118095.2</v>
      </c>
      <c r="U848" s="55">
        <v>0</v>
      </c>
      <c r="V848" s="55">
        <v>-269460.19</v>
      </c>
      <c r="W848" s="55">
        <v>0</v>
      </c>
      <c r="X848" s="55">
        <v>-387555.39</v>
      </c>
      <c r="Y848" s="55">
        <v>0</v>
      </c>
      <c r="Z848" s="61">
        <f t="shared" si="46"/>
        <v>-2.6946019000000002E-2</v>
      </c>
      <c r="AA848" s="59" t="str">
        <f>HLOOKUP(F848,'HY Financials'!$4:$4,1,0)</f>
        <v>HDUSDF</v>
      </c>
    </row>
    <row r="849" spans="1:27">
      <c r="A849" s="60">
        <f>IFERROR(VLOOKUP(J849,'TB mapping'!A:D,4,0),0)</f>
        <v>0</v>
      </c>
      <c r="B849" s="60">
        <f>IFERROR(VLOOKUP(J849,'TB mapping'!A:C,3,0),0)</f>
        <v>5.3</v>
      </c>
      <c r="C849" s="60" t="str">
        <f t="shared" si="44"/>
        <v>HDUSDF0</v>
      </c>
      <c r="D849" s="60" t="str">
        <f t="shared" si="45"/>
        <v>HDUSDF5.3</v>
      </c>
      <c r="E849" s="54" t="s">
        <v>790</v>
      </c>
      <c r="F849" s="54" t="s">
        <v>1659</v>
      </c>
      <c r="G849" s="54" t="s">
        <v>1664</v>
      </c>
      <c r="H849" s="55">
        <v>510000</v>
      </c>
      <c r="I849" s="54" t="s">
        <v>842</v>
      </c>
      <c r="J849" s="55">
        <v>512120</v>
      </c>
      <c r="K849" s="55">
        <v>0</v>
      </c>
      <c r="L849" s="54" t="s">
        <v>843</v>
      </c>
      <c r="M849" s="54" t="s">
        <v>793</v>
      </c>
      <c r="N849" s="55">
        <v>-43189742.340000004</v>
      </c>
      <c r="O849" s="55">
        <v>0</v>
      </c>
      <c r="P849" s="55">
        <v>-124562020.55</v>
      </c>
      <c r="Q849" s="55">
        <v>0</v>
      </c>
      <c r="R849" s="55">
        <v>-167751762.88999999</v>
      </c>
      <c r="S849" s="55">
        <v>0</v>
      </c>
      <c r="T849" s="55">
        <v>-43189742.340000004</v>
      </c>
      <c r="U849" s="55">
        <v>0</v>
      </c>
      <c r="V849" s="55">
        <v>-124562020.55</v>
      </c>
      <c r="W849" s="55">
        <v>0</v>
      </c>
      <c r="X849" s="55">
        <v>-167751762.88999999</v>
      </c>
      <c r="Y849" s="55">
        <v>0</v>
      </c>
      <c r="Z849" s="61">
        <f t="shared" si="46"/>
        <v>-12.456202055</v>
      </c>
      <c r="AA849" s="59" t="str">
        <f>HLOOKUP(F849,'HY Financials'!$4:$4,1,0)</f>
        <v>HDUSDF</v>
      </c>
    </row>
    <row r="850" spans="1:27">
      <c r="A850" s="60">
        <f>IFERROR(VLOOKUP(J850,'TB mapping'!A:D,4,0),0)</f>
        <v>0</v>
      </c>
      <c r="B850" s="60">
        <f>IFERROR(VLOOKUP(J850,'TB mapping'!A:C,3,0),0)</f>
        <v>5.3</v>
      </c>
      <c r="C850" s="60" t="str">
        <f t="shared" si="44"/>
        <v>HDUSDF0</v>
      </c>
      <c r="D850" s="60" t="str">
        <f t="shared" si="45"/>
        <v>HDUSDF5.3</v>
      </c>
      <c r="E850" s="54" t="s">
        <v>790</v>
      </c>
      <c r="F850" s="54" t="s">
        <v>1659</v>
      </c>
      <c r="G850" s="54" t="s">
        <v>1664</v>
      </c>
      <c r="H850" s="55">
        <v>510000</v>
      </c>
      <c r="I850" s="54" t="s">
        <v>842</v>
      </c>
      <c r="J850" s="55">
        <v>512130</v>
      </c>
      <c r="K850" s="55">
        <v>0</v>
      </c>
      <c r="L850" s="54" t="s">
        <v>943</v>
      </c>
      <c r="M850" s="54" t="s">
        <v>793</v>
      </c>
      <c r="N850" s="55">
        <v>-7591873.1200000001</v>
      </c>
      <c r="O850" s="55">
        <v>0</v>
      </c>
      <c r="P850" s="55">
        <v>-7831190</v>
      </c>
      <c r="Q850" s="55">
        <v>0</v>
      </c>
      <c r="R850" s="55">
        <v>-15423063.119999999</v>
      </c>
      <c r="S850" s="55">
        <v>0</v>
      </c>
      <c r="T850" s="55">
        <v>-7591873.1200000001</v>
      </c>
      <c r="U850" s="55">
        <v>0</v>
      </c>
      <c r="V850" s="55">
        <v>-7831190</v>
      </c>
      <c r="W850" s="55">
        <v>0</v>
      </c>
      <c r="X850" s="55">
        <v>-15423063.119999999</v>
      </c>
      <c r="Y850" s="55">
        <v>0</v>
      </c>
      <c r="Z850" s="61">
        <f t="shared" si="46"/>
        <v>-0.78311900000000001</v>
      </c>
      <c r="AA850" s="59" t="str">
        <f>HLOOKUP(F850,'HY Financials'!$4:$4,1,0)</f>
        <v>HDUSDF</v>
      </c>
    </row>
    <row r="851" spans="1:27">
      <c r="A851" s="60">
        <f>IFERROR(VLOOKUP(J851,'TB mapping'!A:D,4,0),0)</f>
        <v>0</v>
      </c>
      <c r="B851" s="60">
        <f>IFERROR(VLOOKUP(J851,'TB mapping'!A:C,3,0),0)</f>
        <v>5.3</v>
      </c>
      <c r="C851" s="60" t="str">
        <f t="shared" si="44"/>
        <v>HDUSDF0</v>
      </c>
      <c r="D851" s="60" t="str">
        <f t="shared" si="45"/>
        <v>HDUSDF5.3</v>
      </c>
      <c r="E851" s="54" t="s">
        <v>790</v>
      </c>
      <c r="F851" s="54" t="s">
        <v>1659</v>
      </c>
      <c r="G851" s="54" t="s">
        <v>1664</v>
      </c>
      <c r="H851" s="55">
        <v>510000</v>
      </c>
      <c r="I851" s="54" t="s">
        <v>842</v>
      </c>
      <c r="J851" s="55">
        <v>512180</v>
      </c>
      <c r="K851" s="55">
        <v>0</v>
      </c>
      <c r="L851" s="54" t="s">
        <v>1028</v>
      </c>
      <c r="M851" s="54" t="s">
        <v>793</v>
      </c>
      <c r="N851" s="55">
        <v>-516485</v>
      </c>
      <c r="O851" s="55">
        <v>0</v>
      </c>
      <c r="P851" s="55">
        <v>-745095</v>
      </c>
      <c r="Q851" s="55">
        <v>0</v>
      </c>
      <c r="R851" s="55">
        <v>-1261580</v>
      </c>
      <c r="S851" s="55">
        <v>0</v>
      </c>
      <c r="T851" s="55">
        <v>-516485</v>
      </c>
      <c r="U851" s="55">
        <v>0</v>
      </c>
      <c r="V851" s="55">
        <v>-745095</v>
      </c>
      <c r="W851" s="55">
        <v>0</v>
      </c>
      <c r="X851" s="55">
        <v>-1261580</v>
      </c>
      <c r="Y851" s="55">
        <v>0</v>
      </c>
      <c r="Z851" s="61">
        <f t="shared" si="46"/>
        <v>-7.4509500000000006E-2</v>
      </c>
      <c r="AA851" s="59" t="str">
        <f>HLOOKUP(F851,'HY Financials'!$4:$4,1,0)</f>
        <v>HDUSDF</v>
      </c>
    </row>
    <row r="852" spans="1:27">
      <c r="A852" s="60">
        <f>IFERROR(VLOOKUP(J852,'TB mapping'!A:D,4,0),0)</f>
        <v>0</v>
      </c>
      <c r="B852" s="60">
        <f>IFERROR(VLOOKUP(J852,'TB mapping'!A:C,3,0),0)</f>
        <v>5.3</v>
      </c>
      <c r="C852" s="60" t="str">
        <f t="shared" si="44"/>
        <v>HDUSDF0</v>
      </c>
      <c r="D852" s="60" t="str">
        <f t="shared" si="45"/>
        <v>HDUSDF5.3</v>
      </c>
      <c r="E852" s="54" t="s">
        <v>790</v>
      </c>
      <c r="F852" s="54" t="s">
        <v>1659</v>
      </c>
      <c r="G852" s="54" t="s">
        <v>1664</v>
      </c>
      <c r="H852" s="55">
        <v>510000</v>
      </c>
      <c r="I852" s="54" t="s">
        <v>842</v>
      </c>
      <c r="J852" s="55">
        <v>512190</v>
      </c>
      <c r="K852" s="55">
        <v>0</v>
      </c>
      <c r="L852" s="54" t="s">
        <v>1029</v>
      </c>
      <c r="M852" s="54" t="s">
        <v>793</v>
      </c>
      <c r="N852" s="55">
        <v>0</v>
      </c>
      <c r="O852" s="55">
        <v>0</v>
      </c>
      <c r="P852" s="55">
        <v>-916955.5</v>
      </c>
      <c r="Q852" s="55">
        <v>0</v>
      </c>
      <c r="R852" s="55">
        <v>-916955.5</v>
      </c>
      <c r="S852" s="55">
        <v>0</v>
      </c>
      <c r="T852" s="55">
        <v>0</v>
      </c>
      <c r="U852" s="55">
        <v>0</v>
      </c>
      <c r="V852" s="55">
        <v>-916955.5</v>
      </c>
      <c r="W852" s="55">
        <v>0</v>
      </c>
      <c r="X852" s="55">
        <v>-916955.5</v>
      </c>
      <c r="Y852" s="55">
        <v>0</v>
      </c>
      <c r="Z852" s="61">
        <f t="shared" si="46"/>
        <v>-9.1695550000000001E-2</v>
      </c>
      <c r="AA852" s="59" t="str">
        <f>HLOOKUP(F852,'HY Financials'!$4:$4,1,0)</f>
        <v>HDUSDF</v>
      </c>
    </row>
    <row r="853" spans="1:27">
      <c r="A853" s="60">
        <f>IFERROR(VLOOKUP(J853,'TB mapping'!A:D,4,0),0)</f>
        <v>0</v>
      </c>
      <c r="B853" s="60">
        <f>IFERROR(VLOOKUP(J853,'TB mapping'!A:C,3,0),0)</f>
        <v>5.3</v>
      </c>
      <c r="C853" s="60" t="str">
        <f t="shared" si="44"/>
        <v>HDUSDF0</v>
      </c>
      <c r="D853" s="60" t="str">
        <f t="shared" si="45"/>
        <v>HDUSDF5.3</v>
      </c>
      <c r="E853" s="54" t="s">
        <v>790</v>
      </c>
      <c r="F853" s="54" t="s">
        <v>1659</v>
      </c>
      <c r="G853" s="54" t="s">
        <v>1664</v>
      </c>
      <c r="H853" s="55">
        <v>510000</v>
      </c>
      <c r="I853" s="54" t="s">
        <v>842</v>
      </c>
      <c r="J853" s="55">
        <v>512247</v>
      </c>
      <c r="K853" s="55">
        <v>0</v>
      </c>
      <c r="L853" s="54" t="s">
        <v>1348</v>
      </c>
      <c r="M853" s="54" t="s">
        <v>793</v>
      </c>
      <c r="N853" s="55">
        <v>0</v>
      </c>
      <c r="O853" s="55">
        <v>3567</v>
      </c>
      <c r="P853" s="55">
        <v>-8272.92</v>
      </c>
      <c r="Q853" s="55">
        <v>0</v>
      </c>
      <c r="R853" s="55">
        <v>-4705.92</v>
      </c>
      <c r="S853" s="55">
        <v>0</v>
      </c>
      <c r="T853" s="55">
        <v>0</v>
      </c>
      <c r="U853" s="55">
        <v>3567</v>
      </c>
      <c r="V853" s="55">
        <v>-8272.92</v>
      </c>
      <c r="W853" s="55">
        <v>0</v>
      </c>
      <c r="X853" s="55">
        <v>-4705.92</v>
      </c>
      <c r="Y853" s="55">
        <v>0</v>
      </c>
      <c r="Z853" s="61">
        <f t="shared" si="46"/>
        <v>-8.2729199999999998E-4</v>
      </c>
      <c r="AA853" s="59" t="str">
        <f>HLOOKUP(F853,'HY Financials'!$4:$4,1,0)</f>
        <v>HDUSDF</v>
      </c>
    </row>
    <row r="854" spans="1:27">
      <c r="A854" s="60">
        <f>IFERROR(VLOOKUP(J854,'TB mapping'!A:D,4,0),0)</f>
        <v>0</v>
      </c>
      <c r="B854" s="60">
        <f>IFERROR(VLOOKUP(J854,'TB mapping'!A:C,3,0),0)</f>
        <v>6.4</v>
      </c>
      <c r="C854" s="60" t="str">
        <f t="shared" si="44"/>
        <v>HDUSDF0</v>
      </c>
      <c r="D854" s="60" t="str">
        <f t="shared" si="45"/>
        <v>HDUSDF6.4</v>
      </c>
      <c r="E854" s="54" t="s">
        <v>790</v>
      </c>
      <c r="F854" s="54" t="s">
        <v>1659</v>
      </c>
      <c r="G854" s="54" t="s">
        <v>1664</v>
      </c>
      <c r="H854" s="55">
        <v>550000</v>
      </c>
      <c r="I854" s="54" t="s">
        <v>846</v>
      </c>
      <c r="J854" s="392">
        <v>553105</v>
      </c>
      <c r="K854" s="55">
        <v>0</v>
      </c>
      <c r="L854" s="54" t="s">
        <v>945</v>
      </c>
      <c r="M854" s="54" t="s">
        <v>793</v>
      </c>
      <c r="N854" s="55">
        <v>-9954.0300000000007</v>
      </c>
      <c r="O854" s="55">
        <v>0</v>
      </c>
      <c r="P854" s="55">
        <v>-156129.67000000001</v>
      </c>
      <c r="Q854" s="55">
        <v>0</v>
      </c>
      <c r="R854" s="55">
        <v>-166083.70000000001</v>
      </c>
      <c r="S854" s="55">
        <v>0</v>
      </c>
      <c r="T854" s="55">
        <v>-9954.0300000000007</v>
      </c>
      <c r="U854" s="55">
        <v>0</v>
      </c>
      <c r="V854" s="55">
        <v>-156129.67000000001</v>
      </c>
      <c r="W854" s="55">
        <v>0</v>
      </c>
      <c r="X854" s="55">
        <v>-166083.70000000001</v>
      </c>
      <c r="Y854" s="55">
        <v>0</v>
      </c>
      <c r="Z854" s="61">
        <f t="shared" si="46"/>
        <v>-1.5612967000000002E-2</v>
      </c>
      <c r="AA854" s="59" t="str">
        <f>HLOOKUP(F854,'HY Financials'!$4:$4,1,0)</f>
        <v>HDUSDF</v>
      </c>
    </row>
    <row r="855" spans="1:27">
      <c r="A855" s="60">
        <f>IFERROR(VLOOKUP(J855,'TB mapping'!A:D,4,0),0)</f>
        <v>0</v>
      </c>
      <c r="B855" s="60">
        <f>IFERROR(VLOOKUP(J855,'TB mapping'!A:C,3,0),0)</f>
        <v>6.4</v>
      </c>
      <c r="C855" s="60" t="str">
        <f t="shared" si="44"/>
        <v>HDUSDF0</v>
      </c>
      <c r="D855" s="60" t="str">
        <f t="shared" si="45"/>
        <v>HDUSDF6.4</v>
      </c>
      <c r="E855" s="54" t="s">
        <v>790</v>
      </c>
      <c r="F855" s="54" t="s">
        <v>1659</v>
      </c>
      <c r="G855" s="54" t="s">
        <v>1664</v>
      </c>
      <c r="H855" s="55">
        <v>550000</v>
      </c>
      <c r="I855" s="54" t="s">
        <v>846</v>
      </c>
      <c r="J855" s="392">
        <v>553107</v>
      </c>
      <c r="K855" s="55">
        <v>0</v>
      </c>
      <c r="L855" s="54" t="s">
        <v>847</v>
      </c>
      <c r="M855" s="54" t="s">
        <v>793</v>
      </c>
      <c r="N855" s="55">
        <v>-106679.16</v>
      </c>
      <c r="O855" s="55">
        <v>0</v>
      </c>
      <c r="P855" s="55">
        <v>-633124.57000000007</v>
      </c>
      <c r="Q855" s="55">
        <v>0</v>
      </c>
      <c r="R855" s="55">
        <v>-739803.73</v>
      </c>
      <c r="S855" s="55">
        <v>0</v>
      </c>
      <c r="T855" s="55">
        <v>-106679.16</v>
      </c>
      <c r="U855" s="55">
        <v>0</v>
      </c>
      <c r="V855" s="55">
        <v>-633124.57000000007</v>
      </c>
      <c r="W855" s="55">
        <v>0</v>
      </c>
      <c r="X855" s="55">
        <v>-739803.73</v>
      </c>
      <c r="Y855" s="55">
        <v>0</v>
      </c>
      <c r="Z855" s="61">
        <f t="shared" si="46"/>
        <v>-6.3312457000000003E-2</v>
      </c>
      <c r="AA855" s="59" t="str">
        <f>HLOOKUP(F855,'HY Financials'!$4:$4,1,0)</f>
        <v>HDUSDF</v>
      </c>
    </row>
    <row r="856" spans="1:27">
      <c r="A856" s="60">
        <f>IFERROR(VLOOKUP(J856,'TB mapping'!A:D,4,0),0)</f>
        <v>0</v>
      </c>
      <c r="B856" s="60">
        <f>IFERROR(VLOOKUP(J856,'TB mapping'!A:C,3,0),0)</f>
        <v>6.4</v>
      </c>
      <c r="C856" s="60" t="str">
        <f t="shared" si="44"/>
        <v>HDUSDF0</v>
      </c>
      <c r="D856" s="60" t="str">
        <f t="shared" si="45"/>
        <v>HDUSDF6.4</v>
      </c>
      <c r="E856" s="54" t="s">
        <v>790</v>
      </c>
      <c r="F856" s="54" t="s">
        <v>1659</v>
      </c>
      <c r="G856" s="54" t="s">
        <v>1664</v>
      </c>
      <c r="H856" s="55">
        <v>550000</v>
      </c>
      <c r="I856" s="54" t="s">
        <v>846</v>
      </c>
      <c r="J856" s="392">
        <v>553117</v>
      </c>
      <c r="K856" s="55">
        <v>0</v>
      </c>
      <c r="L856" s="54" t="s">
        <v>848</v>
      </c>
      <c r="M856" s="54" t="s">
        <v>793</v>
      </c>
      <c r="N856" s="55">
        <v>-167223.57</v>
      </c>
      <c r="O856" s="55">
        <v>0</v>
      </c>
      <c r="P856" s="55">
        <v>-172771.95</v>
      </c>
      <c r="Q856" s="55">
        <v>0</v>
      </c>
      <c r="R856" s="55">
        <v>-339995.52</v>
      </c>
      <c r="S856" s="55">
        <v>0</v>
      </c>
      <c r="T856" s="55">
        <v>-167223.57</v>
      </c>
      <c r="U856" s="55">
        <v>0</v>
      </c>
      <c r="V856" s="55">
        <v>-172771.95</v>
      </c>
      <c r="W856" s="55">
        <v>0</v>
      </c>
      <c r="X856" s="55">
        <v>-339995.52</v>
      </c>
      <c r="Y856" s="55">
        <v>0</v>
      </c>
      <c r="Z856" s="61">
        <f t="shared" si="46"/>
        <v>-1.7277195000000002E-2</v>
      </c>
      <c r="AA856" s="59" t="str">
        <f>HLOOKUP(F856,'HY Financials'!$4:$4,1,0)</f>
        <v>HDUSDF</v>
      </c>
    </row>
    <row r="857" spans="1:27">
      <c r="A857" s="60">
        <f>IFERROR(VLOOKUP(J857,'TB mapping'!A:D,4,0),0)</f>
        <v>0</v>
      </c>
      <c r="B857" s="60">
        <f>IFERROR(VLOOKUP(J857,'TB mapping'!A:C,3,0),0)</f>
        <v>6.4</v>
      </c>
      <c r="C857" s="60" t="str">
        <f t="shared" si="44"/>
        <v>HDUSDF0</v>
      </c>
      <c r="D857" s="60" t="str">
        <f t="shared" si="45"/>
        <v>HDUSDF6.4</v>
      </c>
      <c r="E857" s="54" t="s">
        <v>790</v>
      </c>
      <c r="F857" s="54" t="s">
        <v>1659</v>
      </c>
      <c r="G857" s="54" t="s">
        <v>1664</v>
      </c>
      <c r="H857" s="55">
        <v>550000</v>
      </c>
      <c r="I857" s="54" t="s">
        <v>846</v>
      </c>
      <c r="J857" s="392">
        <v>553129</v>
      </c>
      <c r="K857" s="55">
        <v>0</v>
      </c>
      <c r="L857" s="54" t="s">
        <v>849</v>
      </c>
      <c r="M857" s="54" t="s">
        <v>793</v>
      </c>
      <c r="N857" s="55">
        <v>-1751554.26</v>
      </c>
      <c r="O857" s="55">
        <v>0</v>
      </c>
      <c r="P857" s="55">
        <v>-3139619.63</v>
      </c>
      <c r="Q857" s="55">
        <v>0</v>
      </c>
      <c r="R857" s="55">
        <v>-4891173.8899999997</v>
      </c>
      <c r="S857" s="55">
        <v>0</v>
      </c>
      <c r="T857" s="55">
        <v>-1751554.26</v>
      </c>
      <c r="U857" s="55">
        <v>0</v>
      </c>
      <c r="V857" s="55">
        <v>-3139619.63</v>
      </c>
      <c r="W857" s="55">
        <v>0</v>
      </c>
      <c r="X857" s="55">
        <v>-4891173.8899999997</v>
      </c>
      <c r="Y857" s="55">
        <v>0</v>
      </c>
      <c r="Z857" s="61">
        <f t="shared" si="46"/>
        <v>-0.31396196300000001</v>
      </c>
      <c r="AA857" s="59" t="str">
        <f>HLOOKUP(F857,'HY Financials'!$4:$4,1,0)</f>
        <v>HDUSDF</v>
      </c>
    </row>
    <row r="858" spans="1:27">
      <c r="A858" s="60">
        <f>IFERROR(VLOOKUP(J858,'TB mapping'!A:D,4,0),0)</f>
        <v>6.3</v>
      </c>
      <c r="B858" s="60">
        <f>IFERROR(VLOOKUP(J858,'TB mapping'!A:C,3,0),0)</f>
        <v>6.4</v>
      </c>
      <c r="C858" s="60" t="str">
        <f t="shared" si="44"/>
        <v>HDUSDF6.3</v>
      </c>
      <c r="D858" s="60" t="str">
        <f t="shared" si="45"/>
        <v>HDUSDF6.4</v>
      </c>
      <c r="E858" s="54" t="s">
        <v>790</v>
      </c>
      <c r="F858" s="54" t="s">
        <v>1659</v>
      </c>
      <c r="G858" s="54" t="s">
        <v>1664</v>
      </c>
      <c r="H858" s="55">
        <v>550000</v>
      </c>
      <c r="I858" s="54" t="s">
        <v>846</v>
      </c>
      <c r="J858" s="392">
        <v>553131</v>
      </c>
      <c r="K858" s="55">
        <v>0</v>
      </c>
      <c r="L858" s="54" t="s">
        <v>132</v>
      </c>
      <c r="M858" s="54" t="s">
        <v>793</v>
      </c>
      <c r="N858" s="55">
        <v>-38052</v>
      </c>
      <c r="O858" s="55">
        <v>0</v>
      </c>
      <c r="P858" s="55">
        <v>-81930</v>
      </c>
      <c r="Q858" s="55">
        <v>0</v>
      </c>
      <c r="R858" s="55">
        <v>-119982</v>
      </c>
      <c r="S858" s="55">
        <v>0</v>
      </c>
      <c r="T858" s="55">
        <v>-38052</v>
      </c>
      <c r="U858" s="55">
        <v>0</v>
      </c>
      <c r="V858" s="55">
        <v>-81930</v>
      </c>
      <c r="W858" s="55">
        <v>0</v>
      </c>
      <c r="X858" s="55">
        <v>-119982</v>
      </c>
      <c r="Y858" s="55">
        <v>0</v>
      </c>
      <c r="Z858" s="61">
        <f t="shared" si="46"/>
        <v>-8.1930000000000006E-3</v>
      </c>
      <c r="AA858" s="59" t="str">
        <f>HLOOKUP(F858,'HY Financials'!$4:$4,1,0)</f>
        <v>HDUSDF</v>
      </c>
    </row>
    <row r="859" spans="1:27">
      <c r="A859" s="60">
        <f>IFERROR(VLOOKUP(J859,'TB mapping'!A:D,4,0),0)</f>
        <v>0</v>
      </c>
      <c r="B859" s="60">
        <f>IFERROR(VLOOKUP(J859,'TB mapping'!A:C,3,0),0)</f>
        <v>6.4</v>
      </c>
      <c r="C859" s="60" t="str">
        <f t="shared" si="44"/>
        <v>HDUSDF0</v>
      </c>
      <c r="D859" s="60" t="str">
        <f t="shared" si="45"/>
        <v>HDUSDF6.4</v>
      </c>
      <c r="E859" s="54" t="s">
        <v>790</v>
      </c>
      <c r="F859" s="54" t="s">
        <v>1659</v>
      </c>
      <c r="G859" s="54" t="s">
        <v>1664</v>
      </c>
      <c r="H859" s="55">
        <v>550000</v>
      </c>
      <c r="I859" s="54" t="s">
        <v>846</v>
      </c>
      <c r="J859" s="392">
        <v>553141</v>
      </c>
      <c r="K859" s="55">
        <v>0</v>
      </c>
      <c r="L859" s="54" t="s">
        <v>946</v>
      </c>
      <c r="M859" s="54" t="s">
        <v>793</v>
      </c>
      <c r="N859" s="55">
        <v>-40265.340000000004</v>
      </c>
      <c r="O859" s="55">
        <v>0</v>
      </c>
      <c r="P859" s="55">
        <v>-100763.07</v>
      </c>
      <c r="Q859" s="55">
        <v>0</v>
      </c>
      <c r="R859" s="55">
        <v>-141028.41</v>
      </c>
      <c r="S859" s="55">
        <v>0</v>
      </c>
      <c r="T859" s="55">
        <v>-40265.340000000004</v>
      </c>
      <c r="U859" s="55">
        <v>0</v>
      </c>
      <c r="V859" s="55">
        <v>-100763.07</v>
      </c>
      <c r="W859" s="55">
        <v>0</v>
      </c>
      <c r="X859" s="55">
        <v>-141028.41</v>
      </c>
      <c r="Y859" s="55">
        <v>0</v>
      </c>
      <c r="Z859" s="61">
        <f t="shared" si="46"/>
        <v>-1.0076307000000001E-2</v>
      </c>
      <c r="AA859" s="59" t="str">
        <f>HLOOKUP(F859,'HY Financials'!$4:$4,1,0)</f>
        <v>HDUSDF</v>
      </c>
    </row>
    <row r="860" spans="1:27">
      <c r="A860" s="60">
        <f>IFERROR(VLOOKUP(J860,'TB mapping'!A:D,4,0),0)</f>
        <v>0</v>
      </c>
      <c r="B860" s="60">
        <f>IFERROR(VLOOKUP(J860,'TB mapping'!A:C,3,0),0)</f>
        <v>6.4</v>
      </c>
      <c r="C860" s="60" t="str">
        <f t="shared" si="44"/>
        <v>HDUSDF0</v>
      </c>
      <c r="D860" s="60" t="str">
        <f t="shared" si="45"/>
        <v>HDUSDF6.4</v>
      </c>
      <c r="E860" s="54" t="s">
        <v>790</v>
      </c>
      <c r="F860" s="54" t="s">
        <v>1659</v>
      </c>
      <c r="G860" s="54" t="s">
        <v>1664</v>
      </c>
      <c r="H860" s="55">
        <v>550000</v>
      </c>
      <c r="I860" s="54" t="s">
        <v>846</v>
      </c>
      <c r="J860" s="392">
        <v>553171</v>
      </c>
      <c r="K860" s="55">
        <v>0</v>
      </c>
      <c r="L860" s="54" t="s">
        <v>850</v>
      </c>
      <c r="M860" s="54" t="s">
        <v>793</v>
      </c>
      <c r="N860" s="55">
        <v>-1303590.07</v>
      </c>
      <c r="O860" s="55">
        <v>0</v>
      </c>
      <c r="P860" s="55">
        <v>-1797505.83</v>
      </c>
      <c r="Q860" s="55">
        <v>0</v>
      </c>
      <c r="R860" s="55">
        <v>-3101095.9</v>
      </c>
      <c r="S860" s="55">
        <v>0</v>
      </c>
      <c r="T860" s="55">
        <v>-1303590.07</v>
      </c>
      <c r="U860" s="55">
        <v>0</v>
      </c>
      <c r="V860" s="55">
        <v>-1797505.83</v>
      </c>
      <c r="W860" s="55">
        <v>0</v>
      </c>
      <c r="X860" s="55">
        <v>-3101095.9</v>
      </c>
      <c r="Y860" s="55">
        <v>0</v>
      </c>
      <c r="Z860" s="61">
        <f t="shared" si="46"/>
        <v>-0.17975058300000002</v>
      </c>
      <c r="AA860" s="59" t="str">
        <f>HLOOKUP(F860,'HY Financials'!$4:$4,1,0)</f>
        <v>HDUSDF</v>
      </c>
    </row>
    <row r="861" spans="1:27">
      <c r="A861" s="60">
        <f>IFERROR(VLOOKUP(J861,'TB mapping'!A:D,4,0),0)</f>
        <v>0</v>
      </c>
      <c r="B861" s="60">
        <f>IFERROR(VLOOKUP(J861,'TB mapping'!A:C,3,0),0)</f>
        <v>6.4</v>
      </c>
      <c r="C861" s="60" t="str">
        <f t="shared" si="44"/>
        <v>HDUSDF0</v>
      </c>
      <c r="D861" s="60" t="str">
        <f t="shared" si="45"/>
        <v>HDUSDF6.4</v>
      </c>
      <c r="E861" s="54" t="s">
        <v>790</v>
      </c>
      <c r="F861" s="54" t="s">
        <v>1659</v>
      </c>
      <c r="G861" s="54" t="s">
        <v>1664</v>
      </c>
      <c r="H861" s="55">
        <v>550000</v>
      </c>
      <c r="I861" s="54" t="s">
        <v>846</v>
      </c>
      <c r="J861" s="392">
        <v>553176</v>
      </c>
      <c r="K861" s="55">
        <v>0</v>
      </c>
      <c r="L861" s="54" t="s">
        <v>1486</v>
      </c>
      <c r="M861" s="54" t="s">
        <v>793</v>
      </c>
      <c r="N861" s="55">
        <v>-131472.04999999999</v>
      </c>
      <c r="O861" s="55">
        <v>0</v>
      </c>
      <c r="P861" s="55">
        <v>-205282.15</v>
      </c>
      <c r="Q861" s="55">
        <v>0</v>
      </c>
      <c r="R861" s="55">
        <v>-336754.2</v>
      </c>
      <c r="S861" s="55">
        <v>0</v>
      </c>
      <c r="T861" s="55">
        <v>-131472.04999999999</v>
      </c>
      <c r="U861" s="55">
        <v>0</v>
      </c>
      <c r="V861" s="55">
        <v>-205282.15</v>
      </c>
      <c r="W861" s="55">
        <v>0</v>
      </c>
      <c r="X861" s="55">
        <v>-336754.2</v>
      </c>
      <c r="Y861" s="55">
        <v>0</v>
      </c>
      <c r="Z861" s="61">
        <f t="shared" si="46"/>
        <v>-2.0528214999999999E-2</v>
      </c>
      <c r="AA861" s="59" t="str">
        <f>HLOOKUP(F861,'HY Financials'!$4:$4,1,0)</f>
        <v>HDUSDF</v>
      </c>
    </row>
    <row r="862" spans="1:27">
      <c r="A862" s="60">
        <f>IFERROR(VLOOKUP(J862,'TB mapping'!A:D,4,0),0)</f>
        <v>0</v>
      </c>
      <c r="B862" s="60">
        <f>IFERROR(VLOOKUP(J862,'TB mapping'!A:C,3,0),0)</f>
        <v>6.4</v>
      </c>
      <c r="C862" s="60" t="str">
        <f t="shared" si="44"/>
        <v>HDUSDF0</v>
      </c>
      <c r="D862" s="60" t="str">
        <f t="shared" si="45"/>
        <v>HDUSDF6.4</v>
      </c>
      <c r="E862" s="54" t="s">
        <v>790</v>
      </c>
      <c r="F862" s="54" t="s">
        <v>1659</v>
      </c>
      <c r="G862" s="54" t="s">
        <v>1664</v>
      </c>
      <c r="H862" s="55">
        <v>550000</v>
      </c>
      <c r="I862" s="54" t="s">
        <v>846</v>
      </c>
      <c r="J862" s="392">
        <v>553190</v>
      </c>
      <c r="K862" s="55">
        <v>0</v>
      </c>
      <c r="L862" s="54" t="s">
        <v>852</v>
      </c>
      <c r="M862" s="54" t="s">
        <v>793</v>
      </c>
      <c r="N862" s="55">
        <v>-2735812.46</v>
      </c>
      <c r="O862" s="55">
        <v>0</v>
      </c>
      <c r="P862" s="55">
        <v>0</v>
      </c>
      <c r="Q862" s="55">
        <v>1167765.03</v>
      </c>
      <c r="R862" s="55">
        <v>-1568047.4300000004</v>
      </c>
      <c r="S862" s="55">
        <v>0</v>
      </c>
      <c r="T862" s="55">
        <v>-2735812.46</v>
      </c>
      <c r="U862" s="55">
        <v>0</v>
      </c>
      <c r="V862" s="55">
        <v>0</v>
      </c>
      <c r="W862" s="55">
        <v>1167765.03</v>
      </c>
      <c r="X862" s="55">
        <v>-1568047.4300000004</v>
      </c>
      <c r="Y862" s="55">
        <v>0</v>
      </c>
      <c r="Z862" s="61">
        <f t="shared" si="46"/>
        <v>0.116776503</v>
      </c>
      <c r="AA862" s="59" t="str">
        <f>HLOOKUP(F862,'HY Financials'!$4:$4,1,0)</f>
        <v>HDUSDF</v>
      </c>
    </row>
    <row r="863" spans="1:27">
      <c r="A863" s="60">
        <f>IFERROR(VLOOKUP(J863,'TB mapping'!A:D,4,0),0)</f>
        <v>0</v>
      </c>
      <c r="B863" s="60">
        <f>IFERROR(VLOOKUP(J863,'TB mapping'!A:C,3,0),0)</f>
        <v>6.4</v>
      </c>
      <c r="C863" s="60" t="str">
        <f t="shared" si="44"/>
        <v>HDUSDF0</v>
      </c>
      <c r="D863" s="60" t="str">
        <f t="shared" si="45"/>
        <v>HDUSDF6.4</v>
      </c>
      <c r="E863" s="54" t="s">
        <v>790</v>
      </c>
      <c r="F863" s="54" t="s">
        <v>1659</v>
      </c>
      <c r="G863" s="54" t="s">
        <v>1664</v>
      </c>
      <c r="H863" s="55">
        <v>550000</v>
      </c>
      <c r="I863" s="54" t="s">
        <v>846</v>
      </c>
      <c r="J863" s="392">
        <v>553197</v>
      </c>
      <c r="K863" s="55">
        <v>0</v>
      </c>
      <c r="L863" s="54" t="s">
        <v>947</v>
      </c>
      <c r="M863" s="54" t="s">
        <v>793</v>
      </c>
      <c r="N863" s="55">
        <v>0</v>
      </c>
      <c r="O863" s="55">
        <v>0.37</v>
      </c>
      <c r="P863" s="55">
        <v>0</v>
      </c>
      <c r="Q863" s="55">
        <v>0.24</v>
      </c>
      <c r="R863" s="55">
        <v>0</v>
      </c>
      <c r="S863" s="55">
        <v>0.61</v>
      </c>
      <c r="T863" s="55">
        <v>0</v>
      </c>
      <c r="U863" s="55">
        <v>0.37</v>
      </c>
      <c r="V863" s="55">
        <v>0</v>
      </c>
      <c r="W863" s="55">
        <v>0.24</v>
      </c>
      <c r="X863" s="55">
        <v>0</v>
      </c>
      <c r="Y863" s="55">
        <v>0.61</v>
      </c>
      <c r="Z863" s="61">
        <f t="shared" si="46"/>
        <v>2.4E-8</v>
      </c>
      <c r="AA863" s="59" t="str">
        <f>HLOOKUP(F863,'HY Financials'!$4:$4,1,0)</f>
        <v>HDUSDF</v>
      </c>
    </row>
    <row r="864" spans="1:27">
      <c r="A864" s="60">
        <f>IFERROR(VLOOKUP(J864,'TB mapping'!A:D,4,0),0)</f>
        <v>6.1</v>
      </c>
      <c r="B864" s="60">
        <f>IFERROR(VLOOKUP(J864,'TB mapping'!A:C,3,0),0)</f>
        <v>6.4</v>
      </c>
      <c r="C864" s="60" t="str">
        <f t="shared" si="44"/>
        <v>HDUSDF6.1</v>
      </c>
      <c r="D864" s="60" t="str">
        <f t="shared" si="45"/>
        <v>HDUSDF6.4</v>
      </c>
      <c r="E864" s="54" t="s">
        <v>790</v>
      </c>
      <c r="F864" s="54" t="s">
        <v>1659</v>
      </c>
      <c r="G864" s="54" t="s">
        <v>1664</v>
      </c>
      <c r="H864" s="55">
        <v>550000</v>
      </c>
      <c r="I864" s="54" t="s">
        <v>846</v>
      </c>
      <c r="J864" s="392">
        <v>553202</v>
      </c>
      <c r="K864" s="55">
        <v>0</v>
      </c>
      <c r="L864" s="54" t="s">
        <v>853</v>
      </c>
      <c r="M864" s="54" t="s">
        <v>793</v>
      </c>
      <c r="N864" s="55">
        <v>-3517734.4</v>
      </c>
      <c r="O864" s="55">
        <v>0</v>
      </c>
      <c r="P864" s="55">
        <v>-3153199.82</v>
      </c>
      <c r="Q864" s="55">
        <v>0</v>
      </c>
      <c r="R864" s="55">
        <v>-6670934.2199999997</v>
      </c>
      <c r="S864" s="55">
        <v>0</v>
      </c>
      <c r="T864" s="55">
        <v>-3517734.4</v>
      </c>
      <c r="U864" s="55">
        <v>0</v>
      </c>
      <c r="V864" s="55">
        <v>-3153199.82</v>
      </c>
      <c r="W864" s="55">
        <v>0</v>
      </c>
      <c r="X864" s="55">
        <v>-6670934.2199999997</v>
      </c>
      <c r="Y864" s="55">
        <v>0</v>
      </c>
      <c r="Z864" s="61">
        <f t="shared" si="46"/>
        <v>-0.315319982</v>
      </c>
      <c r="AA864" s="59" t="str">
        <f>HLOOKUP(F864,'HY Financials'!$4:$4,1,0)</f>
        <v>HDUSDF</v>
      </c>
    </row>
    <row r="865" spans="1:27">
      <c r="A865" s="60">
        <f>IFERROR(VLOOKUP(J865,'TB mapping'!A:D,4,0),0)</f>
        <v>0</v>
      </c>
      <c r="B865" s="60">
        <f>IFERROR(VLOOKUP(J865,'TB mapping'!A:C,3,0),0)</f>
        <v>6.4</v>
      </c>
      <c r="C865" s="60" t="str">
        <f t="shared" si="44"/>
        <v>HDUSDF0</v>
      </c>
      <c r="D865" s="60" t="str">
        <f t="shared" si="45"/>
        <v>HDUSDF6.4</v>
      </c>
      <c r="E865" s="54" t="s">
        <v>790</v>
      </c>
      <c r="F865" s="54" t="s">
        <v>1659</v>
      </c>
      <c r="G865" s="54" t="s">
        <v>1664</v>
      </c>
      <c r="H865" s="55">
        <v>550000</v>
      </c>
      <c r="I865" s="54" t="s">
        <v>846</v>
      </c>
      <c r="J865" s="392">
        <v>555163</v>
      </c>
      <c r="K865" s="55">
        <v>0</v>
      </c>
      <c r="L865" s="54" t="s">
        <v>860</v>
      </c>
      <c r="M865" s="54" t="s">
        <v>793</v>
      </c>
      <c r="N865" s="55">
        <v>-4572.62</v>
      </c>
      <c r="O865" s="55">
        <v>0</v>
      </c>
      <c r="P865" s="55">
        <v>-7603.5</v>
      </c>
      <c r="Q865" s="55">
        <v>0</v>
      </c>
      <c r="R865" s="55">
        <v>-12176.12</v>
      </c>
      <c r="S865" s="55">
        <v>0</v>
      </c>
      <c r="T865" s="55">
        <v>-4572.62</v>
      </c>
      <c r="U865" s="55">
        <v>0</v>
      </c>
      <c r="V865" s="55">
        <v>-7603.5</v>
      </c>
      <c r="W865" s="55">
        <v>0</v>
      </c>
      <c r="X865" s="55">
        <v>-12176.12</v>
      </c>
      <c r="Y865" s="55">
        <v>0</v>
      </c>
      <c r="Z865" s="61">
        <f t="shared" si="46"/>
        <v>-7.6035000000000002E-4</v>
      </c>
      <c r="AA865" s="59" t="str">
        <f>HLOOKUP(F865,'HY Financials'!$4:$4,1,0)</f>
        <v>HDUSDF</v>
      </c>
    </row>
    <row r="866" spans="1:27">
      <c r="A866" s="60">
        <f>IFERROR(VLOOKUP(J866,'TB mapping'!A:D,4,0),0)</f>
        <v>0</v>
      </c>
      <c r="B866" s="60">
        <f>IFERROR(VLOOKUP(J866,'TB mapping'!A:C,3,0),0)</f>
        <v>6.4</v>
      </c>
      <c r="C866" s="60" t="str">
        <f t="shared" si="44"/>
        <v>HDUSDF0</v>
      </c>
      <c r="D866" s="60" t="str">
        <f t="shared" si="45"/>
        <v>HDUSDF6.4</v>
      </c>
      <c r="E866" s="54" t="s">
        <v>790</v>
      </c>
      <c r="F866" s="54" t="s">
        <v>1659</v>
      </c>
      <c r="G866" s="54" t="s">
        <v>1664</v>
      </c>
      <c r="H866" s="55">
        <v>550000</v>
      </c>
      <c r="I866" s="54" t="s">
        <v>846</v>
      </c>
      <c r="J866" s="392">
        <v>555204</v>
      </c>
      <c r="K866" s="55">
        <v>0</v>
      </c>
      <c r="L866" s="54" t="s">
        <v>950</v>
      </c>
      <c r="M866" s="54" t="s">
        <v>793</v>
      </c>
      <c r="N866" s="55">
        <v>-41741.14</v>
      </c>
      <c r="O866" s="55">
        <v>0</v>
      </c>
      <c r="P866" s="55">
        <v>-217541.04</v>
      </c>
      <c r="Q866" s="55">
        <v>0</v>
      </c>
      <c r="R866" s="55">
        <v>-259282.18</v>
      </c>
      <c r="S866" s="55">
        <v>0</v>
      </c>
      <c r="T866" s="55">
        <v>-41741.14</v>
      </c>
      <c r="U866" s="55">
        <v>0</v>
      </c>
      <c r="V866" s="55">
        <v>-217541.04</v>
      </c>
      <c r="W866" s="55">
        <v>0</v>
      </c>
      <c r="X866" s="55">
        <v>-259282.18</v>
      </c>
      <c r="Y866" s="55">
        <v>0</v>
      </c>
      <c r="Z866" s="61">
        <f t="shared" si="46"/>
        <v>-2.1754104E-2</v>
      </c>
      <c r="AA866" s="59" t="str">
        <f>HLOOKUP(F866,'HY Financials'!$4:$4,1,0)</f>
        <v>HDUSDF</v>
      </c>
    </row>
    <row r="867" spans="1:27">
      <c r="A867" s="60">
        <f>IFERROR(VLOOKUP(J867,'TB mapping'!A:D,4,0),0)</f>
        <v>0</v>
      </c>
      <c r="B867" s="60">
        <f>IFERROR(VLOOKUP(J867,'TB mapping'!A:C,3,0),0)</f>
        <v>6.4</v>
      </c>
      <c r="C867" s="60" t="str">
        <f t="shared" si="44"/>
        <v>HDUSDF0</v>
      </c>
      <c r="D867" s="60" t="str">
        <f t="shared" si="45"/>
        <v>HDUSDF6.4</v>
      </c>
      <c r="E867" s="54" t="s">
        <v>790</v>
      </c>
      <c r="F867" s="54" t="s">
        <v>1659</v>
      </c>
      <c r="G867" s="54" t="s">
        <v>1664</v>
      </c>
      <c r="H867" s="55">
        <v>550000</v>
      </c>
      <c r="I867" s="54" t="s">
        <v>846</v>
      </c>
      <c r="J867" s="392">
        <v>555597</v>
      </c>
      <c r="K867" s="55">
        <v>0</v>
      </c>
      <c r="L867" s="54" t="s">
        <v>861</v>
      </c>
      <c r="M867" s="54" t="s">
        <v>793</v>
      </c>
      <c r="N867" s="55">
        <v>-605690.13</v>
      </c>
      <c r="O867" s="55">
        <v>0</v>
      </c>
      <c r="P867" s="55">
        <v>-1139517.49</v>
      </c>
      <c r="Q867" s="55">
        <v>0</v>
      </c>
      <c r="R867" s="55">
        <v>-1745207.62</v>
      </c>
      <c r="S867" s="55">
        <v>0</v>
      </c>
      <c r="T867" s="55">
        <v>-605690.13</v>
      </c>
      <c r="U867" s="55">
        <v>0</v>
      </c>
      <c r="V867" s="55">
        <v>-1139517.49</v>
      </c>
      <c r="W867" s="55">
        <v>0</v>
      </c>
      <c r="X867" s="55">
        <v>-1745207.62</v>
      </c>
      <c r="Y867" s="55">
        <v>0</v>
      </c>
      <c r="Z867" s="61">
        <f t="shared" si="46"/>
        <v>-0.113951749</v>
      </c>
      <c r="AA867" s="59" t="str">
        <f>HLOOKUP(F867,'HY Financials'!$4:$4,1,0)</f>
        <v>HDUSDF</v>
      </c>
    </row>
    <row r="868" spans="1:27">
      <c r="A868" s="60">
        <f>IFERROR(VLOOKUP(J868,'TB mapping'!A:D,4,0),0)</f>
        <v>0</v>
      </c>
      <c r="B868" s="60">
        <f>IFERROR(VLOOKUP(J868,'TB mapping'!A:C,3,0),0)</f>
        <v>6.4</v>
      </c>
      <c r="C868" s="60" t="str">
        <f t="shared" si="44"/>
        <v>HDUSDF0</v>
      </c>
      <c r="D868" s="60" t="str">
        <f t="shared" si="45"/>
        <v>HDUSDF6.4</v>
      </c>
      <c r="E868" s="54" t="s">
        <v>790</v>
      </c>
      <c r="F868" s="54" t="s">
        <v>1659</v>
      </c>
      <c r="G868" s="54" t="s">
        <v>1664</v>
      </c>
      <c r="H868" s="55">
        <v>550000</v>
      </c>
      <c r="I868" s="54" t="s">
        <v>846</v>
      </c>
      <c r="J868" s="392">
        <v>555598</v>
      </c>
      <c r="K868" s="55">
        <v>0</v>
      </c>
      <c r="L868" s="54" t="s">
        <v>862</v>
      </c>
      <c r="M868" s="54" t="s">
        <v>793</v>
      </c>
      <c r="N868" s="55">
        <v>-605690.13</v>
      </c>
      <c r="O868" s="55">
        <v>0</v>
      </c>
      <c r="P868" s="55">
        <v>-1139517.49</v>
      </c>
      <c r="Q868" s="55">
        <v>0</v>
      </c>
      <c r="R868" s="55">
        <v>-1745207.62</v>
      </c>
      <c r="S868" s="55">
        <v>0</v>
      </c>
      <c r="T868" s="55">
        <v>-605690.13</v>
      </c>
      <c r="U868" s="55">
        <v>0</v>
      </c>
      <c r="V868" s="55">
        <v>-1139517.49</v>
      </c>
      <c r="W868" s="55">
        <v>0</v>
      </c>
      <c r="X868" s="55">
        <v>-1745207.62</v>
      </c>
      <c r="Y868" s="55">
        <v>0</v>
      </c>
      <c r="Z868" s="61">
        <f t="shared" si="46"/>
        <v>-0.113951749</v>
      </c>
      <c r="AA868" s="59" t="str">
        <f>HLOOKUP(F868,'HY Financials'!$4:$4,1,0)</f>
        <v>HDUSDF</v>
      </c>
    </row>
    <row r="869" spans="1:27">
      <c r="A869" s="60">
        <f>IFERROR(VLOOKUP(J869,'TB mapping'!A:D,4,0),0)</f>
        <v>0</v>
      </c>
      <c r="B869" s="60">
        <f>IFERROR(VLOOKUP(J869,'TB mapping'!A:C,3,0),0)</f>
        <v>6.4</v>
      </c>
      <c r="C869" s="60" t="str">
        <f t="shared" si="44"/>
        <v>HDUSDF0</v>
      </c>
      <c r="D869" s="60" t="str">
        <f t="shared" si="45"/>
        <v>HDUSDF6.4</v>
      </c>
      <c r="E869" s="54" t="s">
        <v>790</v>
      </c>
      <c r="F869" s="54" t="s">
        <v>1659</v>
      </c>
      <c r="G869" s="54" t="s">
        <v>1664</v>
      </c>
      <c r="H869" s="55">
        <v>550000</v>
      </c>
      <c r="I869" s="54" t="s">
        <v>846</v>
      </c>
      <c r="J869" s="392">
        <v>555599</v>
      </c>
      <c r="K869" s="55">
        <v>0</v>
      </c>
      <c r="L869" s="54" t="s">
        <v>1487</v>
      </c>
      <c r="M869" s="54" t="s">
        <v>793</v>
      </c>
      <c r="N869" s="55">
        <v>0</v>
      </c>
      <c r="O869" s="55">
        <v>247.53</v>
      </c>
      <c r="P869" s="55">
        <v>0</v>
      </c>
      <c r="Q869" s="55">
        <v>345.31</v>
      </c>
      <c r="R869" s="55">
        <v>0</v>
      </c>
      <c r="S869" s="55">
        <v>592.84</v>
      </c>
      <c r="T869" s="55">
        <v>0</v>
      </c>
      <c r="U869" s="55">
        <v>247.53</v>
      </c>
      <c r="V869" s="55">
        <v>0</v>
      </c>
      <c r="W869" s="55">
        <v>345.31</v>
      </c>
      <c r="X869" s="55">
        <v>0</v>
      </c>
      <c r="Y869" s="55">
        <v>592.84</v>
      </c>
      <c r="Z869" s="61">
        <f t="shared" si="46"/>
        <v>3.4530999999999999E-5</v>
      </c>
      <c r="AA869" s="59" t="str">
        <f>HLOOKUP(F869,'HY Financials'!$4:$4,1,0)</f>
        <v>HDUSDF</v>
      </c>
    </row>
    <row r="870" spans="1:27">
      <c r="A870" s="60">
        <f>IFERROR(VLOOKUP(J870,'TB mapping'!A:D,4,0),0)</f>
        <v>0</v>
      </c>
      <c r="B870" s="60">
        <f>IFERROR(VLOOKUP(J870,'TB mapping'!A:C,3,0),0)</f>
        <v>6.4</v>
      </c>
      <c r="C870" s="60" t="str">
        <f t="shared" si="44"/>
        <v>HDUSDF0</v>
      </c>
      <c r="D870" s="60" t="str">
        <f t="shared" si="45"/>
        <v>HDUSDF6.4</v>
      </c>
      <c r="E870" s="54" t="s">
        <v>790</v>
      </c>
      <c r="F870" s="54" t="s">
        <v>1659</v>
      </c>
      <c r="G870" s="54" t="s">
        <v>1664</v>
      </c>
      <c r="H870" s="55">
        <v>550000</v>
      </c>
      <c r="I870" s="54" t="s">
        <v>846</v>
      </c>
      <c r="J870" s="392">
        <v>555600</v>
      </c>
      <c r="K870" s="55">
        <v>0</v>
      </c>
      <c r="L870" s="54" t="s">
        <v>1488</v>
      </c>
      <c r="M870" s="54" t="s">
        <v>793</v>
      </c>
      <c r="N870" s="55">
        <v>0</v>
      </c>
      <c r="O870" s="55">
        <v>247.53</v>
      </c>
      <c r="P870" s="55">
        <v>0</v>
      </c>
      <c r="Q870" s="55">
        <v>345.31</v>
      </c>
      <c r="R870" s="55">
        <v>0</v>
      </c>
      <c r="S870" s="55">
        <v>592.84</v>
      </c>
      <c r="T870" s="55">
        <v>0</v>
      </c>
      <c r="U870" s="55">
        <v>247.53</v>
      </c>
      <c r="V870" s="55">
        <v>0</v>
      </c>
      <c r="W870" s="55">
        <v>345.31</v>
      </c>
      <c r="X870" s="55">
        <v>0</v>
      </c>
      <c r="Y870" s="55">
        <v>592.84</v>
      </c>
      <c r="Z870" s="61">
        <f t="shared" si="46"/>
        <v>3.4530999999999999E-5</v>
      </c>
      <c r="AA870" s="59" t="str">
        <f>HLOOKUP(F870,'HY Financials'!$4:$4,1,0)</f>
        <v>HDUSDF</v>
      </c>
    </row>
    <row r="871" spans="1:27">
      <c r="A871" s="60">
        <f>IFERROR(VLOOKUP(J871,'TB mapping'!A:D,4,0),0)</f>
        <v>0</v>
      </c>
      <c r="B871" s="60">
        <f>IFERROR(VLOOKUP(J871,'TB mapping'!A:C,3,0),0)</f>
        <v>6.4</v>
      </c>
      <c r="C871" s="60" t="str">
        <f t="shared" si="44"/>
        <v>HDUSDF0</v>
      </c>
      <c r="D871" s="60" t="str">
        <f t="shared" si="45"/>
        <v>HDUSDF6.4</v>
      </c>
      <c r="E871" s="54" t="s">
        <v>790</v>
      </c>
      <c r="F871" s="54" t="s">
        <v>1659</v>
      </c>
      <c r="G871" s="54" t="s">
        <v>1664</v>
      </c>
      <c r="H871" s="55">
        <v>550000</v>
      </c>
      <c r="I871" s="54" t="s">
        <v>846</v>
      </c>
      <c r="J871" s="392">
        <v>555603</v>
      </c>
      <c r="K871" s="55">
        <v>0</v>
      </c>
      <c r="L871" s="54" t="s">
        <v>1489</v>
      </c>
      <c r="M871" s="54" t="s">
        <v>793</v>
      </c>
      <c r="N871" s="55">
        <v>-79150.150000000009</v>
      </c>
      <c r="O871" s="55">
        <v>0</v>
      </c>
      <c r="P871" s="55">
        <v>-70948.100000000006</v>
      </c>
      <c r="Q871" s="55">
        <v>0</v>
      </c>
      <c r="R871" s="55">
        <v>-150098.25</v>
      </c>
      <c r="S871" s="55">
        <v>0</v>
      </c>
      <c r="T871" s="55">
        <v>-79150.150000000009</v>
      </c>
      <c r="U871" s="55">
        <v>0</v>
      </c>
      <c r="V871" s="55">
        <v>-70948.100000000006</v>
      </c>
      <c r="W871" s="55">
        <v>0</v>
      </c>
      <c r="X871" s="55">
        <v>-150098.25</v>
      </c>
      <c r="Y871" s="55">
        <v>0</v>
      </c>
      <c r="Z871" s="61">
        <f t="shared" si="46"/>
        <v>-7.0948100000000009E-3</v>
      </c>
      <c r="AA871" s="59" t="str">
        <f>HLOOKUP(F871,'HY Financials'!$4:$4,1,0)</f>
        <v>HDUSDF</v>
      </c>
    </row>
    <row r="872" spans="1:27">
      <c r="A872" s="60">
        <f>IFERROR(VLOOKUP(J872,'TB mapping'!A:D,4,0),0)</f>
        <v>0</v>
      </c>
      <c r="B872" s="60">
        <f>IFERROR(VLOOKUP(J872,'TB mapping'!A:C,3,0),0)</f>
        <v>6.4</v>
      </c>
      <c r="C872" s="60" t="str">
        <f t="shared" si="44"/>
        <v>HDUSDF0</v>
      </c>
      <c r="D872" s="60" t="str">
        <f t="shared" si="45"/>
        <v>HDUSDF6.4</v>
      </c>
      <c r="E872" s="54" t="s">
        <v>790</v>
      </c>
      <c r="F872" s="54" t="s">
        <v>1659</v>
      </c>
      <c r="G872" s="54" t="s">
        <v>1664</v>
      </c>
      <c r="H872" s="55">
        <v>550000</v>
      </c>
      <c r="I872" s="54" t="s">
        <v>846</v>
      </c>
      <c r="J872" s="392">
        <v>555604</v>
      </c>
      <c r="K872" s="55">
        <v>0</v>
      </c>
      <c r="L872" s="54" t="s">
        <v>1490</v>
      </c>
      <c r="M872" s="54" t="s">
        <v>793</v>
      </c>
      <c r="N872" s="55">
        <v>-79150.150000000009</v>
      </c>
      <c r="O872" s="55">
        <v>0</v>
      </c>
      <c r="P872" s="55">
        <v>-70948.100000000006</v>
      </c>
      <c r="Q872" s="55">
        <v>0</v>
      </c>
      <c r="R872" s="55">
        <v>-150098.25</v>
      </c>
      <c r="S872" s="55">
        <v>0</v>
      </c>
      <c r="T872" s="55">
        <v>-79150.150000000009</v>
      </c>
      <c r="U872" s="55">
        <v>0</v>
      </c>
      <c r="V872" s="55">
        <v>-70948.100000000006</v>
      </c>
      <c r="W872" s="55">
        <v>0</v>
      </c>
      <c r="X872" s="55">
        <v>-150098.25</v>
      </c>
      <c r="Y872" s="55">
        <v>0</v>
      </c>
      <c r="Z872" s="61">
        <f t="shared" si="46"/>
        <v>-7.0948100000000009E-3</v>
      </c>
      <c r="AA872" s="59" t="str">
        <f>HLOOKUP(F872,'HY Financials'!$4:$4,1,0)</f>
        <v>HDUSDF</v>
      </c>
    </row>
    <row r="873" spans="1:27">
      <c r="A873" s="60">
        <f>IFERROR(VLOOKUP(J873,'TB mapping'!A:D,4,0),0)</f>
        <v>0</v>
      </c>
      <c r="B873" s="60">
        <f>IFERROR(VLOOKUP(J873,'TB mapping'!A:C,3,0),0)</f>
        <v>6.4</v>
      </c>
      <c r="C873" s="60" t="str">
        <f t="shared" si="44"/>
        <v>HDUSDF0</v>
      </c>
      <c r="D873" s="60" t="str">
        <f t="shared" si="45"/>
        <v>HDUSDF6.4</v>
      </c>
      <c r="E873" s="54" t="s">
        <v>790</v>
      </c>
      <c r="F873" s="54" t="s">
        <v>1659</v>
      </c>
      <c r="G873" s="54" t="s">
        <v>1664</v>
      </c>
      <c r="H873" s="55">
        <v>550000</v>
      </c>
      <c r="I873" s="54" t="s">
        <v>846</v>
      </c>
      <c r="J873" s="392">
        <v>556653</v>
      </c>
      <c r="K873" s="55">
        <v>0</v>
      </c>
      <c r="L873" s="54" t="s">
        <v>2073</v>
      </c>
      <c r="M873" s="54" t="s">
        <v>793</v>
      </c>
      <c r="N873" s="55">
        <v>-106500.25</v>
      </c>
      <c r="O873" s="55">
        <v>0</v>
      </c>
      <c r="P873" s="55">
        <v>-174492.96</v>
      </c>
      <c r="Q873" s="55">
        <v>0</v>
      </c>
      <c r="R873" s="55">
        <v>-280993.21000000002</v>
      </c>
      <c r="S873" s="55">
        <v>0</v>
      </c>
      <c r="T873" s="55">
        <v>-106500.25</v>
      </c>
      <c r="U873" s="55">
        <v>0</v>
      </c>
      <c r="V873" s="55">
        <v>-174492.96</v>
      </c>
      <c r="W873" s="55">
        <v>0</v>
      </c>
      <c r="X873" s="55">
        <v>-280993.21000000002</v>
      </c>
      <c r="Y873" s="55">
        <v>0</v>
      </c>
      <c r="Z873" s="61">
        <f t="shared" si="46"/>
        <v>-1.7449296E-2</v>
      </c>
      <c r="AA873" s="59" t="str">
        <f>HLOOKUP(F873,'HY Financials'!$4:$4,1,0)</f>
        <v>HDUSDF</v>
      </c>
    </row>
    <row r="874" spans="1:27">
      <c r="A874" s="60">
        <f>IFERROR(VLOOKUP(J874,'TB mapping'!A:D,4,0),0)</f>
        <v>6.2</v>
      </c>
      <c r="B874" s="60">
        <f>IFERROR(VLOOKUP(J874,'TB mapping'!A:C,3,0),0)</f>
        <v>6.4</v>
      </c>
      <c r="C874" s="60" t="str">
        <f t="shared" si="44"/>
        <v>HDUSDF6.2</v>
      </c>
      <c r="D874" s="60" t="str">
        <f t="shared" si="45"/>
        <v>HDUSDF6.4</v>
      </c>
      <c r="E874" s="54" t="s">
        <v>790</v>
      </c>
      <c r="F874" s="54" t="s">
        <v>1659</v>
      </c>
      <c r="G874" s="54" t="s">
        <v>1664</v>
      </c>
      <c r="H874" s="55">
        <v>555100</v>
      </c>
      <c r="I874" s="54" t="s">
        <v>863</v>
      </c>
      <c r="J874" s="392">
        <v>555100</v>
      </c>
      <c r="K874" s="55">
        <v>0</v>
      </c>
      <c r="L874" s="54" t="s">
        <v>864</v>
      </c>
      <c r="M874" s="54" t="s">
        <v>793</v>
      </c>
      <c r="N874" s="55">
        <v>-6729814.5599999996</v>
      </c>
      <c r="O874" s="55">
        <v>0</v>
      </c>
      <c r="P874" s="55">
        <v>-12661125.49</v>
      </c>
      <c r="Q874" s="55">
        <v>0</v>
      </c>
      <c r="R874" s="55">
        <v>-19390940.050000001</v>
      </c>
      <c r="S874" s="55">
        <v>0</v>
      </c>
      <c r="T874" s="55">
        <v>-6729814.5599999996</v>
      </c>
      <c r="U874" s="55">
        <v>0</v>
      </c>
      <c r="V874" s="55">
        <v>-12661125.49</v>
      </c>
      <c r="W874" s="55">
        <v>0</v>
      </c>
      <c r="X874" s="55">
        <v>-19390940.050000001</v>
      </c>
      <c r="Y874" s="55">
        <v>0</v>
      </c>
      <c r="Z874" s="61">
        <f t="shared" si="46"/>
        <v>-1.266112549</v>
      </c>
      <c r="AA874" s="59" t="str">
        <f>HLOOKUP(F874,'HY Financials'!$4:$4,1,0)</f>
        <v>HDUSDF</v>
      </c>
    </row>
    <row r="875" spans="1:27">
      <c r="A875" s="60">
        <f>IFERROR(VLOOKUP(J875,'TB mapping'!A:D,4,0),0)</f>
        <v>6.2</v>
      </c>
      <c r="B875" s="60">
        <f>IFERROR(VLOOKUP(J875,'TB mapping'!A:C,3,0),0)</f>
        <v>6.4</v>
      </c>
      <c r="C875" s="60" t="str">
        <f t="shared" si="44"/>
        <v>HDUSDF6.2</v>
      </c>
      <c r="D875" s="60" t="str">
        <f t="shared" si="45"/>
        <v>HDUSDF6.4</v>
      </c>
      <c r="E875" s="54" t="s">
        <v>790</v>
      </c>
      <c r="F875" s="54" t="s">
        <v>1659</v>
      </c>
      <c r="G875" s="54" t="s">
        <v>1664</v>
      </c>
      <c r="H875" s="55">
        <v>555100</v>
      </c>
      <c r="I875" s="54" t="s">
        <v>863</v>
      </c>
      <c r="J875" s="392">
        <v>555329</v>
      </c>
      <c r="K875" s="55">
        <v>0</v>
      </c>
      <c r="L875" s="54" t="s">
        <v>1491</v>
      </c>
      <c r="M875" s="54" t="s">
        <v>793</v>
      </c>
      <c r="N875" s="55">
        <v>0</v>
      </c>
      <c r="O875" s="55">
        <v>2750.37</v>
      </c>
      <c r="P875" s="55">
        <v>0</v>
      </c>
      <c r="Q875" s="55">
        <v>3837.27</v>
      </c>
      <c r="R875" s="55">
        <v>0</v>
      </c>
      <c r="S875" s="55">
        <v>6587.64</v>
      </c>
      <c r="T875" s="55">
        <v>0</v>
      </c>
      <c r="U875" s="55">
        <v>2750.37</v>
      </c>
      <c r="V875" s="55">
        <v>0</v>
      </c>
      <c r="W875" s="55">
        <v>3837.27</v>
      </c>
      <c r="X875" s="55">
        <v>0</v>
      </c>
      <c r="Y875" s="55">
        <v>6587.64</v>
      </c>
      <c r="Z875" s="61">
        <f t="shared" si="46"/>
        <v>3.8372699999999999E-4</v>
      </c>
      <c r="AA875" s="59" t="str">
        <f>HLOOKUP(F875,'HY Financials'!$4:$4,1,0)</f>
        <v>HDUSDF</v>
      </c>
    </row>
    <row r="876" spans="1:27">
      <c r="A876" s="60">
        <f>IFERROR(VLOOKUP(J876,'TB mapping'!A:D,4,0),0)</f>
        <v>6.2</v>
      </c>
      <c r="B876" s="60">
        <f>IFERROR(VLOOKUP(J876,'TB mapping'!A:C,3,0),0)</f>
        <v>6.4</v>
      </c>
      <c r="C876" s="60" t="str">
        <f t="shared" si="44"/>
        <v>HDUSDF6.2</v>
      </c>
      <c r="D876" s="60" t="str">
        <f t="shared" si="45"/>
        <v>HDUSDF6.4</v>
      </c>
      <c r="E876" s="54" t="s">
        <v>790</v>
      </c>
      <c r="F876" s="54" t="s">
        <v>1659</v>
      </c>
      <c r="G876" s="54" t="s">
        <v>1664</v>
      </c>
      <c r="H876" s="55">
        <v>555100</v>
      </c>
      <c r="I876" s="54" t="s">
        <v>863</v>
      </c>
      <c r="J876" s="392">
        <v>555526</v>
      </c>
      <c r="K876" s="55">
        <v>0</v>
      </c>
      <c r="L876" s="54" t="s">
        <v>1492</v>
      </c>
      <c r="M876" s="54" t="s">
        <v>793</v>
      </c>
      <c r="N876" s="55">
        <v>-879429.19</v>
      </c>
      <c r="O876" s="55">
        <v>0</v>
      </c>
      <c r="P876" s="55">
        <v>-788296.03</v>
      </c>
      <c r="Q876" s="55">
        <v>0</v>
      </c>
      <c r="R876" s="55">
        <v>-1667725.22</v>
      </c>
      <c r="S876" s="55">
        <v>0</v>
      </c>
      <c r="T876" s="55">
        <v>-879429.19</v>
      </c>
      <c r="U876" s="55">
        <v>0</v>
      </c>
      <c r="V876" s="55">
        <v>-788296.03</v>
      </c>
      <c r="W876" s="55">
        <v>0</v>
      </c>
      <c r="X876" s="55">
        <v>-1667725.22</v>
      </c>
      <c r="Y876" s="55">
        <v>0</v>
      </c>
      <c r="Z876" s="61">
        <f t="shared" si="46"/>
        <v>-7.8829602999999998E-2</v>
      </c>
      <c r="AA876" s="59" t="str">
        <f>HLOOKUP(F876,'HY Financials'!$4:$4,1,0)</f>
        <v>HDUSDF</v>
      </c>
    </row>
    <row r="877" spans="1:27">
      <c r="A877" s="60">
        <f>IFERROR(VLOOKUP(J877,'TB mapping'!A:D,4,0),0)</f>
        <v>0</v>
      </c>
      <c r="B877" s="60" t="str">
        <f>IFERROR(VLOOKUP(J877,'TB mapping'!A:C,3,0),0)</f>
        <v>ignore</v>
      </c>
      <c r="C877" s="60" t="str">
        <f t="shared" si="44"/>
        <v>HDUSDF0</v>
      </c>
      <c r="D877" s="60" t="str">
        <f t="shared" si="45"/>
        <v>HDUSDFignore</v>
      </c>
      <c r="E877" s="54" t="s">
        <v>790</v>
      </c>
      <c r="F877" s="54" t="s">
        <v>1659</v>
      </c>
      <c r="G877" s="54" t="s">
        <v>1664</v>
      </c>
      <c r="H877" s="55">
        <v>555300</v>
      </c>
      <c r="I877" s="54" t="s">
        <v>951</v>
      </c>
      <c r="J877" s="55">
        <v>553301</v>
      </c>
      <c r="K877" s="55">
        <v>0</v>
      </c>
      <c r="L877" s="54" t="s">
        <v>952</v>
      </c>
      <c r="M877" s="54" t="s">
        <v>793</v>
      </c>
      <c r="N877" s="55">
        <v>-2690221.89</v>
      </c>
      <c r="O877" s="55">
        <v>0</v>
      </c>
      <c r="P877" s="55">
        <v>-1242567.77</v>
      </c>
      <c r="Q877" s="55">
        <v>0</v>
      </c>
      <c r="R877" s="55">
        <v>-3932789.66</v>
      </c>
      <c r="S877" s="55">
        <v>0</v>
      </c>
      <c r="T877" s="55">
        <v>-2690221.89</v>
      </c>
      <c r="U877" s="55">
        <v>0</v>
      </c>
      <c r="V877" s="55">
        <v>-1242567.77</v>
      </c>
      <c r="W877" s="55">
        <v>0</v>
      </c>
      <c r="X877" s="55">
        <v>-3932789.66</v>
      </c>
      <c r="Y877" s="55">
        <v>0</v>
      </c>
      <c r="Z877" s="61">
        <f t="shared" si="46"/>
        <v>-0.124256777</v>
      </c>
      <c r="AA877" s="59" t="str">
        <f>HLOOKUP(F877,'HY Financials'!$4:$4,1,0)</f>
        <v>HDUSDF</v>
      </c>
    </row>
    <row r="878" spans="1:27">
      <c r="A878" s="60">
        <f>IFERROR(VLOOKUP(J878,'TB mapping'!A:D,4,0),0)</f>
        <v>0</v>
      </c>
      <c r="B878" s="60" t="str">
        <f>IFERROR(VLOOKUP(J878,'TB mapping'!A:C,3,0),0)</f>
        <v>ignore</v>
      </c>
      <c r="C878" s="60" t="str">
        <f t="shared" si="44"/>
        <v>HDUSDF0</v>
      </c>
      <c r="D878" s="60" t="str">
        <f t="shared" si="45"/>
        <v>HDUSDFignore</v>
      </c>
      <c r="E878" s="54" t="s">
        <v>790</v>
      </c>
      <c r="F878" s="54" t="s">
        <v>1659</v>
      </c>
      <c r="G878" s="54" t="s">
        <v>1664</v>
      </c>
      <c r="H878" s="55">
        <v>555300</v>
      </c>
      <c r="I878" s="54" t="s">
        <v>951</v>
      </c>
      <c r="J878" s="55">
        <v>554348</v>
      </c>
      <c r="K878" s="55">
        <v>0</v>
      </c>
      <c r="L878" s="54" t="s">
        <v>1007</v>
      </c>
      <c r="M878" s="54" t="s">
        <v>793</v>
      </c>
      <c r="N878" s="55">
        <v>-17019.48</v>
      </c>
      <c r="O878" s="55">
        <v>0</v>
      </c>
      <c r="P878" s="55">
        <v>-13179.45</v>
      </c>
      <c r="Q878" s="55">
        <v>0</v>
      </c>
      <c r="R878" s="55">
        <v>-30198.93</v>
      </c>
      <c r="S878" s="55">
        <v>0</v>
      </c>
      <c r="T878" s="55">
        <v>-17019.48</v>
      </c>
      <c r="U878" s="55">
        <v>0</v>
      </c>
      <c r="V878" s="55">
        <v>-13179.45</v>
      </c>
      <c r="W878" s="55">
        <v>0</v>
      </c>
      <c r="X878" s="55">
        <v>-30198.93</v>
      </c>
      <c r="Y878" s="55">
        <v>0</v>
      </c>
      <c r="Z878" s="61">
        <f t="shared" si="46"/>
        <v>-1.3179450000000001E-3</v>
      </c>
      <c r="AA878" s="59" t="str">
        <f>HLOOKUP(F878,'HY Financials'!$4:$4,1,0)</f>
        <v>HDUSDF</v>
      </c>
    </row>
    <row r="879" spans="1:27">
      <c r="A879" s="60">
        <f>IFERROR(VLOOKUP(J879,'TB mapping'!A:D,4,0),0)</f>
        <v>0</v>
      </c>
      <c r="B879" s="60" t="str">
        <f>IFERROR(VLOOKUP(J879,'TB mapping'!A:C,3,0),0)</f>
        <v>ignore</v>
      </c>
      <c r="C879" s="60" t="str">
        <f t="shared" si="44"/>
        <v>HDUSDF0</v>
      </c>
      <c r="D879" s="60" t="str">
        <f t="shared" si="45"/>
        <v>HDUSDFignore</v>
      </c>
      <c r="E879" s="54" t="s">
        <v>790</v>
      </c>
      <c r="F879" s="54" t="s">
        <v>1659</v>
      </c>
      <c r="G879" s="54" t="s">
        <v>1664</v>
      </c>
      <c r="H879" s="55">
        <v>555300</v>
      </c>
      <c r="I879" s="54" t="s">
        <v>951</v>
      </c>
      <c r="J879" s="55">
        <v>554368</v>
      </c>
      <c r="K879" s="55">
        <v>0</v>
      </c>
      <c r="L879" s="54" t="s">
        <v>1033</v>
      </c>
      <c r="M879" s="54" t="s">
        <v>793</v>
      </c>
      <c r="N879" s="55">
        <v>-503.35</v>
      </c>
      <c r="O879" s="55">
        <v>0</v>
      </c>
      <c r="P879" s="55">
        <v>-513.5</v>
      </c>
      <c r="Q879" s="55">
        <v>0</v>
      </c>
      <c r="R879" s="55">
        <v>-1016.85</v>
      </c>
      <c r="S879" s="55">
        <v>0</v>
      </c>
      <c r="T879" s="55">
        <v>-503.35</v>
      </c>
      <c r="U879" s="55">
        <v>0</v>
      </c>
      <c r="V879" s="55">
        <v>-513.5</v>
      </c>
      <c r="W879" s="55">
        <v>0</v>
      </c>
      <c r="X879" s="55">
        <v>-1016.85</v>
      </c>
      <c r="Y879" s="55">
        <v>0</v>
      </c>
      <c r="Z879" s="61">
        <f t="shared" si="46"/>
        <v>-5.1350000000000001E-5</v>
      </c>
      <c r="AA879" s="59" t="str">
        <f>HLOOKUP(F879,'HY Financials'!$4:$4,1,0)</f>
        <v>HDUSDF</v>
      </c>
    </row>
    <row r="880" spans="1:27">
      <c r="A880" s="60">
        <f>IFERROR(VLOOKUP(J880,'TB mapping'!A:D,4,0),0)</f>
        <v>0</v>
      </c>
      <c r="B880" s="60" t="str">
        <f>IFERROR(VLOOKUP(J880,'TB mapping'!A:C,3,0),0)</f>
        <v>ignore</v>
      </c>
      <c r="C880" s="60" t="str">
        <f t="shared" si="44"/>
        <v>HDUSDF0</v>
      </c>
      <c r="D880" s="60" t="str">
        <f t="shared" si="45"/>
        <v>HDUSDFignore</v>
      </c>
      <c r="E880" s="54" t="s">
        <v>790</v>
      </c>
      <c r="F880" s="54" t="s">
        <v>1659</v>
      </c>
      <c r="G880" s="54" t="s">
        <v>1664</v>
      </c>
      <c r="H880" s="55">
        <v>555300</v>
      </c>
      <c r="I880" s="54" t="s">
        <v>951</v>
      </c>
      <c r="J880" s="55">
        <v>554373</v>
      </c>
      <c r="K880" s="55">
        <v>0</v>
      </c>
      <c r="L880" s="54" t="s">
        <v>1055</v>
      </c>
      <c r="M880" s="54" t="s">
        <v>793</v>
      </c>
      <c r="N880" s="55">
        <v>-1620325.21</v>
      </c>
      <c r="O880" s="55">
        <v>0</v>
      </c>
      <c r="P880" s="55">
        <v>-1481477.87</v>
      </c>
      <c r="Q880" s="55">
        <v>0</v>
      </c>
      <c r="R880" s="55">
        <v>-3101803.08</v>
      </c>
      <c r="S880" s="55">
        <v>0</v>
      </c>
      <c r="T880" s="55">
        <v>-1620325.21</v>
      </c>
      <c r="U880" s="55">
        <v>0</v>
      </c>
      <c r="V880" s="55">
        <v>-1481477.87</v>
      </c>
      <c r="W880" s="55">
        <v>0</v>
      </c>
      <c r="X880" s="55">
        <v>-3101803.08</v>
      </c>
      <c r="Y880" s="55">
        <v>0</v>
      </c>
      <c r="Z880" s="61">
        <f t="shared" si="46"/>
        <v>-0.148147787</v>
      </c>
      <c r="AA880" s="59" t="str">
        <f>HLOOKUP(F880,'HY Financials'!$4:$4,1,0)</f>
        <v>HDUSDF</v>
      </c>
    </row>
    <row r="881" spans="1:27">
      <c r="A881" s="60">
        <f>IFERROR(VLOOKUP(J881,'TB mapping'!A:D,4,0),0)</f>
        <v>0</v>
      </c>
      <c r="B881" s="60" t="str">
        <f>IFERROR(VLOOKUP(J881,'TB mapping'!A:C,3,0),0)</f>
        <v>ignore</v>
      </c>
      <c r="C881" s="60" t="str">
        <f t="shared" si="44"/>
        <v>HDUSDF0</v>
      </c>
      <c r="D881" s="60" t="str">
        <f t="shared" si="45"/>
        <v>HDUSDFignore</v>
      </c>
      <c r="E881" s="54" t="s">
        <v>790</v>
      </c>
      <c r="F881" s="54" t="s">
        <v>1659</v>
      </c>
      <c r="G881" s="54" t="s">
        <v>1664</v>
      </c>
      <c r="H881" s="55">
        <v>555300</v>
      </c>
      <c r="I881" s="54" t="s">
        <v>951</v>
      </c>
      <c r="J881" s="55">
        <v>554374</v>
      </c>
      <c r="K881" s="55">
        <v>0</v>
      </c>
      <c r="L881" s="54" t="s">
        <v>1034</v>
      </c>
      <c r="M881" s="54" t="s">
        <v>793</v>
      </c>
      <c r="N881" s="55">
        <v>-642469.07999999996</v>
      </c>
      <c r="O881" s="55">
        <v>0</v>
      </c>
      <c r="P881" s="55">
        <v>-343516.74</v>
      </c>
      <c r="Q881" s="55">
        <v>0</v>
      </c>
      <c r="R881" s="55">
        <v>-985985.82</v>
      </c>
      <c r="S881" s="55">
        <v>0</v>
      </c>
      <c r="T881" s="55">
        <v>-642469.07999999996</v>
      </c>
      <c r="U881" s="55">
        <v>0</v>
      </c>
      <c r="V881" s="55">
        <v>-343516.74</v>
      </c>
      <c r="W881" s="55">
        <v>0</v>
      </c>
      <c r="X881" s="55">
        <v>-985985.82</v>
      </c>
      <c r="Y881" s="55">
        <v>0</v>
      </c>
      <c r="Z881" s="61">
        <f t="shared" si="46"/>
        <v>-3.4351673999999999E-2</v>
      </c>
      <c r="AA881" s="59" t="str">
        <f>HLOOKUP(F881,'HY Financials'!$4:$4,1,0)</f>
        <v>HDUSDF</v>
      </c>
    </row>
    <row r="882" spans="1:27">
      <c r="A882" s="60" t="str">
        <f>IFERROR(VLOOKUP(J882,'TB mapping'!A:D,4,0),0)</f>
        <v>Ignore</v>
      </c>
      <c r="B882" s="60" t="str">
        <f>IFERROR(VLOOKUP(J882,'TB mapping'!A:C,3,0),0)</f>
        <v>Ignore</v>
      </c>
      <c r="C882" s="60" t="str">
        <f t="shared" si="44"/>
        <v>HDUSTFIgnore</v>
      </c>
      <c r="D882" s="60" t="str">
        <f t="shared" si="45"/>
        <v>HDUSTFIgnore</v>
      </c>
      <c r="E882" s="54" t="s">
        <v>790</v>
      </c>
      <c r="F882" s="54" t="s">
        <v>9</v>
      </c>
      <c r="G882" s="54" t="s">
        <v>1196</v>
      </c>
      <c r="H882" s="55">
        <v>102000</v>
      </c>
      <c r="I882" s="54" t="s">
        <v>791</v>
      </c>
      <c r="J882" s="55">
        <v>102110</v>
      </c>
      <c r="K882" s="55">
        <v>0</v>
      </c>
      <c r="L882" s="54" t="s">
        <v>1135</v>
      </c>
      <c r="M882" s="54" t="s">
        <v>793</v>
      </c>
      <c r="N882" s="55">
        <v>0</v>
      </c>
      <c r="O882" s="55">
        <v>0</v>
      </c>
      <c r="P882" s="55">
        <v>-191561830</v>
      </c>
      <c r="Q882" s="55">
        <v>0</v>
      </c>
      <c r="R882" s="55">
        <v>-191561830</v>
      </c>
      <c r="S882" s="55">
        <v>0</v>
      </c>
      <c r="T882" s="55">
        <v>0</v>
      </c>
      <c r="U882" s="55">
        <v>0</v>
      </c>
      <c r="V882" s="55">
        <v>-191561830</v>
      </c>
      <c r="W882" s="55">
        <v>0</v>
      </c>
      <c r="X882" s="55">
        <v>-191561830</v>
      </c>
      <c r="Y882" s="55">
        <v>0</v>
      </c>
      <c r="Z882" s="61">
        <f t="shared" si="46"/>
        <v>-19.156182999999999</v>
      </c>
      <c r="AA882" s="59" t="str">
        <f>HLOOKUP(F882,'HY Financials'!$4:$4,1,0)</f>
        <v>HDUSTF</v>
      </c>
    </row>
    <row r="883" spans="1:27">
      <c r="A883" s="60" t="str">
        <f>IFERROR(VLOOKUP(J883,'TB mapping'!A:D,4,0),0)</f>
        <v>Ignore</v>
      </c>
      <c r="B883" s="60" t="str">
        <f>IFERROR(VLOOKUP(J883,'TB mapping'!A:C,3,0),0)</f>
        <v>Ignore</v>
      </c>
      <c r="C883" s="60" t="str">
        <f t="shared" si="44"/>
        <v>HDUSTFIgnore</v>
      </c>
      <c r="D883" s="60" t="str">
        <f t="shared" si="45"/>
        <v>HDUSTFIgnore</v>
      </c>
      <c r="E883" s="54" t="s">
        <v>790</v>
      </c>
      <c r="F883" s="54" t="s">
        <v>9</v>
      </c>
      <c r="G883" s="54" t="s">
        <v>1196</v>
      </c>
      <c r="H883" s="55">
        <v>102000</v>
      </c>
      <c r="I883" s="54" t="s">
        <v>791</v>
      </c>
      <c r="J883" s="55">
        <v>102120</v>
      </c>
      <c r="K883" s="55">
        <v>0</v>
      </c>
      <c r="L883" s="54" t="s">
        <v>792</v>
      </c>
      <c r="M883" s="54" t="s">
        <v>793</v>
      </c>
      <c r="N883" s="55">
        <v>-1553178105.6900001</v>
      </c>
      <c r="O883" s="55">
        <v>0</v>
      </c>
      <c r="P883" s="55">
        <v>0</v>
      </c>
      <c r="Q883" s="55">
        <v>360076835.69</v>
      </c>
      <c r="R883" s="55">
        <v>-1193101270</v>
      </c>
      <c r="S883" s="55">
        <v>0</v>
      </c>
      <c r="T883" s="55">
        <v>-1553178105.6900001</v>
      </c>
      <c r="U883" s="55">
        <v>0</v>
      </c>
      <c r="V883" s="55">
        <v>0</v>
      </c>
      <c r="W883" s="55">
        <v>360076835.69</v>
      </c>
      <c r="X883" s="55">
        <v>-1193101270</v>
      </c>
      <c r="Y883" s="55">
        <v>0</v>
      </c>
      <c r="Z883" s="61">
        <f t="shared" si="46"/>
        <v>36.007683569000001</v>
      </c>
      <c r="AA883" s="59" t="str">
        <f>HLOOKUP(F883,'HY Financials'!$4:$4,1,0)</f>
        <v>HDUSTF</v>
      </c>
    </row>
    <row r="884" spans="1:27">
      <c r="A884" s="60" t="str">
        <f>IFERROR(VLOOKUP(J884,'TB mapping'!A:D,4,0),0)</f>
        <v>Ignore</v>
      </c>
      <c r="B884" s="60" t="str">
        <f>IFERROR(VLOOKUP(J884,'TB mapping'!A:C,3,0),0)</f>
        <v>Ignore</v>
      </c>
      <c r="C884" s="60" t="str">
        <f t="shared" si="44"/>
        <v>HDUSTFIgnore</v>
      </c>
      <c r="D884" s="60" t="str">
        <f t="shared" si="45"/>
        <v>HDUSTFIgnore</v>
      </c>
      <c r="E884" s="54" t="s">
        <v>790</v>
      </c>
      <c r="F884" s="54" t="s">
        <v>9</v>
      </c>
      <c r="G884" s="54" t="s">
        <v>1196</v>
      </c>
      <c r="H884" s="55">
        <v>102000</v>
      </c>
      <c r="I884" s="54" t="s">
        <v>791</v>
      </c>
      <c r="J884" s="55">
        <v>102130</v>
      </c>
      <c r="K884" s="55">
        <v>0</v>
      </c>
      <c r="L884" s="54" t="s">
        <v>882</v>
      </c>
      <c r="M884" s="54" t="s">
        <v>793</v>
      </c>
      <c r="N884" s="55">
        <v>-460653060</v>
      </c>
      <c r="O884" s="55">
        <v>0</v>
      </c>
      <c r="P884" s="55">
        <v>0</v>
      </c>
      <c r="Q884" s="55">
        <v>460653060</v>
      </c>
      <c r="R884" s="55">
        <v>0</v>
      </c>
      <c r="S884" s="55">
        <v>0</v>
      </c>
      <c r="T884" s="55">
        <v>-460653060</v>
      </c>
      <c r="U884" s="55">
        <v>0</v>
      </c>
      <c r="V884" s="55">
        <v>0</v>
      </c>
      <c r="W884" s="55">
        <v>460653060</v>
      </c>
      <c r="X884" s="55">
        <v>0</v>
      </c>
      <c r="Y884" s="55">
        <v>0</v>
      </c>
      <c r="Z884" s="61">
        <f t="shared" si="46"/>
        <v>46.065306</v>
      </c>
      <c r="AA884" s="59" t="str">
        <f>HLOOKUP(F884,'HY Financials'!$4:$4,1,0)</f>
        <v>HDUSTF</v>
      </c>
    </row>
    <row r="885" spans="1:27">
      <c r="A885" s="60" t="str">
        <f>IFERROR(VLOOKUP(J885,'TB mapping'!A:D,4,0),0)</f>
        <v>Ignore</v>
      </c>
      <c r="B885" s="60" t="str">
        <f>IFERROR(VLOOKUP(J885,'TB mapping'!A:C,3,0),0)</f>
        <v>Ignore</v>
      </c>
      <c r="C885" s="60" t="str">
        <f t="shared" si="44"/>
        <v>HDUSTFIgnore</v>
      </c>
      <c r="D885" s="60" t="str">
        <f t="shared" si="45"/>
        <v>HDUSTFIgnore</v>
      </c>
      <c r="E885" s="54" t="s">
        <v>790</v>
      </c>
      <c r="F885" s="54" t="s">
        <v>9</v>
      </c>
      <c r="G885" s="54" t="s">
        <v>1196</v>
      </c>
      <c r="H885" s="55">
        <v>102000</v>
      </c>
      <c r="I885" s="54" t="s">
        <v>791</v>
      </c>
      <c r="J885" s="55">
        <v>102140</v>
      </c>
      <c r="K885" s="55">
        <v>0</v>
      </c>
      <c r="L885" s="54" t="s">
        <v>1038</v>
      </c>
      <c r="M885" s="54" t="s">
        <v>793</v>
      </c>
      <c r="N885" s="55">
        <v>0</v>
      </c>
      <c r="O885" s="55">
        <v>0.02</v>
      </c>
      <c r="P885" s="55">
        <v>0</v>
      </c>
      <c r="Q885" s="55">
        <v>0</v>
      </c>
      <c r="R885" s="55">
        <v>0</v>
      </c>
      <c r="S885" s="55">
        <v>0.02</v>
      </c>
      <c r="T885" s="55">
        <v>0</v>
      </c>
      <c r="U885" s="55">
        <v>0.02</v>
      </c>
      <c r="V885" s="55">
        <v>0</v>
      </c>
      <c r="W885" s="55">
        <v>0</v>
      </c>
      <c r="X885" s="55">
        <v>0</v>
      </c>
      <c r="Y885" s="55">
        <v>0.02</v>
      </c>
      <c r="Z885" s="61">
        <f t="shared" si="46"/>
        <v>0</v>
      </c>
      <c r="AA885" s="59" t="str">
        <f>HLOOKUP(F885,'HY Financials'!$4:$4,1,0)</f>
        <v>HDUSTF</v>
      </c>
    </row>
    <row r="886" spans="1:27">
      <c r="A886" s="60" t="str">
        <f>IFERROR(VLOOKUP(J886,'TB mapping'!A:D,4,0),0)</f>
        <v>Ignore</v>
      </c>
      <c r="B886" s="60" t="str">
        <f>IFERROR(VLOOKUP(J886,'TB mapping'!A:C,3,0),0)</f>
        <v>Ignore</v>
      </c>
      <c r="C886" s="60" t="str">
        <f t="shared" si="44"/>
        <v>HDUSTFIgnore</v>
      </c>
      <c r="D886" s="60" t="str">
        <f t="shared" si="45"/>
        <v>HDUSTFIgnore</v>
      </c>
      <c r="E886" s="54" t="s">
        <v>790</v>
      </c>
      <c r="F886" s="54" t="s">
        <v>9</v>
      </c>
      <c r="G886" s="54" t="s">
        <v>1196</v>
      </c>
      <c r="H886" s="55">
        <v>102000</v>
      </c>
      <c r="I886" s="54" t="s">
        <v>791</v>
      </c>
      <c r="J886" s="55">
        <v>102145</v>
      </c>
      <c r="K886" s="55">
        <v>0</v>
      </c>
      <c r="L886" s="54" t="s">
        <v>867</v>
      </c>
      <c r="M886" s="54" t="s">
        <v>793</v>
      </c>
      <c r="N886" s="55">
        <v>-103167943</v>
      </c>
      <c r="O886" s="55">
        <v>0</v>
      </c>
      <c r="P886" s="55">
        <v>0</v>
      </c>
      <c r="Q886" s="55">
        <v>103167943</v>
      </c>
      <c r="R886" s="55">
        <v>0</v>
      </c>
      <c r="S886" s="55">
        <v>0</v>
      </c>
      <c r="T886" s="55">
        <v>-103167943</v>
      </c>
      <c r="U886" s="55">
        <v>0</v>
      </c>
      <c r="V886" s="55">
        <v>0</v>
      </c>
      <c r="W886" s="55">
        <v>103167943</v>
      </c>
      <c r="X886" s="55">
        <v>0</v>
      </c>
      <c r="Y886" s="55">
        <v>0</v>
      </c>
      <c r="Z886" s="61">
        <f t="shared" si="46"/>
        <v>10.3167943</v>
      </c>
      <c r="AA886" s="59" t="str">
        <f>HLOOKUP(F886,'HY Financials'!$4:$4,1,0)</f>
        <v>HDUSTF</v>
      </c>
    </row>
    <row r="887" spans="1:27">
      <c r="A887" s="60" t="str">
        <f>IFERROR(VLOOKUP(J887,'TB mapping'!A:D,4,0),0)</f>
        <v>Ignore</v>
      </c>
      <c r="B887" s="60" t="str">
        <f>IFERROR(VLOOKUP(J887,'TB mapping'!A:C,3,0),0)</f>
        <v>Ignore</v>
      </c>
      <c r="C887" s="60" t="str">
        <f t="shared" si="44"/>
        <v>HDUSTFIgnore</v>
      </c>
      <c r="D887" s="60" t="str">
        <f t="shared" si="45"/>
        <v>HDUSTFIgnore</v>
      </c>
      <c r="E887" s="54" t="s">
        <v>790</v>
      </c>
      <c r="F887" s="54" t="s">
        <v>9</v>
      </c>
      <c r="G887" s="54" t="s">
        <v>1196</v>
      </c>
      <c r="H887" s="55">
        <v>102000</v>
      </c>
      <c r="I887" s="54" t="s">
        <v>791</v>
      </c>
      <c r="J887" s="55">
        <v>102190</v>
      </c>
      <c r="K887" s="55">
        <v>0</v>
      </c>
      <c r="L887" s="54" t="s">
        <v>868</v>
      </c>
      <c r="M887" s="54" t="s">
        <v>793</v>
      </c>
      <c r="N887" s="55">
        <v>-245754246</v>
      </c>
      <c r="O887" s="55">
        <v>0</v>
      </c>
      <c r="P887" s="55">
        <v>-707845254</v>
      </c>
      <c r="Q887" s="55">
        <v>0</v>
      </c>
      <c r="R887" s="55">
        <v>-953599500</v>
      </c>
      <c r="S887" s="55">
        <v>0</v>
      </c>
      <c r="T887" s="55">
        <v>-245754246</v>
      </c>
      <c r="U887" s="55">
        <v>0</v>
      </c>
      <c r="V887" s="55">
        <v>-707845254</v>
      </c>
      <c r="W887" s="55">
        <v>0</v>
      </c>
      <c r="X887" s="55">
        <v>-953599500</v>
      </c>
      <c r="Y887" s="55">
        <v>0</v>
      </c>
      <c r="Z887" s="61">
        <f t="shared" si="46"/>
        <v>-70.784525400000007</v>
      </c>
      <c r="AA887" s="59" t="str">
        <f>HLOOKUP(F887,'HY Financials'!$4:$4,1,0)</f>
        <v>HDUSTF</v>
      </c>
    </row>
    <row r="888" spans="1:27">
      <c r="A888" s="60">
        <f>IFERROR(VLOOKUP(J888,'TB mapping'!A:D,4,0),0)</f>
        <v>0</v>
      </c>
      <c r="B888" s="60">
        <f>IFERROR(VLOOKUP(J888,'TB mapping'!A:C,3,0),0)</f>
        <v>0</v>
      </c>
      <c r="C888" s="60" t="str">
        <f t="shared" si="44"/>
        <v>HDUSTF0</v>
      </c>
      <c r="D888" s="60" t="str">
        <f t="shared" si="45"/>
        <v>HDUSTF0</v>
      </c>
      <c r="E888" s="54" t="s">
        <v>790</v>
      </c>
      <c r="F888" s="54" t="s">
        <v>9</v>
      </c>
      <c r="G888" s="54" t="s">
        <v>1196</v>
      </c>
      <c r="H888" s="55">
        <v>102000</v>
      </c>
      <c r="I888" s="54" t="s">
        <v>791</v>
      </c>
      <c r="J888" s="55">
        <v>102230</v>
      </c>
      <c r="K888" s="55">
        <v>0</v>
      </c>
      <c r="L888" s="54" t="s">
        <v>1803</v>
      </c>
      <c r="M888" s="54" t="s">
        <v>793</v>
      </c>
      <c r="N888" s="55">
        <v>-36698863.850000001</v>
      </c>
      <c r="O888" s="55">
        <v>0</v>
      </c>
      <c r="P888" s="55">
        <v>0</v>
      </c>
      <c r="Q888" s="55">
        <v>36698863.850000001</v>
      </c>
      <c r="R888" s="55">
        <v>0</v>
      </c>
      <c r="S888" s="55">
        <v>0</v>
      </c>
      <c r="T888" s="55">
        <v>-36698863.850000001</v>
      </c>
      <c r="U888" s="55">
        <v>0</v>
      </c>
      <c r="V888" s="55">
        <v>0</v>
      </c>
      <c r="W888" s="55">
        <v>36698863.850000001</v>
      </c>
      <c r="X888" s="55">
        <v>0</v>
      </c>
      <c r="Y888" s="55">
        <v>0</v>
      </c>
      <c r="Z888" s="61">
        <f t="shared" si="46"/>
        <v>3.6698863850000003</v>
      </c>
      <c r="AA888" s="59" t="str">
        <f>HLOOKUP(F888,'HY Financials'!$4:$4,1,0)</f>
        <v>HDUSTF</v>
      </c>
    </row>
    <row r="889" spans="1:27">
      <c r="A889" s="60" t="str">
        <f>IFERROR(VLOOKUP(J889,'TB mapping'!A:D,4,0),0)</f>
        <v>Ignore</v>
      </c>
      <c r="B889" s="60" t="str">
        <f>IFERROR(VLOOKUP(J889,'TB mapping'!A:C,3,0),0)</f>
        <v>Ignore</v>
      </c>
      <c r="C889" s="60" t="str">
        <f t="shared" si="44"/>
        <v>HDUSTFIgnore</v>
      </c>
      <c r="D889" s="60" t="str">
        <f t="shared" si="45"/>
        <v>HDUSTFIgnore</v>
      </c>
      <c r="E889" s="54" t="s">
        <v>790</v>
      </c>
      <c r="F889" s="54" t="s">
        <v>9</v>
      </c>
      <c r="G889" s="54" t="s">
        <v>1196</v>
      </c>
      <c r="H889" s="55">
        <v>110000</v>
      </c>
      <c r="I889" s="54" t="s">
        <v>795</v>
      </c>
      <c r="J889" s="55">
        <v>103122</v>
      </c>
      <c r="K889" s="55">
        <v>0</v>
      </c>
      <c r="L889" s="54" t="s">
        <v>1343</v>
      </c>
      <c r="M889" s="54" t="s">
        <v>793</v>
      </c>
      <c r="N889" s="55">
        <v>-150000</v>
      </c>
      <c r="O889" s="55">
        <v>0</v>
      </c>
      <c r="P889" s="55">
        <v>0</v>
      </c>
      <c r="Q889" s="55">
        <v>70000</v>
      </c>
      <c r="R889" s="55">
        <v>-80000</v>
      </c>
      <c r="S889" s="55">
        <v>0</v>
      </c>
      <c r="T889" s="55">
        <v>-150000</v>
      </c>
      <c r="U889" s="55">
        <v>0</v>
      </c>
      <c r="V889" s="55">
        <v>0</v>
      </c>
      <c r="W889" s="55">
        <v>70000</v>
      </c>
      <c r="X889" s="55">
        <v>-80000</v>
      </c>
      <c r="Y889" s="55">
        <v>0</v>
      </c>
      <c r="Z889" s="61">
        <f t="shared" si="46"/>
        <v>7.0000000000000001E-3</v>
      </c>
      <c r="AA889" s="59" t="str">
        <f>HLOOKUP(F889,'HY Financials'!$4:$4,1,0)</f>
        <v>HDUSTF</v>
      </c>
    </row>
    <row r="890" spans="1:27">
      <c r="A890" s="60">
        <f>IFERROR(VLOOKUP(J890,'TB mapping'!A:D,4,0),0)</f>
        <v>0</v>
      </c>
      <c r="B890" s="60">
        <f>IFERROR(VLOOKUP(J890,'TB mapping'!A:C,3,0),0)</f>
        <v>0</v>
      </c>
      <c r="C890" s="60" t="str">
        <f t="shared" si="44"/>
        <v>HDUSTF0</v>
      </c>
      <c r="D890" s="60" t="str">
        <f t="shared" si="45"/>
        <v>HDUSTF0</v>
      </c>
      <c r="E890" s="54" t="s">
        <v>790</v>
      </c>
      <c r="F890" s="54" t="s">
        <v>9</v>
      </c>
      <c r="G890" s="54" t="s">
        <v>1196</v>
      </c>
      <c r="H890" s="55">
        <v>110000</v>
      </c>
      <c r="I890" s="54" t="s">
        <v>795</v>
      </c>
      <c r="J890" s="55">
        <v>110114</v>
      </c>
      <c r="K890" s="55">
        <v>0</v>
      </c>
      <c r="L890" s="54" t="s">
        <v>2304</v>
      </c>
      <c r="M890" s="54" t="s">
        <v>793</v>
      </c>
      <c r="N890" s="55">
        <v>0</v>
      </c>
      <c r="O890" s="55">
        <v>0</v>
      </c>
      <c r="P890" s="55">
        <v>-1100000</v>
      </c>
      <c r="Q890" s="55">
        <v>0</v>
      </c>
      <c r="R890" s="55">
        <v>-1100000</v>
      </c>
      <c r="S890" s="55">
        <v>0</v>
      </c>
      <c r="T890" s="55">
        <v>0</v>
      </c>
      <c r="U890" s="55">
        <v>0</v>
      </c>
      <c r="V890" s="55">
        <v>-1100000</v>
      </c>
      <c r="W890" s="55">
        <v>0</v>
      </c>
      <c r="X890" s="55">
        <v>-1100000</v>
      </c>
      <c r="Y890" s="55">
        <v>0</v>
      </c>
      <c r="Z890" s="61">
        <f t="shared" si="46"/>
        <v>-0.11</v>
      </c>
      <c r="AA890" s="59" t="str">
        <f>HLOOKUP(F890,'HY Financials'!$4:$4,1,0)</f>
        <v>HDUSTF</v>
      </c>
    </row>
    <row r="891" spans="1:27">
      <c r="A891" s="60" t="str">
        <f>IFERROR(VLOOKUP(J891,'TB mapping'!A:D,4,0),0)</f>
        <v>Ignore</v>
      </c>
      <c r="B891" s="60" t="str">
        <f>IFERROR(VLOOKUP(J891,'TB mapping'!A:C,3,0),0)</f>
        <v>Ignore</v>
      </c>
      <c r="C891" s="60" t="str">
        <f t="shared" si="44"/>
        <v>HDUSTFIgnore</v>
      </c>
      <c r="D891" s="60" t="str">
        <f t="shared" si="45"/>
        <v>HDUSTFIgnore</v>
      </c>
      <c r="E891" s="54" t="s">
        <v>790</v>
      </c>
      <c r="F891" s="54" t="s">
        <v>9</v>
      </c>
      <c r="G891" s="54" t="s">
        <v>1196</v>
      </c>
      <c r="H891" s="55">
        <v>110000</v>
      </c>
      <c r="I891" s="54" t="s">
        <v>795</v>
      </c>
      <c r="J891" s="55">
        <v>110119</v>
      </c>
      <c r="K891" s="55">
        <v>0</v>
      </c>
      <c r="L891" s="54" t="s">
        <v>796</v>
      </c>
      <c r="M891" s="54" t="s">
        <v>793</v>
      </c>
      <c r="N891" s="55">
        <v>-449411</v>
      </c>
      <c r="O891" s="55">
        <v>0</v>
      </c>
      <c r="P891" s="55">
        <v>-66589</v>
      </c>
      <c r="Q891" s="55">
        <v>0</v>
      </c>
      <c r="R891" s="55">
        <v>-516000</v>
      </c>
      <c r="S891" s="55">
        <v>0</v>
      </c>
      <c r="T891" s="55">
        <v>-449411</v>
      </c>
      <c r="U891" s="55">
        <v>0</v>
      </c>
      <c r="V891" s="55">
        <v>-66589</v>
      </c>
      <c r="W891" s="55">
        <v>0</v>
      </c>
      <c r="X891" s="55">
        <v>-516000</v>
      </c>
      <c r="Y891" s="55">
        <v>0</v>
      </c>
      <c r="Z891" s="61">
        <f t="shared" si="46"/>
        <v>-6.6588999999999997E-3</v>
      </c>
      <c r="AA891" s="59" t="str">
        <f>HLOOKUP(F891,'HY Financials'!$4:$4,1,0)</f>
        <v>HDUSTF</v>
      </c>
    </row>
    <row r="892" spans="1:27">
      <c r="A892" s="60">
        <f>IFERROR(VLOOKUP(J892,'TB mapping'!A:D,4,0),0)</f>
        <v>0</v>
      </c>
      <c r="B892" s="60">
        <f>IFERROR(VLOOKUP(J892,'TB mapping'!A:C,3,0),0)</f>
        <v>0</v>
      </c>
      <c r="C892" s="60" t="str">
        <f t="shared" si="44"/>
        <v>HDUSTF0</v>
      </c>
      <c r="D892" s="60" t="str">
        <f t="shared" si="45"/>
        <v>HDUSTF0</v>
      </c>
      <c r="E892" s="54" t="s">
        <v>790</v>
      </c>
      <c r="F892" s="54" t="s">
        <v>9</v>
      </c>
      <c r="G892" s="54" t="s">
        <v>1196</v>
      </c>
      <c r="H892" s="55">
        <v>110000</v>
      </c>
      <c r="I892" s="54" t="s">
        <v>795</v>
      </c>
      <c r="J892" s="55">
        <v>110122</v>
      </c>
      <c r="K892" s="55">
        <v>0</v>
      </c>
      <c r="L892" s="54" t="s">
        <v>2305</v>
      </c>
      <c r="M892" s="54" t="s">
        <v>793</v>
      </c>
      <c r="N892" s="55">
        <v>0</v>
      </c>
      <c r="O892" s="55">
        <v>0</v>
      </c>
      <c r="P892" s="55">
        <v>-45000</v>
      </c>
      <c r="Q892" s="55">
        <v>0</v>
      </c>
      <c r="R892" s="55">
        <v>-45000</v>
      </c>
      <c r="S892" s="55">
        <v>0</v>
      </c>
      <c r="T892" s="55">
        <v>0</v>
      </c>
      <c r="U892" s="55">
        <v>0</v>
      </c>
      <c r="V892" s="55">
        <v>-45000</v>
      </c>
      <c r="W892" s="55">
        <v>0</v>
      </c>
      <c r="X892" s="55">
        <v>-45000</v>
      </c>
      <c r="Y892" s="55">
        <v>0</v>
      </c>
      <c r="Z892" s="61">
        <f t="shared" si="46"/>
        <v>-4.4999999999999997E-3</v>
      </c>
      <c r="AA892" s="59" t="str">
        <f>HLOOKUP(F892,'HY Financials'!$4:$4,1,0)</f>
        <v>HDUSTF</v>
      </c>
    </row>
    <row r="893" spans="1:27">
      <c r="A893" s="60" t="str">
        <f>IFERROR(VLOOKUP(J893,'TB mapping'!A:D,4,0),0)</f>
        <v>Ignore</v>
      </c>
      <c r="B893" s="60" t="str">
        <f>IFERROR(VLOOKUP(J893,'TB mapping'!A:C,3,0),0)</f>
        <v>Ignore</v>
      </c>
      <c r="C893" s="60" t="str">
        <f t="shared" si="44"/>
        <v>HDUSTFIgnore</v>
      </c>
      <c r="D893" s="60" t="str">
        <f t="shared" si="45"/>
        <v>HDUSTFIgnore</v>
      </c>
      <c r="E893" s="54" t="s">
        <v>790</v>
      </c>
      <c r="F893" s="54" t="s">
        <v>9</v>
      </c>
      <c r="G893" s="54" t="s">
        <v>1196</v>
      </c>
      <c r="H893" s="55">
        <v>110000</v>
      </c>
      <c r="I893" s="54" t="s">
        <v>795</v>
      </c>
      <c r="J893" s="55">
        <v>110247</v>
      </c>
      <c r="K893" s="55">
        <v>0</v>
      </c>
      <c r="L893" s="54" t="s">
        <v>1344</v>
      </c>
      <c r="M893" s="54" t="s">
        <v>793</v>
      </c>
      <c r="N893" s="55">
        <v>-37395099.700000003</v>
      </c>
      <c r="O893" s="55">
        <v>0</v>
      </c>
      <c r="P893" s="55">
        <v>0</v>
      </c>
      <c r="Q893" s="55">
        <v>22626160.989999998</v>
      </c>
      <c r="R893" s="55">
        <v>-14768938.710000001</v>
      </c>
      <c r="S893" s="55">
        <v>0</v>
      </c>
      <c r="T893" s="55">
        <v>-37395099.700000003</v>
      </c>
      <c r="U893" s="55">
        <v>0</v>
      </c>
      <c r="V893" s="55">
        <v>0</v>
      </c>
      <c r="W893" s="55">
        <v>22626160.989999998</v>
      </c>
      <c r="X893" s="55">
        <v>-14768938.710000001</v>
      </c>
      <c r="Y893" s="55">
        <v>0</v>
      </c>
      <c r="Z893" s="61">
        <f t="shared" si="46"/>
        <v>2.2626160989999997</v>
      </c>
      <c r="AA893" s="59" t="str">
        <f>HLOOKUP(F893,'HY Financials'!$4:$4,1,0)</f>
        <v>HDUSTF</v>
      </c>
    </row>
    <row r="894" spans="1:27">
      <c r="A894" s="60" t="str">
        <f>IFERROR(VLOOKUP(J894,'TB mapping'!A:D,4,0),0)</f>
        <v>Ignore</v>
      </c>
      <c r="B894" s="60" t="str">
        <f>IFERROR(VLOOKUP(J894,'TB mapping'!A:C,3,0),0)</f>
        <v>Ignore</v>
      </c>
      <c r="C894" s="60" t="str">
        <f t="shared" si="44"/>
        <v>HDUSTFIgnore</v>
      </c>
      <c r="D894" s="60" t="str">
        <f t="shared" si="45"/>
        <v>HDUSTFIgnore</v>
      </c>
      <c r="E894" s="54" t="s">
        <v>790</v>
      </c>
      <c r="F894" s="54" t="s">
        <v>9</v>
      </c>
      <c r="G894" s="54" t="s">
        <v>1196</v>
      </c>
      <c r="H894" s="55">
        <v>132000</v>
      </c>
      <c r="I894" s="54" t="s">
        <v>797</v>
      </c>
      <c r="J894" s="55">
        <v>132121</v>
      </c>
      <c r="K894" s="55">
        <v>0</v>
      </c>
      <c r="L894" s="54" t="s">
        <v>990</v>
      </c>
      <c r="M894" s="54" t="s">
        <v>793</v>
      </c>
      <c r="N894" s="55">
        <v>0</v>
      </c>
      <c r="O894" s="55">
        <v>1000000</v>
      </c>
      <c r="P894" s="55">
        <v>-700000</v>
      </c>
      <c r="Q894" s="55">
        <v>0</v>
      </c>
      <c r="R894" s="55">
        <v>0</v>
      </c>
      <c r="S894" s="55">
        <v>300000</v>
      </c>
      <c r="T894" s="55">
        <v>0</v>
      </c>
      <c r="U894" s="55">
        <v>1000000</v>
      </c>
      <c r="V894" s="55">
        <v>-700000</v>
      </c>
      <c r="W894" s="55">
        <v>0</v>
      </c>
      <c r="X894" s="55">
        <v>0</v>
      </c>
      <c r="Y894" s="55">
        <v>300000</v>
      </c>
      <c r="Z894" s="61">
        <f t="shared" si="46"/>
        <v>-7.0000000000000007E-2</v>
      </c>
      <c r="AA894" s="59" t="str">
        <f>HLOOKUP(F894,'HY Financials'!$4:$4,1,0)</f>
        <v>HDUSTF</v>
      </c>
    </row>
    <row r="895" spans="1:27">
      <c r="A895" s="60" t="str">
        <f>IFERROR(VLOOKUP(J895,'TB mapping'!A:D,4,0),0)</f>
        <v>Ignore</v>
      </c>
      <c r="B895" s="60" t="str">
        <f>IFERROR(VLOOKUP(J895,'TB mapping'!A:C,3,0),0)</f>
        <v>Ignore</v>
      </c>
      <c r="C895" s="60" t="str">
        <f t="shared" si="44"/>
        <v>HDUSTFIgnore</v>
      </c>
      <c r="D895" s="60" t="str">
        <f t="shared" si="45"/>
        <v>HDUSTFIgnore</v>
      </c>
      <c r="E895" s="54" t="s">
        <v>790</v>
      </c>
      <c r="F895" s="54" t="s">
        <v>9</v>
      </c>
      <c r="G895" s="54" t="s">
        <v>1196</v>
      </c>
      <c r="H895" s="55">
        <v>132000</v>
      </c>
      <c r="I895" s="54" t="s">
        <v>797</v>
      </c>
      <c r="J895" s="55">
        <v>132124</v>
      </c>
      <c r="K895" s="55">
        <v>0</v>
      </c>
      <c r="L895" s="54" t="s">
        <v>884</v>
      </c>
      <c r="M895" s="54" t="s">
        <v>793</v>
      </c>
      <c r="N895" s="55">
        <v>0</v>
      </c>
      <c r="O895" s="55">
        <v>1029896.55</v>
      </c>
      <c r="P895" s="55">
        <v>0</v>
      </c>
      <c r="Q895" s="55">
        <v>4304921.28</v>
      </c>
      <c r="R895" s="55">
        <v>0</v>
      </c>
      <c r="S895" s="55">
        <v>5334817.83</v>
      </c>
      <c r="T895" s="55">
        <v>0</v>
      </c>
      <c r="U895" s="55">
        <v>1029896.55</v>
      </c>
      <c r="V895" s="55">
        <v>0</v>
      </c>
      <c r="W895" s="55">
        <v>4304921.28</v>
      </c>
      <c r="X895" s="55">
        <v>0</v>
      </c>
      <c r="Y895" s="55">
        <v>5334817.83</v>
      </c>
      <c r="Z895" s="61">
        <f t="shared" si="46"/>
        <v>0.43049212800000003</v>
      </c>
      <c r="AA895" s="59" t="str">
        <f>HLOOKUP(F895,'HY Financials'!$4:$4,1,0)</f>
        <v>HDUSTF</v>
      </c>
    </row>
    <row r="896" spans="1:27">
      <c r="A896" s="60" t="str">
        <f>IFERROR(VLOOKUP(J896,'TB mapping'!A:D,4,0),0)</f>
        <v>Ignore</v>
      </c>
      <c r="B896" s="60" t="str">
        <f>IFERROR(VLOOKUP(J896,'TB mapping'!A:C,3,0),0)</f>
        <v>Ignore</v>
      </c>
      <c r="C896" s="60" t="str">
        <f t="shared" si="44"/>
        <v>HDUSTFIgnore</v>
      </c>
      <c r="D896" s="60" t="str">
        <f t="shared" si="45"/>
        <v>HDUSTFIgnore</v>
      </c>
      <c r="E896" s="54" t="s">
        <v>790</v>
      </c>
      <c r="F896" s="54" t="s">
        <v>9</v>
      </c>
      <c r="G896" s="54" t="s">
        <v>1196</v>
      </c>
      <c r="H896" s="55">
        <v>140000</v>
      </c>
      <c r="I896" s="54" t="s">
        <v>799</v>
      </c>
      <c r="J896" s="55">
        <v>140307</v>
      </c>
      <c r="K896" s="55">
        <v>0</v>
      </c>
      <c r="L896" s="54" t="s">
        <v>886</v>
      </c>
      <c r="M896" s="54" t="s">
        <v>793</v>
      </c>
      <c r="N896" s="55">
        <v>-1772.4</v>
      </c>
      <c r="O896" s="55">
        <v>0</v>
      </c>
      <c r="P896" s="55">
        <v>0</v>
      </c>
      <c r="Q896" s="55">
        <v>0</v>
      </c>
      <c r="R896" s="55">
        <v>-1772.4</v>
      </c>
      <c r="S896" s="55">
        <v>0</v>
      </c>
      <c r="T896" s="55">
        <v>-1772.4</v>
      </c>
      <c r="U896" s="55">
        <v>0</v>
      </c>
      <c r="V896" s="55">
        <v>0</v>
      </c>
      <c r="W896" s="55">
        <v>0</v>
      </c>
      <c r="X896" s="55">
        <v>-1772.4</v>
      </c>
      <c r="Y896" s="55">
        <v>0</v>
      </c>
      <c r="Z896" s="61">
        <f t="shared" si="46"/>
        <v>0</v>
      </c>
      <c r="AA896" s="59" t="str">
        <f>HLOOKUP(F896,'HY Financials'!$4:$4,1,0)</f>
        <v>HDUSTF</v>
      </c>
    </row>
    <row r="897" spans="1:27">
      <c r="A897" s="60" t="str">
        <f>IFERROR(VLOOKUP(J897,'TB mapping'!A:D,4,0),0)</f>
        <v>Ignore</v>
      </c>
      <c r="B897" s="60" t="str">
        <f>IFERROR(VLOOKUP(J897,'TB mapping'!A:C,3,0),0)</f>
        <v>Ignore</v>
      </c>
      <c r="C897" s="60" t="str">
        <f t="shared" si="44"/>
        <v>HDUSTFIgnore</v>
      </c>
      <c r="D897" s="60" t="str">
        <f t="shared" si="45"/>
        <v>HDUSTFIgnore</v>
      </c>
      <c r="E897" s="54" t="s">
        <v>790</v>
      </c>
      <c r="F897" s="54" t="s">
        <v>9</v>
      </c>
      <c r="G897" s="54" t="s">
        <v>1196</v>
      </c>
      <c r="H897" s="55">
        <v>140000</v>
      </c>
      <c r="I897" s="54" t="s">
        <v>799</v>
      </c>
      <c r="J897" s="55">
        <v>140308</v>
      </c>
      <c r="K897" s="55">
        <v>0</v>
      </c>
      <c r="L897" s="54" t="s">
        <v>887</v>
      </c>
      <c r="M897" s="54" t="s">
        <v>793</v>
      </c>
      <c r="N897" s="55">
        <v>-4541.67</v>
      </c>
      <c r="O897" s="55">
        <v>0</v>
      </c>
      <c r="P897" s="55">
        <v>0</v>
      </c>
      <c r="Q897" s="55">
        <v>0</v>
      </c>
      <c r="R897" s="55">
        <v>-4541.67</v>
      </c>
      <c r="S897" s="55">
        <v>0</v>
      </c>
      <c r="T897" s="55">
        <v>-4541.67</v>
      </c>
      <c r="U897" s="55">
        <v>0</v>
      </c>
      <c r="V897" s="55">
        <v>0</v>
      </c>
      <c r="W897" s="55">
        <v>0</v>
      </c>
      <c r="X897" s="55">
        <v>-4541.67</v>
      </c>
      <c r="Y897" s="55">
        <v>0</v>
      </c>
      <c r="Z897" s="61">
        <f t="shared" si="46"/>
        <v>0</v>
      </c>
      <c r="AA897" s="59" t="str">
        <f>HLOOKUP(F897,'HY Financials'!$4:$4,1,0)</f>
        <v>HDUSTF</v>
      </c>
    </row>
    <row r="898" spans="1:27">
      <c r="A898" s="60" t="str">
        <f>IFERROR(VLOOKUP(J898,'TB mapping'!A:D,4,0),0)</f>
        <v>Ignore</v>
      </c>
      <c r="B898" s="60" t="str">
        <f>IFERROR(VLOOKUP(J898,'TB mapping'!A:C,3,0),0)</f>
        <v>Ignore</v>
      </c>
      <c r="C898" s="60" t="str">
        <f t="shared" si="44"/>
        <v>HDUSTFIgnore</v>
      </c>
      <c r="D898" s="60" t="str">
        <f t="shared" si="45"/>
        <v>HDUSTFIgnore</v>
      </c>
      <c r="E898" s="54" t="s">
        <v>790</v>
      </c>
      <c r="F898" s="54" t="s">
        <v>9</v>
      </c>
      <c r="G898" s="54" t="s">
        <v>1196</v>
      </c>
      <c r="H898" s="55">
        <v>140000</v>
      </c>
      <c r="I898" s="54" t="s">
        <v>799</v>
      </c>
      <c r="J898" s="55">
        <v>140314</v>
      </c>
      <c r="K898" s="55">
        <v>0</v>
      </c>
      <c r="L898" s="54" t="s">
        <v>878</v>
      </c>
      <c r="M898" s="54" t="s">
        <v>793</v>
      </c>
      <c r="N898" s="55">
        <v>-16054550.24</v>
      </c>
      <c r="O898" s="55">
        <v>0</v>
      </c>
      <c r="P898" s="55">
        <v>-377022034.11000001</v>
      </c>
      <c r="Q898" s="55">
        <v>0</v>
      </c>
      <c r="R898" s="55">
        <v>-393076584.35000002</v>
      </c>
      <c r="S898" s="55">
        <v>0</v>
      </c>
      <c r="T898" s="55">
        <v>-16054550.24</v>
      </c>
      <c r="U898" s="55">
        <v>0</v>
      </c>
      <c r="V898" s="55">
        <v>-377022034.11000001</v>
      </c>
      <c r="W898" s="55">
        <v>0</v>
      </c>
      <c r="X898" s="55">
        <v>-393076584.35000002</v>
      </c>
      <c r="Y898" s="55">
        <v>0</v>
      </c>
      <c r="Z898" s="61">
        <f t="shared" si="46"/>
        <v>-37.702203410999999</v>
      </c>
      <c r="AA898" s="59" t="str">
        <f>HLOOKUP(F898,'HY Financials'!$4:$4,1,0)</f>
        <v>HDUSTF</v>
      </c>
    </row>
    <row r="899" spans="1:27">
      <c r="A899" s="60" t="str">
        <f>IFERROR(VLOOKUP(J899,'TB mapping'!A:D,4,0),0)</f>
        <v>Ignore</v>
      </c>
      <c r="B899" s="60" t="str">
        <f>IFERROR(VLOOKUP(J899,'TB mapping'!A:C,3,0),0)</f>
        <v>Ignore</v>
      </c>
      <c r="C899" s="60" t="str">
        <f t="shared" si="44"/>
        <v>HDUSTFIgnore</v>
      </c>
      <c r="D899" s="60" t="str">
        <f t="shared" si="45"/>
        <v>HDUSTFIgnore</v>
      </c>
      <c r="E899" s="54" t="s">
        <v>790</v>
      </c>
      <c r="F899" s="54" t="s">
        <v>9</v>
      </c>
      <c r="G899" s="54" t="s">
        <v>1196</v>
      </c>
      <c r="H899" s="55">
        <v>140000</v>
      </c>
      <c r="I899" s="54" t="s">
        <v>799</v>
      </c>
      <c r="J899" s="55">
        <v>140338</v>
      </c>
      <c r="K899" s="55">
        <v>0</v>
      </c>
      <c r="L899" s="54" t="s">
        <v>889</v>
      </c>
      <c r="M899" s="54" t="s">
        <v>793</v>
      </c>
      <c r="N899" s="55">
        <v>-6598.8</v>
      </c>
      <c r="O899" s="55">
        <v>0</v>
      </c>
      <c r="P899" s="55">
        <v>0</v>
      </c>
      <c r="Q899" s="55">
        <v>0</v>
      </c>
      <c r="R899" s="55">
        <v>-6598.8</v>
      </c>
      <c r="S899" s="55">
        <v>0</v>
      </c>
      <c r="T899" s="55">
        <v>-6598.8</v>
      </c>
      <c r="U899" s="55">
        <v>0</v>
      </c>
      <c r="V899" s="55">
        <v>0</v>
      </c>
      <c r="W899" s="55">
        <v>0</v>
      </c>
      <c r="X899" s="55">
        <v>-6598.8</v>
      </c>
      <c r="Y899" s="55">
        <v>0</v>
      </c>
      <c r="Z899" s="61">
        <f t="shared" si="46"/>
        <v>0</v>
      </c>
      <c r="AA899" s="59" t="str">
        <f>HLOOKUP(F899,'HY Financials'!$4:$4,1,0)</f>
        <v>HDUSTF</v>
      </c>
    </row>
    <row r="900" spans="1:27">
      <c r="A900" s="60" t="str">
        <f>IFERROR(VLOOKUP(J900,'TB mapping'!A:D,4,0),0)</f>
        <v>Ignore</v>
      </c>
      <c r="B900" s="60" t="str">
        <f>IFERROR(VLOOKUP(J900,'TB mapping'!A:C,3,0),0)</f>
        <v>Ignore</v>
      </c>
      <c r="C900" s="60" t="str">
        <f t="shared" ref="C900:C963" si="47">F900&amp;A900</f>
        <v>HDUSTFIgnore</v>
      </c>
      <c r="D900" s="60" t="str">
        <f t="shared" ref="D900:D963" si="48">F900&amp;B900</f>
        <v>HDUSTFIgnore</v>
      </c>
      <c r="E900" s="54" t="s">
        <v>790</v>
      </c>
      <c r="F900" s="54" t="s">
        <v>9</v>
      </c>
      <c r="G900" s="54" t="s">
        <v>1196</v>
      </c>
      <c r="H900" s="55">
        <v>140000</v>
      </c>
      <c r="I900" s="54" t="s">
        <v>799</v>
      </c>
      <c r="J900" s="55">
        <v>140500</v>
      </c>
      <c r="K900" s="55">
        <v>0</v>
      </c>
      <c r="L900" s="54" t="s">
        <v>800</v>
      </c>
      <c r="M900" s="54" t="s">
        <v>793</v>
      </c>
      <c r="N900" s="55">
        <v>-1000.61</v>
      </c>
      <c r="O900" s="55">
        <v>0</v>
      </c>
      <c r="P900" s="55">
        <v>0</v>
      </c>
      <c r="Q900" s="55">
        <v>0.18</v>
      </c>
      <c r="R900" s="55">
        <v>-1000.43</v>
      </c>
      <c r="S900" s="55">
        <v>0</v>
      </c>
      <c r="T900" s="55">
        <v>-1000.61</v>
      </c>
      <c r="U900" s="55">
        <v>0</v>
      </c>
      <c r="V900" s="55">
        <v>0</v>
      </c>
      <c r="W900" s="55">
        <v>0.18</v>
      </c>
      <c r="X900" s="55">
        <v>-1000.43</v>
      </c>
      <c r="Y900" s="55">
        <v>0</v>
      </c>
      <c r="Z900" s="61">
        <f t="shared" ref="Z900:Z963" si="49">IF(I900="Issue Capital",(X900+Y900)/10000000,(V900+W900)/10000000)</f>
        <v>1.7999999999999999E-8</v>
      </c>
      <c r="AA900" s="59" t="str">
        <f>HLOOKUP(F900,'HY Financials'!$4:$4,1,0)</f>
        <v>HDUSTF</v>
      </c>
    </row>
    <row r="901" spans="1:27">
      <c r="A901" s="60" t="str">
        <f>IFERROR(VLOOKUP(J901,'TB mapping'!A:D,4,0),0)</f>
        <v>Ignore</v>
      </c>
      <c r="B901" s="60" t="str">
        <f>IFERROR(VLOOKUP(J901,'TB mapping'!A:C,3,0),0)</f>
        <v>Ignore</v>
      </c>
      <c r="C901" s="60" t="str">
        <f t="shared" si="47"/>
        <v>HDUSTFIgnore</v>
      </c>
      <c r="D901" s="60" t="str">
        <f t="shared" si="48"/>
        <v>HDUSTFIgnore</v>
      </c>
      <c r="E901" s="54" t="s">
        <v>790</v>
      </c>
      <c r="F901" s="54" t="s">
        <v>9</v>
      </c>
      <c r="G901" s="54" t="s">
        <v>1196</v>
      </c>
      <c r="H901" s="55">
        <v>140000</v>
      </c>
      <c r="I901" s="54" t="s">
        <v>799</v>
      </c>
      <c r="J901" s="55">
        <v>140504</v>
      </c>
      <c r="K901" s="55">
        <v>0</v>
      </c>
      <c r="L901" s="54" t="s">
        <v>801</v>
      </c>
      <c r="M901" s="54" t="s">
        <v>793</v>
      </c>
      <c r="N901" s="55">
        <v>0</v>
      </c>
      <c r="O901" s="55">
        <v>118900.07</v>
      </c>
      <c r="P901" s="55">
        <v>-120158.03</v>
      </c>
      <c r="Q901" s="55">
        <v>0</v>
      </c>
      <c r="R901" s="55">
        <v>-1257.96</v>
      </c>
      <c r="S901" s="55">
        <v>0</v>
      </c>
      <c r="T901" s="55">
        <v>0</v>
      </c>
      <c r="U901" s="55">
        <v>118900.07</v>
      </c>
      <c r="V901" s="55">
        <v>-120158.03</v>
      </c>
      <c r="W901" s="55">
        <v>0</v>
      </c>
      <c r="X901" s="55">
        <v>-1257.96</v>
      </c>
      <c r="Y901" s="55">
        <v>0</v>
      </c>
      <c r="Z901" s="61">
        <f t="shared" si="49"/>
        <v>-1.2015803E-2</v>
      </c>
      <c r="AA901" s="59" t="str">
        <f>HLOOKUP(F901,'HY Financials'!$4:$4,1,0)</f>
        <v>HDUSTF</v>
      </c>
    </row>
    <row r="902" spans="1:27">
      <c r="A902" s="60" t="str">
        <f>IFERROR(VLOOKUP(J902,'TB mapping'!A:D,4,0),0)</f>
        <v>Ignore</v>
      </c>
      <c r="B902" s="60" t="str">
        <f>IFERROR(VLOOKUP(J902,'TB mapping'!A:C,3,0),0)</f>
        <v>Ignore</v>
      </c>
      <c r="C902" s="60" t="str">
        <f t="shared" si="47"/>
        <v>HDUSTFIgnore</v>
      </c>
      <c r="D902" s="60" t="str">
        <f t="shared" si="48"/>
        <v>HDUSTFIgnore</v>
      </c>
      <c r="E902" s="54" t="s">
        <v>790</v>
      </c>
      <c r="F902" s="54" t="s">
        <v>9</v>
      </c>
      <c r="G902" s="54" t="s">
        <v>1196</v>
      </c>
      <c r="H902" s="55">
        <v>140000</v>
      </c>
      <c r="I902" s="54" t="s">
        <v>799</v>
      </c>
      <c r="J902" s="55">
        <v>140505</v>
      </c>
      <c r="K902" s="55">
        <v>0</v>
      </c>
      <c r="L902" s="54" t="s">
        <v>802</v>
      </c>
      <c r="M902" s="54" t="s">
        <v>793</v>
      </c>
      <c r="N902" s="55">
        <v>-11200.67</v>
      </c>
      <c r="O902" s="55">
        <v>0</v>
      </c>
      <c r="P902" s="55">
        <v>0</v>
      </c>
      <c r="Q902" s="55">
        <v>0.15</v>
      </c>
      <c r="R902" s="55">
        <v>-11200.52</v>
      </c>
      <c r="S902" s="55">
        <v>0</v>
      </c>
      <c r="T902" s="55">
        <v>-11200.67</v>
      </c>
      <c r="U902" s="55">
        <v>0</v>
      </c>
      <c r="V902" s="55">
        <v>0</v>
      </c>
      <c r="W902" s="55">
        <v>0.15</v>
      </c>
      <c r="X902" s="55">
        <v>-11200.52</v>
      </c>
      <c r="Y902" s="55">
        <v>0</v>
      </c>
      <c r="Z902" s="61">
        <f t="shared" si="49"/>
        <v>1.4999999999999999E-8</v>
      </c>
      <c r="AA902" s="59" t="str">
        <f>HLOOKUP(F902,'HY Financials'!$4:$4,1,0)</f>
        <v>HDUSTF</v>
      </c>
    </row>
    <row r="903" spans="1:27">
      <c r="A903" s="60" t="str">
        <f>IFERROR(VLOOKUP(J903,'TB mapping'!A:D,4,0),0)</f>
        <v>Ignore</v>
      </c>
      <c r="B903" s="60" t="str">
        <f>IFERROR(VLOOKUP(J903,'TB mapping'!A:C,3,0),0)</f>
        <v>Ignore</v>
      </c>
      <c r="C903" s="60" t="str">
        <f t="shared" si="47"/>
        <v>HDUSTFIgnore</v>
      </c>
      <c r="D903" s="60" t="str">
        <f t="shared" si="48"/>
        <v>HDUSTFIgnore</v>
      </c>
      <c r="E903" s="54" t="s">
        <v>790</v>
      </c>
      <c r="F903" s="54" t="s">
        <v>9</v>
      </c>
      <c r="G903" s="54" t="s">
        <v>1196</v>
      </c>
      <c r="H903" s="55">
        <v>140000</v>
      </c>
      <c r="I903" s="54" t="s">
        <v>799</v>
      </c>
      <c r="J903" s="55">
        <v>141675</v>
      </c>
      <c r="K903" s="55">
        <v>0</v>
      </c>
      <c r="L903" s="54" t="s">
        <v>803</v>
      </c>
      <c r="M903" s="54" t="s">
        <v>793</v>
      </c>
      <c r="N903" s="55">
        <v>-22792.95</v>
      </c>
      <c r="O903" s="55">
        <v>0</v>
      </c>
      <c r="P903" s="55">
        <v>-24609.439999999999</v>
      </c>
      <c r="Q903" s="55">
        <v>0</v>
      </c>
      <c r="R903" s="55">
        <v>-47402.39</v>
      </c>
      <c r="S903" s="55">
        <v>0</v>
      </c>
      <c r="T903" s="55">
        <v>-22792.95</v>
      </c>
      <c r="U903" s="55">
        <v>0</v>
      </c>
      <c r="V903" s="55">
        <v>-24609.439999999999</v>
      </c>
      <c r="W903" s="55">
        <v>0</v>
      </c>
      <c r="X903" s="55">
        <v>-47402.39</v>
      </c>
      <c r="Y903" s="55">
        <v>0</v>
      </c>
      <c r="Z903" s="61">
        <f t="shared" si="49"/>
        <v>-2.4609440000000001E-3</v>
      </c>
      <c r="AA903" s="59" t="str">
        <f>HLOOKUP(F903,'HY Financials'!$4:$4,1,0)</f>
        <v>HDUSTF</v>
      </c>
    </row>
    <row r="904" spans="1:27">
      <c r="A904" s="60" t="str">
        <f>IFERROR(VLOOKUP(J904,'TB mapping'!A:D,4,0),0)</f>
        <v>Ignore</v>
      </c>
      <c r="B904" s="60" t="str">
        <f>IFERROR(VLOOKUP(J904,'TB mapping'!A:C,3,0),0)</f>
        <v>Ignore</v>
      </c>
      <c r="C904" s="60" t="str">
        <f t="shared" si="47"/>
        <v>HDUSTFIgnore</v>
      </c>
      <c r="D904" s="60" t="str">
        <f t="shared" si="48"/>
        <v>HDUSTFIgnore</v>
      </c>
      <c r="E904" s="54" t="s">
        <v>790</v>
      </c>
      <c r="F904" s="54" t="s">
        <v>9</v>
      </c>
      <c r="G904" s="54" t="s">
        <v>1196</v>
      </c>
      <c r="H904" s="55">
        <v>152000</v>
      </c>
      <c r="I904" s="54" t="s">
        <v>804</v>
      </c>
      <c r="J904" s="55">
        <v>152120</v>
      </c>
      <c r="K904" s="55">
        <v>0</v>
      </c>
      <c r="L904" s="54" t="s">
        <v>805</v>
      </c>
      <c r="M904" s="54" t="s">
        <v>793</v>
      </c>
      <c r="N904" s="55">
        <v>-74209795.469999999</v>
      </c>
      <c r="O904" s="55">
        <v>0</v>
      </c>
      <c r="P904" s="55">
        <v>0</v>
      </c>
      <c r="Q904" s="55">
        <v>64366548.890000001</v>
      </c>
      <c r="R904" s="55">
        <v>-9843246.5800000001</v>
      </c>
      <c r="S904" s="55">
        <v>0</v>
      </c>
      <c r="T904" s="55">
        <v>-74209795.469999999</v>
      </c>
      <c r="U904" s="55">
        <v>0</v>
      </c>
      <c r="V904" s="55">
        <v>0</v>
      </c>
      <c r="W904" s="55">
        <v>64366548.890000001</v>
      </c>
      <c r="X904" s="55">
        <v>-9843246.5800000001</v>
      </c>
      <c r="Y904" s="55">
        <v>0</v>
      </c>
      <c r="Z904" s="61">
        <f t="shared" si="49"/>
        <v>6.4366548889999997</v>
      </c>
      <c r="AA904" s="59" t="str">
        <f>HLOOKUP(F904,'HY Financials'!$4:$4,1,0)</f>
        <v>HDUSTF</v>
      </c>
    </row>
    <row r="905" spans="1:27">
      <c r="A905" s="60" t="str">
        <f>IFERROR(VLOOKUP(J905,'TB mapping'!A:D,4,0),0)</f>
        <v>Ignore</v>
      </c>
      <c r="B905" s="60" t="str">
        <f>IFERROR(VLOOKUP(J905,'TB mapping'!A:C,3,0),0)</f>
        <v>Ignore</v>
      </c>
      <c r="C905" s="60" t="str">
        <f t="shared" si="47"/>
        <v>HDUSTFIgnore</v>
      </c>
      <c r="D905" s="60" t="str">
        <f t="shared" si="48"/>
        <v>HDUSTFIgnore</v>
      </c>
      <c r="E905" s="54" t="s">
        <v>790</v>
      </c>
      <c r="F905" s="54" t="s">
        <v>9</v>
      </c>
      <c r="G905" s="54" t="s">
        <v>1196</v>
      </c>
      <c r="H905" s="55">
        <v>152000</v>
      </c>
      <c r="I905" s="54" t="s">
        <v>804</v>
      </c>
      <c r="J905" s="55">
        <v>152130</v>
      </c>
      <c r="K905" s="55">
        <v>0</v>
      </c>
      <c r="L905" s="54" t="s">
        <v>890</v>
      </c>
      <c r="M905" s="54" t="s">
        <v>793</v>
      </c>
      <c r="N905" s="55">
        <v>-8639444.4399999995</v>
      </c>
      <c r="O905" s="55">
        <v>0</v>
      </c>
      <c r="P905" s="55">
        <v>0</v>
      </c>
      <c r="Q905" s="55">
        <v>8639444.4399999995</v>
      </c>
      <c r="R905" s="55">
        <v>0</v>
      </c>
      <c r="S905" s="55">
        <v>0</v>
      </c>
      <c r="T905" s="55">
        <v>-8639444.4399999995</v>
      </c>
      <c r="U905" s="55">
        <v>0</v>
      </c>
      <c r="V905" s="55">
        <v>0</v>
      </c>
      <c r="W905" s="55">
        <v>8639444.4399999995</v>
      </c>
      <c r="X905" s="55">
        <v>0</v>
      </c>
      <c r="Y905" s="55">
        <v>0</v>
      </c>
      <c r="Z905" s="61">
        <f t="shared" si="49"/>
        <v>0.86394444399999992</v>
      </c>
      <c r="AA905" s="59" t="str">
        <f>HLOOKUP(F905,'HY Financials'!$4:$4,1,0)</f>
        <v>HDUSTF</v>
      </c>
    </row>
    <row r="906" spans="1:27">
      <c r="A906" s="60" t="str">
        <f>IFERROR(VLOOKUP(J906,'TB mapping'!A:D,4,0),0)</f>
        <v>Ignore</v>
      </c>
      <c r="B906" s="60" t="str">
        <f>IFERROR(VLOOKUP(J906,'TB mapping'!A:C,3,0),0)</f>
        <v>Ignore</v>
      </c>
      <c r="C906" s="60" t="str">
        <f t="shared" si="47"/>
        <v>HDUSTFIgnore</v>
      </c>
      <c r="D906" s="60" t="str">
        <f t="shared" si="48"/>
        <v>HDUSTFIgnore</v>
      </c>
      <c r="E906" s="54" t="s">
        <v>790</v>
      </c>
      <c r="F906" s="54" t="s">
        <v>9</v>
      </c>
      <c r="G906" s="54" t="s">
        <v>1196</v>
      </c>
      <c r="H906" s="55">
        <v>152000</v>
      </c>
      <c r="I906" s="54" t="s">
        <v>804</v>
      </c>
      <c r="J906" s="55">
        <v>152145</v>
      </c>
      <c r="K906" s="55">
        <v>0</v>
      </c>
      <c r="L906" s="54" t="s">
        <v>869</v>
      </c>
      <c r="M906" s="54" t="s">
        <v>793</v>
      </c>
      <c r="N906" s="55">
        <v>-1277470.6000000001</v>
      </c>
      <c r="O906" s="55">
        <v>0</v>
      </c>
      <c r="P906" s="55">
        <v>0</v>
      </c>
      <c r="Q906" s="55">
        <v>1277470.6000000001</v>
      </c>
      <c r="R906" s="55">
        <v>0</v>
      </c>
      <c r="S906" s="55">
        <v>0</v>
      </c>
      <c r="T906" s="55">
        <v>-1277470.6000000001</v>
      </c>
      <c r="U906" s="55">
        <v>0</v>
      </c>
      <c r="V906" s="55">
        <v>0</v>
      </c>
      <c r="W906" s="55">
        <v>1277470.6000000001</v>
      </c>
      <c r="X906" s="55">
        <v>0</v>
      </c>
      <c r="Y906" s="55">
        <v>0</v>
      </c>
      <c r="Z906" s="61">
        <f t="shared" si="49"/>
        <v>0.12774706</v>
      </c>
      <c r="AA906" s="59" t="str">
        <f>HLOOKUP(F906,'HY Financials'!$4:$4,1,0)</f>
        <v>HDUSTF</v>
      </c>
    </row>
    <row r="907" spans="1:27">
      <c r="A907" s="60" t="str">
        <f>IFERROR(VLOOKUP(J907,'TB mapping'!A:D,4,0),0)</f>
        <v>Ignore</v>
      </c>
      <c r="B907" s="60" t="str">
        <f>IFERROR(VLOOKUP(J907,'TB mapping'!A:C,3,0),0)</f>
        <v>Ignore</v>
      </c>
      <c r="C907" s="60" t="str">
        <f t="shared" si="47"/>
        <v>HDUSTFIgnore</v>
      </c>
      <c r="D907" s="60" t="str">
        <f t="shared" si="48"/>
        <v>HDUSTFIgnore</v>
      </c>
      <c r="E907" s="54" t="s">
        <v>790</v>
      </c>
      <c r="F907" s="54" t="s">
        <v>9</v>
      </c>
      <c r="G907" s="54" t="s">
        <v>1196</v>
      </c>
      <c r="H907" s="55">
        <v>152000</v>
      </c>
      <c r="I907" s="54" t="s">
        <v>804</v>
      </c>
      <c r="J907" s="55">
        <v>152181</v>
      </c>
      <c r="K907" s="55">
        <v>0</v>
      </c>
      <c r="L907" s="54" t="s">
        <v>870</v>
      </c>
      <c r="M907" s="54" t="s">
        <v>793</v>
      </c>
      <c r="N907" s="55">
        <v>-49081.49</v>
      </c>
      <c r="O907" s="55">
        <v>0</v>
      </c>
      <c r="P907" s="55">
        <v>-5871508.5</v>
      </c>
      <c r="Q907" s="55">
        <v>0</v>
      </c>
      <c r="R907" s="55">
        <v>-5920589.9900000002</v>
      </c>
      <c r="S907" s="55">
        <v>0</v>
      </c>
      <c r="T907" s="55">
        <v>-49081.49</v>
      </c>
      <c r="U907" s="55">
        <v>0</v>
      </c>
      <c r="V907" s="55">
        <v>-5871508.5</v>
      </c>
      <c r="W907" s="55">
        <v>0</v>
      </c>
      <c r="X907" s="55">
        <v>-5920589.9900000002</v>
      </c>
      <c r="Y907" s="55">
        <v>0</v>
      </c>
      <c r="Z907" s="61">
        <f t="shared" si="49"/>
        <v>-0.58715085</v>
      </c>
      <c r="AA907" s="59" t="str">
        <f>HLOOKUP(F907,'HY Financials'!$4:$4,1,0)</f>
        <v>HDUSTF</v>
      </c>
    </row>
    <row r="908" spans="1:27">
      <c r="A908" s="60">
        <f>IFERROR(VLOOKUP(J908,'TB mapping'!A:D,4,0),0)</f>
        <v>0</v>
      </c>
      <c r="B908" s="60">
        <f>IFERROR(VLOOKUP(J908,'TB mapping'!A:C,3,0),0)</f>
        <v>0</v>
      </c>
      <c r="C908" s="60" t="str">
        <f t="shared" si="47"/>
        <v>HDUSTF0</v>
      </c>
      <c r="D908" s="60" t="str">
        <f t="shared" si="48"/>
        <v>HDUSTF0</v>
      </c>
      <c r="E908" s="54" t="s">
        <v>790</v>
      </c>
      <c r="F908" s="54" t="s">
        <v>9</v>
      </c>
      <c r="G908" s="54" t="s">
        <v>1196</v>
      </c>
      <c r="H908" s="55">
        <v>152000</v>
      </c>
      <c r="I908" s="54" t="s">
        <v>804</v>
      </c>
      <c r="J908" s="55">
        <v>152230</v>
      </c>
      <c r="K908" s="55">
        <v>0</v>
      </c>
      <c r="L908" s="54" t="s">
        <v>1804</v>
      </c>
      <c r="M908" s="54" t="s">
        <v>793</v>
      </c>
      <c r="N908" s="55">
        <v>-3488.91</v>
      </c>
      <c r="O908" s="55">
        <v>0</v>
      </c>
      <c r="P908" s="55">
        <v>0</v>
      </c>
      <c r="Q908" s="55">
        <v>3488.91</v>
      </c>
      <c r="R908" s="55">
        <v>0</v>
      </c>
      <c r="S908" s="55">
        <v>0</v>
      </c>
      <c r="T908" s="55">
        <v>-3488.91</v>
      </c>
      <c r="U908" s="55">
        <v>0</v>
      </c>
      <c r="V908" s="55">
        <v>0</v>
      </c>
      <c r="W908" s="55">
        <v>3488.91</v>
      </c>
      <c r="X908" s="55">
        <v>0</v>
      </c>
      <c r="Y908" s="55">
        <v>0</v>
      </c>
      <c r="Z908" s="61">
        <f t="shared" si="49"/>
        <v>3.4889099999999999E-4</v>
      </c>
      <c r="AA908" s="59" t="str">
        <f>HLOOKUP(F908,'HY Financials'!$4:$4,1,0)</f>
        <v>HDUSTF</v>
      </c>
    </row>
    <row r="909" spans="1:27">
      <c r="A909" s="60" t="str">
        <f>IFERROR(VLOOKUP(J909,'TB mapping'!A:D,4,0),0)</f>
        <v>Ignore</v>
      </c>
      <c r="B909" s="60" t="str">
        <f>IFERROR(VLOOKUP(J909,'TB mapping'!A:C,3,0),0)</f>
        <v>Ignore</v>
      </c>
      <c r="C909" s="60" t="str">
        <f t="shared" si="47"/>
        <v>HDUSTFIgnore</v>
      </c>
      <c r="D909" s="60" t="str">
        <f t="shared" si="48"/>
        <v>HDUSTFIgnore</v>
      </c>
      <c r="E909" s="54" t="s">
        <v>790</v>
      </c>
      <c r="F909" s="54" t="s">
        <v>9</v>
      </c>
      <c r="G909" s="54" t="s">
        <v>1196</v>
      </c>
      <c r="H909" s="55">
        <v>152000</v>
      </c>
      <c r="I909" s="54" t="s">
        <v>804</v>
      </c>
      <c r="J909" s="55">
        <v>152247</v>
      </c>
      <c r="K909" s="55">
        <v>0</v>
      </c>
      <c r="L909" s="54" t="s">
        <v>1345</v>
      </c>
      <c r="M909" s="54" t="s">
        <v>793</v>
      </c>
      <c r="N909" s="55">
        <v>-3300.3</v>
      </c>
      <c r="O909" s="55">
        <v>0</v>
      </c>
      <c r="P909" s="55">
        <v>0</v>
      </c>
      <c r="Q909" s="55">
        <v>1834.98</v>
      </c>
      <c r="R909" s="55">
        <v>-1465.32</v>
      </c>
      <c r="S909" s="55">
        <v>0</v>
      </c>
      <c r="T909" s="55">
        <v>-3300.3</v>
      </c>
      <c r="U909" s="55">
        <v>0</v>
      </c>
      <c r="V909" s="55">
        <v>0</v>
      </c>
      <c r="W909" s="55">
        <v>1834.98</v>
      </c>
      <c r="X909" s="55">
        <v>-1465.32</v>
      </c>
      <c r="Y909" s="55">
        <v>0</v>
      </c>
      <c r="Z909" s="61">
        <f t="shared" si="49"/>
        <v>1.8349800000000001E-4</v>
      </c>
      <c r="AA909" s="59" t="str">
        <f>HLOOKUP(F909,'HY Financials'!$4:$4,1,0)</f>
        <v>HDUSTF</v>
      </c>
    </row>
    <row r="910" spans="1:27">
      <c r="A910" s="60" t="str">
        <f>IFERROR(VLOOKUP(J910,'TB mapping'!A:D,4,0),0)</f>
        <v>Ignore</v>
      </c>
      <c r="B910" s="60" t="str">
        <f>IFERROR(VLOOKUP(J910,'TB mapping'!A:C,3,0),0)</f>
        <v>Ignore</v>
      </c>
      <c r="C910" s="60" t="str">
        <f t="shared" si="47"/>
        <v>HDUSTFIgnore</v>
      </c>
      <c r="D910" s="60" t="str">
        <f t="shared" si="48"/>
        <v>HDUSTFIgnore</v>
      </c>
      <c r="E910" s="54" t="s">
        <v>790</v>
      </c>
      <c r="F910" s="54" t="s">
        <v>9</v>
      </c>
      <c r="G910" s="54" t="s">
        <v>1196</v>
      </c>
      <c r="H910" s="55">
        <v>152000</v>
      </c>
      <c r="I910" s="54" t="s">
        <v>804</v>
      </c>
      <c r="J910" s="55">
        <v>153001</v>
      </c>
      <c r="K910" s="55">
        <v>0</v>
      </c>
      <c r="L910" s="54" t="s">
        <v>1139</v>
      </c>
      <c r="M910" s="54" t="s">
        <v>793</v>
      </c>
      <c r="N910" s="55">
        <v>0</v>
      </c>
      <c r="O910" s="55">
        <v>0</v>
      </c>
      <c r="P910" s="55">
        <v>-769728</v>
      </c>
      <c r="Q910" s="55">
        <v>0</v>
      </c>
      <c r="R910" s="55">
        <v>-769728</v>
      </c>
      <c r="S910" s="55">
        <v>0</v>
      </c>
      <c r="T910" s="55">
        <v>0</v>
      </c>
      <c r="U910" s="55">
        <v>0</v>
      </c>
      <c r="V910" s="55">
        <v>-769728</v>
      </c>
      <c r="W910" s="55">
        <v>0</v>
      </c>
      <c r="X910" s="55">
        <v>-769728</v>
      </c>
      <c r="Y910" s="55">
        <v>0</v>
      </c>
      <c r="Z910" s="61">
        <f t="shared" si="49"/>
        <v>-7.6972799999999994E-2</v>
      </c>
      <c r="AA910" s="59" t="str">
        <f>HLOOKUP(F910,'HY Financials'!$4:$4,1,0)</f>
        <v>HDUSTF</v>
      </c>
    </row>
    <row r="911" spans="1:27">
      <c r="A911" s="60" t="str">
        <f>IFERROR(VLOOKUP(J911,'TB mapping'!A:D,4,0),0)</f>
        <v>Ignore</v>
      </c>
      <c r="B911" s="60" t="str">
        <f>IFERROR(VLOOKUP(J911,'TB mapping'!A:C,3,0),0)</f>
        <v>Ignore</v>
      </c>
      <c r="C911" s="60" t="str">
        <f t="shared" si="47"/>
        <v>HDUSTFIgnore</v>
      </c>
      <c r="D911" s="60" t="str">
        <f t="shared" si="48"/>
        <v>HDUSTFIgnore</v>
      </c>
      <c r="E911" s="54" t="s">
        <v>790</v>
      </c>
      <c r="F911" s="54" t="s">
        <v>9</v>
      </c>
      <c r="G911" s="54" t="s">
        <v>1196</v>
      </c>
      <c r="H911" s="55">
        <v>160000</v>
      </c>
      <c r="I911" s="54" t="s">
        <v>807</v>
      </c>
      <c r="J911" s="55">
        <v>162110</v>
      </c>
      <c r="K911" s="55">
        <v>0</v>
      </c>
      <c r="L911" s="54" t="s">
        <v>1255</v>
      </c>
      <c r="M911" s="54" t="s">
        <v>793</v>
      </c>
      <c r="N911" s="55">
        <v>0</v>
      </c>
      <c r="O911" s="55">
        <v>0</v>
      </c>
      <c r="P911" s="55">
        <v>-13242</v>
      </c>
      <c r="Q911" s="55">
        <v>0</v>
      </c>
      <c r="R911" s="55">
        <v>-13242</v>
      </c>
      <c r="S911" s="55">
        <v>0</v>
      </c>
      <c r="T911" s="55">
        <v>0</v>
      </c>
      <c r="U911" s="55">
        <v>0</v>
      </c>
      <c r="V911" s="55">
        <v>-13242</v>
      </c>
      <c r="W911" s="55">
        <v>0</v>
      </c>
      <c r="X911" s="55">
        <v>-13242</v>
      </c>
      <c r="Y911" s="55">
        <v>0</v>
      </c>
      <c r="Z911" s="61">
        <f t="shared" si="49"/>
        <v>-1.3242E-3</v>
      </c>
      <c r="AA911" s="59" t="str">
        <f>HLOOKUP(F911,'HY Financials'!$4:$4,1,0)</f>
        <v>HDUSTF</v>
      </c>
    </row>
    <row r="912" spans="1:27">
      <c r="A912" s="60" t="str">
        <f>IFERROR(VLOOKUP(J912,'TB mapping'!A:D,4,0),0)</f>
        <v>Ignore</v>
      </c>
      <c r="B912" s="60" t="str">
        <f>IFERROR(VLOOKUP(J912,'TB mapping'!A:C,3,0),0)</f>
        <v>Ignore</v>
      </c>
      <c r="C912" s="60" t="str">
        <f t="shared" si="47"/>
        <v>HDUSTFIgnore</v>
      </c>
      <c r="D912" s="60" t="str">
        <f t="shared" si="48"/>
        <v>HDUSTFIgnore</v>
      </c>
      <c r="E912" s="54" t="s">
        <v>790</v>
      </c>
      <c r="F912" s="54" t="s">
        <v>9</v>
      </c>
      <c r="G912" s="54" t="s">
        <v>1196</v>
      </c>
      <c r="H912" s="55">
        <v>160000</v>
      </c>
      <c r="I912" s="54" t="s">
        <v>807</v>
      </c>
      <c r="J912" s="55">
        <v>162120</v>
      </c>
      <c r="K912" s="55">
        <v>0</v>
      </c>
      <c r="L912" s="54" t="s">
        <v>808</v>
      </c>
      <c r="M912" s="54" t="s">
        <v>793</v>
      </c>
      <c r="N912" s="55">
        <v>0</v>
      </c>
      <c r="O912" s="55">
        <v>13596955.689999999</v>
      </c>
      <c r="P912" s="55">
        <v>-6624115.6900000004</v>
      </c>
      <c r="Q912" s="55">
        <v>0</v>
      </c>
      <c r="R912" s="55">
        <v>0</v>
      </c>
      <c r="S912" s="55">
        <v>6972840</v>
      </c>
      <c r="T912" s="55">
        <v>0</v>
      </c>
      <c r="U912" s="55">
        <v>13596955.689999999</v>
      </c>
      <c r="V912" s="55">
        <v>-6624115.6900000004</v>
      </c>
      <c r="W912" s="55">
        <v>0</v>
      </c>
      <c r="X912" s="55">
        <v>0</v>
      </c>
      <c r="Y912" s="55">
        <v>6972840</v>
      </c>
      <c r="Z912" s="61">
        <f t="shared" si="49"/>
        <v>-0.66241156900000009</v>
      </c>
      <c r="AA912" s="59" t="str">
        <f>HLOOKUP(F912,'HY Financials'!$4:$4,1,0)</f>
        <v>HDUSTF</v>
      </c>
    </row>
    <row r="913" spans="1:28">
      <c r="A913" s="60" t="str">
        <f>IFERROR(VLOOKUP(J913,'TB mapping'!A:D,4,0),0)</f>
        <v>Ignore</v>
      </c>
      <c r="B913" s="60" t="str">
        <f>IFERROR(VLOOKUP(J913,'TB mapping'!A:C,3,0),0)</f>
        <v>Ignore</v>
      </c>
      <c r="C913" s="60" t="str">
        <f t="shared" si="47"/>
        <v>HDUSTFIgnore</v>
      </c>
      <c r="D913" s="60" t="str">
        <f t="shared" si="48"/>
        <v>HDUSTFIgnore</v>
      </c>
      <c r="E913" s="54" t="s">
        <v>790</v>
      </c>
      <c r="F913" s="54" t="s">
        <v>9</v>
      </c>
      <c r="G913" s="54" t="s">
        <v>1196</v>
      </c>
      <c r="H913" s="55">
        <v>160000</v>
      </c>
      <c r="I913" s="54" t="s">
        <v>807</v>
      </c>
      <c r="J913" s="55">
        <v>162130</v>
      </c>
      <c r="K913" s="55">
        <v>0</v>
      </c>
      <c r="L913" s="54" t="s">
        <v>892</v>
      </c>
      <c r="M913" s="54" t="s">
        <v>793</v>
      </c>
      <c r="N913" s="55">
        <v>0</v>
      </c>
      <c r="O913" s="55">
        <v>786660</v>
      </c>
      <c r="P913" s="55">
        <v>-786660</v>
      </c>
      <c r="Q913" s="55">
        <v>0</v>
      </c>
      <c r="R913" s="55">
        <v>0</v>
      </c>
      <c r="S913" s="55">
        <v>0</v>
      </c>
      <c r="T913" s="55">
        <v>0</v>
      </c>
      <c r="U913" s="55">
        <v>786660</v>
      </c>
      <c r="V913" s="55">
        <v>-786660</v>
      </c>
      <c r="W913" s="55">
        <v>0</v>
      </c>
      <c r="X913" s="55">
        <v>0</v>
      </c>
      <c r="Y913" s="55">
        <v>0</v>
      </c>
      <c r="Z913" s="61">
        <f t="shared" si="49"/>
        <v>-7.8666E-2</v>
      </c>
      <c r="AA913" s="59" t="str">
        <f>HLOOKUP(F913,'HY Financials'!$4:$4,1,0)</f>
        <v>HDUSTF</v>
      </c>
    </row>
    <row r="914" spans="1:28">
      <c r="A914" s="60" t="str">
        <f>IFERROR(VLOOKUP(J914,'TB mapping'!A:D,4,0),0)</f>
        <v>Ignore</v>
      </c>
      <c r="B914" s="60" t="str">
        <f>IFERROR(VLOOKUP(J914,'TB mapping'!A:C,3,0),0)</f>
        <v>Ignore</v>
      </c>
      <c r="C914" s="60" t="str">
        <f t="shared" si="47"/>
        <v>HDUSTFIgnore</v>
      </c>
      <c r="D914" s="60" t="str">
        <f t="shared" si="48"/>
        <v>HDUSTFIgnore</v>
      </c>
      <c r="E914" s="54" t="s">
        <v>790</v>
      </c>
      <c r="F914" s="54" t="s">
        <v>9</v>
      </c>
      <c r="G914" s="54" t="s">
        <v>1196</v>
      </c>
      <c r="H914" s="55">
        <v>160000</v>
      </c>
      <c r="I914" s="54" t="s">
        <v>807</v>
      </c>
      <c r="J914" s="55">
        <v>162145</v>
      </c>
      <c r="K914" s="55">
        <v>0</v>
      </c>
      <c r="L914" s="54" t="s">
        <v>871</v>
      </c>
      <c r="M914" s="54" t="s">
        <v>793</v>
      </c>
      <c r="N914" s="55">
        <v>-47946.400000000001</v>
      </c>
      <c r="O914" s="55">
        <v>0</v>
      </c>
      <c r="P914" s="55">
        <v>0</v>
      </c>
      <c r="Q914" s="55">
        <v>47946.400000000001</v>
      </c>
      <c r="R914" s="55">
        <v>0</v>
      </c>
      <c r="S914" s="55">
        <v>0</v>
      </c>
      <c r="T914" s="55">
        <v>-47946.400000000001</v>
      </c>
      <c r="U914" s="55">
        <v>0</v>
      </c>
      <c r="V914" s="55">
        <v>0</v>
      </c>
      <c r="W914" s="55">
        <v>47946.400000000001</v>
      </c>
      <c r="X914" s="55">
        <v>0</v>
      </c>
      <c r="Y914" s="55">
        <v>0</v>
      </c>
      <c r="Z914" s="61">
        <f t="shared" si="49"/>
        <v>4.7946400000000002E-3</v>
      </c>
      <c r="AA914" s="59" t="str">
        <f>HLOOKUP(F914,'HY Financials'!$4:$4,1,0)</f>
        <v>HDUSTF</v>
      </c>
    </row>
    <row r="915" spans="1:28">
      <c r="A915" s="60" t="str">
        <f>IFERROR(VLOOKUP(J915,'TB mapping'!A:D,4,0),0)</f>
        <v>Ignore</v>
      </c>
      <c r="B915" s="60" t="str">
        <f>IFERROR(VLOOKUP(J915,'TB mapping'!A:C,3,0),0)</f>
        <v>Ignore</v>
      </c>
      <c r="C915" s="60" t="str">
        <f t="shared" si="47"/>
        <v>HDUSTFIgnore</v>
      </c>
      <c r="D915" s="60" t="str">
        <f t="shared" si="48"/>
        <v>HDUSTFIgnore</v>
      </c>
      <c r="E915" s="54" t="s">
        <v>790</v>
      </c>
      <c r="F915" s="54" t="s">
        <v>9</v>
      </c>
      <c r="G915" s="54" t="s">
        <v>1196</v>
      </c>
      <c r="H915" s="55">
        <v>160000</v>
      </c>
      <c r="I915" s="54" t="s">
        <v>807</v>
      </c>
      <c r="J915" s="55">
        <v>162190</v>
      </c>
      <c r="K915" s="55">
        <v>0</v>
      </c>
      <c r="L915" s="54" t="s">
        <v>872</v>
      </c>
      <c r="M915" s="54" t="s">
        <v>793</v>
      </c>
      <c r="N915" s="55">
        <v>0</v>
      </c>
      <c r="O915" s="55">
        <v>29077.5</v>
      </c>
      <c r="P915" s="55">
        <v>-1413237.5</v>
      </c>
      <c r="Q915" s="55">
        <v>0</v>
      </c>
      <c r="R915" s="55">
        <v>-1384160</v>
      </c>
      <c r="S915" s="55">
        <v>0</v>
      </c>
      <c r="T915" s="55">
        <v>0</v>
      </c>
      <c r="U915" s="55">
        <v>29077.5</v>
      </c>
      <c r="V915" s="55">
        <v>-1413237.5</v>
      </c>
      <c r="W915" s="55">
        <v>0</v>
      </c>
      <c r="X915" s="55">
        <v>-1384160</v>
      </c>
      <c r="Y915" s="55">
        <v>0</v>
      </c>
      <c r="Z915" s="61">
        <f t="shared" si="49"/>
        <v>-0.14132375</v>
      </c>
      <c r="AA915" s="59" t="str">
        <f>HLOOKUP(F915,'HY Financials'!$4:$4,1,0)</f>
        <v>HDUSTF</v>
      </c>
    </row>
    <row r="916" spans="1:28">
      <c r="A916" s="60">
        <f>IFERROR(VLOOKUP(J916,'TB mapping'!A:D,4,0),0)</f>
        <v>0</v>
      </c>
      <c r="B916" s="60">
        <f>IFERROR(VLOOKUP(J916,'TB mapping'!A:C,3,0),0)</f>
        <v>0</v>
      </c>
      <c r="C916" s="60" t="str">
        <f t="shared" si="47"/>
        <v>HDUSTF0</v>
      </c>
      <c r="D916" s="60" t="str">
        <f t="shared" si="48"/>
        <v>HDUSTF0</v>
      </c>
      <c r="E916" s="54" t="s">
        <v>790</v>
      </c>
      <c r="F916" s="54" t="s">
        <v>9</v>
      </c>
      <c r="G916" s="54" t="s">
        <v>1196</v>
      </c>
      <c r="H916" s="55">
        <v>212000</v>
      </c>
      <c r="I916" s="54" t="s">
        <v>809</v>
      </c>
      <c r="J916" s="55">
        <v>210123</v>
      </c>
      <c r="K916" s="55">
        <v>0</v>
      </c>
      <c r="L916" s="54" t="s">
        <v>1805</v>
      </c>
      <c r="M916" s="54" t="s">
        <v>793</v>
      </c>
      <c r="N916" s="55">
        <v>0</v>
      </c>
      <c r="O916" s="55">
        <v>3771.74</v>
      </c>
      <c r="P916" s="55">
        <v>0</v>
      </c>
      <c r="Q916" s="55">
        <v>14808.61</v>
      </c>
      <c r="R916" s="55">
        <v>0</v>
      </c>
      <c r="S916" s="55">
        <v>18580.350000000002</v>
      </c>
      <c r="T916" s="55">
        <v>0</v>
      </c>
      <c r="U916" s="55">
        <v>3771.74</v>
      </c>
      <c r="V916" s="55">
        <v>0</v>
      </c>
      <c r="W916" s="55">
        <v>14808.61</v>
      </c>
      <c r="X916" s="55">
        <v>0</v>
      </c>
      <c r="Y916" s="55">
        <v>18580.350000000002</v>
      </c>
      <c r="Z916" s="61">
        <f t="shared" si="49"/>
        <v>1.480861E-3</v>
      </c>
      <c r="AA916" s="59" t="str">
        <f>HLOOKUP(F916,'HY Financials'!$4:$4,1,0)</f>
        <v>HDUSTF</v>
      </c>
    </row>
    <row r="917" spans="1:28">
      <c r="A917" s="60">
        <f>IFERROR(VLOOKUP(J917,'TB mapping'!A:D,4,0),0)</f>
        <v>0</v>
      </c>
      <c r="B917" s="60">
        <f>IFERROR(VLOOKUP(J917,'TB mapping'!A:C,3,0),0)</f>
        <v>0</v>
      </c>
      <c r="C917" s="60" t="str">
        <f t="shared" si="47"/>
        <v>HDUSTF0</v>
      </c>
      <c r="D917" s="60" t="str">
        <f t="shared" si="48"/>
        <v>HDUSTF0</v>
      </c>
      <c r="E917" s="54" t="s">
        <v>790</v>
      </c>
      <c r="F917" s="54" t="s">
        <v>9</v>
      </c>
      <c r="G917" s="54" t="s">
        <v>1196</v>
      </c>
      <c r="H917" s="55">
        <v>212000</v>
      </c>
      <c r="I917" s="54" t="s">
        <v>809</v>
      </c>
      <c r="J917" s="55">
        <v>210124</v>
      </c>
      <c r="K917" s="55">
        <v>0</v>
      </c>
      <c r="L917" s="54" t="s">
        <v>1806</v>
      </c>
      <c r="M917" s="54" t="s">
        <v>793</v>
      </c>
      <c r="N917" s="55">
        <v>0</v>
      </c>
      <c r="O917" s="55">
        <v>332</v>
      </c>
      <c r="P917" s="55">
        <v>0</v>
      </c>
      <c r="Q917" s="55">
        <v>22837</v>
      </c>
      <c r="R917" s="55">
        <v>0</v>
      </c>
      <c r="S917" s="55">
        <v>23169</v>
      </c>
      <c r="T917" s="55">
        <v>0</v>
      </c>
      <c r="U917" s="55">
        <v>332</v>
      </c>
      <c r="V917" s="55">
        <v>0</v>
      </c>
      <c r="W917" s="55">
        <v>22837</v>
      </c>
      <c r="X917" s="55">
        <v>0</v>
      </c>
      <c r="Y917" s="55">
        <v>23169</v>
      </c>
      <c r="Z917" s="61">
        <f t="shared" si="49"/>
        <v>2.2837000000000001E-3</v>
      </c>
      <c r="AA917" s="59" t="str">
        <f>HLOOKUP(F917,'HY Financials'!$4:$4,1,0)</f>
        <v>HDUSTF</v>
      </c>
    </row>
    <row r="918" spans="1:28">
      <c r="A918" s="60" t="str">
        <f>IFERROR(VLOOKUP(J918,'TB mapping'!A:D,4,0),0)</f>
        <v>Ignore</v>
      </c>
      <c r="B918" s="60" t="str">
        <f>IFERROR(VLOOKUP(J918,'TB mapping'!A:C,3,0),0)</f>
        <v>Ignore</v>
      </c>
      <c r="C918" s="60" t="str">
        <f t="shared" si="47"/>
        <v>HDUSTFIgnore</v>
      </c>
      <c r="D918" s="60" t="str">
        <f t="shared" si="48"/>
        <v>HDUSTFIgnore</v>
      </c>
      <c r="E918" s="54" t="s">
        <v>790</v>
      </c>
      <c r="F918" s="54" t="s">
        <v>9</v>
      </c>
      <c r="G918" s="54" t="s">
        <v>1196</v>
      </c>
      <c r="H918" s="55">
        <v>212000</v>
      </c>
      <c r="I918" s="54" t="s">
        <v>809</v>
      </c>
      <c r="J918" s="55">
        <v>211103</v>
      </c>
      <c r="K918" s="55">
        <v>0</v>
      </c>
      <c r="L918" s="54" t="s">
        <v>894</v>
      </c>
      <c r="M918" s="54" t="s">
        <v>793</v>
      </c>
      <c r="N918" s="55">
        <v>0</v>
      </c>
      <c r="O918" s="55">
        <v>6763.69</v>
      </c>
      <c r="P918" s="55">
        <v>0</v>
      </c>
      <c r="Q918" s="55">
        <v>0</v>
      </c>
      <c r="R918" s="55">
        <v>0</v>
      </c>
      <c r="S918" s="55">
        <v>6763.69</v>
      </c>
      <c r="T918" s="55">
        <v>0</v>
      </c>
      <c r="U918" s="55">
        <v>6763.69</v>
      </c>
      <c r="V918" s="55">
        <v>0</v>
      </c>
      <c r="W918" s="55">
        <v>0</v>
      </c>
      <c r="X918" s="55">
        <v>0</v>
      </c>
      <c r="Y918" s="55">
        <v>6763.69</v>
      </c>
      <c r="Z918" s="61">
        <f t="shared" si="49"/>
        <v>0</v>
      </c>
      <c r="AA918" s="59" t="str">
        <f>HLOOKUP(F918,'HY Financials'!$4:$4,1,0)</f>
        <v>HDUSTF</v>
      </c>
      <c r="AB918" s="59">
        <f>SUMIF(AA:AA,AA918,Z:Z)</f>
        <v>148.23036453299997</v>
      </c>
    </row>
    <row r="919" spans="1:28">
      <c r="A919" s="60" t="str">
        <f>IFERROR(VLOOKUP(J919,'TB mapping'!A:D,4,0),0)</f>
        <v>Ignore</v>
      </c>
      <c r="B919" s="60" t="str">
        <f>IFERROR(VLOOKUP(J919,'TB mapping'!A:C,3,0),0)</f>
        <v>Ignore</v>
      </c>
      <c r="C919" s="60" t="str">
        <f t="shared" si="47"/>
        <v>HDUSTFIgnore</v>
      </c>
      <c r="D919" s="60" t="str">
        <f t="shared" si="48"/>
        <v>HDUSTFIgnore</v>
      </c>
      <c r="E919" s="54" t="s">
        <v>790</v>
      </c>
      <c r="F919" s="54" t="s">
        <v>9</v>
      </c>
      <c r="G919" s="54" t="s">
        <v>1196</v>
      </c>
      <c r="H919" s="55">
        <v>212000</v>
      </c>
      <c r="I919" s="54" t="s">
        <v>809</v>
      </c>
      <c r="J919" s="55">
        <v>212100</v>
      </c>
      <c r="K919" s="55">
        <v>0</v>
      </c>
      <c r="L919" s="54" t="s">
        <v>895</v>
      </c>
      <c r="M919" s="54" t="s">
        <v>793</v>
      </c>
      <c r="N919" s="55">
        <v>0</v>
      </c>
      <c r="O919" s="55">
        <v>0.05</v>
      </c>
      <c r="P919" s="55">
        <v>0</v>
      </c>
      <c r="Q919" s="55">
        <v>24242.06</v>
      </c>
      <c r="R919" s="55">
        <v>0</v>
      </c>
      <c r="S919" s="55">
        <v>24242.11</v>
      </c>
      <c r="T919" s="55">
        <v>0</v>
      </c>
      <c r="U919" s="55">
        <v>0.05</v>
      </c>
      <c r="V919" s="55">
        <v>0</v>
      </c>
      <c r="W919" s="55">
        <v>24242.06</v>
      </c>
      <c r="X919" s="55">
        <v>0</v>
      </c>
      <c r="Y919" s="55">
        <v>24242.11</v>
      </c>
      <c r="Z919" s="61">
        <f t="shared" si="49"/>
        <v>2.4242059999999999E-3</v>
      </c>
      <c r="AA919" s="59" t="str">
        <f>HLOOKUP(F919,'HY Financials'!$4:$4,1,0)</f>
        <v>HDUSTF</v>
      </c>
      <c r="AB919" s="59">
        <f>SUMIF(AA:AA,AA919,Z:Z)</f>
        <v>148.23036453299997</v>
      </c>
    </row>
    <row r="920" spans="1:28">
      <c r="A920" s="60" t="str">
        <f>IFERROR(VLOOKUP(J920,'TB mapping'!A:D,4,0),0)</f>
        <v>Ignore</v>
      </c>
      <c r="B920" s="60" t="str">
        <f>IFERROR(VLOOKUP(J920,'TB mapping'!A:C,3,0),0)</f>
        <v>Ignore</v>
      </c>
      <c r="C920" s="60" t="str">
        <f t="shared" si="47"/>
        <v>HDUSTFIgnore</v>
      </c>
      <c r="D920" s="60" t="str">
        <f t="shared" si="48"/>
        <v>HDUSTFIgnore</v>
      </c>
      <c r="E920" s="54" t="s">
        <v>790</v>
      </c>
      <c r="F920" s="54" t="s">
        <v>9</v>
      </c>
      <c r="G920" s="54" t="s">
        <v>1196</v>
      </c>
      <c r="H920" s="55">
        <v>212000</v>
      </c>
      <c r="I920" s="54" t="s">
        <v>809</v>
      </c>
      <c r="J920" s="55">
        <v>212101</v>
      </c>
      <c r="K920" s="55">
        <v>0</v>
      </c>
      <c r="L920" s="54" t="s">
        <v>810</v>
      </c>
      <c r="M920" s="54" t="s">
        <v>793</v>
      </c>
      <c r="N920" s="55">
        <v>0</v>
      </c>
      <c r="O920" s="55">
        <v>22792.95</v>
      </c>
      <c r="P920" s="55">
        <v>0</v>
      </c>
      <c r="Q920" s="55">
        <v>24609.439999999999</v>
      </c>
      <c r="R920" s="55">
        <v>0</v>
      </c>
      <c r="S920" s="55">
        <v>47402.39</v>
      </c>
      <c r="T920" s="55">
        <v>0</v>
      </c>
      <c r="U920" s="55">
        <v>22792.95</v>
      </c>
      <c r="V920" s="55">
        <v>0</v>
      </c>
      <c r="W920" s="55">
        <v>24609.439999999999</v>
      </c>
      <c r="X920" s="55">
        <v>0</v>
      </c>
      <c r="Y920" s="55">
        <v>47402.39</v>
      </c>
      <c r="Z920" s="61">
        <f t="shared" si="49"/>
        <v>2.4609440000000001E-3</v>
      </c>
      <c r="AA920" s="59" t="str">
        <f>HLOOKUP(F920,'HY Financials'!$4:$4,1,0)</f>
        <v>HDUSTF</v>
      </c>
      <c r="AB920" s="59">
        <f>SUMIF(AA:AA,AA920,Z:Z)</f>
        <v>148.23036453299997</v>
      </c>
    </row>
    <row r="921" spans="1:28">
      <c r="A921" s="60" t="str">
        <f>IFERROR(VLOOKUP(J921,'TB mapping'!A:D,4,0),0)</f>
        <v>Ignore</v>
      </c>
      <c r="B921" s="60" t="str">
        <f>IFERROR(VLOOKUP(J921,'TB mapping'!A:C,3,0),0)</f>
        <v>Ignore</v>
      </c>
      <c r="C921" s="60" t="str">
        <f t="shared" si="47"/>
        <v>HDUSTFIgnore</v>
      </c>
      <c r="D921" s="60" t="str">
        <f t="shared" si="48"/>
        <v>HDUSTFIgnore</v>
      </c>
      <c r="E921" s="54" t="s">
        <v>790</v>
      </c>
      <c r="F921" s="54" t="s">
        <v>9</v>
      </c>
      <c r="G921" s="54" t="s">
        <v>1196</v>
      </c>
      <c r="H921" s="55">
        <v>212000</v>
      </c>
      <c r="I921" s="54" t="s">
        <v>809</v>
      </c>
      <c r="J921" s="55">
        <v>212121</v>
      </c>
      <c r="K921" s="55">
        <v>0</v>
      </c>
      <c r="L921" s="54" t="s">
        <v>879</v>
      </c>
      <c r="M921" s="54" t="s">
        <v>793</v>
      </c>
      <c r="N921" s="55">
        <v>0</v>
      </c>
      <c r="O921" s="55">
        <v>16053550.24</v>
      </c>
      <c r="P921" s="55">
        <v>0</v>
      </c>
      <c r="Q921" s="55">
        <v>377022034.22000003</v>
      </c>
      <c r="R921" s="55">
        <v>0</v>
      </c>
      <c r="S921" s="55">
        <v>393075584.45999998</v>
      </c>
      <c r="T921" s="55">
        <v>0</v>
      </c>
      <c r="U921" s="55">
        <v>16053550.24</v>
      </c>
      <c r="V921" s="55">
        <v>0</v>
      </c>
      <c r="W921" s="55">
        <v>377022034.22000003</v>
      </c>
      <c r="X921" s="55">
        <v>0</v>
      </c>
      <c r="Y921" s="55">
        <v>393075584.45999998</v>
      </c>
      <c r="Z921" s="61">
        <f t="shared" si="49"/>
        <v>37.702203422000004</v>
      </c>
      <c r="AA921" s="59" t="str">
        <f>HLOOKUP(F921,'HY Financials'!$4:$4,1,0)</f>
        <v>HDUSTF</v>
      </c>
      <c r="AB921" s="59">
        <f>SUMIF(AA:AA,AA921,Z:Z)</f>
        <v>148.23036453299997</v>
      </c>
    </row>
    <row r="922" spans="1:28">
      <c r="A922" s="60" t="str">
        <f>IFERROR(VLOOKUP(J922,'TB mapping'!A:D,4,0),0)</f>
        <v>Ignore</v>
      </c>
      <c r="B922" s="60" t="str">
        <f>IFERROR(VLOOKUP(J922,'TB mapping'!A:C,3,0),0)</f>
        <v>Ignore</v>
      </c>
      <c r="C922" s="60" t="str">
        <f t="shared" si="47"/>
        <v>HDUSTFIgnore</v>
      </c>
      <c r="D922" s="60" t="str">
        <f t="shared" si="48"/>
        <v>HDUSTFIgnore</v>
      </c>
      <c r="E922" s="54" t="s">
        <v>790</v>
      </c>
      <c r="F922" s="54" t="s">
        <v>9</v>
      </c>
      <c r="G922" s="54" t="s">
        <v>1196</v>
      </c>
      <c r="H922" s="55">
        <v>212000</v>
      </c>
      <c r="I922" s="54" t="s">
        <v>809</v>
      </c>
      <c r="J922" s="55">
        <v>212124</v>
      </c>
      <c r="K922" s="55">
        <v>0</v>
      </c>
      <c r="L922" s="54" t="s">
        <v>896</v>
      </c>
      <c r="M922" s="54" t="s">
        <v>793</v>
      </c>
      <c r="N922" s="55">
        <v>-1479.79</v>
      </c>
      <c r="O922" s="55">
        <v>0</v>
      </c>
      <c r="P922" s="55">
        <v>0</v>
      </c>
      <c r="Q922" s="55">
        <v>1479.79</v>
      </c>
      <c r="R922" s="55">
        <v>0</v>
      </c>
      <c r="S922" s="55">
        <v>0</v>
      </c>
      <c r="T922" s="55">
        <v>-1479.79</v>
      </c>
      <c r="U922" s="55">
        <v>0</v>
      </c>
      <c r="V922" s="55">
        <v>0</v>
      </c>
      <c r="W922" s="55">
        <v>1479.79</v>
      </c>
      <c r="X922" s="55">
        <v>0</v>
      </c>
      <c r="Y922" s="55">
        <v>0</v>
      </c>
      <c r="Z922" s="61">
        <f t="shared" si="49"/>
        <v>1.4797899999999999E-4</v>
      </c>
      <c r="AA922" s="59" t="str">
        <f>HLOOKUP(F922,'HY Financials'!$4:$4,1,0)</f>
        <v>HDUSTF</v>
      </c>
      <c r="AB922" s="59">
        <f>SUMIF(AA:AA,AA922,Z:Z)</f>
        <v>148.23036453299997</v>
      </c>
    </row>
    <row r="923" spans="1:28">
      <c r="A923" s="60" t="str">
        <f>IFERROR(VLOOKUP(J923,'TB mapping'!A:D,4,0),0)</f>
        <v>Ignore</v>
      </c>
      <c r="B923" s="60" t="str">
        <f>IFERROR(VLOOKUP(J923,'TB mapping'!A:C,3,0),0)</f>
        <v>Ignore</v>
      </c>
      <c r="C923" s="60" t="str">
        <f t="shared" si="47"/>
        <v>HDUSTFIgnore</v>
      </c>
      <c r="D923" s="60" t="str">
        <f t="shared" si="48"/>
        <v>HDUSTFIgnore</v>
      </c>
      <c r="E923" s="54" t="s">
        <v>790</v>
      </c>
      <c r="F923" s="54" t="s">
        <v>9</v>
      </c>
      <c r="G923" s="54" t="s">
        <v>1196</v>
      </c>
      <c r="H923" s="55">
        <v>212000</v>
      </c>
      <c r="I923" s="54" t="s">
        <v>809</v>
      </c>
      <c r="J923" s="55">
        <v>212153</v>
      </c>
      <c r="K923" s="55">
        <v>0</v>
      </c>
      <c r="L923" s="54" t="s">
        <v>873</v>
      </c>
      <c r="M923" s="54" t="s">
        <v>793</v>
      </c>
      <c r="N923" s="55">
        <v>0</v>
      </c>
      <c r="O923" s="55">
        <v>592.86</v>
      </c>
      <c r="P923" s="55">
        <v>0</v>
      </c>
      <c r="Q923" s="55">
        <v>0</v>
      </c>
      <c r="R923" s="55">
        <v>0</v>
      </c>
      <c r="S923" s="55">
        <v>592.86</v>
      </c>
      <c r="T923" s="55">
        <v>0</v>
      </c>
      <c r="U923" s="55">
        <v>592.86</v>
      </c>
      <c r="V923" s="55">
        <v>0</v>
      </c>
      <c r="W923" s="55">
        <v>0</v>
      </c>
      <c r="X923" s="55">
        <v>0</v>
      </c>
      <c r="Y923" s="55">
        <v>592.86</v>
      </c>
      <c r="Z923" s="61">
        <f t="shared" si="49"/>
        <v>0</v>
      </c>
      <c r="AA923" s="59" t="str">
        <f>HLOOKUP(F923,'HY Financials'!$4:$4,1,0)</f>
        <v>HDUSTF</v>
      </c>
    </row>
    <row r="924" spans="1:28">
      <c r="A924" s="60" t="str">
        <f>IFERROR(VLOOKUP(J924,'TB mapping'!A:D,4,0),0)</f>
        <v>Ignore</v>
      </c>
      <c r="B924" s="60" t="str">
        <f>IFERROR(VLOOKUP(J924,'TB mapping'!A:C,3,0),0)</f>
        <v>Ignore</v>
      </c>
      <c r="C924" s="60" t="str">
        <f t="shared" si="47"/>
        <v>HDUSTFIgnore</v>
      </c>
      <c r="D924" s="60" t="str">
        <f t="shared" si="48"/>
        <v>HDUSTFIgnore</v>
      </c>
      <c r="E924" s="54" t="s">
        <v>790</v>
      </c>
      <c r="F924" s="54" t="s">
        <v>9</v>
      </c>
      <c r="G924" s="54" t="s">
        <v>1196</v>
      </c>
      <c r="H924" s="55">
        <v>212000</v>
      </c>
      <c r="I924" s="54" t="s">
        <v>809</v>
      </c>
      <c r="J924" s="55">
        <v>212195</v>
      </c>
      <c r="K924" s="55">
        <v>0</v>
      </c>
      <c r="L924" s="54" t="s">
        <v>1308</v>
      </c>
      <c r="M924" s="54" t="s">
        <v>793</v>
      </c>
      <c r="N924" s="55">
        <v>0</v>
      </c>
      <c r="O924" s="55">
        <v>0.01</v>
      </c>
      <c r="P924" s="55">
        <v>0</v>
      </c>
      <c r="Q924" s="55">
        <v>0</v>
      </c>
      <c r="R924" s="55">
        <v>0</v>
      </c>
      <c r="S924" s="55">
        <v>0.01</v>
      </c>
      <c r="T924" s="55">
        <v>0</v>
      </c>
      <c r="U924" s="55">
        <v>0.01</v>
      </c>
      <c r="V924" s="55">
        <v>0</v>
      </c>
      <c r="W924" s="55">
        <v>0</v>
      </c>
      <c r="X924" s="55">
        <v>0</v>
      </c>
      <c r="Y924" s="55">
        <v>0.01</v>
      </c>
      <c r="Z924" s="61">
        <f t="shared" si="49"/>
        <v>0</v>
      </c>
      <c r="AA924" s="59" t="str">
        <f>HLOOKUP(F924,'HY Financials'!$4:$4,1,0)</f>
        <v>HDUSTF</v>
      </c>
    </row>
    <row r="925" spans="1:28">
      <c r="A925" s="60" t="str">
        <f>IFERROR(VLOOKUP(J925,'TB mapping'!A:D,4,0),0)</f>
        <v>Ignore</v>
      </c>
      <c r="B925" s="60" t="str">
        <f>IFERROR(VLOOKUP(J925,'TB mapping'!A:C,3,0),0)</f>
        <v>Ignore</v>
      </c>
      <c r="C925" s="60" t="str">
        <f t="shared" si="47"/>
        <v>HDUSTFIgnore</v>
      </c>
      <c r="D925" s="60" t="str">
        <f t="shared" si="48"/>
        <v>HDUSTFIgnore</v>
      </c>
      <c r="E925" s="54" t="s">
        <v>790</v>
      </c>
      <c r="F925" s="54" t="s">
        <v>9</v>
      </c>
      <c r="G925" s="54" t="s">
        <v>1196</v>
      </c>
      <c r="H925" s="55">
        <v>212000</v>
      </c>
      <c r="I925" s="54" t="s">
        <v>809</v>
      </c>
      <c r="J925" s="55">
        <v>212220</v>
      </c>
      <c r="K925" s="55">
        <v>0</v>
      </c>
      <c r="L925" s="54" t="s">
        <v>812</v>
      </c>
      <c r="M925" s="54" t="s">
        <v>793</v>
      </c>
      <c r="N925" s="55">
        <v>0</v>
      </c>
      <c r="O925" s="55">
        <v>1034914.58</v>
      </c>
      <c r="P925" s="55">
        <v>-116038.1</v>
      </c>
      <c r="Q925" s="55">
        <v>0</v>
      </c>
      <c r="R925" s="55">
        <v>0</v>
      </c>
      <c r="S925" s="55">
        <v>918876.48</v>
      </c>
      <c r="T925" s="55">
        <v>0</v>
      </c>
      <c r="U925" s="55">
        <v>1034914.58</v>
      </c>
      <c r="V925" s="55">
        <v>-116038.1</v>
      </c>
      <c r="W925" s="55">
        <v>0</v>
      </c>
      <c r="X925" s="55">
        <v>0</v>
      </c>
      <c r="Y925" s="55">
        <v>918876.48</v>
      </c>
      <c r="Z925" s="61">
        <f t="shared" si="49"/>
        <v>-1.1603810000000001E-2</v>
      </c>
      <c r="AA925" s="59" t="str">
        <f>HLOOKUP(F925,'HY Financials'!$4:$4,1,0)</f>
        <v>HDUSTF</v>
      </c>
    </row>
    <row r="926" spans="1:28">
      <c r="A926" s="60" t="str">
        <f>IFERROR(VLOOKUP(J926,'TB mapping'!A:D,4,0),0)</f>
        <v>Ignore</v>
      </c>
      <c r="B926" s="60" t="str">
        <f>IFERROR(VLOOKUP(J926,'TB mapping'!A:C,3,0),0)</f>
        <v>Ignore</v>
      </c>
      <c r="C926" s="60" t="str">
        <f t="shared" si="47"/>
        <v>HDUSTFIgnore</v>
      </c>
      <c r="D926" s="60" t="str">
        <f t="shared" si="48"/>
        <v>HDUSTFIgnore</v>
      </c>
      <c r="E926" s="54" t="s">
        <v>790</v>
      </c>
      <c r="F926" s="54" t="s">
        <v>9</v>
      </c>
      <c r="G926" s="54" t="s">
        <v>1196</v>
      </c>
      <c r="H926" s="55">
        <v>212000</v>
      </c>
      <c r="I926" s="54" t="s">
        <v>809</v>
      </c>
      <c r="J926" s="55">
        <v>212232</v>
      </c>
      <c r="K926" s="55">
        <v>0</v>
      </c>
      <c r="L926" s="54" t="s">
        <v>1041</v>
      </c>
      <c r="M926" s="54" t="s">
        <v>793</v>
      </c>
      <c r="N926" s="55">
        <v>0</v>
      </c>
      <c r="O926" s="55">
        <v>175666.11</v>
      </c>
      <c r="P926" s="55">
        <v>0</v>
      </c>
      <c r="Q926" s="55">
        <v>0</v>
      </c>
      <c r="R926" s="55">
        <v>0</v>
      </c>
      <c r="S926" s="55">
        <v>175666.11</v>
      </c>
      <c r="T926" s="55">
        <v>0</v>
      </c>
      <c r="U926" s="55">
        <v>175666.11</v>
      </c>
      <c r="V926" s="55">
        <v>0</v>
      </c>
      <c r="W926" s="55">
        <v>0</v>
      </c>
      <c r="X926" s="55">
        <v>0</v>
      </c>
      <c r="Y926" s="55">
        <v>175666.11</v>
      </c>
      <c r="Z926" s="61">
        <f t="shared" si="49"/>
        <v>0</v>
      </c>
      <c r="AA926" s="59" t="str">
        <f>HLOOKUP(F926,'HY Financials'!$4:$4,1,0)</f>
        <v>HDUSTF</v>
      </c>
    </row>
    <row r="927" spans="1:28">
      <c r="A927" s="60" t="str">
        <f>IFERROR(VLOOKUP(J927,'TB mapping'!A:D,4,0),0)</f>
        <v>Ignore</v>
      </c>
      <c r="B927" s="60" t="str">
        <f>IFERROR(VLOOKUP(J927,'TB mapping'!A:C,3,0),0)</f>
        <v>Ignore</v>
      </c>
      <c r="C927" s="60" t="str">
        <f t="shared" si="47"/>
        <v>HDUSTFIgnore</v>
      </c>
      <c r="D927" s="60" t="str">
        <f t="shared" si="48"/>
        <v>HDUSTFIgnore</v>
      </c>
      <c r="E927" s="54" t="s">
        <v>790</v>
      </c>
      <c r="F927" s="54" t="s">
        <v>9</v>
      </c>
      <c r="G927" s="54" t="s">
        <v>1196</v>
      </c>
      <c r="H927" s="55">
        <v>212000</v>
      </c>
      <c r="I927" s="54" t="s">
        <v>809</v>
      </c>
      <c r="J927" s="55">
        <v>212233</v>
      </c>
      <c r="K927" s="55">
        <v>0</v>
      </c>
      <c r="L927" s="54" t="s">
        <v>897</v>
      </c>
      <c r="M927" s="54" t="s">
        <v>793</v>
      </c>
      <c r="N927" s="55">
        <v>0</v>
      </c>
      <c r="O927" s="55">
        <v>229816</v>
      </c>
      <c r="P927" s="55">
        <v>0</v>
      </c>
      <c r="Q927" s="55">
        <v>225038</v>
      </c>
      <c r="R927" s="55">
        <v>0</v>
      </c>
      <c r="S927" s="55">
        <v>454854</v>
      </c>
      <c r="T927" s="55">
        <v>0</v>
      </c>
      <c r="U927" s="55">
        <v>229816</v>
      </c>
      <c r="V927" s="55">
        <v>0</v>
      </c>
      <c r="W927" s="55">
        <v>225038</v>
      </c>
      <c r="X927" s="55">
        <v>0</v>
      </c>
      <c r="Y927" s="55">
        <v>454854</v>
      </c>
      <c r="Z927" s="61">
        <f t="shared" si="49"/>
        <v>2.2503800000000001E-2</v>
      </c>
      <c r="AA927" s="59" t="str">
        <f>HLOOKUP(F927,'HY Financials'!$4:$4,1,0)</f>
        <v>HDUSTF</v>
      </c>
    </row>
    <row r="928" spans="1:28">
      <c r="A928" s="60" t="str">
        <f>IFERROR(VLOOKUP(J928,'TB mapping'!A:D,4,0),0)</f>
        <v>Ignore</v>
      </c>
      <c r="B928" s="60" t="str">
        <f>IFERROR(VLOOKUP(J928,'TB mapping'!A:C,3,0),0)</f>
        <v>Ignore</v>
      </c>
      <c r="C928" s="60" t="str">
        <f t="shared" si="47"/>
        <v>HDUSTFIgnore</v>
      </c>
      <c r="D928" s="60" t="str">
        <f t="shared" si="48"/>
        <v>HDUSTFIgnore</v>
      </c>
      <c r="E928" s="54" t="s">
        <v>790</v>
      </c>
      <c r="F928" s="54" t="s">
        <v>9</v>
      </c>
      <c r="G928" s="54" t="s">
        <v>1196</v>
      </c>
      <c r="H928" s="55">
        <v>212000</v>
      </c>
      <c r="I928" s="54" t="s">
        <v>809</v>
      </c>
      <c r="J928" s="55">
        <v>212240</v>
      </c>
      <c r="K928" s="55">
        <v>0</v>
      </c>
      <c r="L928" s="54" t="s">
        <v>813</v>
      </c>
      <c r="M928" s="54" t="s">
        <v>793</v>
      </c>
      <c r="N928" s="55">
        <v>0</v>
      </c>
      <c r="O928" s="55">
        <v>42263.43</v>
      </c>
      <c r="P928" s="55">
        <v>0</v>
      </c>
      <c r="Q928" s="55">
        <v>11899.03</v>
      </c>
      <c r="R928" s="55">
        <v>0</v>
      </c>
      <c r="S928" s="55">
        <v>54162.46</v>
      </c>
      <c r="T928" s="55">
        <v>0</v>
      </c>
      <c r="U928" s="55">
        <v>42263.43</v>
      </c>
      <c r="V928" s="55">
        <v>0</v>
      </c>
      <c r="W928" s="55">
        <v>11899.03</v>
      </c>
      <c r="X928" s="55">
        <v>0</v>
      </c>
      <c r="Y928" s="55">
        <v>54162.46</v>
      </c>
      <c r="Z928" s="61">
        <f t="shared" si="49"/>
        <v>1.189903E-3</v>
      </c>
      <c r="AA928" s="59" t="str">
        <f>HLOOKUP(F928,'HY Financials'!$4:$4,1,0)</f>
        <v>HDUSTF</v>
      </c>
    </row>
    <row r="929" spans="1:27">
      <c r="A929" s="60" t="str">
        <f>IFERROR(VLOOKUP(J929,'TB mapping'!A:D,4,0),0)</f>
        <v>Ignore</v>
      </c>
      <c r="B929" s="60" t="str">
        <f>IFERROR(VLOOKUP(J929,'TB mapping'!A:C,3,0),0)</f>
        <v>Ignore</v>
      </c>
      <c r="C929" s="60" t="str">
        <f t="shared" si="47"/>
        <v>HDUSTFIgnore</v>
      </c>
      <c r="D929" s="60" t="str">
        <f t="shared" si="48"/>
        <v>HDUSTFIgnore</v>
      </c>
      <c r="E929" s="54" t="s">
        <v>790</v>
      </c>
      <c r="F929" s="54" t="s">
        <v>9</v>
      </c>
      <c r="G929" s="54" t="s">
        <v>1196</v>
      </c>
      <c r="H929" s="55">
        <v>212000</v>
      </c>
      <c r="I929" s="54" t="s">
        <v>809</v>
      </c>
      <c r="J929" s="55">
        <v>212247</v>
      </c>
      <c r="K929" s="55">
        <v>0</v>
      </c>
      <c r="L929" s="54" t="s">
        <v>898</v>
      </c>
      <c r="M929" s="54" t="s">
        <v>793</v>
      </c>
      <c r="N929" s="55">
        <v>0</v>
      </c>
      <c r="O929" s="55">
        <v>400</v>
      </c>
      <c r="P929" s="55">
        <v>0</v>
      </c>
      <c r="Q929" s="55">
        <v>0</v>
      </c>
      <c r="R929" s="55">
        <v>0</v>
      </c>
      <c r="S929" s="55">
        <v>400</v>
      </c>
      <c r="T929" s="55">
        <v>0</v>
      </c>
      <c r="U929" s="55">
        <v>400</v>
      </c>
      <c r="V929" s="55">
        <v>0</v>
      </c>
      <c r="W929" s="55">
        <v>0</v>
      </c>
      <c r="X929" s="55">
        <v>0</v>
      </c>
      <c r="Y929" s="55">
        <v>400</v>
      </c>
      <c r="Z929" s="61">
        <f t="shared" si="49"/>
        <v>0</v>
      </c>
      <c r="AA929" s="59" t="str">
        <f>HLOOKUP(F929,'HY Financials'!$4:$4,1,0)</f>
        <v>HDUSTF</v>
      </c>
    </row>
    <row r="930" spans="1:27">
      <c r="A930" s="60" t="str">
        <f>IFERROR(VLOOKUP(J930,'TB mapping'!A:D,4,0),0)</f>
        <v>Ignore</v>
      </c>
      <c r="B930" s="60" t="str">
        <f>IFERROR(VLOOKUP(J930,'TB mapping'!A:C,3,0),0)</f>
        <v>Ignore</v>
      </c>
      <c r="C930" s="60" t="str">
        <f t="shared" si="47"/>
        <v>HDUSTFIgnore</v>
      </c>
      <c r="D930" s="60" t="str">
        <f t="shared" si="48"/>
        <v>HDUSTFIgnore</v>
      </c>
      <c r="E930" s="54" t="s">
        <v>790</v>
      </c>
      <c r="F930" s="54" t="s">
        <v>9</v>
      </c>
      <c r="G930" s="54" t="s">
        <v>1196</v>
      </c>
      <c r="H930" s="55">
        <v>212000</v>
      </c>
      <c r="I930" s="54" t="s">
        <v>809</v>
      </c>
      <c r="J930" s="55">
        <v>212252</v>
      </c>
      <c r="K930" s="55">
        <v>0</v>
      </c>
      <c r="L930" s="54" t="s">
        <v>814</v>
      </c>
      <c r="M930" s="54" t="s">
        <v>793</v>
      </c>
      <c r="N930" s="55">
        <v>0</v>
      </c>
      <c r="O930" s="55">
        <v>40531.71</v>
      </c>
      <c r="P930" s="55">
        <v>0</v>
      </c>
      <c r="Q930" s="55">
        <v>28548.62</v>
      </c>
      <c r="R930" s="55">
        <v>0</v>
      </c>
      <c r="S930" s="55">
        <v>69080.33</v>
      </c>
      <c r="T930" s="55">
        <v>0</v>
      </c>
      <c r="U930" s="55">
        <v>40531.71</v>
      </c>
      <c r="V930" s="55">
        <v>0</v>
      </c>
      <c r="W930" s="55">
        <v>28548.62</v>
      </c>
      <c r="X930" s="55">
        <v>0</v>
      </c>
      <c r="Y930" s="55">
        <v>69080.33</v>
      </c>
      <c r="Z930" s="61">
        <f t="shared" si="49"/>
        <v>2.8548620000000001E-3</v>
      </c>
      <c r="AA930" s="59" t="str">
        <f>HLOOKUP(F930,'HY Financials'!$4:$4,1,0)</f>
        <v>HDUSTF</v>
      </c>
    </row>
    <row r="931" spans="1:27">
      <c r="A931" s="60" t="str">
        <f>IFERROR(VLOOKUP(J931,'TB mapping'!A:D,4,0),0)</f>
        <v>Ignore</v>
      </c>
      <c r="B931" s="60" t="str">
        <f>IFERROR(VLOOKUP(J931,'TB mapping'!A:C,3,0),0)</f>
        <v>Ignore</v>
      </c>
      <c r="C931" s="60" t="str">
        <f t="shared" si="47"/>
        <v>HDUSTFIgnore</v>
      </c>
      <c r="D931" s="60" t="str">
        <f t="shared" si="48"/>
        <v>HDUSTFIgnore</v>
      </c>
      <c r="E931" s="54" t="s">
        <v>790</v>
      </c>
      <c r="F931" s="54" t="s">
        <v>9</v>
      </c>
      <c r="G931" s="54" t="s">
        <v>1196</v>
      </c>
      <c r="H931" s="55">
        <v>212000</v>
      </c>
      <c r="I931" s="54" t="s">
        <v>809</v>
      </c>
      <c r="J931" s="55">
        <v>212253</v>
      </c>
      <c r="K931" s="55">
        <v>0</v>
      </c>
      <c r="L931" s="54" t="s">
        <v>899</v>
      </c>
      <c r="M931" s="54" t="s">
        <v>793</v>
      </c>
      <c r="N931" s="55">
        <v>-28653.38</v>
      </c>
      <c r="O931" s="55">
        <v>0</v>
      </c>
      <c r="P931" s="55">
        <v>-32438.27</v>
      </c>
      <c r="Q931" s="55">
        <v>0</v>
      </c>
      <c r="R931" s="55">
        <v>-61091.65</v>
      </c>
      <c r="S931" s="55">
        <v>0</v>
      </c>
      <c r="T931" s="55">
        <v>-28653.38</v>
      </c>
      <c r="U931" s="55">
        <v>0</v>
      </c>
      <c r="V931" s="55">
        <v>-32438.27</v>
      </c>
      <c r="W931" s="55">
        <v>0</v>
      </c>
      <c r="X931" s="55">
        <v>-61091.65</v>
      </c>
      <c r="Y931" s="55">
        <v>0</v>
      </c>
      <c r="Z931" s="61">
        <f t="shared" si="49"/>
        <v>-3.2438269999999999E-3</v>
      </c>
      <c r="AA931" s="59" t="str">
        <f>HLOOKUP(F931,'HY Financials'!$4:$4,1,0)</f>
        <v>HDUSTF</v>
      </c>
    </row>
    <row r="932" spans="1:27">
      <c r="A932" s="60" t="str">
        <f>IFERROR(VLOOKUP(J932,'TB mapping'!A:D,4,0),0)</f>
        <v>Ignore</v>
      </c>
      <c r="B932" s="60" t="str">
        <f>IFERROR(VLOOKUP(J932,'TB mapping'!A:C,3,0),0)</f>
        <v>Ignore</v>
      </c>
      <c r="C932" s="60" t="str">
        <f t="shared" si="47"/>
        <v>HDUSTFIgnore</v>
      </c>
      <c r="D932" s="60" t="str">
        <f t="shared" si="48"/>
        <v>HDUSTFIgnore</v>
      </c>
      <c r="E932" s="54" t="s">
        <v>790</v>
      </c>
      <c r="F932" s="54" t="s">
        <v>9</v>
      </c>
      <c r="G932" s="54" t="s">
        <v>1196</v>
      </c>
      <c r="H932" s="55">
        <v>212000</v>
      </c>
      <c r="I932" s="54" t="s">
        <v>809</v>
      </c>
      <c r="J932" s="55">
        <v>212255</v>
      </c>
      <c r="K932" s="55">
        <v>0</v>
      </c>
      <c r="L932" s="54" t="s">
        <v>815</v>
      </c>
      <c r="M932" s="54" t="s">
        <v>793</v>
      </c>
      <c r="N932" s="55">
        <v>0</v>
      </c>
      <c r="O932" s="55">
        <v>2934070.21</v>
      </c>
      <c r="P932" s="55">
        <v>0</v>
      </c>
      <c r="Q932" s="55">
        <v>2312894.2200000002</v>
      </c>
      <c r="R932" s="55">
        <v>0</v>
      </c>
      <c r="S932" s="55">
        <v>5246964.43</v>
      </c>
      <c r="T932" s="55">
        <v>0</v>
      </c>
      <c r="U932" s="55">
        <v>2934070.21</v>
      </c>
      <c r="V932" s="55">
        <v>0</v>
      </c>
      <c r="W932" s="55">
        <v>2312894.2200000002</v>
      </c>
      <c r="X932" s="55">
        <v>0</v>
      </c>
      <c r="Y932" s="55">
        <v>5246964.43</v>
      </c>
      <c r="Z932" s="61">
        <f t="shared" si="49"/>
        <v>0.23128942200000002</v>
      </c>
      <c r="AA932" s="59" t="str">
        <f>HLOOKUP(F932,'HY Financials'!$4:$4,1,0)</f>
        <v>HDUSTF</v>
      </c>
    </row>
    <row r="933" spans="1:27">
      <c r="A933" s="60" t="str">
        <f>IFERROR(VLOOKUP(J933,'TB mapping'!A:D,4,0),0)</f>
        <v>Ignore</v>
      </c>
      <c r="B933" s="60" t="str">
        <f>IFERROR(VLOOKUP(J933,'TB mapping'!A:C,3,0),0)</f>
        <v>Ignore</v>
      </c>
      <c r="C933" s="60" t="str">
        <f t="shared" si="47"/>
        <v>HDUSTFIgnore</v>
      </c>
      <c r="D933" s="60" t="str">
        <f t="shared" si="48"/>
        <v>HDUSTFIgnore</v>
      </c>
      <c r="E933" s="54" t="s">
        <v>790</v>
      </c>
      <c r="F933" s="54" t="s">
        <v>9</v>
      </c>
      <c r="G933" s="54" t="s">
        <v>1196</v>
      </c>
      <c r="H933" s="55">
        <v>212000</v>
      </c>
      <c r="I933" s="54" t="s">
        <v>809</v>
      </c>
      <c r="J933" s="55">
        <v>212257</v>
      </c>
      <c r="K933" s="55">
        <v>0</v>
      </c>
      <c r="L933" s="54" t="s">
        <v>816</v>
      </c>
      <c r="M933" s="54" t="s">
        <v>793</v>
      </c>
      <c r="N933" s="55">
        <v>-1346362.35</v>
      </c>
      <c r="O933" s="55">
        <v>0</v>
      </c>
      <c r="P933" s="55">
        <v>-1467248.35</v>
      </c>
      <c r="Q933" s="55">
        <v>0</v>
      </c>
      <c r="R933" s="55">
        <v>-2813610.7</v>
      </c>
      <c r="S933" s="55">
        <v>0</v>
      </c>
      <c r="T933" s="55">
        <v>-1346362.35</v>
      </c>
      <c r="U933" s="55">
        <v>0</v>
      </c>
      <c r="V933" s="55">
        <v>-1467248.35</v>
      </c>
      <c r="W933" s="55">
        <v>0</v>
      </c>
      <c r="X933" s="55">
        <v>-2813610.7</v>
      </c>
      <c r="Y933" s="55">
        <v>0</v>
      </c>
      <c r="Z933" s="61">
        <f t="shared" si="49"/>
        <v>-0.146724835</v>
      </c>
      <c r="AA933" s="59" t="str">
        <f>HLOOKUP(F933,'HY Financials'!$4:$4,1,0)</f>
        <v>HDUSTF</v>
      </c>
    </row>
    <row r="934" spans="1:27">
      <c r="A934" s="60" t="str">
        <f>IFERROR(VLOOKUP(J934,'TB mapping'!A:D,4,0),0)</f>
        <v>Ignore</v>
      </c>
      <c r="B934" s="60" t="str">
        <f>IFERROR(VLOOKUP(J934,'TB mapping'!A:C,3,0),0)</f>
        <v>Ignore</v>
      </c>
      <c r="C934" s="60" t="str">
        <f t="shared" si="47"/>
        <v>HDUSTFIgnore</v>
      </c>
      <c r="D934" s="60" t="str">
        <f t="shared" si="48"/>
        <v>HDUSTFIgnore</v>
      </c>
      <c r="E934" s="54" t="s">
        <v>790</v>
      </c>
      <c r="F934" s="54" t="s">
        <v>9</v>
      </c>
      <c r="G934" s="54" t="s">
        <v>1196</v>
      </c>
      <c r="H934" s="55">
        <v>212000</v>
      </c>
      <c r="I934" s="54" t="s">
        <v>809</v>
      </c>
      <c r="J934" s="55">
        <v>212258</v>
      </c>
      <c r="K934" s="55">
        <v>0</v>
      </c>
      <c r="L934" s="54" t="s">
        <v>900</v>
      </c>
      <c r="M934" s="54" t="s">
        <v>793</v>
      </c>
      <c r="N934" s="55">
        <v>0</v>
      </c>
      <c r="O934" s="55">
        <v>14000</v>
      </c>
      <c r="P934" s="55">
        <v>-14000</v>
      </c>
      <c r="Q934" s="55">
        <v>0</v>
      </c>
      <c r="R934" s="55">
        <v>0</v>
      </c>
      <c r="S934" s="55">
        <v>0</v>
      </c>
      <c r="T934" s="55">
        <v>0</v>
      </c>
      <c r="U934" s="55">
        <v>14000</v>
      </c>
      <c r="V934" s="55">
        <v>-14000</v>
      </c>
      <c r="W934" s="55">
        <v>0</v>
      </c>
      <c r="X934" s="55">
        <v>0</v>
      </c>
      <c r="Y934" s="55">
        <v>0</v>
      </c>
      <c r="Z934" s="61">
        <f t="shared" si="49"/>
        <v>-1.4E-3</v>
      </c>
      <c r="AA934" s="59" t="str">
        <f>HLOOKUP(F934,'HY Financials'!$4:$4,1,0)</f>
        <v>HDUSTF</v>
      </c>
    </row>
    <row r="935" spans="1:27">
      <c r="A935" s="60" t="str">
        <f>IFERROR(VLOOKUP(J935,'TB mapping'!A:D,4,0),0)</f>
        <v>Ignore</v>
      </c>
      <c r="B935" s="60" t="str">
        <f>IFERROR(VLOOKUP(J935,'TB mapping'!A:C,3,0),0)</f>
        <v>Ignore</v>
      </c>
      <c r="C935" s="60" t="str">
        <f t="shared" si="47"/>
        <v>HDUSTFIgnore</v>
      </c>
      <c r="D935" s="60" t="str">
        <f t="shared" si="48"/>
        <v>HDUSTFIgnore</v>
      </c>
      <c r="E935" s="54" t="s">
        <v>790</v>
      </c>
      <c r="F935" s="54" t="s">
        <v>9</v>
      </c>
      <c r="G935" s="54" t="s">
        <v>1196</v>
      </c>
      <c r="H935" s="55">
        <v>212000</v>
      </c>
      <c r="I935" s="54" t="s">
        <v>809</v>
      </c>
      <c r="J935" s="55">
        <v>212271</v>
      </c>
      <c r="K935" s="55">
        <v>0</v>
      </c>
      <c r="L935" s="54" t="s">
        <v>817</v>
      </c>
      <c r="M935" s="54" t="s">
        <v>793</v>
      </c>
      <c r="N935" s="55">
        <v>0</v>
      </c>
      <c r="O935" s="55">
        <v>18112.36</v>
      </c>
      <c r="P935" s="55">
        <v>0</v>
      </c>
      <c r="Q935" s="55">
        <v>21700.68</v>
      </c>
      <c r="R935" s="55">
        <v>0</v>
      </c>
      <c r="S935" s="55">
        <v>39813.040000000001</v>
      </c>
      <c r="T935" s="55">
        <v>0</v>
      </c>
      <c r="U935" s="55">
        <v>18112.36</v>
      </c>
      <c r="V935" s="55">
        <v>0</v>
      </c>
      <c r="W935" s="55">
        <v>21700.68</v>
      </c>
      <c r="X935" s="55">
        <v>0</v>
      </c>
      <c r="Y935" s="55">
        <v>39813.040000000001</v>
      </c>
      <c r="Z935" s="61">
        <f t="shared" si="49"/>
        <v>2.1700679999999998E-3</v>
      </c>
      <c r="AA935" s="59" t="str">
        <f>HLOOKUP(F935,'HY Financials'!$4:$4,1,0)</f>
        <v>HDUSTF</v>
      </c>
    </row>
    <row r="936" spans="1:27">
      <c r="A936" s="60" t="str">
        <f>IFERROR(VLOOKUP(J936,'TB mapping'!A:D,4,0),0)</f>
        <v>Ignore</v>
      </c>
      <c r="B936" s="60" t="str">
        <f>IFERROR(VLOOKUP(J936,'TB mapping'!A:C,3,0),0)</f>
        <v>Ignore</v>
      </c>
      <c r="C936" s="60" t="str">
        <f t="shared" si="47"/>
        <v>HDUSTFIgnore</v>
      </c>
      <c r="D936" s="60" t="str">
        <f t="shared" si="48"/>
        <v>HDUSTFIgnore</v>
      </c>
      <c r="E936" s="54" t="s">
        <v>790</v>
      </c>
      <c r="F936" s="54" t="s">
        <v>9</v>
      </c>
      <c r="G936" s="54" t="s">
        <v>1196</v>
      </c>
      <c r="H936" s="55">
        <v>212000</v>
      </c>
      <c r="I936" s="54" t="s">
        <v>809</v>
      </c>
      <c r="J936" s="55">
        <v>212272</v>
      </c>
      <c r="K936" s="55">
        <v>0</v>
      </c>
      <c r="L936" s="54" t="s">
        <v>818</v>
      </c>
      <c r="M936" s="54" t="s">
        <v>793</v>
      </c>
      <c r="N936" s="55">
        <v>0</v>
      </c>
      <c r="O936" s="55">
        <v>18112.37</v>
      </c>
      <c r="P936" s="55">
        <v>0</v>
      </c>
      <c r="Q936" s="55">
        <v>21700.68</v>
      </c>
      <c r="R936" s="55">
        <v>0</v>
      </c>
      <c r="S936" s="55">
        <v>39813.050000000003</v>
      </c>
      <c r="T936" s="55">
        <v>0</v>
      </c>
      <c r="U936" s="55">
        <v>18112.37</v>
      </c>
      <c r="V936" s="55">
        <v>0</v>
      </c>
      <c r="W936" s="55">
        <v>21700.68</v>
      </c>
      <c r="X936" s="55">
        <v>0</v>
      </c>
      <c r="Y936" s="55">
        <v>39813.050000000003</v>
      </c>
      <c r="Z936" s="61">
        <f t="shared" si="49"/>
        <v>2.1700679999999998E-3</v>
      </c>
      <c r="AA936" s="59" t="str">
        <f>HLOOKUP(F936,'HY Financials'!$4:$4,1,0)</f>
        <v>HDUSTF</v>
      </c>
    </row>
    <row r="937" spans="1:27">
      <c r="A937" s="60" t="str">
        <f>IFERROR(VLOOKUP(J937,'TB mapping'!A:D,4,0),0)</f>
        <v>Ignore</v>
      </c>
      <c r="B937" s="60" t="str">
        <f>IFERROR(VLOOKUP(J937,'TB mapping'!A:C,3,0),0)</f>
        <v>Ignore</v>
      </c>
      <c r="C937" s="60" t="str">
        <f t="shared" si="47"/>
        <v>HDUSTFIgnore</v>
      </c>
      <c r="D937" s="60" t="str">
        <f t="shared" si="48"/>
        <v>HDUSTFIgnore</v>
      </c>
      <c r="E937" s="54" t="s">
        <v>790</v>
      </c>
      <c r="F937" s="54" t="s">
        <v>9</v>
      </c>
      <c r="G937" s="54" t="s">
        <v>1196</v>
      </c>
      <c r="H937" s="55">
        <v>212000</v>
      </c>
      <c r="I937" s="54" t="s">
        <v>809</v>
      </c>
      <c r="J937" s="55">
        <v>213102</v>
      </c>
      <c r="K937" s="55">
        <v>0</v>
      </c>
      <c r="L937" s="54" t="s">
        <v>1042</v>
      </c>
      <c r="M937" s="54" t="s">
        <v>793</v>
      </c>
      <c r="N937" s="55">
        <v>0</v>
      </c>
      <c r="O937" s="55">
        <v>30967.98</v>
      </c>
      <c r="P937" s="55">
        <v>0</v>
      </c>
      <c r="Q937" s="55">
        <v>0</v>
      </c>
      <c r="R937" s="55">
        <v>0</v>
      </c>
      <c r="S937" s="55">
        <v>30967.98</v>
      </c>
      <c r="T937" s="55">
        <v>0</v>
      </c>
      <c r="U937" s="55">
        <v>30967.98</v>
      </c>
      <c r="V937" s="55">
        <v>0</v>
      </c>
      <c r="W937" s="55">
        <v>0</v>
      </c>
      <c r="X937" s="55">
        <v>0</v>
      </c>
      <c r="Y937" s="55">
        <v>30967.98</v>
      </c>
      <c r="Z937" s="61">
        <f t="shared" si="49"/>
        <v>0</v>
      </c>
      <c r="AA937" s="59" t="str">
        <f>HLOOKUP(F937,'HY Financials'!$4:$4,1,0)</f>
        <v>HDUSTF</v>
      </c>
    </row>
    <row r="938" spans="1:27">
      <c r="A938" s="60" t="str">
        <f>IFERROR(VLOOKUP(J938,'TB mapping'!A:D,4,0),0)</f>
        <v>Ignore</v>
      </c>
      <c r="B938" s="60" t="str">
        <f>IFERROR(VLOOKUP(J938,'TB mapping'!A:C,3,0),0)</f>
        <v>Ignore</v>
      </c>
      <c r="C938" s="60" t="str">
        <f t="shared" si="47"/>
        <v>HDUSTFIgnore</v>
      </c>
      <c r="D938" s="60" t="str">
        <f t="shared" si="48"/>
        <v>HDUSTFIgnore</v>
      </c>
      <c r="E938" s="54" t="s">
        <v>790</v>
      </c>
      <c r="F938" s="54" t="s">
        <v>9</v>
      </c>
      <c r="G938" s="54" t="s">
        <v>1196</v>
      </c>
      <c r="H938" s="55">
        <v>213000</v>
      </c>
      <c r="I938" s="54" t="s">
        <v>819</v>
      </c>
      <c r="J938" s="55">
        <v>213105</v>
      </c>
      <c r="K938" s="55">
        <v>0</v>
      </c>
      <c r="L938" s="54" t="s">
        <v>902</v>
      </c>
      <c r="M938" s="54" t="s">
        <v>793</v>
      </c>
      <c r="N938" s="55">
        <v>0</v>
      </c>
      <c r="O938" s="55">
        <v>6070.6</v>
      </c>
      <c r="P938" s="55">
        <v>0</v>
      </c>
      <c r="Q938" s="55">
        <v>0</v>
      </c>
      <c r="R938" s="55">
        <v>0</v>
      </c>
      <c r="S938" s="55">
        <v>6070.6</v>
      </c>
      <c r="T938" s="55">
        <v>0</v>
      </c>
      <c r="U938" s="55">
        <v>6070.6</v>
      </c>
      <c r="V938" s="55">
        <v>0</v>
      </c>
      <c r="W938" s="55">
        <v>0</v>
      </c>
      <c r="X938" s="55">
        <v>0</v>
      </c>
      <c r="Y938" s="55">
        <v>6070.6</v>
      </c>
      <c r="Z938" s="61">
        <f t="shared" si="49"/>
        <v>0</v>
      </c>
      <c r="AA938" s="59" t="str">
        <f>HLOOKUP(F938,'HY Financials'!$4:$4,1,0)</f>
        <v>HDUSTF</v>
      </c>
    </row>
    <row r="939" spans="1:27">
      <c r="A939" s="60" t="str">
        <f>IFERROR(VLOOKUP(J939,'TB mapping'!A:D,4,0),0)</f>
        <v>Ignore</v>
      </c>
      <c r="B939" s="60" t="str">
        <f>IFERROR(VLOOKUP(J939,'TB mapping'!A:C,3,0),0)</f>
        <v>Ignore</v>
      </c>
      <c r="C939" s="60" t="str">
        <f t="shared" si="47"/>
        <v>HDUSTFIgnore</v>
      </c>
      <c r="D939" s="60" t="str">
        <f t="shared" si="48"/>
        <v>HDUSTFIgnore</v>
      </c>
      <c r="E939" s="54" t="s">
        <v>790</v>
      </c>
      <c r="F939" s="54" t="s">
        <v>9</v>
      </c>
      <c r="G939" s="54" t="s">
        <v>1196</v>
      </c>
      <c r="H939" s="55">
        <v>213000</v>
      </c>
      <c r="I939" s="54" t="s">
        <v>819</v>
      </c>
      <c r="J939" s="55">
        <v>213141</v>
      </c>
      <c r="K939" s="55">
        <v>0</v>
      </c>
      <c r="L939" s="54" t="s">
        <v>903</v>
      </c>
      <c r="M939" s="54" t="s">
        <v>793</v>
      </c>
      <c r="N939" s="55">
        <v>0</v>
      </c>
      <c r="O939" s="55">
        <v>448.04</v>
      </c>
      <c r="P939" s="55">
        <v>0</v>
      </c>
      <c r="Q939" s="55">
        <v>0</v>
      </c>
      <c r="R939" s="55">
        <v>0</v>
      </c>
      <c r="S939" s="55">
        <v>448.04</v>
      </c>
      <c r="T939" s="55">
        <v>0</v>
      </c>
      <c r="U939" s="55">
        <v>448.04</v>
      </c>
      <c r="V939" s="55">
        <v>0</v>
      </c>
      <c r="W939" s="55">
        <v>0</v>
      </c>
      <c r="X939" s="55">
        <v>0</v>
      </c>
      <c r="Y939" s="55">
        <v>448.04</v>
      </c>
      <c r="Z939" s="61">
        <f t="shared" si="49"/>
        <v>0</v>
      </c>
      <c r="AA939" s="59" t="str">
        <f>HLOOKUP(F939,'HY Financials'!$4:$4,1,0)</f>
        <v>HDUSTF</v>
      </c>
    </row>
    <row r="940" spans="1:27">
      <c r="A940" s="60" t="str">
        <f>IFERROR(VLOOKUP(J940,'TB mapping'!A:D,4,0),0)</f>
        <v>Ignore</v>
      </c>
      <c r="B940" s="60" t="str">
        <f>IFERROR(VLOOKUP(J940,'TB mapping'!A:C,3,0),0)</f>
        <v>Ignore</v>
      </c>
      <c r="C940" s="60" t="str">
        <f t="shared" si="47"/>
        <v>HDUSTFIgnore</v>
      </c>
      <c r="D940" s="60" t="str">
        <f t="shared" si="48"/>
        <v>HDUSTFIgnore</v>
      </c>
      <c r="E940" s="54" t="s">
        <v>790</v>
      </c>
      <c r="F940" s="54" t="s">
        <v>9</v>
      </c>
      <c r="G940" s="54" t="s">
        <v>1196</v>
      </c>
      <c r="H940" s="55">
        <v>213000</v>
      </c>
      <c r="I940" s="54" t="s">
        <v>819</v>
      </c>
      <c r="J940" s="55">
        <v>213143</v>
      </c>
      <c r="K940" s="55">
        <v>0</v>
      </c>
      <c r="L940" s="54" t="s">
        <v>820</v>
      </c>
      <c r="M940" s="54" t="s">
        <v>793</v>
      </c>
      <c r="N940" s="55">
        <v>0</v>
      </c>
      <c r="O940" s="55">
        <v>26865.31</v>
      </c>
      <c r="P940" s="55">
        <v>-28764.45</v>
      </c>
      <c r="Q940" s="55">
        <v>0</v>
      </c>
      <c r="R940" s="55">
        <v>-1899.14</v>
      </c>
      <c r="S940" s="55">
        <v>0</v>
      </c>
      <c r="T940" s="55">
        <v>0</v>
      </c>
      <c r="U940" s="55">
        <v>26865.31</v>
      </c>
      <c r="V940" s="55">
        <v>-28764.45</v>
      </c>
      <c r="W940" s="55">
        <v>0</v>
      </c>
      <c r="X940" s="55">
        <v>-1899.14</v>
      </c>
      <c r="Y940" s="55">
        <v>0</v>
      </c>
      <c r="Z940" s="61">
        <f t="shared" si="49"/>
        <v>-2.876445E-3</v>
      </c>
      <c r="AA940" s="59" t="str">
        <f>HLOOKUP(F940,'HY Financials'!$4:$4,1,0)</f>
        <v>HDUSTF</v>
      </c>
    </row>
    <row r="941" spans="1:27">
      <c r="A941" s="60">
        <f>IFERROR(VLOOKUP(J941,'TB mapping'!A:D,4,0),0)</f>
        <v>0</v>
      </c>
      <c r="B941" s="60">
        <f>IFERROR(VLOOKUP(J941,'TB mapping'!A:C,3,0),0)</f>
        <v>0</v>
      </c>
      <c r="C941" s="60" t="str">
        <f t="shared" si="47"/>
        <v>HDUSTF0</v>
      </c>
      <c r="D941" s="60" t="str">
        <f t="shared" si="48"/>
        <v>HDUSTF0</v>
      </c>
      <c r="E941" s="54" t="s">
        <v>790</v>
      </c>
      <c r="F941" s="54" t="s">
        <v>9</v>
      </c>
      <c r="G941" s="54" t="s">
        <v>1196</v>
      </c>
      <c r="H941" s="55">
        <v>213000</v>
      </c>
      <c r="I941" s="54" t="s">
        <v>819</v>
      </c>
      <c r="J941" s="55">
        <v>213173</v>
      </c>
      <c r="K941" s="55">
        <v>0</v>
      </c>
      <c r="L941" s="54" t="s">
        <v>2072</v>
      </c>
      <c r="M941" s="54" t="s">
        <v>793</v>
      </c>
      <c r="N941" s="55">
        <v>0</v>
      </c>
      <c r="O941" s="55">
        <v>4835.76</v>
      </c>
      <c r="P941" s="55">
        <v>-5177.6000000000004</v>
      </c>
      <c r="Q941" s="55">
        <v>0</v>
      </c>
      <c r="R941" s="55">
        <v>-341.84</v>
      </c>
      <c r="S941" s="55">
        <v>0</v>
      </c>
      <c r="T941" s="55">
        <v>0</v>
      </c>
      <c r="U941" s="55">
        <v>4835.76</v>
      </c>
      <c r="V941" s="55">
        <v>-5177.6000000000004</v>
      </c>
      <c r="W941" s="55">
        <v>0</v>
      </c>
      <c r="X941" s="55">
        <v>-341.84</v>
      </c>
      <c r="Y941" s="55">
        <v>0</v>
      </c>
      <c r="Z941" s="61">
        <f t="shared" si="49"/>
        <v>-5.1776000000000003E-4</v>
      </c>
      <c r="AA941" s="59" t="str">
        <f>HLOOKUP(F941,'HY Financials'!$4:$4,1,0)</f>
        <v>HDUSTF</v>
      </c>
    </row>
    <row r="942" spans="1:27">
      <c r="A942" s="60" t="str">
        <f>IFERROR(VLOOKUP(J942,'TB mapping'!A:D,4,0),0)</f>
        <v>Ignore</v>
      </c>
      <c r="B942" s="60" t="str">
        <f>IFERROR(VLOOKUP(J942,'TB mapping'!A:C,3,0),0)</f>
        <v>Ignore</v>
      </c>
      <c r="C942" s="60" t="str">
        <f t="shared" si="47"/>
        <v>HDUSTFIgnore</v>
      </c>
      <c r="D942" s="60" t="str">
        <f t="shared" si="48"/>
        <v>HDUSTFIgnore</v>
      </c>
      <c r="E942" s="54" t="s">
        <v>790</v>
      </c>
      <c r="F942" s="54" t="s">
        <v>9</v>
      </c>
      <c r="G942" s="54" t="s">
        <v>1196</v>
      </c>
      <c r="H942" s="55">
        <v>213000</v>
      </c>
      <c r="I942" s="54" t="s">
        <v>819</v>
      </c>
      <c r="J942" s="55">
        <v>213500</v>
      </c>
      <c r="K942" s="55">
        <v>0</v>
      </c>
      <c r="L942" s="54" t="s">
        <v>821</v>
      </c>
      <c r="M942" s="54" t="s">
        <v>793</v>
      </c>
      <c r="N942" s="55">
        <v>0</v>
      </c>
      <c r="O942" s="55">
        <v>201242.73</v>
      </c>
      <c r="P942" s="55">
        <v>0</v>
      </c>
      <c r="Q942" s="55">
        <v>241115.94</v>
      </c>
      <c r="R942" s="55">
        <v>0</v>
      </c>
      <c r="S942" s="55">
        <v>442358.67</v>
      </c>
      <c r="T942" s="55">
        <v>0</v>
      </c>
      <c r="U942" s="55">
        <v>201242.73</v>
      </c>
      <c r="V942" s="55">
        <v>0</v>
      </c>
      <c r="W942" s="55">
        <v>241115.94</v>
      </c>
      <c r="X942" s="55">
        <v>0</v>
      </c>
      <c r="Y942" s="55">
        <v>442358.67</v>
      </c>
      <c r="Z942" s="61">
        <f t="shared" si="49"/>
        <v>2.4111594E-2</v>
      </c>
      <c r="AA942" s="59" t="str">
        <f>HLOOKUP(F942,'HY Financials'!$4:$4,1,0)</f>
        <v>HDUSTF</v>
      </c>
    </row>
    <row r="943" spans="1:27">
      <c r="A943" s="60" t="str">
        <f>IFERROR(VLOOKUP(J943,'TB mapping'!A:D,4,0),0)</f>
        <v>Ignore</v>
      </c>
      <c r="B943" s="60" t="str">
        <f>IFERROR(VLOOKUP(J943,'TB mapping'!A:C,3,0),0)</f>
        <v>Ignore</v>
      </c>
      <c r="C943" s="60" t="str">
        <f t="shared" si="47"/>
        <v>HDUSTFIgnore</v>
      </c>
      <c r="D943" s="60" t="str">
        <f t="shared" si="48"/>
        <v>HDUSTFIgnore</v>
      </c>
      <c r="E943" s="54" t="s">
        <v>790</v>
      </c>
      <c r="F943" s="54" t="s">
        <v>9</v>
      </c>
      <c r="G943" s="54" t="s">
        <v>1196</v>
      </c>
      <c r="H943" s="55">
        <v>213000</v>
      </c>
      <c r="I943" s="54" t="s">
        <v>819</v>
      </c>
      <c r="J943" s="55">
        <v>213504</v>
      </c>
      <c r="K943" s="55">
        <v>0</v>
      </c>
      <c r="L943" s="54" t="s">
        <v>822</v>
      </c>
      <c r="M943" s="54" t="s">
        <v>793</v>
      </c>
      <c r="N943" s="55">
        <v>0</v>
      </c>
      <c r="O943" s="55">
        <v>11742.12</v>
      </c>
      <c r="P943" s="55">
        <v>0</v>
      </c>
      <c r="Q943" s="55">
        <v>0</v>
      </c>
      <c r="R943" s="55">
        <v>0</v>
      </c>
      <c r="S943" s="55">
        <v>11742.12</v>
      </c>
      <c r="T943" s="55">
        <v>0</v>
      </c>
      <c r="U943" s="55">
        <v>11742.12</v>
      </c>
      <c r="V943" s="55">
        <v>0</v>
      </c>
      <c r="W943" s="55">
        <v>0</v>
      </c>
      <c r="X943" s="55">
        <v>0</v>
      </c>
      <c r="Y943" s="55">
        <v>11742.12</v>
      </c>
      <c r="Z943" s="61">
        <f t="shared" si="49"/>
        <v>0</v>
      </c>
      <c r="AA943" s="59" t="str">
        <f>HLOOKUP(F943,'HY Financials'!$4:$4,1,0)</f>
        <v>HDUSTF</v>
      </c>
    </row>
    <row r="944" spans="1:27">
      <c r="A944" s="60" t="str">
        <f>IFERROR(VLOOKUP(J944,'TB mapping'!A:D,4,0),0)</f>
        <v>Ignore</v>
      </c>
      <c r="B944" s="60" t="str">
        <f>IFERROR(VLOOKUP(J944,'TB mapping'!A:C,3,0),0)</f>
        <v>Ignore</v>
      </c>
      <c r="C944" s="60" t="str">
        <f t="shared" si="47"/>
        <v>HDUSTFIgnore</v>
      </c>
      <c r="D944" s="60" t="str">
        <f t="shared" si="48"/>
        <v>HDUSTFIgnore</v>
      </c>
      <c r="E944" s="54" t="s">
        <v>790</v>
      </c>
      <c r="F944" s="54" t="s">
        <v>9</v>
      </c>
      <c r="G944" s="54" t="s">
        <v>1196</v>
      </c>
      <c r="H944" s="55">
        <v>301000</v>
      </c>
      <c r="I944" s="54" t="s">
        <v>823</v>
      </c>
      <c r="J944" s="55">
        <v>310000</v>
      </c>
      <c r="K944" s="55">
        <v>0</v>
      </c>
      <c r="L944" s="54" t="s">
        <v>824</v>
      </c>
      <c r="M944" s="54" t="s">
        <v>793</v>
      </c>
      <c r="N944" s="55">
        <v>0</v>
      </c>
      <c r="O944" s="55">
        <v>1482303645.3299999</v>
      </c>
      <c r="P944" s="55">
        <v>-98461257.719999999</v>
      </c>
      <c r="Q944" s="55">
        <v>0</v>
      </c>
      <c r="R944" s="55">
        <v>0</v>
      </c>
      <c r="S944" s="55">
        <v>1383842387.6099999</v>
      </c>
      <c r="T944" s="55">
        <v>0</v>
      </c>
      <c r="U944" s="55">
        <v>1482303645.3299999</v>
      </c>
      <c r="V944" s="55">
        <v>-98461257.719999999</v>
      </c>
      <c r="W944" s="55">
        <v>0</v>
      </c>
      <c r="X944" s="55">
        <v>0</v>
      </c>
      <c r="Y944" s="55">
        <v>1383842387.6099999</v>
      </c>
      <c r="Z944" s="61">
        <f t="shared" si="49"/>
        <v>138.38423876099998</v>
      </c>
      <c r="AA944" s="59" t="str">
        <f>HLOOKUP(F944,'HY Financials'!$4:$4,1,0)</f>
        <v>HDUSTF</v>
      </c>
    </row>
    <row r="945" spans="1:27">
      <c r="A945" s="60" t="str">
        <f>IFERROR(VLOOKUP(J945,'TB mapping'!A:D,4,0),0)</f>
        <v>Ignore</v>
      </c>
      <c r="B945" s="60" t="str">
        <f>IFERROR(VLOOKUP(J945,'TB mapping'!A:C,3,0),0)</f>
        <v>Ignore</v>
      </c>
      <c r="C945" s="60" t="str">
        <f t="shared" si="47"/>
        <v>HDUSTFIgnore</v>
      </c>
      <c r="D945" s="60" t="str">
        <f t="shared" si="48"/>
        <v>HDUSTFIgnore</v>
      </c>
      <c r="E945" s="54" t="s">
        <v>790</v>
      </c>
      <c r="F945" s="54" t="s">
        <v>9</v>
      </c>
      <c r="G945" s="54" t="s">
        <v>1196</v>
      </c>
      <c r="H945" s="55">
        <v>303000</v>
      </c>
      <c r="I945" s="54" t="s">
        <v>825</v>
      </c>
      <c r="J945" s="55">
        <v>303201</v>
      </c>
      <c r="K945" s="55">
        <v>0</v>
      </c>
      <c r="L945" s="54" t="s">
        <v>904</v>
      </c>
      <c r="M945" s="54" t="s">
        <v>793</v>
      </c>
      <c r="N945" s="55">
        <v>-864864.91</v>
      </c>
      <c r="O945" s="55">
        <v>0</v>
      </c>
      <c r="P945" s="55">
        <v>0</v>
      </c>
      <c r="Q945" s="55">
        <v>0</v>
      </c>
      <c r="R945" s="55">
        <v>-864864.91</v>
      </c>
      <c r="S945" s="55">
        <v>0</v>
      </c>
      <c r="T945" s="55">
        <v>-864864.91</v>
      </c>
      <c r="U945" s="55">
        <v>0</v>
      </c>
      <c r="V945" s="55">
        <v>0</v>
      </c>
      <c r="W945" s="55">
        <v>0</v>
      </c>
      <c r="X945" s="55">
        <v>-864864.91</v>
      </c>
      <c r="Y945" s="55">
        <v>0</v>
      </c>
      <c r="Z945" s="61">
        <f t="shared" si="49"/>
        <v>0</v>
      </c>
      <c r="AA945" s="59" t="str">
        <f>HLOOKUP(F945,'HY Financials'!$4:$4,1,0)</f>
        <v>HDUSTF</v>
      </c>
    </row>
    <row r="946" spans="1:27">
      <c r="A946" s="60" t="str">
        <f>IFERROR(VLOOKUP(J946,'TB mapping'!A:D,4,0),0)</f>
        <v>Ignore</v>
      </c>
      <c r="B946" s="60" t="str">
        <f>IFERROR(VLOOKUP(J946,'TB mapping'!A:C,3,0),0)</f>
        <v>Ignore</v>
      </c>
      <c r="C946" s="60" t="str">
        <f t="shared" si="47"/>
        <v>HDUSTFIgnore</v>
      </c>
      <c r="D946" s="60" t="str">
        <f t="shared" si="48"/>
        <v>HDUSTFIgnore</v>
      </c>
      <c r="E946" s="54" t="s">
        <v>790</v>
      </c>
      <c r="F946" s="54" t="s">
        <v>9</v>
      </c>
      <c r="G946" s="54" t="s">
        <v>1196</v>
      </c>
      <c r="H946" s="55">
        <v>303000</v>
      </c>
      <c r="I946" s="54" t="s">
        <v>825</v>
      </c>
      <c r="J946" s="55">
        <v>303207</v>
      </c>
      <c r="K946" s="55">
        <v>0</v>
      </c>
      <c r="L946" s="54" t="s">
        <v>826</v>
      </c>
      <c r="M946" s="54" t="s">
        <v>793</v>
      </c>
      <c r="N946" s="55">
        <v>0</v>
      </c>
      <c r="O946" s="55">
        <v>28995292.940000001</v>
      </c>
      <c r="P946" s="55">
        <v>0</v>
      </c>
      <c r="Q946" s="55">
        <v>153099109.75</v>
      </c>
      <c r="R946" s="55">
        <v>0</v>
      </c>
      <c r="S946" s="55">
        <v>182094402.69</v>
      </c>
      <c r="T946" s="55">
        <v>0</v>
      </c>
      <c r="U946" s="55">
        <v>28995292.940000001</v>
      </c>
      <c r="V946" s="55">
        <v>0</v>
      </c>
      <c r="W946" s="55">
        <v>153099109.75</v>
      </c>
      <c r="X946" s="55">
        <v>0</v>
      </c>
      <c r="Y946" s="55">
        <v>182094402.69</v>
      </c>
      <c r="Z946" s="61">
        <f t="shared" si="49"/>
        <v>15.309910974999999</v>
      </c>
      <c r="AA946" s="59" t="str">
        <f>HLOOKUP(F946,'HY Financials'!$4:$4,1,0)</f>
        <v>HDUSTF</v>
      </c>
    </row>
    <row r="947" spans="1:27">
      <c r="A947" s="60" t="str">
        <f>IFERROR(VLOOKUP(J947,'TB mapping'!A:D,4,0),0)</f>
        <v>Ignore</v>
      </c>
      <c r="B947" s="60" t="str">
        <f>IFERROR(VLOOKUP(J947,'TB mapping'!A:C,3,0),0)</f>
        <v>Ignore</v>
      </c>
      <c r="C947" s="60" t="str">
        <f t="shared" si="47"/>
        <v>HDUSTFIgnore</v>
      </c>
      <c r="D947" s="60" t="str">
        <f t="shared" si="48"/>
        <v>HDUSTFIgnore</v>
      </c>
      <c r="E947" s="54" t="s">
        <v>790</v>
      </c>
      <c r="F947" s="54" t="s">
        <v>9</v>
      </c>
      <c r="G947" s="54" t="s">
        <v>1196</v>
      </c>
      <c r="H947" s="55">
        <v>303000</v>
      </c>
      <c r="I947" s="54" t="s">
        <v>825</v>
      </c>
      <c r="J947" s="55">
        <v>303213</v>
      </c>
      <c r="K947" s="55">
        <v>0</v>
      </c>
      <c r="L947" s="54" t="s">
        <v>964</v>
      </c>
      <c r="M947" s="54" t="s">
        <v>793</v>
      </c>
      <c r="N947" s="55">
        <v>0</v>
      </c>
      <c r="O947" s="55">
        <v>3077.17</v>
      </c>
      <c r="P947" s="55">
        <v>0</v>
      </c>
      <c r="Q947" s="55">
        <v>0</v>
      </c>
      <c r="R947" s="55">
        <v>0</v>
      </c>
      <c r="S947" s="55">
        <v>3077.17</v>
      </c>
      <c r="T947" s="55">
        <v>0</v>
      </c>
      <c r="U947" s="55">
        <v>3077.17</v>
      </c>
      <c r="V947" s="55">
        <v>0</v>
      </c>
      <c r="W947" s="55">
        <v>0</v>
      </c>
      <c r="X947" s="55">
        <v>0</v>
      </c>
      <c r="Y947" s="55">
        <v>3077.17</v>
      </c>
      <c r="Z947" s="61">
        <f t="shared" si="49"/>
        <v>0</v>
      </c>
      <c r="AA947" s="59" t="str">
        <f>HLOOKUP(F947,'HY Financials'!$4:$4,1,0)</f>
        <v>HDUSTF</v>
      </c>
    </row>
    <row r="948" spans="1:27">
      <c r="A948" s="60" t="str">
        <f>IFERROR(VLOOKUP(J948,'TB mapping'!A:D,4,0),0)</f>
        <v>Ignore</v>
      </c>
      <c r="B948" s="60" t="str">
        <f>IFERROR(VLOOKUP(J948,'TB mapping'!A:C,3,0),0)</f>
        <v>Ignore</v>
      </c>
      <c r="C948" s="60" t="str">
        <f t="shared" si="47"/>
        <v>HDUSTFIgnore</v>
      </c>
      <c r="D948" s="60" t="str">
        <f t="shared" si="48"/>
        <v>HDUSTFIgnore</v>
      </c>
      <c r="E948" s="54" t="s">
        <v>790</v>
      </c>
      <c r="F948" s="54" t="s">
        <v>9</v>
      </c>
      <c r="G948" s="54" t="s">
        <v>1196</v>
      </c>
      <c r="H948" s="55">
        <v>303000</v>
      </c>
      <c r="I948" s="54" t="s">
        <v>825</v>
      </c>
      <c r="J948" s="55">
        <v>303215</v>
      </c>
      <c r="K948" s="55">
        <v>0</v>
      </c>
      <c r="L948" s="54" t="s">
        <v>965</v>
      </c>
      <c r="M948" s="54" t="s">
        <v>793</v>
      </c>
      <c r="N948" s="55">
        <v>-9541.76</v>
      </c>
      <c r="O948" s="55">
        <v>0</v>
      </c>
      <c r="P948" s="55">
        <v>0</v>
      </c>
      <c r="Q948" s="55">
        <v>0</v>
      </c>
      <c r="R948" s="55">
        <v>-9541.76</v>
      </c>
      <c r="S948" s="55">
        <v>0</v>
      </c>
      <c r="T948" s="55">
        <v>-9541.76</v>
      </c>
      <c r="U948" s="55">
        <v>0</v>
      </c>
      <c r="V948" s="55">
        <v>0</v>
      </c>
      <c r="W948" s="55">
        <v>0</v>
      </c>
      <c r="X948" s="55">
        <v>-9541.76</v>
      </c>
      <c r="Y948" s="55">
        <v>0</v>
      </c>
      <c r="Z948" s="61">
        <f t="shared" si="49"/>
        <v>0</v>
      </c>
      <c r="AA948" s="59" t="str">
        <f>HLOOKUP(F948,'HY Financials'!$4:$4,1,0)</f>
        <v>HDUSTF</v>
      </c>
    </row>
    <row r="949" spans="1:27">
      <c r="A949" s="60" t="str">
        <f>IFERROR(VLOOKUP(J949,'TB mapping'!A:D,4,0),0)</f>
        <v>Ignore</v>
      </c>
      <c r="B949" s="60" t="str">
        <f>IFERROR(VLOOKUP(J949,'TB mapping'!A:C,3,0),0)</f>
        <v>Ignore</v>
      </c>
      <c r="C949" s="60" t="str">
        <f t="shared" si="47"/>
        <v>HDUSTFIgnore</v>
      </c>
      <c r="D949" s="60" t="str">
        <f t="shared" si="48"/>
        <v>HDUSTFIgnore</v>
      </c>
      <c r="E949" s="54" t="s">
        <v>790</v>
      </c>
      <c r="F949" s="54" t="s">
        <v>9</v>
      </c>
      <c r="G949" s="54" t="s">
        <v>1196</v>
      </c>
      <c r="H949" s="55">
        <v>303000</v>
      </c>
      <c r="I949" s="54" t="s">
        <v>825</v>
      </c>
      <c r="J949" s="55">
        <v>303227</v>
      </c>
      <c r="K949" s="55">
        <v>0</v>
      </c>
      <c r="L949" s="54" t="s">
        <v>907</v>
      </c>
      <c r="M949" s="54" t="s">
        <v>793</v>
      </c>
      <c r="N949" s="55">
        <v>-3294667.43</v>
      </c>
      <c r="O949" s="55">
        <v>0</v>
      </c>
      <c r="P949" s="55">
        <v>-122736.37</v>
      </c>
      <c r="Q949" s="55">
        <v>0</v>
      </c>
      <c r="R949" s="55">
        <v>-3417403.8</v>
      </c>
      <c r="S949" s="55">
        <v>0</v>
      </c>
      <c r="T949" s="55">
        <v>-3294667.43</v>
      </c>
      <c r="U949" s="55">
        <v>0</v>
      </c>
      <c r="V949" s="55">
        <v>-122736.37</v>
      </c>
      <c r="W949" s="55">
        <v>0</v>
      </c>
      <c r="X949" s="55">
        <v>-3417403.8</v>
      </c>
      <c r="Y949" s="55">
        <v>0</v>
      </c>
      <c r="Z949" s="61">
        <f t="shared" si="49"/>
        <v>-1.2273636999999999E-2</v>
      </c>
      <c r="AA949" s="59" t="str">
        <f>HLOOKUP(F949,'HY Financials'!$4:$4,1,0)</f>
        <v>HDUSTF</v>
      </c>
    </row>
    <row r="950" spans="1:27">
      <c r="A950" s="60" t="str">
        <f>IFERROR(VLOOKUP(J950,'TB mapping'!A:D,4,0),0)</f>
        <v>Ignore</v>
      </c>
      <c r="B950" s="60" t="str">
        <f>IFERROR(VLOOKUP(J950,'TB mapping'!A:C,3,0),0)</f>
        <v>Ignore</v>
      </c>
      <c r="C950" s="60" t="str">
        <f t="shared" si="47"/>
        <v>HDUSTFIgnore</v>
      </c>
      <c r="D950" s="60" t="str">
        <f t="shared" si="48"/>
        <v>HDUSTFIgnore</v>
      </c>
      <c r="E950" s="54" t="s">
        <v>790</v>
      </c>
      <c r="F950" s="54" t="s">
        <v>9</v>
      </c>
      <c r="G950" s="54" t="s">
        <v>1196</v>
      </c>
      <c r="H950" s="55">
        <v>303000</v>
      </c>
      <c r="I950" s="54" t="s">
        <v>825</v>
      </c>
      <c r="J950" s="55">
        <v>303245</v>
      </c>
      <c r="K950" s="55">
        <v>0</v>
      </c>
      <c r="L950" s="54" t="s">
        <v>880</v>
      </c>
      <c r="M950" s="54" t="s">
        <v>793</v>
      </c>
      <c r="N950" s="55">
        <v>0</v>
      </c>
      <c r="O950" s="55">
        <v>521999617.95999998</v>
      </c>
      <c r="P950" s="55">
        <v>-251051458.84</v>
      </c>
      <c r="Q950" s="55">
        <v>0</v>
      </c>
      <c r="R950" s="55">
        <v>0</v>
      </c>
      <c r="S950" s="55">
        <v>270948159.12</v>
      </c>
      <c r="T950" s="55">
        <v>0</v>
      </c>
      <c r="U950" s="55">
        <v>521999617.95999998</v>
      </c>
      <c r="V950" s="55">
        <v>-251051458.84</v>
      </c>
      <c r="W950" s="55">
        <v>0</v>
      </c>
      <c r="X950" s="55">
        <v>0</v>
      </c>
      <c r="Y950" s="55">
        <v>270948159.12</v>
      </c>
      <c r="Z950" s="61">
        <f t="shared" si="49"/>
        <v>-25.105145883999999</v>
      </c>
      <c r="AA950" s="59" t="str">
        <f>HLOOKUP(F950,'HY Financials'!$4:$4,1,0)</f>
        <v>HDUSTF</v>
      </c>
    </row>
    <row r="951" spans="1:27">
      <c r="A951" s="60" t="str">
        <f>IFERROR(VLOOKUP(J951,'TB mapping'!A:D,4,0),0)</f>
        <v>Ignore</v>
      </c>
      <c r="B951" s="60" t="str">
        <f>IFERROR(VLOOKUP(J951,'TB mapping'!A:C,3,0),0)</f>
        <v>Ignore</v>
      </c>
      <c r="C951" s="60" t="str">
        <f t="shared" si="47"/>
        <v>HDUSTFIgnore</v>
      </c>
      <c r="D951" s="60" t="str">
        <f t="shared" si="48"/>
        <v>HDUSTFIgnore</v>
      </c>
      <c r="E951" s="54" t="s">
        <v>790</v>
      </c>
      <c r="F951" s="54" t="s">
        <v>9</v>
      </c>
      <c r="G951" s="54" t="s">
        <v>1196</v>
      </c>
      <c r="H951" s="55">
        <v>303000</v>
      </c>
      <c r="I951" s="54" t="s">
        <v>825</v>
      </c>
      <c r="J951" s="55">
        <v>303248</v>
      </c>
      <c r="K951" s="55">
        <v>0</v>
      </c>
      <c r="L951" s="54" t="s">
        <v>966</v>
      </c>
      <c r="M951" s="54" t="s">
        <v>793</v>
      </c>
      <c r="N951" s="55">
        <v>-859.08</v>
      </c>
      <c r="O951" s="55">
        <v>0</v>
      </c>
      <c r="P951" s="55">
        <v>-106.26</v>
      </c>
      <c r="Q951" s="55">
        <v>0</v>
      </c>
      <c r="R951" s="55">
        <v>-965.34</v>
      </c>
      <c r="S951" s="55">
        <v>0</v>
      </c>
      <c r="T951" s="55">
        <v>-859.08</v>
      </c>
      <c r="U951" s="55">
        <v>0</v>
      </c>
      <c r="V951" s="55">
        <v>-106.26</v>
      </c>
      <c r="W951" s="55">
        <v>0</v>
      </c>
      <c r="X951" s="55">
        <v>-965.34</v>
      </c>
      <c r="Y951" s="55">
        <v>0</v>
      </c>
      <c r="Z951" s="61">
        <f t="shared" si="49"/>
        <v>-1.0626000000000001E-5</v>
      </c>
      <c r="AA951" s="59" t="str">
        <f>HLOOKUP(F951,'HY Financials'!$4:$4,1,0)</f>
        <v>HDUSTF</v>
      </c>
    </row>
    <row r="952" spans="1:27">
      <c r="A952" s="60" t="str">
        <f>IFERROR(VLOOKUP(J952,'TB mapping'!A:D,4,0),0)</f>
        <v>Ignore</v>
      </c>
      <c r="B952" s="60" t="str">
        <f>IFERROR(VLOOKUP(J952,'TB mapping'!A:C,3,0),0)</f>
        <v>Ignore</v>
      </c>
      <c r="C952" s="60" t="str">
        <f t="shared" si="47"/>
        <v>HDUSTFIgnore</v>
      </c>
      <c r="D952" s="60" t="str">
        <f t="shared" si="48"/>
        <v>HDUSTFIgnore</v>
      </c>
      <c r="E952" s="54" t="s">
        <v>790</v>
      </c>
      <c r="F952" s="54" t="s">
        <v>9</v>
      </c>
      <c r="G952" s="54" t="s">
        <v>1196</v>
      </c>
      <c r="H952" s="55">
        <v>303000</v>
      </c>
      <c r="I952" s="54" t="s">
        <v>825</v>
      </c>
      <c r="J952" s="55">
        <v>303266</v>
      </c>
      <c r="K952" s="55">
        <v>0</v>
      </c>
      <c r="L952" s="54" t="s">
        <v>967</v>
      </c>
      <c r="M952" s="54" t="s">
        <v>793</v>
      </c>
      <c r="N952" s="55">
        <v>0</v>
      </c>
      <c r="O952" s="55">
        <v>3063.78</v>
      </c>
      <c r="P952" s="55">
        <v>-2114.39</v>
      </c>
      <c r="Q952" s="55">
        <v>0</v>
      </c>
      <c r="R952" s="55">
        <v>0</v>
      </c>
      <c r="S952" s="55">
        <v>949.39</v>
      </c>
      <c r="T952" s="55">
        <v>0</v>
      </c>
      <c r="U952" s="55">
        <v>3063.78</v>
      </c>
      <c r="V952" s="55">
        <v>-2114.39</v>
      </c>
      <c r="W952" s="55">
        <v>0</v>
      </c>
      <c r="X952" s="55">
        <v>0</v>
      </c>
      <c r="Y952" s="55">
        <v>949.39</v>
      </c>
      <c r="Z952" s="61">
        <f t="shared" si="49"/>
        <v>-2.1143899999999998E-4</v>
      </c>
      <c r="AA952" s="59" t="str">
        <f>HLOOKUP(F952,'HY Financials'!$4:$4,1,0)</f>
        <v>HDUSTF</v>
      </c>
    </row>
    <row r="953" spans="1:27">
      <c r="A953" s="60" t="str">
        <f>IFERROR(VLOOKUP(J953,'TB mapping'!A:D,4,0),0)</f>
        <v>Ignore</v>
      </c>
      <c r="B953" s="60" t="str">
        <f>IFERROR(VLOOKUP(J953,'TB mapping'!A:C,3,0),0)</f>
        <v>Ignore</v>
      </c>
      <c r="C953" s="60" t="str">
        <f t="shared" si="47"/>
        <v>HDUSTFIgnore</v>
      </c>
      <c r="D953" s="60" t="str">
        <f t="shared" si="48"/>
        <v>HDUSTFIgnore</v>
      </c>
      <c r="E953" s="54" t="s">
        <v>790</v>
      </c>
      <c r="F953" s="54" t="s">
        <v>9</v>
      </c>
      <c r="G953" s="54" t="s">
        <v>1196</v>
      </c>
      <c r="H953" s="55">
        <v>303000</v>
      </c>
      <c r="I953" s="54" t="s">
        <v>825</v>
      </c>
      <c r="J953" s="55">
        <v>303268</v>
      </c>
      <c r="K953" s="55">
        <v>0</v>
      </c>
      <c r="L953" s="54" t="s">
        <v>968</v>
      </c>
      <c r="M953" s="54" t="s">
        <v>793</v>
      </c>
      <c r="N953" s="55">
        <v>-239891.58</v>
      </c>
      <c r="O953" s="55">
        <v>0</v>
      </c>
      <c r="P953" s="55">
        <v>-6592.36</v>
      </c>
      <c r="Q953" s="55">
        <v>0</v>
      </c>
      <c r="R953" s="55">
        <v>-246483.94</v>
      </c>
      <c r="S953" s="55">
        <v>0</v>
      </c>
      <c r="T953" s="55">
        <v>-239891.58</v>
      </c>
      <c r="U953" s="55">
        <v>0</v>
      </c>
      <c r="V953" s="55">
        <v>-6592.36</v>
      </c>
      <c r="W953" s="55">
        <v>0</v>
      </c>
      <c r="X953" s="55">
        <v>-246483.94</v>
      </c>
      <c r="Y953" s="55">
        <v>0</v>
      </c>
      <c r="Z953" s="61">
        <f t="shared" si="49"/>
        <v>-6.59236E-4</v>
      </c>
      <c r="AA953" s="59" t="str">
        <f>HLOOKUP(F953,'HY Financials'!$4:$4,1,0)</f>
        <v>HDUSTF</v>
      </c>
    </row>
    <row r="954" spans="1:27">
      <c r="A954" s="60" t="str">
        <f>IFERROR(VLOOKUP(J954,'TB mapping'!A:D,4,0),0)</f>
        <v>Ignore</v>
      </c>
      <c r="B954" s="60" t="str">
        <f>IFERROR(VLOOKUP(J954,'TB mapping'!A:C,3,0),0)</f>
        <v>Ignore</v>
      </c>
      <c r="C954" s="60" t="str">
        <f t="shared" si="47"/>
        <v>HDUSTFIgnore</v>
      </c>
      <c r="D954" s="60" t="str">
        <f t="shared" si="48"/>
        <v>HDUSTFIgnore</v>
      </c>
      <c r="E954" s="54" t="s">
        <v>790</v>
      </c>
      <c r="F954" s="54" t="s">
        <v>9</v>
      </c>
      <c r="G954" s="54" t="s">
        <v>1196</v>
      </c>
      <c r="H954" s="55">
        <v>303000</v>
      </c>
      <c r="I954" s="54" t="s">
        <v>825</v>
      </c>
      <c r="J954" s="55">
        <v>303273</v>
      </c>
      <c r="K954" s="55">
        <v>0</v>
      </c>
      <c r="L954" s="54" t="s">
        <v>969</v>
      </c>
      <c r="M954" s="54" t="s">
        <v>793</v>
      </c>
      <c r="N954" s="55">
        <v>0</v>
      </c>
      <c r="O954" s="55">
        <v>277898.03999999998</v>
      </c>
      <c r="P954" s="55">
        <v>-32025.83</v>
      </c>
      <c r="Q954" s="55">
        <v>0</v>
      </c>
      <c r="R954" s="55">
        <v>0</v>
      </c>
      <c r="S954" s="55">
        <v>245872.21</v>
      </c>
      <c r="T954" s="55">
        <v>0</v>
      </c>
      <c r="U954" s="55">
        <v>277898.03999999998</v>
      </c>
      <c r="V954" s="55">
        <v>-32025.83</v>
      </c>
      <c r="W954" s="55">
        <v>0</v>
      </c>
      <c r="X954" s="55">
        <v>0</v>
      </c>
      <c r="Y954" s="55">
        <v>245872.21</v>
      </c>
      <c r="Z954" s="61">
        <f t="shared" si="49"/>
        <v>-3.2025830000000002E-3</v>
      </c>
      <c r="AA954" s="59" t="str">
        <f>HLOOKUP(F954,'HY Financials'!$4:$4,1,0)</f>
        <v>HDUSTF</v>
      </c>
    </row>
    <row r="955" spans="1:27">
      <c r="A955" s="60" t="str">
        <f>IFERROR(VLOOKUP(J955,'TB mapping'!A:D,4,0),0)</f>
        <v>Ignore</v>
      </c>
      <c r="B955" s="60" t="str">
        <f>IFERROR(VLOOKUP(J955,'TB mapping'!A:C,3,0),0)</f>
        <v>Ignore</v>
      </c>
      <c r="C955" s="60" t="str">
        <f t="shared" si="47"/>
        <v>HDUSTFIgnore</v>
      </c>
      <c r="D955" s="60" t="str">
        <f t="shared" si="48"/>
        <v>HDUSTFIgnore</v>
      </c>
      <c r="E955" s="54" t="s">
        <v>790</v>
      </c>
      <c r="F955" s="54" t="s">
        <v>9</v>
      </c>
      <c r="G955" s="54" t="s">
        <v>1196</v>
      </c>
      <c r="H955" s="55">
        <v>303000</v>
      </c>
      <c r="I955" s="54" t="s">
        <v>825</v>
      </c>
      <c r="J955" s="55">
        <v>303274</v>
      </c>
      <c r="K955" s="55">
        <v>0</v>
      </c>
      <c r="L955" s="54" t="s">
        <v>970</v>
      </c>
      <c r="M955" s="54" t="s">
        <v>793</v>
      </c>
      <c r="N955" s="55">
        <v>-2277420.58</v>
      </c>
      <c r="O955" s="55">
        <v>0</v>
      </c>
      <c r="P955" s="55">
        <v>-8882.98</v>
      </c>
      <c r="Q955" s="55">
        <v>0</v>
      </c>
      <c r="R955" s="55">
        <v>-2286303.56</v>
      </c>
      <c r="S955" s="55">
        <v>0</v>
      </c>
      <c r="T955" s="55">
        <v>-2277420.58</v>
      </c>
      <c r="U955" s="55">
        <v>0</v>
      </c>
      <c r="V955" s="55">
        <v>-8882.98</v>
      </c>
      <c r="W955" s="55">
        <v>0</v>
      </c>
      <c r="X955" s="55">
        <v>-2286303.56</v>
      </c>
      <c r="Y955" s="55">
        <v>0</v>
      </c>
      <c r="Z955" s="61">
        <f t="shared" si="49"/>
        <v>-8.8829799999999993E-4</v>
      </c>
      <c r="AA955" s="59" t="str">
        <f>HLOOKUP(F955,'HY Financials'!$4:$4,1,0)</f>
        <v>HDUSTF</v>
      </c>
    </row>
    <row r="956" spans="1:27">
      <c r="A956" s="60" t="str">
        <f>IFERROR(VLOOKUP(J956,'TB mapping'!A:D,4,0),0)</f>
        <v>Ignore</v>
      </c>
      <c r="B956" s="60" t="str">
        <f>IFERROR(VLOOKUP(J956,'TB mapping'!A:C,3,0),0)</f>
        <v>Ignore</v>
      </c>
      <c r="C956" s="60" t="str">
        <f t="shared" si="47"/>
        <v>HDUSTFIgnore</v>
      </c>
      <c r="D956" s="60" t="str">
        <f t="shared" si="48"/>
        <v>HDUSTFIgnore</v>
      </c>
      <c r="E956" s="54" t="s">
        <v>790</v>
      </c>
      <c r="F956" s="54" t="s">
        <v>9</v>
      </c>
      <c r="G956" s="54" t="s">
        <v>1196</v>
      </c>
      <c r="H956" s="55">
        <v>303000</v>
      </c>
      <c r="I956" s="54" t="s">
        <v>825</v>
      </c>
      <c r="J956" s="55">
        <v>303277</v>
      </c>
      <c r="K956" s="55">
        <v>0</v>
      </c>
      <c r="L956" s="54" t="s">
        <v>1011</v>
      </c>
      <c r="M956" s="54" t="s">
        <v>793</v>
      </c>
      <c r="N956" s="55">
        <v>-144</v>
      </c>
      <c r="O956" s="55">
        <v>0</v>
      </c>
      <c r="P956" s="55">
        <v>0</v>
      </c>
      <c r="Q956" s="55">
        <v>0</v>
      </c>
      <c r="R956" s="55">
        <v>-144</v>
      </c>
      <c r="S956" s="55">
        <v>0</v>
      </c>
      <c r="T956" s="55">
        <v>-144</v>
      </c>
      <c r="U956" s="55">
        <v>0</v>
      </c>
      <c r="V956" s="55">
        <v>0</v>
      </c>
      <c r="W956" s="55">
        <v>0</v>
      </c>
      <c r="X956" s="55">
        <v>-144</v>
      </c>
      <c r="Y956" s="55">
        <v>0</v>
      </c>
      <c r="Z956" s="61">
        <f t="shared" si="49"/>
        <v>0</v>
      </c>
      <c r="AA956" s="59" t="str">
        <f>HLOOKUP(F956,'HY Financials'!$4:$4,1,0)</f>
        <v>HDUSTF</v>
      </c>
    </row>
    <row r="957" spans="1:27">
      <c r="A957" s="60" t="str">
        <f>IFERROR(VLOOKUP(J957,'TB mapping'!A:D,4,0),0)</f>
        <v>Ignore</v>
      </c>
      <c r="B957" s="60" t="str">
        <f>IFERROR(VLOOKUP(J957,'TB mapping'!A:C,3,0),0)</f>
        <v>Ignore</v>
      </c>
      <c r="C957" s="60" t="str">
        <f t="shared" si="47"/>
        <v>HDUSTFIgnore</v>
      </c>
      <c r="D957" s="60" t="str">
        <f t="shared" si="48"/>
        <v>HDUSTFIgnore</v>
      </c>
      <c r="E957" s="54" t="s">
        <v>790</v>
      </c>
      <c r="F957" s="54" t="s">
        <v>9</v>
      </c>
      <c r="G957" s="54" t="s">
        <v>1196</v>
      </c>
      <c r="H957" s="55">
        <v>303000</v>
      </c>
      <c r="I957" s="54" t="s">
        <v>825</v>
      </c>
      <c r="J957" s="55">
        <v>303278</v>
      </c>
      <c r="K957" s="55">
        <v>0</v>
      </c>
      <c r="L957" s="54" t="s">
        <v>1043</v>
      </c>
      <c r="M957" s="54" t="s">
        <v>793</v>
      </c>
      <c r="N957" s="55">
        <v>-5321985.16</v>
      </c>
      <c r="O957" s="55">
        <v>0</v>
      </c>
      <c r="P957" s="55">
        <v>0</v>
      </c>
      <c r="Q957" s="55">
        <v>0</v>
      </c>
      <c r="R957" s="55">
        <v>-5321985.16</v>
      </c>
      <c r="S957" s="55">
        <v>0</v>
      </c>
      <c r="T957" s="55">
        <v>-5321985.16</v>
      </c>
      <c r="U957" s="55">
        <v>0</v>
      </c>
      <c r="V957" s="55">
        <v>0</v>
      </c>
      <c r="W957" s="55">
        <v>0</v>
      </c>
      <c r="X957" s="55">
        <v>-5321985.16</v>
      </c>
      <c r="Y957" s="55">
        <v>0</v>
      </c>
      <c r="Z957" s="61">
        <f t="shared" si="49"/>
        <v>0</v>
      </c>
      <c r="AA957" s="59" t="str">
        <f>HLOOKUP(F957,'HY Financials'!$4:$4,1,0)</f>
        <v>HDUSTF</v>
      </c>
    </row>
    <row r="958" spans="1:27">
      <c r="A958" s="60" t="str">
        <f>IFERROR(VLOOKUP(J958,'TB mapping'!A:D,4,0),0)</f>
        <v>Ignore</v>
      </c>
      <c r="B958" s="60" t="str">
        <f>IFERROR(VLOOKUP(J958,'TB mapping'!A:C,3,0),0)</f>
        <v>Ignore</v>
      </c>
      <c r="C958" s="60" t="str">
        <f t="shared" si="47"/>
        <v>HDUSTFIgnore</v>
      </c>
      <c r="D958" s="60" t="str">
        <f t="shared" si="48"/>
        <v>HDUSTFIgnore</v>
      </c>
      <c r="E958" s="54" t="s">
        <v>790</v>
      </c>
      <c r="F958" s="54" t="s">
        <v>9</v>
      </c>
      <c r="G958" s="54" t="s">
        <v>1196</v>
      </c>
      <c r="H958" s="55">
        <v>303000</v>
      </c>
      <c r="I958" s="54" t="s">
        <v>825</v>
      </c>
      <c r="J958" s="55">
        <v>303279</v>
      </c>
      <c r="K958" s="55">
        <v>0</v>
      </c>
      <c r="L958" s="54" t="s">
        <v>1012</v>
      </c>
      <c r="M958" s="54" t="s">
        <v>793</v>
      </c>
      <c r="N958" s="55">
        <v>-17073.16</v>
      </c>
      <c r="O958" s="55">
        <v>0</v>
      </c>
      <c r="P958" s="55">
        <v>0</v>
      </c>
      <c r="Q958" s="55">
        <v>0</v>
      </c>
      <c r="R958" s="55">
        <v>-17073.16</v>
      </c>
      <c r="S958" s="55">
        <v>0</v>
      </c>
      <c r="T958" s="55">
        <v>-17073.16</v>
      </c>
      <c r="U958" s="55">
        <v>0</v>
      </c>
      <c r="V958" s="55">
        <v>0</v>
      </c>
      <c r="W958" s="55">
        <v>0</v>
      </c>
      <c r="X958" s="55">
        <v>-17073.16</v>
      </c>
      <c r="Y958" s="55">
        <v>0</v>
      </c>
      <c r="Z958" s="61">
        <f t="shared" si="49"/>
        <v>0</v>
      </c>
      <c r="AA958" s="59" t="str">
        <f>HLOOKUP(F958,'HY Financials'!$4:$4,1,0)</f>
        <v>HDUSTF</v>
      </c>
    </row>
    <row r="959" spans="1:27">
      <c r="A959" s="60" t="str">
        <f>IFERROR(VLOOKUP(J959,'TB mapping'!A:D,4,0),0)</f>
        <v>Ignore</v>
      </c>
      <c r="B959" s="60" t="str">
        <f>IFERROR(VLOOKUP(J959,'TB mapping'!A:C,3,0),0)</f>
        <v>Ignore</v>
      </c>
      <c r="C959" s="60" t="str">
        <f t="shared" si="47"/>
        <v>HDUSTFIgnore</v>
      </c>
      <c r="D959" s="60" t="str">
        <f t="shared" si="48"/>
        <v>HDUSTFIgnore</v>
      </c>
      <c r="E959" s="54" t="s">
        <v>790</v>
      </c>
      <c r="F959" s="54" t="s">
        <v>9</v>
      </c>
      <c r="G959" s="54" t="s">
        <v>1196</v>
      </c>
      <c r="H959" s="55">
        <v>303000</v>
      </c>
      <c r="I959" s="54" t="s">
        <v>825</v>
      </c>
      <c r="J959" s="55">
        <v>303280</v>
      </c>
      <c r="K959" s="55">
        <v>0</v>
      </c>
      <c r="L959" s="54" t="s">
        <v>1013</v>
      </c>
      <c r="M959" s="54" t="s">
        <v>793</v>
      </c>
      <c r="N959" s="55">
        <v>0</v>
      </c>
      <c r="O959" s="55">
        <v>473725</v>
      </c>
      <c r="P959" s="55">
        <v>0</v>
      </c>
      <c r="Q959" s="55">
        <v>0</v>
      </c>
      <c r="R959" s="55">
        <v>0</v>
      </c>
      <c r="S959" s="55">
        <v>473725</v>
      </c>
      <c r="T959" s="55">
        <v>0</v>
      </c>
      <c r="U959" s="55">
        <v>473725</v>
      </c>
      <c r="V959" s="55">
        <v>0</v>
      </c>
      <c r="W959" s="55">
        <v>0</v>
      </c>
      <c r="X959" s="55">
        <v>0</v>
      </c>
      <c r="Y959" s="55">
        <v>473725</v>
      </c>
      <c r="Z959" s="61">
        <f t="shared" si="49"/>
        <v>0</v>
      </c>
      <c r="AA959" s="59" t="str">
        <f>HLOOKUP(F959,'HY Financials'!$4:$4,1,0)</f>
        <v>HDUSTF</v>
      </c>
    </row>
    <row r="960" spans="1:27">
      <c r="A960" s="60" t="str">
        <f>IFERROR(VLOOKUP(J960,'TB mapping'!A:D,4,0),0)</f>
        <v>Ignore</v>
      </c>
      <c r="B960" s="60" t="str">
        <f>IFERROR(VLOOKUP(J960,'TB mapping'!A:C,3,0),0)</f>
        <v>Ignore</v>
      </c>
      <c r="C960" s="60" t="str">
        <f t="shared" si="47"/>
        <v>HDUSTFIgnore</v>
      </c>
      <c r="D960" s="60" t="str">
        <f t="shared" si="48"/>
        <v>HDUSTFIgnore</v>
      </c>
      <c r="E960" s="54" t="s">
        <v>790</v>
      </c>
      <c r="F960" s="54" t="s">
        <v>9</v>
      </c>
      <c r="G960" s="54" t="s">
        <v>1196</v>
      </c>
      <c r="H960" s="55">
        <v>303000</v>
      </c>
      <c r="I960" s="54" t="s">
        <v>825</v>
      </c>
      <c r="J960" s="55">
        <v>303378</v>
      </c>
      <c r="K960" s="55">
        <v>0</v>
      </c>
      <c r="L960" s="54" t="s">
        <v>1044</v>
      </c>
      <c r="M960" s="54" t="s">
        <v>793</v>
      </c>
      <c r="N960" s="55">
        <v>-871417.13</v>
      </c>
      <c r="O960" s="55">
        <v>0</v>
      </c>
      <c r="P960" s="55">
        <v>0</v>
      </c>
      <c r="Q960" s="55">
        <v>0</v>
      </c>
      <c r="R960" s="55">
        <v>-871417.13</v>
      </c>
      <c r="S960" s="55">
        <v>0</v>
      </c>
      <c r="T960" s="55">
        <v>-871417.13</v>
      </c>
      <c r="U960" s="55">
        <v>0</v>
      </c>
      <c r="V960" s="55">
        <v>0</v>
      </c>
      <c r="W960" s="55">
        <v>0</v>
      </c>
      <c r="X960" s="55">
        <v>-871417.13</v>
      </c>
      <c r="Y960" s="55">
        <v>0</v>
      </c>
      <c r="Z960" s="61">
        <f t="shared" si="49"/>
        <v>0</v>
      </c>
      <c r="AA960" s="59" t="str">
        <f>HLOOKUP(F960,'HY Financials'!$4:$4,1,0)</f>
        <v>HDUSTF</v>
      </c>
    </row>
    <row r="961" spans="1:27">
      <c r="A961" s="60" t="str">
        <f>IFERROR(VLOOKUP(J961,'TB mapping'!A:D,4,0),0)</f>
        <v>Ignore</v>
      </c>
      <c r="B961" s="60" t="str">
        <f>IFERROR(VLOOKUP(J961,'TB mapping'!A:C,3,0),0)</f>
        <v>Ignore</v>
      </c>
      <c r="C961" s="60" t="str">
        <f t="shared" si="47"/>
        <v>HDUSTFIgnore</v>
      </c>
      <c r="D961" s="60" t="str">
        <f t="shared" si="48"/>
        <v>HDUSTFIgnore</v>
      </c>
      <c r="E961" s="54" t="s">
        <v>790</v>
      </c>
      <c r="F961" s="54" t="s">
        <v>9</v>
      </c>
      <c r="G961" s="54" t="s">
        <v>1196</v>
      </c>
      <c r="H961" s="55">
        <v>303000</v>
      </c>
      <c r="I961" s="54" t="s">
        <v>825</v>
      </c>
      <c r="J961" s="55">
        <v>390000</v>
      </c>
      <c r="K961" s="55">
        <v>0</v>
      </c>
      <c r="L961" s="54" t="s">
        <v>827</v>
      </c>
      <c r="M961" s="54" t="s">
        <v>793</v>
      </c>
      <c r="N961" s="55">
        <v>0</v>
      </c>
      <c r="O961" s="55">
        <v>1628641798.4200001</v>
      </c>
      <c r="P961" s="55">
        <v>0</v>
      </c>
      <c r="Q961" s="55">
        <v>0</v>
      </c>
      <c r="R961" s="55">
        <v>0</v>
      </c>
      <c r="S961" s="55">
        <v>1628641798.4200001</v>
      </c>
      <c r="T961" s="55">
        <v>0</v>
      </c>
      <c r="U961" s="55">
        <v>1628641798.4200001</v>
      </c>
      <c r="V961" s="55">
        <v>0</v>
      </c>
      <c r="W961" s="55">
        <v>0</v>
      </c>
      <c r="X961" s="55">
        <v>0</v>
      </c>
      <c r="Y961" s="55">
        <v>1628641798.4200001</v>
      </c>
      <c r="Z961" s="61">
        <f t="shared" si="49"/>
        <v>0</v>
      </c>
      <c r="AA961" s="59" t="str">
        <f>HLOOKUP(F961,'HY Financials'!$4:$4,1,0)</f>
        <v>HDUSTF</v>
      </c>
    </row>
    <row r="962" spans="1:27">
      <c r="A962" s="60" t="str">
        <f>IFERROR(VLOOKUP(J962,'TB mapping'!A:D,4,0),0)</f>
        <v>Ignore</v>
      </c>
      <c r="B962" s="60" t="str">
        <f>IFERROR(VLOOKUP(J962,'TB mapping'!A:C,3,0),0)</f>
        <v>Ignore</v>
      </c>
      <c r="C962" s="60" t="str">
        <f t="shared" si="47"/>
        <v>HDUSTFIgnore</v>
      </c>
      <c r="D962" s="60" t="str">
        <f t="shared" si="48"/>
        <v>HDUSTFIgnore</v>
      </c>
      <c r="E962" s="54" t="s">
        <v>790</v>
      </c>
      <c r="F962" s="54" t="s">
        <v>9</v>
      </c>
      <c r="G962" s="54" t="s">
        <v>1196</v>
      </c>
      <c r="H962" s="55">
        <v>303000</v>
      </c>
      <c r="I962" s="54" t="s">
        <v>825</v>
      </c>
      <c r="J962" s="55">
        <v>390001</v>
      </c>
      <c r="K962" s="55">
        <v>0</v>
      </c>
      <c r="L962" s="54" t="s">
        <v>916</v>
      </c>
      <c r="M962" s="54" t="s">
        <v>793</v>
      </c>
      <c r="N962" s="55">
        <v>-4093443.21</v>
      </c>
      <c r="O962" s="55">
        <v>0</v>
      </c>
      <c r="P962" s="55">
        <v>0</v>
      </c>
      <c r="Q962" s="55">
        <v>0</v>
      </c>
      <c r="R962" s="55">
        <v>-4093443.21</v>
      </c>
      <c r="S962" s="55">
        <v>0</v>
      </c>
      <c r="T962" s="55">
        <v>-4093443.21</v>
      </c>
      <c r="U962" s="55">
        <v>0</v>
      </c>
      <c r="V962" s="55">
        <v>0</v>
      </c>
      <c r="W962" s="55">
        <v>0</v>
      </c>
      <c r="X962" s="55">
        <v>-4093443.21</v>
      </c>
      <c r="Y962" s="55">
        <v>0</v>
      </c>
      <c r="Z962" s="61">
        <f t="shared" si="49"/>
        <v>0</v>
      </c>
      <c r="AA962" s="59" t="str">
        <f>HLOOKUP(F962,'HY Financials'!$4:$4,1,0)</f>
        <v>HDUSTF</v>
      </c>
    </row>
    <row r="963" spans="1:27">
      <c r="A963" s="60" t="str">
        <f>IFERROR(VLOOKUP(J963,'TB mapping'!A:D,4,0),0)</f>
        <v>Ignore</v>
      </c>
      <c r="B963" s="60" t="str">
        <f>IFERROR(VLOOKUP(J963,'TB mapping'!A:C,3,0),0)</f>
        <v>Ignore</v>
      </c>
      <c r="C963" s="60" t="str">
        <f t="shared" si="47"/>
        <v>HDUSTFIgnore</v>
      </c>
      <c r="D963" s="60" t="str">
        <f t="shared" si="48"/>
        <v>HDUSTFIgnore</v>
      </c>
      <c r="E963" s="54" t="s">
        <v>790</v>
      </c>
      <c r="F963" s="54" t="s">
        <v>9</v>
      </c>
      <c r="G963" s="54" t="s">
        <v>1196</v>
      </c>
      <c r="H963" s="55">
        <v>303000</v>
      </c>
      <c r="I963" s="54" t="s">
        <v>825</v>
      </c>
      <c r="J963" s="55">
        <v>390405</v>
      </c>
      <c r="K963" s="55">
        <v>0</v>
      </c>
      <c r="L963" s="54" t="s">
        <v>828</v>
      </c>
      <c r="M963" s="54" t="s">
        <v>793</v>
      </c>
      <c r="N963" s="55">
        <v>0</v>
      </c>
      <c r="O963" s="55">
        <v>6058860.1100000003</v>
      </c>
      <c r="P963" s="55">
        <v>0</v>
      </c>
      <c r="Q963" s="55">
        <v>0</v>
      </c>
      <c r="R963" s="55">
        <v>0</v>
      </c>
      <c r="S963" s="55">
        <v>6058860.1100000003</v>
      </c>
      <c r="T963" s="55">
        <v>0</v>
      </c>
      <c r="U963" s="55">
        <v>6058860.1100000003</v>
      </c>
      <c r="V963" s="55">
        <v>0</v>
      </c>
      <c r="W963" s="55">
        <v>0</v>
      </c>
      <c r="X963" s="55">
        <v>0</v>
      </c>
      <c r="Y963" s="55">
        <v>6058860.1100000003</v>
      </c>
      <c r="Z963" s="61">
        <f t="shared" si="49"/>
        <v>0</v>
      </c>
      <c r="AA963" s="59" t="str">
        <f>HLOOKUP(F963,'HY Financials'!$4:$4,1,0)</f>
        <v>HDUSTF</v>
      </c>
    </row>
    <row r="964" spans="1:27">
      <c r="A964" s="60" t="str">
        <f>IFERROR(VLOOKUP(J964,'TB mapping'!A:D,4,0),0)</f>
        <v>Ignore</v>
      </c>
      <c r="B964" s="60" t="str">
        <f>IFERROR(VLOOKUP(J964,'TB mapping'!A:C,3,0),0)</f>
        <v>Ignore</v>
      </c>
      <c r="C964" s="60" t="str">
        <f t="shared" ref="C964:C1027" si="50">F964&amp;A964</f>
        <v>HDUSTFIgnore</v>
      </c>
      <c r="D964" s="60" t="str">
        <f t="shared" ref="D964:D1027" si="51">F964&amp;B964</f>
        <v>HDUSTFIgnore</v>
      </c>
      <c r="E964" s="54" t="s">
        <v>790</v>
      </c>
      <c r="F964" s="54" t="s">
        <v>9</v>
      </c>
      <c r="G964" s="54" t="s">
        <v>1196</v>
      </c>
      <c r="H964" s="55">
        <v>303000</v>
      </c>
      <c r="I964" s="54" t="s">
        <v>825</v>
      </c>
      <c r="J964" s="55">
        <v>390407</v>
      </c>
      <c r="K964" s="55">
        <v>0</v>
      </c>
      <c r="L964" s="54" t="s">
        <v>829</v>
      </c>
      <c r="M964" s="54" t="s">
        <v>793</v>
      </c>
      <c r="N964" s="55">
        <v>-320689133.06</v>
      </c>
      <c r="O964" s="55">
        <v>0</v>
      </c>
      <c r="P964" s="55">
        <v>0</v>
      </c>
      <c r="Q964" s="55">
        <v>0</v>
      </c>
      <c r="R964" s="55">
        <v>-320689133.06</v>
      </c>
      <c r="S964" s="55">
        <v>0</v>
      </c>
      <c r="T964" s="55">
        <v>-320689133.06</v>
      </c>
      <c r="U964" s="55">
        <v>0</v>
      </c>
      <c r="V964" s="55">
        <v>0</v>
      </c>
      <c r="W964" s="55">
        <v>0</v>
      </c>
      <c r="X964" s="55">
        <v>-320689133.06</v>
      </c>
      <c r="Y964" s="55">
        <v>0</v>
      </c>
      <c r="Z964" s="61">
        <f t="shared" ref="Z964:Z1027" si="52">IF(I964="Issue Capital",(X964+Y964)/10000000,(V964+W964)/10000000)</f>
        <v>0</v>
      </c>
      <c r="AA964" s="59" t="str">
        <f>HLOOKUP(F964,'HY Financials'!$4:$4,1,0)</f>
        <v>HDUSTF</v>
      </c>
    </row>
    <row r="965" spans="1:27">
      <c r="A965" s="60" t="str">
        <f>IFERROR(VLOOKUP(J965,'TB mapping'!A:D,4,0),0)</f>
        <v>Ignore</v>
      </c>
      <c r="B965" s="60" t="str">
        <f>IFERROR(VLOOKUP(J965,'TB mapping'!A:C,3,0),0)</f>
        <v>Ignore</v>
      </c>
      <c r="C965" s="60" t="str">
        <f t="shared" si="50"/>
        <v>HDUSTFIgnore</v>
      </c>
      <c r="D965" s="60" t="str">
        <f t="shared" si="51"/>
        <v>HDUSTFIgnore</v>
      </c>
      <c r="E965" s="54" t="s">
        <v>790</v>
      </c>
      <c r="F965" s="54" t="s">
        <v>9</v>
      </c>
      <c r="G965" s="54" t="s">
        <v>1196</v>
      </c>
      <c r="H965" s="55">
        <v>303000</v>
      </c>
      <c r="I965" s="54" t="s">
        <v>825</v>
      </c>
      <c r="J965" s="55">
        <v>390413</v>
      </c>
      <c r="K965" s="55">
        <v>0</v>
      </c>
      <c r="L965" s="54" t="s">
        <v>971</v>
      </c>
      <c r="M965" s="54" t="s">
        <v>793</v>
      </c>
      <c r="N965" s="55">
        <v>-26660811.039999999</v>
      </c>
      <c r="O965" s="55">
        <v>0</v>
      </c>
      <c r="P965" s="55">
        <v>0</v>
      </c>
      <c r="Q965" s="55">
        <v>0</v>
      </c>
      <c r="R965" s="55">
        <v>-26660811.039999999</v>
      </c>
      <c r="S965" s="55">
        <v>0</v>
      </c>
      <c r="T965" s="55">
        <v>-26660811.039999999</v>
      </c>
      <c r="U965" s="55">
        <v>0</v>
      </c>
      <c r="V965" s="55">
        <v>0</v>
      </c>
      <c r="W965" s="55">
        <v>0</v>
      </c>
      <c r="X965" s="55">
        <v>-26660811.039999999</v>
      </c>
      <c r="Y965" s="55">
        <v>0</v>
      </c>
      <c r="Z965" s="61">
        <f t="shared" si="52"/>
        <v>0</v>
      </c>
      <c r="AA965" s="59" t="str">
        <f>HLOOKUP(F965,'HY Financials'!$4:$4,1,0)</f>
        <v>HDUSTF</v>
      </c>
    </row>
    <row r="966" spans="1:27">
      <c r="A966" s="60" t="str">
        <f>IFERROR(VLOOKUP(J966,'TB mapping'!A:D,4,0),0)</f>
        <v>Ignore</v>
      </c>
      <c r="B966" s="60" t="str">
        <f>IFERROR(VLOOKUP(J966,'TB mapping'!A:C,3,0),0)</f>
        <v>Ignore</v>
      </c>
      <c r="C966" s="60" t="str">
        <f t="shared" si="50"/>
        <v>HDUSTFIgnore</v>
      </c>
      <c r="D966" s="60" t="str">
        <f t="shared" si="51"/>
        <v>HDUSTFIgnore</v>
      </c>
      <c r="E966" s="54" t="s">
        <v>790</v>
      </c>
      <c r="F966" s="54" t="s">
        <v>9</v>
      </c>
      <c r="G966" s="54" t="s">
        <v>1196</v>
      </c>
      <c r="H966" s="55">
        <v>303000</v>
      </c>
      <c r="I966" s="54" t="s">
        <v>825</v>
      </c>
      <c r="J966" s="55">
        <v>390415</v>
      </c>
      <c r="K966" s="55">
        <v>0</v>
      </c>
      <c r="L966" s="54" t="s">
        <v>972</v>
      </c>
      <c r="M966" s="54" t="s">
        <v>793</v>
      </c>
      <c r="N966" s="55">
        <v>-11218794.380000001</v>
      </c>
      <c r="O966" s="55">
        <v>0</v>
      </c>
      <c r="P966" s="55">
        <v>0</v>
      </c>
      <c r="Q966" s="55">
        <v>0</v>
      </c>
      <c r="R966" s="55">
        <v>-11218794.380000001</v>
      </c>
      <c r="S966" s="55">
        <v>0</v>
      </c>
      <c r="T966" s="55">
        <v>-11218794.380000001</v>
      </c>
      <c r="U966" s="55">
        <v>0</v>
      </c>
      <c r="V966" s="55">
        <v>0</v>
      </c>
      <c r="W966" s="55">
        <v>0</v>
      </c>
      <c r="X966" s="55">
        <v>-11218794.380000001</v>
      </c>
      <c r="Y966" s="55">
        <v>0</v>
      </c>
      <c r="Z966" s="61">
        <f t="shared" si="52"/>
        <v>0</v>
      </c>
      <c r="AA966" s="59" t="str">
        <f>HLOOKUP(F966,'HY Financials'!$4:$4,1,0)</f>
        <v>HDUSTF</v>
      </c>
    </row>
    <row r="967" spans="1:27">
      <c r="A967" s="60" t="str">
        <f>IFERROR(VLOOKUP(J967,'TB mapping'!A:D,4,0),0)</f>
        <v>Ignore</v>
      </c>
      <c r="B967" s="60" t="str">
        <f>IFERROR(VLOOKUP(J967,'TB mapping'!A:C,3,0),0)</f>
        <v>Ignore</v>
      </c>
      <c r="C967" s="60" t="str">
        <f t="shared" si="50"/>
        <v>HDUSTFIgnore</v>
      </c>
      <c r="D967" s="60" t="str">
        <f t="shared" si="51"/>
        <v>HDUSTFIgnore</v>
      </c>
      <c r="E967" s="54" t="s">
        <v>790</v>
      </c>
      <c r="F967" s="54" t="s">
        <v>9</v>
      </c>
      <c r="G967" s="54" t="s">
        <v>1196</v>
      </c>
      <c r="H967" s="55">
        <v>303000</v>
      </c>
      <c r="I967" s="54" t="s">
        <v>825</v>
      </c>
      <c r="J967" s="55">
        <v>390427</v>
      </c>
      <c r="K967" s="55">
        <v>0</v>
      </c>
      <c r="L967" s="54" t="s">
        <v>919</v>
      </c>
      <c r="M967" s="54" t="s">
        <v>793</v>
      </c>
      <c r="N967" s="55">
        <v>-89420544.209999993</v>
      </c>
      <c r="O967" s="55">
        <v>0</v>
      </c>
      <c r="P967" s="55">
        <v>0</v>
      </c>
      <c r="Q967" s="55">
        <v>0</v>
      </c>
      <c r="R967" s="55">
        <v>-89420544.209999993</v>
      </c>
      <c r="S967" s="55">
        <v>0</v>
      </c>
      <c r="T967" s="55">
        <v>-89420544.209999993</v>
      </c>
      <c r="U967" s="55">
        <v>0</v>
      </c>
      <c r="V967" s="55">
        <v>0</v>
      </c>
      <c r="W967" s="55">
        <v>0</v>
      </c>
      <c r="X967" s="55">
        <v>-89420544.209999993</v>
      </c>
      <c r="Y967" s="55">
        <v>0</v>
      </c>
      <c r="Z967" s="61">
        <f t="shared" si="52"/>
        <v>0</v>
      </c>
      <c r="AA967" s="59" t="str">
        <f>HLOOKUP(F967,'HY Financials'!$4:$4,1,0)</f>
        <v>HDUSTF</v>
      </c>
    </row>
    <row r="968" spans="1:27">
      <c r="A968" s="60" t="str">
        <f>IFERROR(VLOOKUP(J968,'TB mapping'!A:D,4,0),0)</f>
        <v>Ignore</v>
      </c>
      <c r="B968" s="60" t="str">
        <f>IFERROR(VLOOKUP(J968,'TB mapping'!A:C,3,0),0)</f>
        <v>Ignore</v>
      </c>
      <c r="C968" s="60" t="str">
        <f t="shared" si="50"/>
        <v>HDUSTFIgnore</v>
      </c>
      <c r="D968" s="60" t="str">
        <f t="shared" si="51"/>
        <v>HDUSTFIgnore</v>
      </c>
      <c r="E968" s="54" t="s">
        <v>790</v>
      </c>
      <c r="F968" s="54" t="s">
        <v>9</v>
      </c>
      <c r="G968" s="54" t="s">
        <v>1196</v>
      </c>
      <c r="H968" s="55">
        <v>303000</v>
      </c>
      <c r="I968" s="54" t="s">
        <v>825</v>
      </c>
      <c r="J968" s="55">
        <v>390445</v>
      </c>
      <c r="K968" s="55">
        <v>0</v>
      </c>
      <c r="L968" s="54" t="s">
        <v>881</v>
      </c>
      <c r="M968" s="54" t="s">
        <v>793</v>
      </c>
      <c r="N968" s="55">
        <v>0</v>
      </c>
      <c r="O968" s="55">
        <v>59588708.100000001</v>
      </c>
      <c r="P968" s="55">
        <v>0</v>
      </c>
      <c r="Q968" s="55">
        <v>0</v>
      </c>
      <c r="R968" s="55">
        <v>0</v>
      </c>
      <c r="S968" s="55">
        <v>59588708.100000001</v>
      </c>
      <c r="T968" s="55">
        <v>0</v>
      </c>
      <c r="U968" s="55">
        <v>59588708.100000001</v>
      </c>
      <c r="V968" s="55">
        <v>0</v>
      </c>
      <c r="W968" s="55">
        <v>0</v>
      </c>
      <c r="X968" s="55">
        <v>0</v>
      </c>
      <c r="Y968" s="55">
        <v>59588708.100000001</v>
      </c>
      <c r="Z968" s="61">
        <f t="shared" si="52"/>
        <v>0</v>
      </c>
      <c r="AA968" s="59" t="str">
        <f>HLOOKUP(F968,'HY Financials'!$4:$4,1,0)</f>
        <v>HDUSTF</v>
      </c>
    </row>
    <row r="969" spans="1:27">
      <c r="A969" s="60" t="str">
        <f>IFERROR(VLOOKUP(J969,'TB mapping'!A:D,4,0),0)</f>
        <v>Ignore</v>
      </c>
      <c r="B969" s="60" t="str">
        <f>IFERROR(VLOOKUP(J969,'TB mapping'!A:C,3,0),0)</f>
        <v>Ignore</v>
      </c>
      <c r="C969" s="60" t="str">
        <f t="shared" si="50"/>
        <v>HDUSTFIgnore</v>
      </c>
      <c r="D969" s="60" t="str">
        <f t="shared" si="51"/>
        <v>HDUSTFIgnore</v>
      </c>
      <c r="E969" s="54" t="s">
        <v>790</v>
      </c>
      <c r="F969" s="54" t="s">
        <v>9</v>
      </c>
      <c r="G969" s="54" t="s">
        <v>1196</v>
      </c>
      <c r="H969" s="55">
        <v>303000</v>
      </c>
      <c r="I969" s="54" t="s">
        <v>825</v>
      </c>
      <c r="J969" s="55">
        <v>390448</v>
      </c>
      <c r="K969" s="55">
        <v>0</v>
      </c>
      <c r="L969" s="54" t="s">
        <v>922</v>
      </c>
      <c r="M969" s="54" t="s">
        <v>793</v>
      </c>
      <c r="N969" s="55">
        <v>-3254392.41</v>
      </c>
      <c r="O969" s="55">
        <v>0</v>
      </c>
      <c r="P969" s="55">
        <v>0</v>
      </c>
      <c r="Q969" s="55">
        <v>0</v>
      </c>
      <c r="R969" s="55">
        <v>-3254392.41</v>
      </c>
      <c r="S969" s="55">
        <v>0</v>
      </c>
      <c r="T969" s="55">
        <v>-3254392.41</v>
      </c>
      <c r="U969" s="55">
        <v>0</v>
      </c>
      <c r="V969" s="55">
        <v>0</v>
      </c>
      <c r="W969" s="55">
        <v>0</v>
      </c>
      <c r="X969" s="55">
        <v>-3254392.41</v>
      </c>
      <c r="Y969" s="55">
        <v>0</v>
      </c>
      <c r="Z969" s="61">
        <f t="shared" si="52"/>
        <v>0</v>
      </c>
      <c r="AA969" s="59" t="str">
        <f>HLOOKUP(F969,'HY Financials'!$4:$4,1,0)</f>
        <v>HDUSTF</v>
      </c>
    </row>
    <row r="970" spans="1:27">
      <c r="A970" s="60" t="str">
        <f>IFERROR(VLOOKUP(J970,'TB mapping'!A:D,4,0),0)</f>
        <v>Ignore</v>
      </c>
      <c r="B970" s="60" t="str">
        <f>IFERROR(VLOOKUP(J970,'TB mapping'!A:C,3,0),0)</f>
        <v>Ignore</v>
      </c>
      <c r="C970" s="60" t="str">
        <f t="shared" si="50"/>
        <v>HDUSTFIgnore</v>
      </c>
      <c r="D970" s="60" t="str">
        <f t="shared" si="51"/>
        <v>HDUSTFIgnore</v>
      </c>
      <c r="E970" s="54" t="s">
        <v>790</v>
      </c>
      <c r="F970" s="54" t="s">
        <v>9</v>
      </c>
      <c r="G970" s="54" t="s">
        <v>1196</v>
      </c>
      <c r="H970" s="55">
        <v>303000</v>
      </c>
      <c r="I970" s="54" t="s">
        <v>825</v>
      </c>
      <c r="J970" s="55">
        <v>390466</v>
      </c>
      <c r="K970" s="55">
        <v>0</v>
      </c>
      <c r="L970" s="54" t="s">
        <v>973</v>
      </c>
      <c r="M970" s="54" t="s">
        <v>793</v>
      </c>
      <c r="N970" s="55">
        <v>-41133340.909999996</v>
      </c>
      <c r="O970" s="55">
        <v>0</v>
      </c>
      <c r="P970" s="55">
        <v>0</v>
      </c>
      <c r="Q970" s="55">
        <v>0</v>
      </c>
      <c r="R970" s="55">
        <v>-41133340.909999996</v>
      </c>
      <c r="S970" s="55">
        <v>0</v>
      </c>
      <c r="T970" s="55">
        <v>-41133340.909999996</v>
      </c>
      <c r="U970" s="55">
        <v>0</v>
      </c>
      <c r="V970" s="55">
        <v>0</v>
      </c>
      <c r="W970" s="55">
        <v>0</v>
      </c>
      <c r="X970" s="55">
        <v>-41133340.909999996</v>
      </c>
      <c r="Y970" s="55">
        <v>0</v>
      </c>
      <c r="Z970" s="61">
        <f t="shared" si="52"/>
        <v>0</v>
      </c>
      <c r="AA970" s="59" t="str">
        <f>HLOOKUP(F970,'HY Financials'!$4:$4,1,0)</f>
        <v>HDUSTF</v>
      </c>
    </row>
    <row r="971" spans="1:27">
      <c r="A971" s="60" t="str">
        <f>IFERROR(VLOOKUP(J971,'TB mapping'!A:D,4,0),0)</f>
        <v>Ignore</v>
      </c>
      <c r="B971" s="60" t="str">
        <f>IFERROR(VLOOKUP(J971,'TB mapping'!A:C,3,0),0)</f>
        <v>Ignore</v>
      </c>
      <c r="C971" s="60" t="str">
        <f t="shared" si="50"/>
        <v>HDUSTFIgnore</v>
      </c>
      <c r="D971" s="60" t="str">
        <f t="shared" si="51"/>
        <v>HDUSTFIgnore</v>
      </c>
      <c r="E971" s="54" t="s">
        <v>790</v>
      </c>
      <c r="F971" s="54" t="s">
        <v>9</v>
      </c>
      <c r="G971" s="54" t="s">
        <v>1196</v>
      </c>
      <c r="H971" s="55">
        <v>303000</v>
      </c>
      <c r="I971" s="54" t="s">
        <v>825</v>
      </c>
      <c r="J971" s="55">
        <v>390468</v>
      </c>
      <c r="K971" s="55">
        <v>0</v>
      </c>
      <c r="L971" s="54" t="s">
        <v>974</v>
      </c>
      <c r="M971" s="54" t="s">
        <v>793</v>
      </c>
      <c r="N971" s="55">
        <v>-25303653.960000001</v>
      </c>
      <c r="O971" s="55">
        <v>0</v>
      </c>
      <c r="P971" s="55">
        <v>0</v>
      </c>
      <c r="Q971" s="55">
        <v>0</v>
      </c>
      <c r="R971" s="55">
        <v>-25303653.960000001</v>
      </c>
      <c r="S971" s="55">
        <v>0</v>
      </c>
      <c r="T971" s="55">
        <v>-25303653.960000001</v>
      </c>
      <c r="U971" s="55">
        <v>0</v>
      </c>
      <c r="V971" s="55">
        <v>0</v>
      </c>
      <c r="W971" s="55">
        <v>0</v>
      </c>
      <c r="X971" s="55">
        <v>-25303653.960000001</v>
      </c>
      <c r="Y971" s="55">
        <v>0</v>
      </c>
      <c r="Z971" s="61">
        <f t="shared" si="52"/>
        <v>0</v>
      </c>
      <c r="AA971" s="59" t="str">
        <f>HLOOKUP(F971,'HY Financials'!$4:$4,1,0)</f>
        <v>HDUSTF</v>
      </c>
    </row>
    <row r="972" spans="1:27">
      <c r="A972" s="60" t="str">
        <f>IFERROR(VLOOKUP(J972,'TB mapping'!A:D,4,0),0)</f>
        <v>Ignore</v>
      </c>
      <c r="B972" s="60" t="str">
        <f>IFERROR(VLOOKUP(J972,'TB mapping'!A:C,3,0),0)</f>
        <v>Ignore</v>
      </c>
      <c r="C972" s="60" t="str">
        <f t="shared" si="50"/>
        <v>HDUSTFIgnore</v>
      </c>
      <c r="D972" s="60" t="str">
        <f t="shared" si="51"/>
        <v>HDUSTFIgnore</v>
      </c>
      <c r="E972" s="54" t="s">
        <v>790</v>
      </c>
      <c r="F972" s="54" t="s">
        <v>9</v>
      </c>
      <c r="G972" s="54" t="s">
        <v>1196</v>
      </c>
      <c r="H972" s="55">
        <v>303000</v>
      </c>
      <c r="I972" s="54" t="s">
        <v>825</v>
      </c>
      <c r="J972" s="55">
        <v>390473</v>
      </c>
      <c r="K972" s="55">
        <v>0</v>
      </c>
      <c r="L972" s="54" t="s">
        <v>975</v>
      </c>
      <c r="M972" s="54" t="s">
        <v>793</v>
      </c>
      <c r="N972" s="55">
        <v>-491860358.5</v>
      </c>
      <c r="O972" s="55">
        <v>0</v>
      </c>
      <c r="P972" s="55">
        <v>0</v>
      </c>
      <c r="Q972" s="55">
        <v>0</v>
      </c>
      <c r="R972" s="55">
        <v>-491860358.5</v>
      </c>
      <c r="S972" s="55">
        <v>0</v>
      </c>
      <c r="T972" s="55">
        <v>-491860358.5</v>
      </c>
      <c r="U972" s="55">
        <v>0</v>
      </c>
      <c r="V972" s="55">
        <v>0</v>
      </c>
      <c r="W972" s="55">
        <v>0</v>
      </c>
      <c r="X972" s="55">
        <v>-491860358.5</v>
      </c>
      <c r="Y972" s="55">
        <v>0</v>
      </c>
      <c r="Z972" s="61">
        <f t="shared" si="52"/>
        <v>0</v>
      </c>
      <c r="AA972" s="59" t="str">
        <f>HLOOKUP(F972,'HY Financials'!$4:$4,1,0)</f>
        <v>HDUSTF</v>
      </c>
    </row>
    <row r="973" spans="1:27">
      <c r="A973" s="60" t="str">
        <f>IFERROR(VLOOKUP(J973,'TB mapping'!A:D,4,0),0)</f>
        <v>Ignore</v>
      </c>
      <c r="B973" s="60" t="str">
        <f>IFERROR(VLOOKUP(J973,'TB mapping'!A:C,3,0),0)</f>
        <v>Ignore</v>
      </c>
      <c r="C973" s="60" t="str">
        <f t="shared" si="50"/>
        <v>HDUSTFIgnore</v>
      </c>
      <c r="D973" s="60" t="str">
        <f t="shared" si="51"/>
        <v>HDUSTFIgnore</v>
      </c>
      <c r="E973" s="54" t="s">
        <v>790</v>
      </c>
      <c r="F973" s="54" t="s">
        <v>9</v>
      </c>
      <c r="G973" s="54" t="s">
        <v>1196</v>
      </c>
      <c r="H973" s="55">
        <v>303000</v>
      </c>
      <c r="I973" s="54" t="s">
        <v>825</v>
      </c>
      <c r="J973" s="55">
        <v>390474</v>
      </c>
      <c r="K973" s="55">
        <v>0</v>
      </c>
      <c r="L973" s="54" t="s">
        <v>976</v>
      </c>
      <c r="M973" s="54" t="s">
        <v>793</v>
      </c>
      <c r="N973" s="55">
        <v>-96581886.370000005</v>
      </c>
      <c r="O973" s="55">
        <v>0</v>
      </c>
      <c r="P973" s="55">
        <v>0</v>
      </c>
      <c r="Q973" s="55">
        <v>0</v>
      </c>
      <c r="R973" s="55">
        <v>-96581886.370000005</v>
      </c>
      <c r="S973" s="55">
        <v>0</v>
      </c>
      <c r="T973" s="55">
        <v>-96581886.370000005</v>
      </c>
      <c r="U973" s="55">
        <v>0</v>
      </c>
      <c r="V973" s="55">
        <v>0</v>
      </c>
      <c r="W973" s="55">
        <v>0</v>
      </c>
      <c r="X973" s="55">
        <v>-96581886.370000005</v>
      </c>
      <c r="Y973" s="55">
        <v>0</v>
      </c>
      <c r="Z973" s="61">
        <f t="shared" si="52"/>
        <v>0</v>
      </c>
      <c r="AA973" s="59" t="str">
        <f>HLOOKUP(F973,'HY Financials'!$4:$4,1,0)</f>
        <v>HDUSTF</v>
      </c>
    </row>
    <row r="974" spans="1:27">
      <c r="A974" s="60" t="str">
        <f>IFERROR(VLOOKUP(J974,'TB mapping'!A:D,4,0),0)</f>
        <v>Ignore</v>
      </c>
      <c r="B974" s="60" t="str">
        <f>IFERROR(VLOOKUP(J974,'TB mapping'!A:C,3,0),0)</f>
        <v>Ignore</v>
      </c>
      <c r="C974" s="60" t="str">
        <f t="shared" si="50"/>
        <v>HDUSTFIgnore</v>
      </c>
      <c r="D974" s="60" t="str">
        <f t="shared" si="51"/>
        <v>HDUSTFIgnore</v>
      </c>
      <c r="E974" s="54" t="s">
        <v>790</v>
      </c>
      <c r="F974" s="54" t="s">
        <v>9</v>
      </c>
      <c r="G974" s="54" t="s">
        <v>1196</v>
      </c>
      <c r="H974" s="55">
        <v>303000</v>
      </c>
      <c r="I974" s="54" t="s">
        <v>825</v>
      </c>
      <c r="J974" s="55">
        <v>390477</v>
      </c>
      <c r="K974" s="55">
        <v>0</v>
      </c>
      <c r="L974" s="54" t="s">
        <v>1017</v>
      </c>
      <c r="M974" s="54" t="s">
        <v>793</v>
      </c>
      <c r="N974" s="55">
        <v>0</v>
      </c>
      <c r="O974" s="55">
        <v>30586735.199999999</v>
      </c>
      <c r="P974" s="55">
        <v>0</v>
      </c>
      <c r="Q974" s="55">
        <v>0</v>
      </c>
      <c r="R974" s="55">
        <v>0</v>
      </c>
      <c r="S974" s="55">
        <v>30586735.199999999</v>
      </c>
      <c r="T974" s="55">
        <v>0</v>
      </c>
      <c r="U974" s="55">
        <v>30586735.199999999</v>
      </c>
      <c r="V974" s="55">
        <v>0</v>
      </c>
      <c r="W974" s="55">
        <v>0</v>
      </c>
      <c r="X974" s="55">
        <v>0</v>
      </c>
      <c r="Y974" s="55">
        <v>30586735.199999999</v>
      </c>
      <c r="Z974" s="61">
        <f t="shared" si="52"/>
        <v>0</v>
      </c>
      <c r="AA974" s="59" t="str">
        <f>HLOOKUP(F974,'HY Financials'!$4:$4,1,0)</f>
        <v>HDUSTF</v>
      </c>
    </row>
    <row r="975" spans="1:27">
      <c r="A975" s="60" t="str">
        <f>IFERROR(VLOOKUP(J975,'TB mapping'!A:D,4,0),0)</f>
        <v>Ignore</v>
      </c>
      <c r="B975" s="60" t="str">
        <f>IFERROR(VLOOKUP(J975,'TB mapping'!A:C,3,0),0)</f>
        <v>Ignore</v>
      </c>
      <c r="C975" s="60" t="str">
        <f t="shared" si="50"/>
        <v>HDUSTFIgnore</v>
      </c>
      <c r="D975" s="60" t="str">
        <f t="shared" si="51"/>
        <v>HDUSTFIgnore</v>
      </c>
      <c r="E975" s="54" t="s">
        <v>790</v>
      </c>
      <c r="F975" s="54" t="s">
        <v>9</v>
      </c>
      <c r="G975" s="54" t="s">
        <v>1196</v>
      </c>
      <c r="H975" s="55">
        <v>303000</v>
      </c>
      <c r="I975" s="54" t="s">
        <v>825</v>
      </c>
      <c r="J975" s="55">
        <v>390478</v>
      </c>
      <c r="K975" s="55">
        <v>0</v>
      </c>
      <c r="L975" s="54" t="s">
        <v>1045</v>
      </c>
      <c r="M975" s="54" t="s">
        <v>793</v>
      </c>
      <c r="N975" s="55">
        <v>-44168.98</v>
      </c>
      <c r="O975" s="55">
        <v>0</v>
      </c>
      <c r="P975" s="55">
        <v>0</v>
      </c>
      <c r="Q975" s="55">
        <v>0</v>
      </c>
      <c r="R975" s="55">
        <v>-44168.98</v>
      </c>
      <c r="S975" s="55">
        <v>0</v>
      </c>
      <c r="T975" s="55">
        <v>-44168.98</v>
      </c>
      <c r="U975" s="55">
        <v>0</v>
      </c>
      <c r="V975" s="55">
        <v>0</v>
      </c>
      <c r="W975" s="55">
        <v>0</v>
      </c>
      <c r="X975" s="55">
        <v>-44168.98</v>
      </c>
      <c r="Y975" s="55">
        <v>0</v>
      </c>
      <c r="Z975" s="61">
        <f t="shared" si="52"/>
        <v>0</v>
      </c>
      <c r="AA975" s="59" t="str">
        <f>HLOOKUP(F975,'HY Financials'!$4:$4,1,0)</f>
        <v>HDUSTF</v>
      </c>
    </row>
    <row r="976" spans="1:27">
      <c r="A976" s="60" t="str">
        <f>IFERROR(VLOOKUP(J976,'TB mapping'!A:D,4,0),0)</f>
        <v>Ignore</v>
      </c>
      <c r="B976" s="60" t="str">
        <f>IFERROR(VLOOKUP(J976,'TB mapping'!A:C,3,0),0)</f>
        <v>Ignore</v>
      </c>
      <c r="C976" s="60" t="str">
        <f t="shared" si="50"/>
        <v>HDUSTFIgnore</v>
      </c>
      <c r="D976" s="60" t="str">
        <f t="shared" si="51"/>
        <v>HDUSTFIgnore</v>
      </c>
      <c r="E976" s="54" t="s">
        <v>790</v>
      </c>
      <c r="F976" s="54" t="s">
        <v>9</v>
      </c>
      <c r="G976" s="54" t="s">
        <v>1196</v>
      </c>
      <c r="H976" s="55">
        <v>303000</v>
      </c>
      <c r="I976" s="54" t="s">
        <v>825</v>
      </c>
      <c r="J976" s="55">
        <v>390479</v>
      </c>
      <c r="K976" s="55">
        <v>0</v>
      </c>
      <c r="L976" s="54" t="s">
        <v>1018</v>
      </c>
      <c r="M976" s="54" t="s">
        <v>793</v>
      </c>
      <c r="N976" s="55">
        <v>-2844716.96</v>
      </c>
      <c r="O976" s="55">
        <v>0</v>
      </c>
      <c r="P976" s="55">
        <v>0</v>
      </c>
      <c r="Q976" s="55">
        <v>0</v>
      </c>
      <c r="R976" s="55">
        <v>-2844716.96</v>
      </c>
      <c r="S976" s="55">
        <v>0</v>
      </c>
      <c r="T976" s="55">
        <v>-2844716.96</v>
      </c>
      <c r="U976" s="55">
        <v>0</v>
      </c>
      <c r="V976" s="55">
        <v>0</v>
      </c>
      <c r="W976" s="55">
        <v>0</v>
      </c>
      <c r="X976" s="55">
        <v>-2844716.96</v>
      </c>
      <c r="Y976" s="55">
        <v>0</v>
      </c>
      <c r="Z976" s="61">
        <f t="shared" si="52"/>
        <v>0</v>
      </c>
      <c r="AA976" s="59" t="str">
        <f>HLOOKUP(F976,'HY Financials'!$4:$4,1,0)</f>
        <v>HDUSTF</v>
      </c>
    </row>
    <row r="977" spans="1:27">
      <c r="A977" s="60" t="str">
        <f>IFERROR(VLOOKUP(J977,'TB mapping'!A:D,4,0),0)</f>
        <v>Ignore</v>
      </c>
      <c r="B977" s="60" t="str">
        <f>IFERROR(VLOOKUP(J977,'TB mapping'!A:C,3,0),0)</f>
        <v>Ignore</v>
      </c>
      <c r="C977" s="60" t="str">
        <f t="shared" si="50"/>
        <v>HDUSTFIgnore</v>
      </c>
      <c r="D977" s="60" t="str">
        <f t="shared" si="51"/>
        <v>HDUSTFIgnore</v>
      </c>
      <c r="E977" s="54" t="s">
        <v>790</v>
      </c>
      <c r="F977" s="54" t="s">
        <v>9</v>
      </c>
      <c r="G977" s="54" t="s">
        <v>1196</v>
      </c>
      <c r="H977" s="55">
        <v>303000</v>
      </c>
      <c r="I977" s="54" t="s">
        <v>825</v>
      </c>
      <c r="J977" s="55">
        <v>390480</v>
      </c>
      <c r="K977" s="55">
        <v>0</v>
      </c>
      <c r="L977" s="54" t="s">
        <v>1019</v>
      </c>
      <c r="M977" s="54" t="s">
        <v>793</v>
      </c>
      <c r="N977" s="55">
        <v>-490712.34</v>
      </c>
      <c r="O977" s="55">
        <v>0</v>
      </c>
      <c r="P977" s="55">
        <v>0</v>
      </c>
      <c r="Q977" s="55">
        <v>0</v>
      </c>
      <c r="R977" s="55">
        <v>-490712.34</v>
      </c>
      <c r="S977" s="55">
        <v>0</v>
      </c>
      <c r="T977" s="55">
        <v>-490712.34</v>
      </c>
      <c r="U977" s="55">
        <v>0</v>
      </c>
      <c r="V977" s="55">
        <v>0</v>
      </c>
      <c r="W977" s="55">
        <v>0</v>
      </c>
      <c r="X977" s="55">
        <v>-490712.34</v>
      </c>
      <c r="Y977" s="55">
        <v>0</v>
      </c>
      <c r="Z977" s="61">
        <f t="shared" si="52"/>
        <v>0</v>
      </c>
      <c r="AA977" s="59" t="str">
        <f>HLOOKUP(F977,'HY Financials'!$4:$4,1,0)</f>
        <v>HDUSTF</v>
      </c>
    </row>
    <row r="978" spans="1:27">
      <c r="A978" s="60" t="str">
        <f>IFERROR(VLOOKUP(J978,'TB mapping'!A:D,4,0),0)</f>
        <v>Ignore</v>
      </c>
      <c r="B978" s="60" t="str">
        <f>IFERROR(VLOOKUP(J978,'TB mapping'!A:C,3,0),0)</f>
        <v>Ignore</v>
      </c>
      <c r="C978" s="60" t="str">
        <f t="shared" si="50"/>
        <v>HDUSTFIgnore</v>
      </c>
      <c r="D978" s="60" t="str">
        <f t="shared" si="51"/>
        <v>HDUSTFIgnore</v>
      </c>
      <c r="E978" s="54" t="s">
        <v>790</v>
      </c>
      <c r="F978" s="54" t="s">
        <v>9</v>
      </c>
      <c r="G978" s="54" t="s">
        <v>1196</v>
      </c>
      <c r="H978" s="55">
        <v>303000</v>
      </c>
      <c r="I978" s="54" t="s">
        <v>825</v>
      </c>
      <c r="J978" s="55">
        <v>390485</v>
      </c>
      <c r="K978" s="55">
        <v>0</v>
      </c>
      <c r="L978" s="54" t="s">
        <v>1020</v>
      </c>
      <c r="M978" s="54" t="s">
        <v>793</v>
      </c>
      <c r="N978" s="55">
        <v>0</v>
      </c>
      <c r="O978" s="55">
        <v>5206.74</v>
      </c>
      <c r="P978" s="55">
        <v>0</v>
      </c>
      <c r="Q978" s="55">
        <v>0</v>
      </c>
      <c r="R978" s="55">
        <v>0</v>
      </c>
      <c r="S978" s="55">
        <v>5206.74</v>
      </c>
      <c r="T978" s="55">
        <v>0</v>
      </c>
      <c r="U978" s="55">
        <v>5206.74</v>
      </c>
      <c r="V978" s="55">
        <v>0</v>
      </c>
      <c r="W978" s="55">
        <v>0</v>
      </c>
      <c r="X978" s="55">
        <v>0</v>
      </c>
      <c r="Y978" s="55">
        <v>5206.74</v>
      </c>
      <c r="Z978" s="61">
        <f t="shared" si="52"/>
        <v>0</v>
      </c>
      <c r="AA978" s="59" t="str">
        <f>HLOOKUP(F978,'HY Financials'!$4:$4,1,0)</f>
        <v>HDUSTF</v>
      </c>
    </row>
    <row r="979" spans="1:27">
      <c r="A979" s="60" t="str">
        <f>IFERROR(VLOOKUP(J979,'TB mapping'!A:D,4,0),0)</f>
        <v>Ignore</v>
      </c>
      <c r="B979" s="60" t="str">
        <f>IFERROR(VLOOKUP(J979,'TB mapping'!A:C,3,0),0)</f>
        <v>Ignore</v>
      </c>
      <c r="C979" s="60" t="str">
        <f t="shared" si="50"/>
        <v>HDUSTFIgnore</v>
      </c>
      <c r="D979" s="60" t="str">
        <f t="shared" si="51"/>
        <v>HDUSTFIgnore</v>
      </c>
      <c r="E979" s="54" t="s">
        <v>790</v>
      </c>
      <c r="F979" s="54" t="s">
        <v>9</v>
      </c>
      <c r="G979" s="54" t="s">
        <v>1196</v>
      </c>
      <c r="H979" s="55">
        <v>303000</v>
      </c>
      <c r="I979" s="54" t="s">
        <v>825</v>
      </c>
      <c r="J979" s="55">
        <v>390486</v>
      </c>
      <c r="K979" s="55">
        <v>0</v>
      </c>
      <c r="L979" s="54" t="s">
        <v>929</v>
      </c>
      <c r="M979" s="54" t="s">
        <v>793</v>
      </c>
      <c r="N979" s="55">
        <v>-164078580.06</v>
      </c>
      <c r="O979" s="55">
        <v>0</v>
      </c>
      <c r="P979" s="55">
        <v>0</v>
      </c>
      <c r="Q979" s="55">
        <v>0</v>
      </c>
      <c r="R979" s="55">
        <v>-164078580.06</v>
      </c>
      <c r="S979" s="55">
        <v>0</v>
      </c>
      <c r="T979" s="55">
        <v>-164078580.06</v>
      </c>
      <c r="U979" s="55">
        <v>0</v>
      </c>
      <c r="V979" s="55">
        <v>0</v>
      </c>
      <c r="W979" s="55">
        <v>0</v>
      </c>
      <c r="X979" s="55">
        <v>-164078580.06</v>
      </c>
      <c r="Y979" s="55">
        <v>0</v>
      </c>
      <c r="Z979" s="61">
        <f t="shared" si="52"/>
        <v>0</v>
      </c>
      <c r="AA979" s="59" t="str">
        <f>HLOOKUP(F979,'HY Financials'!$4:$4,1,0)</f>
        <v>HDUSTF</v>
      </c>
    </row>
    <row r="980" spans="1:27">
      <c r="A980" s="60" t="str">
        <f>IFERROR(VLOOKUP(J980,'TB mapping'!A:D,4,0),0)</f>
        <v>Ignore</v>
      </c>
      <c r="B980" s="60" t="str">
        <f>IFERROR(VLOOKUP(J980,'TB mapping'!A:C,3,0),0)</f>
        <v>Ignore</v>
      </c>
      <c r="C980" s="60" t="str">
        <f t="shared" si="50"/>
        <v>HDUSTFIgnore</v>
      </c>
      <c r="D980" s="60" t="str">
        <f t="shared" si="51"/>
        <v>HDUSTFIgnore</v>
      </c>
      <c r="E980" s="54" t="s">
        <v>790</v>
      </c>
      <c r="F980" s="54" t="s">
        <v>9</v>
      </c>
      <c r="G980" s="54" t="s">
        <v>1196</v>
      </c>
      <c r="H980" s="55">
        <v>303000</v>
      </c>
      <c r="I980" s="54" t="s">
        <v>825</v>
      </c>
      <c r="J980" s="55">
        <v>390487</v>
      </c>
      <c r="K980" s="55">
        <v>0</v>
      </c>
      <c r="L980" s="54" t="s">
        <v>930</v>
      </c>
      <c r="M980" s="54" t="s">
        <v>793</v>
      </c>
      <c r="N980" s="55">
        <v>-7585474.8600000003</v>
      </c>
      <c r="O980" s="55">
        <v>0</v>
      </c>
      <c r="P980" s="55">
        <v>0</v>
      </c>
      <c r="Q980" s="55">
        <v>0</v>
      </c>
      <c r="R980" s="55">
        <v>-7585474.8600000003</v>
      </c>
      <c r="S980" s="55">
        <v>0</v>
      </c>
      <c r="T980" s="55">
        <v>-7585474.8600000003</v>
      </c>
      <c r="U980" s="55">
        <v>0</v>
      </c>
      <c r="V980" s="55">
        <v>0</v>
      </c>
      <c r="W980" s="55">
        <v>0</v>
      </c>
      <c r="X980" s="55">
        <v>-7585474.8600000003</v>
      </c>
      <c r="Y980" s="55">
        <v>0</v>
      </c>
      <c r="Z980" s="61">
        <f t="shared" si="52"/>
        <v>0</v>
      </c>
      <c r="AA980" s="59" t="str">
        <f>HLOOKUP(F980,'HY Financials'!$4:$4,1,0)</f>
        <v>HDUSTF</v>
      </c>
    </row>
    <row r="981" spans="1:27">
      <c r="A981" s="60">
        <f>IFERROR(VLOOKUP(J981,'TB mapping'!A:D,4,0),0)</f>
        <v>0</v>
      </c>
      <c r="B981" s="60">
        <f>IFERROR(VLOOKUP(J981,'TB mapping'!A:C,3,0),0)</f>
        <v>5.3</v>
      </c>
      <c r="C981" s="60" t="str">
        <f t="shared" si="50"/>
        <v>HDUSTF0</v>
      </c>
      <c r="D981" s="60" t="str">
        <f t="shared" si="51"/>
        <v>HDUSTF5.3</v>
      </c>
      <c r="E981" s="54" t="s">
        <v>790</v>
      </c>
      <c r="F981" s="54" t="s">
        <v>9</v>
      </c>
      <c r="G981" s="54" t="s">
        <v>1196</v>
      </c>
      <c r="H981" s="55">
        <v>410000</v>
      </c>
      <c r="I981" s="54" t="s">
        <v>931</v>
      </c>
      <c r="J981" s="55">
        <v>412110</v>
      </c>
      <c r="K981" s="55">
        <v>0</v>
      </c>
      <c r="L981" s="54" t="s">
        <v>1046</v>
      </c>
      <c r="M981" s="54" t="s">
        <v>793</v>
      </c>
      <c r="N981" s="55">
        <v>0</v>
      </c>
      <c r="O981" s="55">
        <v>0</v>
      </c>
      <c r="P981" s="55">
        <v>0</v>
      </c>
      <c r="Q981" s="55">
        <v>27124</v>
      </c>
      <c r="R981" s="55">
        <v>0</v>
      </c>
      <c r="S981" s="55">
        <v>27124</v>
      </c>
      <c r="T981" s="55">
        <v>0</v>
      </c>
      <c r="U981" s="55">
        <v>0</v>
      </c>
      <c r="V981" s="55">
        <v>0</v>
      </c>
      <c r="W981" s="55">
        <v>27124</v>
      </c>
      <c r="X981" s="55">
        <v>0</v>
      </c>
      <c r="Y981" s="55">
        <v>27124</v>
      </c>
      <c r="Z981" s="61">
        <f t="shared" si="52"/>
        <v>2.7123999999999998E-3</v>
      </c>
      <c r="AA981" s="59" t="str">
        <f>HLOOKUP(F981,'HY Financials'!$4:$4,1,0)</f>
        <v>HDUSTF</v>
      </c>
    </row>
    <row r="982" spans="1:27">
      <c r="A982" s="60">
        <f>IFERROR(VLOOKUP(J982,'TB mapping'!A:D,4,0),0)</f>
        <v>0</v>
      </c>
      <c r="B982" s="60">
        <f>IFERROR(VLOOKUP(J982,'TB mapping'!A:C,3,0),0)</f>
        <v>5.3</v>
      </c>
      <c r="C982" s="60" t="str">
        <f t="shared" si="50"/>
        <v>HDUSTF0</v>
      </c>
      <c r="D982" s="60" t="str">
        <f t="shared" si="51"/>
        <v>HDUSTF5.3</v>
      </c>
      <c r="E982" s="54" t="s">
        <v>790</v>
      </c>
      <c r="F982" s="54" t="s">
        <v>9</v>
      </c>
      <c r="G982" s="54" t="s">
        <v>1196</v>
      </c>
      <c r="H982" s="55">
        <v>410000</v>
      </c>
      <c r="I982" s="54" t="s">
        <v>931</v>
      </c>
      <c r="J982" s="55">
        <v>412120</v>
      </c>
      <c r="K982" s="55">
        <v>0</v>
      </c>
      <c r="L982" s="54" t="s">
        <v>932</v>
      </c>
      <c r="M982" s="54" t="s">
        <v>793</v>
      </c>
      <c r="N982" s="55">
        <v>0</v>
      </c>
      <c r="O982" s="55">
        <v>0</v>
      </c>
      <c r="P982" s="55">
        <v>0</v>
      </c>
      <c r="Q982" s="55">
        <v>180645</v>
      </c>
      <c r="R982" s="55">
        <v>0</v>
      </c>
      <c r="S982" s="55">
        <v>180645</v>
      </c>
      <c r="T982" s="55">
        <v>0</v>
      </c>
      <c r="U982" s="55">
        <v>0</v>
      </c>
      <c r="V982" s="55">
        <v>0</v>
      </c>
      <c r="W982" s="55">
        <v>180645</v>
      </c>
      <c r="X982" s="55">
        <v>0</v>
      </c>
      <c r="Y982" s="55">
        <v>180645</v>
      </c>
      <c r="Z982" s="61">
        <f t="shared" si="52"/>
        <v>1.8064500000000001E-2</v>
      </c>
      <c r="AA982" s="59" t="str">
        <f>HLOOKUP(F982,'HY Financials'!$4:$4,1,0)</f>
        <v>HDUSTF</v>
      </c>
    </row>
    <row r="983" spans="1:27">
      <c r="A983" s="60">
        <f>IFERROR(VLOOKUP(J983,'TB mapping'!A:D,4,0),0)</f>
        <v>0</v>
      </c>
      <c r="B983" s="60">
        <f>IFERROR(VLOOKUP(J983,'TB mapping'!A:C,3,0),0)</f>
        <v>5.3</v>
      </c>
      <c r="C983" s="60" t="str">
        <f t="shared" si="50"/>
        <v>HDUSTF0</v>
      </c>
      <c r="D983" s="60" t="str">
        <f t="shared" si="51"/>
        <v>HDUSTF5.3</v>
      </c>
      <c r="E983" s="54" t="s">
        <v>790</v>
      </c>
      <c r="F983" s="54" t="s">
        <v>9</v>
      </c>
      <c r="G983" s="54" t="s">
        <v>1196</v>
      </c>
      <c r="H983" s="55">
        <v>410000</v>
      </c>
      <c r="I983" s="54" t="s">
        <v>931</v>
      </c>
      <c r="J983" s="55">
        <v>412130</v>
      </c>
      <c r="K983" s="55">
        <v>0</v>
      </c>
      <c r="L983" s="54" t="s">
        <v>933</v>
      </c>
      <c r="M983" s="54" t="s">
        <v>793</v>
      </c>
      <c r="N983" s="55">
        <v>0</v>
      </c>
      <c r="O983" s="55">
        <v>0</v>
      </c>
      <c r="P983" s="55">
        <v>0</v>
      </c>
      <c r="Q983" s="55">
        <v>254051.02</v>
      </c>
      <c r="R983" s="55">
        <v>0</v>
      </c>
      <c r="S983" s="55">
        <v>254051.02</v>
      </c>
      <c r="T983" s="55">
        <v>0</v>
      </c>
      <c r="U983" s="55">
        <v>0</v>
      </c>
      <c r="V983" s="55">
        <v>0</v>
      </c>
      <c r="W983" s="55">
        <v>254051.02</v>
      </c>
      <c r="X983" s="55">
        <v>0</v>
      </c>
      <c r="Y983" s="55">
        <v>254051.02</v>
      </c>
      <c r="Z983" s="61">
        <f t="shared" si="52"/>
        <v>2.5405101999999999E-2</v>
      </c>
      <c r="AA983" s="59" t="str">
        <f>HLOOKUP(F983,'HY Financials'!$4:$4,1,0)</f>
        <v>HDUSTF</v>
      </c>
    </row>
    <row r="984" spans="1:27">
      <c r="A984" s="60">
        <f>IFERROR(VLOOKUP(J984,'TB mapping'!A:D,4,0),0)</f>
        <v>0</v>
      </c>
      <c r="B984" s="60">
        <f>IFERROR(VLOOKUP(J984,'TB mapping'!A:C,3,0),0)</f>
        <v>5.3</v>
      </c>
      <c r="C984" s="60" t="str">
        <f t="shared" si="50"/>
        <v>HDUSTF0</v>
      </c>
      <c r="D984" s="60" t="str">
        <f t="shared" si="51"/>
        <v>HDUSTF5.3</v>
      </c>
      <c r="E984" s="54" t="s">
        <v>790</v>
      </c>
      <c r="F984" s="54" t="s">
        <v>9</v>
      </c>
      <c r="G984" s="54" t="s">
        <v>1196</v>
      </c>
      <c r="H984" s="55">
        <v>410000</v>
      </c>
      <c r="I984" s="54" t="s">
        <v>931</v>
      </c>
      <c r="J984" s="55">
        <v>412145</v>
      </c>
      <c r="K984" s="55">
        <v>0</v>
      </c>
      <c r="L984" s="54" t="s">
        <v>1021</v>
      </c>
      <c r="M984" s="54" t="s">
        <v>793</v>
      </c>
      <c r="N984" s="55">
        <v>0</v>
      </c>
      <c r="O984" s="55">
        <v>0</v>
      </c>
      <c r="P984" s="55">
        <v>0</v>
      </c>
      <c r="Q984" s="55">
        <v>2597.6</v>
      </c>
      <c r="R984" s="55">
        <v>0</v>
      </c>
      <c r="S984" s="55">
        <v>2597.6</v>
      </c>
      <c r="T984" s="55">
        <v>0</v>
      </c>
      <c r="U984" s="55">
        <v>0</v>
      </c>
      <c r="V984" s="55">
        <v>0</v>
      </c>
      <c r="W984" s="55">
        <v>2597.6</v>
      </c>
      <c r="X984" s="55">
        <v>0</v>
      </c>
      <c r="Y984" s="55">
        <v>2597.6</v>
      </c>
      <c r="Z984" s="61">
        <f t="shared" si="52"/>
        <v>2.5975999999999999E-4</v>
      </c>
      <c r="AA984" s="59" t="str">
        <f>HLOOKUP(F984,'HY Financials'!$4:$4,1,0)</f>
        <v>HDUSTF</v>
      </c>
    </row>
    <row r="985" spans="1:27">
      <c r="A985" s="60">
        <f>IFERROR(VLOOKUP(J985,'TB mapping'!A:D,4,0),0)</f>
        <v>0</v>
      </c>
      <c r="B985" s="60">
        <f>IFERROR(VLOOKUP(J985,'TB mapping'!A:C,3,0),0)</f>
        <v>5.3</v>
      </c>
      <c r="C985" s="60" t="str">
        <f t="shared" si="50"/>
        <v>HDUSTF0</v>
      </c>
      <c r="D985" s="60" t="str">
        <f t="shared" si="51"/>
        <v>HDUSTF5.3</v>
      </c>
      <c r="E985" s="54" t="s">
        <v>790</v>
      </c>
      <c r="F985" s="54" t="s">
        <v>9</v>
      </c>
      <c r="G985" s="54" t="s">
        <v>1196</v>
      </c>
      <c r="H985" s="55">
        <v>410000</v>
      </c>
      <c r="I985" s="54" t="s">
        <v>931</v>
      </c>
      <c r="J985" s="55">
        <v>412190</v>
      </c>
      <c r="K985" s="55">
        <v>0</v>
      </c>
      <c r="L985" s="54" t="s">
        <v>1023</v>
      </c>
      <c r="M985" s="54" t="s">
        <v>793</v>
      </c>
      <c r="N985" s="55">
        <v>0</v>
      </c>
      <c r="O985" s="55">
        <v>43876</v>
      </c>
      <c r="P985" s="55">
        <v>0</v>
      </c>
      <c r="Q985" s="55">
        <v>259183.5</v>
      </c>
      <c r="R985" s="55">
        <v>0</v>
      </c>
      <c r="S985" s="55">
        <v>303059.5</v>
      </c>
      <c r="T985" s="55">
        <v>0</v>
      </c>
      <c r="U985" s="55">
        <v>43876</v>
      </c>
      <c r="V985" s="55">
        <v>0</v>
      </c>
      <c r="W985" s="55">
        <v>259183.5</v>
      </c>
      <c r="X985" s="55">
        <v>0</v>
      </c>
      <c r="Y985" s="55">
        <v>303059.5</v>
      </c>
      <c r="Z985" s="61">
        <f t="shared" si="52"/>
        <v>2.591835E-2</v>
      </c>
      <c r="AA985" s="59" t="str">
        <f>HLOOKUP(F985,'HY Financials'!$4:$4,1,0)</f>
        <v>HDUSTF</v>
      </c>
    </row>
    <row r="986" spans="1:27">
      <c r="A986" s="60">
        <f>IFERROR(VLOOKUP(J986,'TB mapping'!A:D,4,0),0)</f>
        <v>0</v>
      </c>
      <c r="B986" s="60" t="str">
        <f>IFERROR(VLOOKUP(J986,'TB mapping'!A:C,3,0),0)</f>
        <v>ignore</v>
      </c>
      <c r="C986" s="60" t="str">
        <f t="shared" si="50"/>
        <v>HDUSTF0</v>
      </c>
      <c r="D986" s="60" t="str">
        <f t="shared" si="51"/>
        <v>HDUSTFignore</v>
      </c>
      <c r="E986" s="54" t="s">
        <v>790</v>
      </c>
      <c r="F986" s="54" t="s">
        <v>9</v>
      </c>
      <c r="G986" s="54" t="s">
        <v>1196</v>
      </c>
      <c r="H986" s="55">
        <v>430000</v>
      </c>
      <c r="I986" s="54" t="s">
        <v>831</v>
      </c>
      <c r="J986" s="55">
        <v>432110</v>
      </c>
      <c r="K986" s="55">
        <v>0</v>
      </c>
      <c r="L986" s="54" t="s">
        <v>1155</v>
      </c>
      <c r="M986" s="54" t="s">
        <v>793</v>
      </c>
      <c r="N986" s="55">
        <v>0</v>
      </c>
      <c r="O986" s="55">
        <v>0</v>
      </c>
      <c r="P986" s="55">
        <v>0</v>
      </c>
      <c r="Q986" s="55">
        <v>13242</v>
      </c>
      <c r="R986" s="55">
        <v>0</v>
      </c>
      <c r="S986" s="55">
        <v>13242</v>
      </c>
      <c r="T986" s="55">
        <v>0</v>
      </c>
      <c r="U986" s="55">
        <v>0</v>
      </c>
      <c r="V986" s="55">
        <v>0</v>
      </c>
      <c r="W986" s="55">
        <v>13242</v>
      </c>
      <c r="X986" s="55">
        <v>0</v>
      </c>
      <c r="Y986" s="55">
        <v>13242</v>
      </c>
      <c r="Z986" s="61">
        <f t="shared" si="52"/>
        <v>1.3242E-3</v>
      </c>
      <c r="AA986" s="59" t="str">
        <f>HLOOKUP(F986,'HY Financials'!$4:$4,1,0)</f>
        <v>HDUSTF</v>
      </c>
    </row>
    <row r="987" spans="1:27">
      <c r="A987" s="60">
        <f>IFERROR(VLOOKUP(J987,'TB mapping'!A:D,4,0),0)</f>
        <v>0</v>
      </c>
      <c r="B987" s="60" t="str">
        <f>IFERROR(VLOOKUP(J987,'TB mapping'!A:C,3,0),0)</f>
        <v>ignore</v>
      </c>
      <c r="C987" s="60" t="str">
        <f t="shared" si="50"/>
        <v>HDUSTF0</v>
      </c>
      <c r="D987" s="60" t="str">
        <f t="shared" si="51"/>
        <v>HDUSTFignore</v>
      </c>
      <c r="E987" s="54" t="s">
        <v>790</v>
      </c>
      <c r="F987" s="54" t="s">
        <v>9</v>
      </c>
      <c r="G987" s="54" t="s">
        <v>1196</v>
      </c>
      <c r="H987" s="55">
        <v>430000</v>
      </c>
      <c r="I987" s="54" t="s">
        <v>831</v>
      </c>
      <c r="J987" s="55">
        <v>432120</v>
      </c>
      <c r="K987" s="55">
        <v>0</v>
      </c>
      <c r="L987" s="54" t="s">
        <v>832</v>
      </c>
      <c r="M987" s="54" t="s">
        <v>793</v>
      </c>
      <c r="N987" s="55">
        <v>-13596955.689999999</v>
      </c>
      <c r="O987" s="55">
        <v>0</v>
      </c>
      <c r="P987" s="55">
        <v>0</v>
      </c>
      <c r="Q987" s="55">
        <v>6624115.6900000004</v>
      </c>
      <c r="R987" s="55">
        <v>-6972840</v>
      </c>
      <c r="S987" s="55">
        <v>0</v>
      </c>
      <c r="T987" s="55">
        <v>-13596955.689999999</v>
      </c>
      <c r="U987" s="55">
        <v>0</v>
      </c>
      <c r="V987" s="55">
        <v>0</v>
      </c>
      <c r="W987" s="55">
        <v>6624115.6900000004</v>
      </c>
      <c r="X987" s="55">
        <v>-6972840</v>
      </c>
      <c r="Y987" s="55">
        <v>0</v>
      </c>
      <c r="Z987" s="61">
        <f t="shared" si="52"/>
        <v>0.66241156900000009</v>
      </c>
      <c r="AA987" s="59" t="str">
        <f>HLOOKUP(F987,'HY Financials'!$4:$4,1,0)</f>
        <v>HDUSTF</v>
      </c>
    </row>
    <row r="988" spans="1:27">
      <c r="A988" s="60">
        <f>IFERROR(VLOOKUP(J988,'TB mapping'!A:D,4,0),0)</f>
        <v>0</v>
      </c>
      <c r="B988" s="60" t="str">
        <f>IFERROR(VLOOKUP(J988,'TB mapping'!A:C,3,0),0)</f>
        <v>ignore</v>
      </c>
      <c r="C988" s="60" t="str">
        <f t="shared" si="50"/>
        <v>HDUSTF0</v>
      </c>
      <c r="D988" s="60" t="str">
        <f t="shared" si="51"/>
        <v>HDUSTFignore</v>
      </c>
      <c r="E988" s="54" t="s">
        <v>790</v>
      </c>
      <c r="F988" s="54" t="s">
        <v>9</v>
      </c>
      <c r="G988" s="54" t="s">
        <v>1196</v>
      </c>
      <c r="H988" s="55">
        <v>430000</v>
      </c>
      <c r="I988" s="54" t="s">
        <v>831</v>
      </c>
      <c r="J988" s="55">
        <v>432130</v>
      </c>
      <c r="K988" s="55">
        <v>0</v>
      </c>
      <c r="L988" s="54" t="s">
        <v>935</v>
      </c>
      <c r="M988" s="54" t="s">
        <v>793</v>
      </c>
      <c r="N988" s="55">
        <v>-786660</v>
      </c>
      <c r="O988" s="55">
        <v>0</v>
      </c>
      <c r="P988" s="55">
        <v>0</v>
      </c>
      <c r="Q988" s="55">
        <v>786660</v>
      </c>
      <c r="R988" s="55">
        <v>0</v>
      </c>
      <c r="S988" s="55">
        <v>0</v>
      </c>
      <c r="T988" s="55">
        <v>-786660</v>
      </c>
      <c r="U988" s="55">
        <v>0</v>
      </c>
      <c r="V988" s="55">
        <v>0</v>
      </c>
      <c r="W988" s="55">
        <v>786660</v>
      </c>
      <c r="X988" s="55">
        <v>0</v>
      </c>
      <c r="Y988" s="55">
        <v>0</v>
      </c>
      <c r="Z988" s="61">
        <f t="shared" si="52"/>
        <v>7.8666E-2</v>
      </c>
      <c r="AA988" s="59" t="str">
        <f>HLOOKUP(F988,'HY Financials'!$4:$4,1,0)</f>
        <v>HDUSTF</v>
      </c>
    </row>
    <row r="989" spans="1:27">
      <c r="A989" s="60">
        <f>IFERROR(VLOOKUP(J989,'TB mapping'!A:D,4,0),0)</f>
        <v>0</v>
      </c>
      <c r="B989" s="60" t="str">
        <f>IFERROR(VLOOKUP(J989,'TB mapping'!A:C,3,0),0)</f>
        <v>ignore</v>
      </c>
      <c r="C989" s="60" t="str">
        <f t="shared" si="50"/>
        <v>HDUSTF0</v>
      </c>
      <c r="D989" s="60" t="str">
        <f t="shared" si="51"/>
        <v>HDUSTFignore</v>
      </c>
      <c r="E989" s="54" t="s">
        <v>790</v>
      </c>
      <c r="F989" s="54" t="s">
        <v>9</v>
      </c>
      <c r="G989" s="54" t="s">
        <v>1196</v>
      </c>
      <c r="H989" s="55">
        <v>430000</v>
      </c>
      <c r="I989" s="54" t="s">
        <v>831</v>
      </c>
      <c r="J989" s="55">
        <v>432145</v>
      </c>
      <c r="K989" s="55">
        <v>0</v>
      </c>
      <c r="L989" s="54" t="s">
        <v>874</v>
      </c>
      <c r="M989" s="54" t="s">
        <v>793</v>
      </c>
      <c r="N989" s="55">
        <v>0</v>
      </c>
      <c r="O989" s="55">
        <v>47946.400000000001</v>
      </c>
      <c r="P989" s="55">
        <v>-47946.400000000001</v>
      </c>
      <c r="Q989" s="55">
        <v>0</v>
      </c>
      <c r="R989" s="55">
        <v>0</v>
      </c>
      <c r="S989" s="55">
        <v>0</v>
      </c>
      <c r="T989" s="55">
        <v>0</v>
      </c>
      <c r="U989" s="55">
        <v>47946.400000000001</v>
      </c>
      <c r="V989" s="55">
        <v>-47946.400000000001</v>
      </c>
      <c r="W989" s="55">
        <v>0</v>
      </c>
      <c r="X989" s="55">
        <v>0</v>
      </c>
      <c r="Y989" s="55">
        <v>0</v>
      </c>
      <c r="Z989" s="61">
        <f t="shared" si="52"/>
        <v>-4.7946400000000002E-3</v>
      </c>
      <c r="AA989" s="59" t="str">
        <f>HLOOKUP(F989,'HY Financials'!$4:$4,1,0)</f>
        <v>HDUSTF</v>
      </c>
    </row>
    <row r="990" spans="1:27">
      <c r="A990" s="60">
        <f>IFERROR(VLOOKUP(J990,'TB mapping'!A:D,4,0),0)</f>
        <v>0</v>
      </c>
      <c r="B990" s="60" t="str">
        <f>IFERROR(VLOOKUP(J990,'TB mapping'!A:C,3,0),0)</f>
        <v>ignore</v>
      </c>
      <c r="C990" s="60" t="str">
        <f t="shared" si="50"/>
        <v>HDUSTF0</v>
      </c>
      <c r="D990" s="60" t="str">
        <f t="shared" si="51"/>
        <v>HDUSTFignore</v>
      </c>
      <c r="E990" s="54" t="s">
        <v>790</v>
      </c>
      <c r="F990" s="54" t="s">
        <v>9</v>
      </c>
      <c r="G990" s="54" t="s">
        <v>1196</v>
      </c>
      <c r="H990" s="55">
        <v>430000</v>
      </c>
      <c r="I990" s="54" t="s">
        <v>831</v>
      </c>
      <c r="J990" s="55">
        <v>432190</v>
      </c>
      <c r="K990" s="55">
        <v>0</v>
      </c>
      <c r="L990" s="54" t="s">
        <v>875</v>
      </c>
      <c r="M990" s="54" t="s">
        <v>793</v>
      </c>
      <c r="N990" s="55">
        <v>-29077.5</v>
      </c>
      <c r="O990" s="55">
        <v>0</v>
      </c>
      <c r="P990" s="55">
        <v>0</v>
      </c>
      <c r="Q990" s="55">
        <v>1413237.5</v>
      </c>
      <c r="R990" s="55">
        <v>0</v>
      </c>
      <c r="S990" s="55">
        <v>1384160</v>
      </c>
      <c r="T990" s="55">
        <v>-29077.5</v>
      </c>
      <c r="U990" s="55">
        <v>0</v>
      </c>
      <c r="V990" s="55">
        <v>0</v>
      </c>
      <c r="W990" s="55">
        <v>1413237.5</v>
      </c>
      <c r="X990" s="55">
        <v>0</v>
      </c>
      <c r="Y990" s="55">
        <v>1384160</v>
      </c>
      <c r="Z990" s="61">
        <f t="shared" si="52"/>
        <v>0.14132375</v>
      </c>
      <c r="AA990" s="59" t="str">
        <f>HLOOKUP(F990,'HY Financials'!$4:$4,1,0)</f>
        <v>HDUSTF</v>
      </c>
    </row>
    <row r="991" spans="1:27">
      <c r="A991" s="60">
        <f>IFERROR(VLOOKUP(J991,'TB mapping'!A:D,4,0),0)</f>
        <v>0</v>
      </c>
      <c r="B991" s="60">
        <f>IFERROR(VLOOKUP(J991,'TB mapping'!A:C,3,0),0)</f>
        <v>5.2</v>
      </c>
      <c r="C991" s="60" t="str">
        <f t="shared" si="50"/>
        <v>HDUSTF0</v>
      </c>
      <c r="D991" s="60" t="str">
        <f t="shared" si="51"/>
        <v>HDUSTF5.2</v>
      </c>
      <c r="E991" s="54" t="s">
        <v>790</v>
      </c>
      <c r="F991" s="54" t="s">
        <v>9</v>
      </c>
      <c r="G991" s="54" t="s">
        <v>1196</v>
      </c>
      <c r="H991" s="55">
        <v>450000</v>
      </c>
      <c r="I991" s="54" t="s">
        <v>834</v>
      </c>
      <c r="J991" s="55">
        <v>452110</v>
      </c>
      <c r="K991" s="55">
        <v>0</v>
      </c>
      <c r="L991" s="54" t="s">
        <v>1024</v>
      </c>
      <c r="M991" s="54" t="s">
        <v>793</v>
      </c>
      <c r="N991" s="55">
        <v>0</v>
      </c>
      <c r="O991" s="55">
        <v>0</v>
      </c>
      <c r="P991" s="55">
        <v>0</v>
      </c>
      <c r="Q991" s="55">
        <v>2175220.2000000002</v>
      </c>
      <c r="R991" s="55">
        <v>0</v>
      </c>
      <c r="S991" s="55">
        <v>2175220.2000000002</v>
      </c>
      <c r="T991" s="55">
        <v>0</v>
      </c>
      <c r="U991" s="55">
        <v>0</v>
      </c>
      <c r="V991" s="55">
        <v>0</v>
      </c>
      <c r="W991" s="55">
        <v>2175220.2000000002</v>
      </c>
      <c r="X991" s="55">
        <v>0</v>
      </c>
      <c r="Y991" s="55">
        <v>2175220.2000000002</v>
      </c>
      <c r="Z991" s="61">
        <f t="shared" si="52"/>
        <v>0.21752202000000001</v>
      </c>
      <c r="AA991" s="59" t="str">
        <f>HLOOKUP(F991,'HY Financials'!$4:$4,1,0)</f>
        <v>HDUSTF</v>
      </c>
    </row>
    <row r="992" spans="1:27">
      <c r="A992" s="60">
        <f>IFERROR(VLOOKUP(J992,'TB mapping'!A:D,4,0),0)</f>
        <v>0</v>
      </c>
      <c r="B992" s="60">
        <f>IFERROR(VLOOKUP(J992,'TB mapping'!A:C,3,0),0)</f>
        <v>5.2</v>
      </c>
      <c r="C992" s="60" t="str">
        <f t="shared" si="50"/>
        <v>HDUSTF0</v>
      </c>
      <c r="D992" s="60" t="str">
        <f t="shared" si="51"/>
        <v>HDUSTF5.2</v>
      </c>
      <c r="E992" s="54" t="s">
        <v>790</v>
      </c>
      <c r="F992" s="54" t="s">
        <v>9</v>
      </c>
      <c r="G992" s="54" t="s">
        <v>1196</v>
      </c>
      <c r="H992" s="55">
        <v>450000</v>
      </c>
      <c r="I992" s="54" t="s">
        <v>834</v>
      </c>
      <c r="J992" s="55">
        <v>452120</v>
      </c>
      <c r="K992" s="55">
        <v>0</v>
      </c>
      <c r="L992" s="54" t="s">
        <v>835</v>
      </c>
      <c r="M992" s="54" t="s">
        <v>793</v>
      </c>
      <c r="N992" s="55">
        <v>0</v>
      </c>
      <c r="O992" s="55">
        <v>47719977.530000001</v>
      </c>
      <c r="P992" s="55">
        <v>0</v>
      </c>
      <c r="Q992" s="55">
        <v>54559639.990000002</v>
      </c>
      <c r="R992" s="55">
        <v>0</v>
      </c>
      <c r="S992" s="55">
        <v>102279617.52</v>
      </c>
      <c r="T992" s="55">
        <v>0</v>
      </c>
      <c r="U992" s="55">
        <v>47719977.530000001</v>
      </c>
      <c r="V992" s="55">
        <v>0</v>
      </c>
      <c r="W992" s="55">
        <v>54559639.990000002</v>
      </c>
      <c r="X992" s="55">
        <v>0</v>
      </c>
      <c r="Y992" s="55">
        <v>102279617.52</v>
      </c>
      <c r="Z992" s="61">
        <f t="shared" si="52"/>
        <v>5.4559639990000006</v>
      </c>
      <c r="AA992" s="59" t="str">
        <f>HLOOKUP(F992,'HY Financials'!$4:$4,1,0)</f>
        <v>HDUSTF</v>
      </c>
    </row>
    <row r="993" spans="1:30">
      <c r="A993" s="60">
        <f>IFERROR(VLOOKUP(J993,'TB mapping'!A:D,4,0),0)</f>
        <v>0</v>
      </c>
      <c r="B993" s="60">
        <f>IFERROR(VLOOKUP(J993,'TB mapping'!A:C,3,0),0)</f>
        <v>5.2</v>
      </c>
      <c r="C993" s="60" t="str">
        <f t="shared" si="50"/>
        <v>HDUSTF0</v>
      </c>
      <c r="D993" s="60" t="str">
        <f t="shared" si="51"/>
        <v>HDUSTF5.2</v>
      </c>
      <c r="E993" s="54" t="s">
        <v>790</v>
      </c>
      <c r="F993" s="54" t="s">
        <v>9</v>
      </c>
      <c r="G993" s="54" t="s">
        <v>1196</v>
      </c>
      <c r="H993" s="55">
        <v>450000</v>
      </c>
      <c r="I993" s="54" t="s">
        <v>834</v>
      </c>
      <c r="J993" s="55">
        <v>452130</v>
      </c>
      <c r="K993" s="55">
        <v>0</v>
      </c>
      <c r="L993" s="54" t="s">
        <v>937</v>
      </c>
      <c r="M993" s="54" t="s">
        <v>793</v>
      </c>
      <c r="N993" s="55">
        <v>0</v>
      </c>
      <c r="O993" s="55">
        <v>23999652.73</v>
      </c>
      <c r="P993" s="55">
        <v>0</v>
      </c>
      <c r="Q993" s="55">
        <v>8112940.1200000001</v>
      </c>
      <c r="R993" s="55">
        <v>0</v>
      </c>
      <c r="S993" s="55">
        <v>32112592.850000001</v>
      </c>
      <c r="T993" s="55">
        <v>0</v>
      </c>
      <c r="U993" s="55">
        <v>23999652.73</v>
      </c>
      <c r="V993" s="55">
        <v>0</v>
      </c>
      <c r="W993" s="55">
        <v>8112940.1200000001</v>
      </c>
      <c r="X993" s="55">
        <v>0</v>
      </c>
      <c r="Y993" s="55">
        <v>32112592.850000001</v>
      </c>
      <c r="Z993" s="61">
        <f t="shared" si="52"/>
        <v>0.81129401200000006</v>
      </c>
      <c r="AA993" s="59" t="str">
        <f>HLOOKUP(F993,'HY Financials'!$4:$4,1,0)</f>
        <v>HDUSTF</v>
      </c>
    </row>
    <row r="994" spans="1:30">
      <c r="A994" s="60">
        <f>IFERROR(VLOOKUP(J994,'TB mapping'!A:D,4,0),0)</f>
        <v>0</v>
      </c>
      <c r="B994" s="60">
        <f>IFERROR(VLOOKUP(J994,'TB mapping'!A:C,3,0),0)</f>
        <v>5.2</v>
      </c>
      <c r="C994" s="60" t="str">
        <f t="shared" si="50"/>
        <v>HDUSTF0</v>
      </c>
      <c r="D994" s="60" t="str">
        <f t="shared" si="51"/>
        <v>HDUSTF5.2</v>
      </c>
      <c r="E994" s="54" t="s">
        <v>790</v>
      </c>
      <c r="F994" s="54" t="s">
        <v>9</v>
      </c>
      <c r="G994" s="54" t="s">
        <v>1196</v>
      </c>
      <c r="H994" s="55">
        <v>450000</v>
      </c>
      <c r="I994" s="54" t="s">
        <v>834</v>
      </c>
      <c r="J994" s="55">
        <v>452145</v>
      </c>
      <c r="K994" s="55">
        <v>0</v>
      </c>
      <c r="L994" s="54" t="s">
        <v>876</v>
      </c>
      <c r="M994" s="54" t="s">
        <v>793</v>
      </c>
      <c r="N994" s="55">
        <v>0</v>
      </c>
      <c r="O994" s="55">
        <v>1277470.6000000001</v>
      </c>
      <c r="P994" s="55">
        <v>0</v>
      </c>
      <c r="Q994" s="55">
        <v>1359508.8</v>
      </c>
      <c r="R994" s="55">
        <v>0</v>
      </c>
      <c r="S994" s="55">
        <v>2636979.4</v>
      </c>
      <c r="T994" s="55">
        <v>0</v>
      </c>
      <c r="U994" s="55">
        <v>1277470.6000000001</v>
      </c>
      <c r="V994" s="55">
        <v>0</v>
      </c>
      <c r="W994" s="55">
        <v>1359508.8</v>
      </c>
      <c r="X994" s="55">
        <v>0</v>
      </c>
      <c r="Y994" s="55">
        <v>2636979.4</v>
      </c>
      <c r="Z994" s="61">
        <f t="shared" si="52"/>
        <v>0.13595088</v>
      </c>
      <c r="AA994" s="59" t="str">
        <f>HLOOKUP(F994,'HY Financials'!$4:$4,1,0)</f>
        <v>HDUSTF</v>
      </c>
    </row>
    <row r="995" spans="1:30">
      <c r="A995" s="60">
        <f>IFERROR(VLOOKUP(J995,'TB mapping'!A:D,4,0),0)</f>
        <v>0</v>
      </c>
      <c r="B995" s="60">
        <f>IFERROR(VLOOKUP(J995,'TB mapping'!A:C,3,0),0)</f>
        <v>5.2</v>
      </c>
      <c r="C995" s="60" t="str">
        <f t="shared" si="50"/>
        <v>HDUSTF0</v>
      </c>
      <c r="D995" s="60" t="str">
        <f t="shared" si="51"/>
        <v>HDUSTF5.2</v>
      </c>
      <c r="E995" s="54" t="s">
        <v>790</v>
      </c>
      <c r="F995" s="54" t="s">
        <v>9</v>
      </c>
      <c r="G995" s="54" t="s">
        <v>1196</v>
      </c>
      <c r="H995" s="55">
        <v>450000</v>
      </c>
      <c r="I995" s="54" t="s">
        <v>834</v>
      </c>
      <c r="J995" s="55">
        <v>452181</v>
      </c>
      <c r="K995" s="55">
        <v>0</v>
      </c>
      <c r="L995" s="54" t="s">
        <v>877</v>
      </c>
      <c r="M995" s="54" t="s">
        <v>793</v>
      </c>
      <c r="N995" s="55">
        <v>0</v>
      </c>
      <c r="O995" s="55">
        <v>989588.5</v>
      </c>
      <c r="P995" s="55">
        <v>0</v>
      </c>
      <c r="Q995" s="55">
        <v>10827184</v>
      </c>
      <c r="R995" s="55">
        <v>0</v>
      </c>
      <c r="S995" s="55">
        <v>11816772.5</v>
      </c>
      <c r="T995" s="55">
        <v>0</v>
      </c>
      <c r="U995" s="55">
        <v>989588.5</v>
      </c>
      <c r="V995" s="55">
        <v>0</v>
      </c>
      <c r="W995" s="55">
        <v>10827184</v>
      </c>
      <c r="X995" s="55">
        <v>0</v>
      </c>
      <c r="Y995" s="55">
        <v>11816772.5</v>
      </c>
      <c r="Z995" s="61">
        <f t="shared" si="52"/>
        <v>1.0827184000000001</v>
      </c>
      <c r="AA995" s="59" t="str">
        <f>HLOOKUP(F995,'HY Financials'!$4:$4,1,0)</f>
        <v>HDUSTF</v>
      </c>
    </row>
    <row r="996" spans="1:30">
      <c r="A996" s="60">
        <f>IFERROR(VLOOKUP(J996,'TB mapping'!A:D,4,0),0)</f>
        <v>0</v>
      </c>
      <c r="B996" s="60">
        <f>IFERROR(VLOOKUP(J996,'TB mapping'!A:C,3,0),0)</f>
        <v>5.2</v>
      </c>
      <c r="C996" s="60" t="str">
        <f t="shared" si="50"/>
        <v>HDUSTF0</v>
      </c>
      <c r="D996" s="60" t="str">
        <f t="shared" si="51"/>
        <v>HDUSTF5.2</v>
      </c>
      <c r="E996" s="54" t="s">
        <v>790</v>
      </c>
      <c r="F996" s="54" t="s">
        <v>9</v>
      </c>
      <c r="G996" s="54" t="s">
        <v>1196</v>
      </c>
      <c r="H996" s="55">
        <v>450000</v>
      </c>
      <c r="I996" s="54" t="s">
        <v>834</v>
      </c>
      <c r="J996" s="55">
        <v>452229</v>
      </c>
      <c r="K996" s="55">
        <v>0</v>
      </c>
      <c r="L996" s="54" t="s">
        <v>837</v>
      </c>
      <c r="M996" s="54" t="s">
        <v>793</v>
      </c>
      <c r="N996" s="55">
        <v>0</v>
      </c>
      <c r="O996" s="55">
        <v>802.01</v>
      </c>
      <c r="P996" s="55">
        <v>0</v>
      </c>
      <c r="Q996" s="55">
        <v>4106.97</v>
      </c>
      <c r="R996" s="55">
        <v>0</v>
      </c>
      <c r="S996" s="55">
        <v>4908.9800000000005</v>
      </c>
      <c r="T996" s="55">
        <v>0</v>
      </c>
      <c r="U996" s="55">
        <v>802.01</v>
      </c>
      <c r="V996" s="55">
        <v>0</v>
      </c>
      <c r="W996" s="55">
        <v>4106.97</v>
      </c>
      <c r="X996" s="55">
        <v>0</v>
      </c>
      <c r="Y996" s="55">
        <v>4908.9800000000005</v>
      </c>
      <c r="Z996" s="61">
        <f t="shared" si="52"/>
        <v>4.1069700000000002E-4</v>
      </c>
      <c r="AA996" s="59" t="str">
        <f>HLOOKUP(F996,'HY Financials'!$4:$4,1,0)</f>
        <v>HDUSTF</v>
      </c>
    </row>
    <row r="997" spans="1:30">
      <c r="A997" s="60">
        <f>IFERROR(VLOOKUP(J997,'TB mapping'!A:D,4,0),0)</f>
        <v>0</v>
      </c>
      <c r="B997" s="60">
        <f>IFERROR(VLOOKUP(J997,'TB mapping'!A:C,3,0),0)</f>
        <v>5.2</v>
      </c>
      <c r="C997" s="60" t="str">
        <f t="shared" si="50"/>
        <v>HDUSTF0</v>
      </c>
      <c r="D997" s="60" t="str">
        <f t="shared" si="51"/>
        <v>HDUSTF5.2</v>
      </c>
      <c r="E997" s="54" t="s">
        <v>790</v>
      </c>
      <c r="F997" s="54" t="s">
        <v>9</v>
      </c>
      <c r="G997" s="54" t="s">
        <v>1196</v>
      </c>
      <c r="H997" s="55">
        <v>450000</v>
      </c>
      <c r="I997" s="54" t="s">
        <v>834</v>
      </c>
      <c r="J997" s="55">
        <v>452230</v>
      </c>
      <c r="K997" s="55">
        <v>0</v>
      </c>
      <c r="L997" s="54" t="s">
        <v>838</v>
      </c>
      <c r="M997" s="54" t="s">
        <v>793</v>
      </c>
      <c r="N997" s="55">
        <v>0</v>
      </c>
      <c r="O997" s="55">
        <v>1613371.97</v>
      </c>
      <c r="P997" s="55">
        <v>0</v>
      </c>
      <c r="Q997" s="55">
        <v>2699804.74</v>
      </c>
      <c r="R997" s="55">
        <v>0</v>
      </c>
      <c r="S997" s="55">
        <v>4313176.71</v>
      </c>
      <c r="T997" s="55">
        <v>0</v>
      </c>
      <c r="U997" s="55">
        <v>1613371.97</v>
      </c>
      <c r="V997" s="55">
        <v>0</v>
      </c>
      <c r="W997" s="55">
        <v>2699804.74</v>
      </c>
      <c r="X997" s="55">
        <v>0</v>
      </c>
      <c r="Y997" s="55">
        <v>4313176.71</v>
      </c>
      <c r="Z997" s="61">
        <f t="shared" si="52"/>
        <v>0.26998047400000003</v>
      </c>
      <c r="AA997" s="59" t="str">
        <f>HLOOKUP(F997,'HY Financials'!$4:$4,1,0)</f>
        <v>HDUSTF</v>
      </c>
    </row>
    <row r="998" spans="1:30">
      <c r="A998" s="60">
        <f>IFERROR(VLOOKUP(J998,'TB mapping'!A:D,4,0),0)</f>
        <v>0</v>
      </c>
      <c r="B998" s="60">
        <f>IFERROR(VLOOKUP(J998,'TB mapping'!A:C,3,0),0)</f>
        <v>5.2</v>
      </c>
      <c r="C998" s="60" t="str">
        <f t="shared" si="50"/>
        <v>HDUSTF0</v>
      </c>
      <c r="D998" s="60" t="str">
        <f t="shared" si="51"/>
        <v>HDUSTF5.2</v>
      </c>
      <c r="E998" s="54" t="s">
        <v>790</v>
      </c>
      <c r="F998" s="54" t="s">
        <v>9</v>
      </c>
      <c r="G998" s="54" t="s">
        <v>1196</v>
      </c>
      <c r="H998" s="55">
        <v>450000</v>
      </c>
      <c r="I998" s="54" t="s">
        <v>834</v>
      </c>
      <c r="J998" s="55">
        <v>452247</v>
      </c>
      <c r="K998" s="55">
        <v>0</v>
      </c>
      <c r="L998" s="54" t="s">
        <v>1346</v>
      </c>
      <c r="M998" s="54" t="s">
        <v>793</v>
      </c>
      <c r="N998" s="55">
        <v>0</v>
      </c>
      <c r="O998" s="55">
        <v>661876.31000000006</v>
      </c>
      <c r="P998" s="55">
        <v>0</v>
      </c>
      <c r="Q998" s="55">
        <v>2895441.7</v>
      </c>
      <c r="R998" s="55">
        <v>0</v>
      </c>
      <c r="S998" s="55">
        <v>3557318.01</v>
      </c>
      <c r="T998" s="55">
        <v>0</v>
      </c>
      <c r="U998" s="55">
        <v>661876.31000000006</v>
      </c>
      <c r="V998" s="55">
        <v>0</v>
      </c>
      <c r="W998" s="55">
        <v>2895441.7</v>
      </c>
      <c r="X998" s="55">
        <v>0</v>
      </c>
      <c r="Y998" s="55">
        <v>3557318.01</v>
      </c>
      <c r="Z998" s="61">
        <f t="shared" si="52"/>
        <v>0.28954417000000005</v>
      </c>
      <c r="AA998" s="59" t="str">
        <f>HLOOKUP(F998,'HY Financials'!$4:$4,1,0)</f>
        <v>HDUSTF</v>
      </c>
    </row>
    <row r="999" spans="1:30">
      <c r="A999" s="60">
        <f>IFERROR(VLOOKUP(J999,'TB mapping'!A:D,4,0),0)</f>
        <v>0</v>
      </c>
      <c r="B999" s="60">
        <f>IFERROR(VLOOKUP(J999,'TB mapping'!A:C,3,0),0)</f>
        <v>5.5</v>
      </c>
      <c r="C999" s="60" t="str">
        <f t="shared" si="50"/>
        <v>HDUSTF0</v>
      </c>
      <c r="D999" s="60" t="str">
        <f t="shared" si="51"/>
        <v>HDUSTF5.5</v>
      </c>
      <c r="E999" s="54" t="s">
        <v>790</v>
      </c>
      <c r="F999" s="54" t="s">
        <v>9</v>
      </c>
      <c r="G999" s="54" t="s">
        <v>1196</v>
      </c>
      <c r="H999" s="55">
        <v>460000</v>
      </c>
      <c r="I999" s="54" t="s">
        <v>839</v>
      </c>
      <c r="J999" s="55">
        <v>460000</v>
      </c>
      <c r="K999" s="55">
        <v>0</v>
      </c>
      <c r="L999" s="54" t="s">
        <v>1000</v>
      </c>
      <c r="M999" s="54" t="s">
        <v>793</v>
      </c>
      <c r="N999" s="55">
        <v>0</v>
      </c>
      <c r="O999" s="55">
        <v>0</v>
      </c>
      <c r="P999" s="55">
        <v>0</v>
      </c>
      <c r="Q999" s="55">
        <v>19546</v>
      </c>
      <c r="R999" s="55">
        <v>0</v>
      </c>
      <c r="S999" s="55">
        <v>19546</v>
      </c>
      <c r="T999" s="55">
        <v>0</v>
      </c>
      <c r="U999" s="55">
        <v>0</v>
      </c>
      <c r="V999" s="55">
        <v>0</v>
      </c>
      <c r="W999" s="55">
        <v>19546</v>
      </c>
      <c r="X999" s="55">
        <v>0</v>
      </c>
      <c r="Y999" s="55">
        <v>19546</v>
      </c>
      <c r="Z999" s="61">
        <f t="shared" si="52"/>
        <v>1.9545999999999999E-3</v>
      </c>
      <c r="AA999" s="59" t="str">
        <f>HLOOKUP(F999,'HY Financials'!$4:$4,1,0)</f>
        <v>HDUSTF</v>
      </c>
      <c r="AD999" s="59">
        <f>+Z999*10^7</f>
        <v>19546</v>
      </c>
    </row>
    <row r="1000" spans="1:30">
      <c r="A1000" s="60">
        <f>IFERROR(VLOOKUP(J1000,'TB mapping'!A:D,4,0),0)</f>
        <v>0</v>
      </c>
      <c r="B1000" s="60">
        <f>IFERROR(VLOOKUP(J1000,'TB mapping'!A:C,3,0),0)</f>
        <v>5.5</v>
      </c>
      <c r="C1000" s="60" t="str">
        <f t="shared" si="50"/>
        <v>HDUSTF0</v>
      </c>
      <c r="D1000" s="60" t="str">
        <f t="shared" si="51"/>
        <v>HDUSTF5.5</v>
      </c>
      <c r="E1000" s="54" t="s">
        <v>790</v>
      </c>
      <c r="F1000" s="54" t="s">
        <v>9</v>
      </c>
      <c r="G1000" s="54" t="s">
        <v>1196</v>
      </c>
      <c r="H1000" s="55">
        <v>460000</v>
      </c>
      <c r="I1000" s="54" t="s">
        <v>839</v>
      </c>
      <c r="J1000" s="55">
        <v>460100</v>
      </c>
      <c r="K1000" s="55">
        <v>0</v>
      </c>
      <c r="L1000" s="54" t="s">
        <v>940</v>
      </c>
      <c r="M1000" s="54" t="s">
        <v>793</v>
      </c>
      <c r="N1000" s="55">
        <v>-123175.99</v>
      </c>
      <c r="O1000" s="55">
        <v>0</v>
      </c>
      <c r="P1000" s="55">
        <v>-53371.43</v>
      </c>
      <c r="Q1000" s="55">
        <v>0</v>
      </c>
      <c r="R1000" s="55">
        <v>-176547.42</v>
      </c>
      <c r="S1000" s="55">
        <v>0</v>
      </c>
      <c r="T1000" s="55">
        <v>-123175.99</v>
      </c>
      <c r="U1000" s="55">
        <v>0</v>
      </c>
      <c r="V1000" s="55">
        <v>-53371.43</v>
      </c>
      <c r="W1000" s="55">
        <v>0</v>
      </c>
      <c r="X1000" s="55">
        <v>-176547.42</v>
      </c>
      <c r="Y1000" s="55">
        <v>0</v>
      </c>
      <c r="Z1000" s="61">
        <f t="shared" si="52"/>
        <v>-5.3371429999999999E-3</v>
      </c>
      <c r="AA1000" s="59" t="str">
        <f>HLOOKUP(F1000,'HY Financials'!$4:$4,1,0)</f>
        <v>HDUSTF</v>
      </c>
    </row>
    <row r="1001" spans="1:30">
      <c r="A1001" s="60">
        <f>IFERROR(VLOOKUP(J1001,'TB mapping'!A:D,4,0),0)</f>
        <v>0</v>
      </c>
      <c r="B1001" s="60">
        <f>IFERROR(VLOOKUP(J1001,'TB mapping'!A:C,3,0),0)</f>
        <v>5.5</v>
      </c>
      <c r="C1001" s="60" t="str">
        <f t="shared" si="50"/>
        <v>HDUSTF0</v>
      </c>
      <c r="D1001" s="60" t="str">
        <f t="shared" si="51"/>
        <v>HDUSTF5.5</v>
      </c>
      <c r="E1001" s="54" t="s">
        <v>790</v>
      </c>
      <c r="F1001" s="54" t="s">
        <v>9</v>
      </c>
      <c r="G1001" s="54" t="s">
        <v>1196</v>
      </c>
      <c r="H1001" s="55">
        <v>460000</v>
      </c>
      <c r="I1001" s="54" t="s">
        <v>839</v>
      </c>
      <c r="J1001" s="55">
        <v>460106</v>
      </c>
      <c r="K1001" s="55">
        <v>0</v>
      </c>
      <c r="L1001" s="54" t="s">
        <v>840</v>
      </c>
      <c r="M1001" s="54" t="s">
        <v>793</v>
      </c>
      <c r="N1001" s="55">
        <v>0</v>
      </c>
      <c r="O1001" s="55">
        <v>2843.57</v>
      </c>
      <c r="P1001" s="55">
        <v>0</v>
      </c>
      <c r="Q1001" s="55">
        <v>11061.57</v>
      </c>
      <c r="R1001" s="55">
        <v>0</v>
      </c>
      <c r="S1001" s="55">
        <v>13905.14</v>
      </c>
      <c r="T1001" s="55">
        <v>0</v>
      </c>
      <c r="U1001" s="55">
        <v>2843.57</v>
      </c>
      <c r="V1001" s="55">
        <v>0</v>
      </c>
      <c r="W1001" s="55">
        <v>11061.57</v>
      </c>
      <c r="X1001" s="55">
        <v>0</v>
      </c>
      <c r="Y1001" s="55">
        <v>13905.14</v>
      </c>
      <c r="Z1001" s="61">
        <f t="shared" si="52"/>
        <v>1.106157E-3</v>
      </c>
      <c r="AA1001" s="59" t="str">
        <f>HLOOKUP(F1001,'HY Financials'!$4:$4,1,0)</f>
        <v>HDUSTF</v>
      </c>
      <c r="AD1001" s="59">
        <f t="shared" ref="AD1001:AD1006" si="53">+Z1001*10^7</f>
        <v>11061.57</v>
      </c>
    </row>
    <row r="1002" spans="1:30">
      <c r="A1002" s="60">
        <f>IFERROR(VLOOKUP(J1002,'TB mapping'!A:D,4,0),0)</f>
        <v>0</v>
      </c>
      <c r="B1002" s="60">
        <f>IFERROR(VLOOKUP(J1002,'TB mapping'!A:C,3,0),0)</f>
        <v>5.5</v>
      </c>
      <c r="C1002" s="60" t="str">
        <f t="shared" si="50"/>
        <v>HDUSTF0</v>
      </c>
      <c r="D1002" s="60" t="str">
        <f t="shared" si="51"/>
        <v>HDUSTF5.5</v>
      </c>
      <c r="E1002" s="54" t="s">
        <v>790</v>
      </c>
      <c r="F1002" s="54" t="s">
        <v>9</v>
      </c>
      <c r="G1002" s="54" t="s">
        <v>1196</v>
      </c>
      <c r="H1002" s="55">
        <v>460000</v>
      </c>
      <c r="I1002" s="54" t="s">
        <v>839</v>
      </c>
      <c r="J1002" s="55">
        <v>460126</v>
      </c>
      <c r="K1002" s="55">
        <v>0</v>
      </c>
      <c r="L1002" s="54" t="s">
        <v>1026</v>
      </c>
      <c r="M1002" s="54" t="s">
        <v>793</v>
      </c>
      <c r="N1002" s="55">
        <v>0</v>
      </c>
      <c r="O1002" s="55">
        <v>0</v>
      </c>
      <c r="P1002" s="55">
        <v>-3815.85</v>
      </c>
      <c r="Q1002" s="55">
        <v>0</v>
      </c>
      <c r="R1002" s="55">
        <v>-3815.85</v>
      </c>
      <c r="S1002" s="55">
        <v>0</v>
      </c>
      <c r="T1002" s="55">
        <v>0</v>
      </c>
      <c r="U1002" s="55">
        <v>0</v>
      </c>
      <c r="V1002" s="55">
        <v>-3815.85</v>
      </c>
      <c r="W1002" s="55">
        <v>0</v>
      </c>
      <c r="X1002" s="55">
        <v>-3815.85</v>
      </c>
      <c r="Y1002" s="55">
        <v>0</v>
      </c>
      <c r="Z1002" s="61">
        <f t="shared" si="52"/>
        <v>-3.8158499999999999E-4</v>
      </c>
      <c r="AA1002" s="59" t="str">
        <f>HLOOKUP(F1002,'HY Financials'!$4:$4,1,0)</f>
        <v>HDUSTF</v>
      </c>
      <c r="AD1002" s="59">
        <f t="shared" si="53"/>
        <v>-3815.85</v>
      </c>
    </row>
    <row r="1003" spans="1:30">
      <c r="A1003" s="60">
        <f>IFERROR(VLOOKUP(J1003,'TB mapping'!A:D,4,0),0)</f>
        <v>0</v>
      </c>
      <c r="B1003" s="60">
        <f>IFERROR(VLOOKUP(J1003,'TB mapping'!A:C,3,0),0)</f>
        <v>5.5</v>
      </c>
      <c r="C1003" s="60" t="str">
        <f t="shared" si="50"/>
        <v>HDUSTF0</v>
      </c>
      <c r="D1003" s="60" t="str">
        <f t="shared" si="51"/>
        <v>HDUSTF5.5</v>
      </c>
      <c r="E1003" s="54" t="s">
        <v>790</v>
      </c>
      <c r="F1003" s="54" t="s">
        <v>9</v>
      </c>
      <c r="G1003" s="54" t="s">
        <v>1196</v>
      </c>
      <c r="H1003" s="55">
        <v>460000</v>
      </c>
      <c r="I1003" s="54" t="s">
        <v>839</v>
      </c>
      <c r="J1003" s="55">
        <v>460143</v>
      </c>
      <c r="K1003" s="55">
        <v>0</v>
      </c>
      <c r="L1003" s="54" t="s">
        <v>1002</v>
      </c>
      <c r="M1003" s="54" t="s">
        <v>793</v>
      </c>
      <c r="N1003" s="55">
        <v>0</v>
      </c>
      <c r="O1003" s="55">
        <v>120379.08</v>
      </c>
      <c r="P1003" s="55">
        <v>0</v>
      </c>
      <c r="Q1003" s="55">
        <v>46237.4</v>
      </c>
      <c r="R1003" s="55">
        <v>0</v>
      </c>
      <c r="S1003" s="55">
        <v>166616.48000000001</v>
      </c>
      <c r="T1003" s="55">
        <v>0</v>
      </c>
      <c r="U1003" s="55">
        <v>120379.08</v>
      </c>
      <c r="V1003" s="55">
        <v>0</v>
      </c>
      <c r="W1003" s="55">
        <v>46237.4</v>
      </c>
      <c r="X1003" s="55">
        <v>0</v>
      </c>
      <c r="Y1003" s="55">
        <v>166616.48000000001</v>
      </c>
      <c r="Z1003" s="61">
        <f t="shared" si="52"/>
        <v>4.6237400000000003E-3</v>
      </c>
      <c r="AA1003" s="59" t="str">
        <f>HLOOKUP(F1003,'HY Financials'!$4:$4,1,0)</f>
        <v>HDUSTF</v>
      </c>
      <c r="AD1003" s="59">
        <f t="shared" si="53"/>
        <v>46237.4</v>
      </c>
    </row>
    <row r="1004" spans="1:30">
      <c r="A1004" s="60">
        <f>IFERROR(VLOOKUP(J1004,'TB mapping'!A:D,4,0),0)</f>
        <v>0</v>
      </c>
      <c r="B1004" s="60">
        <f>IFERROR(VLOOKUP(J1004,'TB mapping'!A:C,3,0),0)</f>
        <v>5.5</v>
      </c>
      <c r="C1004" s="60" t="str">
        <f t="shared" si="50"/>
        <v>HDUSTF0</v>
      </c>
      <c r="D1004" s="60" t="str">
        <f t="shared" si="51"/>
        <v>HDUSTF5.5</v>
      </c>
      <c r="E1004" s="54" t="s">
        <v>790</v>
      </c>
      <c r="F1004" s="54" t="s">
        <v>9</v>
      </c>
      <c r="G1004" s="54" t="s">
        <v>1196</v>
      </c>
      <c r="H1004" s="55">
        <v>460000</v>
      </c>
      <c r="I1004" s="54" t="s">
        <v>839</v>
      </c>
      <c r="J1004" s="55">
        <v>460146</v>
      </c>
      <c r="K1004" s="55">
        <v>0</v>
      </c>
      <c r="L1004" s="54" t="s">
        <v>1048</v>
      </c>
      <c r="M1004" s="54" t="s">
        <v>793</v>
      </c>
      <c r="N1004" s="55">
        <v>0</v>
      </c>
      <c r="O1004" s="55">
        <v>5.98</v>
      </c>
      <c r="P1004" s="55">
        <v>0</v>
      </c>
      <c r="Q1004" s="55">
        <v>0</v>
      </c>
      <c r="R1004" s="55">
        <v>0</v>
      </c>
      <c r="S1004" s="55">
        <v>5.98</v>
      </c>
      <c r="T1004" s="55">
        <v>0</v>
      </c>
      <c r="U1004" s="55">
        <v>5.98</v>
      </c>
      <c r="V1004" s="55">
        <v>0</v>
      </c>
      <c r="W1004" s="55">
        <v>0</v>
      </c>
      <c r="X1004" s="55">
        <v>0</v>
      </c>
      <c r="Y1004" s="55">
        <v>5.98</v>
      </c>
      <c r="Z1004" s="61">
        <f t="shared" si="52"/>
        <v>0</v>
      </c>
      <c r="AA1004" s="59" t="str">
        <f>HLOOKUP(F1004,'HY Financials'!$4:$4,1,0)</f>
        <v>HDUSTF</v>
      </c>
      <c r="AD1004" s="59">
        <f t="shared" si="53"/>
        <v>0</v>
      </c>
    </row>
    <row r="1005" spans="1:30">
      <c r="A1005" s="60">
        <f>IFERROR(VLOOKUP(J1005,'TB mapping'!A:D,4,0),0)</f>
        <v>0</v>
      </c>
      <c r="B1005" s="60">
        <f>IFERROR(VLOOKUP(J1005,'TB mapping'!A:C,3,0),0)</f>
        <v>5.5</v>
      </c>
      <c r="C1005" s="60" t="str">
        <f t="shared" si="50"/>
        <v>HDUSTF0</v>
      </c>
      <c r="D1005" s="60" t="str">
        <f t="shared" si="51"/>
        <v>HDUSTF5.5</v>
      </c>
      <c r="E1005" s="54" t="s">
        <v>790</v>
      </c>
      <c r="F1005" s="54" t="s">
        <v>9</v>
      </c>
      <c r="G1005" s="54" t="s">
        <v>1196</v>
      </c>
      <c r="H1005" s="55">
        <v>460000</v>
      </c>
      <c r="I1005" s="54" t="s">
        <v>839</v>
      </c>
      <c r="J1005" s="55">
        <v>460164</v>
      </c>
      <c r="K1005" s="55">
        <v>0</v>
      </c>
      <c r="L1005" s="54" t="s">
        <v>1049</v>
      </c>
      <c r="M1005" s="54" t="s">
        <v>793</v>
      </c>
      <c r="N1005" s="55">
        <v>-52.64</v>
      </c>
      <c r="O1005" s="55">
        <v>0</v>
      </c>
      <c r="P1005" s="55">
        <v>0</v>
      </c>
      <c r="Q1005" s="55">
        <v>0</v>
      </c>
      <c r="R1005" s="55">
        <v>-52.64</v>
      </c>
      <c r="S1005" s="55">
        <v>0</v>
      </c>
      <c r="T1005" s="55">
        <v>-52.64</v>
      </c>
      <c r="U1005" s="55">
        <v>0</v>
      </c>
      <c r="V1005" s="55">
        <v>0</v>
      </c>
      <c r="W1005" s="55">
        <v>0</v>
      </c>
      <c r="X1005" s="55">
        <v>-52.64</v>
      </c>
      <c r="Y1005" s="55">
        <v>0</v>
      </c>
      <c r="Z1005" s="61">
        <f t="shared" si="52"/>
        <v>0</v>
      </c>
      <c r="AA1005" s="59" t="str">
        <f>HLOOKUP(F1005,'HY Financials'!$4:$4,1,0)</f>
        <v>HDUSTF</v>
      </c>
      <c r="AD1005" s="59">
        <f t="shared" si="53"/>
        <v>0</v>
      </c>
    </row>
    <row r="1006" spans="1:30">
      <c r="A1006" s="60">
        <f>IFERROR(VLOOKUP(J1006,'TB mapping'!A:D,4,0),0)</f>
        <v>0</v>
      </c>
      <c r="B1006" s="60">
        <f>IFERROR(VLOOKUP(J1006,'TB mapping'!A:C,3,0),0)</f>
        <v>5.5</v>
      </c>
      <c r="C1006" s="60" t="str">
        <f t="shared" si="50"/>
        <v>HDUSTF0</v>
      </c>
      <c r="D1006" s="60" t="str">
        <f t="shared" si="51"/>
        <v>HDUSTF5.5</v>
      </c>
      <c r="E1006" s="54" t="s">
        <v>790</v>
      </c>
      <c r="F1006" s="54" t="s">
        <v>9</v>
      </c>
      <c r="G1006" s="54" t="s">
        <v>1196</v>
      </c>
      <c r="H1006" s="55">
        <v>460000</v>
      </c>
      <c r="I1006" s="54" t="s">
        <v>839</v>
      </c>
      <c r="J1006" s="55">
        <v>460172</v>
      </c>
      <c r="K1006" s="55">
        <v>0</v>
      </c>
      <c r="L1006" s="54" t="s">
        <v>1051</v>
      </c>
      <c r="M1006" s="54" t="s">
        <v>793</v>
      </c>
      <c r="N1006" s="55">
        <v>0</v>
      </c>
      <c r="O1006" s="55">
        <v>0</v>
      </c>
      <c r="P1006" s="55">
        <v>-111.69</v>
      </c>
      <c r="Q1006" s="55">
        <v>0</v>
      </c>
      <c r="R1006" s="55">
        <v>-111.69</v>
      </c>
      <c r="S1006" s="55">
        <v>0</v>
      </c>
      <c r="T1006" s="55">
        <v>0</v>
      </c>
      <c r="U1006" s="55">
        <v>0</v>
      </c>
      <c r="V1006" s="55">
        <v>-111.69</v>
      </c>
      <c r="W1006" s="55">
        <v>0</v>
      </c>
      <c r="X1006" s="55">
        <v>-111.69</v>
      </c>
      <c r="Y1006" s="55">
        <v>0</v>
      </c>
      <c r="Z1006" s="61">
        <f t="shared" si="52"/>
        <v>-1.1168999999999999E-5</v>
      </c>
      <c r="AA1006" s="59" t="str">
        <f>HLOOKUP(F1006,'HY Financials'!$4:$4,1,0)</f>
        <v>HDUSTF</v>
      </c>
      <c r="AD1006" s="59">
        <f t="shared" si="53"/>
        <v>-111.69</v>
      </c>
    </row>
    <row r="1007" spans="1:30">
      <c r="A1007" s="60">
        <f>IFERROR(VLOOKUP(J1007,'TB mapping'!A:D,4,0),0)</f>
        <v>0</v>
      </c>
      <c r="B1007" s="60">
        <f>IFERROR(VLOOKUP(J1007,'TB mapping'!A:C,3,0),0)</f>
        <v>5.3</v>
      </c>
      <c r="C1007" s="60" t="str">
        <f t="shared" si="50"/>
        <v>HDUSTF0</v>
      </c>
      <c r="D1007" s="60" t="str">
        <f t="shared" si="51"/>
        <v>HDUSTF5.3</v>
      </c>
      <c r="E1007" s="54" t="s">
        <v>790</v>
      </c>
      <c r="F1007" s="54" t="s">
        <v>9</v>
      </c>
      <c r="G1007" s="54" t="s">
        <v>1196</v>
      </c>
      <c r="H1007" s="55">
        <v>510000</v>
      </c>
      <c r="I1007" s="54" t="s">
        <v>842</v>
      </c>
      <c r="J1007" s="55">
        <v>512110</v>
      </c>
      <c r="K1007" s="55">
        <v>0</v>
      </c>
      <c r="L1007" s="54" t="s">
        <v>1027</v>
      </c>
      <c r="M1007" s="54" t="s">
        <v>793</v>
      </c>
      <c r="N1007" s="55">
        <v>0</v>
      </c>
      <c r="O1007" s="55">
        <v>0</v>
      </c>
      <c r="P1007" s="55">
        <v>-178490.84</v>
      </c>
      <c r="Q1007" s="55">
        <v>0</v>
      </c>
      <c r="R1007" s="55">
        <v>-178490.84</v>
      </c>
      <c r="S1007" s="55">
        <v>0</v>
      </c>
      <c r="T1007" s="55">
        <v>0</v>
      </c>
      <c r="U1007" s="55">
        <v>0</v>
      </c>
      <c r="V1007" s="55">
        <v>-178490.84</v>
      </c>
      <c r="W1007" s="55">
        <v>0</v>
      </c>
      <c r="X1007" s="55">
        <v>-178490.84</v>
      </c>
      <c r="Y1007" s="55">
        <v>0</v>
      </c>
      <c r="Z1007" s="61">
        <f t="shared" si="52"/>
        <v>-1.7849084000000001E-2</v>
      </c>
      <c r="AA1007" s="59" t="str">
        <f>HLOOKUP(F1007,'HY Financials'!$4:$4,1,0)</f>
        <v>HDUSTF</v>
      </c>
    </row>
    <row r="1008" spans="1:30">
      <c r="A1008" s="60">
        <f>IFERROR(VLOOKUP(J1008,'TB mapping'!A:D,4,0),0)</f>
        <v>0</v>
      </c>
      <c r="B1008" s="60">
        <f>IFERROR(VLOOKUP(J1008,'TB mapping'!A:C,3,0),0)</f>
        <v>5.3</v>
      </c>
      <c r="C1008" s="60" t="str">
        <f t="shared" si="50"/>
        <v>HDUSTF0</v>
      </c>
      <c r="D1008" s="60" t="str">
        <f t="shared" si="51"/>
        <v>HDUSTF5.3</v>
      </c>
      <c r="E1008" s="54" t="s">
        <v>790</v>
      </c>
      <c r="F1008" s="54" t="s">
        <v>9</v>
      </c>
      <c r="G1008" s="54" t="s">
        <v>1196</v>
      </c>
      <c r="H1008" s="55">
        <v>510000</v>
      </c>
      <c r="I1008" s="54" t="s">
        <v>842</v>
      </c>
      <c r="J1008" s="55">
        <v>512120</v>
      </c>
      <c r="K1008" s="55">
        <v>0</v>
      </c>
      <c r="L1008" s="54" t="s">
        <v>843</v>
      </c>
      <c r="M1008" s="54" t="s">
        <v>793</v>
      </c>
      <c r="N1008" s="55">
        <v>-7540476</v>
      </c>
      <c r="O1008" s="55">
        <v>0</v>
      </c>
      <c r="P1008" s="55">
        <v>-30814879.690000001</v>
      </c>
      <c r="Q1008" s="55">
        <v>0</v>
      </c>
      <c r="R1008" s="55">
        <v>-38355355.689999998</v>
      </c>
      <c r="S1008" s="55">
        <v>0</v>
      </c>
      <c r="T1008" s="55">
        <v>-7540476</v>
      </c>
      <c r="U1008" s="55">
        <v>0</v>
      </c>
      <c r="V1008" s="55">
        <v>-30814879.690000001</v>
      </c>
      <c r="W1008" s="55">
        <v>0</v>
      </c>
      <c r="X1008" s="55">
        <v>-38355355.689999998</v>
      </c>
      <c r="Y1008" s="55">
        <v>0</v>
      </c>
      <c r="Z1008" s="61">
        <f t="shared" si="52"/>
        <v>-3.0814879690000003</v>
      </c>
      <c r="AA1008" s="59" t="str">
        <f>HLOOKUP(F1008,'HY Financials'!$4:$4,1,0)</f>
        <v>HDUSTF</v>
      </c>
    </row>
    <row r="1009" spans="1:27">
      <c r="A1009" s="60">
        <f>IFERROR(VLOOKUP(J1009,'TB mapping'!A:D,4,0),0)</f>
        <v>0</v>
      </c>
      <c r="B1009" s="60">
        <f>IFERROR(VLOOKUP(J1009,'TB mapping'!A:C,3,0),0)</f>
        <v>5.3</v>
      </c>
      <c r="C1009" s="60" t="str">
        <f t="shared" si="50"/>
        <v>HDUSTF0</v>
      </c>
      <c r="D1009" s="60" t="str">
        <f t="shared" si="51"/>
        <v>HDUSTF5.3</v>
      </c>
      <c r="E1009" s="54" t="s">
        <v>790</v>
      </c>
      <c r="F1009" s="54" t="s">
        <v>9</v>
      </c>
      <c r="G1009" s="54" t="s">
        <v>1196</v>
      </c>
      <c r="H1009" s="55">
        <v>510000</v>
      </c>
      <c r="I1009" s="54" t="s">
        <v>842</v>
      </c>
      <c r="J1009" s="55">
        <v>512130</v>
      </c>
      <c r="K1009" s="55">
        <v>0</v>
      </c>
      <c r="L1009" s="54" t="s">
        <v>943</v>
      </c>
      <c r="M1009" s="54" t="s">
        <v>793</v>
      </c>
      <c r="N1009" s="55">
        <v>-8524450</v>
      </c>
      <c r="O1009" s="55">
        <v>0</v>
      </c>
      <c r="P1009" s="55">
        <v>-4695380</v>
      </c>
      <c r="Q1009" s="55">
        <v>0</v>
      </c>
      <c r="R1009" s="55">
        <v>-13219830</v>
      </c>
      <c r="S1009" s="55">
        <v>0</v>
      </c>
      <c r="T1009" s="55">
        <v>-8524450</v>
      </c>
      <c r="U1009" s="55">
        <v>0</v>
      </c>
      <c r="V1009" s="55">
        <v>-4695380</v>
      </c>
      <c r="W1009" s="55">
        <v>0</v>
      </c>
      <c r="X1009" s="55">
        <v>-13219830</v>
      </c>
      <c r="Y1009" s="55">
        <v>0</v>
      </c>
      <c r="Z1009" s="61">
        <f t="shared" si="52"/>
        <v>-0.46953800000000001</v>
      </c>
      <c r="AA1009" s="59" t="str">
        <f>HLOOKUP(F1009,'HY Financials'!$4:$4,1,0)</f>
        <v>HDUSTF</v>
      </c>
    </row>
    <row r="1010" spans="1:27">
      <c r="A1010" s="60">
        <f>IFERROR(VLOOKUP(J1010,'TB mapping'!A:D,4,0),0)</f>
        <v>0</v>
      </c>
      <c r="B1010" s="60">
        <f>IFERROR(VLOOKUP(J1010,'TB mapping'!A:C,3,0),0)</f>
        <v>5.3</v>
      </c>
      <c r="C1010" s="60" t="str">
        <f t="shared" si="50"/>
        <v>HDUSTF0</v>
      </c>
      <c r="D1010" s="60" t="str">
        <f t="shared" si="51"/>
        <v>HDUSTF5.3</v>
      </c>
      <c r="E1010" s="54" t="s">
        <v>790</v>
      </c>
      <c r="F1010" s="54" t="s">
        <v>9</v>
      </c>
      <c r="G1010" s="54" t="s">
        <v>1196</v>
      </c>
      <c r="H1010" s="55">
        <v>510000</v>
      </c>
      <c r="I1010" s="54" t="s">
        <v>842</v>
      </c>
      <c r="J1010" s="55">
        <v>512190</v>
      </c>
      <c r="K1010" s="55">
        <v>0</v>
      </c>
      <c r="L1010" s="54" t="s">
        <v>1029</v>
      </c>
      <c r="M1010" s="54" t="s">
        <v>793</v>
      </c>
      <c r="N1010" s="55">
        <v>0</v>
      </c>
      <c r="O1010" s="55">
        <v>0</v>
      </c>
      <c r="P1010" s="55">
        <v>-292252</v>
      </c>
      <c r="Q1010" s="55">
        <v>0</v>
      </c>
      <c r="R1010" s="55">
        <v>-292252</v>
      </c>
      <c r="S1010" s="55">
        <v>0</v>
      </c>
      <c r="T1010" s="55">
        <v>0</v>
      </c>
      <c r="U1010" s="55">
        <v>0</v>
      </c>
      <c r="V1010" s="55">
        <v>-292252</v>
      </c>
      <c r="W1010" s="55">
        <v>0</v>
      </c>
      <c r="X1010" s="55">
        <v>-292252</v>
      </c>
      <c r="Y1010" s="55">
        <v>0</v>
      </c>
      <c r="Z1010" s="61">
        <f t="shared" si="52"/>
        <v>-2.92252E-2</v>
      </c>
      <c r="AA1010" s="59" t="str">
        <f>HLOOKUP(F1010,'HY Financials'!$4:$4,1,0)</f>
        <v>HDUSTF</v>
      </c>
    </row>
    <row r="1011" spans="1:27">
      <c r="A1011" s="60">
        <f>IFERROR(VLOOKUP(J1011,'TB mapping'!A:D,4,0),0)</f>
        <v>0</v>
      </c>
      <c r="B1011" s="60">
        <f>IFERROR(VLOOKUP(J1011,'TB mapping'!A:C,3,0),0)</f>
        <v>5.3</v>
      </c>
      <c r="C1011" s="60" t="str">
        <f t="shared" si="50"/>
        <v>HDUSTF0</v>
      </c>
      <c r="D1011" s="60" t="str">
        <f t="shared" si="51"/>
        <v>HDUSTF5.3</v>
      </c>
      <c r="E1011" s="54" t="s">
        <v>790</v>
      </c>
      <c r="F1011" s="54" t="s">
        <v>9</v>
      </c>
      <c r="G1011" s="54" t="s">
        <v>1196</v>
      </c>
      <c r="H1011" s="55">
        <v>510000</v>
      </c>
      <c r="I1011" s="54" t="s">
        <v>842</v>
      </c>
      <c r="J1011" s="55">
        <v>512247</v>
      </c>
      <c r="K1011" s="55">
        <v>0</v>
      </c>
      <c r="L1011" s="54" t="s">
        <v>1348</v>
      </c>
      <c r="M1011" s="54" t="s">
        <v>793</v>
      </c>
      <c r="N1011" s="55">
        <v>0</v>
      </c>
      <c r="O1011" s="55">
        <v>766.82</v>
      </c>
      <c r="P1011" s="55">
        <v>-1937.5</v>
      </c>
      <c r="Q1011" s="55">
        <v>0</v>
      </c>
      <c r="R1011" s="55">
        <v>-1170.68</v>
      </c>
      <c r="S1011" s="55">
        <v>0</v>
      </c>
      <c r="T1011" s="55">
        <v>0</v>
      </c>
      <c r="U1011" s="55">
        <v>766.82</v>
      </c>
      <c r="V1011" s="55">
        <v>-1937.5</v>
      </c>
      <c r="W1011" s="55">
        <v>0</v>
      </c>
      <c r="X1011" s="55">
        <v>-1170.68</v>
      </c>
      <c r="Y1011" s="55">
        <v>0</v>
      </c>
      <c r="Z1011" s="61">
        <f t="shared" si="52"/>
        <v>-1.9374999999999999E-4</v>
      </c>
      <c r="AA1011" s="59" t="str">
        <f>HLOOKUP(F1011,'HY Financials'!$4:$4,1,0)</f>
        <v>HDUSTF</v>
      </c>
    </row>
    <row r="1012" spans="1:27">
      <c r="A1012" s="60">
        <f>IFERROR(VLOOKUP(J1012,'TB mapping'!A:D,4,0),0)</f>
        <v>0</v>
      </c>
      <c r="B1012" s="60">
        <f>IFERROR(VLOOKUP(J1012,'TB mapping'!A:C,3,0),0)</f>
        <v>6.4</v>
      </c>
      <c r="C1012" s="60" t="str">
        <f t="shared" si="50"/>
        <v>HDUSTF0</v>
      </c>
      <c r="D1012" s="60" t="str">
        <f t="shared" si="51"/>
        <v>HDUSTF6.4</v>
      </c>
      <c r="E1012" s="54" t="s">
        <v>790</v>
      </c>
      <c r="F1012" s="54" t="s">
        <v>9</v>
      </c>
      <c r="G1012" s="54" t="s">
        <v>1196</v>
      </c>
      <c r="H1012" s="55">
        <v>550000</v>
      </c>
      <c r="I1012" s="54" t="s">
        <v>846</v>
      </c>
      <c r="J1012" s="392">
        <v>553105</v>
      </c>
      <c r="K1012" s="55">
        <v>0</v>
      </c>
      <c r="L1012" s="54" t="s">
        <v>945</v>
      </c>
      <c r="M1012" s="54" t="s">
        <v>793</v>
      </c>
      <c r="N1012" s="55">
        <v>-1344.78</v>
      </c>
      <c r="O1012" s="55">
        <v>0</v>
      </c>
      <c r="P1012" s="55">
        <v>-23613.64</v>
      </c>
      <c r="Q1012" s="55">
        <v>0</v>
      </c>
      <c r="R1012" s="55">
        <v>-24958.42</v>
      </c>
      <c r="S1012" s="55">
        <v>0</v>
      </c>
      <c r="T1012" s="55">
        <v>-1344.78</v>
      </c>
      <c r="U1012" s="55">
        <v>0</v>
      </c>
      <c r="V1012" s="55">
        <v>-23613.64</v>
      </c>
      <c r="W1012" s="55">
        <v>0</v>
      </c>
      <c r="X1012" s="55">
        <v>-24958.42</v>
      </c>
      <c r="Y1012" s="55">
        <v>0</v>
      </c>
      <c r="Z1012" s="61">
        <f t="shared" si="52"/>
        <v>-2.3613639999999999E-3</v>
      </c>
      <c r="AA1012" s="59" t="str">
        <f>HLOOKUP(F1012,'HY Financials'!$4:$4,1,0)</f>
        <v>HDUSTF</v>
      </c>
    </row>
    <row r="1013" spans="1:27">
      <c r="A1013" s="60">
        <f>IFERROR(VLOOKUP(J1013,'TB mapping'!A:D,4,0),0)</f>
        <v>0</v>
      </c>
      <c r="B1013" s="60">
        <f>IFERROR(VLOOKUP(J1013,'TB mapping'!A:C,3,0),0)</f>
        <v>6.4</v>
      </c>
      <c r="C1013" s="60" t="str">
        <f t="shared" si="50"/>
        <v>HDUSTF0</v>
      </c>
      <c r="D1013" s="60" t="str">
        <f t="shared" si="51"/>
        <v>HDUSTF6.4</v>
      </c>
      <c r="E1013" s="54" t="s">
        <v>790</v>
      </c>
      <c r="F1013" s="54" t="s">
        <v>9</v>
      </c>
      <c r="G1013" s="54" t="s">
        <v>1196</v>
      </c>
      <c r="H1013" s="55">
        <v>550000</v>
      </c>
      <c r="I1013" s="54" t="s">
        <v>846</v>
      </c>
      <c r="J1013" s="392">
        <v>553107</v>
      </c>
      <c r="K1013" s="55">
        <v>0</v>
      </c>
      <c r="L1013" s="54" t="s">
        <v>847</v>
      </c>
      <c r="M1013" s="54" t="s">
        <v>793</v>
      </c>
      <c r="N1013" s="55">
        <v>-19184</v>
      </c>
      <c r="O1013" s="55">
        <v>0</v>
      </c>
      <c r="P1013" s="55">
        <v>-80608.040000000008</v>
      </c>
      <c r="Q1013" s="55">
        <v>0</v>
      </c>
      <c r="R1013" s="55">
        <v>-99792.04</v>
      </c>
      <c r="S1013" s="55">
        <v>0</v>
      </c>
      <c r="T1013" s="55">
        <v>-19184</v>
      </c>
      <c r="U1013" s="55">
        <v>0</v>
      </c>
      <c r="V1013" s="55">
        <v>-80608.040000000008</v>
      </c>
      <c r="W1013" s="55">
        <v>0</v>
      </c>
      <c r="X1013" s="55">
        <v>-99792.04</v>
      </c>
      <c r="Y1013" s="55">
        <v>0</v>
      </c>
      <c r="Z1013" s="61">
        <f t="shared" si="52"/>
        <v>-8.0608040000000013E-3</v>
      </c>
      <c r="AA1013" s="59" t="str">
        <f>HLOOKUP(F1013,'HY Financials'!$4:$4,1,0)</f>
        <v>HDUSTF</v>
      </c>
    </row>
    <row r="1014" spans="1:27">
      <c r="A1014" s="60">
        <f>IFERROR(VLOOKUP(J1014,'TB mapping'!A:D,4,0),0)</f>
        <v>0</v>
      </c>
      <c r="B1014" s="60">
        <f>IFERROR(VLOOKUP(J1014,'TB mapping'!A:C,3,0),0)</f>
        <v>6.4</v>
      </c>
      <c r="C1014" s="60" t="str">
        <f t="shared" si="50"/>
        <v>HDUSTF0</v>
      </c>
      <c r="D1014" s="60" t="str">
        <f t="shared" si="51"/>
        <v>HDUSTF6.4</v>
      </c>
      <c r="E1014" s="54" t="s">
        <v>790</v>
      </c>
      <c r="F1014" s="54" t="s">
        <v>9</v>
      </c>
      <c r="G1014" s="54" t="s">
        <v>1196</v>
      </c>
      <c r="H1014" s="55">
        <v>550000</v>
      </c>
      <c r="I1014" s="54" t="s">
        <v>846</v>
      </c>
      <c r="J1014" s="392">
        <v>553117</v>
      </c>
      <c r="K1014" s="55">
        <v>0</v>
      </c>
      <c r="L1014" s="54" t="s">
        <v>848</v>
      </c>
      <c r="M1014" s="54" t="s">
        <v>793</v>
      </c>
      <c r="N1014" s="55">
        <v>-14694.32</v>
      </c>
      <c r="O1014" s="55">
        <v>0</v>
      </c>
      <c r="P1014" s="55">
        <v>-30113.93</v>
      </c>
      <c r="Q1014" s="55">
        <v>0</v>
      </c>
      <c r="R1014" s="55">
        <v>-44808.25</v>
      </c>
      <c r="S1014" s="55">
        <v>0</v>
      </c>
      <c r="T1014" s="55">
        <v>-14694.32</v>
      </c>
      <c r="U1014" s="55">
        <v>0</v>
      </c>
      <c r="V1014" s="55">
        <v>-30113.93</v>
      </c>
      <c r="W1014" s="55">
        <v>0</v>
      </c>
      <c r="X1014" s="55">
        <v>-44808.25</v>
      </c>
      <c r="Y1014" s="55">
        <v>0</v>
      </c>
      <c r="Z1014" s="61">
        <f t="shared" si="52"/>
        <v>-3.0113930000000002E-3</v>
      </c>
      <c r="AA1014" s="59" t="str">
        <f>HLOOKUP(F1014,'HY Financials'!$4:$4,1,0)</f>
        <v>HDUSTF</v>
      </c>
    </row>
    <row r="1015" spans="1:27">
      <c r="A1015" s="60">
        <f>IFERROR(VLOOKUP(J1015,'TB mapping'!A:D,4,0),0)</f>
        <v>0</v>
      </c>
      <c r="B1015" s="60">
        <f>IFERROR(VLOOKUP(J1015,'TB mapping'!A:C,3,0),0)</f>
        <v>6.4</v>
      </c>
      <c r="C1015" s="60" t="str">
        <f t="shared" si="50"/>
        <v>HDUSTF0</v>
      </c>
      <c r="D1015" s="60" t="str">
        <f t="shared" si="51"/>
        <v>HDUSTF6.4</v>
      </c>
      <c r="E1015" s="54" t="s">
        <v>790</v>
      </c>
      <c r="F1015" s="54" t="s">
        <v>9</v>
      </c>
      <c r="G1015" s="54" t="s">
        <v>1196</v>
      </c>
      <c r="H1015" s="55">
        <v>550000</v>
      </c>
      <c r="I1015" s="54" t="s">
        <v>846</v>
      </c>
      <c r="J1015" s="392">
        <v>553129</v>
      </c>
      <c r="K1015" s="55">
        <v>0</v>
      </c>
      <c r="L1015" s="54" t="s">
        <v>849</v>
      </c>
      <c r="M1015" s="54" t="s">
        <v>793</v>
      </c>
      <c r="N1015" s="55">
        <v>-301055.93</v>
      </c>
      <c r="O1015" s="55">
        <v>0</v>
      </c>
      <c r="P1015" s="55">
        <v>-449129.34</v>
      </c>
      <c r="Q1015" s="55">
        <v>0</v>
      </c>
      <c r="R1015" s="55">
        <v>-750185.27</v>
      </c>
      <c r="S1015" s="55">
        <v>0</v>
      </c>
      <c r="T1015" s="55">
        <v>-301055.93</v>
      </c>
      <c r="U1015" s="55">
        <v>0</v>
      </c>
      <c r="V1015" s="55">
        <v>-449129.34</v>
      </c>
      <c r="W1015" s="55">
        <v>0</v>
      </c>
      <c r="X1015" s="55">
        <v>-750185.27</v>
      </c>
      <c r="Y1015" s="55">
        <v>0</v>
      </c>
      <c r="Z1015" s="61">
        <f t="shared" si="52"/>
        <v>-4.4912934000000002E-2</v>
      </c>
      <c r="AA1015" s="59" t="str">
        <f>HLOOKUP(F1015,'HY Financials'!$4:$4,1,0)</f>
        <v>HDUSTF</v>
      </c>
    </row>
    <row r="1016" spans="1:27">
      <c r="A1016" s="60">
        <f>IFERROR(VLOOKUP(J1016,'TB mapping'!A:D,4,0),0)</f>
        <v>6.3</v>
      </c>
      <c r="B1016" s="60">
        <f>IFERROR(VLOOKUP(J1016,'TB mapping'!A:C,3,0),0)</f>
        <v>6.4</v>
      </c>
      <c r="C1016" s="60" t="str">
        <f t="shared" si="50"/>
        <v>HDUSTF6.3</v>
      </c>
      <c r="D1016" s="60" t="str">
        <f t="shared" si="51"/>
        <v>HDUSTF6.4</v>
      </c>
      <c r="E1016" s="54" t="s">
        <v>790</v>
      </c>
      <c r="F1016" s="54" t="s">
        <v>9</v>
      </c>
      <c r="G1016" s="54" t="s">
        <v>1196</v>
      </c>
      <c r="H1016" s="55">
        <v>550000</v>
      </c>
      <c r="I1016" s="54" t="s">
        <v>846</v>
      </c>
      <c r="J1016" s="392">
        <v>553131</v>
      </c>
      <c r="K1016" s="55">
        <v>0</v>
      </c>
      <c r="L1016" s="54" t="s">
        <v>132</v>
      </c>
      <c r="M1016" s="54" t="s">
        <v>793</v>
      </c>
      <c r="N1016" s="55">
        <v>-6498</v>
      </c>
      <c r="O1016" s="55">
        <v>0</v>
      </c>
      <c r="P1016" s="55">
        <v>-12024</v>
      </c>
      <c r="Q1016" s="55">
        <v>0</v>
      </c>
      <c r="R1016" s="55">
        <v>-18522</v>
      </c>
      <c r="S1016" s="55">
        <v>0</v>
      </c>
      <c r="T1016" s="55">
        <v>-6498</v>
      </c>
      <c r="U1016" s="55">
        <v>0</v>
      </c>
      <c r="V1016" s="55">
        <v>-12024</v>
      </c>
      <c r="W1016" s="55">
        <v>0</v>
      </c>
      <c r="X1016" s="55">
        <v>-18522</v>
      </c>
      <c r="Y1016" s="55">
        <v>0</v>
      </c>
      <c r="Z1016" s="61">
        <f t="shared" si="52"/>
        <v>-1.2024E-3</v>
      </c>
      <c r="AA1016" s="59" t="str">
        <f>HLOOKUP(F1016,'HY Financials'!$4:$4,1,0)</f>
        <v>HDUSTF</v>
      </c>
    </row>
    <row r="1017" spans="1:27">
      <c r="A1017" s="60">
        <f>IFERROR(VLOOKUP(J1017,'TB mapping'!A:D,4,0),0)</f>
        <v>0</v>
      </c>
      <c r="B1017" s="60">
        <f>IFERROR(VLOOKUP(J1017,'TB mapping'!A:C,3,0),0)</f>
        <v>6.4</v>
      </c>
      <c r="C1017" s="60" t="str">
        <f t="shared" si="50"/>
        <v>HDUSTF0</v>
      </c>
      <c r="D1017" s="60" t="str">
        <f t="shared" si="51"/>
        <v>HDUSTF6.4</v>
      </c>
      <c r="E1017" s="54" t="s">
        <v>790</v>
      </c>
      <c r="F1017" s="54" t="s">
        <v>9</v>
      </c>
      <c r="G1017" s="54" t="s">
        <v>1196</v>
      </c>
      <c r="H1017" s="55">
        <v>550000</v>
      </c>
      <c r="I1017" s="54" t="s">
        <v>846</v>
      </c>
      <c r="J1017" s="392">
        <v>553141</v>
      </c>
      <c r="K1017" s="55">
        <v>0</v>
      </c>
      <c r="L1017" s="54" t="s">
        <v>946</v>
      </c>
      <c r="M1017" s="54" t="s">
        <v>793</v>
      </c>
      <c r="N1017" s="55">
        <v>-9052.24</v>
      </c>
      <c r="O1017" s="55">
        <v>0</v>
      </c>
      <c r="P1017" s="55">
        <v>-16358.44</v>
      </c>
      <c r="Q1017" s="55">
        <v>0</v>
      </c>
      <c r="R1017" s="55">
        <v>-25410.68</v>
      </c>
      <c r="S1017" s="55">
        <v>0</v>
      </c>
      <c r="T1017" s="55">
        <v>-9052.24</v>
      </c>
      <c r="U1017" s="55">
        <v>0</v>
      </c>
      <c r="V1017" s="55">
        <v>-16358.44</v>
      </c>
      <c r="W1017" s="55">
        <v>0</v>
      </c>
      <c r="X1017" s="55">
        <v>-25410.68</v>
      </c>
      <c r="Y1017" s="55">
        <v>0</v>
      </c>
      <c r="Z1017" s="61">
        <f t="shared" si="52"/>
        <v>-1.635844E-3</v>
      </c>
      <c r="AA1017" s="59" t="str">
        <f>HLOOKUP(F1017,'HY Financials'!$4:$4,1,0)</f>
        <v>HDUSTF</v>
      </c>
    </row>
    <row r="1018" spans="1:27">
      <c r="A1018" s="60">
        <f>IFERROR(VLOOKUP(J1018,'TB mapping'!A:D,4,0),0)</f>
        <v>0</v>
      </c>
      <c r="B1018" s="60">
        <f>IFERROR(VLOOKUP(J1018,'TB mapping'!A:C,3,0),0)</f>
        <v>6.4</v>
      </c>
      <c r="C1018" s="60" t="str">
        <f t="shared" si="50"/>
        <v>HDUSTF0</v>
      </c>
      <c r="D1018" s="60" t="str">
        <f t="shared" si="51"/>
        <v>HDUSTF6.4</v>
      </c>
      <c r="E1018" s="54" t="s">
        <v>790</v>
      </c>
      <c r="F1018" s="54" t="s">
        <v>9</v>
      </c>
      <c r="G1018" s="54" t="s">
        <v>1196</v>
      </c>
      <c r="H1018" s="55">
        <v>550000</v>
      </c>
      <c r="I1018" s="54" t="s">
        <v>846</v>
      </c>
      <c r="J1018" s="392">
        <v>553171</v>
      </c>
      <c r="K1018" s="55">
        <v>0</v>
      </c>
      <c r="L1018" s="54" t="s">
        <v>850</v>
      </c>
      <c r="M1018" s="54" t="s">
        <v>793</v>
      </c>
      <c r="N1018" s="55">
        <v>-218420.87</v>
      </c>
      <c r="O1018" s="55">
        <v>0</v>
      </c>
      <c r="P1018" s="55">
        <v>-269290.90000000002</v>
      </c>
      <c r="Q1018" s="55">
        <v>0</v>
      </c>
      <c r="R1018" s="55">
        <v>-487711.77</v>
      </c>
      <c r="S1018" s="55">
        <v>0</v>
      </c>
      <c r="T1018" s="55">
        <v>-218420.87</v>
      </c>
      <c r="U1018" s="55">
        <v>0</v>
      </c>
      <c r="V1018" s="55">
        <v>-269290.90000000002</v>
      </c>
      <c r="W1018" s="55">
        <v>0</v>
      </c>
      <c r="X1018" s="55">
        <v>-487711.77</v>
      </c>
      <c r="Y1018" s="55">
        <v>0</v>
      </c>
      <c r="Z1018" s="61">
        <f t="shared" si="52"/>
        <v>-2.6929090000000003E-2</v>
      </c>
      <c r="AA1018" s="59" t="str">
        <f>HLOOKUP(F1018,'HY Financials'!$4:$4,1,0)</f>
        <v>HDUSTF</v>
      </c>
    </row>
    <row r="1019" spans="1:27">
      <c r="A1019" s="60">
        <f>IFERROR(VLOOKUP(J1019,'TB mapping'!A:D,4,0),0)</f>
        <v>0</v>
      </c>
      <c r="B1019" s="60">
        <f>IFERROR(VLOOKUP(J1019,'TB mapping'!A:C,3,0),0)</f>
        <v>6.4</v>
      </c>
      <c r="C1019" s="60" t="str">
        <f t="shared" si="50"/>
        <v>HDUSTF0</v>
      </c>
      <c r="D1019" s="60" t="str">
        <f t="shared" si="51"/>
        <v>HDUSTF6.4</v>
      </c>
      <c r="E1019" s="54" t="s">
        <v>790</v>
      </c>
      <c r="F1019" s="54" t="s">
        <v>9</v>
      </c>
      <c r="G1019" s="54" t="s">
        <v>1196</v>
      </c>
      <c r="H1019" s="55">
        <v>550000</v>
      </c>
      <c r="I1019" s="54" t="s">
        <v>846</v>
      </c>
      <c r="J1019" s="392">
        <v>553176</v>
      </c>
      <c r="K1019" s="55">
        <v>0</v>
      </c>
      <c r="L1019" s="54" t="s">
        <v>1486</v>
      </c>
      <c r="M1019" s="54" t="s">
        <v>793</v>
      </c>
      <c r="N1019" s="55">
        <v>-21506.21</v>
      </c>
      <c r="O1019" s="55">
        <v>0</v>
      </c>
      <c r="P1019" s="55">
        <v>-33290.910000000003</v>
      </c>
      <c r="Q1019" s="55">
        <v>0</v>
      </c>
      <c r="R1019" s="55">
        <v>-54797.120000000003</v>
      </c>
      <c r="S1019" s="55">
        <v>0</v>
      </c>
      <c r="T1019" s="55">
        <v>-21506.21</v>
      </c>
      <c r="U1019" s="55">
        <v>0</v>
      </c>
      <c r="V1019" s="55">
        <v>-33290.910000000003</v>
      </c>
      <c r="W1019" s="55">
        <v>0</v>
      </c>
      <c r="X1019" s="55">
        <v>-54797.120000000003</v>
      </c>
      <c r="Y1019" s="55">
        <v>0</v>
      </c>
      <c r="Z1019" s="61">
        <f t="shared" si="52"/>
        <v>-3.3290910000000002E-3</v>
      </c>
      <c r="AA1019" s="59" t="str">
        <f>HLOOKUP(F1019,'HY Financials'!$4:$4,1,0)</f>
        <v>HDUSTF</v>
      </c>
    </row>
    <row r="1020" spans="1:27">
      <c r="A1020" s="60">
        <f>IFERROR(VLOOKUP(J1020,'TB mapping'!A:D,4,0),0)</f>
        <v>0</v>
      </c>
      <c r="B1020" s="60">
        <f>IFERROR(VLOOKUP(J1020,'TB mapping'!A:C,3,0),0)</f>
        <v>6.4</v>
      </c>
      <c r="C1020" s="60" t="str">
        <f t="shared" si="50"/>
        <v>HDUSTF0</v>
      </c>
      <c r="D1020" s="60" t="str">
        <f t="shared" si="51"/>
        <v>HDUSTF6.4</v>
      </c>
      <c r="E1020" s="54" t="s">
        <v>790</v>
      </c>
      <c r="F1020" s="54" t="s">
        <v>9</v>
      </c>
      <c r="G1020" s="54" t="s">
        <v>1196</v>
      </c>
      <c r="H1020" s="55">
        <v>550000</v>
      </c>
      <c r="I1020" s="54" t="s">
        <v>846</v>
      </c>
      <c r="J1020" s="392">
        <v>553190</v>
      </c>
      <c r="K1020" s="55">
        <v>0</v>
      </c>
      <c r="L1020" s="54" t="s">
        <v>852</v>
      </c>
      <c r="M1020" s="54" t="s">
        <v>793</v>
      </c>
      <c r="N1020" s="55">
        <v>-492932.89</v>
      </c>
      <c r="O1020" s="55">
        <v>0</v>
      </c>
      <c r="P1020" s="55">
        <v>0</v>
      </c>
      <c r="Q1020" s="55">
        <v>116038.1</v>
      </c>
      <c r="R1020" s="55">
        <v>-376894.79</v>
      </c>
      <c r="S1020" s="55">
        <v>0</v>
      </c>
      <c r="T1020" s="55">
        <v>-492932.89</v>
      </c>
      <c r="U1020" s="55">
        <v>0</v>
      </c>
      <c r="V1020" s="55">
        <v>0</v>
      </c>
      <c r="W1020" s="55">
        <v>116038.1</v>
      </c>
      <c r="X1020" s="55">
        <v>-376894.79</v>
      </c>
      <c r="Y1020" s="55">
        <v>0</v>
      </c>
      <c r="Z1020" s="61">
        <f t="shared" si="52"/>
        <v>1.1603810000000001E-2</v>
      </c>
      <c r="AA1020" s="59" t="str">
        <f>HLOOKUP(F1020,'HY Financials'!$4:$4,1,0)</f>
        <v>HDUSTF</v>
      </c>
    </row>
    <row r="1021" spans="1:27">
      <c r="A1021" s="60">
        <f>IFERROR(VLOOKUP(J1021,'TB mapping'!A:D,4,0),0)</f>
        <v>0</v>
      </c>
      <c r="B1021" s="60">
        <f>IFERROR(VLOOKUP(J1021,'TB mapping'!A:C,3,0),0)</f>
        <v>6.4</v>
      </c>
      <c r="C1021" s="60" t="str">
        <f t="shared" si="50"/>
        <v>HDUSTF0</v>
      </c>
      <c r="D1021" s="60" t="str">
        <f t="shared" si="51"/>
        <v>HDUSTF6.4</v>
      </c>
      <c r="E1021" s="54" t="s">
        <v>790</v>
      </c>
      <c r="F1021" s="54" t="s">
        <v>9</v>
      </c>
      <c r="G1021" s="54" t="s">
        <v>1196</v>
      </c>
      <c r="H1021" s="55">
        <v>550000</v>
      </c>
      <c r="I1021" s="54" t="s">
        <v>846</v>
      </c>
      <c r="J1021" s="392">
        <v>553197</v>
      </c>
      <c r="K1021" s="55">
        <v>0</v>
      </c>
      <c r="L1021" s="54" t="s">
        <v>947</v>
      </c>
      <c r="M1021" s="54" t="s">
        <v>793</v>
      </c>
      <c r="N1021" s="55">
        <v>0</v>
      </c>
      <c r="O1021" s="55">
        <v>0.11</v>
      </c>
      <c r="P1021" s="55">
        <v>0</v>
      </c>
      <c r="Q1021" s="55">
        <v>0.12</v>
      </c>
      <c r="R1021" s="55">
        <v>0</v>
      </c>
      <c r="S1021" s="55">
        <v>0.23</v>
      </c>
      <c r="T1021" s="55">
        <v>0</v>
      </c>
      <c r="U1021" s="55">
        <v>0.11</v>
      </c>
      <c r="V1021" s="55">
        <v>0</v>
      </c>
      <c r="W1021" s="55">
        <v>0.12</v>
      </c>
      <c r="X1021" s="55">
        <v>0</v>
      </c>
      <c r="Y1021" s="55">
        <v>0.23</v>
      </c>
      <c r="Z1021" s="61">
        <f t="shared" si="52"/>
        <v>1.2E-8</v>
      </c>
      <c r="AA1021" s="59" t="str">
        <f>HLOOKUP(F1021,'HY Financials'!$4:$4,1,0)</f>
        <v>HDUSTF</v>
      </c>
    </row>
    <row r="1022" spans="1:27">
      <c r="A1022" s="60">
        <f>IFERROR(VLOOKUP(J1022,'TB mapping'!A:D,4,0),0)</f>
        <v>6.1</v>
      </c>
      <c r="B1022" s="60">
        <f>IFERROR(VLOOKUP(J1022,'TB mapping'!A:C,3,0),0)</f>
        <v>6.4</v>
      </c>
      <c r="C1022" s="60" t="str">
        <f t="shared" si="50"/>
        <v>HDUSTF6.1</v>
      </c>
      <c r="D1022" s="60" t="str">
        <f t="shared" si="51"/>
        <v>HDUSTF6.4</v>
      </c>
      <c r="E1022" s="54" t="s">
        <v>790</v>
      </c>
      <c r="F1022" s="54" t="s">
        <v>9</v>
      </c>
      <c r="G1022" s="54" t="s">
        <v>1196</v>
      </c>
      <c r="H1022" s="55">
        <v>550000</v>
      </c>
      <c r="I1022" s="54" t="s">
        <v>846</v>
      </c>
      <c r="J1022" s="392">
        <v>553205</v>
      </c>
      <c r="K1022" s="55">
        <v>0</v>
      </c>
      <c r="L1022" s="54" t="s">
        <v>948</v>
      </c>
      <c r="M1022" s="54" t="s">
        <v>793</v>
      </c>
      <c r="N1022" s="55">
        <v>-139905</v>
      </c>
      <c r="O1022" s="55">
        <v>0</v>
      </c>
      <c r="P1022" s="55">
        <v>-138901.75</v>
      </c>
      <c r="Q1022" s="55">
        <v>0</v>
      </c>
      <c r="R1022" s="55">
        <v>-278806.75</v>
      </c>
      <c r="S1022" s="55">
        <v>0</v>
      </c>
      <c r="T1022" s="55">
        <v>-139905</v>
      </c>
      <c r="U1022" s="55">
        <v>0</v>
      </c>
      <c r="V1022" s="55">
        <v>-138901.75</v>
      </c>
      <c r="W1022" s="55">
        <v>0</v>
      </c>
      <c r="X1022" s="55">
        <v>-278806.75</v>
      </c>
      <c r="Y1022" s="55">
        <v>0</v>
      </c>
      <c r="Z1022" s="61">
        <f t="shared" si="52"/>
        <v>-1.3890174999999999E-2</v>
      </c>
      <c r="AA1022" s="59" t="str">
        <f>HLOOKUP(F1022,'HY Financials'!$4:$4,1,0)</f>
        <v>HDUSTF</v>
      </c>
    </row>
    <row r="1023" spans="1:27">
      <c r="A1023" s="60">
        <f>IFERROR(VLOOKUP(J1023,'TB mapping'!A:D,4,0),0)</f>
        <v>6.1</v>
      </c>
      <c r="B1023" s="60">
        <f>IFERROR(VLOOKUP(J1023,'TB mapping'!A:C,3,0),0)</f>
        <v>6.4</v>
      </c>
      <c r="C1023" s="60" t="str">
        <f t="shared" si="50"/>
        <v>HDUSTF6.1</v>
      </c>
      <c r="D1023" s="60" t="str">
        <f t="shared" si="51"/>
        <v>HDUSTF6.4</v>
      </c>
      <c r="E1023" s="54" t="s">
        <v>790</v>
      </c>
      <c r="F1023" s="54" t="s">
        <v>9</v>
      </c>
      <c r="G1023" s="54" t="s">
        <v>1196</v>
      </c>
      <c r="H1023" s="55">
        <v>550000</v>
      </c>
      <c r="I1023" s="54" t="s">
        <v>846</v>
      </c>
      <c r="J1023" s="392">
        <v>553208</v>
      </c>
      <c r="K1023" s="55">
        <v>0</v>
      </c>
      <c r="L1023" s="54" t="s">
        <v>949</v>
      </c>
      <c r="M1023" s="54" t="s">
        <v>793</v>
      </c>
      <c r="N1023" s="55">
        <v>-2438623.92</v>
      </c>
      <c r="O1023" s="55">
        <v>0</v>
      </c>
      <c r="P1023" s="55">
        <v>-2173992.4700000002</v>
      </c>
      <c r="Q1023" s="55">
        <v>0</v>
      </c>
      <c r="R1023" s="55">
        <v>-4612616.3899999997</v>
      </c>
      <c r="S1023" s="55">
        <v>0</v>
      </c>
      <c r="T1023" s="55">
        <v>-2438623.92</v>
      </c>
      <c r="U1023" s="55">
        <v>0</v>
      </c>
      <c r="V1023" s="55">
        <v>-2173992.4700000002</v>
      </c>
      <c r="W1023" s="55">
        <v>0</v>
      </c>
      <c r="X1023" s="55">
        <v>-4612616.3899999997</v>
      </c>
      <c r="Y1023" s="55">
        <v>0</v>
      </c>
      <c r="Z1023" s="61">
        <f t="shared" si="52"/>
        <v>-0.21739924700000002</v>
      </c>
      <c r="AA1023" s="59" t="str">
        <f>HLOOKUP(F1023,'HY Financials'!$4:$4,1,0)</f>
        <v>HDUSTF</v>
      </c>
    </row>
    <row r="1024" spans="1:27">
      <c r="A1024" s="60">
        <f>IFERROR(VLOOKUP(J1024,'TB mapping'!A:D,4,0),0)</f>
        <v>0</v>
      </c>
      <c r="B1024" s="60">
        <f>IFERROR(VLOOKUP(J1024,'TB mapping'!A:C,3,0),0)</f>
        <v>6.4</v>
      </c>
      <c r="C1024" s="60" t="str">
        <f t="shared" si="50"/>
        <v>HDUSTF0</v>
      </c>
      <c r="D1024" s="60" t="str">
        <f t="shared" si="51"/>
        <v>HDUSTF6.4</v>
      </c>
      <c r="E1024" s="54" t="s">
        <v>790</v>
      </c>
      <c r="F1024" s="54" t="s">
        <v>9</v>
      </c>
      <c r="G1024" s="54" t="s">
        <v>1196</v>
      </c>
      <c r="H1024" s="55">
        <v>550000</v>
      </c>
      <c r="I1024" s="54" t="s">
        <v>846</v>
      </c>
      <c r="J1024" s="392">
        <v>555163</v>
      </c>
      <c r="K1024" s="55">
        <v>0</v>
      </c>
      <c r="L1024" s="54" t="s">
        <v>860</v>
      </c>
      <c r="M1024" s="54" t="s">
        <v>793</v>
      </c>
      <c r="N1024" s="55">
        <v>-797.68</v>
      </c>
      <c r="O1024" s="55">
        <v>0</v>
      </c>
      <c r="P1024" s="55">
        <v>-1029.93</v>
      </c>
      <c r="Q1024" s="55">
        <v>0</v>
      </c>
      <c r="R1024" s="55">
        <v>-1827.61</v>
      </c>
      <c r="S1024" s="55">
        <v>0</v>
      </c>
      <c r="T1024" s="55">
        <v>-797.68</v>
      </c>
      <c r="U1024" s="55">
        <v>0</v>
      </c>
      <c r="V1024" s="55">
        <v>-1029.93</v>
      </c>
      <c r="W1024" s="55">
        <v>0</v>
      </c>
      <c r="X1024" s="55">
        <v>-1827.61</v>
      </c>
      <c r="Y1024" s="55">
        <v>0</v>
      </c>
      <c r="Z1024" s="61">
        <f t="shared" si="52"/>
        <v>-1.0299300000000001E-4</v>
      </c>
      <c r="AA1024" s="59" t="str">
        <f>HLOOKUP(F1024,'HY Financials'!$4:$4,1,0)</f>
        <v>HDUSTF</v>
      </c>
    </row>
    <row r="1025" spans="1:27">
      <c r="A1025" s="60">
        <f>IFERROR(VLOOKUP(J1025,'TB mapping'!A:D,4,0),0)</f>
        <v>0</v>
      </c>
      <c r="B1025" s="60">
        <f>IFERROR(VLOOKUP(J1025,'TB mapping'!A:C,3,0),0)</f>
        <v>6.4</v>
      </c>
      <c r="C1025" s="60" t="str">
        <f t="shared" si="50"/>
        <v>HDUSTF0</v>
      </c>
      <c r="D1025" s="60" t="str">
        <f t="shared" si="51"/>
        <v>HDUSTF6.4</v>
      </c>
      <c r="E1025" s="54" t="s">
        <v>790</v>
      </c>
      <c r="F1025" s="54" t="s">
        <v>9</v>
      </c>
      <c r="G1025" s="54" t="s">
        <v>1196</v>
      </c>
      <c r="H1025" s="55">
        <v>550000</v>
      </c>
      <c r="I1025" s="54" t="s">
        <v>846</v>
      </c>
      <c r="J1025" s="392">
        <v>555204</v>
      </c>
      <c r="K1025" s="55">
        <v>0</v>
      </c>
      <c r="L1025" s="54" t="s">
        <v>950</v>
      </c>
      <c r="M1025" s="54" t="s">
        <v>793</v>
      </c>
      <c r="N1025" s="55">
        <v>-7380.68</v>
      </c>
      <c r="O1025" s="55">
        <v>0</v>
      </c>
      <c r="P1025" s="55">
        <v>-30536.9</v>
      </c>
      <c r="Q1025" s="55">
        <v>0</v>
      </c>
      <c r="R1025" s="55">
        <v>-37917.58</v>
      </c>
      <c r="S1025" s="55">
        <v>0</v>
      </c>
      <c r="T1025" s="55">
        <v>-7380.68</v>
      </c>
      <c r="U1025" s="55">
        <v>0</v>
      </c>
      <c r="V1025" s="55">
        <v>-30536.9</v>
      </c>
      <c r="W1025" s="55">
        <v>0</v>
      </c>
      <c r="X1025" s="55">
        <v>-37917.58</v>
      </c>
      <c r="Y1025" s="55">
        <v>0</v>
      </c>
      <c r="Z1025" s="61">
        <f t="shared" si="52"/>
        <v>-3.05369E-3</v>
      </c>
      <c r="AA1025" s="59" t="str">
        <f>HLOOKUP(F1025,'HY Financials'!$4:$4,1,0)</f>
        <v>HDUSTF</v>
      </c>
    </row>
    <row r="1026" spans="1:27">
      <c r="A1026" s="60">
        <f>IFERROR(VLOOKUP(J1026,'TB mapping'!A:D,4,0),0)</f>
        <v>0</v>
      </c>
      <c r="B1026" s="60">
        <f>IFERROR(VLOOKUP(J1026,'TB mapping'!A:C,3,0),0)</f>
        <v>6.4</v>
      </c>
      <c r="C1026" s="60" t="str">
        <f t="shared" si="50"/>
        <v>HDUSTF0</v>
      </c>
      <c r="D1026" s="60" t="str">
        <f t="shared" si="51"/>
        <v>HDUSTF6.4</v>
      </c>
      <c r="E1026" s="54" t="s">
        <v>790</v>
      </c>
      <c r="F1026" s="54" t="s">
        <v>9</v>
      </c>
      <c r="G1026" s="54" t="s">
        <v>1196</v>
      </c>
      <c r="H1026" s="55">
        <v>550000</v>
      </c>
      <c r="I1026" s="54" t="s">
        <v>846</v>
      </c>
      <c r="J1026" s="392">
        <v>555597</v>
      </c>
      <c r="K1026" s="55">
        <v>0</v>
      </c>
      <c r="L1026" s="54" t="s">
        <v>861</v>
      </c>
      <c r="M1026" s="54" t="s">
        <v>793</v>
      </c>
      <c r="N1026" s="55">
        <v>-98509.08</v>
      </c>
      <c r="O1026" s="55">
        <v>0</v>
      </c>
      <c r="P1026" s="55">
        <v>-168412.89</v>
      </c>
      <c r="Q1026" s="55">
        <v>0</v>
      </c>
      <c r="R1026" s="55">
        <v>-266921.97000000003</v>
      </c>
      <c r="S1026" s="55">
        <v>0</v>
      </c>
      <c r="T1026" s="55">
        <v>-98509.08</v>
      </c>
      <c r="U1026" s="55">
        <v>0</v>
      </c>
      <c r="V1026" s="55">
        <v>-168412.89</v>
      </c>
      <c r="W1026" s="55">
        <v>0</v>
      </c>
      <c r="X1026" s="55">
        <v>-266921.97000000003</v>
      </c>
      <c r="Y1026" s="55">
        <v>0</v>
      </c>
      <c r="Z1026" s="61">
        <f t="shared" si="52"/>
        <v>-1.6841289000000002E-2</v>
      </c>
      <c r="AA1026" s="59" t="str">
        <f>HLOOKUP(F1026,'HY Financials'!$4:$4,1,0)</f>
        <v>HDUSTF</v>
      </c>
    </row>
    <row r="1027" spans="1:27">
      <c r="A1027" s="60">
        <f>IFERROR(VLOOKUP(J1027,'TB mapping'!A:D,4,0),0)</f>
        <v>0</v>
      </c>
      <c r="B1027" s="60">
        <f>IFERROR(VLOOKUP(J1027,'TB mapping'!A:C,3,0),0)</f>
        <v>6.4</v>
      </c>
      <c r="C1027" s="60" t="str">
        <f t="shared" si="50"/>
        <v>HDUSTF0</v>
      </c>
      <c r="D1027" s="60" t="str">
        <f t="shared" si="51"/>
        <v>HDUSTF6.4</v>
      </c>
      <c r="E1027" s="54" t="s">
        <v>790</v>
      </c>
      <c r="F1027" s="54" t="s">
        <v>9</v>
      </c>
      <c r="G1027" s="54" t="s">
        <v>1196</v>
      </c>
      <c r="H1027" s="55">
        <v>550000</v>
      </c>
      <c r="I1027" s="54" t="s">
        <v>846</v>
      </c>
      <c r="J1027" s="392">
        <v>555598</v>
      </c>
      <c r="K1027" s="55">
        <v>0</v>
      </c>
      <c r="L1027" s="54" t="s">
        <v>862</v>
      </c>
      <c r="M1027" s="54" t="s">
        <v>793</v>
      </c>
      <c r="N1027" s="55">
        <v>-98509.08</v>
      </c>
      <c r="O1027" s="55">
        <v>0</v>
      </c>
      <c r="P1027" s="55">
        <v>-168412.89</v>
      </c>
      <c r="Q1027" s="55">
        <v>0</v>
      </c>
      <c r="R1027" s="55">
        <v>-266921.97000000003</v>
      </c>
      <c r="S1027" s="55">
        <v>0</v>
      </c>
      <c r="T1027" s="55">
        <v>-98509.08</v>
      </c>
      <c r="U1027" s="55">
        <v>0</v>
      </c>
      <c r="V1027" s="55">
        <v>-168412.89</v>
      </c>
      <c r="W1027" s="55">
        <v>0</v>
      </c>
      <c r="X1027" s="55">
        <v>-266921.97000000003</v>
      </c>
      <c r="Y1027" s="55">
        <v>0</v>
      </c>
      <c r="Z1027" s="61">
        <f t="shared" si="52"/>
        <v>-1.6841289000000002E-2</v>
      </c>
      <c r="AA1027" s="59" t="str">
        <f>HLOOKUP(F1027,'HY Financials'!$4:$4,1,0)</f>
        <v>HDUSTF</v>
      </c>
    </row>
    <row r="1028" spans="1:27">
      <c r="A1028" s="60">
        <f>IFERROR(VLOOKUP(J1028,'TB mapping'!A:D,4,0),0)</f>
        <v>0</v>
      </c>
      <c r="B1028" s="60">
        <f>IFERROR(VLOOKUP(J1028,'TB mapping'!A:C,3,0),0)</f>
        <v>6.4</v>
      </c>
      <c r="C1028" s="60" t="str">
        <f t="shared" ref="C1028:C1091" si="54">F1028&amp;A1028</f>
        <v>HDUSTF0</v>
      </c>
      <c r="D1028" s="60" t="str">
        <f t="shared" ref="D1028:D1091" si="55">F1028&amp;B1028</f>
        <v>HDUSTF6.4</v>
      </c>
      <c r="E1028" s="54" t="s">
        <v>790</v>
      </c>
      <c r="F1028" s="54" t="s">
        <v>9</v>
      </c>
      <c r="G1028" s="54" t="s">
        <v>1196</v>
      </c>
      <c r="H1028" s="55">
        <v>550000</v>
      </c>
      <c r="I1028" s="54" t="s">
        <v>846</v>
      </c>
      <c r="J1028" s="392">
        <v>555599</v>
      </c>
      <c r="K1028" s="55">
        <v>0</v>
      </c>
      <c r="L1028" s="54" t="s">
        <v>1487</v>
      </c>
      <c r="M1028" s="54" t="s">
        <v>793</v>
      </c>
      <c r="N1028" s="55">
        <v>0</v>
      </c>
      <c r="O1028" s="55">
        <v>5501.17</v>
      </c>
      <c r="P1028" s="55">
        <v>0</v>
      </c>
      <c r="Q1028" s="55">
        <v>7587.36</v>
      </c>
      <c r="R1028" s="55">
        <v>0</v>
      </c>
      <c r="S1028" s="55">
        <v>13088.53</v>
      </c>
      <c r="T1028" s="55">
        <v>0</v>
      </c>
      <c r="U1028" s="55">
        <v>5501.17</v>
      </c>
      <c r="V1028" s="55">
        <v>0</v>
      </c>
      <c r="W1028" s="55">
        <v>7587.36</v>
      </c>
      <c r="X1028" s="55">
        <v>0</v>
      </c>
      <c r="Y1028" s="55">
        <v>13088.53</v>
      </c>
      <c r="Z1028" s="61">
        <f t="shared" ref="Z1028:Z1091" si="56">IF(I1028="Issue Capital",(X1028+Y1028)/10000000,(V1028+W1028)/10000000)</f>
        <v>7.5873599999999998E-4</v>
      </c>
      <c r="AA1028" s="59" t="str">
        <f>HLOOKUP(F1028,'HY Financials'!$4:$4,1,0)</f>
        <v>HDUSTF</v>
      </c>
    </row>
    <row r="1029" spans="1:27">
      <c r="A1029" s="60">
        <f>IFERROR(VLOOKUP(J1029,'TB mapping'!A:D,4,0),0)</f>
        <v>0</v>
      </c>
      <c r="B1029" s="60">
        <f>IFERROR(VLOOKUP(J1029,'TB mapping'!A:C,3,0),0)</f>
        <v>6.4</v>
      </c>
      <c r="C1029" s="60" t="str">
        <f t="shared" si="54"/>
        <v>HDUSTF0</v>
      </c>
      <c r="D1029" s="60" t="str">
        <f t="shared" si="55"/>
        <v>HDUSTF6.4</v>
      </c>
      <c r="E1029" s="54" t="s">
        <v>790</v>
      </c>
      <c r="F1029" s="54" t="s">
        <v>9</v>
      </c>
      <c r="G1029" s="54" t="s">
        <v>1196</v>
      </c>
      <c r="H1029" s="55">
        <v>550000</v>
      </c>
      <c r="I1029" s="54" t="s">
        <v>846</v>
      </c>
      <c r="J1029" s="392">
        <v>555600</v>
      </c>
      <c r="K1029" s="55">
        <v>0</v>
      </c>
      <c r="L1029" s="54" t="s">
        <v>1488</v>
      </c>
      <c r="M1029" s="54" t="s">
        <v>793</v>
      </c>
      <c r="N1029" s="55">
        <v>0</v>
      </c>
      <c r="O1029" s="55">
        <v>5501.17</v>
      </c>
      <c r="P1029" s="55">
        <v>0</v>
      </c>
      <c r="Q1029" s="55">
        <v>7587.36</v>
      </c>
      <c r="R1029" s="55">
        <v>0</v>
      </c>
      <c r="S1029" s="55">
        <v>13088.53</v>
      </c>
      <c r="T1029" s="55">
        <v>0</v>
      </c>
      <c r="U1029" s="55">
        <v>5501.17</v>
      </c>
      <c r="V1029" s="55">
        <v>0</v>
      </c>
      <c r="W1029" s="55">
        <v>7587.36</v>
      </c>
      <c r="X1029" s="55">
        <v>0</v>
      </c>
      <c r="Y1029" s="55">
        <v>13088.53</v>
      </c>
      <c r="Z1029" s="61">
        <f t="shared" si="56"/>
        <v>7.5873599999999998E-4</v>
      </c>
      <c r="AA1029" s="59" t="str">
        <f>HLOOKUP(F1029,'HY Financials'!$4:$4,1,0)</f>
        <v>HDUSTF</v>
      </c>
    </row>
    <row r="1030" spans="1:27">
      <c r="A1030" s="60">
        <f>IFERROR(VLOOKUP(J1030,'TB mapping'!A:D,4,0),0)</f>
        <v>0</v>
      </c>
      <c r="B1030" s="60">
        <f>IFERROR(VLOOKUP(J1030,'TB mapping'!A:C,3,0),0)</f>
        <v>6.4</v>
      </c>
      <c r="C1030" s="60" t="str">
        <f t="shared" si="54"/>
        <v>HDUSTF0</v>
      </c>
      <c r="D1030" s="60" t="str">
        <f t="shared" si="55"/>
        <v>HDUSTF6.4</v>
      </c>
      <c r="E1030" s="54" t="s">
        <v>790</v>
      </c>
      <c r="F1030" s="54" t="s">
        <v>9</v>
      </c>
      <c r="G1030" s="54" t="s">
        <v>1196</v>
      </c>
      <c r="H1030" s="55">
        <v>550000</v>
      </c>
      <c r="I1030" s="54" t="s">
        <v>846</v>
      </c>
      <c r="J1030" s="392">
        <v>556653</v>
      </c>
      <c r="K1030" s="55">
        <v>0</v>
      </c>
      <c r="L1030" s="54" t="s">
        <v>2073</v>
      </c>
      <c r="M1030" s="54" t="s">
        <v>793</v>
      </c>
      <c r="N1030" s="55">
        <v>-18379.150000000001</v>
      </c>
      <c r="O1030" s="55">
        <v>0</v>
      </c>
      <c r="P1030" s="55">
        <v>-24998.21</v>
      </c>
      <c r="Q1030" s="55">
        <v>0</v>
      </c>
      <c r="R1030" s="55">
        <v>-43377.36</v>
      </c>
      <c r="S1030" s="55">
        <v>0</v>
      </c>
      <c r="T1030" s="55">
        <v>-18379.150000000001</v>
      </c>
      <c r="U1030" s="55">
        <v>0</v>
      </c>
      <c r="V1030" s="55">
        <v>-24998.21</v>
      </c>
      <c r="W1030" s="55">
        <v>0</v>
      </c>
      <c r="X1030" s="55">
        <v>-43377.36</v>
      </c>
      <c r="Y1030" s="55">
        <v>0</v>
      </c>
      <c r="Z1030" s="61">
        <f t="shared" si="56"/>
        <v>-2.4998209999999997E-3</v>
      </c>
      <c r="AA1030" s="59" t="str">
        <f>HLOOKUP(F1030,'HY Financials'!$4:$4,1,0)</f>
        <v>HDUSTF</v>
      </c>
    </row>
    <row r="1031" spans="1:27">
      <c r="A1031" s="60">
        <f>IFERROR(VLOOKUP(J1031,'TB mapping'!A:D,4,0),0)</f>
        <v>6.2</v>
      </c>
      <c r="B1031" s="60">
        <f>IFERROR(VLOOKUP(J1031,'TB mapping'!A:C,3,0),0)</f>
        <v>6.4</v>
      </c>
      <c r="C1031" s="60" t="str">
        <f t="shared" si="54"/>
        <v>HDUSTF6.2</v>
      </c>
      <c r="D1031" s="60" t="str">
        <f t="shared" si="55"/>
        <v>HDUSTF6.4</v>
      </c>
      <c r="E1031" s="54" t="s">
        <v>790</v>
      </c>
      <c r="F1031" s="54" t="s">
        <v>9</v>
      </c>
      <c r="G1031" s="54" t="s">
        <v>1196</v>
      </c>
      <c r="H1031" s="55">
        <v>555100</v>
      </c>
      <c r="I1031" s="54" t="s">
        <v>863</v>
      </c>
      <c r="J1031" s="392">
        <v>555100</v>
      </c>
      <c r="K1031" s="55">
        <v>0</v>
      </c>
      <c r="L1031" s="54" t="s">
        <v>864</v>
      </c>
      <c r="M1031" s="54" t="s">
        <v>793</v>
      </c>
      <c r="N1031" s="55">
        <v>-1094512.31</v>
      </c>
      <c r="O1031" s="55">
        <v>0</v>
      </c>
      <c r="P1031" s="55">
        <v>-1871219.12</v>
      </c>
      <c r="Q1031" s="55">
        <v>0</v>
      </c>
      <c r="R1031" s="55">
        <v>-2965731.43</v>
      </c>
      <c r="S1031" s="55">
        <v>0</v>
      </c>
      <c r="T1031" s="55">
        <v>-1094512.31</v>
      </c>
      <c r="U1031" s="55">
        <v>0</v>
      </c>
      <c r="V1031" s="55">
        <v>-1871219.12</v>
      </c>
      <c r="W1031" s="55">
        <v>0</v>
      </c>
      <c r="X1031" s="55">
        <v>-2965731.43</v>
      </c>
      <c r="Y1031" s="55">
        <v>0</v>
      </c>
      <c r="Z1031" s="61">
        <f t="shared" si="56"/>
        <v>-0.187121912</v>
      </c>
      <c r="AA1031" s="59" t="str">
        <f>HLOOKUP(F1031,'HY Financials'!$4:$4,1,0)</f>
        <v>HDUSTF</v>
      </c>
    </row>
    <row r="1032" spans="1:27">
      <c r="A1032" s="60">
        <f>IFERROR(VLOOKUP(J1032,'TB mapping'!A:D,4,0),0)</f>
        <v>6.2</v>
      </c>
      <c r="B1032" s="60">
        <f>IFERROR(VLOOKUP(J1032,'TB mapping'!A:C,3,0),0)</f>
        <v>6.4</v>
      </c>
      <c r="C1032" s="60" t="str">
        <f t="shared" si="54"/>
        <v>HDUSTF6.2</v>
      </c>
      <c r="D1032" s="60" t="str">
        <f t="shared" si="55"/>
        <v>HDUSTF6.4</v>
      </c>
      <c r="E1032" s="54" t="s">
        <v>790</v>
      </c>
      <c r="F1032" s="54" t="s">
        <v>9</v>
      </c>
      <c r="G1032" s="54" t="s">
        <v>1196</v>
      </c>
      <c r="H1032" s="55">
        <v>555100</v>
      </c>
      <c r="I1032" s="54" t="s">
        <v>863</v>
      </c>
      <c r="J1032" s="392">
        <v>555329</v>
      </c>
      <c r="K1032" s="55">
        <v>0</v>
      </c>
      <c r="L1032" s="54" t="s">
        <v>1491</v>
      </c>
      <c r="M1032" s="54" t="s">
        <v>793</v>
      </c>
      <c r="N1032" s="55">
        <v>0</v>
      </c>
      <c r="O1032" s="55">
        <v>61123.48</v>
      </c>
      <c r="P1032" s="55">
        <v>0</v>
      </c>
      <c r="Q1032" s="55">
        <v>84304.52</v>
      </c>
      <c r="R1032" s="55">
        <v>0</v>
      </c>
      <c r="S1032" s="55">
        <v>145428</v>
      </c>
      <c r="T1032" s="55">
        <v>0</v>
      </c>
      <c r="U1032" s="55">
        <v>61123.48</v>
      </c>
      <c r="V1032" s="55">
        <v>0</v>
      </c>
      <c r="W1032" s="55">
        <v>84304.52</v>
      </c>
      <c r="X1032" s="55">
        <v>0</v>
      </c>
      <c r="Y1032" s="55">
        <v>145428</v>
      </c>
      <c r="Z1032" s="61">
        <f t="shared" si="56"/>
        <v>8.4304519999999997E-3</v>
      </c>
      <c r="AA1032" s="59" t="str">
        <f>HLOOKUP(F1032,'HY Financials'!$4:$4,1,0)</f>
        <v>HDUSTF</v>
      </c>
    </row>
    <row r="1033" spans="1:27">
      <c r="A1033" s="60">
        <f>IFERROR(VLOOKUP(J1033,'TB mapping'!A:D,4,0),0)</f>
        <v>0</v>
      </c>
      <c r="B1033" s="60" t="str">
        <f>IFERROR(VLOOKUP(J1033,'TB mapping'!A:C,3,0),0)</f>
        <v>ignore</v>
      </c>
      <c r="C1033" s="60" t="str">
        <f t="shared" si="54"/>
        <v>HDUSTF0</v>
      </c>
      <c r="D1033" s="60" t="str">
        <f t="shared" si="55"/>
        <v>HDUSTFignore</v>
      </c>
      <c r="E1033" s="54" t="s">
        <v>790</v>
      </c>
      <c r="F1033" s="54" t="s">
        <v>9</v>
      </c>
      <c r="G1033" s="54" t="s">
        <v>1196</v>
      </c>
      <c r="H1033" s="55">
        <v>555300</v>
      </c>
      <c r="I1033" s="54" t="s">
        <v>951</v>
      </c>
      <c r="J1033" s="55">
        <v>553303</v>
      </c>
      <c r="K1033" s="55">
        <v>0</v>
      </c>
      <c r="L1033" s="54" t="s">
        <v>1052</v>
      </c>
      <c r="M1033" s="54" t="s">
        <v>793</v>
      </c>
      <c r="N1033" s="55">
        <v>0</v>
      </c>
      <c r="O1033" s="55">
        <v>0</v>
      </c>
      <c r="P1033" s="55">
        <v>-30033.75</v>
      </c>
      <c r="Q1033" s="55">
        <v>0</v>
      </c>
      <c r="R1033" s="55">
        <v>-30033.75</v>
      </c>
      <c r="S1033" s="55">
        <v>0</v>
      </c>
      <c r="T1033" s="55">
        <v>0</v>
      </c>
      <c r="U1033" s="55">
        <v>0</v>
      </c>
      <c r="V1033" s="55">
        <v>-30033.75</v>
      </c>
      <c r="W1033" s="55">
        <v>0</v>
      </c>
      <c r="X1033" s="55">
        <v>-30033.75</v>
      </c>
      <c r="Y1033" s="55">
        <v>0</v>
      </c>
      <c r="Z1033" s="61">
        <f t="shared" si="56"/>
        <v>-3.003375E-3</v>
      </c>
      <c r="AA1033" s="59" t="str">
        <f>HLOOKUP(F1033,'HY Financials'!$4:$4,1,0)</f>
        <v>HDUSTF</v>
      </c>
    </row>
    <row r="1034" spans="1:27">
      <c r="A1034" s="60">
        <f>IFERROR(VLOOKUP(J1034,'TB mapping'!A:D,4,0),0)</f>
        <v>0</v>
      </c>
      <c r="B1034" s="60" t="str">
        <f>IFERROR(VLOOKUP(J1034,'TB mapping'!A:C,3,0),0)</f>
        <v>ignore</v>
      </c>
      <c r="C1034" s="60" t="str">
        <f t="shared" si="54"/>
        <v>HDUSTF0</v>
      </c>
      <c r="D1034" s="60" t="str">
        <f t="shared" si="55"/>
        <v>HDUSTFignore</v>
      </c>
      <c r="E1034" s="54" t="s">
        <v>790</v>
      </c>
      <c r="F1034" s="54" t="s">
        <v>9</v>
      </c>
      <c r="G1034" s="54" t="s">
        <v>1196</v>
      </c>
      <c r="H1034" s="55">
        <v>555300</v>
      </c>
      <c r="I1034" s="54" t="s">
        <v>951</v>
      </c>
      <c r="J1034" s="55">
        <v>553304</v>
      </c>
      <c r="K1034" s="55">
        <v>0</v>
      </c>
      <c r="L1034" s="54" t="s">
        <v>1053</v>
      </c>
      <c r="M1034" s="54" t="s">
        <v>793</v>
      </c>
      <c r="N1034" s="55">
        <v>0</v>
      </c>
      <c r="O1034" s="55">
        <v>0</v>
      </c>
      <c r="P1034" s="55">
        <v>-52956.61</v>
      </c>
      <c r="Q1034" s="55">
        <v>0</v>
      </c>
      <c r="R1034" s="55">
        <v>-52956.61</v>
      </c>
      <c r="S1034" s="55">
        <v>0</v>
      </c>
      <c r="T1034" s="55">
        <v>0</v>
      </c>
      <c r="U1034" s="55">
        <v>0</v>
      </c>
      <c r="V1034" s="55">
        <v>-52956.61</v>
      </c>
      <c r="W1034" s="55">
        <v>0</v>
      </c>
      <c r="X1034" s="55">
        <v>-52956.61</v>
      </c>
      <c r="Y1034" s="55">
        <v>0</v>
      </c>
      <c r="Z1034" s="61">
        <f t="shared" si="56"/>
        <v>-5.2956610000000001E-3</v>
      </c>
      <c r="AA1034" s="59" t="str">
        <f>HLOOKUP(F1034,'HY Financials'!$4:$4,1,0)</f>
        <v>HDUSTF</v>
      </c>
    </row>
    <row r="1035" spans="1:27">
      <c r="A1035" s="60">
        <f>IFERROR(VLOOKUP(J1035,'TB mapping'!A:D,4,0),0)</f>
        <v>0</v>
      </c>
      <c r="B1035" s="60" t="str">
        <f>IFERROR(VLOOKUP(J1035,'TB mapping'!A:C,3,0),0)</f>
        <v>ignore</v>
      </c>
      <c r="C1035" s="60" t="str">
        <f t="shared" si="54"/>
        <v>HDUSTF0</v>
      </c>
      <c r="D1035" s="60" t="str">
        <f t="shared" si="55"/>
        <v>HDUSTFignore</v>
      </c>
      <c r="E1035" s="54" t="s">
        <v>790</v>
      </c>
      <c r="F1035" s="54" t="s">
        <v>9</v>
      </c>
      <c r="G1035" s="54" t="s">
        <v>1196</v>
      </c>
      <c r="H1035" s="55">
        <v>555300</v>
      </c>
      <c r="I1035" s="54" t="s">
        <v>951</v>
      </c>
      <c r="J1035" s="55">
        <v>554348</v>
      </c>
      <c r="K1035" s="55">
        <v>0</v>
      </c>
      <c r="L1035" s="54" t="s">
        <v>1007</v>
      </c>
      <c r="M1035" s="54" t="s">
        <v>793</v>
      </c>
      <c r="N1035" s="55">
        <v>-2507.54</v>
      </c>
      <c r="O1035" s="55">
        <v>0</v>
      </c>
      <c r="P1035" s="55">
        <v>-1324.38</v>
      </c>
      <c r="Q1035" s="55">
        <v>0</v>
      </c>
      <c r="R1035" s="55">
        <v>-3831.92</v>
      </c>
      <c r="S1035" s="55">
        <v>0</v>
      </c>
      <c r="T1035" s="55">
        <v>-2507.54</v>
      </c>
      <c r="U1035" s="55">
        <v>0</v>
      </c>
      <c r="V1035" s="55">
        <v>-1324.38</v>
      </c>
      <c r="W1035" s="55">
        <v>0</v>
      </c>
      <c r="X1035" s="55">
        <v>-3831.92</v>
      </c>
      <c r="Y1035" s="55">
        <v>0</v>
      </c>
      <c r="Z1035" s="61">
        <f t="shared" si="56"/>
        <v>-1.3243800000000002E-4</v>
      </c>
      <c r="AA1035" s="59" t="str">
        <f>HLOOKUP(F1035,'HY Financials'!$4:$4,1,0)</f>
        <v>HDUSTF</v>
      </c>
    </row>
    <row r="1036" spans="1:27">
      <c r="A1036" s="60">
        <f>IFERROR(VLOOKUP(J1036,'TB mapping'!A:D,4,0),0)</f>
        <v>0</v>
      </c>
      <c r="B1036" s="60" t="str">
        <f>IFERROR(VLOOKUP(J1036,'TB mapping'!A:C,3,0),0)</f>
        <v>ignore</v>
      </c>
      <c r="C1036" s="60" t="str">
        <f t="shared" si="54"/>
        <v>HDUSTF0</v>
      </c>
      <c r="D1036" s="60" t="str">
        <f t="shared" si="55"/>
        <v>HDUSTFignore</v>
      </c>
      <c r="E1036" s="54" t="s">
        <v>790</v>
      </c>
      <c r="F1036" s="54" t="s">
        <v>9</v>
      </c>
      <c r="G1036" s="54" t="s">
        <v>1196</v>
      </c>
      <c r="H1036" s="55">
        <v>555300</v>
      </c>
      <c r="I1036" s="54" t="s">
        <v>951</v>
      </c>
      <c r="J1036" s="55">
        <v>554366</v>
      </c>
      <c r="K1036" s="55">
        <v>0</v>
      </c>
      <c r="L1036" s="54" t="s">
        <v>1054</v>
      </c>
      <c r="M1036" s="54" t="s">
        <v>793</v>
      </c>
      <c r="N1036" s="55">
        <v>-26484.65</v>
      </c>
      <c r="O1036" s="55">
        <v>0</v>
      </c>
      <c r="P1036" s="55">
        <v>-24842.09</v>
      </c>
      <c r="Q1036" s="55">
        <v>0</v>
      </c>
      <c r="R1036" s="55">
        <v>-51326.74</v>
      </c>
      <c r="S1036" s="55">
        <v>0</v>
      </c>
      <c r="T1036" s="55">
        <v>-26484.65</v>
      </c>
      <c r="U1036" s="55">
        <v>0</v>
      </c>
      <c r="V1036" s="55">
        <v>-24842.09</v>
      </c>
      <c r="W1036" s="55">
        <v>0</v>
      </c>
      <c r="X1036" s="55">
        <v>-51326.74</v>
      </c>
      <c r="Y1036" s="55">
        <v>0</v>
      </c>
      <c r="Z1036" s="61">
        <f t="shared" si="56"/>
        <v>-2.4842089999999998E-3</v>
      </c>
      <c r="AA1036" s="59" t="str">
        <f>HLOOKUP(F1036,'HY Financials'!$4:$4,1,0)</f>
        <v>HDUSTF</v>
      </c>
    </row>
    <row r="1037" spans="1:27">
      <c r="A1037" s="60">
        <f>IFERROR(VLOOKUP(J1037,'TB mapping'!A:D,4,0),0)</f>
        <v>0</v>
      </c>
      <c r="B1037" s="60" t="str">
        <f>IFERROR(VLOOKUP(J1037,'TB mapping'!A:C,3,0),0)</f>
        <v>ignore</v>
      </c>
      <c r="C1037" s="60" t="str">
        <f t="shared" si="54"/>
        <v>HDUSTF0</v>
      </c>
      <c r="D1037" s="60" t="str">
        <f t="shared" si="55"/>
        <v>HDUSTFignore</v>
      </c>
      <c r="E1037" s="54" t="s">
        <v>790</v>
      </c>
      <c r="F1037" s="54" t="s">
        <v>9</v>
      </c>
      <c r="G1037" s="54" t="s">
        <v>1196</v>
      </c>
      <c r="H1037" s="55">
        <v>555300</v>
      </c>
      <c r="I1037" s="54" t="s">
        <v>951</v>
      </c>
      <c r="J1037" s="55">
        <v>554368</v>
      </c>
      <c r="K1037" s="55">
        <v>0</v>
      </c>
      <c r="L1037" s="54" t="s">
        <v>1033</v>
      </c>
      <c r="M1037" s="54" t="s">
        <v>793</v>
      </c>
      <c r="N1037" s="55">
        <v>-2433</v>
      </c>
      <c r="O1037" s="55">
        <v>0</v>
      </c>
      <c r="P1037" s="55">
        <v>0</v>
      </c>
      <c r="Q1037" s="55">
        <v>0</v>
      </c>
      <c r="R1037" s="55">
        <v>-2433</v>
      </c>
      <c r="S1037" s="55">
        <v>0</v>
      </c>
      <c r="T1037" s="55">
        <v>-2433</v>
      </c>
      <c r="U1037" s="55">
        <v>0</v>
      </c>
      <c r="V1037" s="55">
        <v>0</v>
      </c>
      <c r="W1037" s="55">
        <v>0</v>
      </c>
      <c r="X1037" s="55">
        <v>-2433</v>
      </c>
      <c r="Y1037" s="55">
        <v>0</v>
      </c>
      <c r="Z1037" s="61">
        <f t="shared" si="56"/>
        <v>0</v>
      </c>
      <c r="AA1037" s="59" t="str">
        <f>HLOOKUP(F1037,'HY Financials'!$4:$4,1,0)</f>
        <v>HDUSTF</v>
      </c>
    </row>
    <row r="1038" spans="1:27">
      <c r="A1038" s="60">
        <f>IFERROR(VLOOKUP(J1038,'TB mapping'!A:D,4,0),0)</f>
        <v>0</v>
      </c>
      <c r="B1038" s="60" t="str">
        <f>IFERROR(VLOOKUP(J1038,'TB mapping'!A:C,3,0),0)</f>
        <v>ignore</v>
      </c>
      <c r="C1038" s="60" t="str">
        <f t="shared" si="54"/>
        <v>HDUSTF0</v>
      </c>
      <c r="D1038" s="60" t="str">
        <f t="shared" si="55"/>
        <v>HDUSTFignore</v>
      </c>
      <c r="E1038" s="54" t="s">
        <v>790</v>
      </c>
      <c r="F1038" s="54" t="s">
        <v>9</v>
      </c>
      <c r="G1038" s="54" t="s">
        <v>1196</v>
      </c>
      <c r="H1038" s="55">
        <v>555300</v>
      </c>
      <c r="I1038" s="54" t="s">
        <v>951</v>
      </c>
      <c r="J1038" s="55">
        <v>554373</v>
      </c>
      <c r="K1038" s="55">
        <v>0</v>
      </c>
      <c r="L1038" s="54" t="s">
        <v>1055</v>
      </c>
      <c r="M1038" s="54" t="s">
        <v>793</v>
      </c>
      <c r="N1038" s="55">
        <v>0</v>
      </c>
      <c r="O1038" s="55">
        <v>0</v>
      </c>
      <c r="P1038" s="55">
        <v>-491519.28</v>
      </c>
      <c r="Q1038" s="55">
        <v>0</v>
      </c>
      <c r="R1038" s="55">
        <v>-491519.28</v>
      </c>
      <c r="S1038" s="55">
        <v>0</v>
      </c>
      <c r="T1038" s="55">
        <v>0</v>
      </c>
      <c r="U1038" s="55">
        <v>0</v>
      </c>
      <c r="V1038" s="55">
        <v>-491519.28</v>
      </c>
      <c r="W1038" s="55">
        <v>0</v>
      </c>
      <c r="X1038" s="55">
        <v>-491519.28</v>
      </c>
      <c r="Y1038" s="55">
        <v>0</v>
      </c>
      <c r="Z1038" s="61">
        <f t="shared" si="56"/>
        <v>-4.9151928000000004E-2</v>
      </c>
      <c r="AA1038" s="59" t="str">
        <f>HLOOKUP(F1038,'HY Financials'!$4:$4,1,0)</f>
        <v>HDUSTF</v>
      </c>
    </row>
    <row r="1039" spans="1:27">
      <c r="A1039" s="60" t="str">
        <f>IFERROR(VLOOKUP(J1039,'TB mapping'!A:D,4,0),0)</f>
        <v>Ignore</v>
      </c>
      <c r="B1039" s="60" t="str">
        <f>IFERROR(VLOOKUP(J1039,'TB mapping'!A:C,3,0),0)</f>
        <v>Ignore</v>
      </c>
      <c r="C1039" s="60" t="str">
        <f t="shared" si="54"/>
        <v>HEEQTFIgnore</v>
      </c>
      <c r="D1039" s="60" t="str">
        <f t="shared" si="55"/>
        <v>HEEQTFIgnore</v>
      </c>
      <c r="E1039" s="54" t="s">
        <v>790</v>
      </c>
      <c r="F1039" s="54" t="s">
        <v>4</v>
      </c>
      <c r="G1039" s="54" t="s">
        <v>1198</v>
      </c>
      <c r="H1039" s="55">
        <v>101000</v>
      </c>
      <c r="I1039" s="54" t="s">
        <v>987</v>
      </c>
      <c r="J1039" s="55">
        <v>101100</v>
      </c>
      <c r="K1039" s="55">
        <v>0</v>
      </c>
      <c r="L1039" s="54" t="s">
        <v>988</v>
      </c>
      <c r="M1039" s="54" t="s">
        <v>793</v>
      </c>
      <c r="N1039" s="55">
        <v>-4824475257.6999998</v>
      </c>
      <c r="O1039" s="55">
        <v>0</v>
      </c>
      <c r="P1039" s="55">
        <v>-424564321.54000002</v>
      </c>
      <c r="Q1039" s="55">
        <v>0</v>
      </c>
      <c r="R1039" s="55">
        <v>-5249039579.2399998</v>
      </c>
      <c r="S1039" s="55">
        <v>0</v>
      </c>
      <c r="T1039" s="55">
        <v>-4824475257.6999998</v>
      </c>
      <c r="U1039" s="55">
        <v>0</v>
      </c>
      <c r="V1039" s="55">
        <v>-424564321.54000002</v>
      </c>
      <c r="W1039" s="55">
        <v>0</v>
      </c>
      <c r="X1039" s="55">
        <v>-5249039579.2399998</v>
      </c>
      <c r="Y1039" s="55">
        <v>0</v>
      </c>
      <c r="Z1039" s="61">
        <f t="shared" si="56"/>
        <v>-42.456432154000005</v>
      </c>
      <c r="AA1039" s="59" t="str">
        <f>HLOOKUP(F1039,'HY Financials'!$4:$4,1,0)</f>
        <v>HEEQTF</v>
      </c>
    </row>
    <row r="1040" spans="1:27">
      <c r="A1040" s="60">
        <f>IFERROR(VLOOKUP(J1040,'TB mapping'!A:D,4,0),0)</f>
        <v>0</v>
      </c>
      <c r="B1040" s="60">
        <f>IFERROR(VLOOKUP(J1040,'TB mapping'!A:C,3,0),0)</f>
        <v>0</v>
      </c>
      <c r="C1040" s="60" t="str">
        <f t="shared" si="54"/>
        <v>HEEQTF0</v>
      </c>
      <c r="D1040" s="60" t="str">
        <f t="shared" si="55"/>
        <v>HEEQTF0</v>
      </c>
      <c r="E1040" s="54" t="s">
        <v>790</v>
      </c>
      <c r="F1040" s="54" t="s">
        <v>4</v>
      </c>
      <c r="G1040" s="54" t="s">
        <v>1198</v>
      </c>
      <c r="H1040" s="55">
        <v>102000</v>
      </c>
      <c r="I1040" s="54" t="s">
        <v>791</v>
      </c>
      <c r="J1040" s="55">
        <v>102230</v>
      </c>
      <c r="K1040" s="55">
        <v>0</v>
      </c>
      <c r="L1040" s="54" t="s">
        <v>1803</v>
      </c>
      <c r="M1040" s="54" t="s">
        <v>793</v>
      </c>
      <c r="N1040" s="55">
        <v>-23653332.760000002</v>
      </c>
      <c r="O1040" s="55">
        <v>0</v>
      </c>
      <c r="P1040" s="55">
        <v>0</v>
      </c>
      <c r="Q1040" s="55">
        <v>23653332.760000002</v>
      </c>
      <c r="R1040" s="55">
        <v>0</v>
      </c>
      <c r="S1040" s="55">
        <v>0</v>
      </c>
      <c r="T1040" s="55">
        <v>-23653332.760000002</v>
      </c>
      <c r="U1040" s="55">
        <v>0</v>
      </c>
      <c r="V1040" s="55">
        <v>0</v>
      </c>
      <c r="W1040" s="55">
        <v>23653332.760000002</v>
      </c>
      <c r="X1040" s="55">
        <v>0</v>
      </c>
      <c r="Y1040" s="55">
        <v>0</v>
      </c>
      <c r="Z1040" s="61">
        <f t="shared" si="56"/>
        <v>2.3653332760000003</v>
      </c>
      <c r="AA1040" s="59" t="str">
        <f>HLOOKUP(F1040,'HY Financials'!$4:$4,1,0)</f>
        <v>HEEQTF</v>
      </c>
    </row>
    <row r="1041" spans="1:28">
      <c r="A1041" s="60" t="str">
        <f>IFERROR(VLOOKUP(J1041,'TB mapping'!A:D,4,0),0)</f>
        <v>Ignore</v>
      </c>
      <c r="B1041" s="60" t="str">
        <f>IFERROR(VLOOKUP(J1041,'TB mapping'!A:C,3,0),0)</f>
        <v>Ignore</v>
      </c>
      <c r="C1041" s="60" t="str">
        <f t="shared" si="54"/>
        <v>HEEQTFIgnore</v>
      </c>
      <c r="D1041" s="60" t="str">
        <f t="shared" si="55"/>
        <v>HEEQTFIgnore</v>
      </c>
      <c r="E1041" s="54" t="s">
        <v>790</v>
      </c>
      <c r="F1041" s="54" t="s">
        <v>4</v>
      </c>
      <c r="G1041" s="54" t="s">
        <v>1198</v>
      </c>
      <c r="H1041" s="55">
        <v>103000</v>
      </c>
      <c r="I1041" s="54" t="s">
        <v>794</v>
      </c>
      <c r="J1041" s="55">
        <v>103160</v>
      </c>
      <c r="K1041" s="55">
        <v>0</v>
      </c>
      <c r="L1041" s="54" t="s">
        <v>1068</v>
      </c>
      <c r="M1041" s="54" t="s">
        <v>793</v>
      </c>
      <c r="N1041" s="55">
        <v>-0.12</v>
      </c>
      <c r="O1041" s="55">
        <v>0</v>
      </c>
      <c r="P1041" s="55">
        <v>0</v>
      </c>
      <c r="Q1041" s="55">
        <v>0</v>
      </c>
      <c r="R1041" s="55">
        <v>-0.12</v>
      </c>
      <c r="S1041" s="55">
        <v>0</v>
      </c>
      <c r="T1041" s="55">
        <v>-0.12</v>
      </c>
      <c r="U1041" s="55">
        <v>0</v>
      </c>
      <c r="V1041" s="55">
        <v>0</v>
      </c>
      <c r="W1041" s="55">
        <v>0</v>
      </c>
      <c r="X1041" s="55">
        <v>-0.12</v>
      </c>
      <c r="Y1041" s="55">
        <v>0</v>
      </c>
      <c r="Z1041" s="61">
        <f t="shared" si="56"/>
        <v>0</v>
      </c>
      <c r="AA1041" s="59" t="str">
        <f>HLOOKUP(F1041,'HY Financials'!$4:$4,1,0)</f>
        <v>HEEQTF</v>
      </c>
    </row>
    <row r="1042" spans="1:28">
      <c r="A1042" s="60" t="str">
        <f>IFERROR(VLOOKUP(J1042,'TB mapping'!A:D,4,0),0)</f>
        <v>Ignore</v>
      </c>
      <c r="B1042" s="60" t="str">
        <f>IFERROR(VLOOKUP(J1042,'TB mapping'!A:C,3,0),0)</f>
        <v>Ignore</v>
      </c>
      <c r="C1042" s="60" t="str">
        <f t="shared" si="54"/>
        <v>HEEQTFIgnore</v>
      </c>
      <c r="D1042" s="60" t="str">
        <f t="shared" si="55"/>
        <v>HEEQTFIgnore</v>
      </c>
      <c r="E1042" s="54" t="s">
        <v>790</v>
      </c>
      <c r="F1042" s="54" t="s">
        <v>4</v>
      </c>
      <c r="G1042" s="54" t="s">
        <v>1198</v>
      </c>
      <c r="H1042" s="55">
        <v>110000</v>
      </c>
      <c r="I1042" s="54" t="s">
        <v>795</v>
      </c>
      <c r="J1042" s="55">
        <v>103122</v>
      </c>
      <c r="K1042" s="55">
        <v>0</v>
      </c>
      <c r="L1042" s="54" t="s">
        <v>1343</v>
      </c>
      <c r="M1042" s="54" t="s">
        <v>793</v>
      </c>
      <c r="N1042" s="55">
        <v>-150000</v>
      </c>
      <c r="O1042" s="55">
        <v>0</v>
      </c>
      <c r="P1042" s="55">
        <v>0</v>
      </c>
      <c r="Q1042" s="55">
        <v>150000</v>
      </c>
      <c r="R1042" s="55">
        <v>0</v>
      </c>
      <c r="S1042" s="55">
        <v>0</v>
      </c>
      <c r="T1042" s="55">
        <v>-150000</v>
      </c>
      <c r="U1042" s="55">
        <v>0</v>
      </c>
      <c r="V1042" s="55">
        <v>0</v>
      </c>
      <c r="W1042" s="55">
        <v>150000</v>
      </c>
      <c r="X1042" s="55">
        <v>0</v>
      </c>
      <c r="Y1042" s="55">
        <v>0</v>
      </c>
      <c r="Z1042" s="61">
        <f t="shared" si="56"/>
        <v>1.4999999999999999E-2</v>
      </c>
      <c r="AA1042" s="59" t="str">
        <f>HLOOKUP(F1042,'HY Financials'!$4:$4,1,0)</f>
        <v>HEEQTF</v>
      </c>
    </row>
    <row r="1043" spans="1:28">
      <c r="A1043" s="60">
        <f>IFERROR(VLOOKUP(J1043,'TB mapping'!A:D,4,0),0)</f>
        <v>0</v>
      </c>
      <c r="B1043" s="60">
        <f>IFERROR(VLOOKUP(J1043,'TB mapping'!A:C,3,0),0)</f>
        <v>0</v>
      </c>
      <c r="C1043" s="60" t="str">
        <f t="shared" si="54"/>
        <v>HEEQTF0</v>
      </c>
      <c r="D1043" s="60" t="str">
        <f t="shared" si="55"/>
        <v>HEEQTF0</v>
      </c>
      <c r="E1043" s="54" t="s">
        <v>790</v>
      </c>
      <c r="F1043" s="54" t="s">
        <v>4</v>
      </c>
      <c r="G1043" s="54" t="s">
        <v>1198</v>
      </c>
      <c r="H1043" s="55">
        <v>110000</v>
      </c>
      <c r="I1043" s="54" t="s">
        <v>795</v>
      </c>
      <c r="J1043" s="55">
        <v>110114</v>
      </c>
      <c r="K1043" s="55">
        <v>0</v>
      </c>
      <c r="L1043" s="54" t="s">
        <v>2304</v>
      </c>
      <c r="M1043" s="54" t="s">
        <v>793</v>
      </c>
      <c r="N1043" s="55">
        <v>0</v>
      </c>
      <c r="O1043" s="55">
        <v>0</v>
      </c>
      <c r="P1043" s="55">
        <v>-675000</v>
      </c>
      <c r="Q1043" s="55">
        <v>0</v>
      </c>
      <c r="R1043" s="55">
        <v>-675000</v>
      </c>
      <c r="S1043" s="55">
        <v>0</v>
      </c>
      <c r="T1043" s="55">
        <v>0</v>
      </c>
      <c r="U1043" s="55">
        <v>0</v>
      </c>
      <c r="V1043" s="55">
        <v>-675000</v>
      </c>
      <c r="W1043" s="55">
        <v>0</v>
      </c>
      <c r="X1043" s="55">
        <v>-675000</v>
      </c>
      <c r="Y1043" s="55">
        <v>0</v>
      </c>
      <c r="Z1043" s="61">
        <f t="shared" si="56"/>
        <v>-6.7500000000000004E-2</v>
      </c>
      <c r="AA1043" s="59" t="str">
        <f>HLOOKUP(F1043,'HY Financials'!$4:$4,1,0)</f>
        <v>HEEQTF</v>
      </c>
    </row>
    <row r="1044" spans="1:28">
      <c r="A1044" s="60" t="str">
        <f>IFERROR(VLOOKUP(J1044,'TB mapping'!A:D,4,0),0)</f>
        <v>Ignore</v>
      </c>
      <c r="B1044" s="60" t="str">
        <f>IFERROR(VLOOKUP(J1044,'TB mapping'!A:C,3,0),0)</f>
        <v>Ignore</v>
      </c>
      <c r="C1044" s="60" t="str">
        <f t="shared" si="54"/>
        <v>HEEQTFIgnore</v>
      </c>
      <c r="D1044" s="60" t="str">
        <f t="shared" si="55"/>
        <v>HEEQTFIgnore</v>
      </c>
      <c r="E1044" s="54" t="s">
        <v>790</v>
      </c>
      <c r="F1044" s="54" t="s">
        <v>4</v>
      </c>
      <c r="G1044" s="54" t="s">
        <v>1198</v>
      </c>
      <c r="H1044" s="55">
        <v>110000</v>
      </c>
      <c r="I1044" s="54" t="s">
        <v>795</v>
      </c>
      <c r="J1044" s="55">
        <v>110116</v>
      </c>
      <c r="K1044" s="55">
        <v>0</v>
      </c>
      <c r="L1044" s="54" t="s">
        <v>1069</v>
      </c>
      <c r="M1044" s="54" t="s">
        <v>793</v>
      </c>
      <c r="N1044" s="55">
        <v>-100000</v>
      </c>
      <c r="O1044" s="55">
        <v>0</v>
      </c>
      <c r="P1044" s="55">
        <v>0</v>
      </c>
      <c r="Q1044" s="55">
        <v>0</v>
      </c>
      <c r="R1044" s="55">
        <v>-100000</v>
      </c>
      <c r="S1044" s="55">
        <v>0</v>
      </c>
      <c r="T1044" s="55">
        <v>-100000</v>
      </c>
      <c r="U1044" s="55">
        <v>0</v>
      </c>
      <c r="V1044" s="55">
        <v>0</v>
      </c>
      <c r="W1044" s="55">
        <v>0</v>
      </c>
      <c r="X1044" s="55">
        <v>-100000</v>
      </c>
      <c r="Y1044" s="55">
        <v>0</v>
      </c>
      <c r="Z1044" s="61">
        <f t="shared" si="56"/>
        <v>0</v>
      </c>
      <c r="AA1044" s="59" t="str">
        <f>HLOOKUP(F1044,'HY Financials'!$4:$4,1,0)</f>
        <v>HEEQTF</v>
      </c>
    </row>
    <row r="1045" spans="1:28">
      <c r="A1045" s="60" t="str">
        <f>IFERROR(VLOOKUP(J1045,'TB mapping'!A:D,4,0),0)</f>
        <v>Ignore</v>
      </c>
      <c r="B1045" s="60" t="str">
        <f>IFERROR(VLOOKUP(J1045,'TB mapping'!A:C,3,0),0)</f>
        <v>Ignore</v>
      </c>
      <c r="C1045" s="60" t="str">
        <f t="shared" si="54"/>
        <v>HEEQTFIgnore</v>
      </c>
      <c r="D1045" s="60" t="str">
        <f t="shared" si="55"/>
        <v>HEEQTFIgnore</v>
      </c>
      <c r="E1045" s="54" t="s">
        <v>790</v>
      </c>
      <c r="F1045" s="54" t="s">
        <v>4</v>
      </c>
      <c r="G1045" s="54" t="s">
        <v>1198</v>
      </c>
      <c r="H1045" s="55">
        <v>110000</v>
      </c>
      <c r="I1045" s="54" t="s">
        <v>795</v>
      </c>
      <c r="J1045" s="55">
        <v>110119</v>
      </c>
      <c r="K1045" s="55">
        <v>0</v>
      </c>
      <c r="L1045" s="54" t="s">
        <v>796</v>
      </c>
      <c r="M1045" s="54" t="s">
        <v>793</v>
      </c>
      <c r="N1045" s="55">
        <v>-234401</v>
      </c>
      <c r="O1045" s="55">
        <v>0</v>
      </c>
      <c r="P1045" s="55">
        <v>0</v>
      </c>
      <c r="Q1045" s="55">
        <v>234401</v>
      </c>
      <c r="R1045" s="55">
        <v>0</v>
      </c>
      <c r="S1045" s="55">
        <v>0</v>
      </c>
      <c r="T1045" s="55">
        <v>-234401</v>
      </c>
      <c r="U1045" s="55">
        <v>0</v>
      </c>
      <c r="V1045" s="55">
        <v>0</v>
      </c>
      <c r="W1045" s="55">
        <v>234401</v>
      </c>
      <c r="X1045" s="55">
        <v>0</v>
      </c>
      <c r="Y1045" s="55">
        <v>0</v>
      </c>
      <c r="Z1045" s="61">
        <f t="shared" si="56"/>
        <v>2.3440099999999998E-2</v>
      </c>
      <c r="AA1045" s="59" t="str">
        <f>HLOOKUP(F1045,'HY Financials'!$4:$4,1,0)</f>
        <v>HEEQTF</v>
      </c>
    </row>
    <row r="1046" spans="1:28">
      <c r="A1046" s="60" t="str">
        <f>IFERROR(VLOOKUP(J1046,'TB mapping'!A:D,4,0),0)</f>
        <v>Ignore</v>
      </c>
      <c r="B1046" s="60" t="str">
        <f>IFERROR(VLOOKUP(J1046,'TB mapping'!A:C,3,0),0)</f>
        <v>Ignore</v>
      </c>
      <c r="C1046" s="60" t="str">
        <f t="shared" si="54"/>
        <v>HEEQTFIgnore</v>
      </c>
      <c r="D1046" s="60" t="str">
        <f t="shared" si="55"/>
        <v>HEEQTFIgnore</v>
      </c>
      <c r="E1046" s="54" t="s">
        <v>790</v>
      </c>
      <c r="F1046" s="54" t="s">
        <v>4</v>
      </c>
      <c r="G1046" s="54" t="s">
        <v>1198</v>
      </c>
      <c r="H1046" s="55">
        <v>110000</v>
      </c>
      <c r="I1046" s="54" t="s">
        <v>795</v>
      </c>
      <c r="J1046" s="55">
        <v>110247</v>
      </c>
      <c r="K1046" s="55">
        <v>0</v>
      </c>
      <c r="L1046" s="54" t="s">
        <v>1344</v>
      </c>
      <c r="M1046" s="54" t="s">
        <v>793</v>
      </c>
      <c r="N1046" s="55">
        <v>-24102572.829999998</v>
      </c>
      <c r="O1046" s="55">
        <v>0</v>
      </c>
      <c r="P1046" s="55">
        <v>-85998731.730000004</v>
      </c>
      <c r="Q1046" s="55">
        <v>0</v>
      </c>
      <c r="R1046" s="55">
        <v>-110101304.56</v>
      </c>
      <c r="S1046" s="55">
        <v>0</v>
      </c>
      <c r="T1046" s="55">
        <v>-24102572.829999998</v>
      </c>
      <c r="U1046" s="55">
        <v>0</v>
      </c>
      <c r="V1046" s="55">
        <v>-85998731.730000004</v>
      </c>
      <c r="W1046" s="55">
        <v>0</v>
      </c>
      <c r="X1046" s="55">
        <v>-110101304.56</v>
      </c>
      <c r="Y1046" s="55">
        <v>0</v>
      </c>
      <c r="Z1046" s="61">
        <f t="shared" si="56"/>
        <v>-8.5998731730000006</v>
      </c>
      <c r="AA1046" s="59" t="str">
        <f>HLOOKUP(F1046,'HY Financials'!$4:$4,1,0)</f>
        <v>HEEQTF</v>
      </c>
    </row>
    <row r="1047" spans="1:28">
      <c r="A1047" s="60" t="str">
        <f>IFERROR(VLOOKUP(J1047,'TB mapping'!A:D,4,0),0)</f>
        <v>Ignore</v>
      </c>
      <c r="B1047" s="60" t="str">
        <f>IFERROR(VLOOKUP(J1047,'TB mapping'!A:C,3,0),0)</f>
        <v>Ignore</v>
      </c>
      <c r="C1047" s="60" t="str">
        <f t="shared" si="54"/>
        <v>HEEQTFIgnore</v>
      </c>
      <c r="D1047" s="60" t="str">
        <f t="shared" si="55"/>
        <v>HEEQTFIgnore</v>
      </c>
      <c r="E1047" s="54" t="s">
        <v>790</v>
      </c>
      <c r="F1047" s="54" t="s">
        <v>4</v>
      </c>
      <c r="G1047" s="54" t="s">
        <v>1198</v>
      </c>
      <c r="H1047" s="55">
        <v>132000</v>
      </c>
      <c r="I1047" s="54" t="s">
        <v>797</v>
      </c>
      <c r="J1047" s="55">
        <v>132100</v>
      </c>
      <c r="K1047" s="55">
        <v>0</v>
      </c>
      <c r="L1047" s="54" t="s">
        <v>989</v>
      </c>
      <c r="M1047" s="54" t="s">
        <v>793</v>
      </c>
      <c r="N1047" s="55">
        <v>-179750</v>
      </c>
      <c r="O1047" s="55">
        <v>0</v>
      </c>
      <c r="P1047" s="55">
        <v>-320250</v>
      </c>
      <c r="Q1047" s="55">
        <v>0</v>
      </c>
      <c r="R1047" s="55">
        <v>-500000</v>
      </c>
      <c r="S1047" s="55">
        <v>0</v>
      </c>
      <c r="T1047" s="55">
        <v>-179750</v>
      </c>
      <c r="U1047" s="55">
        <v>0</v>
      </c>
      <c r="V1047" s="55">
        <v>-320250</v>
      </c>
      <c r="W1047" s="55">
        <v>0</v>
      </c>
      <c r="X1047" s="55">
        <v>-500000</v>
      </c>
      <c r="Y1047" s="55">
        <v>0</v>
      </c>
      <c r="Z1047" s="61">
        <f t="shared" si="56"/>
        <v>-3.2024999999999998E-2</v>
      </c>
      <c r="AA1047" s="59" t="str">
        <f>HLOOKUP(F1047,'HY Financials'!$4:$4,1,0)</f>
        <v>HEEQTF</v>
      </c>
    </row>
    <row r="1048" spans="1:28">
      <c r="A1048" s="60" t="str">
        <f>IFERROR(VLOOKUP(J1048,'TB mapping'!A:D,4,0),0)</f>
        <v>Ignore</v>
      </c>
      <c r="B1048" s="60" t="str">
        <f>IFERROR(VLOOKUP(J1048,'TB mapping'!A:C,3,0),0)</f>
        <v>Ignore</v>
      </c>
      <c r="C1048" s="60" t="str">
        <f t="shared" si="54"/>
        <v>HEEQTFIgnore</v>
      </c>
      <c r="D1048" s="60" t="str">
        <f t="shared" si="55"/>
        <v>HEEQTFIgnore</v>
      </c>
      <c r="E1048" s="54" t="s">
        <v>790</v>
      </c>
      <c r="F1048" s="54" t="s">
        <v>4</v>
      </c>
      <c r="G1048" s="54" t="s">
        <v>1198</v>
      </c>
      <c r="H1048" s="55">
        <v>132000</v>
      </c>
      <c r="I1048" s="54" t="s">
        <v>797</v>
      </c>
      <c r="J1048" s="55">
        <v>132121</v>
      </c>
      <c r="K1048" s="55">
        <v>0</v>
      </c>
      <c r="L1048" s="54" t="s">
        <v>990</v>
      </c>
      <c r="M1048" s="54" t="s">
        <v>793</v>
      </c>
      <c r="N1048" s="55">
        <v>-354615</v>
      </c>
      <c r="O1048" s="55">
        <v>0</v>
      </c>
      <c r="P1048" s="55">
        <v>0</v>
      </c>
      <c r="Q1048" s="55">
        <v>469715</v>
      </c>
      <c r="R1048" s="55">
        <v>0</v>
      </c>
      <c r="S1048" s="55">
        <v>115100</v>
      </c>
      <c r="T1048" s="55">
        <v>-354615</v>
      </c>
      <c r="U1048" s="55">
        <v>0</v>
      </c>
      <c r="V1048" s="55">
        <v>0</v>
      </c>
      <c r="W1048" s="55">
        <v>469715</v>
      </c>
      <c r="X1048" s="55">
        <v>0</v>
      </c>
      <c r="Y1048" s="55">
        <v>115100</v>
      </c>
      <c r="Z1048" s="61">
        <f t="shared" si="56"/>
        <v>4.6971499999999999E-2</v>
      </c>
      <c r="AA1048" s="59" t="str">
        <f>HLOOKUP(F1048,'HY Financials'!$4:$4,1,0)</f>
        <v>HEEQTF</v>
      </c>
    </row>
    <row r="1049" spans="1:28">
      <c r="A1049" s="60" t="str">
        <f>IFERROR(VLOOKUP(J1049,'TB mapping'!A:D,4,0),0)</f>
        <v>Ignore</v>
      </c>
      <c r="B1049" s="60" t="str">
        <f>IFERROR(VLOOKUP(J1049,'TB mapping'!A:C,3,0),0)</f>
        <v>Ignore</v>
      </c>
      <c r="C1049" s="60" t="str">
        <f t="shared" si="54"/>
        <v>HEEQTFIgnore</v>
      </c>
      <c r="D1049" s="60" t="str">
        <f t="shared" si="55"/>
        <v>HEEQTFIgnore</v>
      </c>
      <c r="E1049" s="54" t="s">
        <v>790</v>
      </c>
      <c r="F1049" s="54" t="s">
        <v>4</v>
      </c>
      <c r="G1049" s="54" t="s">
        <v>1198</v>
      </c>
      <c r="H1049" s="55">
        <v>132000</v>
      </c>
      <c r="I1049" s="54" t="s">
        <v>797</v>
      </c>
      <c r="J1049" s="55">
        <v>132124</v>
      </c>
      <c r="K1049" s="55">
        <v>0</v>
      </c>
      <c r="L1049" s="54" t="s">
        <v>884</v>
      </c>
      <c r="M1049" s="54" t="s">
        <v>793</v>
      </c>
      <c r="N1049" s="55">
        <v>-9952719.7799999993</v>
      </c>
      <c r="O1049" s="55">
        <v>0</v>
      </c>
      <c r="P1049" s="55">
        <v>0</v>
      </c>
      <c r="Q1049" s="55">
        <v>9999632.9399999995</v>
      </c>
      <c r="R1049" s="55">
        <v>0</v>
      </c>
      <c r="S1049" s="55">
        <v>46913.16</v>
      </c>
      <c r="T1049" s="55">
        <v>-9952719.7799999993</v>
      </c>
      <c r="U1049" s="55">
        <v>0</v>
      </c>
      <c r="V1049" s="55">
        <v>0</v>
      </c>
      <c r="W1049" s="55">
        <v>9999632.9399999995</v>
      </c>
      <c r="X1049" s="55">
        <v>0</v>
      </c>
      <c r="Y1049" s="55">
        <v>46913.16</v>
      </c>
      <c r="Z1049" s="61">
        <f t="shared" si="56"/>
        <v>0.99996329399999995</v>
      </c>
      <c r="AA1049" s="59" t="str">
        <f>HLOOKUP(F1049,'HY Financials'!$4:$4,1,0)</f>
        <v>HEEQTF</v>
      </c>
    </row>
    <row r="1050" spans="1:28">
      <c r="A1050" s="60" t="str">
        <f>IFERROR(VLOOKUP(J1050,'TB mapping'!A:D,4,0),0)</f>
        <v>Ignore</v>
      </c>
      <c r="B1050" s="60" t="str">
        <f>IFERROR(VLOOKUP(J1050,'TB mapping'!A:C,3,0),0)</f>
        <v>Ignore</v>
      </c>
      <c r="C1050" s="60" t="str">
        <f t="shared" si="54"/>
        <v>HEEQTFIgnore</v>
      </c>
      <c r="D1050" s="60" t="str">
        <f t="shared" si="55"/>
        <v>HEEQTFIgnore</v>
      </c>
      <c r="E1050" s="54" t="s">
        <v>790</v>
      </c>
      <c r="F1050" s="54" t="s">
        <v>4</v>
      </c>
      <c r="G1050" s="54" t="s">
        <v>1198</v>
      </c>
      <c r="H1050" s="55">
        <v>132000</v>
      </c>
      <c r="I1050" s="54" t="s">
        <v>797</v>
      </c>
      <c r="J1050" s="55">
        <v>132150</v>
      </c>
      <c r="K1050" s="55">
        <v>0</v>
      </c>
      <c r="L1050" s="54" t="s">
        <v>991</v>
      </c>
      <c r="M1050" s="54" t="s">
        <v>793</v>
      </c>
      <c r="N1050" s="55">
        <v>-12673934.75</v>
      </c>
      <c r="O1050" s="55">
        <v>0</v>
      </c>
      <c r="P1050" s="55">
        <v>-19392346.039999999</v>
      </c>
      <c r="Q1050" s="55">
        <v>0</v>
      </c>
      <c r="R1050" s="55">
        <v>-32066280.789999999</v>
      </c>
      <c r="S1050" s="55">
        <v>0</v>
      </c>
      <c r="T1050" s="55">
        <v>-12673934.75</v>
      </c>
      <c r="U1050" s="55">
        <v>0</v>
      </c>
      <c r="V1050" s="55">
        <v>-19392346.039999999</v>
      </c>
      <c r="W1050" s="55">
        <v>0</v>
      </c>
      <c r="X1050" s="55">
        <v>-32066280.789999999</v>
      </c>
      <c r="Y1050" s="55">
        <v>0</v>
      </c>
      <c r="Z1050" s="61">
        <f t="shared" si="56"/>
        <v>-1.9392346039999999</v>
      </c>
      <c r="AA1050" s="59" t="str">
        <f>HLOOKUP(F1050,'HY Financials'!$4:$4,1,0)</f>
        <v>HEEQTF</v>
      </c>
    </row>
    <row r="1051" spans="1:28">
      <c r="A1051" s="60" t="str">
        <f>IFERROR(VLOOKUP(J1051,'TB mapping'!A:D,4,0),0)</f>
        <v>Ignore</v>
      </c>
      <c r="B1051" s="60" t="str">
        <f>IFERROR(VLOOKUP(J1051,'TB mapping'!A:C,3,0),0)</f>
        <v>Ignore</v>
      </c>
      <c r="C1051" s="60" t="str">
        <f t="shared" si="54"/>
        <v>HEEQTFIgnore</v>
      </c>
      <c r="D1051" s="60" t="str">
        <f t="shared" si="55"/>
        <v>HEEQTFIgnore</v>
      </c>
      <c r="E1051" s="54" t="s">
        <v>790</v>
      </c>
      <c r="F1051" s="54" t="s">
        <v>4</v>
      </c>
      <c r="G1051" s="54" t="s">
        <v>1198</v>
      </c>
      <c r="H1051" s="55">
        <v>132000</v>
      </c>
      <c r="I1051" s="54" t="s">
        <v>797</v>
      </c>
      <c r="J1051" s="55">
        <v>132220</v>
      </c>
      <c r="K1051" s="55">
        <v>0</v>
      </c>
      <c r="L1051" s="54" t="s">
        <v>1060</v>
      </c>
      <c r="M1051" s="54" t="s">
        <v>793</v>
      </c>
      <c r="N1051" s="55">
        <v>-544931.68000000005</v>
      </c>
      <c r="O1051" s="55">
        <v>0</v>
      </c>
      <c r="P1051" s="55">
        <v>0</v>
      </c>
      <c r="Q1051" s="55">
        <v>0</v>
      </c>
      <c r="R1051" s="55">
        <v>-544931.68000000005</v>
      </c>
      <c r="S1051" s="55">
        <v>0</v>
      </c>
      <c r="T1051" s="55">
        <v>-544931.68000000005</v>
      </c>
      <c r="U1051" s="55">
        <v>0</v>
      </c>
      <c r="V1051" s="55">
        <v>0</v>
      </c>
      <c r="W1051" s="55">
        <v>0</v>
      </c>
      <c r="X1051" s="55">
        <v>-544931.68000000005</v>
      </c>
      <c r="Y1051" s="55">
        <v>0</v>
      </c>
      <c r="Z1051" s="61">
        <f t="shared" si="56"/>
        <v>0</v>
      </c>
      <c r="AA1051" s="59" t="str">
        <f>HLOOKUP(F1051,'HY Financials'!$4:$4,1,0)</f>
        <v>HEEQTF</v>
      </c>
    </row>
    <row r="1052" spans="1:28">
      <c r="A1052" s="60" t="str">
        <f>IFERROR(VLOOKUP(J1052,'TB mapping'!A:D,4,0),0)</f>
        <v>Ignore</v>
      </c>
      <c r="B1052" s="60" t="str">
        <f>IFERROR(VLOOKUP(J1052,'TB mapping'!A:C,3,0),0)</f>
        <v>Ignore</v>
      </c>
      <c r="C1052" s="60" t="str">
        <f t="shared" si="54"/>
        <v>HEEQTFIgnore</v>
      </c>
      <c r="D1052" s="60" t="str">
        <f t="shared" si="55"/>
        <v>HEEQTFIgnore</v>
      </c>
      <c r="E1052" s="54" t="s">
        <v>790</v>
      </c>
      <c r="F1052" s="54" t="s">
        <v>4</v>
      </c>
      <c r="G1052" s="54" t="s">
        <v>1198</v>
      </c>
      <c r="H1052" s="55">
        <v>140000</v>
      </c>
      <c r="I1052" s="54" t="s">
        <v>799</v>
      </c>
      <c r="J1052" s="55">
        <v>140307</v>
      </c>
      <c r="K1052" s="55">
        <v>0</v>
      </c>
      <c r="L1052" s="54" t="s">
        <v>886</v>
      </c>
      <c r="M1052" s="54" t="s">
        <v>793</v>
      </c>
      <c r="N1052" s="55">
        <v>-500</v>
      </c>
      <c r="O1052" s="55">
        <v>0</v>
      </c>
      <c r="P1052" s="55">
        <v>0</v>
      </c>
      <c r="Q1052" s="55">
        <v>0</v>
      </c>
      <c r="R1052" s="55">
        <v>-500</v>
      </c>
      <c r="S1052" s="55">
        <v>0</v>
      </c>
      <c r="T1052" s="55">
        <v>-500</v>
      </c>
      <c r="U1052" s="55">
        <v>0</v>
      </c>
      <c r="V1052" s="55">
        <v>0</v>
      </c>
      <c r="W1052" s="55">
        <v>0</v>
      </c>
      <c r="X1052" s="55">
        <v>-500</v>
      </c>
      <c r="Y1052" s="55">
        <v>0</v>
      </c>
      <c r="Z1052" s="61">
        <f t="shared" si="56"/>
        <v>0</v>
      </c>
      <c r="AA1052" s="59" t="str">
        <f>HLOOKUP(F1052,'HY Financials'!$4:$4,1,0)</f>
        <v>HEEQTF</v>
      </c>
      <c r="AB1052" s="59">
        <f>SUMIF(AA:AA,AA1052,Z:Z)</f>
        <v>54.585685844999958</v>
      </c>
    </row>
    <row r="1053" spans="1:28">
      <c r="A1053" s="60" t="str">
        <f>IFERROR(VLOOKUP(J1053,'TB mapping'!A:D,4,0),0)</f>
        <v>Ignore</v>
      </c>
      <c r="B1053" s="60" t="str">
        <f>IFERROR(VLOOKUP(J1053,'TB mapping'!A:C,3,0),0)</f>
        <v>Ignore</v>
      </c>
      <c r="C1053" s="60" t="str">
        <f t="shared" si="54"/>
        <v>HEEQTFIgnore</v>
      </c>
      <c r="D1053" s="60" t="str">
        <f t="shared" si="55"/>
        <v>HEEQTFIgnore</v>
      </c>
      <c r="E1053" s="54" t="s">
        <v>790</v>
      </c>
      <c r="F1053" s="54" t="s">
        <v>4</v>
      </c>
      <c r="G1053" s="54" t="s">
        <v>1198</v>
      </c>
      <c r="H1053" s="55">
        <v>140000</v>
      </c>
      <c r="I1053" s="54" t="s">
        <v>799</v>
      </c>
      <c r="J1053" s="55">
        <v>140311</v>
      </c>
      <c r="K1053" s="55">
        <v>0</v>
      </c>
      <c r="L1053" s="54" t="s">
        <v>888</v>
      </c>
      <c r="M1053" s="54" t="s">
        <v>793</v>
      </c>
      <c r="N1053" s="55">
        <v>-2451.4700000000003</v>
      </c>
      <c r="O1053" s="55">
        <v>0</v>
      </c>
      <c r="P1053" s="55">
        <v>0</v>
      </c>
      <c r="Q1053" s="55">
        <v>2451.4700000000003</v>
      </c>
      <c r="R1053" s="55">
        <v>0</v>
      </c>
      <c r="S1053" s="55">
        <v>0</v>
      </c>
      <c r="T1053" s="55">
        <v>-2451.4700000000003</v>
      </c>
      <c r="U1053" s="55">
        <v>0</v>
      </c>
      <c r="V1053" s="55">
        <v>0</v>
      </c>
      <c r="W1053" s="55">
        <v>2451.4700000000003</v>
      </c>
      <c r="X1053" s="55">
        <v>0</v>
      </c>
      <c r="Y1053" s="55">
        <v>0</v>
      </c>
      <c r="Z1053" s="61">
        <f t="shared" si="56"/>
        <v>2.4514700000000003E-4</v>
      </c>
      <c r="AA1053" s="59" t="str">
        <f>HLOOKUP(F1053,'HY Financials'!$4:$4,1,0)</f>
        <v>HEEQTF</v>
      </c>
      <c r="AB1053" s="59">
        <f>SUMIF(AA:AA,AA1053,Z:Z)</f>
        <v>54.585685844999958</v>
      </c>
    </row>
    <row r="1054" spans="1:28">
      <c r="A1054" s="60" t="str">
        <f>IFERROR(VLOOKUP(J1054,'TB mapping'!A:D,4,0),0)</f>
        <v>Ignore</v>
      </c>
      <c r="B1054" s="60" t="str">
        <f>IFERROR(VLOOKUP(J1054,'TB mapping'!A:C,3,0),0)</f>
        <v>Ignore</v>
      </c>
      <c r="C1054" s="60" t="str">
        <f t="shared" si="54"/>
        <v>HEEQTFIgnore</v>
      </c>
      <c r="D1054" s="60" t="str">
        <f t="shared" si="55"/>
        <v>HEEQTFIgnore</v>
      </c>
      <c r="E1054" s="54" t="s">
        <v>790</v>
      </c>
      <c r="F1054" s="54" t="s">
        <v>4</v>
      </c>
      <c r="G1054" s="54" t="s">
        <v>1198</v>
      </c>
      <c r="H1054" s="55">
        <v>140000</v>
      </c>
      <c r="I1054" s="54" t="s">
        <v>799</v>
      </c>
      <c r="J1054" s="55">
        <v>140314</v>
      </c>
      <c r="K1054" s="55">
        <v>0</v>
      </c>
      <c r="L1054" s="54" t="s">
        <v>878</v>
      </c>
      <c r="M1054" s="54" t="s">
        <v>793</v>
      </c>
      <c r="N1054" s="55">
        <v>-154001093.19999999</v>
      </c>
      <c r="O1054" s="55">
        <v>0</v>
      </c>
      <c r="P1054" s="55">
        <v>0</v>
      </c>
      <c r="Q1054" s="55">
        <v>56268813.759999998</v>
      </c>
      <c r="R1054" s="55">
        <v>-97732279.439999998</v>
      </c>
      <c r="S1054" s="55">
        <v>0</v>
      </c>
      <c r="T1054" s="55">
        <v>-154001093.19999999</v>
      </c>
      <c r="U1054" s="55">
        <v>0</v>
      </c>
      <c r="V1054" s="55">
        <v>0</v>
      </c>
      <c r="W1054" s="55">
        <v>56268813.759999998</v>
      </c>
      <c r="X1054" s="55">
        <v>-97732279.439999998</v>
      </c>
      <c r="Y1054" s="55">
        <v>0</v>
      </c>
      <c r="Z1054" s="61">
        <f t="shared" si="56"/>
        <v>5.626881376</v>
      </c>
      <c r="AA1054" s="59" t="str">
        <f>HLOOKUP(F1054,'HY Financials'!$4:$4,1,0)</f>
        <v>HEEQTF</v>
      </c>
      <c r="AB1054" s="59">
        <f>SUMIF(AA:AA,AA1054,Z:Z)</f>
        <v>54.585685844999958</v>
      </c>
    </row>
    <row r="1055" spans="1:28">
      <c r="A1055" s="60" t="str">
        <f>IFERROR(VLOOKUP(J1055,'TB mapping'!A:D,4,0),0)</f>
        <v>Ignore</v>
      </c>
      <c r="B1055" s="60" t="str">
        <f>IFERROR(VLOOKUP(J1055,'TB mapping'!A:C,3,0),0)</f>
        <v>Ignore</v>
      </c>
      <c r="C1055" s="60" t="str">
        <f t="shared" si="54"/>
        <v>HEEQTFIgnore</v>
      </c>
      <c r="D1055" s="60" t="str">
        <f t="shared" si="55"/>
        <v>HEEQTFIgnore</v>
      </c>
      <c r="E1055" s="54" t="s">
        <v>790</v>
      </c>
      <c r="F1055" s="54" t="s">
        <v>4</v>
      </c>
      <c r="G1055" s="54" t="s">
        <v>1198</v>
      </c>
      <c r="H1055" s="55">
        <v>140000</v>
      </c>
      <c r="I1055" s="54" t="s">
        <v>799</v>
      </c>
      <c r="J1055" s="55">
        <v>140376</v>
      </c>
      <c r="K1055" s="55">
        <v>0</v>
      </c>
      <c r="L1055" s="54" t="s">
        <v>1070</v>
      </c>
      <c r="M1055" s="54" t="s">
        <v>793</v>
      </c>
      <c r="N1055" s="55">
        <v>-2000</v>
      </c>
      <c r="O1055" s="55">
        <v>0</v>
      </c>
      <c r="P1055" s="55">
        <v>0</v>
      </c>
      <c r="Q1055" s="55">
        <v>0</v>
      </c>
      <c r="R1055" s="55">
        <v>-2000</v>
      </c>
      <c r="S1055" s="55">
        <v>0</v>
      </c>
      <c r="T1055" s="55">
        <v>-2000</v>
      </c>
      <c r="U1055" s="55">
        <v>0</v>
      </c>
      <c r="V1055" s="55">
        <v>0</v>
      </c>
      <c r="W1055" s="55">
        <v>0</v>
      </c>
      <c r="X1055" s="55">
        <v>-2000</v>
      </c>
      <c r="Y1055" s="55">
        <v>0</v>
      </c>
      <c r="Z1055" s="61">
        <f t="shared" si="56"/>
        <v>0</v>
      </c>
      <c r="AA1055" s="59" t="str">
        <f>HLOOKUP(F1055,'HY Financials'!$4:$4,1,0)</f>
        <v>HEEQTF</v>
      </c>
    </row>
    <row r="1056" spans="1:28">
      <c r="A1056" s="60" t="str">
        <f>IFERROR(VLOOKUP(J1056,'TB mapping'!A:D,4,0),0)</f>
        <v>Ignore</v>
      </c>
      <c r="B1056" s="60" t="str">
        <f>IFERROR(VLOOKUP(J1056,'TB mapping'!A:C,3,0),0)</f>
        <v>Ignore</v>
      </c>
      <c r="C1056" s="60" t="str">
        <f t="shared" si="54"/>
        <v>HEEQTFIgnore</v>
      </c>
      <c r="D1056" s="60" t="str">
        <f t="shared" si="55"/>
        <v>HEEQTFIgnore</v>
      </c>
      <c r="E1056" s="54" t="s">
        <v>790</v>
      </c>
      <c r="F1056" s="54" t="s">
        <v>4</v>
      </c>
      <c r="G1056" s="54" t="s">
        <v>1198</v>
      </c>
      <c r="H1056" s="55">
        <v>140000</v>
      </c>
      <c r="I1056" s="54" t="s">
        <v>799</v>
      </c>
      <c r="J1056" s="55">
        <v>140500</v>
      </c>
      <c r="K1056" s="55">
        <v>0</v>
      </c>
      <c r="L1056" s="54" t="s">
        <v>800</v>
      </c>
      <c r="M1056" s="54" t="s">
        <v>793</v>
      </c>
      <c r="N1056" s="55">
        <v>-37392219.219999999</v>
      </c>
      <c r="O1056" s="55">
        <v>0</v>
      </c>
      <c r="P1056" s="55">
        <v>-21012979.399999999</v>
      </c>
      <c r="Q1056" s="55">
        <v>0</v>
      </c>
      <c r="R1056" s="55">
        <v>-58405198.619999997</v>
      </c>
      <c r="S1056" s="55">
        <v>0</v>
      </c>
      <c r="T1056" s="55">
        <v>-37392219.219999999</v>
      </c>
      <c r="U1056" s="55">
        <v>0</v>
      </c>
      <c r="V1056" s="55">
        <v>-21012979.399999999</v>
      </c>
      <c r="W1056" s="55">
        <v>0</v>
      </c>
      <c r="X1056" s="55">
        <v>-58405198.619999997</v>
      </c>
      <c r="Y1056" s="55">
        <v>0</v>
      </c>
      <c r="Z1056" s="61">
        <f t="shared" si="56"/>
        <v>-2.1012979399999998</v>
      </c>
      <c r="AA1056" s="59" t="str">
        <f>HLOOKUP(F1056,'HY Financials'!$4:$4,1,0)</f>
        <v>HEEQTF</v>
      </c>
    </row>
    <row r="1057" spans="1:27">
      <c r="A1057" s="60" t="str">
        <f>IFERROR(VLOOKUP(J1057,'TB mapping'!A:D,4,0),0)</f>
        <v>Ignore</v>
      </c>
      <c r="B1057" s="60" t="str">
        <f>IFERROR(VLOOKUP(J1057,'TB mapping'!A:C,3,0),0)</f>
        <v>Ignore</v>
      </c>
      <c r="C1057" s="60" t="str">
        <f t="shared" si="54"/>
        <v>HEEQTFIgnore</v>
      </c>
      <c r="D1057" s="60" t="str">
        <f t="shared" si="55"/>
        <v>HEEQTFIgnore</v>
      </c>
      <c r="E1057" s="54" t="s">
        <v>790</v>
      </c>
      <c r="F1057" s="54" t="s">
        <v>4</v>
      </c>
      <c r="G1057" s="54" t="s">
        <v>1198</v>
      </c>
      <c r="H1057" s="55">
        <v>140000</v>
      </c>
      <c r="I1057" s="54" t="s">
        <v>799</v>
      </c>
      <c r="J1057" s="55">
        <v>140504</v>
      </c>
      <c r="K1057" s="55">
        <v>0</v>
      </c>
      <c r="L1057" s="54" t="s">
        <v>801</v>
      </c>
      <c r="M1057" s="54" t="s">
        <v>793</v>
      </c>
      <c r="N1057" s="55">
        <v>0</v>
      </c>
      <c r="O1057" s="55">
        <v>392396.28</v>
      </c>
      <c r="P1057" s="55">
        <v>-489324.21</v>
      </c>
      <c r="Q1057" s="55">
        <v>0</v>
      </c>
      <c r="R1057" s="55">
        <v>-96927.93</v>
      </c>
      <c r="S1057" s="55">
        <v>0</v>
      </c>
      <c r="T1057" s="55">
        <v>0</v>
      </c>
      <c r="U1057" s="55">
        <v>392396.28</v>
      </c>
      <c r="V1057" s="55">
        <v>-489324.21</v>
      </c>
      <c r="W1057" s="55">
        <v>0</v>
      </c>
      <c r="X1057" s="55">
        <v>-96927.93</v>
      </c>
      <c r="Y1057" s="55">
        <v>0</v>
      </c>
      <c r="Z1057" s="61">
        <f t="shared" si="56"/>
        <v>-4.8932421000000004E-2</v>
      </c>
      <c r="AA1057" s="59" t="str">
        <f>HLOOKUP(F1057,'HY Financials'!$4:$4,1,0)</f>
        <v>HEEQTF</v>
      </c>
    </row>
    <row r="1058" spans="1:27">
      <c r="A1058" s="60" t="str">
        <f>IFERROR(VLOOKUP(J1058,'TB mapping'!A:D,4,0),0)</f>
        <v>Ignore</v>
      </c>
      <c r="B1058" s="60" t="str">
        <f>IFERROR(VLOOKUP(J1058,'TB mapping'!A:C,3,0),0)</f>
        <v>Ignore</v>
      </c>
      <c r="C1058" s="60" t="str">
        <f t="shared" si="54"/>
        <v>HEEQTFIgnore</v>
      </c>
      <c r="D1058" s="60" t="str">
        <f t="shared" si="55"/>
        <v>HEEQTFIgnore</v>
      </c>
      <c r="E1058" s="54" t="s">
        <v>790</v>
      </c>
      <c r="F1058" s="54" t="s">
        <v>4</v>
      </c>
      <c r="G1058" s="54" t="s">
        <v>1198</v>
      </c>
      <c r="H1058" s="55">
        <v>140000</v>
      </c>
      <c r="I1058" s="54" t="s">
        <v>799</v>
      </c>
      <c r="J1058" s="55">
        <v>140505</v>
      </c>
      <c r="K1058" s="55">
        <v>0</v>
      </c>
      <c r="L1058" s="54" t="s">
        <v>802</v>
      </c>
      <c r="M1058" s="54" t="s">
        <v>793</v>
      </c>
      <c r="N1058" s="55">
        <v>-6052.35</v>
      </c>
      <c r="O1058" s="55">
        <v>0</v>
      </c>
      <c r="P1058" s="55">
        <v>-0.09</v>
      </c>
      <c r="Q1058" s="55">
        <v>0</v>
      </c>
      <c r="R1058" s="55">
        <v>-6052.44</v>
      </c>
      <c r="S1058" s="55">
        <v>0</v>
      </c>
      <c r="T1058" s="55">
        <v>-6052.35</v>
      </c>
      <c r="U1058" s="55">
        <v>0</v>
      </c>
      <c r="V1058" s="55">
        <v>-0.09</v>
      </c>
      <c r="W1058" s="55">
        <v>0</v>
      </c>
      <c r="X1058" s="55">
        <v>-6052.44</v>
      </c>
      <c r="Y1058" s="55">
        <v>0</v>
      </c>
      <c r="Z1058" s="61">
        <f t="shared" si="56"/>
        <v>-8.9999999999999995E-9</v>
      </c>
      <c r="AA1058" s="59" t="str">
        <f>HLOOKUP(F1058,'HY Financials'!$4:$4,1,0)</f>
        <v>HEEQTF</v>
      </c>
    </row>
    <row r="1059" spans="1:27">
      <c r="A1059" s="60" t="str">
        <f>IFERROR(VLOOKUP(J1059,'TB mapping'!A:D,4,0),0)</f>
        <v>Ignore</v>
      </c>
      <c r="B1059" s="60" t="str">
        <f>IFERROR(VLOOKUP(J1059,'TB mapping'!A:C,3,0),0)</f>
        <v>Ignore</v>
      </c>
      <c r="C1059" s="60" t="str">
        <f t="shared" si="54"/>
        <v>HEEQTFIgnore</v>
      </c>
      <c r="D1059" s="60" t="str">
        <f t="shared" si="55"/>
        <v>HEEQTFIgnore</v>
      </c>
      <c r="E1059" s="54" t="s">
        <v>790</v>
      </c>
      <c r="F1059" s="54" t="s">
        <v>4</v>
      </c>
      <c r="G1059" s="54" t="s">
        <v>1198</v>
      </c>
      <c r="H1059" s="55">
        <v>140000</v>
      </c>
      <c r="I1059" s="54" t="s">
        <v>799</v>
      </c>
      <c r="J1059" s="55">
        <v>141675</v>
      </c>
      <c r="K1059" s="55">
        <v>0</v>
      </c>
      <c r="L1059" s="54" t="s">
        <v>803</v>
      </c>
      <c r="M1059" s="54" t="s">
        <v>793</v>
      </c>
      <c r="N1059" s="55">
        <v>-769165.47</v>
      </c>
      <c r="O1059" s="55">
        <v>0</v>
      </c>
      <c r="P1059" s="55">
        <v>-93344.82</v>
      </c>
      <c r="Q1059" s="55">
        <v>0</v>
      </c>
      <c r="R1059" s="55">
        <v>-862510.29</v>
      </c>
      <c r="S1059" s="55">
        <v>0</v>
      </c>
      <c r="T1059" s="55">
        <v>-769165.47</v>
      </c>
      <c r="U1059" s="55">
        <v>0</v>
      </c>
      <c r="V1059" s="55">
        <v>-93344.82</v>
      </c>
      <c r="W1059" s="55">
        <v>0</v>
      </c>
      <c r="X1059" s="55">
        <v>-862510.29</v>
      </c>
      <c r="Y1059" s="55">
        <v>0</v>
      </c>
      <c r="Z1059" s="61">
        <f t="shared" si="56"/>
        <v>-9.3344819999999998E-3</v>
      </c>
      <c r="AA1059" s="59" t="str">
        <f>HLOOKUP(F1059,'HY Financials'!$4:$4,1,0)</f>
        <v>HEEQTF</v>
      </c>
    </row>
    <row r="1060" spans="1:27">
      <c r="A1060" s="60">
        <f>IFERROR(VLOOKUP(J1060,'TB mapping'!A:D,4,0),0)</f>
        <v>0</v>
      </c>
      <c r="B1060" s="60">
        <f>IFERROR(VLOOKUP(J1060,'TB mapping'!A:C,3,0),0)</f>
        <v>0</v>
      </c>
      <c r="C1060" s="60" t="str">
        <f t="shared" si="54"/>
        <v>HEEQTF0</v>
      </c>
      <c r="D1060" s="60" t="str">
        <f t="shared" si="55"/>
        <v>HEEQTF0</v>
      </c>
      <c r="E1060" s="54" t="s">
        <v>790</v>
      </c>
      <c r="F1060" s="54" t="s">
        <v>4</v>
      </c>
      <c r="G1060" s="54" t="s">
        <v>1198</v>
      </c>
      <c r="H1060" s="55">
        <v>152000</v>
      </c>
      <c r="I1060" s="54" t="s">
        <v>804</v>
      </c>
      <c r="J1060" s="55">
        <v>152230</v>
      </c>
      <c r="K1060" s="55">
        <v>0</v>
      </c>
      <c r="L1060" s="54" t="s">
        <v>1804</v>
      </c>
      <c r="M1060" s="54" t="s">
        <v>793</v>
      </c>
      <c r="N1060" s="55">
        <v>-2248.69</v>
      </c>
      <c r="O1060" s="55">
        <v>0</v>
      </c>
      <c r="P1060" s="55">
        <v>0</v>
      </c>
      <c r="Q1060" s="55">
        <v>2248.69</v>
      </c>
      <c r="R1060" s="55">
        <v>0</v>
      </c>
      <c r="S1060" s="55">
        <v>0</v>
      </c>
      <c r="T1060" s="55">
        <v>-2248.69</v>
      </c>
      <c r="U1060" s="55">
        <v>0</v>
      </c>
      <c r="V1060" s="55">
        <v>0</v>
      </c>
      <c r="W1060" s="55">
        <v>2248.69</v>
      </c>
      <c r="X1060" s="55">
        <v>0</v>
      </c>
      <c r="Y1060" s="55">
        <v>0</v>
      </c>
      <c r="Z1060" s="61">
        <f t="shared" si="56"/>
        <v>2.2486900000000002E-4</v>
      </c>
      <c r="AA1060" s="59" t="str">
        <f>HLOOKUP(F1060,'HY Financials'!$4:$4,1,0)</f>
        <v>HEEQTF</v>
      </c>
    </row>
    <row r="1061" spans="1:27">
      <c r="A1061" s="60" t="str">
        <f>IFERROR(VLOOKUP(J1061,'TB mapping'!A:D,4,0),0)</f>
        <v>Ignore</v>
      </c>
      <c r="B1061" s="60" t="str">
        <f>IFERROR(VLOOKUP(J1061,'TB mapping'!A:C,3,0),0)</f>
        <v>Ignore</v>
      </c>
      <c r="C1061" s="60" t="str">
        <f t="shared" si="54"/>
        <v>HEEQTFIgnore</v>
      </c>
      <c r="D1061" s="60" t="str">
        <f t="shared" si="55"/>
        <v>HEEQTFIgnore</v>
      </c>
      <c r="E1061" s="54" t="s">
        <v>790</v>
      </c>
      <c r="F1061" s="54" t="s">
        <v>4</v>
      </c>
      <c r="G1061" s="54" t="s">
        <v>1198</v>
      </c>
      <c r="H1061" s="55">
        <v>152000</v>
      </c>
      <c r="I1061" s="54" t="s">
        <v>804</v>
      </c>
      <c r="J1061" s="55">
        <v>152247</v>
      </c>
      <c r="K1061" s="55">
        <v>0</v>
      </c>
      <c r="L1061" s="54" t="s">
        <v>1345</v>
      </c>
      <c r="M1061" s="54" t="s">
        <v>793</v>
      </c>
      <c r="N1061" s="55">
        <v>-2127.17</v>
      </c>
      <c r="O1061" s="55">
        <v>0</v>
      </c>
      <c r="P1061" s="55">
        <v>-8796.69</v>
      </c>
      <c r="Q1061" s="55">
        <v>0</v>
      </c>
      <c r="R1061" s="55">
        <v>-10923.86</v>
      </c>
      <c r="S1061" s="55">
        <v>0</v>
      </c>
      <c r="T1061" s="55">
        <v>-2127.17</v>
      </c>
      <c r="U1061" s="55">
        <v>0</v>
      </c>
      <c r="V1061" s="55">
        <v>-8796.69</v>
      </c>
      <c r="W1061" s="55">
        <v>0</v>
      </c>
      <c r="X1061" s="55">
        <v>-10923.86</v>
      </c>
      <c r="Y1061" s="55">
        <v>0</v>
      </c>
      <c r="Z1061" s="61">
        <f t="shared" si="56"/>
        <v>-8.7966900000000002E-4</v>
      </c>
      <c r="AA1061" s="59" t="str">
        <f>HLOOKUP(F1061,'HY Financials'!$4:$4,1,0)</f>
        <v>HEEQTF</v>
      </c>
    </row>
    <row r="1062" spans="1:27">
      <c r="A1062" s="60" t="str">
        <f>IFERROR(VLOOKUP(J1062,'TB mapping'!A:D,4,0),0)</f>
        <v>Ignore</v>
      </c>
      <c r="B1062" s="60" t="str">
        <f>IFERROR(VLOOKUP(J1062,'TB mapping'!A:C,3,0),0)</f>
        <v>Ignore</v>
      </c>
      <c r="C1062" s="60" t="str">
        <f t="shared" si="54"/>
        <v>HEEQTFIgnore</v>
      </c>
      <c r="D1062" s="60" t="str">
        <f t="shared" si="55"/>
        <v>HEEQTFIgnore</v>
      </c>
      <c r="E1062" s="54" t="s">
        <v>790</v>
      </c>
      <c r="F1062" s="54" t="s">
        <v>4</v>
      </c>
      <c r="G1062" s="54" t="s">
        <v>1198</v>
      </c>
      <c r="H1062" s="55">
        <v>160000</v>
      </c>
      <c r="I1062" s="54" t="s">
        <v>807</v>
      </c>
      <c r="J1062" s="55">
        <v>161100</v>
      </c>
      <c r="K1062" s="55">
        <v>0</v>
      </c>
      <c r="L1062" s="54" t="s">
        <v>992</v>
      </c>
      <c r="M1062" s="54" t="s">
        <v>793</v>
      </c>
      <c r="N1062" s="55">
        <v>-2950385392.3699999</v>
      </c>
      <c r="O1062" s="55">
        <v>0</v>
      </c>
      <c r="P1062" s="55">
        <v>0</v>
      </c>
      <c r="Q1062" s="55">
        <v>616747071.53999996</v>
      </c>
      <c r="R1062" s="55">
        <v>-2333638320.8299999</v>
      </c>
      <c r="S1062" s="55">
        <v>0</v>
      </c>
      <c r="T1062" s="55">
        <v>-2950385392.3699999</v>
      </c>
      <c r="U1062" s="55">
        <v>0</v>
      </c>
      <c r="V1062" s="55">
        <v>0</v>
      </c>
      <c r="W1062" s="55">
        <v>616747071.53999996</v>
      </c>
      <c r="X1062" s="55">
        <v>-2333638320.8299999</v>
      </c>
      <c r="Y1062" s="55">
        <v>0</v>
      </c>
      <c r="Z1062" s="61">
        <f t="shared" si="56"/>
        <v>61.674707153999996</v>
      </c>
      <c r="AA1062" s="59" t="str">
        <f>HLOOKUP(F1062,'HY Financials'!$4:$4,1,0)</f>
        <v>HEEQTF</v>
      </c>
    </row>
    <row r="1063" spans="1:27">
      <c r="A1063" s="60">
        <f>IFERROR(VLOOKUP(J1063,'TB mapping'!A:D,4,0),0)</f>
        <v>0</v>
      </c>
      <c r="B1063" s="60">
        <f>IFERROR(VLOOKUP(J1063,'TB mapping'!A:C,3,0),0)</f>
        <v>0</v>
      </c>
      <c r="C1063" s="60" t="str">
        <f t="shared" si="54"/>
        <v>HEEQTF0</v>
      </c>
      <c r="D1063" s="60" t="str">
        <f t="shared" si="55"/>
        <v>HEEQTF0</v>
      </c>
      <c r="E1063" s="54" t="s">
        <v>790</v>
      </c>
      <c r="F1063" s="54" t="s">
        <v>4</v>
      </c>
      <c r="G1063" s="54" t="s">
        <v>1198</v>
      </c>
      <c r="H1063" s="55">
        <v>212000</v>
      </c>
      <c r="I1063" s="54" t="s">
        <v>809</v>
      </c>
      <c r="J1063" s="55">
        <v>210123</v>
      </c>
      <c r="K1063" s="55">
        <v>0</v>
      </c>
      <c r="L1063" s="54" t="s">
        <v>1805</v>
      </c>
      <c r="M1063" s="54" t="s">
        <v>793</v>
      </c>
      <c r="N1063" s="55">
        <v>0</v>
      </c>
      <c r="O1063" s="55">
        <v>2573.61</v>
      </c>
      <c r="P1063" s="55">
        <v>0</v>
      </c>
      <c r="Q1063" s="55">
        <v>1977.07</v>
      </c>
      <c r="R1063" s="55">
        <v>0</v>
      </c>
      <c r="S1063" s="55">
        <v>4550.68</v>
      </c>
      <c r="T1063" s="55">
        <v>0</v>
      </c>
      <c r="U1063" s="55">
        <v>2573.61</v>
      </c>
      <c r="V1063" s="55">
        <v>0</v>
      </c>
      <c r="W1063" s="55">
        <v>1977.07</v>
      </c>
      <c r="X1063" s="55">
        <v>0</v>
      </c>
      <c r="Y1063" s="55">
        <v>4550.68</v>
      </c>
      <c r="Z1063" s="61">
        <f t="shared" si="56"/>
        <v>1.9770699999999998E-4</v>
      </c>
      <c r="AA1063" s="59" t="str">
        <f>HLOOKUP(F1063,'HY Financials'!$4:$4,1,0)</f>
        <v>HEEQTF</v>
      </c>
    </row>
    <row r="1064" spans="1:27">
      <c r="A1064" s="60" t="str">
        <f>IFERROR(VLOOKUP(J1064,'TB mapping'!A:D,4,0),0)</f>
        <v>Ignore</v>
      </c>
      <c r="B1064" s="60" t="str">
        <f>IFERROR(VLOOKUP(J1064,'TB mapping'!A:C,3,0),0)</f>
        <v>Ignore</v>
      </c>
      <c r="C1064" s="60" t="str">
        <f t="shared" si="54"/>
        <v>HEEQTFIgnore</v>
      </c>
      <c r="D1064" s="60" t="str">
        <f t="shared" si="55"/>
        <v>HEEQTFIgnore</v>
      </c>
      <c r="E1064" s="54" t="s">
        <v>790</v>
      </c>
      <c r="F1064" s="54" t="s">
        <v>4</v>
      </c>
      <c r="G1064" s="54" t="s">
        <v>1198</v>
      </c>
      <c r="H1064" s="55">
        <v>212000</v>
      </c>
      <c r="I1064" s="54" t="s">
        <v>809</v>
      </c>
      <c r="J1064" s="55">
        <v>211103</v>
      </c>
      <c r="K1064" s="55">
        <v>0</v>
      </c>
      <c r="L1064" s="54" t="s">
        <v>894</v>
      </c>
      <c r="M1064" s="54" t="s">
        <v>793</v>
      </c>
      <c r="N1064" s="55">
        <v>0</v>
      </c>
      <c r="O1064" s="55">
        <v>70488.09</v>
      </c>
      <c r="P1064" s="55">
        <v>0</v>
      </c>
      <c r="Q1064" s="55">
        <v>0</v>
      </c>
      <c r="R1064" s="55">
        <v>0</v>
      </c>
      <c r="S1064" s="55">
        <v>70488.09</v>
      </c>
      <c r="T1064" s="55">
        <v>0</v>
      </c>
      <c r="U1064" s="55">
        <v>70488.09</v>
      </c>
      <c r="V1064" s="55">
        <v>0</v>
      </c>
      <c r="W1064" s="55">
        <v>0</v>
      </c>
      <c r="X1064" s="55">
        <v>0</v>
      </c>
      <c r="Y1064" s="55">
        <v>70488.09</v>
      </c>
      <c r="Z1064" s="61">
        <f t="shared" si="56"/>
        <v>0</v>
      </c>
      <c r="AA1064" s="59" t="str">
        <f>HLOOKUP(F1064,'HY Financials'!$4:$4,1,0)</f>
        <v>HEEQTF</v>
      </c>
    </row>
    <row r="1065" spans="1:27">
      <c r="A1065" s="60" t="str">
        <f>IFERROR(VLOOKUP(J1065,'TB mapping'!A:D,4,0),0)</f>
        <v>Ignore</v>
      </c>
      <c r="B1065" s="60" t="str">
        <f>IFERROR(VLOOKUP(J1065,'TB mapping'!A:C,3,0),0)</f>
        <v>Ignore</v>
      </c>
      <c r="C1065" s="60" t="str">
        <f t="shared" si="54"/>
        <v>HEEQTFIgnore</v>
      </c>
      <c r="D1065" s="60" t="str">
        <f t="shared" si="55"/>
        <v>HEEQTFIgnore</v>
      </c>
      <c r="E1065" s="54" t="s">
        <v>790</v>
      </c>
      <c r="F1065" s="54" t="s">
        <v>4</v>
      </c>
      <c r="G1065" s="54" t="s">
        <v>1198</v>
      </c>
      <c r="H1065" s="55">
        <v>212000</v>
      </c>
      <c r="I1065" s="54" t="s">
        <v>809</v>
      </c>
      <c r="J1065" s="55">
        <v>211105</v>
      </c>
      <c r="K1065" s="55">
        <v>0</v>
      </c>
      <c r="L1065" s="54" t="s">
        <v>993</v>
      </c>
      <c r="M1065" s="54" t="s">
        <v>793</v>
      </c>
      <c r="N1065" s="55">
        <v>0</v>
      </c>
      <c r="O1065" s="55">
        <v>0</v>
      </c>
      <c r="P1065" s="55">
        <v>-3665.94</v>
      </c>
      <c r="Q1065" s="55">
        <v>0</v>
      </c>
      <c r="R1065" s="55">
        <v>-3665.94</v>
      </c>
      <c r="S1065" s="55">
        <v>0</v>
      </c>
      <c r="T1065" s="55">
        <v>0</v>
      </c>
      <c r="U1065" s="55">
        <v>0</v>
      </c>
      <c r="V1065" s="55">
        <v>-3665.94</v>
      </c>
      <c r="W1065" s="55">
        <v>0</v>
      </c>
      <c r="X1065" s="55">
        <v>-3665.94</v>
      </c>
      <c r="Y1065" s="55">
        <v>0</v>
      </c>
      <c r="Z1065" s="61">
        <f t="shared" si="56"/>
        <v>-3.6659399999999998E-4</v>
      </c>
      <c r="AA1065" s="59" t="str">
        <f>HLOOKUP(F1065,'HY Financials'!$4:$4,1,0)</f>
        <v>HEEQTF</v>
      </c>
    </row>
    <row r="1066" spans="1:27">
      <c r="A1066" s="60" t="str">
        <f>IFERROR(VLOOKUP(J1066,'TB mapping'!A:D,4,0),0)</f>
        <v>Ignore</v>
      </c>
      <c r="B1066" s="60" t="str">
        <f>IFERROR(VLOOKUP(J1066,'TB mapping'!A:C,3,0),0)</f>
        <v>Ignore</v>
      </c>
      <c r="C1066" s="60" t="str">
        <f t="shared" si="54"/>
        <v>HEEQTFIgnore</v>
      </c>
      <c r="D1066" s="60" t="str">
        <f t="shared" si="55"/>
        <v>HEEQTFIgnore</v>
      </c>
      <c r="E1066" s="54" t="s">
        <v>790</v>
      </c>
      <c r="F1066" s="54" t="s">
        <v>4</v>
      </c>
      <c r="G1066" s="54" t="s">
        <v>1198</v>
      </c>
      <c r="H1066" s="55">
        <v>212000</v>
      </c>
      <c r="I1066" s="54" t="s">
        <v>809</v>
      </c>
      <c r="J1066" s="55">
        <v>212101</v>
      </c>
      <c r="K1066" s="55">
        <v>0</v>
      </c>
      <c r="L1066" s="54" t="s">
        <v>810</v>
      </c>
      <c r="M1066" s="54" t="s">
        <v>793</v>
      </c>
      <c r="N1066" s="55">
        <v>0</v>
      </c>
      <c r="O1066" s="55">
        <v>769165.47</v>
      </c>
      <c r="P1066" s="55">
        <v>0</v>
      </c>
      <c r="Q1066" s="55">
        <v>93344.82</v>
      </c>
      <c r="R1066" s="55">
        <v>0</v>
      </c>
      <c r="S1066" s="55">
        <v>862510.29</v>
      </c>
      <c r="T1066" s="55">
        <v>0</v>
      </c>
      <c r="U1066" s="55">
        <v>769165.47</v>
      </c>
      <c r="V1066" s="55">
        <v>0</v>
      </c>
      <c r="W1066" s="55">
        <v>93344.82</v>
      </c>
      <c r="X1066" s="55">
        <v>0</v>
      </c>
      <c r="Y1066" s="55">
        <v>862510.29</v>
      </c>
      <c r="Z1066" s="61">
        <f t="shared" si="56"/>
        <v>9.3344819999999998E-3</v>
      </c>
      <c r="AA1066" s="59" t="str">
        <f>HLOOKUP(F1066,'HY Financials'!$4:$4,1,0)</f>
        <v>HEEQTF</v>
      </c>
    </row>
    <row r="1067" spans="1:27">
      <c r="A1067" s="60" t="str">
        <f>IFERROR(VLOOKUP(J1067,'TB mapping'!A:D,4,0),0)</f>
        <v>Ignore</v>
      </c>
      <c r="B1067" s="60" t="str">
        <f>IFERROR(VLOOKUP(J1067,'TB mapping'!A:C,3,0),0)</f>
        <v>Ignore</v>
      </c>
      <c r="C1067" s="60" t="str">
        <f t="shared" si="54"/>
        <v>HEEQTFIgnore</v>
      </c>
      <c r="D1067" s="60" t="str">
        <f t="shared" si="55"/>
        <v>HEEQTFIgnore</v>
      </c>
      <c r="E1067" s="54" t="s">
        <v>790</v>
      </c>
      <c r="F1067" s="54" t="s">
        <v>4</v>
      </c>
      <c r="G1067" s="54" t="s">
        <v>1198</v>
      </c>
      <c r="H1067" s="55">
        <v>212000</v>
      </c>
      <c r="I1067" s="54" t="s">
        <v>809</v>
      </c>
      <c r="J1067" s="55">
        <v>212112</v>
      </c>
      <c r="K1067" s="55">
        <v>0</v>
      </c>
      <c r="L1067" s="54" t="s">
        <v>1071</v>
      </c>
      <c r="M1067" s="54" t="s">
        <v>793</v>
      </c>
      <c r="N1067" s="55">
        <v>0</v>
      </c>
      <c r="O1067" s="55">
        <v>14282.94</v>
      </c>
      <c r="P1067" s="55">
        <v>0</v>
      </c>
      <c r="Q1067" s="55">
        <v>74206.89</v>
      </c>
      <c r="R1067" s="55">
        <v>0</v>
      </c>
      <c r="S1067" s="55">
        <v>88489.83</v>
      </c>
      <c r="T1067" s="55">
        <v>0</v>
      </c>
      <c r="U1067" s="55">
        <v>14282.94</v>
      </c>
      <c r="V1067" s="55">
        <v>0</v>
      </c>
      <c r="W1067" s="55">
        <v>74206.89</v>
      </c>
      <c r="X1067" s="55">
        <v>0</v>
      </c>
      <c r="Y1067" s="55">
        <v>88489.83</v>
      </c>
      <c r="Z1067" s="61">
        <f t="shared" si="56"/>
        <v>7.4206890000000003E-3</v>
      </c>
      <c r="AA1067" s="59" t="str">
        <f>HLOOKUP(F1067,'HY Financials'!$4:$4,1,0)</f>
        <v>HEEQTF</v>
      </c>
    </row>
    <row r="1068" spans="1:27">
      <c r="A1068" s="60" t="str">
        <f>IFERROR(VLOOKUP(J1068,'TB mapping'!A:D,4,0),0)</f>
        <v>Ignore</v>
      </c>
      <c r="B1068" s="60" t="str">
        <f>IFERROR(VLOOKUP(J1068,'TB mapping'!A:C,3,0),0)</f>
        <v>Ignore</v>
      </c>
      <c r="C1068" s="60" t="str">
        <f t="shared" si="54"/>
        <v>HEEQTFIgnore</v>
      </c>
      <c r="D1068" s="60" t="str">
        <f t="shared" si="55"/>
        <v>HEEQTFIgnore</v>
      </c>
      <c r="E1068" s="54" t="s">
        <v>790</v>
      </c>
      <c r="F1068" s="54" t="s">
        <v>4</v>
      </c>
      <c r="G1068" s="54" t="s">
        <v>1198</v>
      </c>
      <c r="H1068" s="55">
        <v>212000</v>
      </c>
      <c r="I1068" s="54" t="s">
        <v>809</v>
      </c>
      <c r="J1068" s="55">
        <v>212113</v>
      </c>
      <c r="K1068" s="55">
        <v>0</v>
      </c>
      <c r="L1068" s="54" t="s">
        <v>1061</v>
      </c>
      <c r="M1068" s="54" t="s">
        <v>793</v>
      </c>
      <c r="N1068" s="55">
        <v>0</v>
      </c>
      <c r="O1068" s="55">
        <v>14282.94</v>
      </c>
      <c r="P1068" s="55">
        <v>0</v>
      </c>
      <c r="Q1068" s="55">
        <v>74206.89</v>
      </c>
      <c r="R1068" s="55">
        <v>0</v>
      </c>
      <c r="S1068" s="55">
        <v>88489.83</v>
      </c>
      <c r="T1068" s="55">
        <v>0</v>
      </c>
      <c r="U1068" s="55">
        <v>14282.94</v>
      </c>
      <c r="V1068" s="55">
        <v>0</v>
      </c>
      <c r="W1068" s="55">
        <v>74206.89</v>
      </c>
      <c r="X1068" s="55">
        <v>0</v>
      </c>
      <c r="Y1068" s="55">
        <v>88489.83</v>
      </c>
      <c r="Z1068" s="61">
        <f t="shared" si="56"/>
        <v>7.4206890000000003E-3</v>
      </c>
      <c r="AA1068" s="59" t="str">
        <f>HLOOKUP(F1068,'HY Financials'!$4:$4,1,0)</f>
        <v>HEEQTF</v>
      </c>
    </row>
    <row r="1069" spans="1:27">
      <c r="A1069" s="60" t="str">
        <f>IFERROR(VLOOKUP(J1069,'TB mapping'!A:D,4,0),0)</f>
        <v>Ignore</v>
      </c>
      <c r="B1069" s="60" t="str">
        <f>IFERROR(VLOOKUP(J1069,'TB mapping'!A:C,3,0),0)</f>
        <v>Ignore</v>
      </c>
      <c r="C1069" s="60" t="str">
        <f t="shared" si="54"/>
        <v>HEEQTFIgnore</v>
      </c>
      <c r="D1069" s="60" t="str">
        <f t="shared" si="55"/>
        <v>HEEQTFIgnore</v>
      </c>
      <c r="E1069" s="54" t="s">
        <v>790</v>
      </c>
      <c r="F1069" s="54" t="s">
        <v>4</v>
      </c>
      <c r="G1069" s="54" t="s">
        <v>1198</v>
      </c>
      <c r="H1069" s="55">
        <v>212000</v>
      </c>
      <c r="I1069" s="54" t="s">
        <v>809</v>
      </c>
      <c r="J1069" s="55">
        <v>212114</v>
      </c>
      <c r="K1069" s="55">
        <v>0</v>
      </c>
      <c r="L1069" s="54" t="s">
        <v>1062</v>
      </c>
      <c r="M1069" s="54" t="s">
        <v>793</v>
      </c>
      <c r="N1069" s="55">
        <v>0</v>
      </c>
      <c r="O1069" s="55">
        <v>49968.86</v>
      </c>
      <c r="P1069" s="55">
        <v>-38693.49</v>
      </c>
      <c r="Q1069" s="55">
        <v>0</v>
      </c>
      <c r="R1069" s="55">
        <v>0</v>
      </c>
      <c r="S1069" s="55">
        <v>11275.37</v>
      </c>
      <c r="T1069" s="55">
        <v>0</v>
      </c>
      <c r="U1069" s="55">
        <v>49968.86</v>
      </c>
      <c r="V1069" s="55">
        <v>-38693.49</v>
      </c>
      <c r="W1069" s="55">
        <v>0</v>
      </c>
      <c r="X1069" s="55">
        <v>0</v>
      </c>
      <c r="Y1069" s="55">
        <v>11275.37</v>
      </c>
      <c r="Z1069" s="61">
        <f t="shared" si="56"/>
        <v>-3.8693489999999998E-3</v>
      </c>
      <c r="AA1069" s="59" t="str">
        <f>HLOOKUP(F1069,'HY Financials'!$4:$4,1,0)</f>
        <v>HEEQTF</v>
      </c>
    </row>
    <row r="1070" spans="1:27">
      <c r="A1070" s="60" t="str">
        <f>IFERROR(VLOOKUP(J1070,'TB mapping'!A:D,4,0),0)</f>
        <v>Ignore</v>
      </c>
      <c r="B1070" s="60" t="str">
        <f>IFERROR(VLOOKUP(J1070,'TB mapping'!A:C,3,0),0)</f>
        <v>Ignore</v>
      </c>
      <c r="C1070" s="60" t="str">
        <f t="shared" si="54"/>
        <v>HEEQTFIgnore</v>
      </c>
      <c r="D1070" s="60" t="str">
        <f t="shared" si="55"/>
        <v>HEEQTFIgnore</v>
      </c>
      <c r="E1070" s="54" t="s">
        <v>790</v>
      </c>
      <c r="F1070" s="54" t="s">
        <v>4</v>
      </c>
      <c r="G1070" s="54" t="s">
        <v>1198</v>
      </c>
      <c r="H1070" s="55">
        <v>212000</v>
      </c>
      <c r="I1070" s="54" t="s">
        <v>809</v>
      </c>
      <c r="J1070" s="55">
        <v>212121</v>
      </c>
      <c r="K1070" s="55">
        <v>0</v>
      </c>
      <c r="L1070" s="54" t="s">
        <v>879</v>
      </c>
      <c r="M1070" s="54" t="s">
        <v>793</v>
      </c>
      <c r="N1070" s="55">
        <v>0</v>
      </c>
      <c r="O1070" s="55">
        <v>155876661.03999999</v>
      </c>
      <c r="P1070" s="55">
        <v>-56187475.140000001</v>
      </c>
      <c r="Q1070" s="55">
        <v>0</v>
      </c>
      <c r="R1070" s="55">
        <v>0</v>
      </c>
      <c r="S1070" s="55">
        <v>99689185.900000006</v>
      </c>
      <c r="T1070" s="55">
        <v>0</v>
      </c>
      <c r="U1070" s="55">
        <v>155876661.03999999</v>
      </c>
      <c r="V1070" s="55">
        <v>-56187475.140000001</v>
      </c>
      <c r="W1070" s="55">
        <v>0</v>
      </c>
      <c r="X1070" s="55">
        <v>0</v>
      </c>
      <c r="Y1070" s="55">
        <v>99689185.900000006</v>
      </c>
      <c r="Z1070" s="61">
        <f t="shared" si="56"/>
        <v>-5.6187475139999998</v>
      </c>
      <c r="AA1070" s="59" t="str">
        <f>HLOOKUP(F1070,'HY Financials'!$4:$4,1,0)</f>
        <v>HEEQTF</v>
      </c>
    </row>
    <row r="1071" spans="1:27">
      <c r="A1071" s="60" t="str">
        <f>IFERROR(VLOOKUP(J1071,'TB mapping'!A:D,4,0),0)</f>
        <v>Ignore</v>
      </c>
      <c r="B1071" s="60" t="str">
        <f>IFERROR(VLOOKUP(J1071,'TB mapping'!A:C,3,0),0)</f>
        <v>Ignore</v>
      </c>
      <c r="C1071" s="60" t="str">
        <f t="shared" si="54"/>
        <v>HEEQTFIgnore</v>
      </c>
      <c r="D1071" s="60" t="str">
        <f t="shared" si="55"/>
        <v>HEEQTFIgnore</v>
      </c>
      <c r="E1071" s="54" t="s">
        <v>790</v>
      </c>
      <c r="F1071" s="54" t="s">
        <v>4</v>
      </c>
      <c r="G1071" s="54" t="s">
        <v>1198</v>
      </c>
      <c r="H1071" s="55">
        <v>212000</v>
      </c>
      <c r="I1071" s="54" t="s">
        <v>809</v>
      </c>
      <c r="J1071" s="55">
        <v>212124</v>
      </c>
      <c r="K1071" s="55">
        <v>0</v>
      </c>
      <c r="L1071" s="54" t="s">
        <v>896</v>
      </c>
      <c r="M1071" s="54" t="s">
        <v>793</v>
      </c>
      <c r="N1071" s="55">
        <v>0</v>
      </c>
      <c r="O1071" s="55">
        <v>11691723.640000001</v>
      </c>
      <c r="P1071" s="55">
        <v>-11417384.369999999</v>
      </c>
      <c r="Q1071" s="55">
        <v>0</v>
      </c>
      <c r="R1071" s="55">
        <v>0</v>
      </c>
      <c r="S1071" s="55">
        <v>274339.27</v>
      </c>
      <c r="T1071" s="55">
        <v>0</v>
      </c>
      <c r="U1071" s="55">
        <v>11691723.640000001</v>
      </c>
      <c r="V1071" s="55">
        <v>-11417384.369999999</v>
      </c>
      <c r="W1071" s="55">
        <v>0</v>
      </c>
      <c r="X1071" s="55">
        <v>0</v>
      </c>
      <c r="Y1071" s="55">
        <v>274339.27</v>
      </c>
      <c r="Z1071" s="61">
        <f t="shared" si="56"/>
        <v>-1.1417384369999999</v>
      </c>
      <c r="AA1071" s="59" t="str">
        <f>HLOOKUP(F1071,'HY Financials'!$4:$4,1,0)</f>
        <v>HEEQTF</v>
      </c>
    </row>
    <row r="1072" spans="1:27">
      <c r="A1072" s="60" t="str">
        <f>IFERROR(VLOOKUP(J1072,'TB mapping'!A:D,4,0),0)</f>
        <v>Ignore</v>
      </c>
      <c r="B1072" s="60" t="str">
        <f>IFERROR(VLOOKUP(J1072,'TB mapping'!A:C,3,0),0)</f>
        <v>Ignore</v>
      </c>
      <c r="C1072" s="60" t="str">
        <f t="shared" si="54"/>
        <v>HEEQTFIgnore</v>
      </c>
      <c r="D1072" s="60" t="str">
        <f t="shared" si="55"/>
        <v>HEEQTFIgnore</v>
      </c>
      <c r="E1072" s="54" t="s">
        <v>790</v>
      </c>
      <c r="F1072" s="54" t="s">
        <v>4</v>
      </c>
      <c r="G1072" s="54" t="s">
        <v>1198</v>
      </c>
      <c r="H1072" s="55">
        <v>212000</v>
      </c>
      <c r="I1072" s="54" t="s">
        <v>809</v>
      </c>
      <c r="J1072" s="55">
        <v>212150</v>
      </c>
      <c r="K1072" s="55">
        <v>0</v>
      </c>
      <c r="L1072" s="54" t="s">
        <v>1077</v>
      </c>
      <c r="M1072" s="54" t="s">
        <v>793</v>
      </c>
      <c r="N1072" s="55">
        <v>0</v>
      </c>
      <c r="O1072" s="55">
        <v>37391221.5</v>
      </c>
      <c r="P1072" s="55">
        <v>0</v>
      </c>
      <c r="Q1072" s="55">
        <v>60696061.280000001</v>
      </c>
      <c r="R1072" s="55">
        <v>0</v>
      </c>
      <c r="S1072" s="55">
        <v>98087282.780000001</v>
      </c>
      <c r="T1072" s="55">
        <v>0</v>
      </c>
      <c r="U1072" s="55">
        <v>37391221.5</v>
      </c>
      <c r="V1072" s="55">
        <v>0</v>
      </c>
      <c r="W1072" s="55">
        <v>60696061.280000001</v>
      </c>
      <c r="X1072" s="55">
        <v>0</v>
      </c>
      <c r="Y1072" s="55">
        <v>98087282.780000001</v>
      </c>
      <c r="Z1072" s="61">
        <f t="shared" si="56"/>
        <v>6.0696061280000002</v>
      </c>
      <c r="AA1072" s="59" t="str">
        <f>HLOOKUP(F1072,'HY Financials'!$4:$4,1,0)</f>
        <v>HEEQTF</v>
      </c>
    </row>
    <row r="1073" spans="1:28">
      <c r="A1073" s="60" t="str">
        <f>IFERROR(VLOOKUP(J1073,'TB mapping'!A:D,4,0),0)</f>
        <v>Ignore</v>
      </c>
      <c r="B1073" s="60" t="str">
        <f>IFERROR(VLOOKUP(J1073,'TB mapping'!A:C,3,0),0)</f>
        <v>Ignore</v>
      </c>
      <c r="C1073" s="60" t="str">
        <f t="shared" si="54"/>
        <v>HEEQTFIgnore</v>
      </c>
      <c r="D1073" s="60" t="str">
        <f t="shared" si="55"/>
        <v>HEEQTFIgnore</v>
      </c>
      <c r="E1073" s="54" t="s">
        <v>790</v>
      </c>
      <c r="F1073" s="54" t="s">
        <v>4</v>
      </c>
      <c r="G1073" s="54" t="s">
        <v>1198</v>
      </c>
      <c r="H1073" s="55">
        <v>212000</v>
      </c>
      <c r="I1073" s="54" t="s">
        <v>809</v>
      </c>
      <c r="J1073" s="55">
        <v>212220</v>
      </c>
      <c r="K1073" s="55">
        <v>0</v>
      </c>
      <c r="L1073" s="54" t="s">
        <v>812</v>
      </c>
      <c r="M1073" s="54" t="s">
        <v>793</v>
      </c>
      <c r="N1073" s="55">
        <v>0</v>
      </c>
      <c r="O1073" s="55">
        <v>2570188.2599999998</v>
      </c>
      <c r="P1073" s="55">
        <v>-697959.36</v>
      </c>
      <c r="Q1073" s="55">
        <v>0</v>
      </c>
      <c r="R1073" s="55">
        <v>0</v>
      </c>
      <c r="S1073" s="55">
        <v>1872228.9</v>
      </c>
      <c r="T1073" s="55">
        <v>0</v>
      </c>
      <c r="U1073" s="55">
        <v>2570188.2599999998</v>
      </c>
      <c r="V1073" s="55">
        <v>-697959.36</v>
      </c>
      <c r="W1073" s="55">
        <v>0</v>
      </c>
      <c r="X1073" s="55">
        <v>0</v>
      </c>
      <c r="Y1073" s="55">
        <v>1872228.9</v>
      </c>
      <c r="Z1073" s="61">
        <f t="shared" si="56"/>
        <v>-6.9795936000000003E-2</v>
      </c>
      <c r="AA1073" s="59" t="str">
        <f>HLOOKUP(F1073,'HY Financials'!$4:$4,1,0)</f>
        <v>HEEQTF</v>
      </c>
    </row>
    <row r="1074" spans="1:28">
      <c r="A1074" s="60" t="str">
        <f>IFERROR(VLOOKUP(J1074,'TB mapping'!A:D,4,0),0)</f>
        <v>Ignore</v>
      </c>
      <c r="B1074" s="60" t="str">
        <f>IFERROR(VLOOKUP(J1074,'TB mapping'!A:C,3,0),0)</f>
        <v>Ignore</v>
      </c>
      <c r="C1074" s="60" t="str">
        <f t="shared" si="54"/>
        <v>HEEQTFIgnore</v>
      </c>
      <c r="D1074" s="60" t="str">
        <f t="shared" si="55"/>
        <v>HEEQTFIgnore</v>
      </c>
      <c r="E1074" s="54" t="s">
        <v>790</v>
      </c>
      <c r="F1074" s="54" t="s">
        <v>4</v>
      </c>
      <c r="G1074" s="54" t="s">
        <v>1198</v>
      </c>
      <c r="H1074" s="55">
        <v>212000</v>
      </c>
      <c r="I1074" s="54" t="s">
        <v>809</v>
      </c>
      <c r="J1074" s="55">
        <v>212227</v>
      </c>
      <c r="K1074" s="55">
        <v>0</v>
      </c>
      <c r="L1074" s="54" t="s">
        <v>994</v>
      </c>
      <c r="M1074" s="54" t="s">
        <v>793</v>
      </c>
      <c r="N1074" s="55">
        <v>0</v>
      </c>
      <c r="O1074" s="55">
        <v>282074.06</v>
      </c>
      <c r="P1074" s="55">
        <v>0</v>
      </c>
      <c r="Q1074" s="55">
        <v>366660.41</v>
      </c>
      <c r="R1074" s="55">
        <v>0</v>
      </c>
      <c r="S1074" s="55">
        <v>648734.47</v>
      </c>
      <c r="T1074" s="55">
        <v>0</v>
      </c>
      <c r="U1074" s="55">
        <v>282074.06</v>
      </c>
      <c r="V1074" s="55">
        <v>0</v>
      </c>
      <c r="W1074" s="55">
        <v>366660.41</v>
      </c>
      <c r="X1074" s="55">
        <v>0</v>
      </c>
      <c r="Y1074" s="55">
        <v>648734.47</v>
      </c>
      <c r="Z1074" s="61">
        <f t="shared" si="56"/>
        <v>3.6666040999999996E-2</v>
      </c>
      <c r="AA1074" s="59" t="str">
        <f>HLOOKUP(F1074,'HY Financials'!$4:$4,1,0)</f>
        <v>HEEQTF</v>
      </c>
    </row>
    <row r="1075" spans="1:28">
      <c r="A1075" s="60" t="str">
        <f>IFERROR(VLOOKUP(J1075,'TB mapping'!A:D,4,0),0)</f>
        <v>Ignore</v>
      </c>
      <c r="B1075" s="60" t="str">
        <f>IFERROR(VLOOKUP(J1075,'TB mapping'!A:C,3,0),0)</f>
        <v>Ignore</v>
      </c>
      <c r="C1075" s="60" t="str">
        <f t="shared" si="54"/>
        <v>HEEQTFIgnore</v>
      </c>
      <c r="D1075" s="60" t="str">
        <f t="shared" si="55"/>
        <v>HEEQTFIgnore</v>
      </c>
      <c r="E1075" s="54" t="s">
        <v>790</v>
      </c>
      <c r="F1075" s="54" t="s">
        <v>4</v>
      </c>
      <c r="G1075" s="54" t="s">
        <v>1198</v>
      </c>
      <c r="H1075" s="55">
        <v>212000</v>
      </c>
      <c r="I1075" s="54" t="s">
        <v>809</v>
      </c>
      <c r="J1075" s="55">
        <v>212231</v>
      </c>
      <c r="K1075" s="55">
        <v>0</v>
      </c>
      <c r="L1075" s="54" t="s">
        <v>1063</v>
      </c>
      <c r="M1075" s="54" t="s">
        <v>793</v>
      </c>
      <c r="N1075" s="55">
        <v>0</v>
      </c>
      <c r="O1075" s="55">
        <v>3206.64</v>
      </c>
      <c r="P1075" s="55">
        <v>-1341.41</v>
      </c>
      <c r="Q1075" s="55">
        <v>0</v>
      </c>
      <c r="R1075" s="55">
        <v>0</v>
      </c>
      <c r="S1075" s="55">
        <v>1865.23</v>
      </c>
      <c r="T1075" s="55">
        <v>0</v>
      </c>
      <c r="U1075" s="55">
        <v>3206.64</v>
      </c>
      <c r="V1075" s="55">
        <v>-1341.41</v>
      </c>
      <c r="W1075" s="55">
        <v>0</v>
      </c>
      <c r="X1075" s="55">
        <v>0</v>
      </c>
      <c r="Y1075" s="55">
        <v>1865.23</v>
      </c>
      <c r="Z1075" s="61">
        <f t="shared" si="56"/>
        <v>-1.34141E-4</v>
      </c>
      <c r="AA1075" s="59" t="str">
        <f>HLOOKUP(F1075,'HY Financials'!$4:$4,1,0)</f>
        <v>HEEQTF</v>
      </c>
    </row>
    <row r="1076" spans="1:28">
      <c r="A1076" s="60" t="str">
        <f>IFERROR(VLOOKUP(J1076,'TB mapping'!A:D,4,0),0)</f>
        <v>Ignore</v>
      </c>
      <c r="B1076" s="60" t="str">
        <f>IFERROR(VLOOKUP(J1076,'TB mapping'!A:C,3,0),0)</f>
        <v>Ignore</v>
      </c>
      <c r="C1076" s="60" t="str">
        <f t="shared" si="54"/>
        <v>HEEQTFIgnore</v>
      </c>
      <c r="D1076" s="60" t="str">
        <f t="shared" si="55"/>
        <v>HEEQTFIgnore</v>
      </c>
      <c r="E1076" s="54" t="s">
        <v>790</v>
      </c>
      <c r="F1076" s="54" t="s">
        <v>4</v>
      </c>
      <c r="G1076" s="54" t="s">
        <v>1198</v>
      </c>
      <c r="H1076" s="55">
        <v>212000</v>
      </c>
      <c r="I1076" s="54" t="s">
        <v>809</v>
      </c>
      <c r="J1076" s="55">
        <v>212232</v>
      </c>
      <c r="K1076" s="55">
        <v>0</v>
      </c>
      <c r="L1076" s="54" t="s">
        <v>1041</v>
      </c>
      <c r="M1076" s="54" t="s">
        <v>793</v>
      </c>
      <c r="N1076" s="55">
        <v>0</v>
      </c>
      <c r="O1076" s="55">
        <v>385919.75</v>
      </c>
      <c r="P1076" s="55">
        <v>0</v>
      </c>
      <c r="Q1076" s="55">
        <v>0</v>
      </c>
      <c r="R1076" s="55">
        <v>0</v>
      </c>
      <c r="S1076" s="55">
        <v>385919.75</v>
      </c>
      <c r="T1076" s="55">
        <v>0</v>
      </c>
      <c r="U1076" s="55">
        <v>385919.75</v>
      </c>
      <c r="V1076" s="55">
        <v>0</v>
      </c>
      <c r="W1076" s="55">
        <v>0</v>
      </c>
      <c r="X1076" s="55">
        <v>0</v>
      </c>
      <c r="Y1076" s="55">
        <v>385919.75</v>
      </c>
      <c r="Z1076" s="61">
        <f t="shared" si="56"/>
        <v>0</v>
      </c>
      <c r="AA1076" s="59" t="str">
        <f>HLOOKUP(F1076,'HY Financials'!$4:$4,1,0)</f>
        <v>HEEQTF</v>
      </c>
    </row>
    <row r="1077" spans="1:28">
      <c r="A1077" s="60" t="str">
        <f>IFERROR(VLOOKUP(J1077,'TB mapping'!A:D,4,0),0)</f>
        <v>Ignore</v>
      </c>
      <c r="B1077" s="60" t="str">
        <f>IFERROR(VLOOKUP(J1077,'TB mapping'!A:C,3,0),0)</f>
        <v>Ignore</v>
      </c>
      <c r="C1077" s="60" t="str">
        <f t="shared" si="54"/>
        <v>HEEQTFIgnore</v>
      </c>
      <c r="D1077" s="60" t="str">
        <f t="shared" si="55"/>
        <v>HEEQTFIgnore</v>
      </c>
      <c r="E1077" s="54" t="s">
        <v>790</v>
      </c>
      <c r="F1077" s="54" t="s">
        <v>4</v>
      </c>
      <c r="G1077" s="54" t="s">
        <v>1198</v>
      </c>
      <c r="H1077" s="55">
        <v>212000</v>
      </c>
      <c r="I1077" s="54" t="s">
        <v>809</v>
      </c>
      <c r="J1077" s="55">
        <v>212233</v>
      </c>
      <c r="K1077" s="55">
        <v>0</v>
      </c>
      <c r="L1077" s="54" t="s">
        <v>897</v>
      </c>
      <c r="M1077" s="54" t="s">
        <v>793</v>
      </c>
      <c r="N1077" s="55">
        <v>0</v>
      </c>
      <c r="O1077" s="55">
        <v>3801039</v>
      </c>
      <c r="P1077" s="55">
        <v>-3203480</v>
      </c>
      <c r="Q1077" s="55">
        <v>0</v>
      </c>
      <c r="R1077" s="55">
        <v>0</v>
      </c>
      <c r="S1077" s="55">
        <v>597559</v>
      </c>
      <c r="T1077" s="55">
        <v>0</v>
      </c>
      <c r="U1077" s="55">
        <v>3801039</v>
      </c>
      <c r="V1077" s="55">
        <v>-3203480</v>
      </c>
      <c r="W1077" s="55">
        <v>0</v>
      </c>
      <c r="X1077" s="55">
        <v>0</v>
      </c>
      <c r="Y1077" s="55">
        <v>597559</v>
      </c>
      <c r="Z1077" s="61">
        <f t="shared" si="56"/>
        <v>-0.32034800000000002</v>
      </c>
      <c r="AA1077" s="59" t="str">
        <f>HLOOKUP(F1077,'HY Financials'!$4:$4,1,0)</f>
        <v>HEEQTF</v>
      </c>
    </row>
    <row r="1078" spans="1:28">
      <c r="A1078" s="60" t="str">
        <f>IFERROR(VLOOKUP(J1078,'TB mapping'!A:D,4,0),0)</f>
        <v>Ignore</v>
      </c>
      <c r="B1078" s="60" t="str">
        <f>IFERROR(VLOOKUP(J1078,'TB mapping'!A:C,3,0),0)</f>
        <v>Ignore</v>
      </c>
      <c r="C1078" s="60" t="str">
        <f t="shared" si="54"/>
        <v>HEEQTFIgnore</v>
      </c>
      <c r="D1078" s="60" t="str">
        <f t="shared" si="55"/>
        <v>HEEQTFIgnore</v>
      </c>
      <c r="E1078" s="54" t="s">
        <v>790</v>
      </c>
      <c r="F1078" s="54" t="s">
        <v>4</v>
      </c>
      <c r="G1078" s="54" t="s">
        <v>1198</v>
      </c>
      <c r="H1078" s="55">
        <v>212000</v>
      </c>
      <c r="I1078" s="54" t="s">
        <v>809</v>
      </c>
      <c r="J1078" s="55">
        <v>212240</v>
      </c>
      <c r="K1078" s="55">
        <v>0</v>
      </c>
      <c r="L1078" s="54" t="s">
        <v>813</v>
      </c>
      <c r="M1078" s="54" t="s">
        <v>793</v>
      </c>
      <c r="N1078" s="55">
        <v>0</v>
      </c>
      <c r="O1078" s="55">
        <v>130753.64</v>
      </c>
      <c r="P1078" s="55">
        <v>-3975.04</v>
      </c>
      <c r="Q1078" s="55">
        <v>0</v>
      </c>
      <c r="R1078" s="55">
        <v>0</v>
      </c>
      <c r="S1078" s="55">
        <v>126778.6</v>
      </c>
      <c r="T1078" s="55">
        <v>0</v>
      </c>
      <c r="U1078" s="55">
        <v>130753.64</v>
      </c>
      <c r="V1078" s="55">
        <v>-3975.04</v>
      </c>
      <c r="W1078" s="55">
        <v>0</v>
      </c>
      <c r="X1078" s="55">
        <v>0</v>
      </c>
      <c r="Y1078" s="55">
        <v>126778.6</v>
      </c>
      <c r="Z1078" s="61">
        <f t="shared" si="56"/>
        <v>-3.9750400000000002E-4</v>
      </c>
      <c r="AA1078" s="59" t="str">
        <f>HLOOKUP(F1078,'HY Financials'!$4:$4,1,0)</f>
        <v>HEEQTF</v>
      </c>
    </row>
    <row r="1079" spans="1:28">
      <c r="A1079" s="60" t="str">
        <f>IFERROR(VLOOKUP(J1079,'TB mapping'!A:D,4,0),0)</f>
        <v>Ignore</v>
      </c>
      <c r="B1079" s="60" t="str">
        <f>IFERROR(VLOOKUP(J1079,'TB mapping'!A:C,3,0),0)</f>
        <v>Ignore</v>
      </c>
      <c r="C1079" s="60" t="str">
        <f t="shared" si="54"/>
        <v>HEEQTFIgnore</v>
      </c>
      <c r="D1079" s="60" t="str">
        <f t="shared" si="55"/>
        <v>HEEQTFIgnore</v>
      </c>
      <c r="E1079" s="54" t="s">
        <v>790</v>
      </c>
      <c r="F1079" s="54" t="s">
        <v>4</v>
      </c>
      <c r="G1079" s="54" t="s">
        <v>1198</v>
      </c>
      <c r="H1079" s="55">
        <v>212000</v>
      </c>
      <c r="I1079" s="54" t="s">
        <v>809</v>
      </c>
      <c r="J1079" s="55">
        <v>212247</v>
      </c>
      <c r="K1079" s="55">
        <v>0</v>
      </c>
      <c r="L1079" s="54" t="s">
        <v>898</v>
      </c>
      <c r="M1079" s="54" t="s">
        <v>793</v>
      </c>
      <c r="N1079" s="55">
        <v>0</v>
      </c>
      <c r="O1079" s="55">
        <v>1250</v>
      </c>
      <c r="P1079" s="55">
        <v>0</v>
      </c>
      <c r="Q1079" s="55">
        <v>861</v>
      </c>
      <c r="R1079" s="55">
        <v>0</v>
      </c>
      <c r="S1079" s="55">
        <v>2111</v>
      </c>
      <c r="T1079" s="55">
        <v>0</v>
      </c>
      <c r="U1079" s="55">
        <v>1250</v>
      </c>
      <c r="V1079" s="55">
        <v>0</v>
      </c>
      <c r="W1079" s="55">
        <v>861</v>
      </c>
      <c r="X1079" s="55">
        <v>0</v>
      </c>
      <c r="Y1079" s="55">
        <v>2111</v>
      </c>
      <c r="Z1079" s="61">
        <f t="shared" si="56"/>
        <v>8.6100000000000006E-5</v>
      </c>
      <c r="AA1079" s="59" t="str">
        <f>HLOOKUP(F1079,'HY Financials'!$4:$4,1,0)</f>
        <v>HEEQTF</v>
      </c>
    </row>
    <row r="1080" spans="1:28">
      <c r="A1080" s="60" t="str">
        <f>IFERROR(VLOOKUP(J1080,'TB mapping'!A:D,4,0),0)</f>
        <v>Ignore</v>
      </c>
      <c r="B1080" s="60" t="str">
        <f>IFERROR(VLOOKUP(J1080,'TB mapping'!A:C,3,0),0)</f>
        <v>Ignore</v>
      </c>
      <c r="C1080" s="60" t="str">
        <f t="shared" si="54"/>
        <v>HEEQTFIgnore</v>
      </c>
      <c r="D1080" s="60" t="str">
        <f t="shared" si="55"/>
        <v>HEEQTFIgnore</v>
      </c>
      <c r="E1080" s="54" t="s">
        <v>790</v>
      </c>
      <c r="F1080" s="54" t="s">
        <v>4</v>
      </c>
      <c r="G1080" s="54" t="s">
        <v>1198</v>
      </c>
      <c r="H1080" s="55">
        <v>212000</v>
      </c>
      <c r="I1080" s="54" t="s">
        <v>809</v>
      </c>
      <c r="J1080" s="55">
        <v>212252</v>
      </c>
      <c r="K1080" s="55">
        <v>0</v>
      </c>
      <c r="L1080" s="54" t="s">
        <v>814</v>
      </c>
      <c r="M1080" s="54" t="s">
        <v>793</v>
      </c>
      <c r="N1080" s="55">
        <v>0</v>
      </c>
      <c r="O1080" s="55">
        <v>1874.49</v>
      </c>
      <c r="P1080" s="55">
        <v>-873.26</v>
      </c>
      <c r="Q1080" s="55">
        <v>0</v>
      </c>
      <c r="R1080" s="55">
        <v>0</v>
      </c>
      <c r="S1080" s="55">
        <v>1001.23</v>
      </c>
      <c r="T1080" s="55">
        <v>0</v>
      </c>
      <c r="U1080" s="55">
        <v>1874.49</v>
      </c>
      <c r="V1080" s="55">
        <v>-873.26</v>
      </c>
      <c r="W1080" s="55">
        <v>0</v>
      </c>
      <c r="X1080" s="55">
        <v>0</v>
      </c>
      <c r="Y1080" s="55">
        <v>1001.23</v>
      </c>
      <c r="Z1080" s="61">
        <f t="shared" si="56"/>
        <v>-8.7325999999999997E-5</v>
      </c>
      <c r="AA1080" s="59" t="str">
        <f>HLOOKUP(F1080,'HY Financials'!$4:$4,1,0)</f>
        <v>HEEQTF</v>
      </c>
    </row>
    <row r="1081" spans="1:28">
      <c r="A1081" s="60" t="str">
        <f>IFERROR(VLOOKUP(J1081,'TB mapping'!A:D,4,0),0)</f>
        <v>Ignore</v>
      </c>
      <c r="B1081" s="60" t="str">
        <f>IFERROR(VLOOKUP(J1081,'TB mapping'!A:C,3,0),0)</f>
        <v>Ignore</v>
      </c>
      <c r="C1081" s="60" t="str">
        <f t="shared" si="54"/>
        <v>HEEQTFIgnore</v>
      </c>
      <c r="D1081" s="60" t="str">
        <f t="shared" si="55"/>
        <v>HEEQTFIgnore</v>
      </c>
      <c r="E1081" s="54" t="s">
        <v>790</v>
      </c>
      <c r="F1081" s="54" t="s">
        <v>4</v>
      </c>
      <c r="G1081" s="54" t="s">
        <v>1198</v>
      </c>
      <c r="H1081" s="55">
        <v>212000</v>
      </c>
      <c r="I1081" s="54" t="s">
        <v>809</v>
      </c>
      <c r="J1081" s="55">
        <v>212255</v>
      </c>
      <c r="K1081" s="55">
        <v>0</v>
      </c>
      <c r="L1081" s="54" t="s">
        <v>815</v>
      </c>
      <c r="M1081" s="54" t="s">
        <v>793</v>
      </c>
      <c r="N1081" s="55">
        <v>0</v>
      </c>
      <c r="O1081" s="55">
        <v>33011956.940000001</v>
      </c>
      <c r="P1081" s="55">
        <v>0</v>
      </c>
      <c r="Q1081" s="55">
        <v>27036929.559999999</v>
      </c>
      <c r="R1081" s="55">
        <v>0</v>
      </c>
      <c r="S1081" s="55">
        <v>60048886.5</v>
      </c>
      <c r="T1081" s="55">
        <v>0</v>
      </c>
      <c r="U1081" s="55">
        <v>33011956.940000001</v>
      </c>
      <c r="V1081" s="55">
        <v>0</v>
      </c>
      <c r="W1081" s="55">
        <v>27036929.559999999</v>
      </c>
      <c r="X1081" s="55">
        <v>0</v>
      </c>
      <c r="Y1081" s="55">
        <v>60048886.5</v>
      </c>
      <c r="Z1081" s="61">
        <f t="shared" si="56"/>
        <v>2.7036929559999998</v>
      </c>
      <c r="AA1081" s="59" t="str">
        <f>HLOOKUP(F1081,'HY Financials'!$4:$4,1,0)</f>
        <v>HEEQTF</v>
      </c>
    </row>
    <row r="1082" spans="1:28">
      <c r="A1082" s="60" t="str">
        <f>IFERROR(VLOOKUP(J1082,'TB mapping'!A:D,4,0),0)</f>
        <v>Ignore</v>
      </c>
      <c r="B1082" s="60" t="str">
        <f>IFERROR(VLOOKUP(J1082,'TB mapping'!A:C,3,0),0)</f>
        <v>Ignore</v>
      </c>
      <c r="C1082" s="60" t="str">
        <f t="shared" si="54"/>
        <v>HEEQTFIgnore</v>
      </c>
      <c r="D1082" s="60" t="str">
        <f t="shared" si="55"/>
        <v>HEEQTFIgnore</v>
      </c>
      <c r="E1082" s="54" t="s">
        <v>790</v>
      </c>
      <c r="F1082" s="54" t="s">
        <v>4</v>
      </c>
      <c r="G1082" s="54" t="s">
        <v>1198</v>
      </c>
      <c r="H1082" s="55">
        <v>212000</v>
      </c>
      <c r="I1082" s="54" t="s">
        <v>809</v>
      </c>
      <c r="J1082" s="55">
        <v>212257</v>
      </c>
      <c r="K1082" s="55">
        <v>0</v>
      </c>
      <c r="L1082" s="54" t="s">
        <v>816</v>
      </c>
      <c r="M1082" s="54" t="s">
        <v>793</v>
      </c>
      <c r="N1082" s="55">
        <v>-25559606.469999999</v>
      </c>
      <c r="O1082" s="55">
        <v>0</v>
      </c>
      <c r="P1082" s="55">
        <v>-27462756.510000002</v>
      </c>
      <c r="Q1082" s="55">
        <v>0</v>
      </c>
      <c r="R1082" s="55">
        <v>-53022362.979999997</v>
      </c>
      <c r="S1082" s="55">
        <v>0</v>
      </c>
      <c r="T1082" s="55">
        <v>-25559606.469999999</v>
      </c>
      <c r="U1082" s="55">
        <v>0</v>
      </c>
      <c r="V1082" s="55">
        <v>-27462756.510000002</v>
      </c>
      <c r="W1082" s="55">
        <v>0</v>
      </c>
      <c r="X1082" s="55">
        <v>-53022362.979999997</v>
      </c>
      <c r="Y1082" s="55">
        <v>0</v>
      </c>
      <c r="Z1082" s="61">
        <f t="shared" si="56"/>
        <v>-2.7462756510000004</v>
      </c>
      <c r="AA1082" s="59" t="str">
        <f>HLOOKUP(F1082,'HY Financials'!$4:$4,1,0)</f>
        <v>HEEQTF</v>
      </c>
    </row>
    <row r="1083" spans="1:28">
      <c r="A1083" s="60" t="str">
        <f>IFERROR(VLOOKUP(J1083,'TB mapping'!A:D,4,0),0)</f>
        <v>Ignore</v>
      </c>
      <c r="B1083" s="60" t="str">
        <f>IFERROR(VLOOKUP(J1083,'TB mapping'!A:C,3,0),0)</f>
        <v>Ignore</v>
      </c>
      <c r="C1083" s="60" t="str">
        <f t="shared" si="54"/>
        <v>HEEQTFIgnore</v>
      </c>
      <c r="D1083" s="60" t="str">
        <f t="shared" si="55"/>
        <v>HEEQTFIgnore</v>
      </c>
      <c r="E1083" s="54" t="s">
        <v>790</v>
      </c>
      <c r="F1083" s="54" t="s">
        <v>4</v>
      </c>
      <c r="G1083" s="54" t="s">
        <v>1198</v>
      </c>
      <c r="H1083" s="55">
        <v>212000</v>
      </c>
      <c r="I1083" s="54" t="s">
        <v>809</v>
      </c>
      <c r="J1083" s="55">
        <v>212271</v>
      </c>
      <c r="K1083" s="55">
        <v>0</v>
      </c>
      <c r="L1083" s="54" t="s">
        <v>817</v>
      </c>
      <c r="M1083" s="54" t="s">
        <v>793</v>
      </c>
      <c r="N1083" s="55">
        <v>0</v>
      </c>
      <c r="O1083" s="55">
        <v>678108.4</v>
      </c>
      <c r="P1083" s="55">
        <v>0</v>
      </c>
      <c r="Q1083" s="55">
        <v>76564.06</v>
      </c>
      <c r="R1083" s="55">
        <v>0</v>
      </c>
      <c r="S1083" s="55">
        <v>754672.46</v>
      </c>
      <c r="T1083" s="55">
        <v>0</v>
      </c>
      <c r="U1083" s="55">
        <v>678108.4</v>
      </c>
      <c r="V1083" s="55">
        <v>0</v>
      </c>
      <c r="W1083" s="55">
        <v>76564.06</v>
      </c>
      <c r="X1083" s="55">
        <v>0</v>
      </c>
      <c r="Y1083" s="55">
        <v>754672.46</v>
      </c>
      <c r="Z1083" s="61">
        <f t="shared" si="56"/>
        <v>7.6564060000000001E-3</v>
      </c>
      <c r="AA1083" s="59" t="str">
        <f>HLOOKUP(F1083,'HY Financials'!$4:$4,1,0)</f>
        <v>HEEQTF</v>
      </c>
    </row>
    <row r="1084" spans="1:28">
      <c r="A1084" s="60" t="str">
        <f>IFERROR(VLOOKUP(J1084,'TB mapping'!A:D,4,0),0)</f>
        <v>Ignore</v>
      </c>
      <c r="B1084" s="60" t="str">
        <f>IFERROR(VLOOKUP(J1084,'TB mapping'!A:C,3,0),0)</f>
        <v>Ignore</v>
      </c>
      <c r="C1084" s="60" t="str">
        <f t="shared" si="54"/>
        <v>HEEQTFIgnore</v>
      </c>
      <c r="D1084" s="60" t="str">
        <f t="shared" si="55"/>
        <v>HEEQTFIgnore</v>
      </c>
      <c r="E1084" s="54" t="s">
        <v>790</v>
      </c>
      <c r="F1084" s="54" t="s">
        <v>4</v>
      </c>
      <c r="G1084" s="54" t="s">
        <v>1198</v>
      </c>
      <c r="H1084" s="55">
        <v>212000</v>
      </c>
      <c r="I1084" s="54" t="s">
        <v>809</v>
      </c>
      <c r="J1084" s="55">
        <v>212272</v>
      </c>
      <c r="K1084" s="55">
        <v>0</v>
      </c>
      <c r="L1084" s="54" t="s">
        <v>818</v>
      </c>
      <c r="M1084" s="54" t="s">
        <v>793</v>
      </c>
      <c r="N1084" s="55">
        <v>0</v>
      </c>
      <c r="O1084" s="55">
        <v>678108.4</v>
      </c>
      <c r="P1084" s="55">
        <v>0</v>
      </c>
      <c r="Q1084" s="55">
        <v>76564.06</v>
      </c>
      <c r="R1084" s="55">
        <v>0</v>
      </c>
      <c r="S1084" s="55">
        <v>754672.46</v>
      </c>
      <c r="T1084" s="55">
        <v>0</v>
      </c>
      <c r="U1084" s="55">
        <v>678108.4</v>
      </c>
      <c r="V1084" s="55">
        <v>0</v>
      </c>
      <c r="W1084" s="55">
        <v>76564.06</v>
      </c>
      <c r="X1084" s="55">
        <v>0</v>
      </c>
      <c r="Y1084" s="55">
        <v>754672.46</v>
      </c>
      <c r="Z1084" s="61">
        <f t="shared" si="56"/>
        <v>7.6564060000000001E-3</v>
      </c>
      <c r="AA1084" s="59" t="str">
        <f>HLOOKUP(F1084,'HY Financials'!$4:$4,1,0)</f>
        <v>HEEQTF</v>
      </c>
    </row>
    <row r="1085" spans="1:28">
      <c r="A1085" s="60" t="str">
        <f>IFERROR(VLOOKUP(J1085,'TB mapping'!A:D,4,0),0)</f>
        <v>Ignore</v>
      </c>
      <c r="B1085" s="60" t="str">
        <f>IFERROR(VLOOKUP(J1085,'TB mapping'!A:C,3,0),0)</f>
        <v>Ignore</v>
      </c>
      <c r="C1085" s="60" t="str">
        <f t="shared" si="54"/>
        <v>HEEQTFIgnore</v>
      </c>
      <c r="D1085" s="60" t="str">
        <f t="shared" si="55"/>
        <v>HEEQTFIgnore</v>
      </c>
      <c r="E1085" s="54" t="s">
        <v>790</v>
      </c>
      <c r="F1085" s="54" t="s">
        <v>4</v>
      </c>
      <c r="G1085" s="54" t="s">
        <v>1198</v>
      </c>
      <c r="H1085" s="55">
        <v>213000</v>
      </c>
      <c r="I1085" s="54" t="s">
        <v>819</v>
      </c>
      <c r="J1085" s="55">
        <v>213105</v>
      </c>
      <c r="K1085" s="55">
        <v>0</v>
      </c>
      <c r="L1085" s="54" t="s">
        <v>902</v>
      </c>
      <c r="M1085" s="54" t="s">
        <v>793</v>
      </c>
      <c r="N1085" s="55">
        <v>0</v>
      </c>
      <c r="O1085" s="55">
        <v>78741.09</v>
      </c>
      <c r="P1085" s="55">
        <v>0</v>
      </c>
      <c r="Q1085" s="55">
        <v>0</v>
      </c>
      <c r="R1085" s="55">
        <v>0</v>
      </c>
      <c r="S1085" s="55">
        <v>78741.09</v>
      </c>
      <c r="T1085" s="55">
        <v>0</v>
      </c>
      <c r="U1085" s="55">
        <v>78741.09</v>
      </c>
      <c r="V1085" s="55">
        <v>0</v>
      </c>
      <c r="W1085" s="55">
        <v>0</v>
      </c>
      <c r="X1085" s="55">
        <v>0</v>
      </c>
      <c r="Y1085" s="55">
        <v>78741.09</v>
      </c>
      <c r="Z1085" s="61">
        <f t="shared" si="56"/>
        <v>0</v>
      </c>
      <c r="AA1085" s="59" t="str">
        <f>HLOOKUP(F1085,'HY Financials'!$4:$4,1,0)</f>
        <v>HEEQTF</v>
      </c>
    </row>
    <row r="1086" spans="1:28">
      <c r="A1086" s="60" t="str">
        <f>IFERROR(VLOOKUP(J1086,'TB mapping'!A:D,4,0),0)</f>
        <v>Ignore</v>
      </c>
      <c r="B1086" s="60" t="str">
        <f>IFERROR(VLOOKUP(J1086,'TB mapping'!A:C,3,0),0)</f>
        <v>Ignore</v>
      </c>
      <c r="C1086" s="60" t="str">
        <f t="shared" si="54"/>
        <v>HEEQTFIgnore</v>
      </c>
      <c r="D1086" s="60" t="str">
        <f t="shared" si="55"/>
        <v>HEEQTFIgnore</v>
      </c>
      <c r="E1086" s="54" t="s">
        <v>790</v>
      </c>
      <c r="F1086" s="54" t="s">
        <v>4</v>
      </c>
      <c r="G1086" s="54" t="s">
        <v>1198</v>
      </c>
      <c r="H1086" s="55">
        <v>213000</v>
      </c>
      <c r="I1086" s="54" t="s">
        <v>819</v>
      </c>
      <c r="J1086" s="55">
        <v>213141</v>
      </c>
      <c r="K1086" s="55">
        <v>0</v>
      </c>
      <c r="L1086" s="54" t="s">
        <v>903</v>
      </c>
      <c r="M1086" s="54" t="s">
        <v>793</v>
      </c>
      <c r="N1086" s="55">
        <v>0</v>
      </c>
      <c r="O1086" s="55">
        <v>5811.47</v>
      </c>
      <c r="P1086" s="55">
        <v>0</v>
      </c>
      <c r="Q1086" s="55">
        <v>0</v>
      </c>
      <c r="R1086" s="55">
        <v>0</v>
      </c>
      <c r="S1086" s="55">
        <v>5811.47</v>
      </c>
      <c r="T1086" s="55">
        <v>0</v>
      </c>
      <c r="U1086" s="55">
        <v>5811.47</v>
      </c>
      <c r="V1086" s="55">
        <v>0</v>
      </c>
      <c r="W1086" s="55">
        <v>0</v>
      </c>
      <c r="X1086" s="55">
        <v>0</v>
      </c>
      <c r="Y1086" s="55">
        <v>5811.47</v>
      </c>
      <c r="Z1086" s="61">
        <f t="shared" si="56"/>
        <v>0</v>
      </c>
      <c r="AA1086" s="59" t="str">
        <f>HLOOKUP(F1086,'HY Financials'!$4:$4,1,0)</f>
        <v>HEEQTF</v>
      </c>
      <c r="AB1086" s="277">
        <f>Z1086*10^7</f>
        <v>0</v>
      </c>
    </row>
    <row r="1087" spans="1:28">
      <c r="A1087" s="60" t="str">
        <f>IFERROR(VLOOKUP(J1087,'TB mapping'!A:D,4,0),0)</f>
        <v>Ignore</v>
      </c>
      <c r="B1087" s="60" t="str">
        <f>IFERROR(VLOOKUP(J1087,'TB mapping'!A:C,3,0),0)</f>
        <v>Ignore</v>
      </c>
      <c r="C1087" s="60" t="str">
        <f t="shared" si="54"/>
        <v>HEEQTFIgnore</v>
      </c>
      <c r="D1087" s="60" t="str">
        <f t="shared" si="55"/>
        <v>HEEQTFIgnore</v>
      </c>
      <c r="E1087" s="54" t="s">
        <v>790</v>
      </c>
      <c r="F1087" s="54" t="s">
        <v>4</v>
      </c>
      <c r="G1087" s="54" t="s">
        <v>1198</v>
      </c>
      <c r="H1087" s="55">
        <v>213000</v>
      </c>
      <c r="I1087" s="54" t="s">
        <v>819</v>
      </c>
      <c r="J1087" s="55">
        <v>213143</v>
      </c>
      <c r="K1087" s="55">
        <v>0</v>
      </c>
      <c r="L1087" s="54" t="s">
        <v>820</v>
      </c>
      <c r="M1087" s="54" t="s">
        <v>793</v>
      </c>
      <c r="N1087" s="55">
        <v>0</v>
      </c>
      <c r="O1087" s="55">
        <v>348466.59</v>
      </c>
      <c r="P1087" s="55">
        <v>-375859.67</v>
      </c>
      <c r="Q1087" s="55">
        <v>0</v>
      </c>
      <c r="R1087" s="55">
        <v>-27393.08</v>
      </c>
      <c r="S1087" s="55">
        <v>0</v>
      </c>
      <c r="T1087" s="55">
        <v>0</v>
      </c>
      <c r="U1087" s="55">
        <v>348466.59</v>
      </c>
      <c r="V1087" s="55">
        <v>-375859.67</v>
      </c>
      <c r="W1087" s="55">
        <v>0</v>
      </c>
      <c r="X1087" s="55">
        <v>-27393.08</v>
      </c>
      <c r="Y1087" s="55">
        <v>0</v>
      </c>
      <c r="Z1087" s="61">
        <f t="shared" si="56"/>
        <v>-3.7585966999999998E-2</v>
      </c>
      <c r="AA1087" s="59" t="str">
        <f>HLOOKUP(F1087,'HY Financials'!$4:$4,1,0)</f>
        <v>HEEQTF</v>
      </c>
    </row>
    <row r="1088" spans="1:28">
      <c r="A1088" s="60">
        <f>IFERROR(VLOOKUP(J1088,'TB mapping'!A:D,4,0),0)</f>
        <v>0</v>
      </c>
      <c r="B1088" s="60">
        <f>IFERROR(VLOOKUP(J1088,'TB mapping'!A:C,3,0),0)</f>
        <v>0</v>
      </c>
      <c r="C1088" s="60" t="str">
        <f t="shared" si="54"/>
        <v>HEEQTF0</v>
      </c>
      <c r="D1088" s="60" t="str">
        <f t="shared" si="55"/>
        <v>HEEQTF0</v>
      </c>
      <c r="E1088" s="54" t="s">
        <v>790</v>
      </c>
      <c r="F1088" s="54" t="s">
        <v>4</v>
      </c>
      <c r="G1088" s="54" t="s">
        <v>1198</v>
      </c>
      <c r="H1088" s="55">
        <v>213000</v>
      </c>
      <c r="I1088" s="54" t="s">
        <v>819</v>
      </c>
      <c r="J1088" s="55">
        <v>213173</v>
      </c>
      <c r="K1088" s="55">
        <v>0</v>
      </c>
      <c r="L1088" s="54" t="s">
        <v>2072</v>
      </c>
      <c r="M1088" s="54" t="s">
        <v>793</v>
      </c>
      <c r="N1088" s="55">
        <v>0</v>
      </c>
      <c r="O1088" s="55">
        <v>62723.99</v>
      </c>
      <c r="P1088" s="55">
        <v>-67654.740000000005</v>
      </c>
      <c r="Q1088" s="55">
        <v>0</v>
      </c>
      <c r="R1088" s="55">
        <v>-4930.75</v>
      </c>
      <c r="S1088" s="55">
        <v>0</v>
      </c>
      <c r="T1088" s="55">
        <v>0</v>
      </c>
      <c r="U1088" s="55">
        <v>62723.99</v>
      </c>
      <c r="V1088" s="55">
        <v>-67654.740000000005</v>
      </c>
      <c r="W1088" s="55">
        <v>0</v>
      </c>
      <c r="X1088" s="55">
        <v>-4930.75</v>
      </c>
      <c r="Y1088" s="55">
        <v>0</v>
      </c>
      <c r="Z1088" s="61">
        <f t="shared" si="56"/>
        <v>-6.7654740000000005E-3</v>
      </c>
      <c r="AA1088" s="59" t="str">
        <f>HLOOKUP(F1088,'HY Financials'!$4:$4,1,0)</f>
        <v>HEEQTF</v>
      </c>
    </row>
    <row r="1089" spans="1:27">
      <c r="A1089" s="60" t="str">
        <f>IFERROR(VLOOKUP(J1089,'TB mapping'!A:D,4,0),0)</f>
        <v>Ignore</v>
      </c>
      <c r="B1089" s="60" t="str">
        <f>IFERROR(VLOOKUP(J1089,'TB mapping'!A:C,3,0),0)</f>
        <v>Ignore</v>
      </c>
      <c r="C1089" s="60" t="str">
        <f t="shared" si="54"/>
        <v>HEEQTFIgnore</v>
      </c>
      <c r="D1089" s="60" t="str">
        <f t="shared" si="55"/>
        <v>HEEQTFIgnore</v>
      </c>
      <c r="E1089" s="54" t="s">
        <v>790</v>
      </c>
      <c r="F1089" s="54" t="s">
        <v>4</v>
      </c>
      <c r="G1089" s="54" t="s">
        <v>1198</v>
      </c>
      <c r="H1089" s="55">
        <v>213000</v>
      </c>
      <c r="I1089" s="54" t="s">
        <v>819</v>
      </c>
      <c r="J1089" s="55">
        <v>213500</v>
      </c>
      <c r="K1089" s="55">
        <v>0</v>
      </c>
      <c r="L1089" s="54" t="s">
        <v>821</v>
      </c>
      <c r="M1089" s="54" t="s">
        <v>793</v>
      </c>
      <c r="N1089" s="55">
        <v>0</v>
      </c>
      <c r="O1089" s="55">
        <v>7534487.3399999999</v>
      </c>
      <c r="P1089" s="55">
        <v>0</v>
      </c>
      <c r="Q1089" s="55">
        <v>850753.64</v>
      </c>
      <c r="R1089" s="55">
        <v>0</v>
      </c>
      <c r="S1089" s="55">
        <v>8385240.9800000004</v>
      </c>
      <c r="T1089" s="55">
        <v>0</v>
      </c>
      <c r="U1089" s="55">
        <v>7534487.3399999999</v>
      </c>
      <c r="V1089" s="55">
        <v>0</v>
      </c>
      <c r="W1089" s="55">
        <v>850753.64</v>
      </c>
      <c r="X1089" s="55">
        <v>0</v>
      </c>
      <c r="Y1089" s="55">
        <v>8385240.9800000004</v>
      </c>
      <c r="Z1089" s="61">
        <f t="shared" si="56"/>
        <v>8.5075364000000001E-2</v>
      </c>
      <c r="AA1089" s="59" t="str">
        <f>HLOOKUP(F1089,'HY Financials'!$4:$4,1,0)</f>
        <v>HEEQTF</v>
      </c>
    </row>
    <row r="1090" spans="1:27">
      <c r="A1090" s="60" t="str">
        <f>IFERROR(VLOOKUP(J1090,'TB mapping'!A:D,4,0),0)</f>
        <v>Ignore</v>
      </c>
      <c r="B1090" s="60" t="str">
        <f>IFERROR(VLOOKUP(J1090,'TB mapping'!A:C,3,0),0)</f>
        <v>Ignore</v>
      </c>
      <c r="C1090" s="60" t="str">
        <f t="shared" si="54"/>
        <v>HEEQTFIgnore</v>
      </c>
      <c r="D1090" s="60" t="str">
        <f t="shared" si="55"/>
        <v>HEEQTFIgnore</v>
      </c>
      <c r="E1090" s="54" t="s">
        <v>790</v>
      </c>
      <c r="F1090" s="54" t="s">
        <v>4</v>
      </c>
      <c r="G1090" s="54" t="s">
        <v>1198</v>
      </c>
      <c r="H1090" s="55">
        <v>213000</v>
      </c>
      <c r="I1090" s="54" t="s">
        <v>819</v>
      </c>
      <c r="J1090" s="55">
        <v>213504</v>
      </c>
      <c r="K1090" s="55">
        <v>0</v>
      </c>
      <c r="L1090" s="54" t="s">
        <v>822</v>
      </c>
      <c r="M1090" s="54" t="s">
        <v>793</v>
      </c>
      <c r="N1090" s="55">
        <v>0</v>
      </c>
      <c r="O1090" s="55">
        <v>70860.39</v>
      </c>
      <c r="P1090" s="55">
        <v>0</v>
      </c>
      <c r="Q1090" s="55">
        <v>0</v>
      </c>
      <c r="R1090" s="55">
        <v>0</v>
      </c>
      <c r="S1090" s="55">
        <v>70860.39</v>
      </c>
      <c r="T1090" s="55">
        <v>0</v>
      </c>
      <c r="U1090" s="55">
        <v>70860.39</v>
      </c>
      <c r="V1090" s="55">
        <v>0</v>
      </c>
      <c r="W1090" s="55">
        <v>0</v>
      </c>
      <c r="X1090" s="55">
        <v>0</v>
      </c>
      <c r="Y1090" s="55">
        <v>70860.39</v>
      </c>
      <c r="Z1090" s="61">
        <f t="shared" si="56"/>
        <v>0</v>
      </c>
      <c r="AA1090" s="59" t="str">
        <f>HLOOKUP(F1090,'HY Financials'!$4:$4,1,0)</f>
        <v>HEEQTF</v>
      </c>
    </row>
    <row r="1091" spans="1:27">
      <c r="A1091" s="60" t="str">
        <f>IFERROR(VLOOKUP(J1091,'TB mapping'!A:D,4,0),0)</f>
        <v>Ignore</v>
      </c>
      <c r="B1091" s="60" t="str">
        <f>IFERROR(VLOOKUP(J1091,'TB mapping'!A:C,3,0),0)</f>
        <v>Ignore</v>
      </c>
      <c r="C1091" s="60" t="str">
        <f t="shared" si="54"/>
        <v>HEEQTFIgnore</v>
      </c>
      <c r="D1091" s="60" t="str">
        <f t="shared" si="55"/>
        <v>HEEQTFIgnore</v>
      </c>
      <c r="E1091" s="54" t="s">
        <v>790</v>
      </c>
      <c r="F1091" s="54" t="s">
        <v>4</v>
      </c>
      <c r="G1091" s="54" t="s">
        <v>1198</v>
      </c>
      <c r="H1091" s="55">
        <v>301000</v>
      </c>
      <c r="I1091" s="54" t="s">
        <v>823</v>
      </c>
      <c r="J1091" s="55">
        <v>310000</v>
      </c>
      <c r="K1091" s="55">
        <v>0</v>
      </c>
      <c r="L1091" s="54" t="s">
        <v>824</v>
      </c>
      <c r="M1091" s="54" t="s">
        <v>793</v>
      </c>
      <c r="N1091" s="55">
        <v>0</v>
      </c>
      <c r="O1091" s="55">
        <v>545856858.45000005</v>
      </c>
      <c r="P1091" s="55">
        <v>-20528257.390000001</v>
      </c>
      <c r="Q1091" s="55">
        <v>0</v>
      </c>
      <c r="R1091" s="55">
        <v>0</v>
      </c>
      <c r="S1091" s="55">
        <v>525328601.06</v>
      </c>
      <c r="T1091" s="55">
        <v>0</v>
      </c>
      <c r="U1091" s="55">
        <v>545856858.45000005</v>
      </c>
      <c r="V1091" s="55">
        <v>-20528257.390000001</v>
      </c>
      <c r="W1091" s="55">
        <v>0</v>
      </c>
      <c r="X1091" s="55">
        <v>0</v>
      </c>
      <c r="Y1091" s="55">
        <v>525328601.06</v>
      </c>
      <c r="Z1091" s="61">
        <f t="shared" si="56"/>
        <v>52.532860106000001</v>
      </c>
      <c r="AA1091" s="59" t="str">
        <f>HLOOKUP(F1091,'HY Financials'!$4:$4,1,0)</f>
        <v>HEEQTF</v>
      </c>
    </row>
    <row r="1092" spans="1:27">
      <c r="A1092" s="60" t="str">
        <f>IFERROR(VLOOKUP(J1092,'TB mapping'!A:D,4,0),0)</f>
        <v>Ignore</v>
      </c>
      <c r="B1092" s="60" t="str">
        <f>IFERROR(VLOOKUP(J1092,'TB mapping'!A:C,3,0),0)</f>
        <v>Ignore</v>
      </c>
      <c r="C1092" s="60" t="str">
        <f t="shared" ref="C1092:C1155" si="57">F1092&amp;A1092</f>
        <v>HEEQTFIgnore</v>
      </c>
      <c r="D1092" s="60" t="str">
        <f t="shared" ref="D1092:D1155" si="58">F1092&amp;B1092</f>
        <v>HEEQTFIgnore</v>
      </c>
      <c r="E1092" s="54" t="s">
        <v>790</v>
      </c>
      <c r="F1092" s="54" t="s">
        <v>4</v>
      </c>
      <c r="G1092" s="54" t="s">
        <v>1198</v>
      </c>
      <c r="H1092" s="55">
        <v>303000</v>
      </c>
      <c r="I1092" s="54" t="s">
        <v>825</v>
      </c>
      <c r="J1092" s="55">
        <v>303207</v>
      </c>
      <c r="K1092" s="55">
        <v>0</v>
      </c>
      <c r="L1092" s="54" t="s">
        <v>826</v>
      </c>
      <c r="M1092" s="54" t="s">
        <v>793</v>
      </c>
      <c r="N1092" s="55">
        <v>-1065534545.96</v>
      </c>
      <c r="O1092" s="55">
        <v>0</v>
      </c>
      <c r="P1092" s="55">
        <v>0</v>
      </c>
      <c r="Q1092" s="55">
        <v>6162985.6600000001</v>
      </c>
      <c r="R1092" s="55">
        <v>-1059371560.3</v>
      </c>
      <c r="S1092" s="55">
        <v>0</v>
      </c>
      <c r="T1092" s="55">
        <v>-1065534545.96</v>
      </c>
      <c r="U1092" s="55">
        <v>0</v>
      </c>
      <c r="V1092" s="55">
        <v>0</v>
      </c>
      <c r="W1092" s="55">
        <v>6162985.6600000001</v>
      </c>
      <c r="X1092" s="55">
        <v>-1059371560.3</v>
      </c>
      <c r="Y1092" s="55">
        <v>0</v>
      </c>
      <c r="Z1092" s="61">
        <f t="shared" ref="Z1092:Z1155" si="59">IF(I1092="Issue Capital",(X1092+Y1092)/10000000,(V1092+W1092)/10000000)</f>
        <v>0.61629856599999999</v>
      </c>
      <c r="AA1092" s="59" t="str">
        <f>HLOOKUP(F1092,'HY Financials'!$4:$4,1,0)</f>
        <v>HEEQTF</v>
      </c>
    </row>
    <row r="1093" spans="1:27">
      <c r="A1093" s="60" t="str">
        <f>IFERROR(VLOOKUP(J1093,'TB mapping'!A:D,4,0),0)</f>
        <v>Ignore</v>
      </c>
      <c r="B1093" s="60" t="str">
        <f>IFERROR(VLOOKUP(J1093,'TB mapping'!A:C,3,0),0)</f>
        <v>Ignore</v>
      </c>
      <c r="C1093" s="60" t="str">
        <f t="shared" si="57"/>
        <v>HEEQTFIgnore</v>
      </c>
      <c r="D1093" s="60" t="str">
        <f t="shared" si="58"/>
        <v>HEEQTFIgnore</v>
      </c>
      <c r="E1093" s="54" t="s">
        <v>790</v>
      </c>
      <c r="F1093" s="54" t="s">
        <v>4</v>
      </c>
      <c r="G1093" s="54" t="s">
        <v>1198</v>
      </c>
      <c r="H1093" s="55">
        <v>303000</v>
      </c>
      <c r="I1093" s="54" t="s">
        <v>825</v>
      </c>
      <c r="J1093" s="55">
        <v>303209</v>
      </c>
      <c r="K1093" s="55">
        <v>0</v>
      </c>
      <c r="L1093" s="54" t="s">
        <v>1064</v>
      </c>
      <c r="M1093" s="54" t="s">
        <v>793</v>
      </c>
      <c r="N1093" s="55">
        <v>-789108857.35000002</v>
      </c>
      <c r="O1093" s="55">
        <v>0</v>
      </c>
      <c r="P1093" s="55">
        <v>-66579075.409999996</v>
      </c>
      <c r="Q1093" s="55">
        <v>0</v>
      </c>
      <c r="R1093" s="55">
        <v>-855687932.75999999</v>
      </c>
      <c r="S1093" s="55">
        <v>0</v>
      </c>
      <c r="T1093" s="55">
        <v>-789108857.35000002</v>
      </c>
      <c r="U1093" s="55">
        <v>0</v>
      </c>
      <c r="V1093" s="55">
        <v>-66579075.409999996</v>
      </c>
      <c r="W1093" s="55">
        <v>0</v>
      </c>
      <c r="X1093" s="55">
        <v>-855687932.75999999</v>
      </c>
      <c r="Y1093" s="55">
        <v>0</v>
      </c>
      <c r="Z1093" s="61">
        <f t="shared" si="59"/>
        <v>-6.6579075409999993</v>
      </c>
      <c r="AA1093" s="59" t="str">
        <f>HLOOKUP(F1093,'HY Financials'!$4:$4,1,0)</f>
        <v>HEEQTF</v>
      </c>
    </row>
    <row r="1094" spans="1:27">
      <c r="A1094" s="60" t="str">
        <f>IFERROR(VLOOKUP(J1094,'TB mapping'!A:D,4,0),0)</f>
        <v>Ignore</v>
      </c>
      <c r="B1094" s="60" t="str">
        <f>IFERROR(VLOOKUP(J1094,'TB mapping'!A:C,3,0),0)</f>
        <v>Ignore</v>
      </c>
      <c r="C1094" s="60" t="str">
        <f t="shared" si="57"/>
        <v>HEEQTFIgnore</v>
      </c>
      <c r="D1094" s="60" t="str">
        <f t="shared" si="58"/>
        <v>HEEQTFIgnore</v>
      </c>
      <c r="E1094" s="54" t="s">
        <v>790</v>
      </c>
      <c r="F1094" s="54" t="s">
        <v>4</v>
      </c>
      <c r="G1094" s="54" t="s">
        <v>1198</v>
      </c>
      <c r="H1094" s="55">
        <v>303000</v>
      </c>
      <c r="I1094" s="54" t="s">
        <v>825</v>
      </c>
      <c r="J1094" s="55">
        <v>303245</v>
      </c>
      <c r="K1094" s="55">
        <v>0</v>
      </c>
      <c r="L1094" s="54" t="s">
        <v>880</v>
      </c>
      <c r="M1094" s="54" t="s">
        <v>793</v>
      </c>
      <c r="N1094" s="55">
        <v>-29396737.399999999</v>
      </c>
      <c r="O1094" s="55">
        <v>0</v>
      </c>
      <c r="P1094" s="55">
        <v>0</v>
      </c>
      <c r="Q1094" s="55">
        <v>83311305.269999996</v>
      </c>
      <c r="R1094" s="55">
        <v>0</v>
      </c>
      <c r="S1094" s="55">
        <v>53914567.869999997</v>
      </c>
      <c r="T1094" s="55">
        <v>-29396737.399999999</v>
      </c>
      <c r="U1094" s="55">
        <v>0</v>
      </c>
      <c r="V1094" s="55">
        <v>0</v>
      </c>
      <c r="W1094" s="55">
        <v>83311305.269999996</v>
      </c>
      <c r="X1094" s="55">
        <v>0</v>
      </c>
      <c r="Y1094" s="55">
        <v>53914567.869999997</v>
      </c>
      <c r="Z1094" s="61">
        <f t="shared" si="59"/>
        <v>8.3311305269999991</v>
      </c>
      <c r="AA1094" s="59" t="str">
        <f>HLOOKUP(F1094,'HY Financials'!$4:$4,1,0)</f>
        <v>HEEQTF</v>
      </c>
    </row>
    <row r="1095" spans="1:27">
      <c r="A1095" s="60" t="str">
        <f>IFERROR(VLOOKUP(J1095,'TB mapping'!A:D,4,0),0)</f>
        <v>Ignore</v>
      </c>
      <c r="B1095" s="60" t="str">
        <f>IFERROR(VLOOKUP(J1095,'TB mapping'!A:C,3,0),0)</f>
        <v>Ignore</v>
      </c>
      <c r="C1095" s="60" t="str">
        <f t="shared" si="57"/>
        <v>HEEQTFIgnore</v>
      </c>
      <c r="D1095" s="60" t="str">
        <f t="shared" si="58"/>
        <v>HEEQTFIgnore</v>
      </c>
      <c r="E1095" s="54" t="s">
        <v>790</v>
      </c>
      <c r="F1095" s="54" t="s">
        <v>4</v>
      </c>
      <c r="G1095" s="54" t="s">
        <v>1198</v>
      </c>
      <c r="H1095" s="55">
        <v>303000</v>
      </c>
      <c r="I1095" s="54" t="s">
        <v>825</v>
      </c>
      <c r="J1095" s="55">
        <v>303246</v>
      </c>
      <c r="K1095" s="55">
        <v>0</v>
      </c>
      <c r="L1095" s="54" t="s">
        <v>1065</v>
      </c>
      <c r="M1095" s="54" t="s">
        <v>793</v>
      </c>
      <c r="N1095" s="55">
        <v>0</v>
      </c>
      <c r="O1095" s="55">
        <v>4011131.77</v>
      </c>
      <c r="P1095" s="55">
        <v>-5123734.16</v>
      </c>
      <c r="Q1095" s="55">
        <v>0</v>
      </c>
      <c r="R1095" s="55">
        <v>-1112602.3899999999</v>
      </c>
      <c r="S1095" s="55">
        <v>0</v>
      </c>
      <c r="T1095" s="55">
        <v>0</v>
      </c>
      <c r="U1095" s="55">
        <v>4011131.77</v>
      </c>
      <c r="V1095" s="55">
        <v>-5123734.16</v>
      </c>
      <c r="W1095" s="55">
        <v>0</v>
      </c>
      <c r="X1095" s="55">
        <v>-1112602.3899999999</v>
      </c>
      <c r="Y1095" s="55">
        <v>0</v>
      </c>
      <c r="Z1095" s="61">
        <f t="shared" si="59"/>
        <v>-0.51237341599999997</v>
      </c>
      <c r="AA1095" s="59" t="str">
        <f>HLOOKUP(F1095,'HY Financials'!$4:$4,1,0)</f>
        <v>HEEQTF</v>
      </c>
    </row>
    <row r="1096" spans="1:27">
      <c r="A1096" s="60" t="str">
        <f>IFERROR(VLOOKUP(J1096,'TB mapping'!A:D,4,0),0)</f>
        <v>Ignore</v>
      </c>
      <c r="B1096" s="60" t="str">
        <f>IFERROR(VLOOKUP(J1096,'TB mapping'!A:C,3,0),0)</f>
        <v>Ignore</v>
      </c>
      <c r="C1096" s="60" t="str">
        <f t="shared" si="57"/>
        <v>HEEQTFIgnore</v>
      </c>
      <c r="D1096" s="60" t="str">
        <f t="shared" si="58"/>
        <v>HEEQTFIgnore</v>
      </c>
      <c r="E1096" s="54" t="s">
        <v>790</v>
      </c>
      <c r="F1096" s="54" t="s">
        <v>4</v>
      </c>
      <c r="G1096" s="54" t="s">
        <v>1198</v>
      </c>
      <c r="H1096" s="55">
        <v>303000</v>
      </c>
      <c r="I1096" s="54" t="s">
        <v>825</v>
      </c>
      <c r="J1096" s="55">
        <v>390000</v>
      </c>
      <c r="K1096" s="55">
        <v>0</v>
      </c>
      <c r="L1096" s="54" t="s">
        <v>827</v>
      </c>
      <c r="M1096" s="54" t="s">
        <v>793</v>
      </c>
      <c r="N1096" s="55">
        <v>0</v>
      </c>
      <c r="O1096" s="55">
        <v>4908565587.6899996</v>
      </c>
      <c r="P1096" s="55">
        <v>0</v>
      </c>
      <c r="Q1096" s="55">
        <v>0</v>
      </c>
      <c r="R1096" s="55">
        <v>0</v>
      </c>
      <c r="S1096" s="55">
        <v>4908565587.6899996</v>
      </c>
      <c r="T1096" s="55">
        <v>0</v>
      </c>
      <c r="U1096" s="55">
        <v>4908565587.6899996</v>
      </c>
      <c r="V1096" s="55">
        <v>0</v>
      </c>
      <c r="W1096" s="55">
        <v>0</v>
      </c>
      <c r="X1096" s="55">
        <v>0</v>
      </c>
      <c r="Y1096" s="55">
        <v>4908565587.6899996</v>
      </c>
      <c r="Z1096" s="61">
        <f t="shared" si="59"/>
        <v>0</v>
      </c>
      <c r="AA1096" s="59" t="str">
        <f>HLOOKUP(F1096,'HY Financials'!$4:$4,1,0)</f>
        <v>HEEQTF</v>
      </c>
    </row>
    <row r="1097" spans="1:27">
      <c r="A1097" s="60" t="str">
        <f>IFERROR(VLOOKUP(J1097,'TB mapping'!A:D,4,0),0)</f>
        <v>Ignore</v>
      </c>
      <c r="B1097" s="60" t="str">
        <f>IFERROR(VLOOKUP(J1097,'TB mapping'!A:C,3,0),0)</f>
        <v>Ignore</v>
      </c>
      <c r="C1097" s="60" t="str">
        <f t="shared" si="57"/>
        <v>HEEQTFIgnore</v>
      </c>
      <c r="D1097" s="60" t="str">
        <f t="shared" si="58"/>
        <v>HEEQTFIgnore</v>
      </c>
      <c r="E1097" s="54" t="s">
        <v>790</v>
      </c>
      <c r="F1097" s="54" t="s">
        <v>4</v>
      </c>
      <c r="G1097" s="54" t="s">
        <v>1198</v>
      </c>
      <c r="H1097" s="55">
        <v>303000</v>
      </c>
      <c r="I1097" s="54" t="s">
        <v>825</v>
      </c>
      <c r="J1097" s="55">
        <v>390405</v>
      </c>
      <c r="K1097" s="55">
        <v>0</v>
      </c>
      <c r="L1097" s="54" t="s">
        <v>828</v>
      </c>
      <c r="M1097" s="54" t="s">
        <v>793</v>
      </c>
      <c r="N1097" s="55">
        <v>-276983293.74000001</v>
      </c>
      <c r="O1097" s="55">
        <v>0</v>
      </c>
      <c r="P1097" s="55">
        <v>0</v>
      </c>
      <c r="Q1097" s="55">
        <v>0</v>
      </c>
      <c r="R1097" s="55">
        <v>-276983293.74000001</v>
      </c>
      <c r="S1097" s="55">
        <v>0</v>
      </c>
      <c r="T1097" s="55">
        <v>-276983293.74000001</v>
      </c>
      <c r="U1097" s="55">
        <v>0</v>
      </c>
      <c r="V1097" s="55">
        <v>0</v>
      </c>
      <c r="W1097" s="55">
        <v>0</v>
      </c>
      <c r="X1097" s="55">
        <v>-276983293.74000001</v>
      </c>
      <c r="Y1097" s="55">
        <v>0</v>
      </c>
      <c r="Z1097" s="61">
        <f t="shared" si="59"/>
        <v>0</v>
      </c>
      <c r="AA1097" s="59" t="str">
        <f>HLOOKUP(F1097,'HY Financials'!$4:$4,1,0)</f>
        <v>HEEQTF</v>
      </c>
    </row>
    <row r="1098" spans="1:27">
      <c r="A1098" s="60" t="str">
        <f>IFERROR(VLOOKUP(J1098,'TB mapping'!A:D,4,0),0)</f>
        <v>Ignore</v>
      </c>
      <c r="B1098" s="60" t="str">
        <f>IFERROR(VLOOKUP(J1098,'TB mapping'!A:C,3,0),0)</f>
        <v>Ignore</v>
      </c>
      <c r="C1098" s="60" t="str">
        <f t="shared" si="57"/>
        <v>HEEQTFIgnore</v>
      </c>
      <c r="D1098" s="60" t="str">
        <f t="shared" si="58"/>
        <v>HEEQTFIgnore</v>
      </c>
      <c r="E1098" s="54" t="s">
        <v>790</v>
      </c>
      <c r="F1098" s="54" t="s">
        <v>4</v>
      </c>
      <c r="G1098" s="54" t="s">
        <v>1198</v>
      </c>
      <c r="H1098" s="55">
        <v>303000</v>
      </c>
      <c r="I1098" s="54" t="s">
        <v>825</v>
      </c>
      <c r="J1098" s="55">
        <v>390406</v>
      </c>
      <c r="K1098" s="55">
        <v>0</v>
      </c>
      <c r="L1098" s="54" t="s">
        <v>1148</v>
      </c>
      <c r="M1098" s="54" t="s">
        <v>793</v>
      </c>
      <c r="N1098" s="55">
        <v>-33721.9</v>
      </c>
      <c r="O1098" s="55">
        <v>0</v>
      </c>
      <c r="P1098" s="55">
        <v>0</v>
      </c>
      <c r="Q1098" s="55">
        <v>0</v>
      </c>
      <c r="R1098" s="55">
        <v>-33721.9</v>
      </c>
      <c r="S1098" s="55">
        <v>0</v>
      </c>
      <c r="T1098" s="55">
        <v>-33721.9</v>
      </c>
      <c r="U1098" s="55">
        <v>0</v>
      </c>
      <c r="V1098" s="55">
        <v>0</v>
      </c>
      <c r="W1098" s="55">
        <v>0</v>
      </c>
      <c r="X1098" s="55">
        <v>-33721.9</v>
      </c>
      <c r="Y1098" s="55">
        <v>0</v>
      </c>
      <c r="Z1098" s="61">
        <f t="shared" si="59"/>
        <v>0</v>
      </c>
      <c r="AA1098" s="59" t="str">
        <f>HLOOKUP(F1098,'HY Financials'!$4:$4,1,0)</f>
        <v>HEEQTF</v>
      </c>
    </row>
    <row r="1099" spans="1:27">
      <c r="A1099" s="60" t="str">
        <f>IFERROR(VLOOKUP(J1099,'TB mapping'!A:D,4,0),0)</f>
        <v>Ignore</v>
      </c>
      <c r="B1099" s="60" t="str">
        <f>IFERROR(VLOOKUP(J1099,'TB mapping'!A:C,3,0),0)</f>
        <v>Ignore</v>
      </c>
      <c r="C1099" s="60" t="str">
        <f t="shared" si="57"/>
        <v>HEEQTFIgnore</v>
      </c>
      <c r="D1099" s="60" t="str">
        <f t="shared" si="58"/>
        <v>HEEQTFIgnore</v>
      </c>
      <c r="E1099" s="54" t="s">
        <v>790</v>
      </c>
      <c r="F1099" s="54" t="s">
        <v>4</v>
      </c>
      <c r="G1099" s="54" t="s">
        <v>1198</v>
      </c>
      <c r="H1099" s="55">
        <v>303000</v>
      </c>
      <c r="I1099" s="54" t="s">
        <v>825</v>
      </c>
      <c r="J1099" s="55">
        <v>390407</v>
      </c>
      <c r="K1099" s="55">
        <v>0</v>
      </c>
      <c r="L1099" s="54" t="s">
        <v>829</v>
      </c>
      <c r="M1099" s="54" t="s">
        <v>793</v>
      </c>
      <c r="N1099" s="55">
        <v>0</v>
      </c>
      <c r="O1099" s="55">
        <v>2259001144.5</v>
      </c>
      <c r="P1099" s="55">
        <v>0</v>
      </c>
      <c r="Q1099" s="55">
        <v>0</v>
      </c>
      <c r="R1099" s="55">
        <v>0</v>
      </c>
      <c r="S1099" s="55">
        <v>2259001144.5</v>
      </c>
      <c r="T1099" s="55">
        <v>0</v>
      </c>
      <c r="U1099" s="55">
        <v>2259001144.5</v>
      </c>
      <c r="V1099" s="55">
        <v>0</v>
      </c>
      <c r="W1099" s="55">
        <v>0</v>
      </c>
      <c r="X1099" s="55">
        <v>0</v>
      </c>
      <c r="Y1099" s="55">
        <v>2259001144.5</v>
      </c>
      <c r="Z1099" s="61">
        <f t="shared" si="59"/>
        <v>0</v>
      </c>
      <c r="AA1099" s="59" t="str">
        <f>HLOOKUP(F1099,'HY Financials'!$4:$4,1,0)</f>
        <v>HEEQTF</v>
      </c>
    </row>
    <row r="1100" spans="1:27">
      <c r="A1100" s="60" t="str">
        <f>IFERROR(VLOOKUP(J1100,'TB mapping'!A:D,4,0),0)</f>
        <v>Ignore</v>
      </c>
      <c r="B1100" s="60" t="str">
        <f>IFERROR(VLOOKUP(J1100,'TB mapping'!A:C,3,0),0)</f>
        <v>Ignore</v>
      </c>
      <c r="C1100" s="60" t="str">
        <f t="shared" si="57"/>
        <v>HEEQTFIgnore</v>
      </c>
      <c r="D1100" s="60" t="str">
        <f t="shared" si="58"/>
        <v>HEEQTFIgnore</v>
      </c>
      <c r="E1100" s="54" t="s">
        <v>790</v>
      </c>
      <c r="F1100" s="54" t="s">
        <v>4</v>
      </c>
      <c r="G1100" s="54" t="s">
        <v>1198</v>
      </c>
      <c r="H1100" s="55">
        <v>303000</v>
      </c>
      <c r="I1100" s="54" t="s">
        <v>825</v>
      </c>
      <c r="J1100" s="55">
        <v>390409</v>
      </c>
      <c r="K1100" s="55">
        <v>0</v>
      </c>
      <c r="L1100" s="54" t="s">
        <v>830</v>
      </c>
      <c r="M1100" s="54" t="s">
        <v>793</v>
      </c>
      <c r="N1100" s="55">
        <v>-682206854.19000006</v>
      </c>
      <c r="O1100" s="55">
        <v>0</v>
      </c>
      <c r="P1100" s="55">
        <v>0</v>
      </c>
      <c r="Q1100" s="55">
        <v>0</v>
      </c>
      <c r="R1100" s="55">
        <v>-682206854.19000006</v>
      </c>
      <c r="S1100" s="55">
        <v>0</v>
      </c>
      <c r="T1100" s="55">
        <v>-682206854.19000006</v>
      </c>
      <c r="U1100" s="55">
        <v>0</v>
      </c>
      <c r="V1100" s="55">
        <v>0</v>
      </c>
      <c r="W1100" s="55">
        <v>0</v>
      </c>
      <c r="X1100" s="55">
        <v>-682206854.19000006</v>
      </c>
      <c r="Y1100" s="55">
        <v>0</v>
      </c>
      <c r="Z1100" s="61">
        <f t="shared" si="59"/>
        <v>0</v>
      </c>
      <c r="AA1100" s="59" t="str">
        <f>HLOOKUP(F1100,'HY Financials'!$4:$4,1,0)</f>
        <v>HEEQTF</v>
      </c>
    </row>
    <row r="1101" spans="1:27">
      <c r="A1101" s="60" t="str">
        <f>IFERROR(VLOOKUP(J1101,'TB mapping'!A:D,4,0),0)</f>
        <v>Ignore</v>
      </c>
      <c r="B1101" s="60" t="str">
        <f>IFERROR(VLOOKUP(J1101,'TB mapping'!A:C,3,0),0)</f>
        <v>Ignore</v>
      </c>
      <c r="C1101" s="60" t="str">
        <f t="shared" si="57"/>
        <v>HEEQTFIgnore</v>
      </c>
      <c r="D1101" s="60" t="str">
        <f t="shared" si="58"/>
        <v>HEEQTFIgnore</v>
      </c>
      <c r="E1101" s="54" t="s">
        <v>790</v>
      </c>
      <c r="F1101" s="54" t="s">
        <v>4</v>
      </c>
      <c r="G1101" s="54" t="s">
        <v>1198</v>
      </c>
      <c r="H1101" s="55">
        <v>303000</v>
      </c>
      <c r="I1101" s="54" t="s">
        <v>825</v>
      </c>
      <c r="J1101" s="55">
        <v>390445</v>
      </c>
      <c r="K1101" s="55">
        <v>0</v>
      </c>
      <c r="L1101" s="54" t="s">
        <v>881</v>
      </c>
      <c r="M1101" s="54" t="s">
        <v>793</v>
      </c>
      <c r="N1101" s="55">
        <v>-574071153.37</v>
      </c>
      <c r="O1101" s="55">
        <v>0</v>
      </c>
      <c r="P1101" s="55">
        <v>0</v>
      </c>
      <c r="Q1101" s="55">
        <v>0</v>
      </c>
      <c r="R1101" s="55">
        <v>-574071153.37</v>
      </c>
      <c r="S1101" s="55">
        <v>0</v>
      </c>
      <c r="T1101" s="55">
        <v>-574071153.37</v>
      </c>
      <c r="U1101" s="55">
        <v>0</v>
      </c>
      <c r="V1101" s="55">
        <v>0</v>
      </c>
      <c r="W1101" s="55">
        <v>0</v>
      </c>
      <c r="X1101" s="55">
        <v>-574071153.37</v>
      </c>
      <c r="Y1101" s="55">
        <v>0</v>
      </c>
      <c r="Z1101" s="61">
        <f t="shared" si="59"/>
        <v>0</v>
      </c>
      <c r="AA1101" s="59" t="str">
        <f>HLOOKUP(F1101,'HY Financials'!$4:$4,1,0)</f>
        <v>HEEQTF</v>
      </c>
    </row>
    <row r="1102" spans="1:27">
      <c r="A1102" s="60" t="str">
        <f>IFERROR(VLOOKUP(J1102,'TB mapping'!A:D,4,0),0)</f>
        <v>Ignore</v>
      </c>
      <c r="B1102" s="60" t="str">
        <f>IFERROR(VLOOKUP(J1102,'TB mapping'!A:C,3,0),0)</f>
        <v>Ignore</v>
      </c>
      <c r="C1102" s="60" t="str">
        <f t="shared" si="57"/>
        <v>HEEQTFIgnore</v>
      </c>
      <c r="D1102" s="60" t="str">
        <f t="shared" si="58"/>
        <v>HEEQTFIgnore</v>
      </c>
      <c r="E1102" s="54" t="s">
        <v>790</v>
      </c>
      <c r="F1102" s="54" t="s">
        <v>4</v>
      </c>
      <c r="G1102" s="54" t="s">
        <v>1198</v>
      </c>
      <c r="H1102" s="55">
        <v>303000</v>
      </c>
      <c r="I1102" s="54" t="s">
        <v>825</v>
      </c>
      <c r="J1102" s="55">
        <v>390446</v>
      </c>
      <c r="K1102" s="55">
        <v>0</v>
      </c>
      <c r="L1102" s="54" t="s">
        <v>1066</v>
      </c>
      <c r="M1102" s="54" t="s">
        <v>793</v>
      </c>
      <c r="N1102" s="55">
        <v>-8102107.0899999999</v>
      </c>
      <c r="O1102" s="55">
        <v>0</v>
      </c>
      <c r="P1102" s="55">
        <v>0</v>
      </c>
      <c r="Q1102" s="55">
        <v>0</v>
      </c>
      <c r="R1102" s="55">
        <v>-8102107.0899999999</v>
      </c>
      <c r="S1102" s="55">
        <v>0</v>
      </c>
      <c r="T1102" s="55">
        <v>-8102107.0899999999</v>
      </c>
      <c r="U1102" s="55">
        <v>0</v>
      </c>
      <c r="V1102" s="55">
        <v>0</v>
      </c>
      <c r="W1102" s="55">
        <v>0</v>
      </c>
      <c r="X1102" s="55">
        <v>-8102107.0899999999</v>
      </c>
      <c r="Y1102" s="55">
        <v>0</v>
      </c>
      <c r="Z1102" s="61">
        <f t="shared" si="59"/>
        <v>0</v>
      </c>
      <c r="AA1102" s="59" t="str">
        <f>HLOOKUP(F1102,'HY Financials'!$4:$4,1,0)</f>
        <v>HEEQTF</v>
      </c>
    </row>
    <row r="1103" spans="1:27">
      <c r="A1103" s="60">
        <f>IFERROR(VLOOKUP(J1103,'TB mapping'!A:D,4,0),0)</f>
        <v>0</v>
      </c>
      <c r="B1103" s="60">
        <f>IFERROR(VLOOKUP(J1103,'TB mapping'!A:C,3,0),0)</f>
        <v>5.3</v>
      </c>
      <c r="C1103" s="60" t="str">
        <f t="shared" si="57"/>
        <v>HEEQTF0</v>
      </c>
      <c r="D1103" s="60" t="str">
        <f t="shared" si="58"/>
        <v>HEEQTF5.3</v>
      </c>
      <c r="E1103" s="54" t="s">
        <v>790</v>
      </c>
      <c r="F1103" s="54" t="s">
        <v>4</v>
      </c>
      <c r="G1103" s="54" t="s">
        <v>1198</v>
      </c>
      <c r="H1103" s="55">
        <v>410000</v>
      </c>
      <c r="I1103" s="54" t="s">
        <v>931</v>
      </c>
      <c r="J1103" s="55">
        <v>411100</v>
      </c>
      <c r="K1103" s="55">
        <v>0</v>
      </c>
      <c r="L1103" s="54" t="s">
        <v>996</v>
      </c>
      <c r="M1103" s="54" t="s">
        <v>793</v>
      </c>
      <c r="N1103" s="55">
        <v>0</v>
      </c>
      <c r="O1103" s="55">
        <v>630759695.62</v>
      </c>
      <c r="P1103" s="55">
        <v>0</v>
      </c>
      <c r="Q1103" s="55">
        <v>549205923.17999995</v>
      </c>
      <c r="R1103" s="55">
        <v>0</v>
      </c>
      <c r="S1103" s="55">
        <v>1179965618.8</v>
      </c>
      <c r="T1103" s="55">
        <v>0</v>
      </c>
      <c r="U1103" s="55">
        <v>630759695.62</v>
      </c>
      <c r="V1103" s="55">
        <v>0</v>
      </c>
      <c r="W1103" s="55">
        <v>549205923.17999995</v>
      </c>
      <c r="X1103" s="55">
        <v>0</v>
      </c>
      <c r="Y1103" s="55">
        <v>1179965618.8</v>
      </c>
      <c r="Z1103" s="61">
        <f t="shared" si="59"/>
        <v>54.920592317999997</v>
      </c>
      <c r="AA1103" s="59" t="str">
        <f>HLOOKUP(F1103,'HY Financials'!$4:$4,1,0)</f>
        <v>HEEQTF</v>
      </c>
    </row>
    <row r="1104" spans="1:27">
      <c r="A1104" s="60">
        <f>IFERROR(VLOOKUP(J1104,'TB mapping'!A:D,4,0),0)</f>
        <v>0</v>
      </c>
      <c r="B1104" s="60" t="str">
        <f>IFERROR(VLOOKUP(J1104,'TB mapping'!A:C,3,0),0)</f>
        <v>ignore</v>
      </c>
      <c r="C1104" s="60" t="str">
        <f t="shared" si="57"/>
        <v>HEEQTF0</v>
      </c>
      <c r="D1104" s="60" t="str">
        <f t="shared" si="58"/>
        <v>HEEQTFignore</v>
      </c>
      <c r="E1104" s="54" t="s">
        <v>790</v>
      </c>
      <c r="F1104" s="54" t="s">
        <v>4</v>
      </c>
      <c r="G1104" s="54" t="s">
        <v>1198</v>
      </c>
      <c r="H1104" s="55">
        <v>430000</v>
      </c>
      <c r="I1104" s="54" t="s">
        <v>831</v>
      </c>
      <c r="J1104" s="55">
        <v>431100</v>
      </c>
      <c r="K1104" s="55">
        <v>0</v>
      </c>
      <c r="L1104" s="54" t="s">
        <v>997</v>
      </c>
      <c r="M1104" s="54" t="s">
        <v>793</v>
      </c>
      <c r="N1104" s="55">
        <v>0</v>
      </c>
      <c r="O1104" s="55">
        <v>2950385392.3699999</v>
      </c>
      <c r="P1104" s="55">
        <v>-616747071.53999996</v>
      </c>
      <c r="Q1104" s="55">
        <v>0</v>
      </c>
      <c r="R1104" s="55">
        <v>0</v>
      </c>
      <c r="S1104" s="55">
        <v>2333638320.8299999</v>
      </c>
      <c r="T1104" s="55">
        <v>0</v>
      </c>
      <c r="U1104" s="55">
        <v>2950385392.3699999</v>
      </c>
      <c r="V1104" s="55">
        <v>-616747071.53999996</v>
      </c>
      <c r="W1104" s="55">
        <v>0</v>
      </c>
      <c r="X1104" s="55">
        <v>0</v>
      </c>
      <c r="Y1104" s="55">
        <v>2333638320.8299999</v>
      </c>
      <c r="Z1104" s="61">
        <f t="shared" si="59"/>
        <v>-61.674707153999996</v>
      </c>
      <c r="AA1104" s="59" t="str">
        <f>HLOOKUP(F1104,'HY Financials'!$4:$4,1,0)</f>
        <v>HEEQTF</v>
      </c>
    </row>
    <row r="1105" spans="1:30">
      <c r="A1105" s="60">
        <f>IFERROR(VLOOKUP(J1105,'TB mapping'!A:D,4,0),0)</f>
        <v>0</v>
      </c>
      <c r="B1105" s="60">
        <f>IFERROR(VLOOKUP(J1105,'TB mapping'!A:C,3,0),0)</f>
        <v>5.0999999999999996</v>
      </c>
      <c r="C1105" s="60" t="str">
        <f t="shared" si="57"/>
        <v>HEEQTF0</v>
      </c>
      <c r="D1105" s="60" t="str">
        <f t="shared" si="58"/>
        <v>HEEQTF5.1</v>
      </c>
      <c r="E1105" s="54" t="s">
        <v>790</v>
      </c>
      <c r="F1105" s="54" t="s">
        <v>4</v>
      </c>
      <c r="G1105" s="54" t="s">
        <v>1198</v>
      </c>
      <c r="H1105" s="55">
        <v>450000</v>
      </c>
      <c r="I1105" s="54" t="s">
        <v>834</v>
      </c>
      <c r="J1105" s="55">
        <v>451100</v>
      </c>
      <c r="K1105" s="55">
        <v>0</v>
      </c>
      <c r="L1105" s="54" t="s">
        <v>998</v>
      </c>
      <c r="M1105" s="54" t="s">
        <v>793</v>
      </c>
      <c r="N1105" s="55">
        <v>0</v>
      </c>
      <c r="O1105" s="55">
        <v>40927250</v>
      </c>
      <c r="P1105" s="55">
        <v>0</v>
      </c>
      <c r="Q1105" s="55">
        <v>19120500</v>
      </c>
      <c r="R1105" s="55">
        <v>0</v>
      </c>
      <c r="S1105" s="55">
        <v>60047750</v>
      </c>
      <c r="T1105" s="55">
        <v>0</v>
      </c>
      <c r="U1105" s="55">
        <v>40927250</v>
      </c>
      <c r="V1105" s="55">
        <v>0</v>
      </c>
      <c r="W1105" s="55">
        <v>19120500</v>
      </c>
      <c r="X1105" s="55">
        <v>0</v>
      </c>
      <c r="Y1105" s="55">
        <v>60047750</v>
      </c>
      <c r="Z1105" s="61">
        <f t="shared" si="59"/>
        <v>1.91205</v>
      </c>
      <c r="AA1105" s="59" t="str">
        <f>HLOOKUP(F1105,'HY Financials'!$4:$4,1,0)</f>
        <v>HEEQTF</v>
      </c>
    </row>
    <row r="1106" spans="1:30">
      <c r="A1106" s="60">
        <f>IFERROR(VLOOKUP(J1106,'TB mapping'!A:D,4,0),0)</f>
        <v>0</v>
      </c>
      <c r="B1106" s="60">
        <f>IFERROR(VLOOKUP(J1106,'TB mapping'!A:C,3,0),0)</f>
        <v>5.2</v>
      </c>
      <c r="C1106" s="60" t="str">
        <f t="shared" si="57"/>
        <v>HEEQTF0</v>
      </c>
      <c r="D1106" s="60" t="str">
        <f t="shared" si="58"/>
        <v>HEEQTF5.2</v>
      </c>
      <c r="E1106" s="54" t="s">
        <v>790</v>
      </c>
      <c r="F1106" s="54" t="s">
        <v>4</v>
      </c>
      <c r="G1106" s="54" t="s">
        <v>1198</v>
      </c>
      <c r="H1106" s="55">
        <v>450000</v>
      </c>
      <c r="I1106" s="54" t="s">
        <v>834</v>
      </c>
      <c r="J1106" s="55">
        <v>452229</v>
      </c>
      <c r="K1106" s="55">
        <v>0</v>
      </c>
      <c r="L1106" s="54" t="s">
        <v>837</v>
      </c>
      <c r="M1106" s="54" t="s">
        <v>793</v>
      </c>
      <c r="N1106" s="55">
        <v>0</v>
      </c>
      <c r="O1106" s="55">
        <v>1314.67</v>
      </c>
      <c r="P1106" s="55">
        <v>0</v>
      </c>
      <c r="Q1106" s="55">
        <v>3448.23</v>
      </c>
      <c r="R1106" s="55">
        <v>0</v>
      </c>
      <c r="S1106" s="55">
        <v>4762.9000000000005</v>
      </c>
      <c r="T1106" s="55">
        <v>0</v>
      </c>
      <c r="U1106" s="55">
        <v>1314.67</v>
      </c>
      <c r="V1106" s="55">
        <v>0</v>
      </c>
      <c r="W1106" s="55">
        <v>3448.23</v>
      </c>
      <c r="X1106" s="55">
        <v>0</v>
      </c>
      <c r="Y1106" s="55">
        <v>4762.9000000000005</v>
      </c>
      <c r="Z1106" s="61">
        <f t="shared" si="59"/>
        <v>3.4482300000000002E-4</v>
      </c>
      <c r="AA1106" s="59" t="str">
        <f>HLOOKUP(F1106,'HY Financials'!$4:$4,1,0)</f>
        <v>HEEQTF</v>
      </c>
    </row>
    <row r="1107" spans="1:30">
      <c r="A1107" s="60">
        <f>IFERROR(VLOOKUP(J1107,'TB mapping'!A:D,4,0),0)</f>
        <v>0</v>
      </c>
      <c r="B1107" s="60">
        <f>IFERROR(VLOOKUP(J1107,'TB mapping'!A:C,3,0),0)</f>
        <v>5.2</v>
      </c>
      <c r="C1107" s="60" t="str">
        <f t="shared" si="57"/>
        <v>HEEQTF0</v>
      </c>
      <c r="D1107" s="60" t="str">
        <f t="shared" si="58"/>
        <v>HEEQTF5.2</v>
      </c>
      <c r="E1107" s="54" t="s">
        <v>790</v>
      </c>
      <c r="F1107" s="54" t="s">
        <v>4</v>
      </c>
      <c r="G1107" s="54" t="s">
        <v>1198</v>
      </c>
      <c r="H1107" s="55">
        <v>450000</v>
      </c>
      <c r="I1107" s="54" t="s">
        <v>834</v>
      </c>
      <c r="J1107" s="55">
        <v>452230</v>
      </c>
      <c r="K1107" s="55">
        <v>0</v>
      </c>
      <c r="L1107" s="54" t="s">
        <v>838</v>
      </c>
      <c r="M1107" s="54" t="s">
        <v>793</v>
      </c>
      <c r="N1107" s="55">
        <v>0</v>
      </c>
      <c r="O1107" s="55">
        <v>1255890.3400000001</v>
      </c>
      <c r="P1107" s="55">
        <v>0</v>
      </c>
      <c r="Q1107" s="55">
        <v>433168.8</v>
      </c>
      <c r="R1107" s="55">
        <v>0</v>
      </c>
      <c r="S1107" s="55">
        <v>1689059.14</v>
      </c>
      <c r="T1107" s="55">
        <v>0</v>
      </c>
      <c r="U1107" s="55">
        <v>1255890.3400000001</v>
      </c>
      <c r="V1107" s="55">
        <v>0</v>
      </c>
      <c r="W1107" s="55">
        <v>433168.8</v>
      </c>
      <c r="X1107" s="55">
        <v>0</v>
      </c>
      <c r="Y1107" s="55">
        <v>1689059.14</v>
      </c>
      <c r="Z1107" s="61">
        <f t="shared" si="59"/>
        <v>4.3316880000000002E-2</v>
      </c>
      <c r="AA1107" s="59" t="str">
        <f>HLOOKUP(F1107,'HY Financials'!$4:$4,1,0)</f>
        <v>HEEQTF</v>
      </c>
    </row>
    <row r="1108" spans="1:30">
      <c r="A1108" s="60">
        <f>IFERROR(VLOOKUP(J1108,'TB mapping'!A:D,4,0),0)</f>
        <v>0</v>
      </c>
      <c r="B1108" s="60">
        <f>IFERROR(VLOOKUP(J1108,'TB mapping'!A:C,3,0),0)</f>
        <v>5.2</v>
      </c>
      <c r="C1108" s="60" t="str">
        <f t="shared" si="57"/>
        <v>HEEQTF0</v>
      </c>
      <c r="D1108" s="60" t="str">
        <f t="shared" si="58"/>
        <v>HEEQTF5.2</v>
      </c>
      <c r="E1108" s="54" t="s">
        <v>790</v>
      </c>
      <c r="F1108" s="54" t="s">
        <v>4</v>
      </c>
      <c r="G1108" s="54" t="s">
        <v>1198</v>
      </c>
      <c r="H1108" s="55">
        <v>450000</v>
      </c>
      <c r="I1108" s="54" t="s">
        <v>834</v>
      </c>
      <c r="J1108" s="55">
        <v>452247</v>
      </c>
      <c r="K1108" s="55">
        <v>0</v>
      </c>
      <c r="L1108" s="54" t="s">
        <v>1346</v>
      </c>
      <c r="M1108" s="54" t="s">
        <v>793</v>
      </c>
      <c r="N1108" s="55">
        <v>0</v>
      </c>
      <c r="O1108" s="55">
        <v>552477.07999999996</v>
      </c>
      <c r="P1108" s="55">
        <v>0</v>
      </c>
      <c r="Q1108" s="55">
        <v>1584177.29</v>
      </c>
      <c r="R1108" s="55">
        <v>0</v>
      </c>
      <c r="S1108" s="55">
        <v>2136654.37</v>
      </c>
      <c r="T1108" s="55">
        <v>0</v>
      </c>
      <c r="U1108" s="55">
        <v>552477.07999999996</v>
      </c>
      <c r="V1108" s="55">
        <v>0</v>
      </c>
      <c r="W1108" s="55">
        <v>1584177.29</v>
      </c>
      <c r="X1108" s="55">
        <v>0</v>
      </c>
      <c r="Y1108" s="55">
        <v>2136654.37</v>
      </c>
      <c r="Z1108" s="61">
        <f t="shared" si="59"/>
        <v>0.15841772900000001</v>
      </c>
      <c r="AA1108" s="59" t="str">
        <f>HLOOKUP(F1108,'HY Financials'!$4:$4,1,0)</f>
        <v>HEEQTF</v>
      </c>
    </row>
    <row r="1109" spans="1:30">
      <c r="A1109" s="60">
        <f>IFERROR(VLOOKUP(J1109,'TB mapping'!A:D,4,0),0)</f>
        <v>0</v>
      </c>
      <c r="B1109" s="60">
        <f>IFERROR(VLOOKUP(J1109,'TB mapping'!A:C,3,0),0)</f>
        <v>5.5</v>
      </c>
      <c r="C1109" s="60" t="str">
        <f t="shared" si="57"/>
        <v>HEEQTF0</v>
      </c>
      <c r="D1109" s="60" t="str">
        <f t="shared" si="58"/>
        <v>HEEQTF5.5</v>
      </c>
      <c r="E1109" s="54" t="s">
        <v>790</v>
      </c>
      <c r="F1109" s="54" t="s">
        <v>4</v>
      </c>
      <c r="G1109" s="54" t="s">
        <v>1198</v>
      </c>
      <c r="H1109" s="55">
        <v>460000</v>
      </c>
      <c r="I1109" s="54" t="s">
        <v>839</v>
      </c>
      <c r="J1109" s="55">
        <v>455103</v>
      </c>
      <c r="K1109" s="55">
        <v>0</v>
      </c>
      <c r="L1109" s="54" t="s">
        <v>999</v>
      </c>
      <c r="M1109" s="54" t="s">
        <v>793</v>
      </c>
      <c r="N1109" s="55">
        <v>0</v>
      </c>
      <c r="O1109" s="55">
        <v>777985</v>
      </c>
      <c r="P1109" s="55">
        <v>0</v>
      </c>
      <c r="Q1109" s="55">
        <v>1222634.92</v>
      </c>
      <c r="R1109" s="55">
        <v>0</v>
      </c>
      <c r="S1109" s="55">
        <v>2000619.92</v>
      </c>
      <c r="T1109" s="55">
        <v>0</v>
      </c>
      <c r="U1109" s="55">
        <v>777985</v>
      </c>
      <c r="V1109" s="55">
        <v>0</v>
      </c>
      <c r="W1109" s="55">
        <v>1222634.92</v>
      </c>
      <c r="X1109" s="55">
        <v>0</v>
      </c>
      <c r="Y1109" s="55">
        <v>2000619.92</v>
      </c>
      <c r="Z1109" s="61">
        <f t="shared" si="59"/>
        <v>0.12226349199999999</v>
      </c>
      <c r="AA1109" s="59" t="str">
        <f>HLOOKUP(F1109,'HY Financials'!$4:$4,1,0)</f>
        <v>HEEQTF</v>
      </c>
    </row>
    <row r="1110" spans="1:30">
      <c r="A1110" s="60">
        <f>IFERROR(VLOOKUP(J1110,'TB mapping'!A:D,4,0),0)</f>
        <v>0</v>
      </c>
      <c r="B1110" s="60">
        <f>IFERROR(VLOOKUP(J1110,'TB mapping'!A:C,3,0),0)</f>
        <v>5.5</v>
      </c>
      <c r="C1110" s="60" t="str">
        <f t="shared" si="57"/>
        <v>HEEQTF0</v>
      </c>
      <c r="D1110" s="60" t="str">
        <f t="shared" si="58"/>
        <v>HEEQTF5.5</v>
      </c>
      <c r="E1110" s="54" t="s">
        <v>790</v>
      </c>
      <c r="F1110" s="54" t="s">
        <v>4</v>
      </c>
      <c r="G1110" s="54" t="s">
        <v>1198</v>
      </c>
      <c r="H1110" s="55">
        <v>460000</v>
      </c>
      <c r="I1110" s="54" t="s">
        <v>839</v>
      </c>
      <c r="J1110" s="55">
        <v>460100</v>
      </c>
      <c r="K1110" s="55">
        <v>0</v>
      </c>
      <c r="L1110" s="54" t="s">
        <v>940</v>
      </c>
      <c r="M1110" s="54" t="s">
        <v>793</v>
      </c>
      <c r="N1110" s="55">
        <v>-21340.44</v>
      </c>
      <c r="O1110" s="55">
        <v>0</v>
      </c>
      <c r="P1110" s="55">
        <v>0</v>
      </c>
      <c r="Q1110" s="55">
        <v>1953.34</v>
      </c>
      <c r="R1110" s="55">
        <v>-19387.100000000002</v>
      </c>
      <c r="S1110" s="55">
        <v>0</v>
      </c>
      <c r="T1110" s="55">
        <v>-21340.44</v>
      </c>
      <c r="U1110" s="55">
        <v>0</v>
      </c>
      <c r="V1110" s="55">
        <v>0</v>
      </c>
      <c r="W1110" s="55">
        <v>1953.34</v>
      </c>
      <c r="X1110" s="55">
        <v>-19387.100000000002</v>
      </c>
      <c r="Y1110" s="55">
        <v>0</v>
      </c>
      <c r="Z1110" s="61">
        <f t="shared" si="59"/>
        <v>1.95334E-4</v>
      </c>
      <c r="AA1110" s="59" t="str">
        <f>HLOOKUP(F1110,'HY Financials'!$4:$4,1,0)</f>
        <v>HEEQTF</v>
      </c>
      <c r="AD1110" s="59">
        <f>+Z1110*10^7</f>
        <v>1953.34</v>
      </c>
    </row>
    <row r="1111" spans="1:30">
      <c r="A1111" s="60">
        <f>IFERROR(VLOOKUP(J1111,'TB mapping'!A:D,4,0),0)</f>
        <v>0</v>
      </c>
      <c r="B1111" s="60">
        <f>IFERROR(VLOOKUP(J1111,'TB mapping'!A:C,3,0),0)</f>
        <v>5.5</v>
      </c>
      <c r="C1111" s="60" t="str">
        <f t="shared" si="57"/>
        <v>HEEQTF0</v>
      </c>
      <c r="D1111" s="60" t="str">
        <f t="shared" si="58"/>
        <v>HEEQTF5.5</v>
      </c>
      <c r="E1111" s="54" t="s">
        <v>790</v>
      </c>
      <c r="F1111" s="54" t="s">
        <v>4</v>
      </c>
      <c r="G1111" s="54" t="s">
        <v>1198</v>
      </c>
      <c r="H1111" s="55">
        <v>460000</v>
      </c>
      <c r="I1111" s="54" t="s">
        <v>839</v>
      </c>
      <c r="J1111" s="55">
        <v>460106</v>
      </c>
      <c r="K1111" s="55">
        <v>0</v>
      </c>
      <c r="L1111" s="54" t="s">
        <v>840</v>
      </c>
      <c r="M1111" s="54" t="s">
        <v>793</v>
      </c>
      <c r="N1111" s="55">
        <v>0</v>
      </c>
      <c r="O1111" s="55">
        <v>1015.24</v>
      </c>
      <c r="P1111" s="55">
        <v>-4530.07</v>
      </c>
      <c r="Q1111" s="55">
        <v>0</v>
      </c>
      <c r="R1111" s="55">
        <v>-3514.83</v>
      </c>
      <c r="S1111" s="55">
        <v>0</v>
      </c>
      <c r="T1111" s="55">
        <v>0</v>
      </c>
      <c r="U1111" s="55">
        <v>1015.24</v>
      </c>
      <c r="V1111" s="55">
        <v>-4530.07</v>
      </c>
      <c r="W1111" s="55">
        <v>0</v>
      </c>
      <c r="X1111" s="55">
        <v>-3514.83</v>
      </c>
      <c r="Y1111" s="55">
        <v>0</v>
      </c>
      <c r="Z1111" s="61">
        <f t="shared" si="59"/>
        <v>-4.5300699999999995E-4</v>
      </c>
      <c r="AA1111" s="59" t="str">
        <f>HLOOKUP(F1111,'HY Financials'!$4:$4,1,0)</f>
        <v>HEEQTF</v>
      </c>
      <c r="AD1111" s="59">
        <f>+Z1111*10^7</f>
        <v>-4530.07</v>
      </c>
    </row>
    <row r="1112" spans="1:30">
      <c r="A1112" s="60">
        <f>IFERROR(VLOOKUP(J1112,'TB mapping'!A:D,4,0),0)</f>
        <v>0</v>
      </c>
      <c r="B1112" s="60">
        <f>IFERROR(VLOOKUP(J1112,'TB mapping'!A:C,3,0),0)</f>
        <v>5.5</v>
      </c>
      <c r="C1112" s="60" t="str">
        <f t="shared" si="57"/>
        <v>HEEQTF0</v>
      </c>
      <c r="D1112" s="60" t="str">
        <f t="shared" si="58"/>
        <v>HEEQTF5.5</v>
      </c>
      <c r="E1112" s="54" t="s">
        <v>790</v>
      </c>
      <c r="F1112" s="54" t="s">
        <v>4</v>
      </c>
      <c r="G1112" s="54" t="s">
        <v>1198</v>
      </c>
      <c r="H1112" s="55">
        <v>460000</v>
      </c>
      <c r="I1112" s="54" t="s">
        <v>839</v>
      </c>
      <c r="J1112" s="55">
        <v>460108</v>
      </c>
      <c r="K1112" s="55">
        <v>0</v>
      </c>
      <c r="L1112" s="54" t="s">
        <v>841</v>
      </c>
      <c r="M1112" s="54" t="s">
        <v>793</v>
      </c>
      <c r="N1112" s="55">
        <v>0</v>
      </c>
      <c r="O1112" s="55">
        <v>18707.080000000002</v>
      </c>
      <c r="P1112" s="55">
        <v>0</v>
      </c>
      <c r="Q1112" s="55">
        <v>97.25</v>
      </c>
      <c r="R1112" s="55">
        <v>0</v>
      </c>
      <c r="S1112" s="55">
        <v>18804.330000000002</v>
      </c>
      <c r="T1112" s="55">
        <v>0</v>
      </c>
      <c r="U1112" s="55">
        <v>18707.080000000002</v>
      </c>
      <c r="V1112" s="55">
        <v>0</v>
      </c>
      <c r="W1112" s="55">
        <v>97.25</v>
      </c>
      <c r="X1112" s="55">
        <v>0</v>
      </c>
      <c r="Y1112" s="55">
        <v>18804.330000000002</v>
      </c>
      <c r="Z1112" s="61">
        <f t="shared" si="59"/>
        <v>9.7249999999999992E-6</v>
      </c>
      <c r="AA1112" s="59" t="str">
        <f>HLOOKUP(F1112,'HY Financials'!$4:$4,1,0)</f>
        <v>HEEQTF</v>
      </c>
      <c r="AD1112" s="59">
        <f>+Z1112*10^7</f>
        <v>97.249999999999986</v>
      </c>
    </row>
    <row r="1113" spans="1:30">
      <c r="A1113" s="60">
        <f>IFERROR(VLOOKUP(J1113,'TB mapping'!A:D,4,0),0)</f>
        <v>0</v>
      </c>
      <c r="B1113" s="60">
        <f>IFERROR(VLOOKUP(J1113,'TB mapping'!A:C,3,0),0)</f>
        <v>5.5</v>
      </c>
      <c r="C1113" s="60" t="str">
        <f t="shared" si="57"/>
        <v>HEEQTF0</v>
      </c>
      <c r="D1113" s="60" t="str">
        <f t="shared" si="58"/>
        <v>HEEQTF5.5</v>
      </c>
      <c r="E1113" s="54" t="s">
        <v>790</v>
      </c>
      <c r="F1113" s="54" t="s">
        <v>4</v>
      </c>
      <c r="G1113" s="54" t="s">
        <v>1198</v>
      </c>
      <c r="H1113" s="55">
        <v>460000</v>
      </c>
      <c r="I1113" s="54" t="s">
        <v>839</v>
      </c>
      <c r="J1113" s="55">
        <v>460143</v>
      </c>
      <c r="K1113" s="55">
        <v>0</v>
      </c>
      <c r="L1113" s="54" t="s">
        <v>1002</v>
      </c>
      <c r="M1113" s="54" t="s">
        <v>793</v>
      </c>
      <c r="N1113" s="55">
        <v>0</v>
      </c>
      <c r="O1113" s="55">
        <v>1558.91</v>
      </c>
      <c r="P1113" s="55">
        <v>0</v>
      </c>
      <c r="Q1113" s="55">
        <v>2134.3200000000002</v>
      </c>
      <c r="R1113" s="55">
        <v>0</v>
      </c>
      <c r="S1113" s="55">
        <v>3693.23</v>
      </c>
      <c r="T1113" s="55">
        <v>0</v>
      </c>
      <c r="U1113" s="55">
        <v>1558.91</v>
      </c>
      <c r="V1113" s="55">
        <v>0</v>
      </c>
      <c r="W1113" s="55">
        <v>2134.3200000000002</v>
      </c>
      <c r="X1113" s="55">
        <v>0</v>
      </c>
      <c r="Y1113" s="55">
        <v>3693.23</v>
      </c>
      <c r="Z1113" s="61">
        <f t="shared" si="59"/>
        <v>2.1343200000000003E-4</v>
      </c>
      <c r="AA1113" s="59" t="str">
        <f>HLOOKUP(F1113,'HY Financials'!$4:$4,1,0)</f>
        <v>HEEQTF</v>
      </c>
      <c r="AD1113" s="59">
        <f>+Z1113*10^7</f>
        <v>2134.3200000000002</v>
      </c>
    </row>
    <row r="1114" spans="1:30">
      <c r="A1114" s="60">
        <f>IFERROR(VLOOKUP(J1114,'TB mapping'!A:D,4,0),0)</f>
        <v>0</v>
      </c>
      <c r="B1114" s="60">
        <f>IFERROR(VLOOKUP(J1114,'TB mapping'!A:C,3,0),0)</f>
        <v>5.5</v>
      </c>
      <c r="C1114" s="60" t="str">
        <f t="shared" si="57"/>
        <v>HEEQTF0</v>
      </c>
      <c r="D1114" s="60" t="str">
        <f t="shared" si="58"/>
        <v>HEEQTF5.5</v>
      </c>
      <c r="E1114" s="54" t="s">
        <v>790</v>
      </c>
      <c r="F1114" s="54" t="s">
        <v>4</v>
      </c>
      <c r="G1114" s="54" t="s">
        <v>1198</v>
      </c>
      <c r="H1114" s="55">
        <v>460000</v>
      </c>
      <c r="I1114" s="54" t="s">
        <v>839</v>
      </c>
      <c r="J1114" s="55">
        <v>460144</v>
      </c>
      <c r="K1114" s="55">
        <v>0</v>
      </c>
      <c r="L1114" s="54" t="s">
        <v>1067</v>
      </c>
      <c r="M1114" s="54" t="s">
        <v>793</v>
      </c>
      <c r="N1114" s="55">
        <v>0</v>
      </c>
      <c r="O1114" s="55">
        <v>59.21</v>
      </c>
      <c r="P1114" s="55">
        <v>0</v>
      </c>
      <c r="Q1114" s="55">
        <v>345.16</v>
      </c>
      <c r="R1114" s="55">
        <v>0</v>
      </c>
      <c r="S1114" s="55">
        <v>404.37</v>
      </c>
      <c r="T1114" s="55">
        <v>0</v>
      </c>
      <c r="U1114" s="55">
        <v>59.21</v>
      </c>
      <c r="V1114" s="55">
        <v>0</v>
      </c>
      <c r="W1114" s="55">
        <v>345.16</v>
      </c>
      <c r="X1114" s="55">
        <v>0</v>
      </c>
      <c r="Y1114" s="55">
        <v>404.37</v>
      </c>
      <c r="Z1114" s="61">
        <f t="shared" si="59"/>
        <v>3.4516E-5</v>
      </c>
      <c r="AA1114" s="59" t="str">
        <f>HLOOKUP(F1114,'HY Financials'!$4:$4,1,0)</f>
        <v>HEEQTF</v>
      </c>
      <c r="AD1114" s="59">
        <f>+Z1114*10^7</f>
        <v>345.15999999999997</v>
      </c>
    </row>
    <row r="1115" spans="1:30">
      <c r="A1115" s="60">
        <f>IFERROR(VLOOKUP(J1115,'TB mapping'!A:D,4,0),0)</f>
        <v>0</v>
      </c>
      <c r="B1115" s="60">
        <f>IFERROR(VLOOKUP(J1115,'TB mapping'!A:C,3,0),0)</f>
        <v>5.3</v>
      </c>
      <c r="C1115" s="60" t="str">
        <f t="shared" si="57"/>
        <v>HEEQTF0</v>
      </c>
      <c r="D1115" s="60" t="str">
        <f t="shared" si="58"/>
        <v>HEEQTF5.3</v>
      </c>
      <c r="E1115" s="54" t="s">
        <v>790</v>
      </c>
      <c r="F1115" s="54" t="s">
        <v>4</v>
      </c>
      <c r="G1115" s="54" t="s">
        <v>1198</v>
      </c>
      <c r="H1115" s="55">
        <v>510000</v>
      </c>
      <c r="I1115" s="54" t="s">
        <v>842</v>
      </c>
      <c r="J1115" s="55">
        <v>511100</v>
      </c>
      <c r="K1115" s="55">
        <v>0</v>
      </c>
      <c r="L1115" s="54" t="s">
        <v>1003</v>
      </c>
      <c r="M1115" s="54" t="s">
        <v>793</v>
      </c>
      <c r="N1115" s="55">
        <v>-21776947.68</v>
      </c>
      <c r="O1115" s="55">
        <v>0</v>
      </c>
      <c r="P1115" s="55">
        <v>-5131184.55</v>
      </c>
      <c r="Q1115" s="55">
        <v>0</v>
      </c>
      <c r="R1115" s="55">
        <v>-26908132.23</v>
      </c>
      <c r="S1115" s="55">
        <v>0</v>
      </c>
      <c r="T1115" s="55">
        <v>-21776947.68</v>
      </c>
      <c r="U1115" s="55">
        <v>0</v>
      </c>
      <c r="V1115" s="55">
        <v>-5131184.55</v>
      </c>
      <c r="W1115" s="55">
        <v>0</v>
      </c>
      <c r="X1115" s="55">
        <v>-26908132.23</v>
      </c>
      <c r="Y1115" s="55">
        <v>0</v>
      </c>
      <c r="Z1115" s="61">
        <f t="shared" si="59"/>
        <v>-0.51311845499999997</v>
      </c>
      <c r="AA1115" s="59" t="str">
        <f>HLOOKUP(F1115,'HY Financials'!$4:$4,1,0)</f>
        <v>HEEQTF</v>
      </c>
    </row>
    <row r="1116" spans="1:30">
      <c r="A1116" s="60">
        <f>IFERROR(VLOOKUP(J1116,'TB mapping'!A:D,4,0),0)</f>
        <v>0</v>
      </c>
      <c r="B1116" s="60">
        <f>IFERROR(VLOOKUP(J1116,'TB mapping'!A:C,3,0),0)</f>
        <v>5.3</v>
      </c>
      <c r="C1116" s="60" t="str">
        <f t="shared" si="57"/>
        <v>HEEQTF0</v>
      </c>
      <c r="D1116" s="60" t="str">
        <f t="shared" si="58"/>
        <v>HEEQTF5.3</v>
      </c>
      <c r="E1116" s="54" t="s">
        <v>790</v>
      </c>
      <c r="F1116" s="54" t="s">
        <v>4</v>
      </c>
      <c r="G1116" s="54" t="s">
        <v>1198</v>
      </c>
      <c r="H1116" s="55">
        <v>510000</v>
      </c>
      <c r="I1116" s="54" t="s">
        <v>842</v>
      </c>
      <c r="J1116" s="55">
        <v>512247</v>
      </c>
      <c r="K1116" s="55">
        <v>0</v>
      </c>
      <c r="L1116" s="54" t="s">
        <v>1348</v>
      </c>
      <c r="M1116" s="54" t="s">
        <v>793</v>
      </c>
      <c r="N1116" s="55">
        <v>-19.87</v>
      </c>
      <c r="O1116" s="55">
        <v>0</v>
      </c>
      <c r="P1116" s="55">
        <v>-166.37</v>
      </c>
      <c r="Q1116" s="55">
        <v>0</v>
      </c>
      <c r="R1116" s="55">
        <v>-186.24</v>
      </c>
      <c r="S1116" s="55">
        <v>0</v>
      </c>
      <c r="T1116" s="55">
        <v>-19.87</v>
      </c>
      <c r="U1116" s="55">
        <v>0</v>
      </c>
      <c r="V1116" s="55">
        <v>-166.37</v>
      </c>
      <c r="W1116" s="55">
        <v>0</v>
      </c>
      <c r="X1116" s="55">
        <v>-186.24</v>
      </c>
      <c r="Y1116" s="55">
        <v>0</v>
      </c>
      <c r="Z1116" s="61">
        <f t="shared" si="59"/>
        <v>-1.6637E-5</v>
      </c>
      <c r="AA1116" s="59" t="str">
        <f>HLOOKUP(F1116,'HY Financials'!$4:$4,1,0)</f>
        <v>HEEQTF</v>
      </c>
    </row>
    <row r="1117" spans="1:30">
      <c r="A1117" s="60">
        <f>IFERROR(VLOOKUP(J1117,'TB mapping'!A:D,4,0),0)</f>
        <v>0</v>
      </c>
      <c r="B1117" s="60">
        <f>IFERROR(VLOOKUP(J1117,'TB mapping'!A:C,3,0),0)</f>
        <v>6.4</v>
      </c>
      <c r="C1117" s="60" t="str">
        <f t="shared" si="57"/>
        <v>HEEQTF0</v>
      </c>
      <c r="D1117" s="60" t="str">
        <f t="shared" si="58"/>
        <v>HEEQTF6.4</v>
      </c>
      <c r="E1117" s="54" t="s">
        <v>790</v>
      </c>
      <c r="F1117" s="54" t="s">
        <v>4</v>
      </c>
      <c r="G1117" s="54" t="s">
        <v>1198</v>
      </c>
      <c r="H1117" s="55">
        <v>550000</v>
      </c>
      <c r="I1117" s="54" t="s">
        <v>846</v>
      </c>
      <c r="J1117" s="392">
        <v>553105</v>
      </c>
      <c r="K1117" s="55">
        <v>0</v>
      </c>
      <c r="L1117" s="54" t="s">
        <v>945</v>
      </c>
      <c r="M1117" s="54" t="s">
        <v>793</v>
      </c>
      <c r="N1117" s="55">
        <v>-16677.939999999999</v>
      </c>
      <c r="O1117" s="55">
        <v>0</v>
      </c>
      <c r="P1117" s="55">
        <v>-222698.68</v>
      </c>
      <c r="Q1117" s="55">
        <v>0</v>
      </c>
      <c r="R1117" s="55">
        <v>-239376.62</v>
      </c>
      <c r="S1117" s="55">
        <v>0</v>
      </c>
      <c r="T1117" s="55">
        <v>-16677.939999999999</v>
      </c>
      <c r="U1117" s="55">
        <v>0</v>
      </c>
      <c r="V1117" s="55">
        <v>-222698.68</v>
      </c>
      <c r="W1117" s="55">
        <v>0</v>
      </c>
      <c r="X1117" s="55">
        <v>-239376.62</v>
      </c>
      <c r="Y1117" s="55">
        <v>0</v>
      </c>
      <c r="Z1117" s="61">
        <f t="shared" si="59"/>
        <v>-2.2269867999999998E-2</v>
      </c>
      <c r="AA1117" s="59" t="str">
        <f>HLOOKUP(F1117,'HY Financials'!$4:$4,1,0)</f>
        <v>HEEQTF</v>
      </c>
    </row>
    <row r="1118" spans="1:30">
      <c r="A1118" s="60">
        <f>IFERROR(VLOOKUP(J1118,'TB mapping'!A:D,4,0),0)</f>
        <v>0</v>
      </c>
      <c r="B1118" s="60">
        <f>IFERROR(VLOOKUP(J1118,'TB mapping'!A:C,3,0),0)</f>
        <v>6.4</v>
      </c>
      <c r="C1118" s="60" t="str">
        <f t="shared" si="57"/>
        <v>HEEQTF0</v>
      </c>
      <c r="D1118" s="60" t="str">
        <f t="shared" si="58"/>
        <v>HEEQTF6.4</v>
      </c>
      <c r="E1118" s="54" t="s">
        <v>790</v>
      </c>
      <c r="F1118" s="54" t="s">
        <v>4</v>
      </c>
      <c r="G1118" s="54" t="s">
        <v>1198</v>
      </c>
      <c r="H1118" s="55">
        <v>550000</v>
      </c>
      <c r="I1118" s="54" t="s">
        <v>846</v>
      </c>
      <c r="J1118" s="392">
        <v>553106</v>
      </c>
      <c r="K1118" s="55">
        <v>0</v>
      </c>
      <c r="L1118" s="54" t="s">
        <v>1004</v>
      </c>
      <c r="M1118" s="54" t="s">
        <v>793</v>
      </c>
      <c r="N1118" s="55">
        <v>0</v>
      </c>
      <c r="O1118" s="55">
        <v>0</v>
      </c>
      <c r="P1118" s="55">
        <v>0</v>
      </c>
      <c r="Q1118" s="55">
        <v>3665.94</v>
      </c>
      <c r="R1118" s="55">
        <v>0</v>
      </c>
      <c r="S1118" s="55">
        <v>3665.94</v>
      </c>
      <c r="T1118" s="55">
        <v>0</v>
      </c>
      <c r="U1118" s="55">
        <v>0</v>
      </c>
      <c r="V1118" s="55">
        <v>0</v>
      </c>
      <c r="W1118" s="55">
        <v>3665.94</v>
      </c>
      <c r="X1118" s="55">
        <v>0</v>
      </c>
      <c r="Y1118" s="55">
        <v>3665.94</v>
      </c>
      <c r="Z1118" s="61">
        <f t="shared" si="59"/>
        <v>3.6659399999999998E-4</v>
      </c>
      <c r="AA1118" s="59" t="str">
        <f>HLOOKUP(F1118,'HY Financials'!$4:$4,1,0)</f>
        <v>HEEQTF</v>
      </c>
    </row>
    <row r="1119" spans="1:30">
      <c r="A1119" s="60">
        <f>IFERROR(VLOOKUP(J1119,'TB mapping'!A:D,4,0),0)</f>
        <v>0</v>
      </c>
      <c r="B1119" s="60">
        <f>IFERROR(VLOOKUP(J1119,'TB mapping'!A:C,3,0),0)</f>
        <v>6.4</v>
      </c>
      <c r="C1119" s="60" t="str">
        <f t="shared" si="57"/>
        <v>HEEQTF0</v>
      </c>
      <c r="D1119" s="60" t="str">
        <f t="shared" si="58"/>
        <v>HEEQTF6.4</v>
      </c>
      <c r="E1119" s="54" t="s">
        <v>790</v>
      </c>
      <c r="F1119" s="54" t="s">
        <v>4</v>
      </c>
      <c r="G1119" s="54" t="s">
        <v>1198</v>
      </c>
      <c r="H1119" s="55">
        <v>550000</v>
      </c>
      <c r="I1119" s="54" t="s">
        <v>846</v>
      </c>
      <c r="J1119" s="392">
        <v>553107</v>
      </c>
      <c r="K1119" s="55">
        <v>0</v>
      </c>
      <c r="L1119" s="54" t="s">
        <v>847</v>
      </c>
      <c r="M1119" s="54" t="s">
        <v>793</v>
      </c>
      <c r="N1119" s="55">
        <v>-216973.48</v>
      </c>
      <c r="O1119" s="55">
        <v>0</v>
      </c>
      <c r="P1119" s="55">
        <v>-636622.21</v>
      </c>
      <c r="Q1119" s="55">
        <v>0</v>
      </c>
      <c r="R1119" s="55">
        <v>-853595.69</v>
      </c>
      <c r="S1119" s="55">
        <v>0</v>
      </c>
      <c r="T1119" s="55">
        <v>-216973.48</v>
      </c>
      <c r="U1119" s="55">
        <v>0</v>
      </c>
      <c r="V1119" s="55">
        <v>-636622.21</v>
      </c>
      <c r="W1119" s="55">
        <v>0</v>
      </c>
      <c r="X1119" s="55">
        <v>-853595.69</v>
      </c>
      <c r="Y1119" s="55">
        <v>0</v>
      </c>
      <c r="Z1119" s="61">
        <f t="shared" si="59"/>
        <v>-6.3662220999999991E-2</v>
      </c>
      <c r="AA1119" s="59" t="str">
        <f>HLOOKUP(F1119,'HY Financials'!$4:$4,1,0)</f>
        <v>HEEQTF</v>
      </c>
    </row>
    <row r="1120" spans="1:30">
      <c r="A1120" s="60">
        <f>IFERROR(VLOOKUP(J1120,'TB mapping'!A:D,4,0),0)</f>
        <v>0</v>
      </c>
      <c r="B1120" s="60">
        <f>IFERROR(VLOOKUP(J1120,'TB mapping'!A:C,3,0),0)</f>
        <v>6.4</v>
      </c>
      <c r="C1120" s="60" t="str">
        <f t="shared" si="57"/>
        <v>HEEQTF0</v>
      </c>
      <c r="D1120" s="60" t="str">
        <f t="shared" si="58"/>
        <v>HEEQTF6.4</v>
      </c>
      <c r="E1120" s="54" t="s">
        <v>790</v>
      </c>
      <c r="F1120" s="54" t="s">
        <v>4</v>
      </c>
      <c r="G1120" s="54" t="s">
        <v>1198</v>
      </c>
      <c r="H1120" s="55">
        <v>550000</v>
      </c>
      <c r="I1120" s="54" t="s">
        <v>846</v>
      </c>
      <c r="J1120" s="392">
        <v>553117</v>
      </c>
      <c r="K1120" s="55">
        <v>0</v>
      </c>
      <c r="L1120" s="54" t="s">
        <v>848</v>
      </c>
      <c r="M1120" s="54" t="s">
        <v>793</v>
      </c>
      <c r="N1120" s="55">
        <v>-148055.32</v>
      </c>
      <c r="O1120" s="55">
        <v>0</v>
      </c>
      <c r="P1120" s="55">
        <v>-292146.68</v>
      </c>
      <c r="Q1120" s="55">
        <v>0</v>
      </c>
      <c r="R1120" s="55">
        <v>-440202</v>
      </c>
      <c r="S1120" s="55">
        <v>0</v>
      </c>
      <c r="T1120" s="55">
        <v>-148055.32</v>
      </c>
      <c r="U1120" s="55">
        <v>0</v>
      </c>
      <c r="V1120" s="55">
        <v>-292146.68</v>
      </c>
      <c r="W1120" s="55">
        <v>0</v>
      </c>
      <c r="X1120" s="55">
        <v>-440202</v>
      </c>
      <c r="Y1120" s="55">
        <v>0</v>
      </c>
      <c r="Z1120" s="61">
        <f t="shared" si="59"/>
        <v>-2.9214667999999999E-2</v>
      </c>
      <c r="AA1120" s="59" t="str">
        <f>HLOOKUP(F1120,'HY Financials'!$4:$4,1,0)</f>
        <v>HEEQTF</v>
      </c>
    </row>
    <row r="1121" spans="1:27">
      <c r="A1121" s="60">
        <f>IFERROR(VLOOKUP(J1121,'TB mapping'!A:D,4,0),0)</f>
        <v>0</v>
      </c>
      <c r="B1121" s="60">
        <f>IFERROR(VLOOKUP(J1121,'TB mapping'!A:C,3,0),0)</f>
        <v>6.4</v>
      </c>
      <c r="C1121" s="60" t="str">
        <f t="shared" si="57"/>
        <v>HEEQTF0</v>
      </c>
      <c r="D1121" s="60" t="str">
        <f t="shared" si="58"/>
        <v>HEEQTF6.4</v>
      </c>
      <c r="E1121" s="54" t="s">
        <v>790</v>
      </c>
      <c r="F1121" s="54" t="s">
        <v>4</v>
      </c>
      <c r="G1121" s="54" t="s">
        <v>1198</v>
      </c>
      <c r="H1121" s="55">
        <v>550000</v>
      </c>
      <c r="I1121" s="54" t="s">
        <v>846</v>
      </c>
      <c r="J1121" s="392">
        <v>553126</v>
      </c>
      <c r="K1121" s="55">
        <v>0</v>
      </c>
      <c r="L1121" s="54" t="s">
        <v>1005</v>
      </c>
      <c r="M1121" s="54" t="s">
        <v>793</v>
      </c>
      <c r="N1121" s="55">
        <v>-15714.51</v>
      </c>
      <c r="O1121" s="55">
        <v>0</v>
      </c>
      <c r="P1121" s="55">
        <v>0</v>
      </c>
      <c r="Q1121" s="55">
        <v>0</v>
      </c>
      <c r="R1121" s="55">
        <v>-15714.51</v>
      </c>
      <c r="S1121" s="55">
        <v>0</v>
      </c>
      <c r="T1121" s="55">
        <v>-15714.51</v>
      </c>
      <c r="U1121" s="55">
        <v>0</v>
      </c>
      <c r="V1121" s="55">
        <v>0</v>
      </c>
      <c r="W1121" s="55">
        <v>0</v>
      </c>
      <c r="X1121" s="55">
        <v>-15714.51</v>
      </c>
      <c r="Y1121" s="55">
        <v>0</v>
      </c>
      <c r="Z1121" s="61">
        <f t="shared" si="59"/>
        <v>0</v>
      </c>
      <c r="AA1121" s="59" t="str">
        <f>HLOOKUP(F1121,'HY Financials'!$4:$4,1,0)</f>
        <v>HEEQTF</v>
      </c>
    </row>
    <row r="1122" spans="1:27">
      <c r="A1122" s="60">
        <f>IFERROR(VLOOKUP(J1122,'TB mapping'!A:D,4,0),0)</f>
        <v>0</v>
      </c>
      <c r="B1122" s="60">
        <f>IFERROR(VLOOKUP(J1122,'TB mapping'!A:C,3,0),0)</f>
        <v>6.4</v>
      </c>
      <c r="C1122" s="60" t="str">
        <f t="shared" si="57"/>
        <v>HEEQTF0</v>
      </c>
      <c r="D1122" s="60" t="str">
        <f t="shared" si="58"/>
        <v>HEEQTF6.4</v>
      </c>
      <c r="E1122" s="54" t="s">
        <v>790</v>
      </c>
      <c r="F1122" s="54" t="s">
        <v>4</v>
      </c>
      <c r="G1122" s="54" t="s">
        <v>1198</v>
      </c>
      <c r="H1122" s="55">
        <v>550000</v>
      </c>
      <c r="I1122" s="54" t="s">
        <v>846</v>
      </c>
      <c r="J1122" s="392">
        <v>553129</v>
      </c>
      <c r="K1122" s="55">
        <v>0</v>
      </c>
      <c r="L1122" s="54" t="s">
        <v>849</v>
      </c>
      <c r="M1122" s="54" t="s">
        <v>793</v>
      </c>
      <c r="N1122" s="55">
        <v>-3236925</v>
      </c>
      <c r="O1122" s="55">
        <v>0</v>
      </c>
      <c r="P1122" s="55">
        <v>-4059757.48</v>
      </c>
      <c r="Q1122" s="55">
        <v>0</v>
      </c>
      <c r="R1122" s="55">
        <v>-7296682.4800000004</v>
      </c>
      <c r="S1122" s="55">
        <v>0</v>
      </c>
      <c r="T1122" s="55">
        <v>-3236925</v>
      </c>
      <c r="U1122" s="55">
        <v>0</v>
      </c>
      <c r="V1122" s="55">
        <v>-4059757.48</v>
      </c>
      <c r="W1122" s="55">
        <v>0</v>
      </c>
      <c r="X1122" s="55">
        <v>-7296682.4800000004</v>
      </c>
      <c r="Y1122" s="55">
        <v>0</v>
      </c>
      <c r="Z1122" s="61">
        <f t="shared" si="59"/>
        <v>-0.40597574800000003</v>
      </c>
      <c r="AA1122" s="59" t="str">
        <f>HLOOKUP(F1122,'HY Financials'!$4:$4,1,0)</f>
        <v>HEEQTF</v>
      </c>
    </row>
    <row r="1123" spans="1:27">
      <c r="A1123" s="60">
        <f>IFERROR(VLOOKUP(J1123,'TB mapping'!A:D,4,0),0)</f>
        <v>6.3</v>
      </c>
      <c r="B1123" s="60">
        <f>IFERROR(VLOOKUP(J1123,'TB mapping'!A:C,3,0),0)</f>
        <v>6.4</v>
      </c>
      <c r="C1123" s="60" t="str">
        <f t="shared" si="57"/>
        <v>HEEQTF6.3</v>
      </c>
      <c r="D1123" s="60" t="str">
        <f t="shared" si="58"/>
        <v>HEEQTF6.4</v>
      </c>
      <c r="E1123" s="54" t="s">
        <v>790</v>
      </c>
      <c r="F1123" s="54" t="s">
        <v>4</v>
      </c>
      <c r="G1123" s="54" t="s">
        <v>1198</v>
      </c>
      <c r="H1123" s="55">
        <v>550000</v>
      </c>
      <c r="I1123" s="54" t="s">
        <v>846</v>
      </c>
      <c r="J1123" s="392">
        <v>553131</v>
      </c>
      <c r="K1123" s="55">
        <v>0</v>
      </c>
      <c r="L1123" s="54" t="s">
        <v>132</v>
      </c>
      <c r="M1123" s="54" t="s">
        <v>793</v>
      </c>
      <c r="N1123" s="55">
        <v>-88137</v>
      </c>
      <c r="O1123" s="55">
        <v>0</v>
      </c>
      <c r="P1123" s="55">
        <v>-126225</v>
      </c>
      <c r="Q1123" s="55">
        <v>0</v>
      </c>
      <c r="R1123" s="55">
        <v>-214362</v>
      </c>
      <c r="S1123" s="55">
        <v>0</v>
      </c>
      <c r="T1123" s="55">
        <v>-88137</v>
      </c>
      <c r="U1123" s="55">
        <v>0</v>
      </c>
      <c r="V1123" s="55">
        <v>-126225</v>
      </c>
      <c r="W1123" s="55">
        <v>0</v>
      </c>
      <c r="X1123" s="55">
        <v>-214362</v>
      </c>
      <c r="Y1123" s="55">
        <v>0</v>
      </c>
      <c r="Z1123" s="61">
        <f t="shared" si="59"/>
        <v>-1.26225E-2</v>
      </c>
      <c r="AA1123" s="59" t="str">
        <f>HLOOKUP(F1123,'HY Financials'!$4:$4,1,0)</f>
        <v>HEEQTF</v>
      </c>
    </row>
    <row r="1124" spans="1:27">
      <c r="A1124" s="60">
        <f>IFERROR(VLOOKUP(J1124,'TB mapping'!A:D,4,0),0)</f>
        <v>0</v>
      </c>
      <c r="B1124" s="60">
        <f>IFERROR(VLOOKUP(J1124,'TB mapping'!A:C,3,0),0)</f>
        <v>6.4</v>
      </c>
      <c r="C1124" s="60" t="str">
        <f t="shared" si="57"/>
        <v>HEEQTF0</v>
      </c>
      <c r="D1124" s="60" t="str">
        <f t="shared" si="58"/>
        <v>HEEQTF6.4</v>
      </c>
      <c r="E1124" s="54" t="s">
        <v>790</v>
      </c>
      <c r="F1124" s="54" t="s">
        <v>4</v>
      </c>
      <c r="G1124" s="54" t="s">
        <v>1198</v>
      </c>
      <c r="H1124" s="55">
        <v>550000</v>
      </c>
      <c r="I1124" s="54" t="s">
        <v>846</v>
      </c>
      <c r="J1124" s="392">
        <v>553141</v>
      </c>
      <c r="K1124" s="55">
        <v>0</v>
      </c>
      <c r="L1124" s="54" t="s">
        <v>946</v>
      </c>
      <c r="M1124" s="54" t="s">
        <v>793</v>
      </c>
      <c r="N1124" s="55">
        <v>-72597</v>
      </c>
      <c r="O1124" s="55">
        <v>0</v>
      </c>
      <c r="P1124" s="55">
        <v>-183512.12</v>
      </c>
      <c r="Q1124" s="55">
        <v>0</v>
      </c>
      <c r="R1124" s="55">
        <v>-256109.12</v>
      </c>
      <c r="S1124" s="55">
        <v>0</v>
      </c>
      <c r="T1124" s="55">
        <v>-72597</v>
      </c>
      <c r="U1124" s="55">
        <v>0</v>
      </c>
      <c r="V1124" s="55">
        <v>-183512.12</v>
      </c>
      <c r="W1124" s="55">
        <v>0</v>
      </c>
      <c r="X1124" s="55">
        <v>-256109.12</v>
      </c>
      <c r="Y1124" s="55">
        <v>0</v>
      </c>
      <c r="Z1124" s="61">
        <f t="shared" si="59"/>
        <v>-1.8351211999999999E-2</v>
      </c>
      <c r="AA1124" s="59" t="str">
        <f>HLOOKUP(F1124,'HY Financials'!$4:$4,1,0)</f>
        <v>HEEQTF</v>
      </c>
    </row>
    <row r="1125" spans="1:27">
      <c r="A1125" s="60">
        <f>IFERROR(VLOOKUP(J1125,'TB mapping'!A:D,4,0),0)</f>
        <v>0</v>
      </c>
      <c r="B1125" s="60">
        <f>IFERROR(VLOOKUP(J1125,'TB mapping'!A:C,3,0),0)</f>
        <v>6.4</v>
      </c>
      <c r="C1125" s="60" t="str">
        <f t="shared" si="57"/>
        <v>HEEQTF0</v>
      </c>
      <c r="D1125" s="60" t="str">
        <f t="shared" si="58"/>
        <v>HEEQTF6.4</v>
      </c>
      <c r="E1125" s="54" t="s">
        <v>790</v>
      </c>
      <c r="F1125" s="54" t="s">
        <v>4</v>
      </c>
      <c r="G1125" s="54" t="s">
        <v>1198</v>
      </c>
      <c r="H1125" s="55">
        <v>550000</v>
      </c>
      <c r="I1125" s="54" t="s">
        <v>846</v>
      </c>
      <c r="J1125" s="392">
        <v>553171</v>
      </c>
      <c r="K1125" s="55">
        <v>0</v>
      </c>
      <c r="L1125" s="54" t="s">
        <v>850</v>
      </c>
      <c r="M1125" s="54" t="s">
        <v>793</v>
      </c>
      <c r="N1125" s="55">
        <v>-743417.7</v>
      </c>
      <c r="O1125" s="55">
        <v>0</v>
      </c>
      <c r="P1125" s="55">
        <v>-779374.56</v>
      </c>
      <c r="Q1125" s="55">
        <v>0</v>
      </c>
      <c r="R1125" s="55">
        <v>-1522792.26</v>
      </c>
      <c r="S1125" s="55">
        <v>0</v>
      </c>
      <c r="T1125" s="55">
        <v>-743417.7</v>
      </c>
      <c r="U1125" s="55">
        <v>0</v>
      </c>
      <c r="V1125" s="55">
        <v>-779374.56</v>
      </c>
      <c r="W1125" s="55">
        <v>0</v>
      </c>
      <c r="X1125" s="55">
        <v>-1522792.26</v>
      </c>
      <c r="Y1125" s="55">
        <v>0</v>
      </c>
      <c r="Z1125" s="61">
        <f t="shared" si="59"/>
        <v>-7.7937456000000002E-2</v>
      </c>
      <c r="AA1125" s="59" t="str">
        <f>HLOOKUP(F1125,'HY Financials'!$4:$4,1,0)</f>
        <v>HEEQTF</v>
      </c>
    </row>
    <row r="1126" spans="1:27">
      <c r="A1126" s="60">
        <f>IFERROR(VLOOKUP(J1126,'TB mapping'!A:D,4,0),0)</f>
        <v>0</v>
      </c>
      <c r="B1126" s="60">
        <f>IFERROR(VLOOKUP(J1126,'TB mapping'!A:C,3,0),0)</f>
        <v>6.4</v>
      </c>
      <c r="C1126" s="60" t="str">
        <f t="shared" si="57"/>
        <v>HEEQTF0</v>
      </c>
      <c r="D1126" s="60" t="str">
        <f t="shared" si="58"/>
        <v>HEEQTF6.4</v>
      </c>
      <c r="E1126" s="54" t="s">
        <v>790</v>
      </c>
      <c r="F1126" s="54" t="s">
        <v>4</v>
      </c>
      <c r="G1126" s="54" t="s">
        <v>1198</v>
      </c>
      <c r="H1126" s="55">
        <v>550000</v>
      </c>
      <c r="I1126" s="54" t="s">
        <v>846</v>
      </c>
      <c r="J1126" s="392">
        <v>553176</v>
      </c>
      <c r="K1126" s="55">
        <v>0</v>
      </c>
      <c r="L1126" s="54" t="s">
        <v>1486</v>
      </c>
      <c r="M1126" s="54" t="s">
        <v>793</v>
      </c>
      <c r="N1126" s="55">
        <v>-16988.7</v>
      </c>
      <c r="O1126" s="55">
        <v>0</v>
      </c>
      <c r="P1126" s="55">
        <v>-11335.66</v>
      </c>
      <c r="Q1126" s="55">
        <v>0</v>
      </c>
      <c r="R1126" s="55">
        <v>-28324.36</v>
      </c>
      <c r="S1126" s="55">
        <v>0</v>
      </c>
      <c r="T1126" s="55">
        <v>-16988.7</v>
      </c>
      <c r="U1126" s="55">
        <v>0</v>
      </c>
      <c r="V1126" s="55">
        <v>-11335.66</v>
      </c>
      <c r="W1126" s="55">
        <v>0</v>
      </c>
      <c r="X1126" s="55">
        <v>-28324.36</v>
      </c>
      <c r="Y1126" s="55">
        <v>0</v>
      </c>
      <c r="Z1126" s="61">
        <f t="shared" si="59"/>
        <v>-1.1335659999999999E-3</v>
      </c>
      <c r="AA1126" s="59" t="str">
        <f>HLOOKUP(F1126,'HY Financials'!$4:$4,1,0)</f>
        <v>HEEQTF</v>
      </c>
    </row>
    <row r="1127" spans="1:27">
      <c r="A1127" s="60">
        <f>IFERROR(VLOOKUP(J1127,'TB mapping'!A:D,4,0),0)</f>
        <v>0</v>
      </c>
      <c r="B1127" s="60">
        <f>IFERROR(VLOOKUP(J1127,'TB mapping'!A:C,3,0),0)</f>
        <v>6.4</v>
      </c>
      <c r="C1127" s="60" t="str">
        <f t="shared" si="57"/>
        <v>HEEQTF0</v>
      </c>
      <c r="D1127" s="60" t="str">
        <f t="shared" si="58"/>
        <v>HEEQTF6.4</v>
      </c>
      <c r="E1127" s="54" t="s">
        <v>790</v>
      </c>
      <c r="F1127" s="54" t="s">
        <v>4</v>
      </c>
      <c r="G1127" s="54" t="s">
        <v>1198</v>
      </c>
      <c r="H1127" s="55">
        <v>550000</v>
      </c>
      <c r="I1127" s="54" t="s">
        <v>846</v>
      </c>
      <c r="J1127" s="392">
        <v>553190</v>
      </c>
      <c r="K1127" s="55">
        <v>0</v>
      </c>
      <c r="L1127" s="54" t="s">
        <v>852</v>
      </c>
      <c r="M1127" s="54" t="s">
        <v>793</v>
      </c>
      <c r="N1127" s="55">
        <v>-2570188.2599999998</v>
      </c>
      <c r="O1127" s="55">
        <v>0</v>
      </c>
      <c r="P1127" s="55">
        <v>0</v>
      </c>
      <c r="Q1127" s="55">
        <v>697959.36</v>
      </c>
      <c r="R1127" s="55">
        <v>-1872228.9</v>
      </c>
      <c r="S1127" s="55">
        <v>0</v>
      </c>
      <c r="T1127" s="55">
        <v>-2570188.2599999998</v>
      </c>
      <c r="U1127" s="55">
        <v>0</v>
      </c>
      <c r="V1127" s="55">
        <v>0</v>
      </c>
      <c r="W1127" s="55">
        <v>697959.36</v>
      </c>
      <c r="X1127" s="55">
        <v>-1872228.9</v>
      </c>
      <c r="Y1127" s="55">
        <v>0</v>
      </c>
      <c r="Z1127" s="61">
        <f t="shared" si="59"/>
        <v>6.9795936000000003E-2</v>
      </c>
      <c r="AA1127" s="59" t="str">
        <f>HLOOKUP(F1127,'HY Financials'!$4:$4,1,0)</f>
        <v>HEEQTF</v>
      </c>
    </row>
    <row r="1128" spans="1:27">
      <c r="A1128" s="60">
        <f>IFERROR(VLOOKUP(J1128,'TB mapping'!A:D,4,0),0)</f>
        <v>6.1</v>
      </c>
      <c r="B1128" s="60">
        <f>IFERROR(VLOOKUP(J1128,'TB mapping'!A:C,3,0),0)</f>
        <v>6.4</v>
      </c>
      <c r="C1128" s="60" t="str">
        <f t="shared" si="57"/>
        <v>HEEQTF6.1</v>
      </c>
      <c r="D1128" s="60" t="str">
        <f t="shared" si="58"/>
        <v>HEEQTF6.4</v>
      </c>
      <c r="E1128" s="54" t="s">
        <v>790</v>
      </c>
      <c r="F1128" s="54" t="s">
        <v>4</v>
      </c>
      <c r="G1128" s="54" t="s">
        <v>1198</v>
      </c>
      <c r="H1128" s="55">
        <v>550000</v>
      </c>
      <c r="I1128" s="54" t="s">
        <v>846</v>
      </c>
      <c r="J1128" s="392">
        <v>553202</v>
      </c>
      <c r="K1128" s="55">
        <v>0</v>
      </c>
      <c r="L1128" s="54" t="s">
        <v>853</v>
      </c>
      <c r="M1128" s="54" t="s">
        <v>793</v>
      </c>
      <c r="N1128" s="55">
        <v>-26923880.289999999</v>
      </c>
      <c r="O1128" s="55">
        <v>0</v>
      </c>
      <c r="P1128" s="55">
        <v>-27036929.559999999</v>
      </c>
      <c r="Q1128" s="55">
        <v>0</v>
      </c>
      <c r="R1128" s="55">
        <v>-53960809.850000001</v>
      </c>
      <c r="S1128" s="55">
        <v>0</v>
      </c>
      <c r="T1128" s="55">
        <v>-26923880.289999999</v>
      </c>
      <c r="U1128" s="55">
        <v>0</v>
      </c>
      <c r="V1128" s="55">
        <v>-27036929.559999999</v>
      </c>
      <c r="W1128" s="55">
        <v>0</v>
      </c>
      <c r="X1128" s="55">
        <v>-53960809.850000001</v>
      </c>
      <c r="Y1128" s="55">
        <v>0</v>
      </c>
      <c r="Z1128" s="61">
        <f t="shared" si="59"/>
        <v>-2.7036929559999998</v>
      </c>
      <c r="AA1128" s="59" t="str">
        <f>HLOOKUP(F1128,'HY Financials'!$4:$4,1,0)</f>
        <v>HEEQTF</v>
      </c>
    </row>
    <row r="1129" spans="1:27">
      <c r="A1129" s="60">
        <f>IFERROR(VLOOKUP(J1129,'TB mapping'!A:D,4,0),0)</f>
        <v>0</v>
      </c>
      <c r="B1129" s="60">
        <f>IFERROR(VLOOKUP(J1129,'TB mapping'!A:C,3,0),0)</f>
        <v>6.4</v>
      </c>
      <c r="C1129" s="60" t="str">
        <f t="shared" si="57"/>
        <v>HEEQTF0</v>
      </c>
      <c r="D1129" s="60" t="str">
        <f t="shared" si="58"/>
        <v>HEEQTF6.4</v>
      </c>
      <c r="E1129" s="54" t="s">
        <v>790</v>
      </c>
      <c r="F1129" s="54" t="s">
        <v>4</v>
      </c>
      <c r="G1129" s="54" t="s">
        <v>1198</v>
      </c>
      <c r="H1129" s="55">
        <v>550000</v>
      </c>
      <c r="I1129" s="54" t="s">
        <v>846</v>
      </c>
      <c r="J1129" s="392">
        <v>553900</v>
      </c>
      <c r="K1129" s="55">
        <v>0</v>
      </c>
      <c r="L1129" s="54" t="s">
        <v>1006</v>
      </c>
      <c r="M1129" s="54" t="s">
        <v>793</v>
      </c>
      <c r="N1129" s="55">
        <v>-282074.06</v>
      </c>
      <c r="O1129" s="55">
        <v>0</v>
      </c>
      <c r="P1129" s="55">
        <v>-366660.41</v>
      </c>
      <c r="Q1129" s="55">
        <v>0</v>
      </c>
      <c r="R1129" s="55">
        <v>-648734.47</v>
      </c>
      <c r="S1129" s="55">
        <v>0</v>
      </c>
      <c r="T1129" s="55">
        <v>-282074.06</v>
      </c>
      <c r="U1129" s="55">
        <v>0</v>
      </c>
      <c r="V1129" s="55">
        <v>-366660.41</v>
      </c>
      <c r="W1129" s="55">
        <v>0</v>
      </c>
      <c r="X1129" s="55">
        <v>-648734.47</v>
      </c>
      <c r="Y1129" s="55">
        <v>0</v>
      </c>
      <c r="Z1129" s="61">
        <f t="shared" si="59"/>
        <v>-3.6666040999999996E-2</v>
      </c>
      <c r="AA1129" s="59" t="str">
        <f>HLOOKUP(F1129,'HY Financials'!$4:$4,1,0)</f>
        <v>HEEQTF</v>
      </c>
    </row>
    <row r="1130" spans="1:27">
      <c r="A1130" s="60">
        <f>IFERROR(VLOOKUP(J1130,'TB mapping'!A:D,4,0),0)</f>
        <v>0</v>
      </c>
      <c r="B1130" s="60">
        <f>IFERROR(VLOOKUP(J1130,'TB mapping'!A:C,3,0),0)</f>
        <v>6.4</v>
      </c>
      <c r="C1130" s="60" t="str">
        <f t="shared" si="57"/>
        <v>HEEQTF0</v>
      </c>
      <c r="D1130" s="60" t="str">
        <f t="shared" si="58"/>
        <v>HEEQTF6.4</v>
      </c>
      <c r="E1130" s="54" t="s">
        <v>790</v>
      </c>
      <c r="F1130" s="54" t="s">
        <v>4</v>
      </c>
      <c r="G1130" s="54" t="s">
        <v>1198</v>
      </c>
      <c r="H1130" s="55">
        <v>550000</v>
      </c>
      <c r="I1130" s="54" t="s">
        <v>846</v>
      </c>
      <c r="J1130" s="392">
        <v>555163</v>
      </c>
      <c r="K1130" s="55">
        <v>0</v>
      </c>
      <c r="L1130" s="54" t="s">
        <v>860</v>
      </c>
      <c r="M1130" s="54" t="s">
        <v>793</v>
      </c>
      <c r="N1130" s="55">
        <v>-8891.92</v>
      </c>
      <c r="O1130" s="55">
        <v>0</v>
      </c>
      <c r="P1130" s="55">
        <v>-34602.21</v>
      </c>
      <c r="Q1130" s="55">
        <v>0</v>
      </c>
      <c r="R1130" s="55">
        <v>-43494.13</v>
      </c>
      <c r="S1130" s="55">
        <v>0</v>
      </c>
      <c r="T1130" s="55">
        <v>-8891.92</v>
      </c>
      <c r="U1130" s="55">
        <v>0</v>
      </c>
      <c r="V1130" s="55">
        <v>-34602.21</v>
      </c>
      <c r="W1130" s="55">
        <v>0</v>
      </c>
      <c r="X1130" s="55">
        <v>-43494.13</v>
      </c>
      <c r="Y1130" s="55">
        <v>0</v>
      </c>
      <c r="Z1130" s="61">
        <f t="shared" si="59"/>
        <v>-3.4602209999999999E-3</v>
      </c>
      <c r="AA1130" s="59" t="str">
        <f>HLOOKUP(F1130,'HY Financials'!$4:$4,1,0)</f>
        <v>HEEQTF</v>
      </c>
    </row>
    <row r="1131" spans="1:27">
      <c r="A1131" s="60">
        <f>IFERROR(VLOOKUP(J1131,'TB mapping'!A:D,4,0),0)</f>
        <v>0</v>
      </c>
      <c r="B1131" s="60">
        <f>IFERROR(VLOOKUP(J1131,'TB mapping'!A:C,3,0),0)</f>
        <v>6.4</v>
      </c>
      <c r="C1131" s="60" t="str">
        <f t="shared" si="57"/>
        <v>HEEQTF0</v>
      </c>
      <c r="D1131" s="60" t="str">
        <f t="shared" si="58"/>
        <v>HEEQTF6.4</v>
      </c>
      <c r="E1131" s="54" t="s">
        <v>790</v>
      </c>
      <c r="F1131" s="54" t="s">
        <v>4</v>
      </c>
      <c r="G1131" s="54" t="s">
        <v>1198</v>
      </c>
      <c r="H1131" s="55">
        <v>550000</v>
      </c>
      <c r="I1131" s="54" t="s">
        <v>846</v>
      </c>
      <c r="J1131" s="392">
        <v>555204</v>
      </c>
      <c r="K1131" s="55">
        <v>0</v>
      </c>
      <c r="L1131" s="54" t="s">
        <v>950</v>
      </c>
      <c r="M1131" s="54" t="s">
        <v>793</v>
      </c>
      <c r="N1131" s="55">
        <v>-90791.61</v>
      </c>
      <c r="O1131" s="55">
        <v>0</v>
      </c>
      <c r="P1131" s="55">
        <v>-364253.29</v>
      </c>
      <c r="Q1131" s="55">
        <v>0</v>
      </c>
      <c r="R1131" s="55">
        <v>-455044.9</v>
      </c>
      <c r="S1131" s="55">
        <v>0</v>
      </c>
      <c r="T1131" s="55">
        <v>-90791.61</v>
      </c>
      <c r="U1131" s="55">
        <v>0</v>
      </c>
      <c r="V1131" s="55">
        <v>-364253.29</v>
      </c>
      <c r="W1131" s="55">
        <v>0</v>
      </c>
      <c r="X1131" s="55">
        <v>-455044.9</v>
      </c>
      <c r="Y1131" s="55">
        <v>0</v>
      </c>
      <c r="Z1131" s="61">
        <f t="shared" si="59"/>
        <v>-3.6425328999999999E-2</v>
      </c>
      <c r="AA1131" s="59" t="str">
        <f>HLOOKUP(F1131,'HY Financials'!$4:$4,1,0)</f>
        <v>HEEQTF</v>
      </c>
    </row>
    <row r="1132" spans="1:27">
      <c r="A1132" s="60">
        <f>IFERROR(VLOOKUP(J1132,'TB mapping'!A:D,4,0),0)</f>
        <v>0</v>
      </c>
      <c r="B1132" s="60">
        <f>IFERROR(VLOOKUP(J1132,'TB mapping'!A:C,3,0),0)</f>
        <v>6.4</v>
      </c>
      <c r="C1132" s="60" t="str">
        <f t="shared" si="57"/>
        <v>HEEQTF0</v>
      </c>
      <c r="D1132" s="60" t="str">
        <f t="shared" si="58"/>
        <v>HEEQTF6.4</v>
      </c>
      <c r="E1132" s="54" t="s">
        <v>790</v>
      </c>
      <c r="F1132" s="54" t="s">
        <v>4</v>
      </c>
      <c r="G1132" s="54" t="s">
        <v>1198</v>
      </c>
      <c r="H1132" s="55">
        <v>550000</v>
      </c>
      <c r="I1132" s="54" t="s">
        <v>846</v>
      </c>
      <c r="J1132" s="392">
        <v>555597</v>
      </c>
      <c r="K1132" s="55">
        <v>0</v>
      </c>
      <c r="L1132" s="54" t="s">
        <v>861</v>
      </c>
      <c r="M1132" s="54" t="s">
        <v>793</v>
      </c>
      <c r="N1132" s="55">
        <v>-3744435.48</v>
      </c>
      <c r="O1132" s="55">
        <v>0</v>
      </c>
      <c r="P1132" s="55">
        <v>-4009926.55</v>
      </c>
      <c r="Q1132" s="55">
        <v>0</v>
      </c>
      <c r="R1132" s="55">
        <v>-7754362.0300000003</v>
      </c>
      <c r="S1132" s="55">
        <v>0</v>
      </c>
      <c r="T1132" s="55">
        <v>-3744435.48</v>
      </c>
      <c r="U1132" s="55">
        <v>0</v>
      </c>
      <c r="V1132" s="55">
        <v>-4009926.55</v>
      </c>
      <c r="W1132" s="55">
        <v>0</v>
      </c>
      <c r="X1132" s="55">
        <v>-7754362.0300000003</v>
      </c>
      <c r="Y1132" s="55">
        <v>0</v>
      </c>
      <c r="Z1132" s="61">
        <f t="shared" si="59"/>
        <v>-0.40099265499999998</v>
      </c>
      <c r="AA1132" s="59" t="str">
        <f>HLOOKUP(F1132,'HY Financials'!$4:$4,1,0)</f>
        <v>HEEQTF</v>
      </c>
    </row>
    <row r="1133" spans="1:27">
      <c r="A1133" s="60">
        <f>IFERROR(VLOOKUP(J1133,'TB mapping'!A:D,4,0),0)</f>
        <v>0</v>
      </c>
      <c r="B1133" s="60">
        <f>IFERROR(VLOOKUP(J1133,'TB mapping'!A:C,3,0),0)</f>
        <v>6.4</v>
      </c>
      <c r="C1133" s="60" t="str">
        <f t="shared" si="57"/>
        <v>HEEQTF0</v>
      </c>
      <c r="D1133" s="60" t="str">
        <f t="shared" si="58"/>
        <v>HEEQTF6.4</v>
      </c>
      <c r="E1133" s="54" t="s">
        <v>790</v>
      </c>
      <c r="F1133" s="54" t="s">
        <v>4</v>
      </c>
      <c r="G1133" s="54" t="s">
        <v>1198</v>
      </c>
      <c r="H1133" s="55">
        <v>550000</v>
      </c>
      <c r="I1133" s="54" t="s">
        <v>846</v>
      </c>
      <c r="J1133" s="392">
        <v>555598</v>
      </c>
      <c r="K1133" s="55">
        <v>0</v>
      </c>
      <c r="L1133" s="54" t="s">
        <v>862</v>
      </c>
      <c r="M1133" s="54" t="s">
        <v>793</v>
      </c>
      <c r="N1133" s="55">
        <v>-3744435.48</v>
      </c>
      <c r="O1133" s="55">
        <v>0</v>
      </c>
      <c r="P1133" s="55">
        <v>-4009926.55</v>
      </c>
      <c r="Q1133" s="55">
        <v>0</v>
      </c>
      <c r="R1133" s="55">
        <v>-7754362.0300000003</v>
      </c>
      <c r="S1133" s="55">
        <v>0</v>
      </c>
      <c r="T1133" s="55">
        <v>-3744435.48</v>
      </c>
      <c r="U1133" s="55">
        <v>0</v>
      </c>
      <c r="V1133" s="55">
        <v>-4009926.55</v>
      </c>
      <c r="W1133" s="55">
        <v>0</v>
      </c>
      <c r="X1133" s="55">
        <v>-7754362.0300000003</v>
      </c>
      <c r="Y1133" s="55">
        <v>0</v>
      </c>
      <c r="Z1133" s="61">
        <f t="shared" si="59"/>
        <v>-0.40099265499999998</v>
      </c>
      <c r="AA1133" s="59" t="str">
        <f>HLOOKUP(F1133,'HY Financials'!$4:$4,1,0)</f>
        <v>HEEQTF</v>
      </c>
    </row>
    <row r="1134" spans="1:27">
      <c r="A1134" s="60">
        <f>IFERROR(VLOOKUP(J1134,'TB mapping'!A:D,4,0),0)</f>
        <v>0</v>
      </c>
      <c r="B1134" s="60">
        <f>IFERROR(VLOOKUP(J1134,'TB mapping'!A:C,3,0),0)</f>
        <v>6.4</v>
      </c>
      <c r="C1134" s="60" t="str">
        <f t="shared" si="57"/>
        <v>HEEQTF0</v>
      </c>
      <c r="D1134" s="60" t="str">
        <f t="shared" si="58"/>
        <v>HEEQTF6.4</v>
      </c>
      <c r="E1134" s="54" t="s">
        <v>790</v>
      </c>
      <c r="F1134" s="54" t="s">
        <v>4</v>
      </c>
      <c r="G1134" s="54" t="s">
        <v>1198</v>
      </c>
      <c r="H1134" s="55">
        <v>550000</v>
      </c>
      <c r="I1134" s="54" t="s">
        <v>846</v>
      </c>
      <c r="J1134" s="392">
        <v>555599</v>
      </c>
      <c r="K1134" s="55">
        <v>0</v>
      </c>
      <c r="L1134" s="54" t="s">
        <v>1487</v>
      </c>
      <c r="M1134" s="54" t="s">
        <v>793</v>
      </c>
      <c r="N1134" s="55">
        <v>0</v>
      </c>
      <c r="O1134" s="55">
        <v>5613.08</v>
      </c>
      <c r="P1134" s="55">
        <v>0</v>
      </c>
      <c r="Q1134" s="55">
        <v>6340.92</v>
      </c>
      <c r="R1134" s="55">
        <v>0</v>
      </c>
      <c r="S1134" s="55">
        <v>11954</v>
      </c>
      <c r="T1134" s="55">
        <v>0</v>
      </c>
      <c r="U1134" s="55">
        <v>5613.08</v>
      </c>
      <c r="V1134" s="55">
        <v>0</v>
      </c>
      <c r="W1134" s="55">
        <v>6340.92</v>
      </c>
      <c r="X1134" s="55">
        <v>0</v>
      </c>
      <c r="Y1134" s="55">
        <v>11954</v>
      </c>
      <c r="Z1134" s="61">
        <f t="shared" si="59"/>
        <v>6.3409200000000005E-4</v>
      </c>
      <c r="AA1134" s="59" t="str">
        <f>HLOOKUP(F1134,'HY Financials'!$4:$4,1,0)</f>
        <v>HEEQTF</v>
      </c>
    </row>
    <row r="1135" spans="1:27">
      <c r="A1135" s="60">
        <f>IFERROR(VLOOKUP(J1135,'TB mapping'!A:D,4,0),0)</f>
        <v>0</v>
      </c>
      <c r="B1135" s="60">
        <f>IFERROR(VLOOKUP(J1135,'TB mapping'!A:C,3,0),0)</f>
        <v>6.4</v>
      </c>
      <c r="C1135" s="60" t="str">
        <f t="shared" si="57"/>
        <v>HEEQTF0</v>
      </c>
      <c r="D1135" s="60" t="str">
        <f t="shared" si="58"/>
        <v>HEEQTF6.4</v>
      </c>
      <c r="E1135" s="54" t="s">
        <v>790</v>
      </c>
      <c r="F1135" s="54" t="s">
        <v>4</v>
      </c>
      <c r="G1135" s="54" t="s">
        <v>1198</v>
      </c>
      <c r="H1135" s="55">
        <v>550000</v>
      </c>
      <c r="I1135" s="54" t="s">
        <v>846</v>
      </c>
      <c r="J1135" s="392">
        <v>555600</v>
      </c>
      <c r="K1135" s="55">
        <v>0</v>
      </c>
      <c r="L1135" s="54" t="s">
        <v>1488</v>
      </c>
      <c r="M1135" s="54" t="s">
        <v>793</v>
      </c>
      <c r="N1135" s="55">
        <v>0</v>
      </c>
      <c r="O1135" s="55">
        <v>5613.08</v>
      </c>
      <c r="P1135" s="55">
        <v>0</v>
      </c>
      <c r="Q1135" s="55">
        <v>6340.92</v>
      </c>
      <c r="R1135" s="55">
        <v>0</v>
      </c>
      <c r="S1135" s="55">
        <v>11954</v>
      </c>
      <c r="T1135" s="55">
        <v>0</v>
      </c>
      <c r="U1135" s="55">
        <v>5613.08</v>
      </c>
      <c r="V1135" s="55">
        <v>0</v>
      </c>
      <c r="W1135" s="55">
        <v>6340.92</v>
      </c>
      <c r="X1135" s="55">
        <v>0</v>
      </c>
      <c r="Y1135" s="55">
        <v>11954</v>
      </c>
      <c r="Z1135" s="61">
        <f t="shared" si="59"/>
        <v>6.3409200000000005E-4</v>
      </c>
      <c r="AA1135" s="59" t="str">
        <f>HLOOKUP(F1135,'HY Financials'!$4:$4,1,0)</f>
        <v>HEEQTF</v>
      </c>
    </row>
    <row r="1136" spans="1:27">
      <c r="A1136" s="60">
        <f>IFERROR(VLOOKUP(J1136,'TB mapping'!A:D,4,0),0)</f>
        <v>0</v>
      </c>
      <c r="B1136" s="60">
        <f>IFERROR(VLOOKUP(J1136,'TB mapping'!A:C,3,0),0)</f>
        <v>6.4</v>
      </c>
      <c r="C1136" s="60" t="str">
        <f t="shared" si="57"/>
        <v>HEEQTF0</v>
      </c>
      <c r="D1136" s="60" t="str">
        <f t="shared" si="58"/>
        <v>HEEQTF6.4</v>
      </c>
      <c r="E1136" s="54" t="s">
        <v>790</v>
      </c>
      <c r="F1136" s="54" t="s">
        <v>4</v>
      </c>
      <c r="G1136" s="54" t="s">
        <v>1198</v>
      </c>
      <c r="H1136" s="55">
        <v>550000</v>
      </c>
      <c r="I1136" s="54" t="s">
        <v>846</v>
      </c>
      <c r="J1136" s="392">
        <v>555603</v>
      </c>
      <c r="K1136" s="55">
        <v>0</v>
      </c>
      <c r="L1136" s="54" t="s">
        <v>1489</v>
      </c>
      <c r="M1136" s="54" t="s">
        <v>793</v>
      </c>
      <c r="N1136" s="55">
        <v>-208978.04</v>
      </c>
      <c r="O1136" s="55">
        <v>0</v>
      </c>
      <c r="P1136" s="55">
        <v>-326537.99</v>
      </c>
      <c r="Q1136" s="55">
        <v>0</v>
      </c>
      <c r="R1136" s="55">
        <v>-535516.03</v>
      </c>
      <c r="S1136" s="55">
        <v>0</v>
      </c>
      <c r="T1136" s="55">
        <v>-208978.04</v>
      </c>
      <c r="U1136" s="55">
        <v>0</v>
      </c>
      <c r="V1136" s="55">
        <v>-326537.99</v>
      </c>
      <c r="W1136" s="55">
        <v>0</v>
      </c>
      <c r="X1136" s="55">
        <v>-535516.03</v>
      </c>
      <c r="Y1136" s="55">
        <v>0</v>
      </c>
      <c r="Z1136" s="61">
        <f t="shared" si="59"/>
        <v>-3.2653798999999997E-2</v>
      </c>
      <c r="AA1136" s="59" t="str">
        <f>HLOOKUP(F1136,'HY Financials'!$4:$4,1,0)</f>
        <v>HEEQTF</v>
      </c>
    </row>
    <row r="1137" spans="1:27">
      <c r="A1137" s="60">
        <f>IFERROR(VLOOKUP(J1137,'TB mapping'!A:D,4,0),0)</f>
        <v>0</v>
      </c>
      <c r="B1137" s="60">
        <f>IFERROR(VLOOKUP(J1137,'TB mapping'!A:C,3,0),0)</f>
        <v>6.4</v>
      </c>
      <c r="C1137" s="60" t="str">
        <f t="shared" si="57"/>
        <v>HEEQTF0</v>
      </c>
      <c r="D1137" s="60" t="str">
        <f t="shared" si="58"/>
        <v>HEEQTF6.4</v>
      </c>
      <c r="E1137" s="54" t="s">
        <v>790</v>
      </c>
      <c r="F1137" s="54" t="s">
        <v>4</v>
      </c>
      <c r="G1137" s="54" t="s">
        <v>1198</v>
      </c>
      <c r="H1137" s="55">
        <v>550000</v>
      </c>
      <c r="I1137" s="54" t="s">
        <v>846</v>
      </c>
      <c r="J1137" s="392">
        <v>555604</v>
      </c>
      <c r="K1137" s="55">
        <v>0</v>
      </c>
      <c r="L1137" s="54" t="s">
        <v>1490</v>
      </c>
      <c r="M1137" s="54" t="s">
        <v>793</v>
      </c>
      <c r="N1137" s="55">
        <v>-208978.04</v>
      </c>
      <c r="O1137" s="55">
        <v>0</v>
      </c>
      <c r="P1137" s="55">
        <v>-326537.99</v>
      </c>
      <c r="Q1137" s="55">
        <v>0</v>
      </c>
      <c r="R1137" s="55">
        <v>-535516.03</v>
      </c>
      <c r="S1137" s="55">
        <v>0</v>
      </c>
      <c r="T1137" s="55">
        <v>-208978.04</v>
      </c>
      <c r="U1137" s="55">
        <v>0</v>
      </c>
      <c r="V1137" s="55">
        <v>-326537.99</v>
      </c>
      <c r="W1137" s="55">
        <v>0</v>
      </c>
      <c r="X1137" s="55">
        <v>-535516.03</v>
      </c>
      <c r="Y1137" s="55">
        <v>0</v>
      </c>
      <c r="Z1137" s="61">
        <f t="shared" si="59"/>
        <v>-3.2653798999999997E-2</v>
      </c>
      <c r="AA1137" s="59" t="str">
        <f>HLOOKUP(F1137,'HY Financials'!$4:$4,1,0)</f>
        <v>HEEQTF</v>
      </c>
    </row>
    <row r="1138" spans="1:27">
      <c r="A1138" s="60">
        <f>IFERROR(VLOOKUP(J1138,'TB mapping'!A:D,4,0),0)</f>
        <v>0</v>
      </c>
      <c r="B1138" s="60">
        <f>IFERROR(VLOOKUP(J1138,'TB mapping'!A:C,3,0),0)</f>
        <v>6.4</v>
      </c>
      <c r="C1138" s="60" t="str">
        <f t="shared" si="57"/>
        <v>HEEQTF0</v>
      </c>
      <c r="D1138" s="60" t="str">
        <f t="shared" si="58"/>
        <v>HEEQTF6.4</v>
      </c>
      <c r="E1138" s="54" t="s">
        <v>790</v>
      </c>
      <c r="F1138" s="54" t="s">
        <v>4</v>
      </c>
      <c r="G1138" s="54" t="s">
        <v>1198</v>
      </c>
      <c r="H1138" s="55">
        <v>550000</v>
      </c>
      <c r="I1138" s="54" t="s">
        <v>846</v>
      </c>
      <c r="J1138" s="392">
        <v>556653</v>
      </c>
      <c r="K1138" s="55">
        <v>0</v>
      </c>
      <c r="L1138" s="54" t="s">
        <v>2073</v>
      </c>
      <c r="M1138" s="54" t="s">
        <v>793</v>
      </c>
      <c r="N1138" s="55">
        <v>-63364.800000000003</v>
      </c>
      <c r="O1138" s="55">
        <v>0</v>
      </c>
      <c r="P1138" s="55">
        <v>-75907.100000000006</v>
      </c>
      <c r="Q1138" s="55">
        <v>0</v>
      </c>
      <c r="R1138" s="55">
        <v>-139271.9</v>
      </c>
      <c r="S1138" s="55">
        <v>0</v>
      </c>
      <c r="T1138" s="55">
        <v>-63364.800000000003</v>
      </c>
      <c r="U1138" s="55">
        <v>0</v>
      </c>
      <c r="V1138" s="55">
        <v>-75907.100000000006</v>
      </c>
      <c r="W1138" s="55">
        <v>0</v>
      </c>
      <c r="X1138" s="55">
        <v>-139271.9</v>
      </c>
      <c r="Y1138" s="55">
        <v>0</v>
      </c>
      <c r="Z1138" s="61">
        <f t="shared" si="59"/>
        <v>-7.5907100000000005E-3</v>
      </c>
      <c r="AA1138" s="59" t="str">
        <f>HLOOKUP(F1138,'HY Financials'!$4:$4,1,0)</f>
        <v>HEEQTF</v>
      </c>
    </row>
    <row r="1139" spans="1:27">
      <c r="A1139" s="60">
        <f>IFERROR(VLOOKUP(J1139,'TB mapping'!A:D,4,0),0)</f>
        <v>6.2</v>
      </c>
      <c r="B1139" s="60">
        <f>IFERROR(VLOOKUP(J1139,'TB mapping'!A:C,3,0),0)</f>
        <v>6.4</v>
      </c>
      <c r="C1139" s="60" t="str">
        <f t="shared" si="57"/>
        <v>HEEQTF6.2</v>
      </c>
      <c r="D1139" s="60" t="str">
        <f t="shared" si="58"/>
        <v>HEEQTF6.4</v>
      </c>
      <c r="E1139" s="54" t="s">
        <v>790</v>
      </c>
      <c r="F1139" s="54" t="s">
        <v>4</v>
      </c>
      <c r="G1139" s="54" t="s">
        <v>1198</v>
      </c>
      <c r="H1139" s="55">
        <v>555100</v>
      </c>
      <c r="I1139" s="54" t="s">
        <v>863</v>
      </c>
      <c r="J1139" s="392">
        <v>555100</v>
      </c>
      <c r="K1139" s="55">
        <v>0</v>
      </c>
      <c r="L1139" s="54" t="s">
        <v>864</v>
      </c>
      <c r="M1139" s="54" t="s">
        <v>793</v>
      </c>
      <c r="N1139" s="55">
        <v>-41604715.979999997</v>
      </c>
      <c r="O1139" s="55">
        <v>0</v>
      </c>
      <c r="P1139" s="55">
        <v>-44554739.329999998</v>
      </c>
      <c r="Q1139" s="55">
        <v>0</v>
      </c>
      <c r="R1139" s="55">
        <v>-86159455.310000002</v>
      </c>
      <c r="S1139" s="55">
        <v>0</v>
      </c>
      <c r="T1139" s="55">
        <v>-41604715.979999997</v>
      </c>
      <c r="U1139" s="55">
        <v>0</v>
      </c>
      <c r="V1139" s="55">
        <v>-44554739.329999998</v>
      </c>
      <c r="W1139" s="55">
        <v>0</v>
      </c>
      <c r="X1139" s="55">
        <v>-86159455.310000002</v>
      </c>
      <c r="Y1139" s="55">
        <v>0</v>
      </c>
      <c r="Z1139" s="61">
        <f t="shared" si="59"/>
        <v>-4.4554739329999995</v>
      </c>
      <c r="AA1139" s="59" t="str">
        <f>HLOOKUP(F1139,'HY Financials'!$4:$4,1,0)</f>
        <v>HEEQTF</v>
      </c>
    </row>
    <row r="1140" spans="1:27">
      <c r="A1140" s="60">
        <f>IFERROR(VLOOKUP(J1140,'TB mapping'!A:D,4,0),0)</f>
        <v>6.2</v>
      </c>
      <c r="B1140" s="60">
        <f>IFERROR(VLOOKUP(J1140,'TB mapping'!A:C,3,0),0)</f>
        <v>6.4</v>
      </c>
      <c r="C1140" s="60" t="str">
        <f t="shared" si="57"/>
        <v>HEEQTF6.2</v>
      </c>
      <c r="D1140" s="60" t="str">
        <f t="shared" si="58"/>
        <v>HEEQTF6.4</v>
      </c>
      <c r="E1140" s="54" t="s">
        <v>790</v>
      </c>
      <c r="F1140" s="54" t="s">
        <v>4</v>
      </c>
      <c r="G1140" s="54" t="s">
        <v>1198</v>
      </c>
      <c r="H1140" s="55">
        <v>555100</v>
      </c>
      <c r="I1140" s="54" t="s">
        <v>863</v>
      </c>
      <c r="J1140" s="392">
        <v>555329</v>
      </c>
      <c r="K1140" s="55">
        <v>0</v>
      </c>
      <c r="L1140" s="54" t="s">
        <v>1491</v>
      </c>
      <c r="M1140" s="54" t="s">
        <v>793</v>
      </c>
      <c r="N1140" s="55">
        <v>0</v>
      </c>
      <c r="O1140" s="55">
        <v>62368.83</v>
      </c>
      <c r="P1140" s="55">
        <v>0</v>
      </c>
      <c r="Q1140" s="55">
        <v>70454.31</v>
      </c>
      <c r="R1140" s="55">
        <v>0</v>
      </c>
      <c r="S1140" s="55">
        <v>132823.14000000001</v>
      </c>
      <c r="T1140" s="55">
        <v>0</v>
      </c>
      <c r="U1140" s="55">
        <v>62368.83</v>
      </c>
      <c r="V1140" s="55">
        <v>0</v>
      </c>
      <c r="W1140" s="55">
        <v>70454.31</v>
      </c>
      <c r="X1140" s="55">
        <v>0</v>
      </c>
      <c r="Y1140" s="55">
        <v>132823.14000000001</v>
      </c>
      <c r="Z1140" s="61">
        <f t="shared" si="59"/>
        <v>7.0454309999999996E-3</v>
      </c>
      <c r="AA1140" s="59" t="str">
        <f>HLOOKUP(F1140,'HY Financials'!$4:$4,1,0)</f>
        <v>HEEQTF</v>
      </c>
    </row>
    <row r="1141" spans="1:27">
      <c r="A1141" s="60">
        <f>IFERROR(VLOOKUP(J1141,'TB mapping'!A:D,4,0),0)</f>
        <v>6.2</v>
      </c>
      <c r="B1141" s="60">
        <f>IFERROR(VLOOKUP(J1141,'TB mapping'!A:C,3,0),0)</f>
        <v>6.4</v>
      </c>
      <c r="C1141" s="60" t="str">
        <f t="shared" si="57"/>
        <v>HEEQTF6.2</v>
      </c>
      <c r="D1141" s="60" t="str">
        <f t="shared" si="58"/>
        <v>HEEQTF6.4</v>
      </c>
      <c r="E1141" s="54" t="s">
        <v>790</v>
      </c>
      <c r="F1141" s="54" t="s">
        <v>4</v>
      </c>
      <c r="G1141" s="54" t="s">
        <v>1198</v>
      </c>
      <c r="H1141" s="55">
        <v>555100</v>
      </c>
      <c r="I1141" s="54" t="s">
        <v>863</v>
      </c>
      <c r="J1141" s="392">
        <v>555526</v>
      </c>
      <c r="K1141" s="55">
        <v>0</v>
      </c>
      <c r="L1141" s="54" t="s">
        <v>1492</v>
      </c>
      <c r="M1141" s="54" t="s">
        <v>793</v>
      </c>
      <c r="N1141" s="55">
        <v>-2321826.11</v>
      </c>
      <c r="O1141" s="55">
        <v>0</v>
      </c>
      <c r="P1141" s="55">
        <v>-3628166.1</v>
      </c>
      <c r="Q1141" s="55">
        <v>0</v>
      </c>
      <c r="R1141" s="55">
        <v>-5949992.21</v>
      </c>
      <c r="S1141" s="55">
        <v>0</v>
      </c>
      <c r="T1141" s="55">
        <v>-2321826.11</v>
      </c>
      <c r="U1141" s="55">
        <v>0</v>
      </c>
      <c r="V1141" s="55">
        <v>-3628166.1</v>
      </c>
      <c r="W1141" s="55">
        <v>0</v>
      </c>
      <c r="X1141" s="55">
        <v>-5949992.21</v>
      </c>
      <c r="Y1141" s="55">
        <v>0</v>
      </c>
      <c r="Z1141" s="61">
        <f t="shared" si="59"/>
        <v>-0.36281660999999998</v>
      </c>
      <c r="AA1141" s="59" t="str">
        <f>HLOOKUP(F1141,'HY Financials'!$4:$4,1,0)</f>
        <v>HEEQTF</v>
      </c>
    </row>
    <row r="1142" spans="1:27">
      <c r="A1142" s="60">
        <f>IFERROR(VLOOKUP(J1142,'TB mapping'!A:D,4,0),0)</f>
        <v>0</v>
      </c>
      <c r="B1142" s="60" t="str">
        <f>IFERROR(VLOOKUP(J1142,'TB mapping'!A:C,3,0),0)</f>
        <v>ignore</v>
      </c>
      <c r="C1142" s="60" t="str">
        <f t="shared" si="57"/>
        <v>HEEQTF0</v>
      </c>
      <c r="D1142" s="60" t="str">
        <f t="shared" si="58"/>
        <v>HEEQTFignore</v>
      </c>
      <c r="E1142" s="54" t="s">
        <v>790</v>
      </c>
      <c r="F1142" s="54" t="s">
        <v>4</v>
      </c>
      <c r="G1142" s="54" t="s">
        <v>1198</v>
      </c>
      <c r="H1142" s="55">
        <v>555300</v>
      </c>
      <c r="I1142" s="54" t="s">
        <v>951</v>
      </c>
      <c r="J1142" s="55">
        <v>554346</v>
      </c>
      <c r="K1142" s="55">
        <v>0</v>
      </c>
      <c r="L1142" s="54" t="s">
        <v>1073</v>
      </c>
      <c r="M1142" s="54" t="s">
        <v>793</v>
      </c>
      <c r="N1142" s="55">
        <v>0</v>
      </c>
      <c r="O1142" s="55">
        <v>0</v>
      </c>
      <c r="P1142" s="55">
        <v>-1533139.3</v>
      </c>
      <c r="Q1142" s="55">
        <v>0</v>
      </c>
      <c r="R1142" s="55">
        <v>-1533139.3</v>
      </c>
      <c r="S1142" s="55">
        <v>0</v>
      </c>
      <c r="T1142" s="55">
        <v>0</v>
      </c>
      <c r="U1142" s="55">
        <v>0</v>
      </c>
      <c r="V1142" s="55">
        <v>-1533139.3</v>
      </c>
      <c r="W1142" s="55">
        <v>0</v>
      </c>
      <c r="X1142" s="55">
        <v>-1533139.3</v>
      </c>
      <c r="Y1142" s="55">
        <v>0</v>
      </c>
      <c r="Z1142" s="61">
        <f t="shared" si="59"/>
        <v>-0.15331393000000001</v>
      </c>
      <c r="AA1142" s="59" t="str">
        <f>HLOOKUP(F1142,'HY Financials'!$4:$4,1,0)</f>
        <v>HEEQTF</v>
      </c>
    </row>
    <row r="1143" spans="1:27">
      <c r="A1143" s="60" t="str">
        <f>IFERROR(VLOOKUP(J1143,'TB mapping'!A:D,4,0),0)</f>
        <v>Ignore</v>
      </c>
      <c r="B1143" s="60" t="str">
        <f>IFERROR(VLOOKUP(J1143,'TB mapping'!A:C,3,0),0)</f>
        <v>Ignore</v>
      </c>
      <c r="C1143" s="60" t="str">
        <f t="shared" si="57"/>
        <v>HEFOCFIgnore</v>
      </c>
      <c r="D1143" s="60" t="str">
        <f t="shared" si="58"/>
        <v>HEFOCFIgnore</v>
      </c>
      <c r="E1143" s="54" t="s">
        <v>790</v>
      </c>
      <c r="F1143" s="54" t="s">
        <v>1807</v>
      </c>
      <c r="G1143" s="54" t="s">
        <v>1808</v>
      </c>
      <c r="H1143" s="55">
        <v>101000</v>
      </c>
      <c r="I1143" s="54" t="s">
        <v>987</v>
      </c>
      <c r="J1143" s="55">
        <v>101100</v>
      </c>
      <c r="K1143" s="55">
        <v>0</v>
      </c>
      <c r="L1143" s="54" t="s">
        <v>988</v>
      </c>
      <c r="M1143" s="54" t="s">
        <v>793</v>
      </c>
      <c r="N1143" s="55">
        <v>-3793440001.0100002</v>
      </c>
      <c r="O1143" s="55">
        <v>0</v>
      </c>
      <c r="P1143" s="55">
        <v>-83646902.670000002</v>
      </c>
      <c r="Q1143" s="55">
        <v>0</v>
      </c>
      <c r="R1143" s="55">
        <v>-3877086903.6799998</v>
      </c>
      <c r="S1143" s="55">
        <v>0</v>
      </c>
      <c r="T1143" s="55">
        <v>-3793440001.0100002</v>
      </c>
      <c r="U1143" s="55">
        <v>0</v>
      </c>
      <c r="V1143" s="55">
        <v>-83646902.670000002</v>
      </c>
      <c r="W1143" s="55">
        <v>0</v>
      </c>
      <c r="X1143" s="55">
        <v>-3877086903.6799998</v>
      </c>
      <c r="Y1143" s="55">
        <v>0</v>
      </c>
      <c r="Z1143" s="61">
        <f t="shared" si="59"/>
        <v>-8.3646902670000003</v>
      </c>
      <c r="AA1143" s="59" t="str">
        <f>HLOOKUP(F1143,'HY Financials'!$4:$4,1,0)</f>
        <v>HEFOCF</v>
      </c>
    </row>
    <row r="1144" spans="1:27">
      <c r="A1144" s="60">
        <f>IFERROR(VLOOKUP(J1144,'TB mapping'!A:D,4,0),0)</f>
        <v>0</v>
      </c>
      <c r="B1144" s="60">
        <f>IFERROR(VLOOKUP(J1144,'TB mapping'!A:C,3,0),0)</f>
        <v>0</v>
      </c>
      <c r="C1144" s="60" t="str">
        <f t="shared" si="57"/>
        <v>HEFOCF0</v>
      </c>
      <c r="D1144" s="60" t="str">
        <f t="shared" si="58"/>
        <v>HEFOCF0</v>
      </c>
      <c r="E1144" s="54" t="s">
        <v>790</v>
      </c>
      <c r="F1144" s="54" t="s">
        <v>1807</v>
      </c>
      <c r="G1144" s="54" t="s">
        <v>1808</v>
      </c>
      <c r="H1144" s="55">
        <v>102000</v>
      </c>
      <c r="I1144" s="54" t="s">
        <v>791</v>
      </c>
      <c r="J1144" s="55">
        <v>102230</v>
      </c>
      <c r="K1144" s="55">
        <v>0</v>
      </c>
      <c r="L1144" s="54" t="s">
        <v>1803</v>
      </c>
      <c r="M1144" s="54" t="s">
        <v>793</v>
      </c>
      <c r="N1144" s="55">
        <v>-36486651.719999999</v>
      </c>
      <c r="O1144" s="55">
        <v>0</v>
      </c>
      <c r="P1144" s="55">
        <v>0</v>
      </c>
      <c r="Q1144" s="55">
        <v>36486651.719999999</v>
      </c>
      <c r="R1144" s="55">
        <v>0</v>
      </c>
      <c r="S1144" s="55">
        <v>0</v>
      </c>
      <c r="T1144" s="55">
        <v>-36486651.719999999</v>
      </c>
      <c r="U1144" s="55">
        <v>0</v>
      </c>
      <c r="V1144" s="55">
        <v>0</v>
      </c>
      <c r="W1144" s="55">
        <v>36486651.719999999</v>
      </c>
      <c r="X1144" s="55">
        <v>0</v>
      </c>
      <c r="Y1144" s="55">
        <v>0</v>
      </c>
      <c r="Z1144" s="61">
        <f t="shared" si="59"/>
        <v>3.6486651719999998</v>
      </c>
      <c r="AA1144" s="59" t="str">
        <f>HLOOKUP(F1144,'HY Financials'!$4:$4,1,0)</f>
        <v>HEFOCF</v>
      </c>
    </row>
    <row r="1145" spans="1:27">
      <c r="A1145" s="60">
        <f>IFERROR(VLOOKUP(J1145,'TB mapping'!A:D,4,0),0)</f>
        <v>0</v>
      </c>
      <c r="B1145" s="60">
        <f>IFERROR(VLOOKUP(J1145,'TB mapping'!A:C,3,0),0)</f>
        <v>0</v>
      </c>
      <c r="C1145" s="60" t="str">
        <f t="shared" si="57"/>
        <v>HEFOCF0</v>
      </c>
      <c r="D1145" s="60" t="str">
        <f t="shared" si="58"/>
        <v>HEFOCF0</v>
      </c>
      <c r="E1145" s="54" t="s">
        <v>790</v>
      </c>
      <c r="F1145" s="54" t="s">
        <v>1807</v>
      </c>
      <c r="G1145" s="54" t="s">
        <v>1808</v>
      </c>
      <c r="H1145" s="55">
        <v>110000</v>
      </c>
      <c r="I1145" s="54" t="s">
        <v>795</v>
      </c>
      <c r="J1145" s="55">
        <v>110114</v>
      </c>
      <c r="K1145" s="55">
        <v>0</v>
      </c>
      <c r="L1145" s="54" t="s">
        <v>2304</v>
      </c>
      <c r="M1145" s="54" t="s">
        <v>793</v>
      </c>
      <c r="N1145" s="55">
        <v>0</v>
      </c>
      <c r="O1145" s="55">
        <v>0</v>
      </c>
      <c r="P1145" s="55">
        <v>-800000</v>
      </c>
      <c r="Q1145" s="55">
        <v>0</v>
      </c>
      <c r="R1145" s="55">
        <v>-800000</v>
      </c>
      <c r="S1145" s="55">
        <v>0</v>
      </c>
      <c r="T1145" s="55">
        <v>0</v>
      </c>
      <c r="U1145" s="55">
        <v>0</v>
      </c>
      <c r="V1145" s="55">
        <v>-800000</v>
      </c>
      <c r="W1145" s="55">
        <v>0</v>
      </c>
      <c r="X1145" s="55">
        <v>-800000</v>
      </c>
      <c r="Y1145" s="55">
        <v>0</v>
      </c>
      <c r="Z1145" s="61">
        <f t="shared" si="59"/>
        <v>-0.08</v>
      </c>
      <c r="AA1145" s="59" t="str">
        <f>HLOOKUP(F1145,'HY Financials'!$4:$4,1,0)</f>
        <v>HEFOCF</v>
      </c>
    </row>
    <row r="1146" spans="1:27">
      <c r="A1146" s="60" t="str">
        <f>IFERROR(VLOOKUP(J1146,'TB mapping'!A:D,4,0),0)</f>
        <v>Ignore</v>
      </c>
      <c r="B1146" s="60" t="str">
        <f>IFERROR(VLOOKUP(J1146,'TB mapping'!A:C,3,0),0)</f>
        <v>Ignore</v>
      </c>
      <c r="C1146" s="60" t="str">
        <f t="shared" si="57"/>
        <v>HEFOCFIgnore</v>
      </c>
      <c r="D1146" s="60" t="str">
        <f t="shared" si="58"/>
        <v>HEFOCFIgnore</v>
      </c>
      <c r="E1146" s="54" t="s">
        <v>790</v>
      </c>
      <c r="F1146" s="54" t="s">
        <v>1807</v>
      </c>
      <c r="G1146" s="54" t="s">
        <v>1808</v>
      </c>
      <c r="H1146" s="55">
        <v>110000</v>
      </c>
      <c r="I1146" s="54" t="s">
        <v>795</v>
      </c>
      <c r="J1146" s="55">
        <v>110119</v>
      </c>
      <c r="K1146" s="55">
        <v>0</v>
      </c>
      <c r="L1146" s="54" t="s">
        <v>796</v>
      </c>
      <c r="M1146" s="54" t="s">
        <v>793</v>
      </c>
      <c r="N1146" s="55">
        <v>-191978</v>
      </c>
      <c r="O1146" s="55">
        <v>0</v>
      </c>
      <c r="P1146" s="55">
        <v>0</v>
      </c>
      <c r="Q1146" s="55">
        <v>191978</v>
      </c>
      <c r="R1146" s="55">
        <v>0</v>
      </c>
      <c r="S1146" s="55">
        <v>0</v>
      </c>
      <c r="T1146" s="55">
        <v>-191978</v>
      </c>
      <c r="U1146" s="55">
        <v>0</v>
      </c>
      <c r="V1146" s="55">
        <v>0</v>
      </c>
      <c r="W1146" s="55">
        <v>191978</v>
      </c>
      <c r="X1146" s="55">
        <v>0</v>
      </c>
      <c r="Y1146" s="55">
        <v>0</v>
      </c>
      <c r="Z1146" s="61">
        <f t="shared" si="59"/>
        <v>1.9197800000000001E-2</v>
      </c>
      <c r="AA1146" s="59" t="str">
        <f>HLOOKUP(F1146,'HY Financials'!$4:$4,1,0)</f>
        <v>HEFOCF</v>
      </c>
    </row>
    <row r="1147" spans="1:27">
      <c r="A1147" s="60" t="str">
        <f>IFERROR(VLOOKUP(J1147,'TB mapping'!A:D,4,0),0)</f>
        <v>Ignore</v>
      </c>
      <c r="B1147" s="60" t="str">
        <f>IFERROR(VLOOKUP(J1147,'TB mapping'!A:C,3,0),0)</f>
        <v>Ignore</v>
      </c>
      <c r="C1147" s="60" t="str">
        <f t="shared" si="57"/>
        <v>HEFOCFIgnore</v>
      </c>
      <c r="D1147" s="60" t="str">
        <f t="shared" si="58"/>
        <v>HEFOCFIgnore</v>
      </c>
      <c r="E1147" s="54" t="s">
        <v>790</v>
      </c>
      <c r="F1147" s="54" t="s">
        <v>1807</v>
      </c>
      <c r="G1147" s="54" t="s">
        <v>1808</v>
      </c>
      <c r="H1147" s="55">
        <v>110000</v>
      </c>
      <c r="I1147" s="54" t="s">
        <v>795</v>
      </c>
      <c r="J1147" s="55">
        <v>110247</v>
      </c>
      <c r="K1147" s="55">
        <v>0</v>
      </c>
      <c r="L1147" s="54" t="s">
        <v>1344</v>
      </c>
      <c r="M1147" s="54" t="s">
        <v>793</v>
      </c>
      <c r="N1147" s="55">
        <v>-37178918.780000001</v>
      </c>
      <c r="O1147" s="55">
        <v>0</v>
      </c>
      <c r="P1147" s="55">
        <v>-19706505.34</v>
      </c>
      <c r="Q1147" s="55">
        <v>0</v>
      </c>
      <c r="R1147" s="55">
        <v>-56885424.119999997</v>
      </c>
      <c r="S1147" s="55">
        <v>0</v>
      </c>
      <c r="T1147" s="55">
        <v>-37178918.780000001</v>
      </c>
      <c r="U1147" s="55">
        <v>0</v>
      </c>
      <c r="V1147" s="55">
        <v>-19706505.34</v>
      </c>
      <c r="W1147" s="55">
        <v>0</v>
      </c>
      <c r="X1147" s="55">
        <v>-56885424.119999997</v>
      </c>
      <c r="Y1147" s="55">
        <v>0</v>
      </c>
      <c r="Z1147" s="61">
        <f t="shared" si="59"/>
        <v>-1.970650534</v>
      </c>
      <c r="AA1147" s="59" t="str">
        <f>HLOOKUP(F1147,'HY Financials'!$4:$4,1,0)</f>
        <v>HEFOCF</v>
      </c>
    </row>
    <row r="1148" spans="1:27">
      <c r="A1148" s="60" t="str">
        <f>IFERROR(VLOOKUP(J1148,'TB mapping'!A:D,4,0),0)</f>
        <v>Ignore</v>
      </c>
      <c r="B1148" s="60" t="str">
        <f>IFERROR(VLOOKUP(J1148,'TB mapping'!A:C,3,0),0)</f>
        <v>Ignore</v>
      </c>
      <c r="C1148" s="60" t="str">
        <f t="shared" si="57"/>
        <v>HEFOCFIgnore</v>
      </c>
      <c r="D1148" s="60" t="str">
        <f t="shared" si="58"/>
        <v>HEFOCFIgnore</v>
      </c>
      <c r="E1148" s="54" t="s">
        <v>790</v>
      </c>
      <c r="F1148" s="54" t="s">
        <v>1807</v>
      </c>
      <c r="G1148" s="54" t="s">
        <v>1808</v>
      </c>
      <c r="H1148" s="55">
        <v>132000</v>
      </c>
      <c r="I1148" s="54" t="s">
        <v>797</v>
      </c>
      <c r="J1148" s="55">
        <v>132100</v>
      </c>
      <c r="K1148" s="55">
        <v>0</v>
      </c>
      <c r="L1148" s="54" t="s">
        <v>989</v>
      </c>
      <c r="M1148" s="54" t="s">
        <v>793</v>
      </c>
      <c r="N1148" s="55">
        <v>-148000</v>
      </c>
      <c r="O1148" s="55">
        <v>0</v>
      </c>
      <c r="P1148" s="55">
        <v>-172000</v>
      </c>
      <c r="Q1148" s="55">
        <v>0</v>
      </c>
      <c r="R1148" s="55">
        <v>-320000</v>
      </c>
      <c r="S1148" s="55">
        <v>0</v>
      </c>
      <c r="T1148" s="55">
        <v>-148000</v>
      </c>
      <c r="U1148" s="55">
        <v>0</v>
      </c>
      <c r="V1148" s="55">
        <v>-172000</v>
      </c>
      <c r="W1148" s="55">
        <v>0</v>
      </c>
      <c r="X1148" s="55">
        <v>-320000</v>
      </c>
      <c r="Y1148" s="55">
        <v>0</v>
      </c>
      <c r="Z1148" s="61">
        <f t="shared" si="59"/>
        <v>-1.72E-2</v>
      </c>
      <c r="AA1148" s="59" t="str">
        <f>HLOOKUP(F1148,'HY Financials'!$4:$4,1,0)</f>
        <v>HEFOCF</v>
      </c>
    </row>
    <row r="1149" spans="1:27">
      <c r="A1149" s="60" t="str">
        <f>IFERROR(VLOOKUP(J1149,'TB mapping'!A:D,4,0),0)</f>
        <v>Ignore</v>
      </c>
      <c r="B1149" s="60" t="str">
        <f>IFERROR(VLOOKUP(J1149,'TB mapping'!A:C,3,0),0)</f>
        <v>Ignore</v>
      </c>
      <c r="C1149" s="60" t="str">
        <f t="shared" si="57"/>
        <v>HEFOCFIgnore</v>
      </c>
      <c r="D1149" s="60" t="str">
        <f t="shared" si="58"/>
        <v>HEFOCFIgnore</v>
      </c>
      <c r="E1149" s="54" t="s">
        <v>790</v>
      </c>
      <c r="F1149" s="54" t="s">
        <v>1807</v>
      </c>
      <c r="G1149" s="54" t="s">
        <v>1808</v>
      </c>
      <c r="H1149" s="55">
        <v>132000</v>
      </c>
      <c r="I1149" s="54" t="s">
        <v>797</v>
      </c>
      <c r="J1149" s="55">
        <v>132121</v>
      </c>
      <c r="K1149" s="55">
        <v>0</v>
      </c>
      <c r="L1149" s="54" t="s">
        <v>990</v>
      </c>
      <c r="M1149" s="54" t="s">
        <v>793</v>
      </c>
      <c r="N1149" s="55">
        <v>0</v>
      </c>
      <c r="O1149" s="55">
        <v>5563563.4800000004</v>
      </c>
      <c r="P1149" s="55">
        <v>-5234230.4800000004</v>
      </c>
      <c r="Q1149" s="55">
        <v>0</v>
      </c>
      <c r="R1149" s="55">
        <v>0</v>
      </c>
      <c r="S1149" s="55">
        <v>329333</v>
      </c>
      <c r="T1149" s="55">
        <v>0</v>
      </c>
      <c r="U1149" s="55">
        <v>5563563.4800000004</v>
      </c>
      <c r="V1149" s="55">
        <v>-5234230.4800000004</v>
      </c>
      <c r="W1149" s="55">
        <v>0</v>
      </c>
      <c r="X1149" s="55">
        <v>0</v>
      </c>
      <c r="Y1149" s="55">
        <v>329333</v>
      </c>
      <c r="Z1149" s="61">
        <f t="shared" si="59"/>
        <v>-0.52342304800000006</v>
      </c>
      <c r="AA1149" s="59" t="str">
        <f>HLOOKUP(F1149,'HY Financials'!$4:$4,1,0)</f>
        <v>HEFOCF</v>
      </c>
    </row>
    <row r="1150" spans="1:27">
      <c r="A1150" s="60" t="str">
        <f>IFERROR(VLOOKUP(J1150,'TB mapping'!A:D,4,0),0)</f>
        <v>Ignore</v>
      </c>
      <c r="B1150" s="60" t="str">
        <f>IFERROR(VLOOKUP(J1150,'TB mapping'!A:C,3,0),0)</f>
        <v>Ignore</v>
      </c>
      <c r="C1150" s="60" t="str">
        <f t="shared" si="57"/>
        <v>HEFOCFIgnore</v>
      </c>
      <c r="D1150" s="60" t="str">
        <f t="shared" si="58"/>
        <v>HEFOCFIgnore</v>
      </c>
      <c r="E1150" s="54" t="s">
        <v>790</v>
      </c>
      <c r="F1150" s="54" t="s">
        <v>1807</v>
      </c>
      <c r="G1150" s="54" t="s">
        <v>1808</v>
      </c>
      <c r="H1150" s="55">
        <v>132000</v>
      </c>
      <c r="I1150" s="54" t="s">
        <v>797</v>
      </c>
      <c r="J1150" s="55">
        <v>132124</v>
      </c>
      <c r="K1150" s="55">
        <v>0</v>
      </c>
      <c r="L1150" s="54" t="s">
        <v>884</v>
      </c>
      <c r="M1150" s="54" t="s">
        <v>793</v>
      </c>
      <c r="N1150" s="55">
        <v>-938879.14</v>
      </c>
      <c r="O1150" s="55">
        <v>0</v>
      </c>
      <c r="P1150" s="55">
        <v>0</v>
      </c>
      <c r="Q1150" s="55">
        <v>6283155.7800000003</v>
      </c>
      <c r="R1150" s="55">
        <v>0</v>
      </c>
      <c r="S1150" s="55">
        <v>5344276.6399999997</v>
      </c>
      <c r="T1150" s="55">
        <v>-938879.14</v>
      </c>
      <c r="U1150" s="55">
        <v>0</v>
      </c>
      <c r="V1150" s="55">
        <v>0</v>
      </c>
      <c r="W1150" s="55">
        <v>6283155.7800000003</v>
      </c>
      <c r="X1150" s="55">
        <v>0</v>
      </c>
      <c r="Y1150" s="55">
        <v>5344276.6399999997</v>
      </c>
      <c r="Z1150" s="61">
        <f t="shared" si="59"/>
        <v>0.62831557800000004</v>
      </c>
      <c r="AA1150" s="59" t="str">
        <f>HLOOKUP(F1150,'HY Financials'!$4:$4,1,0)</f>
        <v>HEFOCF</v>
      </c>
    </row>
    <row r="1151" spans="1:27">
      <c r="A1151" s="60" t="str">
        <f>IFERROR(VLOOKUP(J1151,'TB mapping'!A:D,4,0),0)</f>
        <v>Ignore</v>
      </c>
      <c r="B1151" s="60" t="str">
        <f>IFERROR(VLOOKUP(J1151,'TB mapping'!A:C,3,0),0)</f>
        <v>Ignore</v>
      </c>
      <c r="C1151" s="60" t="str">
        <f t="shared" si="57"/>
        <v>HEFOCFIgnore</v>
      </c>
      <c r="D1151" s="60" t="str">
        <f t="shared" si="58"/>
        <v>HEFOCFIgnore</v>
      </c>
      <c r="E1151" s="54" t="s">
        <v>790</v>
      </c>
      <c r="F1151" s="54" t="s">
        <v>1807</v>
      </c>
      <c r="G1151" s="54" t="s">
        <v>1808</v>
      </c>
      <c r="H1151" s="55">
        <v>140000</v>
      </c>
      <c r="I1151" s="54" t="s">
        <v>799</v>
      </c>
      <c r="J1151" s="55">
        <v>140314</v>
      </c>
      <c r="K1151" s="55">
        <v>0</v>
      </c>
      <c r="L1151" s="54" t="s">
        <v>878</v>
      </c>
      <c r="M1151" s="54" t="s">
        <v>793</v>
      </c>
      <c r="N1151" s="55">
        <v>-127686005.20999999</v>
      </c>
      <c r="O1151" s="55">
        <v>0</v>
      </c>
      <c r="P1151" s="55">
        <v>0</v>
      </c>
      <c r="Q1151" s="55">
        <v>22747212.18</v>
      </c>
      <c r="R1151" s="55">
        <v>-104938793.03</v>
      </c>
      <c r="S1151" s="55">
        <v>0</v>
      </c>
      <c r="T1151" s="55">
        <v>-127686005.20999999</v>
      </c>
      <c r="U1151" s="55">
        <v>0</v>
      </c>
      <c r="V1151" s="55">
        <v>0</v>
      </c>
      <c r="W1151" s="55">
        <v>22747212.18</v>
      </c>
      <c r="X1151" s="55">
        <v>-104938793.03</v>
      </c>
      <c r="Y1151" s="55">
        <v>0</v>
      </c>
      <c r="Z1151" s="61">
        <f t="shared" si="59"/>
        <v>2.2747212179999998</v>
      </c>
      <c r="AA1151" s="59" t="str">
        <f>HLOOKUP(F1151,'HY Financials'!$4:$4,1,0)</f>
        <v>HEFOCF</v>
      </c>
    </row>
    <row r="1152" spans="1:27">
      <c r="A1152" s="60" t="str">
        <f>IFERROR(VLOOKUP(J1152,'TB mapping'!A:D,4,0),0)</f>
        <v>Ignore</v>
      </c>
      <c r="B1152" s="60" t="str">
        <f>IFERROR(VLOOKUP(J1152,'TB mapping'!A:C,3,0),0)</f>
        <v>Ignore</v>
      </c>
      <c r="C1152" s="60" t="str">
        <f t="shared" si="57"/>
        <v>HEFOCFIgnore</v>
      </c>
      <c r="D1152" s="60" t="str">
        <f t="shared" si="58"/>
        <v>HEFOCFIgnore</v>
      </c>
      <c r="E1152" s="54" t="s">
        <v>790</v>
      </c>
      <c r="F1152" s="54" t="s">
        <v>1807</v>
      </c>
      <c r="G1152" s="54" t="s">
        <v>1808</v>
      </c>
      <c r="H1152" s="55">
        <v>140000</v>
      </c>
      <c r="I1152" s="54" t="s">
        <v>799</v>
      </c>
      <c r="J1152" s="55">
        <v>140500</v>
      </c>
      <c r="K1152" s="55">
        <v>0</v>
      </c>
      <c r="L1152" s="54" t="s">
        <v>800</v>
      </c>
      <c r="M1152" s="54" t="s">
        <v>793</v>
      </c>
      <c r="N1152" s="55">
        <v>-1000.02</v>
      </c>
      <c r="O1152" s="55">
        <v>0</v>
      </c>
      <c r="P1152" s="55">
        <v>0</v>
      </c>
      <c r="Q1152" s="55">
        <v>0.06</v>
      </c>
      <c r="R1152" s="55">
        <v>-999.96</v>
      </c>
      <c r="S1152" s="55">
        <v>0</v>
      </c>
      <c r="T1152" s="55">
        <v>-1000.02</v>
      </c>
      <c r="U1152" s="55">
        <v>0</v>
      </c>
      <c r="V1152" s="55">
        <v>0</v>
      </c>
      <c r="W1152" s="55">
        <v>0.06</v>
      </c>
      <c r="X1152" s="55">
        <v>-999.96</v>
      </c>
      <c r="Y1152" s="55">
        <v>0</v>
      </c>
      <c r="Z1152" s="61">
        <f t="shared" si="59"/>
        <v>6E-9</v>
      </c>
      <c r="AA1152" s="59" t="str">
        <f>HLOOKUP(F1152,'HY Financials'!$4:$4,1,0)</f>
        <v>HEFOCF</v>
      </c>
    </row>
    <row r="1153" spans="1:27">
      <c r="A1153" s="60" t="str">
        <f>IFERROR(VLOOKUP(J1153,'TB mapping'!A:D,4,0),0)</f>
        <v>Ignore</v>
      </c>
      <c r="B1153" s="60" t="str">
        <f>IFERROR(VLOOKUP(J1153,'TB mapping'!A:C,3,0),0)</f>
        <v>Ignore</v>
      </c>
      <c r="C1153" s="60" t="str">
        <f t="shared" si="57"/>
        <v>HEFOCFIgnore</v>
      </c>
      <c r="D1153" s="60" t="str">
        <f t="shared" si="58"/>
        <v>HEFOCFIgnore</v>
      </c>
      <c r="E1153" s="54" t="s">
        <v>790</v>
      </c>
      <c r="F1153" s="54" t="s">
        <v>1807</v>
      </c>
      <c r="G1153" s="54" t="s">
        <v>1808</v>
      </c>
      <c r="H1153" s="55">
        <v>140000</v>
      </c>
      <c r="I1153" s="54" t="s">
        <v>799</v>
      </c>
      <c r="J1153" s="55">
        <v>140504</v>
      </c>
      <c r="K1153" s="55">
        <v>0</v>
      </c>
      <c r="L1153" s="54" t="s">
        <v>801</v>
      </c>
      <c r="M1153" s="54" t="s">
        <v>793</v>
      </c>
      <c r="N1153" s="55">
        <v>0</v>
      </c>
      <c r="O1153" s="55">
        <v>3027223.84</v>
      </c>
      <c r="P1153" s="55">
        <v>-3113999.34</v>
      </c>
      <c r="Q1153" s="55">
        <v>0</v>
      </c>
      <c r="R1153" s="55">
        <v>-86775.5</v>
      </c>
      <c r="S1153" s="55">
        <v>0</v>
      </c>
      <c r="T1153" s="55">
        <v>0</v>
      </c>
      <c r="U1153" s="55">
        <v>3027223.84</v>
      </c>
      <c r="V1153" s="55">
        <v>-3113999.34</v>
      </c>
      <c r="W1153" s="55">
        <v>0</v>
      </c>
      <c r="X1153" s="55">
        <v>-86775.5</v>
      </c>
      <c r="Y1153" s="55">
        <v>0</v>
      </c>
      <c r="Z1153" s="61">
        <f t="shared" si="59"/>
        <v>-0.31139993399999999</v>
      </c>
      <c r="AA1153" s="59" t="str">
        <f>HLOOKUP(F1153,'HY Financials'!$4:$4,1,0)</f>
        <v>HEFOCF</v>
      </c>
    </row>
    <row r="1154" spans="1:27">
      <c r="A1154" s="60" t="str">
        <f>IFERROR(VLOOKUP(J1154,'TB mapping'!A:D,4,0),0)</f>
        <v>Ignore</v>
      </c>
      <c r="B1154" s="60" t="str">
        <f>IFERROR(VLOOKUP(J1154,'TB mapping'!A:C,3,0),0)</f>
        <v>Ignore</v>
      </c>
      <c r="C1154" s="60" t="str">
        <f t="shared" si="57"/>
        <v>HEFOCFIgnore</v>
      </c>
      <c r="D1154" s="60" t="str">
        <f t="shared" si="58"/>
        <v>HEFOCFIgnore</v>
      </c>
      <c r="E1154" s="54" t="s">
        <v>790</v>
      </c>
      <c r="F1154" s="54" t="s">
        <v>1807</v>
      </c>
      <c r="G1154" s="54" t="s">
        <v>1808</v>
      </c>
      <c r="H1154" s="55">
        <v>140000</v>
      </c>
      <c r="I1154" s="54" t="s">
        <v>799</v>
      </c>
      <c r="J1154" s="55">
        <v>140505</v>
      </c>
      <c r="K1154" s="55">
        <v>0</v>
      </c>
      <c r="L1154" s="54" t="s">
        <v>802</v>
      </c>
      <c r="M1154" s="54" t="s">
        <v>793</v>
      </c>
      <c r="N1154" s="55">
        <v>-0.09</v>
      </c>
      <c r="O1154" s="55">
        <v>0</v>
      </c>
      <c r="P1154" s="55">
        <v>0</v>
      </c>
      <c r="Q1154" s="55">
        <v>0.05</v>
      </c>
      <c r="R1154" s="55">
        <v>-0.04</v>
      </c>
      <c r="S1154" s="55">
        <v>0</v>
      </c>
      <c r="T1154" s="55">
        <v>-0.09</v>
      </c>
      <c r="U1154" s="55">
        <v>0</v>
      </c>
      <c r="V1154" s="55">
        <v>0</v>
      </c>
      <c r="W1154" s="55">
        <v>0.05</v>
      </c>
      <c r="X1154" s="55">
        <v>-0.04</v>
      </c>
      <c r="Y1154" s="55">
        <v>0</v>
      </c>
      <c r="Z1154" s="61">
        <f t="shared" si="59"/>
        <v>5.0000000000000001E-9</v>
      </c>
      <c r="AA1154" s="59" t="str">
        <f>HLOOKUP(F1154,'HY Financials'!$4:$4,1,0)</f>
        <v>HEFOCF</v>
      </c>
    </row>
    <row r="1155" spans="1:27">
      <c r="A1155" s="60" t="str">
        <f>IFERROR(VLOOKUP(J1155,'TB mapping'!A:D,4,0),0)</f>
        <v>Ignore</v>
      </c>
      <c r="B1155" s="60" t="str">
        <f>IFERROR(VLOOKUP(J1155,'TB mapping'!A:C,3,0),0)</f>
        <v>Ignore</v>
      </c>
      <c r="C1155" s="60" t="str">
        <f t="shared" si="57"/>
        <v>HEFOCFIgnore</v>
      </c>
      <c r="D1155" s="60" t="str">
        <f t="shared" si="58"/>
        <v>HEFOCFIgnore</v>
      </c>
      <c r="E1155" s="54" t="s">
        <v>790</v>
      </c>
      <c r="F1155" s="54" t="s">
        <v>1807</v>
      </c>
      <c r="G1155" s="54" t="s">
        <v>1808</v>
      </c>
      <c r="H1155" s="55">
        <v>140000</v>
      </c>
      <c r="I1155" s="54" t="s">
        <v>799</v>
      </c>
      <c r="J1155" s="55">
        <v>141675</v>
      </c>
      <c r="K1155" s="55">
        <v>0</v>
      </c>
      <c r="L1155" s="54" t="s">
        <v>803</v>
      </c>
      <c r="M1155" s="54" t="s">
        <v>793</v>
      </c>
      <c r="N1155" s="55">
        <v>-464979.48</v>
      </c>
      <c r="O1155" s="55">
        <v>0</v>
      </c>
      <c r="P1155" s="55">
        <v>-128164.19</v>
      </c>
      <c r="Q1155" s="55">
        <v>0</v>
      </c>
      <c r="R1155" s="55">
        <v>-593143.67000000004</v>
      </c>
      <c r="S1155" s="55">
        <v>0</v>
      </c>
      <c r="T1155" s="55">
        <v>-464979.48</v>
      </c>
      <c r="U1155" s="55">
        <v>0</v>
      </c>
      <c r="V1155" s="55">
        <v>-128164.19</v>
      </c>
      <c r="W1155" s="55">
        <v>0</v>
      </c>
      <c r="X1155" s="55">
        <v>-593143.67000000004</v>
      </c>
      <c r="Y1155" s="55">
        <v>0</v>
      </c>
      <c r="Z1155" s="61">
        <f t="shared" si="59"/>
        <v>-1.2816419000000001E-2</v>
      </c>
      <c r="AA1155" s="59" t="str">
        <f>HLOOKUP(F1155,'HY Financials'!$4:$4,1,0)</f>
        <v>HEFOCF</v>
      </c>
    </row>
    <row r="1156" spans="1:27">
      <c r="A1156" s="60">
        <f>IFERROR(VLOOKUP(J1156,'TB mapping'!A:D,4,0),0)</f>
        <v>0</v>
      </c>
      <c r="B1156" s="60">
        <f>IFERROR(VLOOKUP(J1156,'TB mapping'!A:C,3,0),0)</f>
        <v>0</v>
      </c>
      <c r="C1156" s="60" t="str">
        <f t="shared" ref="C1156:C1219" si="60">F1156&amp;A1156</f>
        <v>HEFOCF0</v>
      </c>
      <c r="D1156" s="60" t="str">
        <f t="shared" ref="D1156:D1219" si="61">F1156&amp;B1156</f>
        <v>HEFOCF0</v>
      </c>
      <c r="E1156" s="54" t="s">
        <v>790</v>
      </c>
      <c r="F1156" s="54" t="s">
        <v>1807</v>
      </c>
      <c r="G1156" s="54" t="s">
        <v>1808</v>
      </c>
      <c r="H1156" s="55">
        <v>152000</v>
      </c>
      <c r="I1156" s="54" t="s">
        <v>804</v>
      </c>
      <c r="J1156" s="55">
        <v>152230</v>
      </c>
      <c r="K1156" s="55">
        <v>0</v>
      </c>
      <c r="L1156" s="54" t="s">
        <v>1804</v>
      </c>
      <c r="M1156" s="54" t="s">
        <v>793</v>
      </c>
      <c r="N1156" s="55">
        <v>-3468.73</v>
      </c>
      <c r="O1156" s="55">
        <v>0</v>
      </c>
      <c r="P1156" s="55">
        <v>0</v>
      </c>
      <c r="Q1156" s="55">
        <v>3468.73</v>
      </c>
      <c r="R1156" s="55">
        <v>0</v>
      </c>
      <c r="S1156" s="55">
        <v>0</v>
      </c>
      <c r="T1156" s="55">
        <v>-3468.73</v>
      </c>
      <c r="U1156" s="55">
        <v>0</v>
      </c>
      <c r="V1156" s="55">
        <v>0</v>
      </c>
      <c r="W1156" s="55">
        <v>3468.73</v>
      </c>
      <c r="X1156" s="55">
        <v>0</v>
      </c>
      <c r="Y1156" s="55">
        <v>0</v>
      </c>
      <c r="Z1156" s="61">
        <f t="shared" ref="Z1156:Z1219" si="62">IF(I1156="Issue Capital",(X1156+Y1156)/10000000,(V1156+W1156)/10000000)</f>
        <v>3.4687299999999998E-4</v>
      </c>
      <c r="AA1156" s="59" t="str">
        <f>HLOOKUP(F1156,'HY Financials'!$4:$4,1,0)</f>
        <v>HEFOCF</v>
      </c>
    </row>
    <row r="1157" spans="1:27">
      <c r="A1157" s="60" t="str">
        <f>IFERROR(VLOOKUP(J1157,'TB mapping'!A:D,4,0),0)</f>
        <v>Ignore</v>
      </c>
      <c r="B1157" s="60" t="str">
        <f>IFERROR(VLOOKUP(J1157,'TB mapping'!A:C,3,0),0)</f>
        <v>Ignore</v>
      </c>
      <c r="C1157" s="60" t="str">
        <f t="shared" si="60"/>
        <v>HEFOCFIgnore</v>
      </c>
      <c r="D1157" s="60" t="str">
        <f t="shared" si="61"/>
        <v>HEFOCFIgnore</v>
      </c>
      <c r="E1157" s="54" t="s">
        <v>790</v>
      </c>
      <c r="F1157" s="54" t="s">
        <v>1807</v>
      </c>
      <c r="G1157" s="54" t="s">
        <v>1808</v>
      </c>
      <c r="H1157" s="55">
        <v>152000</v>
      </c>
      <c r="I1157" s="54" t="s">
        <v>804</v>
      </c>
      <c r="J1157" s="55">
        <v>152247</v>
      </c>
      <c r="K1157" s="55">
        <v>0</v>
      </c>
      <c r="L1157" s="54" t="s">
        <v>1345</v>
      </c>
      <c r="M1157" s="54" t="s">
        <v>793</v>
      </c>
      <c r="N1157" s="55">
        <v>-3281.22</v>
      </c>
      <c r="O1157" s="55">
        <v>0</v>
      </c>
      <c r="P1157" s="55">
        <v>-2362.75</v>
      </c>
      <c r="Q1157" s="55">
        <v>0</v>
      </c>
      <c r="R1157" s="55">
        <v>-5643.97</v>
      </c>
      <c r="S1157" s="55">
        <v>0</v>
      </c>
      <c r="T1157" s="55">
        <v>-3281.22</v>
      </c>
      <c r="U1157" s="55">
        <v>0</v>
      </c>
      <c r="V1157" s="55">
        <v>-2362.75</v>
      </c>
      <c r="W1157" s="55">
        <v>0</v>
      </c>
      <c r="X1157" s="55">
        <v>-5643.97</v>
      </c>
      <c r="Y1157" s="55">
        <v>0</v>
      </c>
      <c r="Z1157" s="61">
        <f t="shared" si="62"/>
        <v>-2.3627500000000001E-4</v>
      </c>
      <c r="AA1157" s="59" t="str">
        <f>HLOOKUP(F1157,'HY Financials'!$4:$4,1,0)</f>
        <v>HEFOCF</v>
      </c>
    </row>
    <row r="1158" spans="1:27">
      <c r="A1158" s="60" t="str">
        <f>IFERROR(VLOOKUP(J1158,'TB mapping'!A:D,4,0),0)</f>
        <v>Ignore</v>
      </c>
      <c r="B1158" s="60" t="str">
        <f>IFERROR(VLOOKUP(J1158,'TB mapping'!A:C,3,0),0)</f>
        <v>Ignore</v>
      </c>
      <c r="C1158" s="60" t="str">
        <f t="shared" si="60"/>
        <v>HEFOCFIgnore</v>
      </c>
      <c r="D1158" s="60" t="str">
        <f t="shared" si="61"/>
        <v>HEFOCFIgnore</v>
      </c>
      <c r="E1158" s="54" t="s">
        <v>790</v>
      </c>
      <c r="F1158" s="54" t="s">
        <v>1807</v>
      </c>
      <c r="G1158" s="54" t="s">
        <v>1808</v>
      </c>
      <c r="H1158" s="55">
        <v>160000</v>
      </c>
      <c r="I1158" s="54" t="s">
        <v>807</v>
      </c>
      <c r="J1158" s="55">
        <v>161100</v>
      </c>
      <c r="K1158" s="55">
        <v>0</v>
      </c>
      <c r="L1158" s="54" t="s">
        <v>992</v>
      </c>
      <c r="M1158" s="54" t="s">
        <v>793</v>
      </c>
      <c r="N1158" s="55">
        <v>-1966442998.99</v>
      </c>
      <c r="O1158" s="55">
        <v>0</v>
      </c>
      <c r="P1158" s="55">
        <v>0</v>
      </c>
      <c r="Q1158" s="55">
        <v>343569002.64999998</v>
      </c>
      <c r="R1158" s="55">
        <v>-1622873996.3399999</v>
      </c>
      <c r="S1158" s="55">
        <v>0</v>
      </c>
      <c r="T1158" s="55">
        <v>-1966442998.99</v>
      </c>
      <c r="U1158" s="55">
        <v>0</v>
      </c>
      <c r="V1158" s="55">
        <v>0</v>
      </c>
      <c r="W1158" s="55">
        <v>343569002.64999998</v>
      </c>
      <c r="X1158" s="55">
        <v>-1622873996.3399999</v>
      </c>
      <c r="Y1158" s="55">
        <v>0</v>
      </c>
      <c r="Z1158" s="61">
        <f t="shared" si="62"/>
        <v>34.356900265</v>
      </c>
      <c r="AA1158" s="59" t="str">
        <f>HLOOKUP(F1158,'HY Financials'!$4:$4,1,0)</f>
        <v>HEFOCF</v>
      </c>
    </row>
    <row r="1159" spans="1:27">
      <c r="A1159" s="60">
        <f>IFERROR(VLOOKUP(J1159,'TB mapping'!A:D,4,0),0)</f>
        <v>0</v>
      </c>
      <c r="B1159" s="60">
        <f>IFERROR(VLOOKUP(J1159,'TB mapping'!A:C,3,0),0)</f>
        <v>0</v>
      </c>
      <c r="C1159" s="60" t="str">
        <f t="shared" si="60"/>
        <v>HEFOCF0</v>
      </c>
      <c r="D1159" s="60" t="str">
        <f t="shared" si="61"/>
        <v>HEFOCF0</v>
      </c>
      <c r="E1159" s="54" t="s">
        <v>790</v>
      </c>
      <c r="F1159" s="54" t="s">
        <v>1807</v>
      </c>
      <c r="G1159" s="54" t="s">
        <v>1808</v>
      </c>
      <c r="H1159" s="55">
        <v>212000</v>
      </c>
      <c r="I1159" s="54" t="s">
        <v>809</v>
      </c>
      <c r="J1159" s="55">
        <v>210123</v>
      </c>
      <c r="K1159" s="55">
        <v>0</v>
      </c>
      <c r="L1159" s="54" t="s">
        <v>1805</v>
      </c>
      <c r="M1159" s="54" t="s">
        <v>793</v>
      </c>
      <c r="N1159" s="55">
        <v>0</v>
      </c>
      <c r="O1159" s="55">
        <v>3084.86</v>
      </c>
      <c r="P1159" s="55">
        <v>0</v>
      </c>
      <c r="Q1159" s="55">
        <v>1504.04</v>
      </c>
      <c r="R1159" s="55">
        <v>0</v>
      </c>
      <c r="S1159" s="55">
        <v>4588.9000000000005</v>
      </c>
      <c r="T1159" s="55">
        <v>0</v>
      </c>
      <c r="U1159" s="55">
        <v>3084.86</v>
      </c>
      <c r="V1159" s="55">
        <v>0</v>
      </c>
      <c r="W1159" s="55">
        <v>1504.04</v>
      </c>
      <c r="X1159" s="55">
        <v>0</v>
      </c>
      <c r="Y1159" s="55">
        <v>4588.9000000000005</v>
      </c>
      <c r="Z1159" s="61">
        <f t="shared" si="62"/>
        <v>1.5040400000000001E-4</v>
      </c>
      <c r="AA1159" s="59" t="str">
        <f>HLOOKUP(F1159,'HY Financials'!$4:$4,1,0)</f>
        <v>HEFOCF</v>
      </c>
    </row>
    <row r="1160" spans="1:27">
      <c r="A1160" s="60" t="str">
        <f>IFERROR(VLOOKUP(J1160,'TB mapping'!A:D,4,0),0)</f>
        <v>Ignore</v>
      </c>
      <c r="B1160" s="60" t="str">
        <f>IFERROR(VLOOKUP(J1160,'TB mapping'!A:C,3,0),0)</f>
        <v>Ignore</v>
      </c>
      <c r="C1160" s="60" t="str">
        <f t="shared" si="60"/>
        <v>HEFOCFIgnore</v>
      </c>
      <c r="D1160" s="60" t="str">
        <f t="shared" si="61"/>
        <v>HEFOCFIgnore</v>
      </c>
      <c r="E1160" s="54" t="s">
        <v>790</v>
      </c>
      <c r="F1160" s="54" t="s">
        <v>1807</v>
      </c>
      <c r="G1160" s="54" t="s">
        <v>1808</v>
      </c>
      <c r="H1160" s="55">
        <v>212000</v>
      </c>
      <c r="I1160" s="54" t="s">
        <v>809</v>
      </c>
      <c r="J1160" s="55">
        <v>211103</v>
      </c>
      <c r="K1160" s="55">
        <v>0</v>
      </c>
      <c r="L1160" s="54" t="s">
        <v>894</v>
      </c>
      <c r="M1160" s="54" t="s">
        <v>793</v>
      </c>
      <c r="N1160" s="55">
        <v>0</v>
      </c>
      <c r="O1160" s="55">
        <v>58056.92</v>
      </c>
      <c r="P1160" s="55">
        <v>0</v>
      </c>
      <c r="Q1160" s="55">
        <v>0</v>
      </c>
      <c r="R1160" s="55">
        <v>0</v>
      </c>
      <c r="S1160" s="55">
        <v>58056.92</v>
      </c>
      <c r="T1160" s="55">
        <v>0</v>
      </c>
      <c r="U1160" s="55">
        <v>58056.92</v>
      </c>
      <c r="V1160" s="55">
        <v>0</v>
      </c>
      <c r="W1160" s="55">
        <v>0</v>
      </c>
      <c r="X1160" s="55">
        <v>0</v>
      </c>
      <c r="Y1160" s="55">
        <v>58056.92</v>
      </c>
      <c r="Z1160" s="61">
        <f t="shared" si="62"/>
        <v>0</v>
      </c>
      <c r="AA1160" s="59" t="str">
        <f>HLOOKUP(F1160,'HY Financials'!$4:$4,1,0)</f>
        <v>HEFOCF</v>
      </c>
    </row>
    <row r="1161" spans="1:27">
      <c r="A1161" s="60" t="str">
        <f>IFERROR(VLOOKUP(J1161,'TB mapping'!A:D,4,0),0)</f>
        <v>Ignore</v>
      </c>
      <c r="B1161" s="60" t="str">
        <f>IFERROR(VLOOKUP(J1161,'TB mapping'!A:C,3,0),0)</f>
        <v>Ignore</v>
      </c>
      <c r="C1161" s="60" t="str">
        <f t="shared" si="60"/>
        <v>HEFOCFIgnore</v>
      </c>
      <c r="D1161" s="60" t="str">
        <f t="shared" si="61"/>
        <v>HEFOCFIgnore</v>
      </c>
      <c r="E1161" s="54" t="s">
        <v>790</v>
      </c>
      <c r="F1161" s="54" t="s">
        <v>1807</v>
      </c>
      <c r="G1161" s="54" t="s">
        <v>1808</v>
      </c>
      <c r="H1161" s="55">
        <v>212000</v>
      </c>
      <c r="I1161" s="54" t="s">
        <v>809</v>
      </c>
      <c r="J1161" s="55">
        <v>212100</v>
      </c>
      <c r="K1161" s="55">
        <v>0</v>
      </c>
      <c r="L1161" s="54" t="s">
        <v>895</v>
      </c>
      <c r="M1161" s="54" t="s">
        <v>793</v>
      </c>
      <c r="N1161" s="55">
        <v>-0.09</v>
      </c>
      <c r="O1161" s="55">
        <v>0</v>
      </c>
      <c r="P1161" s="55">
        <v>0</v>
      </c>
      <c r="Q1161" s="55">
        <v>0.09</v>
      </c>
      <c r="R1161" s="55">
        <v>0</v>
      </c>
      <c r="S1161" s="55">
        <v>0</v>
      </c>
      <c r="T1161" s="55">
        <v>-0.09</v>
      </c>
      <c r="U1161" s="55">
        <v>0</v>
      </c>
      <c r="V1161" s="55">
        <v>0</v>
      </c>
      <c r="W1161" s="55">
        <v>0.09</v>
      </c>
      <c r="X1161" s="55">
        <v>0</v>
      </c>
      <c r="Y1161" s="55">
        <v>0</v>
      </c>
      <c r="Z1161" s="61">
        <f t="shared" si="62"/>
        <v>8.9999999999999995E-9</v>
      </c>
      <c r="AA1161" s="59" t="str">
        <f>HLOOKUP(F1161,'HY Financials'!$4:$4,1,0)</f>
        <v>HEFOCF</v>
      </c>
    </row>
    <row r="1162" spans="1:27">
      <c r="A1162" s="60" t="str">
        <f>IFERROR(VLOOKUP(J1162,'TB mapping'!A:D,4,0),0)</f>
        <v>Ignore</v>
      </c>
      <c r="B1162" s="60" t="str">
        <f>IFERROR(VLOOKUP(J1162,'TB mapping'!A:C,3,0),0)</f>
        <v>Ignore</v>
      </c>
      <c r="C1162" s="60" t="str">
        <f t="shared" si="60"/>
        <v>HEFOCFIgnore</v>
      </c>
      <c r="D1162" s="60" t="str">
        <f t="shared" si="61"/>
        <v>HEFOCFIgnore</v>
      </c>
      <c r="E1162" s="54" t="s">
        <v>790</v>
      </c>
      <c r="F1162" s="54" t="s">
        <v>1807</v>
      </c>
      <c r="G1162" s="54" t="s">
        <v>1808</v>
      </c>
      <c r="H1162" s="55">
        <v>212000</v>
      </c>
      <c r="I1162" s="54" t="s">
        <v>809</v>
      </c>
      <c r="J1162" s="55">
        <v>212101</v>
      </c>
      <c r="K1162" s="55">
        <v>0</v>
      </c>
      <c r="L1162" s="54" t="s">
        <v>810</v>
      </c>
      <c r="M1162" s="54" t="s">
        <v>793</v>
      </c>
      <c r="N1162" s="55">
        <v>0</v>
      </c>
      <c r="O1162" s="55">
        <v>464979.48</v>
      </c>
      <c r="P1162" s="55">
        <v>0</v>
      </c>
      <c r="Q1162" s="55">
        <v>128164.19</v>
      </c>
      <c r="R1162" s="55">
        <v>0</v>
      </c>
      <c r="S1162" s="55">
        <v>593143.67000000004</v>
      </c>
      <c r="T1162" s="55">
        <v>0</v>
      </c>
      <c r="U1162" s="55">
        <v>464979.48</v>
      </c>
      <c r="V1162" s="55">
        <v>0</v>
      </c>
      <c r="W1162" s="55">
        <v>128164.19</v>
      </c>
      <c r="X1162" s="55">
        <v>0</v>
      </c>
      <c r="Y1162" s="55">
        <v>593143.67000000004</v>
      </c>
      <c r="Z1162" s="61">
        <f t="shared" si="62"/>
        <v>1.2816419000000001E-2</v>
      </c>
      <c r="AA1162" s="59" t="str">
        <f>HLOOKUP(F1162,'HY Financials'!$4:$4,1,0)</f>
        <v>HEFOCF</v>
      </c>
    </row>
    <row r="1163" spans="1:27">
      <c r="A1163" s="60" t="str">
        <f>IFERROR(VLOOKUP(J1163,'TB mapping'!A:D,4,0),0)</f>
        <v>Ignore</v>
      </c>
      <c r="B1163" s="60" t="str">
        <f>IFERROR(VLOOKUP(J1163,'TB mapping'!A:C,3,0),0)</f>
        <v>Ignore</v>
      </c>
      <c r="C1163" s="60" t="str">
        <f t="shared" si="60"/>
        <v>HEFOCFIgnore</v>
      </c>
      <c r="D1163" s="60" t="str">
        <f t="shared" si="61"/>
        <v>HEFOCFIgnore</v>
      </c>
      <c r="E1163" s="54" t="s">
        <v>790</v>
      </c>
      <c r="F1163" s="54" t="s">
        <v>1807</v>
      </c>
      <c r="G1163" s="54" t="s">
        <v>1808</v>
      </c>
      <c r="H1163" s="55">
        <v>212000</v>
      </c>
      <c r="I1163" s="54" t="s">
        <v>809</v>
      </c>
      <c r="J1163" s="55">
        <v>212112</v>
      </c>
      <c r="K1163" s="55">
        <v>0</v>
      </c>
      <c r="L1163" s="54" t="s">
        <v>1071</v>
      </c>
      <c r="M1163" s="54" t="s">
        <v>793</v>
      </c>
      <c r="N1163" s="55">
        <v>0</v>
      </c>
      <c r="O1163" s="55">
        <v>29295.360000000001</v>
      </c>
      <c r="P1163" s="55">
        <v>-25925.200000000001</v>
      </c>
      <c r="Q1163" s="55">
        <v>0</v>
      </c>
      <c r="R1163" s="55">
        <v>0</v>
      </c>
      <c r="S1163" s="55">
        <v>3370.16</v>
      </c>
      <c r="T1163" s="55">
        <v>0</v>
      </c>
      <c r="U1163" s="55">
        <v>29295.360000000001</v>
      </c>
      <c r="V1163" s="55">
        <v>-25925.200000000001</v>
      </c>
      <c r="W1163" s="55">
        <v>0</v>
      </c>
      <c r="X1163" s="55">
        <v>0</v>
      </c>
      <c r="Y1163" s="55">
        <v>3370.16</v>
      </c>
      <c r="Z1163" s="61">
        <f t="shared" si="62"/>
        <v>-2.5925200000000001E-3</v>
      </c>
      <c r="AA1163" s="59" t="str">
        <f>HLOOKUP(F1163,'HY Financials'!$4:$4,1,0)</f>
        <v>HEFOCF</v>
      </c>
    </row>
    <row r="1164" spans="1:27">
      <c r="A1164" s="60" t="str">
        <f>IFERROR(VLOOKUP(J1164,'TB mapping'!A:D,4,0),0)</f>
        <v>Ignore</v>
      </c>
      <c r="B1164" s="60" t="str">
        <f>IFERROR(VLOOKUP(J1164,'TB mapping'!A:C,3,0),0)</f>
        <v>Ignore</v>
      </c>
      <c r="C1164" s="60" t="str">
        <f t="shared" si="60"/>
        <v>HEFOCFIgnore</v>
      </c>
      <c r="D1164" s="60" t="str">
        <f t="shared" si="61"/>
        <v>HEFOCFIgnore</v>
      </c>
      <c r="E1164" s="54" t="s">
        <v>790</v>
      </c>
      <c r="F1164" s="54" t="s">
        <v>1807</v>
      </c>
      <c r="G1164" s="54" t="s">
        <v>1808</v>
      </c>
      <c r="H1164" s="55">
        <v>212000</v>
      </c>
      <c r="I1164" s="54" t="s">
        <v>809</v>
      </c>
      <c r="J1164" s="55">
        <v>212113</v>
      </c>
      <c r="K1164" s="55">
        <v>0</v>
      </c>
      <c r="L1164" s="54" t="s">
        <v>1061</v>
      </c>
      <c r="M1164" s="54" t="s">
        <v>793</v>
      </c>
      <c r="N1164" s="55">
        <v>0</v>
      </c>
      <c r="O1164" s="55">
        <v>29295.360000000001</v>
      </c>
      <c r="P1164" s="55">
        <v>-25925.200000000001</v>
      </c>
      <c r="Q1164" s="55">
        <v>0</v>
      </c>
      <c r="R1164" s="55">
        <v>0</v>
      </c>
      <c r="S1164" s="55">
        <v>3370.16</v>
      </c>
      <c r="T1164" s="55">
        <v>0</v>
      </c>
      <c r="U1164" s="55">
        <v>29295.360000000001</v>
      </c>
      <c r="V1164" s="55">
        <v>-25925.200000000001</v>
      </c>
      <c r="W1164" s="55">
        <v>0</v>
      </c>
      <c r="X1164" s="55">
        <v>0</v>
      </c>
      <c r="Y1164" s="55">
        <v>3370.16</v>
      </c>
      <c r="Z1164" s="61">
        <f t="shared" si="62"/>
        <v>-2.5925200000000001E-3</v>
      </c>
      <c r="AA1164" s="59" t="str">
        <f>HLOOKUP(F1164,'HY Financials'!$4:$4,1,0)</f>
        <v>HEFOCF</v>
      </c>
    </row>
    <row r="1165" spans="1:27">
      <c r="A1165" s="60" t="str">
        <f>IFERROR(VLOOKUP(J1165,'TB mapping'!A:D,4,0),0)</f>
        <v>Ignore</v>
      </c>
      <c r="B1165" s="60" t="str">
        <f>IFERROR(VLOOKUP(J1165,'TB mapping'!A:C,3,0),0)</f>
        <v>Ignore</v>
      </c>
      <c r="C1165" s="60" t="str">
        <f t="shared" si="60"/>
        <v>HEFOCFIgnore</v>
      </c>
      <c r="D1165" s="60" t="str">
        <f t="shared" si="61"/>
        <v>HEFOCFIgnore</v>
      </c>
      <c r="E1165" s="54" t="s">
        <v>790</v>
      </c>
      <c r="F1165" s="54" t="s">
        <v>1807</v>
      </c>
      <c r="G1165" s="54" t="s">
        <v>1808</v>
      </c>
      <c r="H1165" s="55">
        <v>212000</v>
      </c>
      <c r="I1165" s="54" t="s">
        <v>809</v>
      </c>
      <c r="J1165" s="55">
        <v>212114</v>
      </c>
      <c r="K1165" s="55">
        <v>0</v>
      </c>
      <c r="L1165" s="54" t="s">
        <v>1062</v>
      </c>
      <c r="M1165" s="54" t="s">
        <v>793</v>
      </c>
      <c r="N1165" s="55">
        <v>0</v>
      </c>
      <c r="O1165" s="55">
        <v>36611.980000000003</v>
      </c>
      <c r="P1165" s="55">
        <v>-15424.6</v>
      </c>
      <c r="Q1165" s="55">
        <v>0</v>
      </c>
      <c r="R1165" s="55">
        <v>0</v>
      </c>
      <c r="S1165" s="55">
        <v>21187.38</v>
      </c>
      <c r="T1165" s="55">
        <v>0</v>
      </c>
      <c r="U1165" s="55">
        <v>36611.980000000003</v>
      </c>
      <c r="V1165" s="55">
        <v>-15424.6</v>
      </c>
      <c r="W1165" s="55">
        <v>0</v>
      </c>
      <c r="X1165" s="55">
        <v>0</v>
      </c>
      <c r="Y1165" s="55">
        <v>21187.38</v>
      </c>
      <c r="Z1165" s="61">
        <f t="shared" si="62"/>
        <v>-1.5424600000000001E-3</v>
      </c>
      <c r="AA1165" s="59" t="str">
        <f>HLOOKUP(F1165,'HY Financials'!$4:$4,1,0)</f>
        <v>HEFOCF</v>
      </c>
    </row>
    <row r="1166" spans="1:27">
      <c r="A1166" s="60" t="str">
        <f>IFERROR(VLOOKUP(J1166,'TB mapping'!A:D,4,0),0)</f>
        <v>Ignore</v>
      </c>
      <c r="B1166" s="60" t="str">
        <f>IFERROR(VLOOKUP(J1166,'TB mapping'!A:C,3,0),0)</f>
        <v>Ignore</v>
      </c>
      <c r="C1166" s="60" t="str">
        <f t="shared" si="60"/>
        <v>HEFOCFIgnore</v>
      </c>
      <c r="D1166" s="60" t="str">
        <f t="shared" si="61"/>
        <v>HEFOCFIgnore</v>
      </c>
      <c r="E1166" s="54" t="s">
        <v>790</v>
      </c>
      <c r="F1166" s="54" t="s">
        <v>1807</v>
      </c>
      <c r="G1166" s="54" t="s">
        <v>1808</v>
      </c>
      <c r="H1166" s="55">
        <v>212000</v>
      </c>
      <c r="I1166" s="54" t="s">
        <v>809</v>
      </c>
      <c r="J1166" s="55">
        <v>212121</v>
      </c>
      <c r="K1166" s="55">
        <v>0</v>
      </c>
      <c r="L1166" s="54" t="s">
        <v>879</v>
      </c>
      <c r="M1166" s="54" t="s">
        <v>793</v>
      </c>
      <c r="N1166" s="55">
        <v>0</v>
      </c>
      <c r="O1166" s="55">
        <v>123714763.91</v>
      </c>
      <c r="P1166" s="55">
        <v>-17061416.579999998</v>
      </c>
      <c r="Q1166" s="55">
        <v>0</v>
      </c>
      <c r="R1166" s="55">
        <v>0</v>
      </c>
      <c r="S1166" s="55">
        <v>106653347.33</v>
      </c>
      <c r="T1166" s="55">
        <v>0</v>
      </c>
      <c r="U1166" s="55">
        <v>123714763.91</v>
      </c>
      <c r="V1166" s="55">
        <v>-17061416.579999998</v>
      </c>
      <c r="W1166" s="55">
        <v>0</v>
      </c>
      <c r="X1166" s="55">
        <v>0</v>
      </c>
      <c r="Y1166" s="55">
        <v>106653347.33</v>
      </c>
      <c r="Z1166" s="61">
        <f t="shared" si="62"/>
        <v>-1.7061416579999997</v>
      </c>
      <c r="AA1166" s="59" t="str">
        <f>HLOOKUP(F1166,'HY Financials'!$4:$4,1,0)</f>
        <v>HEFOCF</v>
      </c>
    </row>
    <row r="1167" spans="1:27">
      <c r="A1167" s="60" t="str">
        <f>IFERROR(VLOOKUP(J1167,'TB mapping'!A:D,4,0),0)</f>
        <v>Ignore</v>
      </c>
      <c r="B1167" s="60" t="str">
        <f>IFERROR(VLOOKUP(J1167,'TB mapping'!A:C,3,0),0)</f>
        <v>Ignore</v>
      </c>
      <c r="C1167" s="60" t="str">
        <f t="shared" si="60"/>
        <v>HEFOCFIgnore</v>
      </c>
      <c r="D1167" s="60" t="str">
        <f t="shared" si="61"/>
        <v>HEFOCFIgnore</v>
      </c>
      <c r="E1167" s="54" t="s">
        <v>790</v>
      </c>
      <c r="F1167" s="54" t="s">
        <v>1807</v>
      </c>
      <c r="G1167" s="54" t="s">
        <v>1808</v>
      </c>
      <c r="H1167" s="55">
        <v>212000</v>
      </c>
      <c r="I1167" s="54" t="s">
        <v>809</v>
      </c>
      <c r="J1167" s="55">
        <v>212124</v>
      </c>
      <c r="K1167" s="55">
        <v>0</v>
      </c>
      <c r="L1167" s="54" t="s">
        <v>896</v>
      </c>
      <c r="M1167" s="54" t="s">
        <v>793</v>
      </c>
      <c r="N1167" s="55">
        <v>0</v>
      </c>
      <c r="O1167" s="55">
        <v>984954.75</v>
      </c>
      <c r="P1167" s="55">
        <v>-533095.42000000004</v>
      </c>
      <c r="Q1167" s="55">
        <v>0</v>
      </c>
      <c r="R1167" s="55">
        <v>0</v>
      </c>
      <c r="S1167" s="55">
        <v>451859.33</v>
      </c>
      <c r="T1167" s="55">
        <v>0</v>
      </c>
      <c r="U1167" s="55">
        <v>984954.75</v>
      </c>
      <c r="V1167" s="55">
        <v>-533095.42000000004</v>
      </c>
      <c r="W1167" s="55">
        <v>0</v>
      </c>
      <c r="X1167" s="55">
        <v>0</v>
      </c>
      <c r="Y1167" s="55">
        <v>451859.33</v>
      </c>
      <c r="Z1167" s="61">
        <f t="shared" si="62"/>
        <v>-5.3309542000000001E-2</v>
      </c>
      <c r="AA1167" s="59" t="str">
        <f>HLOOKUP(F1167,'HY Financials'!$4:$4,1,0)</f>
        <v>HEFOCF</v>
      </c>
    </row>
    <row r="1168" spans="1:27">
      <c r="A1168" s="60" t="str">
        <f>IFERROR(VLOOKUP(J1168,'TB mapping'!A:D,4,0),0)</f>
        <v>Ignore</v>
      </c>
      <c r="B1168" s="60" t="str">
        <f>IFERROR(VLOOKUP(J1168,'TB mapping'!A:C,3,0),0)</f>
        <v>Ignore</v>
      </c>
      <c r="C1168" s="60" t="str">
        <f t="shared" si="60"/>
        <v>HEFOCFIgnore</v>
      </c>
      <c r="D1168" s="60" t="str">
        <f t="shared" si="61"/>
        <v>HEFOCFIgnore</v>
      </c>
      <c r="E1168" s="54" t="s">
        <v>790</v>
      </c>
      <c r="F1168" s="54" t="s">
        <v>1807</v>
      </c>
      <c r="G1168" s="54" t="s">
        <v>1808</v>
      </c>
      <c r="H1168" s="55">
        <v>212000</v>
      </c>
      <c r="I1168" s="54" t="s">
        <v>809</v>
      </c>
      <c r="J1168" s="55">
        <v>212195</v>
      </c>
      <c r="K1168" s="55">
        <v>0</v>
      </c>
      <c r="L1168" s="54" t="s">
        <v>1308</v>
      </c>
      <c r="M1168" s="54" t="s">
        <v>793</v>
      </c>
      <c r="N1168" s="55">
        <v>0</v>
      </c>
      <c r="O1168" s="55">
        <v>0.01</v>
      </c>
      <c r="P1168" s="55">
        <v>0</v>
      </c>
      <c r="Q1168" s="55">
        <v>0</v>
      </c>
      <c r="R1168" s="55">
        <v>0</v>
      </c>
      <c r="S1168" s="55">
        <v>0.01</v>
      </c>
      <c r="T1168" s="55">
        <v>0</v>
      </c>
      <c r="U1168" s="55">
        <v>0.01</v>
      </c>
      <c r="V1168" s="55">
        <v>0</v>
      </c>
      <c r="W1168" s="55">
        <v>0</v>
      </c>
      <c r="X1168" s="55">
        <v>0</v>
      </c>
      <c r="Y1168" s="55">
        <v>0.01</v>
      </c>
      <c r="Z1168" s="61">
        <f t="shared" si="62"/>
        <v>0</v>
      </c>
      <c r="AA1168" s="59" t="str">
        <f>HLOOKUP(F1168,'HY Financials'!$4:$4,1,0)</f>
        <v>HEFOCF</v>
      </c>
    </row>
    <row r="1169" spans="1:28">
      <c r="A1169" s="60" t="str">
        <f>IFERROR(VLOOKUP(J1169,'TB mapping'!A:D,4,0),0)</f>
        <v>Ignore</v>
      </c>
      <c r="B1169" s="60" t="str">
        <f>IFERROR(VLOOKUP(J1169,'TB mapping'!A:C,3,0),0)</f>
        <v>Ignore</v>
      </c>
      <c r="C1169" s="60" t="str">
        <f t="shared" si="60"/>
        <v>HEFOCFIgnore</v>
      </c>
      <c r="D1169" s="60" t="str">
        <f t="shared" si="61"/>
        <v>HEFOCFIgnore</v>
      </c>
      <c r="E1169" s="54" t="s">
        <v>790</v>
      </c>
      <c r="F1169" s="54" t="s">
        <v>1807</v>
      </c>
      <c r="G1169" s="54" t="s">
        <v>1808</v>
      </c>
      <c r="H1169" s="55">
        <v>212000</v>
      </c>
      <c r="I1169" s="54" t="s">
        <v>809</v>
      </c>
      <c r="J1169" s="55">
        <v>212220</v>
      </c>
      <c r="K1169" s="55">
        <v>0</v>
      </c>
      <c r="L1169" s="54" t="s">
        <v>812</v>
      </c>
      <c r="M1169" s="54" t="s">
        <v>793</v>
      </c>
      <c r="N1169" s="55">
        <v>0</v>
      </c>
      <c r="O1169" s="55">
        <v>2264632.48</v>
      </c>
      <c r="P1169" s="55">
        <v>-1061281.1100000001</v>
      </c>
      <c r="Q1169" s="55">
        <v>0</v>
      </c>
      <c r="R1169" s="55">
        <v>0</v>
      </c>
      <c r="S1169" s="55">
        <v>1203351.3700000001</v>
      </c>
      <c r="T1169" s="55">
        <v>0</v>
      </c>
      <c r="U1169" s="55">
        <v>2264632.48</v>
      </c>
      <c r="V1169" s="55">
        <v>-1061281.1100000001</v>
      </c>
      <c r="W1169" s="55">
        <v>0</v>
      </c>
      <c r="X1169" s="55">
        <v>0</v>
      </c>
      <c r="Y1169" s="55">
        <v>1203351.3700000001</v>
      </c>
      <c r="Z1169" s="61">
        <f t="shared" si="62"/>
        <v>-0.10612811100000001</v>
      </c>
      <c r="AA1169" s="59" t="str">
        <f>HLOOKUP(F1169,'HY Financials'!$4:$4,1,0)</f>
        <v>HEFOCF</v>
      </c>
      <c r="AB1169" s="59">
        <f>SUMIF(AA:AA,AA1169,Z:Z)</f>
        <v>360.17286926999981</v>
      </c>
    </row>
    <row r="1170" spans="1:28">
      <c r="A1170" s="60" t="str">
        <f>IFERROR(VLOOKUP(J1170,'TB mapping'!A:D,4,0),0)</f>
        <v>Ignore</v>
      </c>
      <c r="B1170" s="60" t="str">
        <f>IFERROR(VLOOKUP(J1170,'TB mapping'!A:C,3,0),0)</f>
        <v>Ignore</v>
      </c>
      <c r="C1170" s="60" t="str">
        <f t="shared" si="60"/>
        <v>HEFOCFIgnore</v>
      </c>
      <c r="D1170" s="60" t="str">
        <f t="shared" si="61"/>
        <v>HEFOCFIgnore</v>
      </c>
      <c r="E1170" s="54" t="s">
        <v>790</v>
      </c>
      <c r="F1170" s="54" t="s">
        <v>1807</v>
      </c>
      <c r="G1170" s="54" t="s">
        <v>1808</v>
      </c>
      <c r="H1170" s="55">
        <v>212000</v>
      </c>
      <c r="I1170" s="54" t="s">
        <v>809</v>
      </c>
      <c r="J1170" s="55">
        <v>212227</v>
      </c>
      <c r="K1170" s="55">
        <v>0</v>
      </c>
      <c r="L1170" s="54" t="s">
        <v>994</v>
      </c>
      <c r="M1170" s="54" t="s">
        <v>793</v>
      </c>
      <c r="N1170" s="55">
        <v>0</v>
      </c>
      <c r="O1170" s="55">
        <v>479435.12</v>
      </c>
      <c r="P1170" s="55">
        <v>0</v>
      </c>
      <c r="Q1170" s="55">
        <v>855267.81</v>
      </c>
      <c r="R1170" s="55">
        <v>0</v>
      </c>
      <c r="S1170" s="55">
        <v>1334702.93</v>
      </c>
      <c r="T1170" s="55">
        <v>0</v>
      </c>
      <c r="U1170" s="55">
        <v>479435.12</v>
      </c>
      <c r="V1170" s="55">
        <v>0</v>
      </c>
      <c r="W1170" s="55">
        <v>855267.81</v>
      </c>
      <c r="X1170" s="55">
        <v>0</v>
      </c>
      <c r="Y1170" s="55">
        <v>1334702.93</v>
      </c>
      <c r="Z1170" s="61">
        <f t="shared" si="62"/>
        <v>8.552678100000001E-2</v>
      </c>
      <c r="AA1170" s="59" t="str">
        <f>HLOOKUP(F1170,'HY Financials'!$4:$4,1,0)</f>
        <v>HEFOCF</v>
      </c>
      <c r="AB1170" s="59">
        <f>SUMIF(AA:AA,AA1170,Z:Z)</f>
        <v>360.17286926999981</v>
      </c>
    </row>
    <row r="1171" spans="1:28">
      <c r="A1171" s="60" t="str">
        <f>IFERROR(VLOOKUP(J1171,'TB mapping'!A:D,4,0),0)</f>
        <v>Ignore</v>
      </c>
      <c r="B1171" s="60" t="str">
        <f>IFERROR(VLOOKUP(J1171,'TB mapping'!A:C,3,0),0)</f>
        <v>Ignore</v>
      </c>
      <c r="C1171" s="60" t="str">
        <f t="shared" si="60"/>
        <v>HEFOCFIgnore</v>
      </c>
      <c r="D1171" s="60" t="str">
        <f t="shared" si="61"/>
        <v>HEFOCFIgnore</v>
      </c>
      <c r="E1171" s="54" t="s">
        <v>790</v>
      </c>
      <c r="F1171" s="54" t="s">
        <v>1807</v>
      </c>
      <c r="G1171" s="54" t="s">
        <v>1808</v>
      </c>
      <c r="H1171" s="55">
        <v>212000</v>
      </c>
      <c r="I1171" s="54" t="s">
        <v>809</v>
      </c>
      <c r="J1171" s="55">
        <v>212231</v>
      </c>
      <c r="K1171" s="55">
        <v>0</v>
      </c>
      <c r="L1171" s="54" t="s">
        <v>1063</v>
      </c>
      <c r="M1171" s="54" t="s">
        <v>793</v>
      </c>
      <c r="N1171" s="55">
        <v>0</v>
      </c>
      <c r="O1171" s="55">
        <v>11126.88</v>
      </c>
      <c r="P1171" s="55">
        <v>-9008.09</v>
      </c>
      <c r="Q1171" s="55">
        <v>0</v>
      </c>
      <c r="R1171" s="55">
        <v>0</v>
      </c>
      <c r="S1171" s="55">
        <v>2118.79</v>
      </c>
      <c r="T1171" s="55">
        <v>0</v>
      </c>
      <c r="U1171" s="55">
        <v>11126.88</v>
      </c>
      <c r="V1171" s="55">
        <v>-9008.09</v>
      </c>
      <c r="W1171" s="55">
        <v>0</v>
      </c>
      <c r="X1171" s="55">
        <v>0</v>
      </c>
      <c r="Y1171" s="55">
        <v>2118.79</v>
      </c>
      <c r="Z1171" s="61">
        <f t="shared" si="62"/>
        <v>-9.0080900000000003E-4</v>
      </c>
      <c r="AA1171" s="59" t="str">
        <f>HLOOKUP(F1171,'HY Financials'!$4:$4,1,0)</f>
        <v>HEFOCF</v>
      </c>
      <c r="AB1171" s="277">
        <f>Z1171*10^7</f>
        <v>-9008.09</v>
      </c>
    </row>
    <row r="1172" spans="1:28">
      <c r="A1172" s="60" t="str">
        <f>IFERROR(VLOOKUP(J1172,'TB mapping'!A:D,4,0),0)</f>
        <v>Ignore</v>
      </c>
      <c r="B1172" s="60" t="str">
        <f>IFERROR(VLOOKUP(J1172,'TB mapping'!A:C,3,0),0)</f>
        <v>Ignore</v>
      </c>
      <c r="C1172" s="60" t="str">
        <f t="shared" si="60"/>
        <v>HEFOCFIgnore</v>
      </c>
      <c r="D1172" s="60" t="str">
        <f t="shared" si="61"/>
        <v>HEFOCFIgnore</v>
      </c>
      <c r="E1172" s="54" t="s">
        <v>790</v>
      </c>
      <c r="F1172" s="54" t="s">
        <v>1807</v>
      </c>
      <c r="G1172" s="54" t="s">
        <v>1808</v>
      </c>
      <c r="H1172" s="55">
        <v>212000</v>
      </c>
      <c r="I1172" s="54" t="s">
        <v>809</v>
      </c>
      <c r="J1172" s="55">
        <v>212233</v>
      </c>
      <c r="K1172" s="55">
        <v>0</v>
      </c>
      <c r="L1172" s="54" t="s">
        <v>897</v>
      </c>
      <c r="M1172" s="54" t="s">
        <v>793</v>
      </c>
      <c r="N1172" s="55">
        <v>0</v>
      </c>
      <c r="O1172" s="55">
        <v>17018714</v>
      </c>
      <c r="P1172" s="55">
        <v>-15701548</v>
      </c>
      <c r="Q1172" s="55">
        <v>0</v>
      </c>
      <c r="R1172" s="55">
        <v>0</v>
      </c>
      <c r="S1172" s="55">
        <v>1317166</v>
      </c>
      <c r="T1172" s="55">
        <v>0</v>
      </c>
      <c r="U1172" s="55">
        <v>17018714</v>
      </c>
      <c r="V1172" s="55">
        <v>-15701548</v>
      </c>
      <c r="W1172" s="55">
        <v>0</v>
      </c>
      <c r="X1172" s="55">
        <v>0</v>
      </c>
      <c r="Y1172" s="55">
        <v>1317166</v>
      </c>
      <c r="Z1172" s="61">
        <f t="shared" si="62"/>
        <v>-1.5701548000000001</v>
      </c>
      <c r="AA1172" s="59" t="str">
        <f>HLOOKUP(F1172,'HY Financials'!$4:$4,1,0)</f>
        <v>HEFOCF</v>
      </c>
      <c r="AB1172" s="59">
        <f>SUMIF(AA:AA,AA1172,Z:Z)</f>
        <v>360.17286926999981</v>
      </c>
    </row>
    <row r="1173" spans="1:28">
      <c r="A1173" s="60" t="str">
        <f>IFERROR(VLOOKUP(J1173,'TB mapping'!A:D,4,0),0)</f>
        <v>Ignore</v>
      </c>
      <c r="B1173" s="60" t="str">
        <f>IFERROR(VLOOKUP(J1173,'TB mapping'!A:C,3,0),0)</f>
        <v>Ignore</v>
      </c>
      <c r="C1173" s="60" t="str">
        <f t="shared" si="60"/>
        <v>HEFOCFIgnore</v>
      </c>
      <c r="D1173" s="60" t="str">
        <f t="shared" si="61"/>
        <v>HEFOCFIgnore</v>
      </c>
      <c r="E1173" s="54" t="s">
        <v>790</v>
      </c>
      <c r="F1173" s="54" t="s">
        <v>1807</v>
      </c>
      <c r="G1173" s="54" t="s">
        <v>1808</v>
      </c>
      <c r="H1173" s="55">
        <v>212000</v>
      </c>
      <c r="I1173" s="54" t="s">
        <v>809</v>
      </c>
      <c r="J1173" s="55">
        <v>212240</v>
      </c>
      <c r="K1173" s="55">
        <v>0</v>
      </c>
      <c r="L1173" s="54" t="s">
        <v>813</v>
      </c>
      <c r="M1173" s="54" t="s">
        <v>793</v>
      </c>
      <c r="N1173" s="55">
        <v>0</v>
      </c>
      <c r="O1173" s="55">
        <v>102100.88</v>
      </c>
      <c r="P1173" s="55">
        <v>-10581.94</v>
      </c>
      <c r="Q1173" s="55">
        <v>0</v>
      </c>
      <c r="R1173" s="55">
        <v>0</v>
      </c>
      <c r="S1173" s="55">
        <v>91518.94</v>
      </c>
      <c r="T1173" s="55">
        <v>0</v>
      </c>
      <c r="U1173" s="55">
        <v>102100.88</v>
      </c>
      <c r="V1173" s="55">
        <v>-10581.94</v>
      </c>
      <c r="W1173" s="55">
        <v>0</v>
      </c>
      <c r="X1173" s="55">
        <v>0</v>
      </c>
      <c r="Y1173" s="55">
        <v>91518.94</v>
      </c>
      <c r="Z1173" s="61">
        <f t="shared" si="62"/>
        <v>-1.0581940000000001E-3</v>
      </c>
      <c r="AA1173" s="59" t="str">
        <f>HLOOKUP(F1173,'HY Financials'!$4:$4,1,0)</f>
        <v>HEFOCF</v>
      </c>
      <c r="AB1173" s="59">
        <f>SUMIF(AA:AA,AA1173,Z:Z)</f>
        <v>360.17286926999981</v>
      </c>
    </row>
    <row r="1174" spans="1:28">
      <c r="A1174" s="60" t="str">
        <f>IFERROR(VLOOKUP(J1174,'TB mapping'!A:D,4,0),0)</f>
        <v>Ignore</v>
      </c>
      <c r="B1174" s="60" t="str">
        <f>IFERROR(VLOOKUP(J1174,'TB mapping'!A:C,3,0),0)</f>
        <v>Ignore</v>
      </c>
      <c r="C1174" s="60" t="str">
        <f t="shared" si="60"/>
        <v>HEFOCFIgnore</v>
      </c>
      <c r="D1174" s="60" t="str">
        <f t="shared" si="61"/>
        <v>HEFOCFIgnore</v>
      </c>
      <c r="E1174" s="54" t="s">
        <v>790</v>
      </c>
      <c r="F1174" s="54" t="s">
        <v>1807</v>
      </c>
      <c r="G1174" s="54" t="s">
        <v>1808</v>
      </c>
      <c r="H1174" s="55">
        <v>212000</v>
      </c>
      <c r="I1174" s="54" t="s">
        <v>809</v>
      </c>
      <c r="J1174" s="55">
        <v>212247</v>
      </c>
      <c r="K1174" s="55">
        <v>0</v>
      </c>
      <c r="L1174" s="54" t="s">
        <v>898</v>
      </c>
      <c r="M1174" s="54" t="s">
        <v>793</v>
      </c>
      <c r="N1174" s="55">
        <v>0</v>
      </c>
      <c r="O1174" s="55">
        <v>725</v>
      </c>
      <c r="P1174" s="55">
        <v>-125</v>
      </c>
      <c r="Q1174" s="55">
        <v>0</v>
      </c>
      <c r="R1174" s="55">
        <v>0</v>
      </c>
      <c r="S1174" s="55">
        <v>600</v>
      </c>
      <c r="T1174" s="55">
        <v>0</v>
      </c>
      <c r="U1174" s="55">
        <v>725</v>
      </c>
      <c r="V1174" s="55">
        <v>-125</v>
      </c>
      <c r="W1174" s="55">
        <v>0</v>
      </c>
      <c r="X1174" s="55">
        <v>0</v>
      </c>
      <c r="Y1174" s="55">
        <v>600</v>
      </c>
      <c r="Z1174" s="61">
        <f t="shared" si="62"/>
        <v>-1.2500000000000001E-5</v>
      </c>
      <c r="AA1174" s="59" t="str">
        <f>HLOOKUP(F1174,'HY Financials'!$4:$4,1,0)</f>
        <v>HEFOCF</v>
      </c>
      <c r="AB1174" s="59">
        <f>SUMIF(AA:AA,AA1174,Z:Z)</f>
        <v>360.17286926999981</v>
      </c>
    </row>
    <row r="1175" spans="1:28">
      <c r="A1175" s="60" t="str">
        <f>IFERROR(VLOOKUP(J1175,'TB mapping'!A:D,4,0),0)</f>
        <v>Ignore</v>
      </c>
      <c r="B1175" s="60" t="str">
        <f>IFERROR(VLOOKUP(J1175,'TB mapping'!A:C,3,0),0)</f>
        <v>Ignore</v>
      </c>
      <c r="C1175" s="60" t="str">
        <f t="shared" si="60"/>
        <v>HEFOCFIgnore</v>
      </c>
      <c r="D1175" s="60" t="str">
        <f t="shared" si="61"/>
        <v>HEFOCFIgnore</v>
      </c>
      <c r="E1175" s="54" t="s">
        <v>790</v>
      </c>
      <c r="F1175" s="54" t="s">
        <v>1807</v>
      </c>
      <c r="G1175" s="54" t="s">
        <v>1808</v>
      </c>
      <c r="H1175" s="55">
        <v>212000</v>
      </c>
      <c r="I1175" s="54" t="s">
        <v>809</v>
      </c>
      <c r="J1175" s="55">
        <v>212252</v>
      </c>
      <c r="K1175" s="55">
        <v>0</v>
      </c>
      <c r="L1175" s="54" t="s">
        <v>814</v>
      </c>
      <c r="M1175" s="54" t="s">
        <v>793</v>
      </c>
      <c r="N1175" s="55">
        <v>0</v>
      </c>
      <c r="O1175" s="55">
        <v>1287.92</v>
      </c>
      <c r="P1175" s="55">
        <v>-712.37</v>
      </c>
      <c r="Q1175" s="55">
        <v>0</v>
      </c>
      <c r="R1175" s="55">
        <v>0</v>
      </c>
      <c r="S1175" s="55">
        <v>575.55000000000007</v>
      </c>
      <c r="T1175" s="55">
        <v>0</v>
      </c>
      <c r="U1175" s="55">
        <v>1287.92</v>
      </c>
      <c r="V1175" s="55">
        <v>-712.37</v>
      </c>
      <c r="W1175" s="55">
        <v>0</v>
      </c>
      <c r="X1175" s="55">
        <v>0</v>
      </c>
      <c r="Y1175" s="55">
        <v>575.55000000000007</v>
      </c>
      <c r="Z1175" s="61">
        <f t="shared" si="62"/>
        <v>-7.1236999999999996E-5</v>
      </c>
      <c r="AA1175" s="59" t="str">
        <f>HLOOKUP(F1175,'HY Financials'!$4:$4,1,0)</f>
        <v>HEFOCF</v>
      </c>
    </row>
    <row r="1176" spans="1:28">
      <c r="A1176" s="60" t="str">
        <f>IFERROR(VLOOKUP(J1176,'TB mapping'!A:D,4,0),0)</f>
        <v>Ignore</v>
      </c>
      <c r="B1176" s="60" t="str">
        <f>IFERROR(VLOOKUP(J1176,'TB mapping'!A:C,3,0),0)</f>
        <v>Ignore</v>
      </c>
      <c r="C1176" s="60" t="str">
        <f t="shared" si="60"/>
        <v>HEFOCFIgnore</v>
      </c>
      <c r="D1176" s="60" t="str">
        <f t="shared" si="61"/>
        <v>HEFOCFIgnore</v>
      </c>
      <c r="E1176" s="54" t="s">
        <v>790</v>
      </c>
      <c r="F1176" s="54" t="s">
        <v>1807</v>
      </c>
      <c r="G1176" s="54" t="s">
        <v>1808</v>
      </c>
      <c r="H1176" s="55">
        <v>212000</v>
      </c>
      <c r="I1176" s="54" t="s">
        <v>809</v>
      </c>
      <c r="J1176" s="55">
        <v>212255</v>
      </c>
      <c r="K1176" s="55">
        <v>0</v>
      </c>
      <c r="L1176" s="54" t="s">
        <v>815</v>
      </c>
      <c r="M1176" s="54" t="s">
        <v>793</v>
      </c>
      <c r="N1176" s="55">
        <v>0</v>
      </c>
      <c r="O1176" s="55">
        <v>44776793.460000001</v>
      </c>
      <c r="P1176" s="55">
        <v>0</v>
      </c>
      <c r="Q1176" s="55">
        <v>30942202.140000001</v>
      </c>
      <c r="R1176" s="55">
        <v>0</v>
      </c>
      <c r="S1176" s="55">
        <v>75718995.599999994</v>
      </c>
      <c r="T1176" s="55">
        <v>0</v>
      </c>
      <c r="U1176" s="55">
        <v>44776793.460000001</v>
      </c>
      <c r="V1176" s="55">
        <v>0</v>
      </c>
      <c r="W1176" s="55">
        <v>30942202.140000001</v>
      </c>
      <c r="X1176" s="55">
        <v>0</v>
      </c>
      <c r="Y1176" s="55">
        <v>75718995.599999994</v>
      </c>
      <c r="Z1176" s="61">
        <f t="shared" si="62"/>
        <v>3.0942202139999999</v>
      </c>
      <c r="AA1176" s="59" t="str">
        <f>HLOOKUP(F1176,'HY Financials'!$4:$4,1,0)</f>
        <v>HEFOCF</v>
      </c>
    </row>
    <row r="1177" spans="1:28">
      <c r="A1177" s="60" t="str">
        <f>IFERROR(VLOOKUP(J1177,'TB mapping'!A:D,4,0),0)</f>
        <v>Ignore</v>
      </c>
      <c r="B1177" s="60" t="str">
        <f>IFERROR(VLOOKUP(J1177,'TB mapping'!A:C,3,0),0)</f>
        <v>Ignore</v>
      </c>
      <c r="C1177" s="60" t="str">
        <f t="shared" si="60"/>
        <v>HEFOCFIgnore</v>
      </c>
      <c r="D1177" s="60" t="str">
        <f t="shared" si="61"/>
        <v>HEFOCFIgnore</v>
      </c>
      <c r="E1177" s="54" t="s">
        <v>790</v>
      </c>
      <c r="F1177" s="54" t="s">
        <v>1807</v>
      </c>
      <c r="G1177" s="54" t="s">
        <v>1808</v>
      </c>
      <c r="H1177" s="55">
        <v>212000</v>
      </c>
      <c r="I1177" s="54" t="s">
        <v>809</v>
      </c>
      <c r="J1177" s="55">
        <v>212257</v>
      </c>
      <c r="K1177" s="55">
        <v>0</v>
      </c>
      <c r="L1177" s="54" t="s">
        <v>816</v>
      </c>
      <c r="M1177" s="54" t="s">
        <v>793</v>
      </c>
      <c r="N1177" s="55">
        <v>-34210516.380000003</v>
      </c>
      <c r="O1177" s="55">
        <v>0</v>
      </c>
      <c r="P1177" s="55">
        <v>-33668597.119999997</v>
      </c>
      <c r="Q1177" s="55">
        <v>0</v>
      </c>
      <c r="R1177" s="55">
        <v>-67879113.5</v>
      </c>
      <c r="S1177" s="55">
        <v>0</v>
      </c>
      <c r="T1177" s="55">
        <v>-34210516.380000003</v>
      </c>
      <c r="U1177" s="55">
        <v>0</v>
      </c>
      <c r="V1177" s="55">
        <v>-33668597.119999997</v>
      </c>
      <c r="W1177" s="55">
        <v>0</v>
      </c>
      <c r="X1177" s="55">
        <v>-67879113.5</v>
      </c>
      <c r="Y1177" s="55">
        <v>0</v>
      </c>
      <c r="Z1177" s="61">
        <f t="shared" si="62"/>
        <v>-3.3668597119999997</v>
      </c>
      <c r="AA1177" s="59" t="str">
        <f>HLOOKUP(F1177,'HY Financials'!$4:$4,1,0)</f>
        <v>HEFOCF</v>
      </c>
    </row>
    <row r="1178" spans="1:28">
      <c r="A1178" s="60" t="str">
        <f>IFERROR(VLOOKUP(J1178,'TB mapping'!A:D,4,0),0)</f>
        <v>Ignore</v>
      </c>
      <c r="B1178" s="60" t="str">
        <f>IFERROR(VLOOKUP(J1178,'TB mapping'!A:C,3,0),0)</f>
        <v>Ignore</v>
      </c>
      <c r="C1178" s="60" t="str">
        <f t="shared" si="60"/>
        <v>HEFOCFIgnore</v>
      </c>
      <c r="D1178" s="60" t="str">
        <f t="shared" si="61"/>
        <v>HEFOCFIgnore</v>
      </c>
      <c r="E1178" s="54" t="s">
        <v>790</v>
      </c>
      <c r="F1178" s="54" t="s">
        <v>1807</v>
      </c>
      <c r="G1178" s="54" t="s">
        <v>1808</v>
      </c>
      <c r="H1178" s="55">
        <v>212000</v>
      </c>
      <c r="I1178" s="54" t="s">
        <v>809</v>
      </c>
      <c r="J1178" s="55">
        <v>212271</v>
      </c>
      <c r="K1178" s="55">
        <v>0</v>
      </c>
      <c r="L1178" s="54" t="s">
        <v>817</v>
      </c>
      <c r="M1178" s="54" t="s">
        <v>793</v>
      </c>
      <c r="N1178" s="55">
        <v>0</v>
      </c>
      <c r="O1178" s="55">
        <v>403688.44</v>
      </c>
      <c r="P1178" s="55">
        <v>0</v>
      </c>
      <c r="Q1178" s="55">
        <v>114447.65</v>
      </c>
      <c r="R1178" s="55">
        <v>0</v>
      </c>
      <c r="S1178" s="55">
        <v>518136.09</v>
      </c>
      <c r="T1178" s="55">
        <v>0</v>
      </c>
      <c r="U1178" s="55">
        <v>403688.44</v>
      </c>
      <c r="V1178" s="55">
        <v>0</v>
      </c>
      <c r="W1178" s="55">
        <v>114447.65</v>
      </c>
      <c r="X1178" s="55">
        <v>0</v>
      </c>
      <c r="Y1178" s="55">
        <v>518136.09</v>
      </c>
      <c r="Z1178" s="61">
        <f t="shared" si="62"/>
        <v>1.1444764999999999E-2</v>
      </c>
      <c r="AA1178" s="59" t="str">
        <f>HLOOKUP(F1178,'HY Financials'!$4:$4,1,0)</f>
        <v>HEFOCF</v>
      </c>
    </row>
    <row r="1179" spans="1:28">
      <c r="A1179" s="60" t="str">
        <f>IFERROR(VLOOKUP(J1179,'TB mapping'!A:D,4,0),0)</f>
        <v>Ignore</v>
      </c>
      <c r="B1179" s="60" t="str">
        <f>IFERROR(VLOOKUP(J1179,'TB mapping'!A:C,3,0),0)</f>
        <v>Ignore</v>
      </c>
      <c r="C1179" s="60" t="str">
        <f t="shared" si="60"/>
        <v>HEFOCFIgnore</v>
      </c>
      <c r="D1179" s="60" t="str">
        <f t="shared" si="61"/>
        <v>HEFOCFIgnore</v>
      </c>
      <c r="E1179" s="54" t="s">
        <v>790</v>
      </c>
      <c r="F1179" s="54" t="s">
        <v>1807</v>
      </c>
      <c r="G1179" s="54" t="s">
        <v>1808</v>
      </c>
      <c r="H1179" s="55">
        <v>212000</v>
      </c>
      <c r="I1179" s="54" t="s">
        <v>809</v>
      </c>
      <c r="J1179" s="55">
        <v>212272</v>
      </c>
      <c r="K1179" s="55">
        <v>0</v>
      </c>
      <c r="L1179" s="54" t="s">
        <v>818</v>
      </c>
      <c r="M1179" s="54" t="s">
        <v>793</v>
      </c>
      <c r="N1179" s="55">
        <v>0</v>
      </c>
      <c r="O1179" s="55">
        <v>403688.44</v>
      </c>
      <c r="P1179" s="55">
        <v>0</v>
      </c>
      <c r="Q1179" s="55">
        <v>114447.65</v>
      </c>
      <c r="R1179" s="55">
        <v>0</v>
      </c>
      <c r="S1179" s="55">
        <v>518136.09</v>
      </c>
      <c r="T1179" s="55">
        <v>0</v>
      </c>
      <c r="U1179" s="55">
        <v>403688.44</v>
      </c>
      <c r="V1179" s="55">
        <v>0</v>
      </c>
      <c r="W1179" s="55">
        <v>114447.65</v>
      </c>
      <c r="X1179" s="55">
        <v>0</v>
      </c>
      <c r="Y1179" s="55">
        <v>518136.09</v>
      </c>
      <c r="Z1179" s="61">
        <f t="shared" si="62"/>
        <v>1.1444764999999999E-2</v>
      </c>
      <c r="AA1179" s="59" t="str">
        <f>HLOOKUP(F1179,'HY Financials'!$4:$4,1,0)</f>
        <v>HEFOCF</v>
      </c>
    </row>
    <row r="1180" spans="1:28">
      <c r="A1180" s="60" t="str">
        <f>IFERROR(VLOOKUP(J1180,'TB mapping'!A:D,4,0),0)</f>
        <v>Ignore</v>
      </c>
      <c r="B1180" s="60" t="str">
        <f>IFERROR(VLOOKUP(J1180,'TB mapping'!A:C,3,0),0)</f>
        <v>Ignore</v>
      </c>
      <c r="C1180" s="60" t="str">
        <f t="shared" si="60"/>
        <v>HEFOCFIgnore</v>
      </c>
      <c r="D1180" s="60" t="str">
        <f t="shared" si="61"/>
        <v>HEFOCFIgnore</v>
      </c>
      <c r="E1180" s="54" t="s">
        <v>790</v>
      </c>
      <c r="F1180" s="54" t="s">
        <v>1807</v>
      </c>
      <c r="G1180" s="54" t="s">
        <v>1808</v>
      </c>
      <c r="H1180" s="55">
        <v>213000</v>
      </c>
      <c r="I1180" s="54" t="s">
        <v>819</v>
      </c>
      <c r="J1180" s="55">
        <v>213105</v>
      </c>
      <c r="K1180" s="55">
        <v>0</v>
      </c>
      <c r="L1180" s="54" t="s">
        <v>902</v>
      </c>
      <c r="M1180" s="54" t="s">
        <v>793</v>
      </c>
      <c r="N1180" s="55">
        <v>0</v>
      </c>
      <c r="O1180" s="55">
        <v>64890.68</v>
      </c>
      <c r="P1180" s="55">
        <v>0</v>
      </c>
      <c r="Q1180" s="55">
        <v>0</v>
      </c>
      <c r="R1180" s="55">
        <v>0</v>
      </c>
      <c r="S1180" s="55">
        <v>64890.68</v>
      </c>
      <c r="T1180" s="55">
        <v>0</v>
      </c>
      <c r="U1180" s="55">
        <v>64890.68</v>
      </c>
      <c r="V1180" s="55">
        <v>0</v>
      </c>
      <c r="W1180" s="55">
        <v>0</v>
      </c>
      <c r="X1180" s="55">
        <v>0</v>
      </c>
      <c r="Y1180" s="55">
        <v>64890.68</v>
      </c>
      <c r="Z1180" s="61">
        <f t="shared" si="62"/>
        <v>0</v>
      </c>
      <c r="AA1180" s="59" t="str">
        <f>HLOOKUP(F1180,'HY Financials'!$4:$4,1,0)</f>
        <v>HEFOCF</v>
      </c>
    </row>
    <row r="1181" spans="1:28">
      <c r="A1181" s="60" t="str">
        <f>IFERROR(VLOOKUP(J1181,'TB mapping'!A:D,4,0),0)</f>
        <v>Ignore</v>
      </c>
      <c r="B1181" s="60" t="str">
        <f>IFERROR(VLOOKUP(J1181,'TB mapping'!A:C,3,0),0)</f>
        <v>Ignore</v>
      </c>
      <c r="C1181" s="60" t="str">
        <f t="shared" si="60"/>
        <v>HEFOCFIgnore</v>
      </c>
      <c r="D1181" s="60" t="str">
        <f t="shared" si="61"/>
        <v>HEFOCFIgnore</v>
      </c>
      <c r="E1181" s="54" t="s">
        <v>790</v>
      </c>
      <c r="F1181" s="54" t="s">
        <v>1807</v>
      </c>
      <c r="G1181" s="54" t="s">
        <v>1808</v>
      </c>
      <c r="H1181" s="55">
        <v>213000</v>
      </c>
      <c r="I1181" s="54" t="s">
        <v>819</v>
      </c>
      <c r="J1181" s="55">
        <v>213141</v>
      </c>
      <c r="K1181" s="55">
        <v>0</v>
      </c>
      <c r="L1181" s="54" t="s">
        <v>903</v>
      </c>
      <c r="M1181" s="54" t="s">
        <v>793</v>
      </c>
      <c r="N1181" s="55">
        <v>0</v>
      </c>
      <c r="O1181" s="55">
        <v>4789.24</v>
      </c>
      <c r="P1181" s="55">
        <v>0</v>
      </c>
      <c r="Q1181" s="55">
        <v>0</v>
      </c>
      <c r="R1181" s="55">
        <v>0</v>
      </c>
      <c r="S1181" s="55">
        <v>4789.24</v>
      </c>
      <c r="T1181" s="55">
        <v>0</v>
      </c>
      <c r="U1181" s="55">
        <v>4789.24</v>
      </c>
      <c r="V1181" s="55">
        <v>0</v>
      </c>
      <c r="W1181" s="55">
        <v>0</v>
      </c>
      <c r="X1181" s="55">
        <v>0</v>
      </c>
      <c r="Y1181" s="55">
        <v>4789.24</v>
      </c>
      <c r="Z1181" s="61">
        <f t="shared" si="62"/>
        <v>0</v>
      </c>
      <c r="AA1181" s="59" t="str">
        <f>HLOOKUP(F1181,'HY Financials'!$4:$4,1,0)</f>
        <v>HEFOCF</v>
      </c>
    </row>
    <row r="1182" spans="1:28">
      <c r="A1182" s="60" t="str">
        <f>IFERROR(VLOOKUP(J1182,'TB mapping'!A:D,4,0),0)</f>
        <v>Ignore</v>
      </c>
      <c r="B1182" s="60" t="str">
        <f>IFERROR(VLOOKUP(J1182,'TB mapping'!A:C,3,0),0)</f>
        <v>Ignore</v>
      </c>
      <c r="C1182" s="60" t="str">
        <f t="shared" si="60"/>
        <v>HEFOCFIgnore</v>
      </c>
      <c r="D1182" s="60" t="str">
        <f t="shared" si="61"/>
        <v>HEFOCFIgnore</v>
      </c>
      <c r="E1182" s="54" t="s">
        <v>790</v>
      </c>
      <c r="F1182" s="54" t="s">
        <v>1807</v>
      </c>
      <c r="G1182" s="54" t="s">
        <v>1808</v>
      </c>
      <c r="H1182" s="55">
        <v>213000</v>
      </c>
      <c r="I1182" s="54" t="s">
        <v>819</v>
      </c>
      <c r="J1182" s="55">
        <v>213143</v>
      </c>
      <c r="K1182" s="55">
        <v>0</v>
      </c>
      <c r="L1182" s="54" t="s">
        <v>820</v>
      </c>
      <c r="M1182" s="54" t="s">
        <v>793</v>
      </c>
      <c r="N1182" s="55">
        <v>0</v>
      </c>
      <c r="O1182" s="55">
        <v>287171.94</v>
      </c>
      <c r="P1182" s="55">
        <v>-307472.43</v>
      </c>
      <c r="Q1182" s="55">
        <v>0</v>
      </c>
      <c r="R1182" s="55">
        <v>-20300.490000000002</v>
      </c>
      <c r="S1182" s="55">
        <v>0</v>
      </c>
      <c r="T1182" s="55">
        <v>0</v>
      </c>
      <c r="U1182" s="55">
        <v>287171.94</v>
      </c>
      <c r="V1182" s="55">
        <v>-307472.43</v>
      </c>
      <c r="W1182" s="55">
        <v>0</v>
      </c>
      <c r="X1182" s="55">
        <v>-20300.490000000002</v>
      </c>
      <c r="Y1182" s="55">
        <v>0</v>
      </c>
      <c r="Z1182" s="61">
        <f t="shared" si="62"/>
        <v>-3.0747243E-2</v>
      </c>
      <c r="AA1182" s="59" t="str">
        <f>HLOOKUP(F1182,'HY Financials'!$4:$4,1,0)</f>
        <v>HEFOCF</v>
      </c>
    </row>
    <row r="1183" spans="1:28">
      <c r="A1183" s="60">
        <f>IFERROR(VLOOKUP(J1183,'TB mapping'!A:D,4,0),0)</f>
        <v>0</v>
      </c>
      <c r="B1183" s="60">
        <f>IFERROR(VLOOKUP(J1183,'TB mapping'!A:C,3,0),0)</f>
        <v>0</v>
      </c>
      <c r="C1183" s="60" t="str">
        <f t="shared" si="60"/>
        <v>HEFOCF0</v>
      </c>
      <c r="D1183" s="60" t="str">
        <f t="shared" si="61"/>
        <v>HEFOCF0</v>
      </c>
      <c r="E1183" s="54" t="s">
        <v>790</v>
      </c>
      <c r="F1183" s="54" t="s">
        <v>1807</v>
      </c>
      <c r="G1183" s="54" t="s">
        <v>1808</v>
      </c>
      <c r="H1183" s="55">
        <v>213000</v>
      </c>
      <c r="I1183" s="54" t="s">
        <v>819</v>
      </c>
      <c r="J1183" s="55">
        <v>213173</v>
      </c>
      <c r="K1183" s="55">
        <v>0</v>
      </c>
      <c r="L1183" s="54" t="s">
        <v>2072</v>
      </c>
      <c r="M1183" s="54" t="s">
        <v>793</v>
      </c>
      <c r="N1183" s="55">
        <v>0</v>
      </c>
      <c r="O1183" s="55">
        <v>51690.95</v>
      </c>
      <c r="P1183" s="55">
        <v>-55345.04</v>
      </c>
      <c r="Q1183" s="55">
        <v>0</v>
      </c>
      <c r="R1183" s="55">
        <v>-3654.09</v>
      </c>
      <c r="S1183" s="55">
        <v>0</v>
      </c>
      <c r="T1183" s="55">
        <v>0</v>
      </c>
      <c r="U1183" s="55">
        <v>51690.95</v>
      </c>
      <c r="V1183" s="55">
        <v>-55345.04</v>
      </c>
      <c r="W1183" s="55">
        <v>0</v>
      </c>
      <c r="X1183" s="55">
        <v>-3654.09</v>
      </c>
      <c r="Y1183" s="55">
        <v>0</v>
      </c>
      <c r="Z1183" s="61">
        <f t="shared" si="62"/>
        <v>-5.534504E-3</v>
      </c>
      <c r="AA1183" s="59" t="str">
        <f>HLOOKUP(F1183,'HY Financials'!$4:$4,1,0)</f>
        <v>HEFOCF</v>
      </c>
    </row>
    <row r="1184" spans="1:28">
      <c r="A1184" s="60" t="str">
        <f>IFERROR(VLOOKUP(J1184,'TB mapping'!A:D,4,0),0)</f>
        <v>Ignore</v>
      </c>
      <c r="B1184" s="60" t="str">
        <f>IFERROR(VLOOKUP(J1184,'TB mapping'!A:C,3,0),0)</f>
        <v>Ignore</v>
      </c>
      <c r="C1184" s="60" t="str">
        <f t="shared" si="60"/>
        <v>HEFOCFIgnore</v>
      </c>
      <c r="D1184" s="60" t="str">
        <f t="shared" si="61"/>
        <v>HEFOCFIgnore</v>
      </c>
      <c r="E1184" s="54" t="s">
        <v>790</v>
      </c>
      <c r="F1184" s="54" t="s">
        <v>1807</v>
      </c>
      <c r="G1184" s="54" t="s">
        <v>1808</v>
      </c>
      <c r="H1184" s="55">
        <v>213000</v>
      </c>
      <c r="I1184" s="54" t="s">
        <v>819</v>
      </c>
      <c r="J1184" s="55">
        <v>213500</v>
      </c>
      <c r="K1184" s="55">
        <v>0</v>
      </c>
      <c r="L1184" s="54" t="s">
        <v>821</v>
      </c>
      <c r="M1184" s="54" t="s">
        <v>793</v>
      </c>
      <c r="N1184" s="55">
        <v>0</v>
      </c>
      <c r="O1184" s="55">
        <v>4485397.9400000004</v>
      </c>
      <c r="P1184" s="55">
        <v>0</v>
      </c>
      <c r="Q1184" s="55">
        <v>1271663.1600000001</v>
      </c>
      <c r="R1184" s="55">
        <v>0</v>
      </c>
      <c r="S1184" s="55">
        <v>5757061.0999999996</v>
      </c>
      <c r="T1184" s="55">
        <v>0</v>
      </c>
      <c r="U1184" s="55">
        <v>4485397.9400000004</v>
      </c>
      <c r="V1184" s="55">
        <v>0</v>
      </c>
      <c r="W1184" s="55">
        <v>1271663.1600000001</v>
      </c>
      <c r="X1184" s="55">
        <v>0</v>
      </c>
      <c r="Y1184" s="55">
        <v>5757061.0999999996</v>
      </c>
      <c r="Z1184" s="61">
        <f t="shared" si="62"/>
        <v>0.127166316</v>
      </c>
      <c r="AA1184" s="59" t="str">
        <f>HLOOKUP(F1184,'HY Financials'!$4:$4,1,0)</f>
        <v>HEFOCF</v>
      </c>
    </row>
    <row r="1185" spans="1:27">
      <c r="A1185" s="60" t="str">
        <f>IFERROR(VLOOKUP(J1185,'TB mapping'!A:D,4,0),0)</f>
        <v>Ignore</v>
      </c>
      <c r="B1185" s="60" t="str">
        <f>IFERROR(VLOOKUP(J1185,'TB mapping'!A:C,3,0),0)</f>
        <v>Ignore</v>
      </c>
      <c r="C1185" s="60" t="str">
        <f t="shared" si="60"/>
        <v>HEFOCFIgnore</v>
      </c>
      <c r="D1185" s="60" t="str">
        <f t="shared" si="61"/>
        <v>HEFOCFIgnore</v>
      </c>
      <c r="E1185" s="54" t="s">
        <v>790</v>
      </c>
      <c r="F1185" s="54" t="s">
        <v>1807</v>
      </c>
      <c r="G1185" s="54" t="s">
        <v>1808</v>
      </c>
      <c r="H1185" s="55">
        <v>213000</v>
      </c>
      <c r="I1185" s="54" t="s">
        <v>819</v>
      </c>
      <c r="J1185" s="55">
        <v>213504</v>
      </c>
      <c r="K1185" s="55">
        <v>0</v>
      </c>
      <c r="L1185" s="54" t="s">
        <v>822</v>
      </c>
      <c r="M1185" s="54" t="s">
        <v>793</v>
      </c>
      <c r="N1185" s="55">
        <v>0</v>
      </c>
      <c r="O1185" s="55">
        <v>57665.14</v>
      </c>
      <c r="P1185" s="55">
        <v>0</v>
      </c>
      <c r="Q1185" s="55">
        <v>0</v>
      </c>
      <c r="R1185" s="55">
        <v>0</v>
      </c>
      <c r="S1185" s="55">
        <v>57665.14</v>
      </c>
      <c r="T1185" s="55">
        <v>0</v>
      </c>
      <c r="U1185" s="55">
        <v>57665.14</v>
      </c>
      <c r="V1185" s="55">
        <v>0</v>
      </c>
      <c r="W1185" s="55">
        <v>0</v>
      </c>
      <c r="X1185" s="55">
        <v>0</v>
      </c>
      <c r="Y1185" s="55">
        <v>57665.14</v>
      </c>
      <c r="Z1185" s="61">
        <f t="shared" si="62"/>
        <v>0</v>
      </c>
      <c r="AA1185" s="59" t="str">
        <f>HLOOKUP(F1185,'HY Financials'!$4:$4,1,0)</f>
        <v>HEFOCF</v>
      </c>
    </row>
    <row r="1186" spans="1:27">
      <c r="A1186" s="60" t="str">
        <f>IFERROR(VLOOKUP(J1186,'TB mapping'!A:D,4,0),0)</f>
        <v>Ignore</v>
      </c>
      <c r="B1186" s="60" t="str">
        <f>IFERROR(VLOOKUP(J1186,'TB mapping'!A:C,3,0),0)</f>
        <v>Ignore</v>
      </c>
      <c r="C1186" s="60" t="str">
        <f t="shared" si="60"/>
        <v>HEFOCFIgnore</v>
      </c>
      <c r="D1186" s="60" t="str">
        <f t="shared" si="61"/>
        <v>HEFOCFIgnore</v>
      </c>
      <c r="E1186" s="54" t="s">
        <v>790</v>
      </c>
      <c r="F1186" s="54" t="s">
        <v>1807</v>
      </c>
      <c r="G1186" s="54" t="s">
        <v>1808</v>
      </c>
      <c r="H1186" s="55">
        <v>301000</v>
      </c>
      <c r="I1186" s="54" t="s">
        <v>823</v>
      </c>
      <c r="J1186" s="55">
        <v>310000</v>
      </c>
      <c r="K1186" s="55">
        <v>0</v>
      </c>
      <c r="L1186" s="54" t="s">
        <v>824</v>
      </c>
      <c r="M1186" s="54" t="s">
        <v>793</v>
      </c>
      <c r="N1186" s="55">
        <v>0</v>
      </c>
      <c r="O1186" s="55">
        <v>3601728692.6999998</v>
      </c>
      <c r="P1186" s="55">
        <v>-126433153.17</v>
      </c>
      <c r="Q1186" s="55">
        <v>0</v>
      </c>
      <c r="R1186" s="55">
        <v>0</v>
      </c>
      <c r="S1186" s="55">
        <v>3475295539.5300002</v>
      </c>
      <c r="T1186" s="55">
        <v>0</v>
      </c>
      <c r="U1186" s="55">
        <v>3601728692.6999998</v>
      </c>
      <c r="V1186" s="55">
        <v>-126433153.17</v>
      </c>
      <c r="W1186" s="55">
        <v>0</v>
      </c>
      <c r="X1186" s="55">
        <v>0</v>
      </c>
      <c r="Y1186" s="55">
        <v>3475295539.5300002</v>
      </c>
      <c r="Z1186" s="61">
        <f t="shared" si="62"/>
        <v>347.529553953</v>
      </c>
      <c r="AA1186" s="59" t="str">
        <f>HLOOKUP(F1186,'HY Financials'!$4:$4,1,0)</f>
        <v>HEFOCF</v>
      </c>
    </row>
    <row r="1187" spans="1:27">
      <c r="A1187" s="60" t="str">
        <f>IFERROR(VLOOKUP(J1187,'TB mapping'!A:D,4,0),0)</f>
        <v>Ignore</v>
      </c>
      <c r="B1187" s="60" t="str">
        <f>IFERROR(VLOOKUP(J1187,'TB mapping'!A:C,3,0),0)</f>
        <v>Ignore</v>
      </c>
      <c r="C1187" s="60" t="str">
        <f t="shared" si="60"/>
        <v>HEFOCFIgnore</v>
      </c>
      <c r="D1187" s="60" t="str">
        <f t="shared" si="61"/>
        <v>HEFOCFIgnore</v>
      </c>
      <c r="E1187" s="54" t="s">
        <v>790</v>
      </c>
      <c r="F1187" s="54" t="s">
        <v>1807</v>
      </c>
      <c r="G1187" s="54" t="s">
        <v>1808</v>
      </c>
      <c r="H1187" s="55">
        <v>303000</v>
      </c>
      <c r="I1187" s="54" t="s">
        <v>825</v>
      </c>
      <c r="J1187" s="55">
        <v>303207</v>
      </c>
      <c r="K1187" s="55">
        <v>0</v>
      </c>
      <c r="L1187" s="54" t="s">
        <v>826</v>
      </c>
      <c r="M1187" s="54" t="s">
        <v>793</v>
      </c>
      <c r="N1187" s="55">
        <v>-602648526.07000005</v>
      </c>
      <c r="O1187" s="55">
        <v>0</v>
      </c>
      <c r="P1187" s="55">
        <v>-76533032.950000003</v>
      </c>
      <c r="Q1187" s="55">
        <v>0</v>
      </c>
      <c r="R1187" s="55">
        <v>-679181559.01999998</v>
      </c>
      <c r="S1187" s="55">
        <v>0</v>
      </c>
      <c r="T1187" s="55">
        <v>-602648526.07000005</v>
      </c>
      <c r="U1187" s="55">
        <v>0</v>
      </c>
      <c r="V1187" s="55">
        <v>-76533032.950000003</v>
      </c>
      <c r="W1187" s="55">
        <v>0</v>
      </c>
      <c r="X1187" s="55">
        <v>-679181559.01999998</v>
      </c>
      <c r="Y1187" s="55">
        <v>0</v>
      </c>
      <c r="Z1187" s="61">
        <f t="shared" si="62"/>
        <v>-7.6533032950000006</v>
      </c>
      <c r="AA1187" s="59" t="str">
        <f>HLOOKUP(F1187,'HY Financials'!$4:$4,1,0)</f>
        <v>HEFOCF</v>
      </c>
    </row>
    <row r="1188" spans="1:27">
      <c r="A1188" s="60" t="str">
        <f>IFERROR(VLOOKUP(J1188,'TB mapping'!A:D,4,0),0)</f>
        <v>Ignore</v>
      </c>
      <c r="B1188" s="60" t="str">
        <f>IFERROR(VLOOKUP(J1188,'TB mapping'!A:C,3,0),0)</f>
        <v>Ignore</v>
      </c>
      <c r="C1188" s="60" t="str">
        <f t="shared" si="60"/>
        <v>HEFOCFIgnore</v>
      </c>
      <c r="D1188" s="60" t="str">
        <f t="shared" si="61"/>
        <v>HEFOCFIgnore</v>
      </c>
      <c r="E1188" s="54" t="s">
        <v>790</v>
      </c>
      <c r="F1188" s="54" t="s">
        <v>1807</v>
      </c>
      <c r="G1188" s="54" t="s">
        <v>1808</v>
      </c>
      <c r="H1188" s="55">
        <v>303000</v>
      </c>
      <c r="I1188" s="54" t="s">
        <v>825</v>
      </c>
      <c r="J1188" s="55">
        <v>303209</v>
      </c>
      <c r="K1188" s="55">
        <v>0</v>
      </c>
      <c r="L1188" s="54" t="s">
        <v>1064</v>
      </c>
      <c r="M1188" s="54" t="s">
        <v>793</v>
      </c>
      <c r="N1188" s="55">
        <v>-4166921.09</v>
      </c>
      <c r="O1188" s="55">
        <v>0</v>
      </c>
      <c r="P1188" s="55">
        <v>-704880.04</v>
      </c>
      <c r="Q1188" s="55">
        <v>0</v>
      </c>
      <c r="R1188" s="55">
        <v>-4871801.13</v>
      </c>
      <c r="S1188" s="55">
        <v>0</v>
      </c>
      <c r="T1188" s="55">
        <v>-4166921.09</v>
      </c>
      <c r="U1188" s="55">
        <v>0</v>
      </c>
      <c r="V1188" s="55">
        <v>-704880.04</v>
      </c>
      <c r="W1188" s="55">
        <v>0</v>
      </c>
      <c r="X1188" s="55">
        <v>-4871801.13</v>
      </c>
      <c r="Y1188" s="55">
        <v>0</v>
      </c>
      <c r="Z1188" s="61">
        <f t="shared" si="62"/>
        <v>-7.0488004000000007E-2</v>
      </c>
      <c r="AA1188" s="59" t="str">
        <f>HLOOKUP(F1188,'HY Financials'!$4:$4,1,0)</f>
        <v>HEFOCF</v>
      </c>
    </row>
    <row r="1189" spans="1:27">
      <c r="A1189" s="60" t="str">
        <f>IFERROR(VLOOKUP(J1189,'TB mapping'!A:D,4,0),0)</f>
        <v>Ignore</v>
      </c>
      <c r="B1189" s="60" t="str">
        <f>IFERROR(VLOOKUP(J1189,'TB mapping'!A:C,3,0),0)</f>
        <v>Ignore</v>
      </c>
      <c r="C1189" s="60" t="str">
        <f t="shared" si="60"/>
        <v>HEFOCFIgnore</v>
      </c>
      <c r="D1189" s="60" t="str">
        <f t="shared" si="61"/>
        <v>HEFOCFIgnore</v>
      </c>
      <c r="E1189" s="54" t="s">
        <v>790</v>
      </c>
      <c r="F1189" s="54" t="s">
        <v>1807</v>
      </c>
      <c r="G1189" s="54" t="s">
        <v>1808</v>
      </c>
      <c r="H1189" s="55">
        <v>303000</v>
      </c>
      <c r="I1189" s="54" t="s">
        <v>825</v>
      </c>
      <c r="J1189" s="55">
        <v>303245</v>
      </c>
      <c r="K1189" s="55">
        <v>0</v>
      </c>
      <c r="L1189" s="54" t="s">
        <v>880</v>
      </c>
      <c r="M1189" s="54" t="s">
        <v>793</v>
      </c>
      <c r="N1189" s="55">
        <v>0</v>
      </c>
      <c r="O1189" s="55">
        <v>987144.41</v>
      </c>
      <c r="P1189" s="55">
        <v>0</v>
      </c>
      <c r="Q1189" s="55">
        <v>4318818.67</v>
      </c>
      <c r="R1189" s="55">
        <v>0</v>
      </c>
      <c r="S1189" s="55">
        <v>5305963.08</v>
      </c>
      <c r="T1189" s="55">
        <v>0</v>
      </c>
      <c r="U1189" s="55">
        <v>987144.41</v>
      </c>
      <c r="V1189" s="55">
        <v>0</v>
      </c>
      <c r="W1189" s="55">
        <v>4318818.67</v>
      </c>
      <c r="X1189" s="55">
        <v>0</v>
      </c>
      <c r="Y1189" s="55">
        <v>5305963.08</v>
      </c>
      <c r="Z1189" s="61">
        <f t="shared" si="62"/>
        <v>0.43188186699999997</v>
      </c>
      <c r="AA1189" s="59" t="str">
        <f>HLOOKUP(F1189,'HY Financials'!$4:$4,1,0)</f>
        <v>HEFOCF</v>
      </c>
    </row>
    <row r="1190" spans="1:27">
      <c r="A1190" s="60" t="str">
        <f>IFERROR(VLOOKUP(J1190,'TB mapping'!A:D,4,0),0)</f>
        <v>Ignore</v>
      </c>
      <c r="B1190" s="60" t="str">
        <f>IFERROR(VLOOKUP(J1190,'TB mapping'!A:C,3,0),0)</f>
        <v>Ignore</v>
      </c>
      <c r="C1190" s="60" t="str">
        <f t="shared" si="60"/>
        <v>HEFOCFIgnore</v>
      </c>
      <c r="D1190" s="60" t="str">
        <f t="shared" si="61"/>
        <v>HEFOCFIgnore</v>
      </c>
      <c r="E1190" s="54" t="s">
        <v>790</v>
      </c>
      <c r="F1190" s="54" t="s">
        <v>1807</v>
      </c>
      <c r="G1190" s="54" t="s">
        <v>1808</v>
      </c>
      <c r="H1190" s="55">
        <v>303000</v>
      </c>
      <c r="I1190" s="54" t="s">
        <v>825</v>
      </c>
      <c r="J1190" s="55">
        <v>303246</v>
      </c>
      <c r="K1190" s="55">
        <v>0</v>
      </c>
      <c r="L1190" s="54" t="s">
        <v>1065</v>
      </c>
      <c r="M1190" s="54" t="s">
        <v>793</v>
      </c>
      <c r="N1190" s="55">
        <v>-60839.91</v>
      </c>
      <c r="O1190" s="55">
        <v>0</v>
      </c>
      <c r="P1190" s="55">
        <v>0</v>
      </c>
      <c r="Q1190" s="55">
        <v>89199.15</v>
      </c>
      <c r="R1190" s="55">
        <v>0</v>
      </c>
      <c r="S1190" s="55">
        <v>28359.24</v>
      </c>
      <c r="T1190" s="55">
        <v>-60839.91</v>
      </c>
      <c r="U1190" s="55">
        <v>0</v>
      </c>
      <c r="V1190" s="55">
        <v>0</v>
      </c>
      <c r="W1190" s="55">
        <v>89199.15</v>
      </c>
      <c r="X1190" s="55">
        <v>0</v>
      </c>
      <c r="Y1190" s="55">
        <v>28359.24</v>
      </c>
      <c r="Z1190" s="61">
        <f t="shared" si="62"/>
        <v>8.9199149999999987E-3</v>
      </c>
      <c r="AA1190" s="59" t="str">
        <f>HLOOKUP(F1190,'HY Financials'!$4:$4,1,0)</f>
        <v>HEFOCF</v>
      </c>
    </row>
    <row r="1191" spans="1:27">
      <c r="A1191" s="60" t="str">
        <f>IFERROR(VLOOKUP(J1191,'TB mapping'!A:D,4,0),0)</f>
        <v>Ignore</v>
      </c>
      <c r="B1191" s="60" t="str">
        <f>IFERROR(VLOOKUP(J1191,'TB mapping'!A:C,3,0),0)</f>
        <v>Ignore</v>
      </c>
      <c r="C1191" s="60" t="str">
        <f t="shared" si="60"/>
        <v>HEFOCFIgnore</v>
      </c>
      <c r="D1191" s="60" t="str">
        <f t="shared" si="61"/>
        <v>HEFOCFIgnore</v>
      </c>
      <c r="E1191" s="54" t="s">
        <v>790</v>
      </c>
      <c r="F1191" s="54" t="s">
        <v>1807</v>
      </c>
      <c r="G1191" s="54" t="s">
        <v>1808</v>
      </c>
      <c r="H1191" s="55">
        <v>303000</v>
      </c>
      <c r="I1191" s="54" t="s">
        <v>825</v>
      </c>
      <c r="J1191" s="55">
        <v>390000</v>
      </c>
      <c r="K1191" s="55">
        <v>0</v>
      </c>
      <c r="L1191" s="54" t="s">
        <v>827</v>
      </c>
      <c r="M1191" s="54" t="s">
        <v>793</v>
      </c>
      <c r="N1191" s="55">
        <v>0</v>
      </c>
      <c r="O1191" s="55">
        <v>258308510.66</v>
      </c>
      <c r="P1191" s="55">
        <v>0</v>
      </c>
      <c r="Q1191" s="55">
        <v>0</v>
      </c>
      <c r="R1191" s="55">
        <v>0</v>
      </c>
      <c r="S1191" s="55">
        <v>258308510.66</v>
      </c>
      <c r="T1191" s="55">
        <v>0</v>
      </c>
      <c r="U1191" s="55">
        <v>258308510.66</v>
      </c>
      <c r="V1191" s="55">
        <v>0</v>
      </c>
      <c r="W1191" s="55">
        <v>0</v>
      </c>
      <c r="X1191" s="55">
        <v>0</v>
      </c>
      <c r="Y1191" s="55">
        <v>258308510.66</v>
      </c>
      <c r="Z1191" s="61">
        <f t="shared" si="62"/>
        <v>0</v>
      </c>
      <c r="AA1191" s="59" t="str">
        <f>HLOOKUP(F1191,'HY Financials'!$4:$4,1,0)</f>
        <v>HEFOCF</v>
      </c>
    </row>
    <row r="1192" spans="1:27">
      <c r="A1192" s="60" t="str">
        <f>IFERROR(VLOOKUP(J1192,'TB mapping'!A:D,4,0),0)</f>
        <v>Ignore</v>
      </c>
      <c r="B1192" s="60" t="str">
        <f>IFERROR(VLOOKUP(J1192,'TB mapping'!A:C,3,0),0)</f>
        <v>Ignore</v>
      </c>
      <c r="C1192" s="60" t="str">
        <f t="shared" si="60"/>
        <v>HEFOCFIgnore</v>
      </c>
      <c r="D1192" s="60" t="str">
        <f t="shared" si="61"/>
        <v>HEFOCFIgnore</v>
      </c>
      <c r="E1192" s="54" t="s">
        <v>790</v>
      </c>
      <c r="F1192" s="54" t="s">
        <v>1807</v>
      </c>
      <c r="G1192" s="54" t="s">
        <v>1808</v>
      </c>
      <c r="H1192" s="55">
        <v>303000</v>
      </c>
      <c r="I1192" s="54" t="s">
        <v>825</v>
      </c>
      <c r="J1192" s="55">
        <v>390405</v>
      </c>
      <c r="K1192" s="55">
        <v>0</v>
      </c>
      <c r="L1192" s="54" t="s">
        <v>828</v>
      </c>
      <c r="M1192" s="54" t="s">
        <v>793</v>
      </c>
      <c r="N1192" s="55">
        <v>-60984802.640000001</v>
      </c>
      <c r="O1192" s="55">
        <v>0</v>
      </c>
      <c r="P1192" s="55">
        <v>0</v>
      </c>
      <c r="Q1192" s="55">
        <v>0</v>
      </c>
      <c r="R1192" s="55">
        <v>-60984802.640000001</v>
      </c>
      <c r="S1192" s="55">
        <v>0</v>
      </c>
      <c r="T1192" s="55">
        <v>-60984802.640000001</v>
      </c>
      <c r="U1192" s="55">
        <v>0</v>
      </c>
      <c r="V1192" s="55">
        <v>0</v>
      </c>
      <c r="W1192" s="55">
        <v>0</v>
      </c>
      <c r="X1192" s="55">
        <v>-60984802.640000001</v>
      </c>
      <c r="Y1192" s="55">
        <v>0</v>
      </c>
      <c r="Z1192" s="61">
        <f t="shared" si="62"/>
        <v>0</v>
      </c>
      <c r="AA1192" s="59" t="str">
        <f>HLOOKUP(F1192,'HY Financials'!$4:$4,1,0)</f>
        <v>HEFOCF</v>
      </c>
    </row>
    <row r="1193" spans="1:27">
      <c r="A1193" s="60" t="str">
        <f>IFERROR(VLOOKUP(J1193,'TB mapping'!A:D,4,0),0)</f>
        <v>Ignore</v>
      </c>
      <c r="B1193" s="60" t="str">
        <f>IFERROR(VLOOKUP(J1193,'TB mapping'!A:C,3,0),0)</f>
        <v>Ignore</v>
      </c>
      <c r="C1193" s="60" t="str">
        <f t="shared" si="60"/>
        <v>HEFOCFIgnore</v>
      </c>
      <c r="D1193" s="60" t="str">
        <f t="shared" si="61"/>
        <v>HEFOCFIgnore</v>
      </c>
      <c r="E1193" s="54" t="s">
        <v>790</v>
      </c>
      <c r="F1193" s="54" t="s">
        <v>1807</v>
      </c>
      <c r="G1193" s="54" t="s">
        <v>1808</v>
      </c>
      <c r="H1193" s="55">
        <v>303000</v>
      </c>
      <c r="I1193" s="54" t="s">
        <v>825</v>
      </c>
      <c r="J1193" s="55">
        <v>390407</v>
      </c>
      <c r="K1193" s="55">
        <v>0</v>
      </c>
      <c r="L1193" s="54" t="s">
        <v>829</v>
      </c>
      <c r="M1193" s="54" t="s">
        <v>793</v>
      </c>
      <c r="N1193" s="55">
        <v>-14394721.6</v>
      </c>
      <c r="O1193" s="55">
        <v>0</v>
      </c>
      <c r="P1193" s="55">
        <v>0</v>
      </c>
      <c r="Q1193" s="55">
        <v>0</v>
      </c>
      <c r="R1193" s="55">
        <v>-14394721.6</v>
      </c>
      <c r="S1193" s="55">
        <v>0</v>
      </c>
      <c r="T1193" s="55">
        <v>-14394721.6</v>
      </c>
      <c r="U1193" s="55">
        <v>0</v>
      </c>
      <c r="V1193" s="55">
        <v>0</v>
      </c>
      <c r="W1193" s="55">
        <v>0</v>
      </c>
      <c r="X1193" s="55">
        <v>-14394721.6</v>
      </c>
      <c r="Y1193" s="55">
        <v>0</v>
      </c>
      <c r="Z1193" s="61">
        <f t="shared" si="62"/>
        <v>0</v>
      </c>
      <c r="AA1193" s="59" t="str">
        <f>HLOOKUP(F1193,'HY Financials'!$4:$4,1,0)</f>
        <v>HEFOCF</v>
      </c>
    </row>
    <row r="1194" spans="1:27">
      <c r="A1194" s="60" t="str">
        <f>IFERROR(VLOOKUP(J1194,'TB mapping'!A:D,4,0),0)</f>
        <v>Ignore</v>
      </c>
      <c r="B1194" s="60" t="str">
        <f>IFERROR(VLOOKUP(J1194,'TB mapping'!A:C,3,0),0)</f>
        <v>Ignore</v>
      </c>
      <c r="C1194" s="60" t="str">
        <f t="shared" si="60"/>
        <v>HEFOCFIgnore</v>
      </c>
      <c r="D1194" s="60" t="str">
        <f t="shared" si="61"/>
        <v>HEFOCFIgnore</v>
      </c>
      <c r="E1194" s="54" t="s">
        <v>790</v>
      </c>
      <c r="F1194" s="54" t="s">
        <v>1807</v>
      </c>
      <c r="G1194" s="54" t="s">
        <v>1808</v>
      </c>
      <c r="H1194" s="55">
        <v>303000</v>
      </c>
      <c r="I1194" s="54" t="s">
        <v>825</v>
      </c>
      <c r="J1194" s="55">
        <v>390409</v>
      </c>
      <c r="K1194" s="55">
        <v>0</v>
      </c>
      <c r="L1194" s="54" t="s">
        <v>830</v>
      </c>
      <c r="M1194" s="54" t="s">
        <v>793</v>
      </c>
      <c r="N1194" s="55">
        <v>-4271.3599999999997</v>
      </c>
      <c r="O1194" s="55">
        <v>0</v>
      </c>
      <c r="P1194" s="55">
        <v>0</v>
      </c>
      <c r="Q1194" s="55">
        <v>0</v>
      </c>
      <c r="R1194" s="55">
        <v>-4271.3599999999997</v>
      </c>
      <c r="S1194" s="55">
        <v>0</v>
      </c>
      <c r="T1194" s="55">
        <v>-4271.3599999999997</v>
      </c>
      <c r="U1194" s="55">
        <v>0</v>
      </c>
      <c r="V1194" s="55">
        <v>0</v>
      </c>
      <c r="W1194" s="55">
        <v>0</v>
      </c>
      <c r="X1194" s="55">
        <v>-4271.3599999999997</v>
      </c>
      <c r="Y1194" s="55">
        <v>0</v>
      </c>
      <c r="Z1194" s="61">
        <f t="shared" si="62"/>
        <v>0</v>
      </c>
      <c r="AA1194" s="59" t="str">
        <f>HLOOKUP(F1194,'HY Financials'!$4:$4,1,0)</f>
        <v>HEFOCF</v>
      </c>
    </row>
    <row r="1195" spans="1:27">
      <c r="A1195" s="60" t="str">
        <f>IFERROR(VLOOKUP(J1195,'TB mapping'!A:D,4,0),0)</f>
        <v>Ignore</v>
      </c>
      <c r="B1195" s="60" t="str">
        <f>IFERROR(VLOOKUP(J1195,'TB mapping'!A:C,3,0),0)</f>
        <v>Ignore</v>
      </c>
      <c r="C1195" s="60" t="str">
        <f t="shared" si="60"/>
        <v>HEFOCFIgnore</v>
      </c>
      <c r="D1195" s="60" t="str">
        <f t="shared" si="61"/>
        <v>HEFOCFIgnore</v>
      </c>
      <c r="E1195" s="54" t="s">
        <v>790</v>
      </c>
      <c r="F1195" s="54" t="s">
        <v>1807</v>
      </c>
      <c r="G1195" s="54" t="s">
        <v>1808</v>
      </c>
      <c r="H1195" s="55">
        <v>303000</v>
      </c>
      <c r="I1195" s="54" t="s">
        <v>825</v>
      </c>
      <c r="J1195" s="55">
        <v>390445</v>
      </c>
      <c r="K1195" s="55">
        <v>0</v>
      </c>
      <c r="L1195" s="54" t="s">
        <v>881</v>
      </c>
      <c r="M1195" s="54" t="s">
        <v>793</v>
      </c>
      <c r="N1195" s="55">
        <v>0</v>
      </c>
      <c r="O1195" s="55">
        <v>399817.71</v>
      </c>
      <c r="P1195" s="55">
        <v>0</v>
      </c>
      <c r="Q1195" s="55">
        <v>0</v>
      </c>
      <c r="R1195" s="55">
        <v>0</v>
      </c>
      <c r="S1195" s="55">
        <v>399817.71</v>
      </c>
      <c r="T1195" s="55">
        <v>0</v>
      </c>
      <c r="U1195" s="55">
        <v>399817.71</v>
      </c>
      <c r="V1195" s="55">
        <v>0</v>
      </c>
      <c r="W1195" s="55">
        <v>0</v>
      </c>
      <c r="X1195" s="55">
        <v>0</v>
      </c>
      <c r="Y1195" s="55">
        <v>399817.71</v>
      </c>
      <c r="Z1195" s="61">
        <f t="shared" si="62"/>
        <v>0</v>
      </c>
      <c r="AA1195" s="59" t="str">
        <f>HLOOKUP(F1195,'HY Financials'!$4:$4,1,0)</f>
        <v>HEFOCF</v>
      </c>
    </row>
    <row r="1196" spans="1:27">
      <c r="A1196" s="60" t="str">
        <f>IFERROR(VLOOKUP(J1196,'TB mapping'!A:D,4,0),0)</f>
        <v>Ignore</v>
      </c>
      <c r="B1196" s="60" t="str">
        <f>IFERROR(VLOOKUP(J1196,'TB mapping'!A:C,3,0),0)</f>
        <v>Ignore</v>
      </c>
      <c r="C1196" s="60" t="str">
        <f t="shared" si="60"/>
        <v>HEFOCFIgnore</v>
      </c>
      <c r="D1196" s="60" t="str">
        <f t="shared" si="61"/>
        <v>HEFOCFIgnore</v>
      </c>
      <c r="E1196" s="54" t="s">
        <v>790</v>
      </c>
      <c r="F1196" s="54" t="s">
        <v>1807</v>
      </c>
      <c r="G1196" s="54" t="s">
        <v>1808</v>
      </c>
      <c r="H1196" s="55">
        <v>303000</v>
      </c>
      <c r="I1196" s="54" t="s">
        <v>825</v>
      </c>
      <c r="J1196" s="55">
        <v>390446</v>
      </c>
      <c r="K1196" s="55">
        <v>0</v>
      </c>
      <c r="L1196" s="54" t="s">
        <v>1066</v>
      </c>
      <c r="M1196" s="54" t="s">
        <v>793</v>
      </c>
      <c r="N1196" s="55">
        <v>0</v>
      </c>
      <c r="O1196" s="55">
        <v>1351.73</v>
      </c>
      <c r="P1196" s="55">
        <v>0</v>
      </c>
      <c r="Q1196" s="55">
        <v>0</v>
      </c>
      <c r="R1196" s="55">
        <v>0</v>
      </c>
      <c r="S1196" s="55">
        <v>1351.73</v>
      </c>
      <c r="T1196" s="55">
        <v>0</v>
      </c>
      <c r="U1196" s="55">
        <v>1351.73</v>
      </c>
      <c r="V1196" s="55">
        <v>0</v>
      </c>
      <c r="W1196" s="55">
        <v>0</v>
      </c>
      <c r="X1196" s="55">
        <v>0</v>
      </c>
      <c r="Y1196" s="55">
        <v>1351.73</v>
      </c>
      <c r="Z1196" s="61">
        <f t="shared" si="62"/>
        <v>0</v>
      </c>
      <c r="AA1196" s="59" t="str">
        <f>HLOOKUP(F1196,'HY Financials'!$4:$4,1,0)</f>
        <v>HEFOCF</v>
      </c>
    </row>
    <row r="1197" spans="1:27">
      <c r="A1197" s="60">
        <f>IFERROR(VLOOKUP(J1197,'TB mapping'!A:D,4,0),0)</f>
        <v>0</v>
      </c>
      <c r="B1197" s="60">
        <f>IFERROR(VLOOKUP(J1197,'TB mapping'!A:C,3,0),0)</f>
        <v>5.3</v>
      </c>
      <c r="C1197" s="60" t="str">
        <f t="shared" si="60"/>
        <v>HEFOCF0</v>
      </c>
      <c r="D1197" s="60" t="str">
        <f t="shared" si="61"/>
        <v>HEFOCF5.3</v>
      </c>
      <c r="E1197" s="54" t="s">
        <v>790</v>
      </c>
      <c r="F1197" s="54" t="s">
        <v>1807</v>
      </c>
      <c r="G1197" s="54" t="s">
        <v>1808</v>
      </c>
      <c r="H1197" s="55">
        <v>410000</v>
      </c>
      <c r="I1197" s="54" t="s">
        <v>931</v>
      </c>
      <c r="J1197" s="55">
        <v>411100</v>
      </c>
      <c r="K1197" s="55">
        <v>0</v>
      </c>
      <c r="L1197" s="54" t="s">
        <v>996</v>
      </c>
      <c r="M1197" s="54" t="s">
        <v>793</v>
      </c>
      <c r="N1197" s="55">
        <v>0</v>
      </c>
      <c r="O1197" s="55">
        <v>702236768.55999994</v>
      </c>
      <c r="P1197" s="55">
        <v>0</v>
      </c>
      <c r="Q1197" s="55">
        <v>338413852.24000001</v>
      </c>
      <c r="R1197" s="55">
        <v>0</v>
      </c>
      <c r="S1197" s="55">
        <v>1040650620.8</v>
      </c>
      <c r="T1197" s="55">
        <v>0</v>
      </c>
      <c r="U1197" s="55">
        <v>702236768.55999994</v>
      </c>
      <c r="V1197" s="55">
        <v>0</v>
      </c>
      <c r="W1197" s="55">
        <v>338413852.24000001</v>
      </c>
      <c r="X1197" s="55">
        <v>0</v>
      </c>
      <c r="Y1197" s="55">
        <v>1040650620.8</v>
      </c>
      <c r="Z1197" s="61">
        <f t="shared" si="62"/>
        <v>33.841385224</v>
      </c>
      <c r="AA1197" s="59" t="str">
        <f>HLOOKUP(F1197,'HY Financials'!$4:$4,1,0)</f>
        <v>HEFOCF</v>
      </c>
    </row>
    <row r="1198" spans="1:27">
      <c r="A1198" s="60">
        <f>IFERROR(VLOOKUP(J1198,'TB mapping'!A:D,4,0),0)</f>
        <v>0</v>
      </c>
      <c r="B1198" s="60" t="str">
        <f>IFERROR(VLOOKUP(J1198,'TB mapping'!A:C,3,0),0)</f>
        <v>ignore</v>
      </c>
      <c r="C1198" s="60" t="str">
        <f t="shared" si="60"/>
        <v>HEFOCF0</v>
      </c>
      <c r="D1198" s="60" t="str">
        <f t="shared" si="61"/>
        <v>HEFOCFignore</v>
      </c>
      <c r="E1198" s="54" t="s">
        <v>790</v>
      </c>
      <c r="F1198" s="54" t="s">
        <v>1807</v>
      </c>
      <c r="G1198" s="54" t="s">
        <v>1808</v>
      </c>
      <c r="H1198" s="55">
        <v>430000</v>
      </c>
      <c r="I1198" s="54" t="s">
        <v>831</v>
      </c>
      <c r="J1198" s="55">
        <v>431100</v>
      </c>
      <c r="K1198" s="55">
        <v>0</v>
      </c>
      <c r="L1198" s="54" t="s">
        <v>997</v>
      </c>
      <c r="M1198" s="54" t="s">
        <v>793</v>
      </c>
      <c r="N1198" s="55">
        <v>0</v>
      </c>
      <c r="O1198" s="55">
        <v>1966442998.99</v>
      </c>
      <c r="P1198" s="55">
        <v>-343569002.64999998</v>
      </c>
      <c r="Q1198" s="55">
        <v>0</v>
      </c>
      <c r="R1198" s="55">
        <v>0</v>
      </c>
      <c r="S1198" s="55">
        <v>1622873996.3399999</v>
      </c>
      <c r="T1198" s="55">
        <v>0</v>
      </c>
      <c r="U1198" s="55">
        <v>1966442998.99</v>
      </c>
      <c r="V1198" s="55">
        <v>-343569002.64999998</v>
      </c>
      <c r="W1198" s="55">
        <v>0</v>
      </c>
      <c r="X1198" s="55">
        <v>0</v>
      </c>
      <c r="Y1198" s="55">
        <v>1622873996.3399999</v>
      </c>
      <c r="Z1198" s="61">
        <f t="shared" si="62"/>
        <v>-34.356900265</v>
      </c>
      <c r="AA1198" s="59" t="str">
        <f>HLOOKUP(F1198,'HY Financials'!$4:$4,1,0)</f>
        <v>HEFOCF</v>
      </c>
    </row>
    <row r="1199" spans="1:27">
      <c r="A1199" s="60">
        <f>IFERROR(VLOOKUP(J1199,'TB mapping'!A:D,4,0),0)</f>
        <v>0</v>
      </c>
      <c r="B1199" s="60">
        <f>IFERROR(VLOOKUP(J1199,'TB mapping'!A:C,3,0),0)</f>
        <v>5.0999999999999996</v>
      </c>
      <c r="C1199" s="60" t="str">
        <f t="shared" si="60"/>
        <v>HEFOCF0</v>
      </c>
      <c r="D1199" s="60" t="str">
        <f t="shared" si="61"/>
        <v>HEFOCF5.1</v>
      </c>
      <c r="E1199" s="54" t="s">
        <v>790</v>
      </c>
      <c r="F1199" s="54" t="s">
        <v>1807</v>
      </c>
      <c r="G1199" s="54" t="s">
        <v>1808</v>
      </c>
      <c r="H1199" s="55">
        <v>450000</v>
      </c>
      <c r="I1199" s="54" t="s">
        <v>834</v>
      </c>
      <c r="J1199" s="55">
        <v>451100</v>
      </c>
      <c r="K1199" s="55">
        <v>0</v>
      </c>
      <c r="L1199" s="54" t="s">
        <v>998</v>
      </c>
      <c r="M1199" s="54" t="s">
        <v>793</v>
      </c>
      <c r="N1199" s="55">
        <v>0</v>
      </c>
      <c r="O1199" s="55">
        <v>28505000</v>
      </c>
      <c r="P1199" s="55">
        <v>0</v>
      </c>
      <c r="Q1199" s="55">
        <v>11926500</v>
      </c>
      <c r="R1199" s="55">
        <v>0</v>
      </c>
      <c r="S1199" s="55">
        <v>40431500</v>
      </c>
      <c r="T1199" s="55">
        <v>0</v>
      </c>
      <c r="U1199" s="55">
        <v>28505000</v>
      </c>
      <c r="V1199" s="55">
        <v>0</v>
      </c>
      <c r="W1199" s="55">
        <v>11926500</v>
      </c>
      <c r="X1199" s="55">
        <v>0</v>
      </c>
      <c r="Y1199" s="55">
        <v>40431500</v>
      </c>
      <c r="Z1199" s="61">
        <f t="shared" si="62"/>
        <v>1.19265</v>
      </c>
      <c r="AA1199" s="59" t="str">
        <f>HLOOKUP(F1199,'HY Financials'!$4:$4,1,0)</f>
        <v>HEFOCF</v>
      </c>
    </row>
    <row r="1200" spans="1:27">
      <c r="A1200" s="60">
        <f>IFERROR(VLOOKUP(J1200,'TB mapping'!A:D,4,0),0)</f>
        <v>0</v>
      </c>
      <c r="B1200" s="60">
        <f>IFERROR(VLOOKUP(J1200,'TB mapping'!A:C,3,0),0)</f>
        <v>5.2</v>
      </c>
      <c r="C1200" s="60" t="str">
        <f t="shared" si="60"/>
        <v>HEFOCF0</v>
      </c>
      <c r="D1200" s="60" t="str">
        <f t="shared" si="61"/>
        <v>HEFOCF5.2</v>
      </c>
      <c r="E1200" s="54" t="s">
        <v>790</v>
      </c>
      <c r="F1200" s="54" t="s">
        <v>1807</v>
      </c>
      <c r="G1200" s="54" t="s">
        <v>1808</v>
      </c>
      <c r="H1200" s="55">
        <v>450000</v>
      </c>
      <c r="I1200" s="54" t="s">
        <v>834</v>
      </c>
      <c r="J1200" s="55">
        <v>452229</v>
      </c>
      <c r="K1200" s="55">
        <v>0</v>
      </c>
      <c r="L1200" s="54" t="s">
        <v>837</v>
      </c>
      <c r="M1200" s="54" t="s">
        <v>793</v>
      </c>
      <c r="N1200" s="55">
        <v>-219.38</v>
      </c>
      <c r="O1200" s="55">
        <v>0</v>
      </c>
      <c r="P1200" s="55">
        <v>0</v>
      </c>
      <c r="Q1200" s="55">
        <v>1559.06</v>
      </c>
      <c r="R1200" s="55">
        <v>0</v>
      </c>
      <c r="S1200" s="55">
        <v>1339.68</v>
      </c>
      <c r="T1200" s="55">
        <v>-219.38</v>
      </c>
      <c r="U1200" s="55">
        <v>0</v>
      </c>
      <c r="V1200" s="55">
        <v>0</v>
      </c>
      <c r="W1200" s="55">
        <v>1559.06</v>
      </c>
      <c r="X1200" s="55">
        <v>0</v>
      </c>
      <c r="Y1200" s="55">
        <v>1339.68</v>
      </c>
      <c r="Z1200" s="61">
        <f t="shared" si="62"/>
        <v>1.5590600000000001E-4</v>
      </c>
      <c r="AA1200" s="59" t="str">
        <f>HLOOKUP(F1200,'HY Financials'!$4:$4,1,0)</f>
        <v>HEFOCF</v>
      </c>
    </row>
    <row r="1201" spans="1:30">
      <c r="A1201" s="60">
        <f>IFERROR(VLOOKUP(J1201,'TB mapping'!A:D,4,0),0)</f>
        <v>0</v>
      </c>
      <c r="B1201" s="60">
        <f>IFERROR(VLOOKUP(J1201,'TB mapping'!A:C,3,0),0)</f>
        <v>5.2</v>
      </c>
      <c r="C1201" s="60" t="str">
        <f t="shared" si="60"/>
        <v>HEFOCF0</v>
      </c>
      <c r="D1201" s="60" t="str">
        <f t="shared" si="61"/>
        <v>HEFOCF5.2</v>
      </c>
      <c r="E1201" s="54" t="s">
        <v>790</v>
      </c>
      <c r="F1201" s="54" t="s">
        <v>1807</v>
      </c>
      <c r="G1201" s="54" t="s">
        <v>1808</v>
      </c>
      <c r="H1201" s="55">
        <v>450000</v>
      </c>
      <c r="I1201" s="54" t="s">
        <v>834</v>
      </c>
      <c r="J1201" s="55">
        <v>452230</v>
      </c>
      <c r="K1201" s="55">
        <v>0</v>
      </c>
      <c r="L1201" s="54" t="s">
        <v>838</v>
      </c>
      <c r="M1201" s="54" t="s">
        <v>793</v>
      </c>
      <c r="N1201" s="55">
        <v>0</v>
      </c>
      <c r="O1201" s="55">
        <v>1357801.91</v>
      </c>
      <c r="P1201" s="55">
        <v>0</v>
      </c>
      <c r="Q1201" s="55">
        <v>285587.93</v>
      </c>
      <c r="R1201" s="55">
        <v>0</v>
      </c>
      <c r="S1201" s="55">
        <v>1643389.84</v>
      </c>
      <c r="T1201" s="55">
        <v>0</v>
      </c>
      <c r="U1201" s="55">
        <v>1357801.91</v>
      </c>
      <c r="V1201" s="55">
        <v>0</v>
      </c>
      <c r="W1201" s="55">
        <v>285587.93</v>
      </c>
      <c r="X1201" s="55">
        <v>0</v>
      </c>
      <c r="Y1201" s="55">
        <v>1643389.84</v>
      </c>
      <c r="Z1201" s="61">
        <f t="shared" si="62"/>
        <v>2.8558792999999999E-2</v>
      </c>
      <c r="AA1201" s="59" t="str">
        <f>HLOOKUP(F1201,'HY Financials'!$4:$4,1,0)</f>
        <v>HEFOCF</v>
      </c>
    </row>
    <row r="1202" spans="1:30">
      <c r="A1202" s="60">
        <f>IFERROR(VLOOKUP(J1202,'TB mapping'!A:D,4,0),0)</f>
        <v>0</v>
      </c>
      <c r="B1202" s="60">
        <f>IFERROR(VLOOKUP(J1202,'TB mapping'!A:C,3,0),0)</f>
        <v>5.2</v>
      </c>
      <c r="C1202" s="60" t="str">
        <f t="shared" si="60"/>
        <v>HEFOCF0</v>
      </c>
      <c r="D1202" s="60" t="str">
        <f t="shared" si="61"/>
        <v>HEFOCF5.2</v>
      </c>
      <c r="E1202" s="54" t="s">
        <v>790</v>
      </c>
      <c r="F1202" s="54" t="s">
        <v>1807</v>
      </c>
      <c r="G1202" s="54" t="s">
        <v>1808</v>
      </c>
      <c r="H1202" s="55">
        <v>450000</v>
      </c>
      <c r="I1202" s="54" t="s">
        <v>834</v>
      </c>
      <c r="J1202" s="55">
        <v>452247</v>
      </c>
      <c r="K1202" s="55">
        <v>0</v>
      </c>
      <c r="L1202" s="54" t="s">
        <v>1346</v>
      </c>
      <c r="M1202" s="54" t="s">
        <v>793</v>
      </c>
      <c r="N1202" s="55">
        <v>0</v>
      </c>
      <c r="O1202" s="55">
        <v>567006.68000000005</v>
      </c>
      <c r="P1202" s="55">
        <v>0</v>
      </c>
      <c r="Q1202" s="55">
        <v>908985.68</v>
      </c>
      <c r="R1202" s="55">
        <v>0</v>
      </c>
      <c r="S1202" s="55">
        <v>1475992.36</v>
      </c>
      <c r="T1202" s="55">
        <v>0</v>
      </c>
      <c r="U1202" s="55">
        <v>567006.68000000005</v>
      </c>
      <c r="V1202" s="55">
        <v>0</v>
      </c>
      <c r="W1202" s="55">
        <v>908985.68</v>
      </c>
      <c r="X1202" s="55">
        <v>0</v>
      </c>
      <c r="Y1202" s="55">
        <v>1475992.36</v>
      </c>
      <c r="Z1202" s="61">
        <f t="shared" si="62"/>
        <v>9.0898567999999999E-2</v>
      </c>
      <c r="AA1202" s="59" t="str">
        <f>HLOOKUP(F1202,'HY Financials'!$4:$4,1,0)</f>
        <v>HEFOCF</v>
      </c>
    </row>
    <row r="1203" spans="1:30">
      <c r="A1203" s="60">
        <f>IFERROR(VLOOKUP(J1203,'TB mapping'!A:D,4,0),0)</f>
        <v>0</v>
      </c>
      <c r="B1203" s="60">
        <f>IFERROR(VLOOKUP(J1203,'TB mapping'!A:C,3,0),0)</f>
        <v>5.5</v>
      </c>
      <c r="C1203" s="60" t="str">
        <f t="shared" si="60"/>
        <v>HEFOCF0</v>
      </c>
      <c r="D1203" s="60" t="str">
        <f t="shared" si="61"/>
        <v>HEFOCF5.5</v>
      </c>
      <c r="E1203" s="54" t="s">
        <v>790</v>
      </c>
      <c r="F1203" s="54" t="s">
        <v>1807</v>
      </c>
      <c r="G1203" s="54" t="s">
        <v>1808</v>
      </c>
      <c r="H1203" s="55">
        <v>460000</v>
      </c>
      <c r="I1203" s="54" t="s">
        <v>839</v>
      </c>
      <c r="J1203" s="55">
        <v>455103</v>
      </c>
      <c r="K1203" s="55">
        <v>0</v>
      </c>
      <c r="L1203" s="54" t="s">
        <v>999</v>
      </c>
      <c r="M1203" s="54" t="s">
        <v>793</v>
      </c>
      <c r="N1203" s="55">
        <v>0</v>
      </c>
      <c r="O1203" s="55">
        <v>2307033.2599999998</v>
      </c>
      <c r="P1203" s="55">
        <v>0</v>
      </c>
      <c r="Q1203" s="55">
        <v>577714.75</v>
      </c>
      <c r="R1203" s="55">
        <v>0</v>
      </c>
      <c r="S1203" s="55">
        <v>2884748.01</v>
      </c>
      <c r="T1203" s="55">
        <v>0</v>
      </c>
      <c r="U1203" s="55">
        <v>2307033.2599999998</v>
      </c>
      <c r="V1203" s="55">
        <v>0</v>
      </c>
      <c r="W1203" s="55">
        <v>577714.75</v>
      </c>
      <c r="X1203" s="55">
        <v>0</v>
      </c>
      <c r="Y1203" s="55">
        <v>2884748.01</v>
      </c>
      <c r="Z1203" s="61">
        <f t="shared" si="62"/>
        <v>5.7771475000000003E-2</v>
      </c>
      <c r="AA1203" s="59" t="str">
        <f>HLOOKUP(F1203,'HY Financials'!$4:$4,1,0)</f>
        <v>HEFOCF</v>
      </c>
    </row>
    <row r="1204" spans="1:30">
      <c r="A1204" s="60">
        <f>IFERROR(VLOOKUP(J1204,'TB mapping'!A:D,4,0),0)</f>
        <v>0</v>
      </c>
      <c r="B1204" s="60">
        <f>IFERROR(VLOOKUP(J1204,'TB mapping'!A:C,3,0),0)</f>
        <v>5.5</v>
      </c>
      <c r="C1204" s="60" t="str">
        <f t="shared" si="60"/>
        <v>HEFOCF0</v>
      </c>
      <c r="D1204" s="60" t="str">
        <f t="shared" si="61"/>
        <v>HEFOCF5.5</v>
      </c>
      <c r="E1204" s="54" t="s">
        <v>790</v>
      </c>
      <c r="F1204" s="54" t="s">
        <v>1807</v>
      </c>
      <c r="G1204" s="54" t="s">
        <v>1808</v>
      </c>
      <c r="H1204" s="55">
        <v>460000</v>
      </c>
      <c r="I1204" s="54" t="s">
        <v>839</v>
      </c>
      <c r="J1204" s="55">
        <v>460100</v>
      </c>
      <c r="K1204" s="55">
        <v>0</v>
      </c>
      <c r="L1204" s="54" t="s">
        <v>940</v>
      </c>
      <c r="M1204" s="54" t="s">
        <v>793</v>
      </c>
      <c r="N1204" s="55">
        <v>0</v>
      </c>
      <c r="O1204" s="55">
        <v>17943.21</v>
      </c>
      <c r="P1204" s="55">
        <v>0</v>
      </c>
      <c r="Q1204" s="55">
        <v>1895.59</v>
      </c>
      <c r="R1204" s="55">
        <v>0</v>
      </c>
      <c r="S1204" s="55">
        <v>19838.8</v>
      </c>
      <c r="T1204" s="55">
        <v>0</v>
      </c>
      <c r="U1204" s="55">
        <v>17943.21</v>
      </c>
      <c r="V1204" s="55">
        <v>0</v>
      </c>
      <c r="W1204" s="55">
        <v>1895.59</v>
      </c>
      <c r="X1204" s="55">
        <v>0</v>
      </c>
      <c r="Y1204" s="55">
        <v>19838.8</v>
      </c>
      <c r="Z1204" s="61">
        <f t="shared" si="62"/>
        <v>1.8955899999999998E-4</v>
      </c>
      <c r="AA1204" s="59" t="str">
        <f>HLOOKUP(F1204,'HY Financials'!$4:$4,1,0)</f>
        <v>HEFOCF</v>
      </c>
      <c r="AD1204" s="59">
        <f>+Z1204*10^7</f>
        <v>1895.5899999999997</v>
      </c>
    </row>
    <row r="1205" spans="1:30">
      <c r="A1205" s="60">
        <f>IFERROR(VLOOKUP(J1205,'TB mapping'!A:D,4,0),0)</f>
        <v>0</v>
      </c>
      <c r="B1205" s="60">
        <f>IFERROR(VLOOKUP(J1205,'TB mapping'!A:C,3,0),0)</f>
        <v>5.5</v>
      </c>
      <c r="C1205" s="60" t="str">
        <f t="shared" si="60"/>
        <v>HEFOCF0</v>
      </c>
      <c r="D1205" s="60" t="str">
        <f t="shared" si="61"/>
        <v>HEFOCF5.5</v>
      </c>
      <c r="E1205" s="54" t="s">
        <v>790</v>
      </c>
      <c r="F1205" s="54" t="s">
        <v>1807</v>
      </c>
      <c r="G1205" s="54" t="s">
        <v>1808</v>
      </c>
      <c r="H1205" s="55">
        <v>460000</v>
      </c>
      <c r="I1205" s="54" t="s">
        <v>839</v>
      </c>
      <c r="J1205" s="55">
        <v>460106</v>
      </c>
      <c r="K1205" s="55">
        <v>0</v>
      </c>
      <c r="L1205" s="54" t="s">
        <v>840</v>
      </c>
      <c r="M1205" s="54" t="s">
        <v>793</v>
      </c>
      <c r="N1205" s="55">
        <v>-17643.29</v>
      </c>
      <c r="O1205" s="55">
        <v>0</v>
      </c>
      <c r="P1205" s="55">
        <v>-4191.5</v>
      </c>
      <c r="Q1205" s="55">
        <v>0</v>
      </c>
      <c r="R1205" s="55">
        <v>-21834.79</v>
      </c>
      <c r="S1205" s="55">
        <v>0</v>
      </c>
      <c r="T1205" s="55">
        <v>-17643.29</v>
      </c>
      <c r="U1205" s="55">
        <v>0</v>
      </c>
      <c r="V1205" s="55">
        <v>-4191.5</v>
      </c>
      <c r="W1205" s="55">
        <v>0</v>
      </c>
      <c r="X1205" s="55">
        <v>-21834.79</v>
      </c>
      <c r="Y1205" s="55">
        <v>0</v>
      </c>
      <c r="Z1205" s="61">
        <f t="shared" si="62"/>
        <v>-4.1915000000000002E-4</v>
      </c>
      <c r="AA1205" s="59" t="str">
        <f>HLOOKUP(F1205,'HY Financials'!$4:$4,1,0)</f>
        <v>HEFOCF</v>
      </c>
      <c r="AD1205" s="59">
        <f>+Z1205*10^7</f>
        <v>-4191.5</v>
      </c>
    </row>
    <row r="1206" spans="1:30">
      <c r="A1206" s="60">
        <f>IFERROR(VLOOKUP(J1206,'TB mapping'!A:D,4,0),0)</f>
        <v>0</v>
      </c>
      <c r="B1206" s="60">
        <f>IFERROR(VLOOKUP(J1206,'TB mapping'!A:C,3,0),0)</f>
        <v>5.5</v>
      </c>
      <c r="C1206" s="60" t="str">
        <f t="shared" si="60"/>
        <v>HEFOCF0</v>
      </c>
      <c r="D1206" s="60" t="str">
        <f t="shared" si="61"/>
        <v>HEFOCF5.5</v>
      </c>
      <c r="E1206" s="54" t="s">
        <v>790</v>
      </c>
      <c r="F1206" s="54" t="s">
        <v>1807</v>
      </c>
      <c r="G1206" s="54" t="s">
        <v>1808</v>
      </c>
      <c r="H1206" s="55">
        <v>460000</v>
      </c>
      <c r="I1206" s="54" t="s">
        <v>839</v>
      </c>
      <c r="J1206" s="55">
        <v>460108</v>
      </c>
      <c r="K1206" s="55">
        <v>0</v>
      </c>
      <c r="L1206" s="54" t="s">
        <v>841</v>
      </c>
      <c r="M1206" s="54" t="s">
        <v>793</v>
      </c>
      <c r="N1206" s="55">
        <v>-277.3</v>
      </c>
      <c r="O1206" s="55">
        <v>0</v>
      </c>
      <c r="P1206" s="55">
        <v>0</v>
      </c>
      <c r="Q1206" s="55">
        <v>396.4</v>
      </c>
      <c r="R1206" s="55">
        <v>0</v>
      </c>
      <c r="S1206" s="55">
        <v>119.1</v>
      </c>
      <c r="T1206" s="55">
        <v>-277.3</v>
      </c>
      <c r="U1206" s="55">
        <v>0</v>
      </c>
      <c r="V1206" s="55">
        <v>0</v>
      </c>
      <c r="W1206" s="55">
        <v>396.4</v>
      </c>
      <c r="X1206" s="55">
        <v>0</v>
      </c>
      <c r="Y1206" s="55">
        <v>119.1</v>
      </c>
      <c r="Z1206" s="61">
        <f t="shared" si="62"/>
        <v>3.964E-5</v>
      </c>
      <c r="AA1206" s="59" t="str">
        <f>HLOOKUP(F1206,'HY Financials'!$4:$4,1,0)</f>
        <v>HEFOCF</v>
      </c>
      <c r="AD1206" s="59">
        <f>+Z1206*10^7</f>
        <v>396.4</v>
      </c>
    </row>
    <row r="1207" spans="1:30">
      <c r="A1207" s="60">
        <f>IFERROR(VLOOKUP(J1207,'TB mapping'!A:D,4,0),0)</f>
        <v>0</v>
      </c>
      <c r="B1207" s="60">
        <f>IFERROR(VLOOKUP(J1207,'TB mapping'!A:C,3,0),0)</f>
        <v>5.5</v>
      </c>
      <c r="C1207" s="60" t="str">
        <f t="shared" si="60"/>
        <v>HEFOCF0</v>
      </c>
      <c r="D1207" s="60" t="str">
        <f t="shared" si="61"/>
        <v>HEFOCF5.5</v>
      </c>
      <c r="E1207" s="54" t="s">
        <v>790</v>
      </c>
      <c r="F1207" s="54" t="s">
        <v>1807</v>
      </c>
      <c r="G1207" s="54" t="s">
        <v>1808</v>
      </c>
      <c r="H1207" s="55">
        <v>460000</v>
      </c>
      <c r="I1207" s="54" t="s">
        <v>839</v>
      </c>
      <c r="J1207" s="55">
        <v>460143</v>
      </c>
      <c r="K1207" s="55">
        <v>0</v>
      </c>
      <c r="L1207" s="54" t="s">
        <v>1002</v>
      </c>
      <c r="M1207" s="54" t="s">
        <v>793</v>
      </c>
      <c r="N1207" s="55">
        <v>-115.99</v>
      </c>
      <c r="O1207" s="55">
        <v>0</v>
      </c>
      <c r="P1207" s="55">
        <v>0</v>
      </c>
      <c r="Q1207" s="55">
        <v>1899.51</v>
      </c>
      <c r="R1207" s="55">
        <v>0</v>
      </c>
      <c r="S1207" s="55">
        <v>1783.52</v>
      </c>
      <c r="T1207" s="55">
        <v>-115.99</v>
      </c>
      <c r="U1207" s="55">
        <v>0</v>
      </c>
      <c r="V1207" s="55">
        <v>0</v>
      </c>
      <c r="W1207" s="55">
        <v>1899.51</v>
      </c>
      <c r="X1207" s="55">
        <v>0</v>
      </c>
      <c r="Y1207" s="55">
        <v>1783.52</v>
      </c>
      <c r="Z1207" s="61">
        <f t="shared" si="62"/>
        <v>1.89951E-4</v>
      </c>
      <c r="AA1207" s="59" t="str">
        <f>HLOOKUP(F1207,'HY Financials'!$4:$4,1,0)</f>
        <v>HEFOCF</v>
      </c>
      <c r="AD1207" s="59">
        <f>+Z1207*10^7</f>
        <v>1899.51</v>
      </c>
    </row>
    <row r="1208" spans="1:30">
      <c r="A1208" s="60">
        <f>IFERROR(VLOOKUP(J1208,'TB mapping'!A:D,4,0),0)</f>
        <v>0</v>
      </c>
      <c r="B1208" s="60">
        <f>IFERROR(VLOOKUP(J1208,'TB mapping'!A:C,3,0),0)</f>
        <v>5.5</v>
      </c>
      <c r="C1208" s="60" t="str">
        <f t="shared" si="60"/>
        <v>HEFOCF0</v>
      </c>
      <c r="D1208" s="60" t="str">
        <f t="shared" si="61"/>
        <v>HEFOCF5.5</v>
      </c>
      <c r="E1208" s="54" t="s">
        <v>790</v>
      </c>
      <c r="F1208" s="54" t="s">
        <v>1807</v>
      </c>
      <c r="G1208" s="54" t="s">
        <v>1808</v>
      </c>
      <c r="H1208" s="55">
        <v>460000</v>
      </c>
      <c r="I1208" s="54" t="s">
        <v>839</v>
      </c>
      <c r="J1208" s="55">
        <v>460144</v>
      </c>
      <c r="K1208" s="55">
        <v>0</v>
      </c>
      <c r="L1208" s="54" t="s">
        <v>1067</v>
      </c>
      <c r="M1208" s="54" t="s">
        <v>793</v>
      </c>
      <c r="N1208" s="55">
        <v>0</v>
      </c>
      <c r="O1208" s="55">
        <v>93.37</v>
      </c>
      <c r="P1208" s="55">
        <v>0</v>
      </c>
      <c r="Q1208" s="55">
        <v>0</v>
      </c>
      <c r="R1208" s="55">
        <v>0</v>
      </c>
      <c r="S1208" s="55">
        <v>93.37</v>
      </c>
      <c r="T1208" s="55">
        <v>0</v>
      </c>
      <c r="U1208" s="55">
        <v>93.37</v>
      </c>
      <c r="V1208" s="55">
        <v>0</v>
      </c>
      <c r="W1208" s="55">
        <v>0</v>
      </c>
      <c r="X1208" s="55">
        <v>0</v>
      </c>
      <c r="Y1208" s="55">
        <v>93.37</v>
      </c>
      <c r="Z1208" s="61">
        <f t="shared" si="62"/>
        <v>0</v>
      </c>
      <c r="AA1208" s="59" t="str">
        <f>HLOOKUP(F1208,'HY Financials'!$4:$4,1,0)</f>
        <v>HEFOCF</v>
      </c>
      <c r="AD1208" s="59">
        <f>+Z1208*10^7</f>
        <v>0</v>
      </c>
    </row>
    <row r="1209" spans="1:30">
      <c r="A1209" s="60">
        <f>IFERROR(VLOOKUP(J1209,'TB mapping'!A:D,4,0),0)</f>
        <v>0</v>
      </c>
      <c r="B1209" s="60">
        <f>IFERROR(VLOOKUP(J1209,'TB mapping'!A:C,3,0),0)</f>
        <v>5.3</v>
      </c>
      <c r="C1209" s="60" t="str">
        <f t="shared" si="60"/>
        <v>HEFOCF0</v>
      </c>
      <c r="D1209" s="60" t="str">
        <f t="shared" si="61"/>
        <v>HEFOCF5.3</v>
      </c>
      <c r="E1209" s="54" t="s">
        <v>790</v>
      </c>
      <c r="F1209" s="54" t="s">
        <v>1807</v>
      </c>
      <c r="G1209" s="54" t="s">
        <v>1808</v>
      </c>
      <c r="H1209" s="55">
        <v>510000</v>
      </c>
      <c r="I1209" s="54" t="s">
        <v>842</v>
      </c>
      <c r="J1209" s="55">
        <v>511100</v>
      </c>
      <c r="K1209" s="55">
        <v>0</v>
      </c>
      <c r="L1209" s="54" t="s">
        <v>1003</v>
      </c>
      <c r="M1209" s="54" t="s">
        <v>793</v>
      </c>
      <c r="N1209" s="55">
        <v>-9085273.6600000001</v>
      </c>
      <c r="O1209" s="55">
        <v>0</v>
      </c>
      <c r="P1209" s="55">
        <v>-927188.09</v>
      </c>
      <c r="Q1209" s="55">
        <v>0</v>
      </c>
      <c r="R1209" s="55">
        <v>-10012461.75</v>
      </c>
      <c r="S1209" s="55">
        <v>0</v>
      </c>
      <c r="T1209" s="55">
        <v>-9085273.6600000001</v>
      </c>
      <c r="U1209" s="55">
        <v>0</v>
      </c>
      <c r="V1209" s="55">
        <v>-927188.09</v>
      </c>
      <c r="W1209" s="55">
        <v>0</v>
      </c>
      <c r="X1209" s="55">
        <v>-10012461.75</v>
      </c>
      <c r="Y1209" s="55">
        <v>0</v>
      </c>
      <c r="Z1209" s="61">
        <f t="shared" si="62"/>
        <v>-9.2718808999999999E-2</v>
      </c>
      <c r="AA1209" s="59" t="str">
        <f>HLOOKUP(F1209,'HY Financials'!$4:$4,1,0)</f>
        <v>HEFOCF</v>
      </c>
    </row>
    <row r="1210" spans="1:30">
      <c r="A1210" s="60">
        <f>IFERROR(VLOOKUP(J1210,'TB mapping'!A:D,4,0),0)</f>
        <v>0</v>
      </c>
      <c r="B1210" s="60">
        <f>IFERROR(VLOOKUP(J1210,'TB mapping'!A:C,3,0),0)</f>
        <v>5.3</v>
      </c>
      <c r="C1210" s="60" t="str">
        <f t="shared" si="60"/>
        <v>HEFOCF0</v>
      </c>
      <c r="D1210" s="60" t="str">
        <f t="shared" si="61"/>
        <v>HEFOCF5.3</v>
      </c>
      <c r="E1210" s="54" t="s">
        <v>790</v>
      </c>
      <c r="F1210" s="54" t="s">
        <v>1807</v>
      </c>
      <c r="G1210" s="54" t="s">
        <v>1808</v>
      </c>
      <c r="H1210" s="55">
        <v>510000</v>
      </c>
      <c r="I1210" s="54" t="s">
        <v>842</v>
      </c>
      <c r="J1210" s="55">
        <v>512247</v>
      </c>
      <c r="K1210" s="55">
        <v>0</v>
      </c>
      <c r="L1210" s="54" t="s">
        <v>1348</v>
      </c>
      <c r="M1210" s="54" t="s">
        <v>793</v>
      </c>
      <c r="N1210" s="55">
        <v>0</v>
      </c>
      <c r="O1210" s="55">
        <v>139.83000000000001</v>
      </c>
      <c r="P1210" s="55">
        <v>-110.54</v>
      </c>
      <c r="Q1210" s="55">
        <v>0</v>
      </c>
      <c r="R1210" s="55">
        <v>0</v>
      </c>
      <c r="S1210" s="55">
        <v>29.29</v>
      </c>
      <c r="T1210" s="55">
        <v>0</v>
      </c>
      <c r="U1210" s="55">
        <v>139.83000000000001</v>
      </c>
      <c r="V1210" s="55">
        <v>-110.54</v>
      </c>
      <c r="W1210" s="55">
        <v>0</v>
      </c>
      <c r="X1210" s="55">
        <v>0</v>
      </c>
      <c r="Y1210" s="55">
        <v>29.29</v>
      </c>
      <c r="Z1210" s="61">
        <f t="shared" si="62"/>
        <v>-1.1054000000000001E-5</v>
      </c>
      <c r="AA1210" s="59" t="str">
        <f>HLOOKUP(F1210,'HY Financials'!$4:$4,1,0)</f>
        <v>HEFOCF</v>
      </c>
    </row>
    <row r="1211" spans="1:30">
      <c r="A1211" s="60">
        <f>IFERROR(VLOOKUP(J1211,'TB mapping'!A:D,4,0),0)</f>
        <v>0</v>
      </c>
      <c r="B1211" s="60">
        <f>IFERROR(VLOOKUP(J1211,'TB mapping'!A:C,3,0),0)</f>
        <v>6.4</v>
      </c>
      <c r="C1211" s="60" t="str">
        <f t="shared" si="60"/>
        <v>HEFOCF0</v>
      </c>
      <c r="D1211" s="60" t="str">
        <f t="shared" si="61"/>
        <v>HEFOCF6.4</v>
      </c>
      <c r="E1211" s="54" t="s">
        <v>790</v>
      </c>
      <c r="F1211" s="54" t="s">
        <v>1807</v>
      </c>
      <c r="G1211" s="54" t="s">
        <v>1808</v>
      </c>
      <c r="H1211" s="55">
        <v>550000</v>
      </c>
      <c r="I1211" s="54" t="s">
        <v>846</v>
      </c>
      <c r="J1211" s="392">
        <v>553105</v>
      </c>
      <c r="K1211" s="55">
        <v>0</v>
      </c>
      <c r="L1211" s="54" t="s">
        <v>945</v>
      </c>
      <c r="M1211" s="54" t="s">
        <v>793</v>
      </c>
      <c r="N1211" s="55">
        <v>-13975.19</v>
      </c>
      <c r="O1211" s="55">
        <v>0</v>
      </c>
      <c r="P1211" s="55">
        <v>-162881.81</v>
      </c>
      <c r="Q1211" s="55">
        <v>0</v>
      </c>
      <c r="R1211" s="55">
        <v>-176857</v>
      </c>
      <c r="S1211" s="55">
        <v>0</v>
      </c>
      <c r="T1211" s="55">
        <v>-13975.19</v>
      </c>
      <c r="U1211" s="55">
        <v>0</v>
      </c>
      <c r="V1211" s="55">
        <v>-162881.81</v>
      </c>
      <c r="W1211" s="55">
        <v>0</v>
      </c>
      <c r="X1211" s="55">
        <v>-176857</v>
      </c>
      <c r="Y1211" s="55">
        <v>0</v>
      </c>
      <c r="Z1211" s="61">
        <f t="shared" si="62"/>
        <v>-1.6288180999999999E-2</v>
      </c>
      <c r="AA1211" s="59" t="str">
        <f>HLOOKUP(F1211,'HY Financials'!$4:$4,1,0)</f>
        <v>HEFOCF</v>
      </c>
    </row>
    <row r="1212" spans="1:30">
      <c r="A1212" s="60">
        <f>IFERROR(VLOOKUP(J1212,'TB mapping'!A:D,4,0),0)</f>
        <v>0</v>
      </c>
      <c r="B1212" s="60">
        <f>IFERROR(VLOOKUP(J1212,'TB mapping'!A:C,3,0),0)</f>
        <v>6.4</v>
      </c>
      <c r="C1212" s="60" t="str">
        <f t="shared" si="60"/>
        <v>HEFOCF0</v>
      </c>
      <c r="D1212" s="60" t="str">
        <f t="shared" si="61"/>
        <v>HEFOCF6.4</v>
      </c>
      <c r="E1212" s="54" t="s">
        <v>790</v>
      </c>
      <c r="F1212" s="54" t="s">
        <v>1807</v>
      </c>
      <c r="G1212" s="54" t="s">
        <v>1808</v>
      </c>
      <c r="H1212" s="55">
        <v>550000</v>
      </c>
      <c r="I1212" s="54" t="s">
        <v>846</v>
      </c>
      <c r="J1212" s="392">
        <v>553107</v>
      </c>
      <c r="K1212" s="55">
        <v>0</v>
      </c>
      <c r="L1212" s="54" t="s">
        <v>847</v>
      </c>
      <c r="M1212" s="54" t="s">
        <v>793</v>
      </c>
      <c r="N1212" s="55">
        <v>-179627.33</v>
      </c>
      <c r="O1212" s="55">
        <v>0</v>
      </c>
      <c r="P1212" s="55">
        <v>-495671.2</v>
      </c>
      <c r="Q1212" s="55">
        <v>0</v>
      </c>
      <c r="R1212" s="55">
        <v>-675298.53</v>
      </c>
      <c r="S1212" s="55">
        <v>0</v>
      </c>
      <c r="T1212" s="55">
        <v>-179627.33</v>
      </c>
      <c r="U1212" s="55">
        <v>0</v>
      </c>
      <c r="V1212" s="55">
        <v>-495671.2</v>
      </c>
      <c r="W1212" s="55">
        <v>0</v>
      </c>
      <c r="X1212" s="55">
        <v>-675298.53</v>
      </c>
      <c r="Y1212" s="55">
        <v>0</v>
      </c>
      <c r="Z1212" s="61">
        <f t="shared" si="62"/>
        <v>-4.9567119999999999E-2</v>
      </c>
      <c r="AA1212" s="59" t="str">
        <f>HLOOKUP(F1212,'HY Financials'!$4:$4,1,0)</f>
        <v>HEFOCF</v>
      </c>
    </row>
    <row r="1213" spans="1:30">
      <c r="A1213" s="60">
        <f>IFERROR(VLOOKUP(J1213,'TB mapping'!A:D,4,0),0)</f>
        <v>0</v>
      </c>
      <c r="B1213" s="60">
        <f>IFERROR(VLOOKUP(J1213,'TB mapping'!A:C,3,0),0)</f>
        <v>6.4</v>
      </c>
      <c r="C1213" s="60" t="str">
        <f t="shared" si="60"/>
        <v>HEFOCF0</v>
      </c>
      <c r="D1213" s="60" t="str">
        <f t="shared" si="61"/>
        <v>HEFOCF6.4</v>
      </c>
      <c r="E1213" s="54" t="s">
        <v>790</v>
      </c>
      <c r="F1213" s="54" t="s">
        <v>1807</v>
      </c>
      <c r="G1213" s="54" t="s">
        <v>1808</v>
      </c>
      <c r="H1213" s="55">
        <v>550000</v>
      </c>
      <c r="I1213" s="54" t="s">
        <v>846</v>
      </c>
      <c r="J1213" s="392">
        <v>553117</v>
      </c>
      <c r="K1213" s="55">
        <v>0</v>
      </c>
      <c r="L1213" s="54" t="s">
        <v>848</v>
      </c>
      <c r="M1213" s="54" t="s">
        <v>793</v>
      </c>
      <c r="N1213" s="55">
        <v>-137230.16</v>
      </c>
      <c r="O1213" s="55">
        <v>0</v>
      </c>
      <c r="P1213" s="55">
        <v>-282401.28999999998</v>
      </c>
      <c r="Q1213" s="55">
        <v>0</v>
      </c>
      <c r="R1213" s="55">
        <v>-419631.45</v>
      </c>
      <c r="S1213" s="55">
        <v>0</v>
      </c>
      <c r="T1213" s="55">
        <v>-137230.16</v>
      </c>
      <c r="U1213" s="55">
        <v>0</v>
      </c>
      <c r="V1213" s="55">
        <v>-282401.28999999998</v>
      </c>
      <c r="W1213" s="55">
        <v>0</v>
      </c>
      <c r="X1213" s="55">
        <v>-419631.45</v>
      </c>
      <c r="Y1213" s="55">
        <v>0</v>
      </c>
      <c r="Z1213" s="61">
        <f t="shared" si="62"/>
        <v>-2.8240128999999999E-2</v>
      </c>
      <c r="AA1213" s="59" t="str">
        <f>HLOOKUP(F1213,'HY Financials'!$4:$4,1,0)</f>
        <v>HEFOCF</v>
      </c>
    </row>
    <row r="1214" spans="1:30">
      <c r="A1214" s="60">
        <f>IFERROR(VLOOKUP(J1214,'TB mapping'!A:D,4,0),0)</f>
        <v>0</v>
      </c>
      <c r="B1214" s="60">
        <f>IFERROR(VLOOKUP(J1214,'TB mapping'!A:C,3,0),0)</f>
        <v>6.4</v>
      </c>
      <c r="C1214" s="60" t="str">
        <f t="shared" si="60"/>
        <v>HEFOCF0</v>
      </c>
      <c r="D1214" s="60" t="str">
        <f t="shared" si="61"/>
        <v>HEFOCF6.4</v>
      </c>
      <c r="E1214" s="54" t="s">
        <v>790</v>
      </c>
      <c r="F1214" s="54" t="s">
        <v>1807</v>
      </c>
      <c r="G1214" s="54" t="s">
        <v>1808</v>
      </c>
      <c r="H1214" s="55">
        <v>550000</v>
      </c>
      <c r="I1214" s="54" t="s">
        <v>846</v>
      </c>
      <c r="J1214" s="392">
        <v>553126</v>
      </c>
      <c r="K1214" s="55">
        <v>0</v>
      </c>
      <c r="L1214" s="54" t="s">
        <v>1005</v>
      </c>
      <c r="M1214" s="54" t="s">
        <v>793</v>
      </c>
      <c r="N1214" s="55">
        <v>-12950.36</v>
      </c>
      <c r="O1214" s="55">
        <v>0</v>
      </c>
      <c r="P1214" s="55">
        <v>0</v>
      </c>
      <c r="Q1214" s="55">
        <v>0</v>
      </c>
      <c r="R1214" s="55">
        <v>-12950.36</v>
      </c>
      <c r="S1214" s="55">
        <v>0</v>
      </c>
      <c r="T1214" s="55">
        <v>-12950.36</v>
      </c>
      <c r="U1214" s="55">
        <v>0</v>
      </c>
      <c r="V1214" s="55">
        <v>0</v>
      </c>
      <c r="W1214" s="55">
        <v>0</v>
      </c>
      <c r="X1214" s="55">
        <v>-12950.36</v>
      </c>
      <c r="Y1214" s="55">
        <v>0</v>
      </c>
      <c r="Z1214" s="61">
        <f t="shared" si="62"/>
        <v>0</v>
      </c>
      <c r="AA1214" s="59" t="str">
        <f>HLOOKUP(F1214,'HY Financials'!$4:$4,1,0)</f>
        <v>HEFOCF</v>
      </c>
    </row>
    <row r="1215" spans="1:30">
      <c r="A1215" s="60">
        <f>IFERROR(VLOOKUP(J1215,'TB mapping'!A:D,4,0),0)</f>
        <v>0</v>
      </c>
      <c r="B1215" s="60">
        <f>IFERROR(VLOOKUP(J1215,'TB mapping'!A:C,3,0),0)</f>
        <v>6.4</v>
      </c>
      <c r="C1215" s="60" t="str">
        <f t="shared" si="60"/>
        <v>HEFOCF0</v>
      </c>
      <c r="D1215" s="60" t="str">
        <f t="shared" si="61"/>
        <v>HEFOCF6.4</v>
      </c>
      <c r="E1215" s="54" t="s">
        <v>790</v>
      </c>
      <c r="F1215" s="54" t="s">
        <v>1807</v>
      </c>
      <c r="G1215" s="54" t="s">
        <v>1808</v>
      </c>
      <c r="H1215" s="55">
        <v>550000</v>
      </c>
      <c r="I1215" s="54" t="s">
        <v>846</v>
      </c>
      <c r="J1215" s="392">
        <v>553129</v>
      </c>
      <c r="K1215" s="55">
        <v>0</v>
      </c>
      <c r="L1215" s="54" t="s">
        <v>849</v>
      </c>
      <c r="M1215" s="54" t="s">
        <v>793</v>
      </c>
      <c r="N1215" s="55">
        <v>-2733348.86</v>
      </c>
      <c r="O1215" s="55">
        <v>0</v>
      </c>
      <c r="P1215" s="55">
        <v>-3020036.54</v>
      </c>
      <c r="Q1215" s="55">
        <v>0</v>
      </c>
      <c r="R1215" s="55">
        <v>-5753385.4000000004</v>
      </c>
      <c r="S1215" s="55">
        <v>0</v>
      </c>
      <c r="T1215" s="55">
        <v>-2733348.86</v>
      </c>
      <c r="U1215" s="55">
        <v>0</v>
      </c>
      <c r="V1215" s="55">
        <v>-3020036.54</v>
      </c>
      <c r="W1215" s="55">
        <v>0</v>
      </c>
      <c r="X1215" s="55">
        <v>-5753385.4000000004</v>
      </c>
      <c r="Y1215" s="55">
        <v>0</v>
      </c>
      <c r="Z1215" s="61">
        <f t="shared" si="62"/>
        <v>-0.30200365400000001</v>
      </c>
      <c r="AA1215" s="59" t="str">
        <f>HLOOKUP(F1215,'HY Financials'!$4:$4,1,0)</f>
        <v>HEFOCF</v>
      </c>
    </row>
    <row r="1216" spans="1:30">
      <c r="A1216" s="60">
        <f>IFERROR(VLOOKUP(J1216,'TB mapping'!A:D,4,0),0)</f>
        <v>6.3</v>
      </c>
      <c r="B1216" s="60">
        <f>IFERROR(VLOOKUP(J1216,'TB mapping'!A:C,3,0),0)</f>
        <v>6.4</v>
      </c>
      <c r="C1216" s="60" t="str">
        <f t="shared" si="60"/>
        <v>HEFOCF6.3</v>
      </c>
      <c r="D1216" s="60" t="str">
        <f t="shared" si="61"/>
        <v>HEFOCF6.4</v>
      </c>
      <c r="E1216" s="54" t="s">
        <v>790</v>
      </c>
      <c r="F1216" s="54" t="s">
        <v>1807</v>
      </c>
      <c r="G1216" s="54" t="s">
        <v>1808</v>
      </c>
      <c r="H1216" s="55">
        <v>550000</v>
      </c>
      <c r="I1216" s="54" t="s">
        <v>846</v>
      </c>
      <c r="J1216" s="392">
        <v>553131</v>
      </c>
      <c r="K1216" s="55">
        <v>0</v>
      </c>
      <c r="L1216" s="54" t="s">
        <v>132</v>
      </c>
      <c r="M1216" s="54" t="s">
        <v>793</v>
      </c>
      <c r="N1216" s="55">
        <v>-73746</v>
      </c>
      <c r="O1216" s="55">
        <v>0</v>
      </c>
      <c r="P1216" s="55">
        <v>-92817</v>
      </c>
      <c r="Q1216" s="55">
        <v>0</v>
      </c>
      <c r="R1216" s="55">
        <v>-166563</v>
      </c>
      <c r="S1216" s="55">
        <v>0</v>
      </c>
      <c r="T1216" s="55">
        <v>-73746</v>
      </c>
      <c r="U1216" s="55">
        <v>0</v>
      </c>
      <c r="V1216" s="55">
        <v>-92817</v>
      </c>
      <c r="W1216" s="55">
        <v>0</v>
      </c>
      <c r="X1216" s="55">
        <v>-166563</v>
      </c>
      <c r="Y1216" s="55">
        <v>0</v>
      </c>
      <c r="Z1216" s="61">
        <f t="shared" si="62"/>
        <v>-9.2817000000000004E-3</v>
      </c>
      <c r="AA1216" s="59" t="str">
        <f>HLOOKUP(F1216,'HY Financials'!$4:$4,1,0)</f>
        <v>HEFOCF</v>
      </c>
    </row>
    <row r="1217" spans="1:27">
      <c r="A1217" s="60">
        <f>IFERROR(VLOOKUP(J1217,'TB mapping'!A:D,4,0),0)</f>
        <v>0</v>
      </c>
      <c r="B1217" s="60">
        <f>IFERROR(VLOOKUP(J1217,'TB mapping'!A:C,3,0),0)</f>
        <v>6.4</v>
      </c>
      <c r="C1217" s="60" t="str">
        <f t="shared" si="60"/>
        <v>HEFOCF0</v>
      </c>
      <c r="D1217" s="60" t="str">
        <f t="shared" si="61"/>
        <v>HEFOCF6.4</v>
      </c>
      <c r="E1217" s="54" t="s">
        <v>790</v>
      </c>
      <c r="F1217" s="54" t="s">
        <v>1807</v>
      </c>
      <c r="G1217" s="54" t="s">
        <v>1808</v>
      </c>
      <c r="H1217" s="55">
        <v>550000</v>
      </c>
      <c r="I1217" s="54" t="s">
        <v>846</v>
      </c>
      <c r="J1217" s="392">
        <v>553141</v>
      </c>
      <c r="K1217" s="55">
        <v>0</v>
      </c>
      <c r="L1217" s="54" t="s">
        <v>946</v>
      </c>
      <c r="M1217" s="54" t="s">
        <v>793</v>
      </c>
      <c r="N1217" s="55">
        <v>-63948.04</v>
      </c>
      <c r="O1217" s="55">
        <v>0</v>
      </c>
      <c r="P1217" s="55">
        <v>-133181.04999999999</v>
      </c>
      <c r="Q1217" s="55">
        <v>0</v>
      </c>
      <c r="R1217" s="55">
        <v>-197129.09</v>
      </c>
      <c r="S1217" s="55">
        <v>0</v>
      </c>
      <c r="T1217" s="55">
        <v>-63948.04</v>
      </c>
      <c r="U1217" s="55">
        <v>0</v>
      </c>
      <c r="V1217" s="55">
        <v>-133181.04999999999</v>
      </c>
      <c r="W1217" s="55">
        <v>0</v>
      </c>
      <c r="X1217" s="55">
        <v>-197129.09</v>
      </c>
      <c r="Y1217" s="55">
        <v>0</v>
      </c>
      <c r="Z1217" s="61">
        <f t="shared" si="62"/>
        <v>-1.3318104999999998E-2</v>
      </c>
      <c r="AA1217" s="59" t="str">
        <f>HLOOKUP(F1217,'HY Financials'!$4:$4,1,0)</f>
        <v>HEFOCF</v>
      </c>
    </row>
    <row r="1218" spans="1:27">
      <c r="A1218" s="60">
        <f>IFERROR(VLOOKUP(J1218,'TB mapping'!A:D,4,0),0)</f>
        <v>0</v>
      </c>
      <c r="B1218" s="60">
        <f>IFERROR(VLOOKUP(J1218,'TB mapping'!A:C,3,0),0)</f>
        <v>6.4</v>
      </c>
      <c r="C1218" s="60" t="str">
        <f t="shared" si="60"/>
        <v>HEFOCF0</v>
      </c>
      <c r="D1218" s="60" t="str">
        <f t="shared" si="61"/>
        <v>HEFOCF6.4</v>
      </c>
      <c r="E1218" s="54" t="s">
        <v>790</v>
      </c>
      <c r="F1218" s="54" t="s">
        <v>1807</v>
      </c>
      <c r="G1218" s="54" t="s">
        <v>1808</v>
      </c>
      <c r="H1218" s="55">
        <v>550000</v>
      </c>
      <c r="I1218" s="54" t="s">
        <v>846</v>
      </c>
      <c r="J1218" s="392">
        <v>553171</v>
      </c>
      <c r="K1218" s="55">
        <v>0</v>
      </c>
      <c r="L1218" s="54" t="s">
        <v>850</v>
      </c>
      <c r="M1218" s="54" t="s">
        <v>793</v>
      </c>
      <c r="N1218" s="55">
        <v>-620096.92000000004</v>
      </c>
      <c r="O1218" s="55">
        <v>0</v>
      </c>
      <c r="P1218" s="55">
        <v>-572603.07000000007</v>
      </c>
      <c r="Q1218" s="55">
        <v>0</v>
      </c>
      <c r="R1218" s="55">
        <v>-1192699.99</v>
      </c>
      <c r="S1218" s="55">
        <v>0</v>
      </c>
      <c r="T1218" s="55">
        <v>-620096.92000000004</v>
      </c>
      <c r="U1218" s="55">
        <v>0</v>
      </c>
      <c r="V1218" s="55">
        <v>-572603.07000000007</v>
      </c>
      <c r="W1218" s="55">
        <v>0</v>
      </c>
      <c r="X1218" s="55">
        <v>-1192699.99</v>
      </c>
      <c r="Y1218" s="55">
        <v>0</v>
      </c>
      <c r="Z1218" s="61">
        <f t="shared" si="62"/>
        <v>-5.7260307000000003E-2</v>
      </c>
      <c r="AA1218" s="59" t="str">
        <f>HLOOKUP(F1218,'HY Financials'!$4:$4,1,0)</f>
        <v>HEFOCF</v>
      </c>
    </row>
    <row r="1219" spans="1:27">
      <c r="A1219" s="60">
        <f>IFERROR(VLOOKUP(J1219,'TB mapping'!A:D,4,0),0)</f>
        <v>0</v>
      </c>
      <c r="B1219" s="60">
        <f>IFERROR(VLOOKUP(J1219,'TB mapping'!A:C,3,0),0)</f>
        <v>6.4</v>
      </c>
      <c r="C1219" s="60" t="str">
        <f t="shared" si="60"/>
        <v>HEFOCF0</v>
      </c>
      <c r="D1219" s="60" t="str">
        <f t="shared" si="61"/>
        <v>HEFOCF6.4</v>
      </c>
      <c r="E1219" s="54" t="s">
        <v>790</v>
      </c>
      <c r="F1219" s="54" t="s">
        <v>1807</v>
      </c>
      <c r="G1219" s="54" t="s">
        <v>1808</v>
      </c>
      <c r="H1219" s="55">
        <v>550000</v>
      </c>
      <c r="I1219" s="54" t="s">
        <v>846</v>
      </c>
      <c r="J1219" s="392">
        <v>553176</v>
      </c>
      <c r="K1219" s="55">
        <v>0</v>
      </c>
      <c r="L1219" s="54" t="s">
        <v>1486</v>
      </c>
      <c r="M1219" s="54" t="s">
        <v>793</v>
      </c>
      <c r="N1219" s="55">
        <v>-18398.41</v>
      </c>
      <c r="O1219" s="55">
        <v>0</v>
      </c>
      <c r="P1219" s="55">
        <v>-6751.84</v>
      </c>
      <c r="Q1219" s="55">
        <v>0</v>
      </c>
      <c r="R1219" s="55">
        <v>-25150.25</v>
      </c>
      <c r="S1219" s="55">
        <v>0</v>
      </c>
      <c r="T1219" s="55">
        <v>-18398.41</v>
      </c>
      <c r="U1219" s="55">
        <v>0</v>
      </c>
      <c r="V1219" s="55">
        <v>-6751.84</v>
      </c>
      <c r="W1219" s="55">
        <v>0</v>
      </c>
      <c r="X1219" s="55">
        <v>-25150.25</v>
      </c>
      <c r="Y1219" s="55">
        <v>0</v>
      </c>
      <c r="Z1219" s="61">
        <f t="shared" si="62"/>
        <v>-6.7518400000000001E-4</v>
      </c>
      <c r="AA1219" s="59" t="str">
        <f>HLOOKUP(F1219,'HY Financials'!$4:$4,1,0)</f>
        <v>HEFOCF</v>
      </c>
    </row>
    <row r="1220" spans="1:27">
      <c r="A1220" s="60">
        <f>IFERROR(VLOOKUP(J1220,'TB mapping'!A:D,4,0),0)</f>
        <v>0</v>
      </c>
      <c r="B1220" s="60">
        <f>IFERROR(VLOOKUP(J1220,'TB mapping'!A:C,3,0),0)</f>
        <v>6.4</v>
      </c>
      <c r="C1220" s="60" t="str">
        <f t="shared" ref="C1220:C1283" si="63">F1220&amp;A1220</f>
        <v>HEFOCF0</v>
      </c>
      <c r="D1220" s="60" t="str">
        <f t="shared" ref="D1220:D1283" si="64">F1220&amp;B1220</f>
        <v>HEFOCF6.4</v>
      </c>
      <c r="E1220" s="54" t="s">
        <v>790</v>
      </c>
      <c r="F1220" s="54" t="s">
        <v>1807</v>
      </c>
      <c r="G1220" s="54" t="s">
        <v>1808</v>
      </c>
      <c r="H1220" s="55">
        <v>550000</v>
      </c>
      <c r="I1220" s="54" t="s">
        <v>846</v>
      </c>
      <c r="J1220" s="392">
        <v>553190</v>
      </c>
      <c r="K1220" s="55">
        <v>0</v>
      </c>
      <c r="L1220" s="54" t="s">
        <v>852</v>
      </c>
      <c r="M1220" s="54" t="s">
        <v>793</v>
      </c>
      <c r="N1220" s="55">
        <v>-2264632.48</v>
      </c>
      <c r="O1220" s="55">
        <v>0</v>
      </c>
      <c r="P1220" s="55">
        <v>0</v>
      </c>
      <c r="Q1220" s="55">
        <v>1061281.1100000001</v>
      </c>
      <c r="R1220" s="55">
        <v>-1203351.3700000001</v>
      </c>
      <c r="S1220" s="55">
        <v>0</v>
      </c>
      <c r="T1220" s="55">
        <v>-2264632.48</v>
      </c>
      <c r="U1220" s="55">
        <v>0</v>
      </c>
      <c r="V1220" s="55">
        <v>0</v>
      </c>
      <c r="W1220" s="55">
        <v>1061281.1100000001</v>
      </c>
      <c r="X1220" s="55">
        <v>-1203351.3700000001</v>
      </c>
      <c r="Y1220" s="55">
        <v>0</v>
      </c>
      <c r="Z1220" s="61">
        <f t="shared" ref="Z1220:Z1283" si="65">IF(I1220="Issue Capital",(X1220+Y1220)/10000000,(V1220+W1220)/10000000)</f>
        <v>0.10612811100000001</v>
      </c>
      <c r="AA1220" s="59" t="str">
        <f>HLOOKUP(F1220,'HY Financials'!$4:$4,1,0)</f>
        <v>HEFOCF</v>
      </c>
    </row>
    <row r="1221" spans="1:27">
      <c r="A1221" s="60">
        <f>IFERROR(VLOOKUP(J1221,'TB mapping'!A:D,4,0),0)</f>
        <v>0</v>
      </c>
      <c r="B1221" s="60">
        <f>IFERROR(VLOOKUP(J1221,'TB mapping'!A:C,3,0),0)</f>
        <v>6.4</v>
      </c>
      <c r="C1221" s="60" t="str">
        <f t="shared" si="63"/>
        <v>HEFOCF0</v>
      </c>
      <c r="D1221" s="60" t="str">
        <f t="shared" si="64"/>
        <v>HEFOCF6.4</v>
      </c>
      <c r="E1221" s="54" t="s">
        <v>790</v>
      </c>
      <c r="F1221" s="54" t="s">
        <v>1807</v>
      </c>
      <c r="G1221" s="54" t="s">
        <v>1808</v>
      </c>
      <c r="H1221" s="55">
        <v>550000</v>
      </c>
      <c r="I1221" s="54" t="s">
        <v>846</v>
      </c>
      <c r="J1221" s="392">
        <v>553197</v>
      </c>
      <c r="K1221" s="55">
        <v>0</v>
      </c>
      <c r="L1221" s="54" t="s">
        <v>947</v>
      </c>
      <c r="M1221" s="54" t="s">
        <v>793</v>
      </c>
      <c r="N1221" s="55">
        <v>0</v>
      </c>
      <c r="O1221" s="55">
        <v>0.94</v>
      </c>
      <c r="P1221" s="55">
        <v>0</v>
      </c>
      <c r="Q1221" s="55">
        <v>0.96</v>
      </c>
      <c r="R1221" s="55">
        <v>0</v>
      </c>
      <c r="S1221" s="55">
        <v>1.9</v>
      </c>
      <c r="T1221" s="55">
        <v>0</v>
      </c>
      <c r="U1221" s="55">
        <v>0.94</v>
      </c>
      <c r="V1221" s="55">
        <v>0</v>
      </c>
      <c r="W1221" s="55">
        <v>0.96</v>
      </c>
      <c r="X1221" s="55">
        <v>0</v>
      </c>
      <c r="Y1221" s="55">
        <v>1.9</v>
      </c>
      <c r="Z1221" s="61">
        <f t="shared" si="65"/>
        <v>9.5999999999999999E-8</v>
      </c>
      <c r="AA1221" s="59" t="str">
        <f>HLOOKUP(F1221,'HY Financials'!$4:$4,1,0)</f>
        <v>HEFOCF</v>
      </c>
    </row>
    <row r="1222" spans="1:27">
      <c r="A1222" s="60">
        <f>IFERROR(VLOOKUP(J1222,'TB mapping'!A:D,4,0),0)</f>
        <v>6.1</v>
      </c>
      <c r="B1222" s="60">
        <f>IFERROR(VLOOKUP(J1222,'TB mapping'!A:C,3,0),0)</f>
        <v>6.4</v>
      </c>
      <c r="C1222" s="60" t="str">
        <f t="shared" si="63"/>
        <v>HEFOCF6.1</v>
      </c>
      <c r="D1222" s="60" t="str">
        <f t="shared" si="64"/>
        <v>HEFOCF6.4</v>
      </c>
      <c r="E1222" s="54" t="s">
        <v>790</v>
      </c>
      <c r="F1222" s="54" t="s">
        <v>1807</v>
      </c>
      <c r="G1222" s="54" t="s">
        <v>1808</v>
      </c>
      <c r="H1222" s="55">
        <v>550000</v>
      </c>
      <c r="I1222" s="54" t="s">
        <v>846</v>
      </c>
      <c r="J1222" s="392">
        <v>553202</v>
      </c>
      <c r="K1222" s="55">
        <v>0</v>
      </c>
      <c r="L1222" s="54" t="s">
        <v>853</v>
      </c>
      <c r="M1222" s="54" t="s">
        <v>793</v>
      </c>
      <c r="N1222" s="55">
        <v>-35375604.450000003</v>
      </c>
      <c r="O1222" s="55">
        <v>0</v>
      </c>
      <c r="P1222" s="55">
        <v>-30942202.140000001</v>
      </c>
      <c r="Q1222" s="55">
        <v>0</v>
      </c>
      <c r="R1222" s="55">
        <v>-66317806.590000004</v>
      </c>
      <c r="S1222" s="55">
        <v>0</v>
      </c>
      <c r="T1222" s="55">
        <v>-35375604.450000003</v>
      </c>
      <c r="U1222" s="55">
        <v>0</v>
      </c>
      <c r="V1222" s="55">
        <v>-30942202.140000001</v>
      </c>
      <c r="W1222" s="55">
        <v>0</v>
      </c>
      <c r="X1222" s="55">
        <v>-66317806.590000004</v>
      </c>
      <c r="Y1222" s="55">
        <v>0</v>
      </c>
      <c r="Z1222" s="61">
        <f t="shared" si="65"/>
        <v>-3.0942202139999999</v>
      </c>
      <c r="AA1222" s="59" t="str">
        <f>HLOOKUP(F1222,'HY Financials'!$4:$4,1,0)</f>
        <v>HEFOCF</v>
      </c>
    </row>
    <row r="1223" spans="1:27">
      <c r="A1223" s="60">
        <f>IFERROR(VLOOKUP(J1223,'TB mapping'!A:D,4,0),0)</f>
        <v>0</v>
      </c>
      <c r="B1223" s="60">
        <f>IFERROR(VLOOKUP(J1223,'TB mapping'!A:C,3,0),0)</f>
        <v>6.4</v>
      </c>
      <c r="C1223" s="60" t="str">
        <f t="shared" si="63"/>
        <v>HEFOCF0</v>
      </c>
      <c r="D1223" s="60" t="str">
        <f t="shared" si="64"/>
        <v>HEFOCF6.4</v>
      </c>
      <c r="E1223" s="54" t="s">
        <v>790</v>
      </c>
      <c r="F1223" s="54" t="s">
        <v>1807</v>
      </c>
      <c r="G1223" s="54" t="s">
        <v>1808</v>
      </c>
      <c r="H1223" s="55">
        <v>550000</v>
      </c>
      <c r="I1223" s="54" t="s">
        <v>846</v>
      </c>
      <c r="J1223" s="392">
        <v>553900</v>
      </c>
      <c r="K1223" s="55">
        <v>0</v>
      </c>
      <c r="L1223" s="54" t="s">
        <v>1006</v>
      </c>
      <c r="M1223" s="54" t="s">
        <v>793</v>
      </c>
      <c r="N1223" s="55">
        <v>-479435.12</v>
      </c>
      <c r="O1223" s="55">
        <v>0</v>
      </c>
      <c r="P1223" s="55">
        <v>-855267.81</v>
      </c>
      <c r="Q1223" s="55">
        <v>0</v>
      </c>
      <c r="R1223" s="55">
        <v>-1334702.93</v>
      </c>
      <c r="S1223" s="55">
        <v>0</v>
      </c>
      <c r="T1223" s="55">
        <v>-479435.12</v>
      </c>
      <c r="U1223" s="55">
        <v>0</v>
      </c>
      <c r="V1223" s="55">
        <v>-855267.81</v>
      </c>
      <c r="W1223" s="55">
        <v>0</v>
      </c>
      <c r="X1223" s="55">
        <v>-1334702.93</v>
      </c>
      <c r="Y1223" s="55">
        <v>0</v>
      </c>
      <c r="Z1223" s="61">
        <f t="shared" si="65"/>
        <v>-8.552678100000001E-2</v>
      </c>
      <c r="AA1223" s="59" t="str">
        <f>HLOOKUP(F1223,'HY Financials'!$4:$4,1,0)</f>
        <v>HEFOCF</v>
      </c>
    </row>
    <row r="1224" spans="1:27">
      <c r="A1224" s="60">
        <f>IFERROR(VLOOKUP(J1224,'TB mapping'!A:D,4,0),0)</f>
        <v>0</v>
      </c>
      <c r="B1224" s="60">
        <f>IFERROR(VLOOKUP(J1224,'TB mapping'!A:C,3,0),0)</f>
        <v>6.4</v>
      </c>
      <c r="C1224" s="60" t="str">
        <f t="shared" si="63"/>
        <v>HEFOCF0</v>
      </c>
      <c r="D1224" s="60" t="str">
        <f t="shared" si="64"/>
        <v>HEFOCF6.4</v>
      </c>
      <c r="E1224" s="54" t="s">
        <v>790</v>
      </c>
      <c r="F1224" s="54" t="s">
        <v>1807</v>
      </c>
      <c r="G1224" s="54" t="s">
        <v>1808</v>
      </c>
      <c r="H1224" s="55">
        <v>550000</v>
      </c>
      <c r="I1224" s="54" t="s">
        <v>846</v>
      </c>
      <c r="J1224" s="392">
        <v>555163</v>
      </c>
      <c r="K1224" s="55">
        <v>0</v>
      </c>
      <c r="L1224" s="54" t="s">
        <v>860</v>
      </c>
      <c r="M1224" s="54" t="s">
        <v>793</v>
      </c>
      <c r="N1224" s="55">
        <v>-7475.75</v>
      </c>
      <c r="O1224" s="55">
        <v>0</v>
      </c>
      <c r="P1224" s="55">
        <v>-31011.24</v>
      </c>
      <c r="Q1224" s="55">
        <v>0</v>
      </c>
      <c r="R1224" s="55">
        <v>-38486.99</v>
      </c>
      <c r="S1224" s="55">
        <v>0</v>
      </c>
      <c r="T1224" s="55">
        <v>-7475.75</v>
      </c>
      <c r="U1224" s="55">
        <v>0</v>
      </c>
      <c r="V1224" s="55">
        <v>-31011.24</v>
      </c>
      <c r="W1224" s="55">
        <v>0</v>
      </c>
      <c r="X1224" s="55">
        <v>-38486.99</v>
      </c>
      <c r="Y1224" s="55">
        <v>0</v>
      </c>
      <c r="Z1224" s="61">
        <f t="shared" si="65"/>
        <v>-3.1011240000000002E-3</v>
      </c>
      <c r="AA1224" s="59" t="str">
        <f>HLOOKUP(F1224,'HY Financials'!$4:$4,1,0)</f>
        <v>HEFOCF</v>
      </c>
    </row>
    <row r="1225" spans="1:27">
      <c r="A1225" s="60">
        <f>IFERROR(VLOOKUP(J1225,'TB mapping'!A:D,4,0),0)</f>
        <v>0</v>
      </c>
      <c r="B1225" s="60">
        <f>IFERROR(VLOOKUP(J1225,'TB mapping'!A:C,3,0),0)</f>
        <v>6.4</v>
      </c>
      <c r="C1225" s="60" t="str">
        <f t="shared" si="63"/>
        <v>HEFOCF0</v>
      </c>
      <c r="D1225" s="60" t="str">
        <f t="shared" si="64"/>
        <v>HEFOCF6.4</v>
      </c>
      <c r="E1225" s="54" t="s">
        <v>790</v>
      </c>
      <c r="F1225" s="54" t="s">
        <v>1807</v>
      </c>
      <c r="G1225" s="54" t="s">
        <v>1808</v>
      </c>
      <c r="H1225" s="55">
        <v>550000</v>
      </c>
      <c r="I1225" s="54" t="s">
        <v>846</v>
      </c>
      <c r="J1225" s="392">
        <v>555204</v>
      </c>
      <c r="K1225" s="55">
        <v>0</v>
      </c>
      <c r="L1225" s="54" t="s">
        <v>950</v>
      </c>
      <c r="M1225" s="54" t="s">
        <v>793</v>
      </c>
      <c r="N1225" s="55">
        <v>-85323.1</v>
      </c>
      <c r="O1225" s="55">
        <v>0</v>
      </c>
      <c r="P1225" s="55">
        <v>-270616.02</v>
      </c>
      <c r="Q1225" s="55">
        <v>0</v>
      </c>
      <c r="R1225" s="55">
        <v>-355939.12</v>
      </c>
      <c r="S1225" s="55">
        <v>0</v>
      </c>
      <c r="T1225" s="55">
        <v>-85323.1</v>
      </c>
      <c r="U1225" s="55">
        <v>0</v>
      </c>
      <c r="V1225" s="55">
        <v>-270616.02</v>
      </c>
      <c r="W1225" s="55">
        <v>0</v>
      </c>
      <c r="X1225" s="55">
        <v>-355939.12</v>
      </c>
      <c r="Y1225" s="55">
        <v>0</v>
      </c>
      <c r="Z1225" s="61">
        <f t="shared" si="65"/>
        <v>-2.7061602000000001E-2</v>
      </c>
      <c r="AA1225" s="59" t="str">
        <f>HLOOKUP(F1225,'HY Financials'!$4:$4,1,0)</f>
        <v>HEFOCF</v>
      </c>
    </row>
    <row r="1226" spans="1:27">
      <c r="A1226" s="60">
        <f>IFERROR(VLOOKUP(J1226,'TB mapping'!A:D,4,0),0)</f>
        <v>0</v>
      </c>
      <c r="B1226" s="60">
        <f>IFERROR(VLOOKUP(J1226,'TB mapping'!A:C,3,0),0)</f>
        <v>6.4</v>
      </c>
      <c r="C1226" s="60" t="str">
        <f t="shared" si="63"/>
        <v>HEFOCF0</v>
      </c>
      <c r="D1226" s="60" t="str">
        <f t="shared" si="64"/>
        <v>HEFOCF6.4</v>
      </c>
      <c r="E1226" s="54" t="s">
        <v>790</v>
      </c>
      <c r="F1226" s="54" t="s">
        <v>1807</v>
      </c>
      <c r="G1226" s="54" t="s">
        <v>1808</v>
      </c>
      <c r="H1226" s="55">
        <v>550000</v>
      </c>
      <c r="I1226" s="54" t="s">
        <v>846</v>
      </c>
      <c r="J1226" s="392">
        <v>555597</v>
      </c>
      <c r="K1226" s="55">
        <v>0</v>
      </c>
      <c r="L1226" s="54" t="s">
        <v>861</v>
      </c>
      <c r="M1226" s="54" t="s">
        <v>793</v>
      </c>
      <c r="N1226" s="55">
        <v>-1530663.16</v>
      </c>
      <c r="O1226" s="55">
        <v>0</v>
      </c>
      <c r="P1226" s="55">
        <v>-1567421.4</v>
      </c>
      <c r="Q1226" s="55">
        <v>0</v>
      </c>
      <c r="R1226" s="55">
        <v>-3098084.56</v>
      </c>
      <c r="S1226" s="55">
        <v>0</v>
      </c>
      <c r="T1226" s="55">
        <v>-1530663.16</v>
      </c>
      <c r="U1226" s="55">
        <v>0</v>
      </c>
      <c r="V1226" s="55">
        <v>-1567421.4</v>
      </c>
      <c r="W1226" s="55">
        <v>0</v>
      </c>
      <c r="X1226" s="55">
        <v>-3098084.56</v>
      </c>
      <c r="Y1226" s="55">
        <v>0</v>
      </c>
      <c r="Z1226" s="61">
        <f t="shared" si="65"/>
        <v>-0.15674214</v>
      </c>
      <c r="AA1226" s="59" t="str">
        <f>HLOOKUP(F1226,'HY Financials'!$4:$4,1,0)</f>
        <v>HEFOCF</v>
      </c>
    </row>
    <row r="1227" spans="1:27">
      <c r="A1227" s="60">
        <f>IFERROR(VLOOKUP(J1227,'TB mapping'!A:D,4,0),0)</f>
        <v>0</v>
      </c>
      <c r="B1227" s="60">
        <f>IFERROR(VLOOKUP(J1227,'TB mapping'!A:C,3,0),0)</f>
        <v>6.4</v>
      </c>
      <c r="C1227" s="60" t="str">
        <f t="shared" si="63"/>
        <v>HEFOCF0</v>
      </c>
      <c r="D1227" s="60" t="str">
        <f t="shared" si="64"/>
        <v>HEFOCF6.4</v>
      </c>
      <c r="E1227" s="54" t="s">
        <v>790</v>
      </c>
      <c r="F1227" s="54" t="s">
        <v>1807</v>
      </c>
      <c r="G1227" s="54" t="s">
        <v>1808</v>
      </c>
      <c r="H1227" s="55">
        <v>550000</v>
      </c>
      <c r="I1227" s="54" t="s">
        <v>846</v>
      </c>
      <c r="J1227" s="392">
        <v>555598</v>
      </c>
      <c r="K1227" s="55">
        <v>0</v>
      </c>
      <c r="L1227" s="54" t="s">
        <v>862</v>
      </c>
      <c r="M1227" s="54" t="s">
        <v>793</v>
      </c>
      <c r="N1227" s="55">
        <v>-1530663.16</v>
      </c>
      <c r="O1227" s="55">
        <v>0</v>
      </c>
      <c r="P1227" s="55">
        <v>-1567421.4</v>
      </c>
      <c r="Q1227" s="55">
        <v>0</v>
      </c>
      <c r="R1227" s="55">
        <v>-3098084.56</v>
      </c>
      <c r="S1227" s="55">
        <v>0</v>
      </c>
      <c r="T1227" s="55">
        <v>-1530663.16</v>
      </c>
      <c r="U1227" s="55">
        <v>0</v>
      </c>
      <c r="V1227" s="55">
        <v>-1567421.4</v>
      </c>
      <c r="W1227" s="55">
        <v>0</v>
      </c>
      <c r="X1227" s="55">
        <v>-3098084.56</v>
      </c>
      <c r="Y1227" s="55">
        <v>0</v>
      </c>
      <c r="Z1227" s="61">
        <f t="shared" si="65"/>
        <v>-0.15674214</v>
      </c>
      <c r="AA1227" s="59" t="str">
        <f>HLOOKUP(F1227,'HY Financials'!$4:$4,1,0)</f>
        <v>HEFOCF</v>
      </c>
    </row>
    <row r="1228" spans="1:27">
      <c r="A1228" s="60">
        <f>IFERROR(VLOOKUP(J1228,'TB mapping'!A:D,4,0),0)</f>
        <v>0</v>
      </c>
      <c r="B1228" s="60">
        <f>IFERROR(VLOOKUP(J1228,'TB mapping'!A:C,3,0),0)</f>
        <v>6.4</v>
      </c>
      <c r="C1228" s="60" t="str">
        <f t="shared" si="63"/>
        <v>HEFOCF0</v>
      </c>
      <c r="D1228" s="60" t="str">
        <f t="shared" si="64"/>
        <v>HEFOCF6.4</v>
      </c>
      <c r="E1228" s="54" t="s">
        <v>790</v>
      </c>
      <c r="F1228" s="54" t="s">
        <v>1807</v>
      </c>
      <c r="G1228" s="54" t="s">
        <v>1808</v>
      </c>
      <c r="H1228" s="55">
        <v>550000</v>
      </c>
      <c r="I1228" s="54" t="s">
        <v>846</v>
      </c>
      <c r="J1228" s="392">
        <v>555599</v>
      </c>
      <c r="K1228" s="55">
        <v>0</v>
      </c>
      <c r="L1228" s="54" t="s">
        <v>1487</v>
      </c>
      <c r="M1228" s="54" t="s">
        <v>793</v>
      </c>
      <c r="N1228" s="55">
        <v>0</v>
      </c>
      <c r="O1228" s="55">
        <v>1802.08</v>
      </c>
      <c r="P1228" s="55">
        <v>0</v>
      </c>
      <c r="Q1228" s="55">
        <v>2259.2000000000003</v>
      </c>
      <c r="R1228" s="55">
        <v>0</v>
      </c>
      <c r="S1228" s="55">
        <v>4061.28</v>
      </c>
      <c r="T1228" s="55">
        <v>0</v>
      </c>
      <c r="U1228" s="55">
        <v>1802.08</v>
      </c>
      <c r="V1228" s="55">
        <v>0</v>
      </c>
      <c r="W1228" s="55">
        <v>2259.2000000000003</v>
      </c>
      <c r="X1228" s="55">
        <v>0</v>
      </c>
      <c r="Y1228" s="55">
        <v>4061.28</v>
      </c>
      <c r="Z1228" s="61">
        <f t="shared" si="65"/>
        <v>2.2592000000000003E-4</v>
      </c>
      <c r="AA1228" s="59" t="str">
        <f>HLOOKUP(F1228,'HY Financials'!$4:$4,1,0)</f>
        <v>HEFOCF</v>
      </c>
    </row>
    <row r="1229" spans="1:27">
      <c r="A1229" s="60">
        <f>IFERROR(VLOOKUP(J1229,'TB mapping'!A:D,4,0),0)</f>
        <v>0</v>
      </c>
      <c r="B1229" s="60">
        <f>IFERROR(VLOOKUP(J1229,'TB mapping'!A:C,3,0),0)</f>
        <v>6.4</v>
      </c>
      <c r="C1229" s="60" t="str">
        <f t="shared" si="63"/>
        <v>HEFOCF0</v>
      </c>
      <c r="D1229" s="60" t="str">
        <f t="shared" si="64"/>
        <v>HEFOCF6.4</v>
      </c>
      <c r="E1229" s="54" t="s">
        <v>790</v>
      </c>
      <c r="F1229" s="54" t="s">
        <v>1807</v>
      </c>
      <c r="G1229" s="54" t="s">
        <v>1808</v>
      </c>
      <c r="H1229" s="55">
        <v>550000</v>
      </c>
      <c r="I1229" s="54" t="s">
        <v>846</v>
      </c>
      <c r="J1229" s="392">
        <v>555600</v>
      </c>
      <c r="K1229" s="55">
        <v>0</v>
      </c>
      <c r="L1229" s="54" t="s">
        <v>1488</v>
      </c>
      <c r="M1229" s="54" t="s">
        <v>793</v>
      </c>
      <c r="N1229" s="55">
        <v>0</v>
      </c>
      <c r="O1229" s="55">
        <v>1802.08</v>
      </c>
      <c r="P1229" s="55">
        <v>0</v>
      </c>
      <c r="Q1229" s="55">
        <v>2259.2000000000003</v>
      </c>
      <c r="R1229" s="55">
        <v>0</v>
      </c>
      <c r="S1229" s="55">
        <v>4061.28</v>
      </c>
      <c r="T1229" s="55">
        <v>0</v>
      </c>
      <c r="U1229" s="55">
        <v>1802.08</v>
      </c>
      <c r="V1229" s="55">
        <v>0</v>
      </c>
      <c r="W1229" s="55">
        <v>2259.2000000000003</v>
      </c>
      <c r="X1229" s="55">
        <v>0</v>
      </c>
      <c r="Y1229" s="55">
        <v>4061.28</v>
      </c>
      <c r="Z1229" s="61">
        <f t="shared" si="65"/>
        <v>2.2592000000000003E-4</v>
      </c>
      <c r="AA1229" s="59" t="str">
        <f>HLOOKUP(F1229,'HY Financials'!$4:$4,1,0)</f>
        <v>HEFOCF</v>
      </c>
    </row>
    <row r="1230" spans="1:27">
      <c r="A1230" s="60">
        <f>IFERROR(VLOOKUP(J1230,'TB mapping'!A:D,4,0),0)</f>
        <v>0</v>
      </c>
      <c r="B1230" s="60">
        <f>IFERROR(VLOOKUP(J1230,'TB mapping'!A:C,3,0),0)</f>
        <v>6.4</v>
      </c>
      <c r="C1230" s="60" t="str">
        <f t="shared" si="63"/>
        <v>HEFOCF0</v>
      </c>
      <c r="D1230" s="60" t="str">
        <f t="shared" si="64"/>
        <v>HEFOCF6.4</v>
      </c>
      <c r="E1230" s="54" t="s">
        <v>790</v>
      </c>
      <c r="F1230" s="54" t="s">
        <v>1807</v>
      </c>
      <c r="G1230" s="54" t="s">
        <v>1808</v>
      </c>
      <c r="H1230" s="55">
        <v>550000</v>
      </c>
      <c r="I1230" s="54" t="s">
        <v>846</v>
      </c>
      <c r="J1230" s="392">
        <v>555603</v>
      </c>
      <c r="K1230" s="55">
        <v>0</v>
      </c>
      <c r="L1230" s="54" t="s">
        <v>1489</v>
      </c>
      <c r="M1230" s="54" t="s">
        <v>793</v>
      </c>
      <c r="N1230" s="55">
        <v>-917889.93</v>
      </c>
      <c r="O1230" s="55">
        <v>0</v>
      </c>
      <c r="P1230" s="55">
        <v>-1022162.79</v>
      </c>
      <c r="Q1230" s="55">
        <v>0</v>
      </c>
      <c r="R1230" s="55">
        <v>-1940052.72</v>
      </c>
      <c r="S1230" s="55">
        <v>0</v>
      </c>
      <c r="T1230" s="55">
        <v>-917889.93</v>
      </c>
      <c r="U1230" s="55">
        <v>0</v>
      </c>
      <c r="V1230" s="55">
        <v>-1022162.79</v>
      </c>
      <c r="W1230" s="55">
        <v>0</v>
      </c>
      <c r="X1230" s="55">
        <v>-1940052.72</v>
      </c>
      <c r="Y1230" s="55">
        <v>0</v>
      </c>
      <c r="Z1230" s="61">
        <f t="shared" si="65"/>
        <v>-0.10221627900000001</v>
      </c>
      <c r="AA1230" s="59" t="str">
        <f>HLOOKUP(F1230,'HY Financials'!$4:$4,1,0)</f>
        <v>HEFOCF</v>
      </c>
    </row>
    <row r="1231" spans="1:27">
      <c r="A1231" s="60">
        <f>IFERROR(VLOOKUP(J1231,'TB mapping'!A:D,4,0),0)</f>
        <v>0</v>
      </c>
      <c r="B1231" s="60">
        <f>IFERROR(VLOOKUP(J1231,'TB mapping'!A:C,3,0),0)</f>
        <v>6.4</v>
      </c>
      <c r="C1231" s="60" t="str">
        <f t="shared" si="63"/>
        <v>HEFOCF0</v>
      </c>
      <c r="D1231" s="60" t="str">
        <f t="shared" si="64"/>
        <v>HEFOCF6.4</v>
      </c>
      <c r="E1231" s="54" t="s">
        <v>790</v>
      </c>
      <c r="F1231" s="54" t="s">
        <v>1807</v>
      </c>
      <c r="G1231" s="54" t="s">
        <v>1808</v>
      </c>
      <c r="H1231" s="55">
        <v>550000</v>
      </c>
      <c r="I1231" s="54" t="s">
        <v>846</v>
      </c>
      <c r="J1231" s="392">
        <v>555604</v>
      </c>
      <c r="K1231" s="55">
        <v>0</v>
      </c>
      <c r="L1231" s="54" t="s">
        <v>1490</v>
      </c>
      <c r="M1231" s="54" t="s">
        <v>793</v>
      </c>
      <c r="N1231" s="55">
        <v>-917889.93</v>
      </c>
      <c r="O1231" s="55">
        <v>0</v>
      </c>
      <c r="P1231" s="55">
        <v>-1022162.79</v>
      </c>
      <c r="Q1231" s="55">
        <v>0</v>
      </c>
      <c r="R1231" s="55">
        <v>-1940052.72</v>
      </c>
      <c r="S1231" s="55">
        <v>0</v>
      </c>
      <c r="T1231" s="55">
        <v>-917889.93</v>
      </c>
      <c r="U1231" s="55">
        <v>0</v>
      </c>
      <c r="V1231" s="55">
        <v>-1022162.79</v>
      </c>
      <c r="W1231" s="55">
        <v>0</v>
      </c>
      <c r="X1231" s="55">
        <v>-1940052.72</v>
      </c>
      <c r="Y1231" s="55">
        <v>0</v>
      </c>
      <c r="Z1231" s="61">
        <f t="shared" si="65"/>
        <v>-0.10221627900000001</v>
      </c>
      <c r="AA1231" s="59" t="str">
        <f>HLOOKUP(F1231,'HY Financials'!$4:$4,1,0)</f>
        <v>HEFOCF</v>
      </c>
    </row>
    <row r="1232" spans="1:27">
      <c r="A1232" s="60">
        <f>IFERROR(VLOOKUP(J1232,'TB mapping'!A:D,4,0),0)</f>
        <v>0</v>
      </c>
      <c r="B1232" s="60">
        <f>IFERROR(VLOOKUP(J1232,'TB mapping'!A:C,3,0),0)</f>
        <v>6.4</v>
      </c>
      <c r="C1232" s="60" t="str">
        <f t="shared" si="63"/>
        <v>HEFOCF0</v>
      </c>
      <c r="D1232" s="60" t="str">
        <f t="shared" si="64"/>
        <v>HEFOCF6.4</v>
      </c>
      <c r="E1232" s="54" t="s">
        <v>790</v>
      </c>
      <c r="F1232" s="54" t="s">
        <v>1807</v>
      </c>
      <c r="G1232" s="54" t="s">
        <v>1808</v>
      </c>
      <c r="H1232" s="55">
        <v>550000</v>
      </c>
      <c r="I1232" s="54" t="s">
        <v>846</v>
      </c>
      <c r="J1232" s="392">
        <v>556653</v>
      </c>
      <c r="K1232" s="55">
        <v>0</v>
      </c>
      <c r="L1232" s="54" t="s">
        <v>2073</v>
      </c>
      <c r="M1232" s="54" t="s">
        <v>793</v>
      </c>
      <c r="N1232" s="55">
        <v>-53612.72</v>
      </c>
      <c r="O1232" s="55">
        <v>0</v>
      </c>
      <c r="P1232" s="55">
        <v>-56550.02</v>
      </c>
      <c r="Q1232" s="55">
        <v>0</v>
      </c>
      <c r="R1232" s="55">
        <v>-110162.74</v>
      </c>
      <c r="S1232" s="55">
        <v>0</v>
      </c>
      <c r="T1232" s="55">
        <v>-53612.72</v>
      </c>
      <c r="U1232" s="55">
        <v>0</v>
      </c>
      <c r="V1232" s="55">
        <v>-56550.02</v>
      </c>
      <c r="W1232" s="55">
        <v>0</v>
      </c>
      <c r="X1232" s="55">
        <v>-110162.74</v>
      </c>
      <c r="Y1232" s="55">
        <v>0</v>
      </c>
      <c r="Z1232" s="61">
        <f t="shared" si="65"/>
        <v>-5.6550019999999993E-3</v>
      </c>
      <c r="AA1232" s="59" t="str">
        <f>HLOOKUP(F1232,'HY Financials'!$4:$4,1,0)</f>
        <v>HEFOCF</v>
      </c>
    </row>
    <row r="1233" spans="1:27">
      <c r="A1233" s="60">
        <f>IFERROR(VLOOKUP(J1233,'TB mapping'!A:D,4,0),0)</f>
        <v>6.2</v>
      </c>
      <c r="B1233" s="60">
        <f>IFERROR(VLOOKUP(J1233,'TB mapping'!A:C,3,0),0)</f>
        <v>6.4</v>
      </c>
      <c r="C1233" s="60" t="str">
        <f t="shared" si="63"/>
        <v>HEFOCF6.2</v>
      </c>
      <c r="D1233" s="60" t="str">
        <f t="shared" si="64"/>
        <v>HEFOCF6.4</v>
      </c>
      <c r="E1233" s="54" t="s">
        <v>790</v>
      </c>
      <c r="F1233" s="54" t="s">
        <v>1807</v>
      </c>
      <c r="G1233" s="54" t="s">
        <v>1808</v>
      </c>
      <c r="H1233" s="55">
        <v>555100</v>
      </c>
      <c r="I1233" s="54" t="s">
        <v>863</v>
      </c>
      <c r="J1233" s="392">
        <v>555100</v>
      </c>
      <c r="K1233" s="55">
        <v>0</v>
      </c>
      <c r="L1233" s="54" t="s">
        <v>864</v>
      </c>
      <c r="M1233" s="54" t="s">
        <v>793</v>
      </c>
      <c r="N1233" s="55">
        <v>-17007278.789999999</v>
      </c>
      <c r="O1233" s="55">
        <v>0</v>
      </c>
      <c r="P1233" s="55">
        <v>-17415751.329999998</v>
      </c>
      <c r="Q1233" s="55">
        <v>0</v>
      </c>
      <c r="R1233" s="55">
        <v>-34423030.119999997</v>
      </c>
      <c r="S1233" s="55">
        <v>0</v>
      </c>
      <c r="T1233" s="55">
        <v>-17007278.789999999</v>
      </c>
      <c r="U1233" s="55">
        <v>0</v>
      </c>
      <c r="V1233" s="55">
        <v>-17415751.329999998</v>
      </c>
      <c r="W1233" s="55">
        <v>0</v>
      </c>
      <c r="X1233" s="55">
        <v>-34423030.119999997</v>
      </c>
      <c r="Y1233" s="55">
        <v>0</v>
      </c>
      <c r="Z1233" s="61">
        <f t="shared" si="65"/>
        <v>-1.7415751329999998</v>
      </c>
      <c r="AA1233" s="59" t="str">
        <f>HLOOKUP(F1233,'HY Financials'!$4:$4,1,0)</f>
        <v>HEFOCF</v>
      </c>
    </row>
    <row r="1234" spans="1:27">
      <c r="A1234" s="60">
        <f>IFERROR(VLOOKUP(J1234,'TB mapping'!A:D,4,0),0)</f>
        <v>6.2</v>
      </c>
      <c r="B1234" s="60">
        <f>IFERROR(VLOOKUP(J1234,'TB mapping'!A:C,3,0),0)</f>
        <v>6.4</v>
      </c>
      <c r="C1234" s="60" t="str">
        <f t="shared" si="63"/>
        <v>HEFOCF6.2</v>
      </c>
      <c r="D1234" s="60" t="str">
        <f t="shared" si="64"/>
        <v>HEFOCF6.4</v>
      </c>
      <c r="E1234" s="54" t="s">
        <v>790</v>
      </c>
      <c r="F1234" s="54" t="s">
        <v>1807</v>
      </c>
      <c r="G1234" s="54" t="s">
        <v>1808</v>
      </c>
      <c r="H1234" s="55">
        <v>555100</v>
      </c>
      <c r="I1234" s="54" t="s">
        <v>863</v>
      </c>
      <c r="J1234" s="392">
        <v>555329</v>
      </c>
      <c r="K1234" s="55">
        <v>0</v>
      </c>
      <c r="L1234" s="54" t="s">
        <v>1491</v>
      </c>
      <c r="M1234" s="54" t="s">
        <v>793</v>
      </c>
      <c r="N1234" s="55">
        <v>0</v>
      </c>
      <c r="O1234" s="55">
        <v>20022.89</v>
      </c>
      <c r="P1234" s="55">
        <v>0</v>
      </c>
      <c r="Q1234" s="55">
        <v>25102.2</v>
      </c>
      <c r="R1234" s="55">
        <v>0</v>
      </c>
      <c r="S1234" s="55">
        <v>45125.09</v>
      </c>
      <c r="T1234" s="55">
        <v>0</v>
      </c>
      <c r="U1234" s="55">
        <v>20022.89</v>
      </c>
      <c r="V1234" s="55">
        <v>0</v>
      </c>
      <c r="W1234" s="55">
        <v>25102.2</v>
      </c>
      <c r="X1234" s="55">
        <v>0</v>
      </c>
      <c r="Y1234" s="55">
        <v>45125.09</v>
      </c>
      <c r="Z1234" s="61">
        <f t="shared" si="65"/>
        <v>2.5102200000000001E-3</v>
      </c>
      <c r="AA1234" s="59" t="str">
        <f>HLOOKUP(F1234,'HY Financials'!$4:$4,1,0)</f>
        <v>HEFOCF</v>
      </c>
    </row>
    <row r="1235" spans="1:27">
      <c r="A1235" s="60">
        <f>IFERROR(VLOOKUP(J1235,'TB mapping'!A:D,4,0),0)</f>
        <v>6.2</v>
      </c>
      <c r="B1235" s="60">
        <f>IFERROR(VLOOKUP(J1235,'TB mapping'!A:C,3,0),0)</f>
        <v>6.4</v>
      </c>
      <c r="C1235" s="60" t="str">
        <f t="shared" si="63"/>
        <v>HEFOCF6.2</v>
      </c>
      <c r="D1235" s="60" t="str">
        <f t="shared" si="64"/>
        <v>HEFOCF6.4</v>
      </c>
      <c r="E1235" s="54" t="s">
        <v>790</v>
      </c>
      <c r="F1235" s="54" t="s">
        <v>1807</v>
      </c>
      <c r="G1235" s="54" t="s">
        <v>1808</v>
      </c>
      <c r="H1235" s="55">
        <v>555100</v>
      </c>
      <c r="I1235" s="54" t="s">
        <v>863</v>
      </c>
      <c r="J1235" s="392">
        <v>555526</v>
      </c>
      <c r="K1235" s="55">
        <v>0</v>
      </c>
      <c r="L1235" s="54" t="s">
        <v>1492</v>
      </c>
      <c r="M1235" s="54" t="s">
        <v>793</v>
      </c>
      <c r="N1235" s="55">
        <v>-10198724.43</v>
      </c>
      <c r="O1235" s="55">
        <v>0</v>
      </c>
      <c r="P1235" s="55">
        <v>-11357385</v>
      </c>
      <c r="Q1235" s="55">
        <v>0</v>
      </c>
      <c r="R1235" s="55">
        <v>-21556109.43</v>
      </c>
      <c r="S1235" s="55">
        <v>0</v>
      </c>
      <c r="T1235" s="55">
        <v>-10198724.43</v>
      </c>
      <c r="U1235" s="55">
        <v>0</v>
      </c>
      <c r="V1235" s="55">
        <v>-11357385</v>
      </c>
      <c r="W1235" s="55">
        <v>0</v>
      </c>
      <c r="X1235" s="55">
        <v>-21556109.43</v>
      </c>
      <c r="Y1235" s="55">
        <v>0</v>
      </c>
      <c r="Z1235" s="61">
        <f t="shared" si="65"/>
        <v>-1.1357385</v>
      </c>
      <c r="AA1235" s="59" t="str">
        <f>HLOOKUP(F1235,'HY Financials'!$4:$4,1,0)</f>
        <v>HEFOCF</v>
      </c>
    </row>
    <row r="1236" spans="1:27">
      <c r="A1236" s="60">
        <f>IFERROR(VLOOKUP(J1236,'TB mapping'!A:D,4,0),0)</f>
        <v>0</v>
      </c>
      <c r="B1236" s="60" t="str">
        <f>IFERROR(VLOOKUP(J1236,'TB mapping'!A:C,3,0),0)</f>
        <v>ignore</v>
      </c>
      <c r="C1236" s="60" t="str">
        <f t="shared" si="63"/>
        <v>HEFOCF0</v>
      </c>
      <c r="D1236" s="60" t="str">
        <f t="shared" si="64"/>
        <v>HEFOCFignore</v>
      </c>
      <c r="E1236" s="54" t="s">
        <v>790</v>
      </c>
      <c r="F1236" s="54" t="s">
        <v>1807</v>
      </c>
      <c r="G1236" s="54" t="s">
        <v>1808</v>
      </c>
      <c r="H1236" s="55">
        <v>555300</v>
      </c>
      <c r="I1236" s="54" t="s">
        <v>951</v>
      </c>
      <c r="J1236" s="55">
        <v>553300</v>
      </c>
      <c r="K1236" s="55">
        <v>0</v>
      </c>
      <c r="L1236" s="54" t="s">
        <v>1072</v>
      </c>
      <c r="M1236" s="54" t="s">
        <v>793</v>
      </c>
      <c r="N1236" s="55">
        <v>-4379771.26</v>
      </c>
      <c r="O1236" s="55">
        <v>0</v>
      </c>
      <c r="P1236" s="55">
        <v>0</v>
      </c>
      <c r="Q1236" s="55">
        <v>0</v>
      </c>
      <c r="R1236" s="55">
        <v>-4379771.26</v>
      </c>
      <c r="S1236" s="55">
        <v>0</v>
      </c>
      <c r="T1236" s="55">
        <v>-4379771.26</v>
      </c>
      <c r="U1236" s="55">
        <v>0</v>
      </c>
      <c r="V1236" s="55">
        <v>0</v>
      </c>
      <c r="W1236" s="55">
        <v>0</v>
      </c>
      <c r="X1236" s="55">
        <v>-4379771.26</v>
      </c>
      <c r="Y1236" s="55">
        <v>0</v>
      </c>
      <c r="Z1236" s="61">
        <f t="shared" si="65"/>
        <v>0</v>
      </c>
      <c r="AA1236" s="59" t="str">
        <f>HLOOKUP(F1236,'HY Financials'!$4:$4,1,0)</f>
        <v>HEFOCF</v>
      </c>
    </row>
    <row r="1237" spans="1:27">
      <c r="A1237" s="60">
        <f>IFERROR(VLOOKUP(J1237,'TB mapping'!A:D,4,0),0)</f>
        <v>0</v>
      </c>
      <c r="B1237" s="60" t="str">
        <f>IFERROR(VLOOKUP(J1237,'TB mapping'!A:C,3,0),0)</f>
        <v>ignore</v>
      </c>
      <c r="C1237" s="60" t="str">
        <f t="shared" si="63"/>
        <v>HEFOCF0</v>
      </c>
      <c r="D1237" s="60" t="str">
        <f t="shared" si="64"/>
        <v>HEFOCFignore</v>
      </c>
      <c r="E1237" s="54" t="s">
        <v>790</v>
      </c>
      <c r="F1237" s="54" t="s">
        <v>1807</v>
      </c>
      <c r="G1237" s="54" t="s">
        <v>1808</v>
      </c>
      <c r="H1237" s="55">
        <v>555300</v>
      </c>
      <c r="I1237" s="54" t="s">
        <v>951</v>
      </c>
      <c r="J1237" s="55">
        <v>554346</v>
      </c>
      <c r="K1237" s="55">
        <v>0</v>
      </c>
      <c r="L1237" s="54" t="s">
        <v>1073</v>
      </c>
      <c r="M1237" s="54" t="s">
        <v>793</v>
      </c>
      <c r="N1237" s="55">
        <v>-46982.77</v>
      </c>
      <c r="O1237" s="55">
        <v>0</v>
      </c>
      <c r="P1237" s="55">
        <v>0</v>
      </c>
      <c r="Q1237" s="55">
        <v>0</v>
      </c>
      <c r="R1237" s="55">
        <v>-46982.77</v>
      </c>
      <c r="S1237" s="55">
        <v>0</v>
      </c>
      <c r="T1237" s="55">
        <v>-46982.77</v>
      </c>
      <c r="U1237" s="55">
        <v>0</v>
      </c>
      <c r="V1237" s="55">
        <v>0</v>
      </c>
      <c r="W1237" s="55">
        <v>0</v>
      </c>
      <c r="X1237" s="55">
        <v>-46982.77</v>
      </c>
      <c r="Y1237" s="55">
        <v>0</v>
      </c>
      <c r="Z1237" s="61">
        <f t="shared" si="65"/>
        <v>0</v>
      </c>
      <c r="AA1237" s="59" t="str">
        <f>HLOOKUP(F1237,'HY Financials'!$4:$4,1,0)</f>
        <v>HEFOCF</v>
      </c>
    </row>
    <row r="1238" spans="1:27">
      <c r="A1238" s="60" t="str">
        <f>IFERROR(VLOOKUP(J1238,'TB mapping'!A:D,4,0),0)</f>
        <v>Ignore</v>
      </c>
      <c r="B1238" s="60" t="str">
        <f>IFERROR(VLOOKUP(J1238,'TB mapping'!A:C,3,0),0)</f>
        <v>Ignore</v>
      </c>
      <c r="C1238" s="60" t="str">
        <f t="shared" si="63"/>
        <v>HEHYBFIgnore</v>
      </c>
      <c r="D1238" s="60" t="str">
        <f t="shared" si="64"/>
        <v>HEHYBFIgnore</v>
      </c>
      <c r="E1238" s="54" t="s">
        <v>790</v>
      </c>
      <c r="F1238" s="54" t="s">
        <v>1349</v>
      </c>
      <c r="G1238" s="54" t="s">
        <v>1350</v>
      </c>
      <c r="H1238" s="55">
        <v>101000</v>
      </c>
      <c r="I1238" s="54" t="s">
        <v>987</v>
      </c>
      <c r="J1238" s="55">
        <v>101100</v>
      </c>
      <c r="K1238" s="55">
        <v>0</v>
      </c>
      <c r="L1238" s="54" t="s">
        <v>988</v>
      </c>
      <c r="M1238" s="54" t="s">
        <v>793</v>
      </c>
      <c r="N1238" s="55">
        <v>-2464366772.3600001</v>
      </c>
      <c r="O1238" s="55">
        <v>0</v>
      </c>
      <c r="P1238" s="55">
        <v>-31787605.16</v>
      </c>
      <c r="Q1238" s="55">
        <v>0</v>
      </c>
      <c r="R1238" s="55">
        <v>-2496154377.52</v>
      </c>
      <c r="S1238" s="55">
        <v>0</v>
      </c>
      <c r="T1238" s="55">
        <v>-2464366772.3600001</v>
      </c>
      <c r="U1238" s="55">
        <v>0</v>
      </c>
      <c r="V1238" s="55">
        <v>-31787605.16</v>
      </c>
      <c r="W1238" s="55">
        <v>0</v>
      </c>
      <c r="X1238" s="55">
        <v>-2496154377.52</v>
      </c>
      <c r="Y1238" s="55">
        <v>0</v>
      </c>
      <c r="Z1238" s="61">
        <f t="shared" si="65"/>
        <v>-3.1787605160000001</v>
      </c>
      <c r="AA1238" s="59" t="str">
        <f>HLOOKUP(F1238,'HY Financials'!$4:$4,1,0)</f>
        <v>HEHYBF</v>
      </c>
    </row>
    <row r="1239" spans="1:27">
      <c r="A1239" s="60" t="str">
        <f>IFERROR(VLOOKUP(J1239,'TB mapping'!A:D,4,0),0)</f>
        <v>Ignore</v>
      </c>
      <c r="B1239" s="60" t="str">
        <f>IFERROR(VLOOKUP(J1239,'TB mapping'!A:C,3,0),0)</f>
        <v>Ignore</v>
      </c>
      <c r="C1239" s="60" t="str">
        <f t="shared" si="63"/>
        <v>HEHYBFIgnore</v>
      </c>
      <c r="D1239" s="60" t="str">
        <f t="shared" si="64"/>
        <v>HEHYBFIgnore</v>
      </c>
      <c r="E1239" s="54" t="s">
        <v>790</v>
      </c>
      <c r="F1239" s="54" t="s">
        <v>1349</v>
      </c>
      <c r="G1239" s="54" t="s">
        <v>1350</v>
      </c>
      <c r="H1239" s="55">
        <v>102000</v>
      </c>
      <c r="I1239" s="54" t="s">
        <v>791</v>
      </c>
      <c r="J1239" s="55">
        <v>102120</v>
      </c>
      <c r="K1239" s="55">
        <v>0</v>
      </c>
      <c r="L1239" s="54" t="s">
        <v>792</v>
      </c>
      <c r="M1239" s="54" t="s">
        <v>793</v>
      </c>
      <c r="N1239" s="55">
        <v>-474539472.31</v>
      </c>
      <c r="O1239" s="55">
        <v>0</v>
      </c>
      <c r="P1239" s="55">
        <v>-44411888</v>
      </c>
      <c r="Q1239" s="55">
        <v>0</v>
      </c>
      <c r="R1239" s="55">
        <v>-518951360.31</v>
      </c>
      <c r="S1239" s="55">
        <v>0</v>
      </c>
      <c r="T1239" s="55">
        <v>-474539472.31</v>
      </c>
      <c r="U1239" s="55">
        <v>0</v>
      </c>
      <c r="V1239" s="55">
        <v>-44411888</v>
      </c>
      <c r="W1239" s="55">
        <v>0</v>
      </c>
      <c r="X1239" s="55">
        <v>-518951360.31</v>
      </c>
      <c r="Y1239" s="55">
        <v>0</v>
      </c>
      <c r="Z1239" s="61">
        <f t="shared" si="65"/>
        <v>-4.4411887999999999</v>
      </c>
      <c r="AA1239" s="59" t="str">
        <f>HLOOKUP(F1239,'HY Financials'!$4:$4,1,0)</f>
        <v>HEHYBF</v>
      </c>
    </row>
    <row r="1240" spans="1:27">
      <c r="A1240" s="60" t="str">
        <f>IFERROR(VLOOKUP(J1240,'TB mapping'!A:D,4,0),0)</f>
        <v>Ignore</v>
      </c>
      <c r="B1240" s="60" t="str">
        <f>IFERROR(VLOOKUP(J1240,'TB mapping'!A:C,3,0),0)</f>
        <v>Ignore</v>
      </c>
      <c r="C1240" s="60" t="str">
        <f t="shared" si="63"/>
        <v>HEHYBFIgnore</v>
      </c>
      <c r="D1240" s="60" t="str">
        <f t="shared" si="64"/>
        <v>HEHYBFIgnore</v>
      </c>
      <c r="E1240" s="54" t="s">
        <v>790</v>
      </c>
      <c r="F1240" s="54" t="s">
        <v>1349</v>
      </c>
      <c r="G1240" s="54" t="s">
        <v>1350</v>
      </c>
      <c r="H1240" s="55">
        <v>102000</v>
      </c>
      <c r="I1240" s="54" t="s">
        <v>791</v>
      </c>
      <c r="J1240" s="55">
        <v>102130</v>
      </c>
      <c r="K1240" s="55">
        <v>0</v>
      </c>
      <c r="L1240" s="54" t="s">
        <v>882</v>
      </c>
      <c r="M1240" s="54" t="s">
        <v>793</v>
      </c>
      <c r="N1240" s="55">
        <v>-699992906</v>
      </c>
      <c r="O1240" s="55">
        <v>0</v>
      </c>
      <c r="P1240" s="55">
        <v>0</v>
      </c>
      <c r="Q1240" s="55">
        <v>39880472</v>
      </c>
      <c r="R1240" s="55">
        <v>-660112434</v>
      </c>
      <c r="S1240" s="55">
        <v>0</v>
      </c>
      <c r="T1240" s="55">
        <v>-699992906</v>
      </c>
      <c r="U1240" s="55">
        <v>0</v>
      </c>
      <c r="V1240" s="55">
        <v>0</v>
      </c>
      <c r="W1240" s="55">
        <v>39880472</v>
      </c>
      <c r="X1240" s="55">
        <v>-660112434</v>
      </c>
      <c r="Y1240" s="55">
        <v>0</v>
      </c>
      <c r="Z1240" s="61">
        <f t="shared" si="65"/>
        <v>3.9880472</v>
      </c>
      <c r="AA1240" s="59" t="str">
        <f>HLOOKUP(F1240,'HY Financials'!$4:$4,1,0)</f>
        <v>HEHYBF</v>
      </c>
    </row>
    <row r="1241" spans="1:27">
      <c r="A1241" s="60">
        <f>IFERROR(VLOOKUP(J1241,'TB mapping'!A:D,4,0),0)</f>
        <v>0</v>
      </c>
      <c r="B1241" s="60">
        <f>IFERROR(VLOOKUP(J1241,'TB mapping'!A:C,3,0),0)</f>
        <v>0</v>
      </c>
      <c r="C1241" s="60" t="str">
        <f t="shared" si="63"/>
        <v>HEHYBF0</v>
      </c>
      <c r="D1241" s="60" t="str">
        <f t="shared" si="64"/>
        <v>HEHYBF0</v>
      </c>
      <c r="E1241" s="54" t="s">
        <v>790</v>
      </c>
      <c r="F1241" s="54" t="s">
        <v>1349</v>
      </c>
      <c r="G1241" s="54" t="s">
        <v>1350</v>
      </c>
      <c r="H1241" s="55">
        <v>102000</v>
      </c>
      <c r="I1241" s="54" t="s">
        <v>791</v>
      </c>
      <c r="J1241" s="55">
        <v>102230</v>
      </c>
      <c r="K1241" s="55">
        <v>0</v>
      </c>
      <c r="L1241" s="54" t="s">
        <v>1803</v>
      </c>
      <c r="M1241" s="54" t="s">
        <v>793</v>
      </c>
      <c r="N1241" s="55">
        <v>-40354592.439999998</v>
      </c>
      <c r="O1241" s="55">
        <v>0</v>
      </c>
      <c r="P1241" s="55">
        <v>0</v>
      </c>
      <c r="Q1241" s="55">
        <v>40354592.439999998</v>
      </c>
      <c r="R1241" s="55">
        <v>0</v>
      </c>
      <c r="S1241" s="55">
        <v>0</v>
      </c>
      <c r="T1241" s="55">
        <v>-40354592.439999998</v>
      </c>
      <c r="U1241" s="55">
        <v>0</v>
      </c>
      <c r="V1241" s="55">
        <v>0</v>
      </c>
      <c r="W1241" s="55">
        <v>40354592.439999998</v>
      </c>
      <c r="X1241" s="55">
        <v>0</v>
      </c>
      <c r="Y1241" s="55">
        <v>0</v>
      </c>
      <c r="Z1241" s="61">
        <f t="shared" si="65"/>
        <v>4.0354592440000001</v>
      </c>
      <c r="AA1241" s="59" t="str">
        <f>HLOOKUP(F1241,'HY Financials'!$4:$4,1,0)</f>
        <v>HEHYBF</v>
      </c>
    </row>
    <row r="1242" spans="1:27">
      <c r="A1242" s="60" t="str">
        <f>IFERROR(VLOOKUP(J1242,'TB mapping'!A:D,4,0),0)</f>
        <v>Ignore</v>
      </c>
      <c r="B1242" s="60" t="str">
        <f>IFERROR(VLOOKUP(J1242,'TB mapping'!A:C,3,0),0)</f>
        <v>Ignore</v>
      </c>
      <c r="C1242" s="60" t="str">
        <f t="shared" si="63"/>
        <v>HEHYBFIgnore</v>
      </c>
      <c r="D1242" s="60" t="str">
        <f t="shared" si="64"/>
        <v>HEHYBFIgnore</v>
      </c>
      <c r="E1242" s="54" t="s">
        <v>790</v>
      </c>
      <c r="F1242" s="54" t="s">
        <v>1349</v>
      </c>
      <c r="G1242" s="54" t="s">
        <v>1350</v>
      </c>
      <c r="H1242" s="55">
        <v>110000</v>
      </c>
      <c r="I1242" s="54" t="s">
        <v>795</v>
      </c>
      <c r="J1242" s="55">
        <v>103122</v>
      </c>
      <c r="K1242" s="55">
        <v>0</v>
      </c>
      <c r="L1242" s="54" t="s">
        <v>1343</v>
      </c>
      <c r="M1242" s="54" t="s">
        <v>793</v>
      </c>
      <c r="N1242" s="55">
        <v>-150000</v>
      </c>
      <c r="O1242" s="55">
        <v>0</v>
      </c>
      <c r="P1242" s="55">
        <v>0</v>
      </c>
      <c r="Q1242" s="55">
        <v>150000</v>
      </c>
      <c r="R1242" s="55">
        <v>0</v>
      </c>
      <c r="S1242" s="55">
        <v>0</v>
      </c>
      <c r="T1242" s="55">
        <v>-150000</v>
      </c>
      <c r="U1242" s="55">
        <v>0</v>
      </c>
      <c r="V1242" s="55">
        <v>0</v>
      </c>
      <c r="W1242" s="55">
        <v>150000</v>
      </c>
      <c r="X1242" s="55">
        <v>0</v>
      </c>
      <c r="Y1242" s="55">
        <v>0</v>
      </c>
      <c r="Z1242" s="61">
        <f t="shared" si="65"/>
        <v>1.4999999999999999E-2</v>
      </c>
      <c r="AA1242" s="59" t="str">
        <f>HLOOKUP(F1242,'HY Financials'!$4:$4,1,0)</f>
        <v>HEHYBF</v>
      </c>
    </row>
    <row r="1243" spans="1:27">
      <c r="A1243" s="60">
        <f>IFERROR(VLOOKUP(J1243,'TB mapping'!A:D,4,0),0)</f>
        <v>0</v>
      </c>
      <c r="B1243" s="60">
        <f>IFERROR(VLOOKUP(J1243,'TB mapping'!A:C,3,0),0)</f>
        <v>0</v>
      </c>
      <c r="C1243" s="60" t="str">
        <f t="shared" si="63"/>
        <v>HEHYBF0</v>
      </c>
      <c r="D1243" s="60" t="str">
        <f t="shared" si="64"/>
        <v>HEHYBF0</v>
      </c>
      <c r="E1243" s="54" t="s">
        <v>790</v>
      </c>
      <c r="F1243" s="54" t="s">
        <v>1349</v>
      </c>
      <c r="G1243" s="54" t="s">
        <v>1350</v>
      </c>
      <c r="H1243" s="55">
        <v>110000</v>
      </c>
      <c r="I1243" s="54" t="s">
        <v>795</v>
      </c>
      <c r="J1243" s="55">
        <v>110114</v>
      </c>
      <c r="K1243" s="55">
        <v>0</v>
      </c>
      <c r="L1243" s="54" t="s">
        <v>2304</v>
      </c>
      <c r="M1243" s="54" t="s">
        <v>793</v>
      </c>
      <c r="N1243" s="55">
        <v>0</v>
      </c>
      <c r="O1243" s="55">
        <v>0</v>
      </c>
      <c r="P1243" s="55">
        <v>-2075000</v>
      </c>
      <c r="Q1243" s="55">
        <v>0</v>
      </c>
      <c r="R1243" s="55">
        <v>-2075000</v>
      </c>
      <c r="S1243" s="55">
        <v>0</v>
      </c>
      <c r="T1243" s="55">
        <v>0</v>
      </c>
      <c r="U1243" s="55">
        <v>0</v>
      </c>
      <c r="V1243" s="55">
        <v>-2075000</v>
      </c>
      <c r="W1243" s="55">
        <v>0</v>
      </c>
      <c r="X1243" s="55">
        <v>-2075000</v>
      </c>
      <c r="Y1243" s="55">
        <v>0</v>
      </c>
      <c r="Z1243" s="61">
        <f t="shared" si="65"/>
        <v>-0.20749999999999999</v>
      </c>
      <c r="AA1243" s="59" t="str">
        <f>HLOOKUP(F1243,'HY Financials'!$4:$4,1,0)</f>
        <v>HEHYBF</v>
      </c>
    </row>
    <row r="1244" spans="1:27">
      <c r="A1244" s="60" t="str">
        <f>IFERROR(VLOOKUP(J1244,'TB mapping'!A:D,4,0),0)</f>
        <v>Ignore</v>
      </c>
      <c r="B1244" s="60" t="str">
        <f>IFERROR(VLOOKUP(J1244,'TB mapping'!A:C,3,0),0)</f>
        <v>Ignore</v>
      </c>
      <c r="C1244" s="60" t="str">
        <f t="shared" si="63"/>
        <v>HEHYBFIgnore</v>
      </c>
      <c r="D1244" s="60" t="str">
        <f t="shared" si="64"/>
        <v>HEHYBFIgnore</v>
      </c>
      <c r="E1244" s="54" t="s">
        <v>790</v>
      </c>
      <c r="F1244" s="54" t="s">
        <v>1349</v>
      </c>
      <c r="G1244" s="54" t="s">
        <v>1350</v>
      </c>
      <c r="H1244" s="55">
        <v>110000</v>
      </c>
      <c r="I1244" s="54" t="s">
        <v>795</v>
      </c>
      <c r="J1244" s="55">
        <v>110119</v>
      </c>
      <c r="K1244" s="55">
        <v>0</v>
      </c>
      <c r="L1244" s="54" t="s">
        <v>796</v>
      </c>
      <c r="M1244" s="54" t="s">
        <v>793</v>
      </c>
      <c r="N1244" s="55">
        <v>-528886</v>
      </c>
      <c r="O1244" s="55">
        <v>0</v>
      </c>
      <c r="P1244" s="55">
        <v>0</v>
      </c>
      <c r="Q1244" s="55">
        <v>528886</v>
      </c>
      <c r="R1244" s="55">
        <v>0</v>
      </c>
      <c r="S1244" s="55">
        <v>0</v>
      </c>
      <c r="T1244" s="55">
        <v>-528886</v>
      </c>
      <c r="U1244" s="55">
        <v>0</v>
      </c>
      <c r="V1244" s="55">
        <v>0</v>
      </c>
      <c r="W1244" s="55">
        <v>528886</v>
      </c>
      <c r="X1244" s="55">
        <v>0</v>
      </c>
      <c r="Y1244" s="55">
        <v>0</v>
      </c>
      <c r="Z1244" s="61">
        <f t="shared" si="65"/>
        <v>5.2888600000000001E-2</v>
      </c>
      <c r="AA1244" s="59" t="str">
        <f>HLOOKUP(F1244,'HY Financials'!$4:$4,1,0)</f>
        <v>HEHYBF</v>
      </c>
    </row>
    <row r="1245" spans="1:27">
      <c r="A1245" s="60" t="str">
        <f>IFERROR(VLOOKUP(J1245,'TB mapping'!A:D,4,0),0)</f>
        <v>Ignore</v>
      </c>
      <c r="B1245" s="60" t="str">
        <f>IFERROR(VLOOKUP(J1245,'TB mapping'!A:C,3,0),0)</f>
        <v>Ignore</v>
      </c>
      <c r="C1245" s="60" t="str">
        <f t="shared" si="63"/>
        <v>HEHYBFIgnore</v>
      </c>
      <c r="D1245" s="60" t="str">
        <f t="shared" si="64"/>
        <v>HEHYBFIgnore</v>
      </c>
      <c r="E1245" s="54" t="s">
        <v>790</v>
      </c>
      <c r="F1245" s="54" t="s">
        <v>1349</v>
      </c>
      <c r="G1245" s="54" t="s">
        <v>1350</v>
      </c>
      <c r="H1245" s="55">
        <v>110000</v>
      </c>
      <c r="I1245" s="54" t="s">
        <v>795</v>
      </c>
      <c r="J1245" s="55">
        <v>110247</v>
      </c>
      <c r="K1245" s="55">
        <v>0</v>
      </c>
      <c r="L1245" s="54" t="s">
        <v>1344</v>
      </c>
      <c r="M1245" s="54" t="s">
        <v>793</v>
      </c>
      <c r="N1245" s="55">
        <v>-41120570.909999996</v>
      </c>
      <c r="O1245" s="55">
        <v>0</v>
      </c>
      <c r="P1245" s="55">
        <v>-213933107.02000001</v>
      </c>
      <c r="Q1245" s="55">
        <v>0</v>
      </c>
      <c r="R1245" s="55">
        <v>-255053677.93000001</v>
      </c>
      <c r="S1245" s="55">
        <v>0</v>
      </c>
      <c r="T1245" s="55">
        <v>-41120570.909999996</v>
      </c>
      <c r="U1245" s="55">
        <v>0</v>
      </c>
      <c r="V1245" s="55">
        <v>-213933107.02000001</v>
      </c>
      <c r="W1245" s="55">
        <v>0</v>
      </c>
      <c r="X1245" s="55">
        <v>-255053677.93000001</v>
      </c>
      <c r="Y1245" s="55">
        <v>0</v>
      </c>
      <c r="Z1245" s="61">
        <f t="shared" si="65"/>
        <v>-21.393310702000001</v>
      </c>
      <c r="AA1245" s="59" t="str">
        <f>HLOOKUP(F1245,'HY Financials'!$4:$4,1,0)</f>
        <v>HEHYBF</v>
      </c>
    </row>
    <row r="1246" spans="1:27">
      <c r="A1246" s="60" t="str">
        <f>IFERROR(VLOOKUP(J1246,'TB mapping'!A:D,4,0),0)</f>
        <v>Ignore</v>
      </c>
      <c r="B1246" s="60" t="str">
        <f>IFERROR(VLOOKUP(J1246,'TB mapping'!A:C,3,0),0)</f>
        <v>Ignore</v>
      </c>
      <c r="C1246" s="60" t="str">
        <f t="shared" si="63"/>
        <v>HEHYBFIgnore</v>
      </c>
      <c r="D1246" s="60" t="str">
        <f t="shared" si="64"/>
        <v>HEHYBFIgnore</v>
      </c>
      <c r="E1246" s="54" t="s">
        <v>790</v>
      </c>
      <c r="F1246" s="54" t="s">
        <v>1349</v>
      </c>
      <c r="G1246" s="54" t="s">
        <v>1350</v>
      </c>
      <c r="H1246" s="55">
        <v>132000</v>
      </c>
      <c r="I1246" s="54" t="s">
        <v>797</v>
      </c>
      <c r="J1246" s="55">
        <v>132100</v>
      </c>
      <c r="K1246" s="55">
        <v>0</v>
      </c>
      <c r="L1246" s="54" t="s">
        <v>989</v>
      </c>
      <c r="M1246" s="54" t="s">
        <v>793</v>
      </c>
      <c r="N1246" s="55">
        <v>-928060</v>
      </c>
      <c r="O1246" s="55">
        <v>0</v>
      </c>
      <c r="P1246" s="55">
        <v>0</v>
      </c>
      <c r="Q1246" s="55">
        <v>653060</v>
      </c>
      <c r="R1246" s="55">
        <v>-275000</v>
      </c>
      <c r="S1246" s="55">
        <v>0</v>
      </c>
      <c r="T1246" s="55">
        <v>-928060</v>
      </c>
      <c r="U1246" s="55">
        <v>0</v>
      </c>
      <c r="V1246" s="55">
        <v>0</v>
      </c>
      <c r="W1246" s="55">
        <v>653060</v>
      </c>
      <c r="X1246" s="55">
        <v>-275000</v>
      </c>
      <c r="Y1246" s="55">
        <v>0</v>
      </c>
      <c r="Z1246" s="61">
        <f t="shared" si="65"/>
        <v>6.5306000000000003E-2</v>
      </c>
      <c r="AA1246" s="59" t="str">
        <f>HLOOKUP(F1246,'HY Financials'!$4:$4,1,0)</f>
        <v>HEHYBF</v>
      </c>
    </row>
    <row r="1247" spans="1:27">
      <c r="A1247" s="60" t="str">
        <f>IFERROR(VLOOKUP(J1247,'TB mapping'!A:D,4,0),0)</f>
        <v>Ignore</v>
      </c>
      <c r="B1247" s="60" t="str">
        <f>IFERROR(VLOOKUP(J1247,'TB mapping'!A:C,3,0),0)</f>
        <v>Ignore</v>
      </c>
      <c r="C1247" s="60" t="str">
        <f t="shared" si="63"/>
        <v>HEHYBFIgnore</v>
      </c>
      <c r="D1247" s="60" t="str">
        <f t="shared" si="64"/>
        <v>HEHYBFIgnore</v>
      </c>
      <c r="E1247" s="54" t="s">
        <v>790</v>
      </c>
      <c r="F1247" s="54" t="s">
        <v>1349</v>
      </c>
      <c r="G1247" s="54" t="s">
        <v>1350</v>
      </c>
      <c r="H1247" s="55">
        <v>132000</v>
      </c>
      <c r="I1247" s="54" t="s">
        <v>797</v>
      </c>
      <c r="J1247" s="55">
        <v>132121</v>
      </c>
      <c r="K1247" s="55">
        <v>0</v>
      </c>
      <c r="L1247" s="54" t="s">
        <v>990</v>
      </c>
      <c r="M1247" s="54" t="s">
        <v>793</v>
      </c>
      <c r="N1247" s="55">
        <v>0</v>
      </c>
      <c r="O1247" s="55">
        <v>645500</v>
      </c>
      <c r="P1247" s="55">
        <v>0</v>
      </c>
      <c r="Q1247" s="55">
        <v>2111</v>
      </c>
      <c r="R1247" s="55">
        <v>0</v>
      </c>
      <c r="S1247" s="55">
        <v>647611</v>
      </c>
      <c r="T1247" s="55">
        <v>0</v>
      </c>
      <c r="U1247" s="55">
        <v>645500</v>
      </c>
      <c r="V1247" s="55">
        <v>0</v>
      </c>
      <c r="W1247" s="55">
        <v>2111</v>
      </c>
      <c r="X1247" s="55">
        <v>0</v>
      </c>
      <c r="Y1247" s="55">
        <v>647611</v>
      </c>
      <c r="Z1247" s="61">
        <f t="shared" si="65"/>
        <v>2.1110000000000001E-4</v>
      </c>
      <c r="AA1247" s="59" t="str">
        <f>HLOOKUP(F1247,'HY Financials'!$4:$4,1,0)</f>
        <v>HEHYBF</v>
      </c>
    </row>
    <row r="1248" spans="1:27">
      <c r="A1248" s="60" t="str">
        <f>IFERROR(VLOOKUP(J1248,'TB mapping'!A:D,4,0),0)</f>
        <v>Ignore</v>
      </c>
      <c r="B1248" s="60" t="str">
        <f>IFERROR(VLOOKUP(J1248,'TB mapping'!A:C,3,0),0)</f>
        <v>Ignore</v>
      </c>
      <c r="C1248" s="60" t="str">
        <f t="shared" si="63"/>
        <v>HEHYBFIgnore</v>
      </c>
      <c r="D1248" s="60" t="str">
        <f t="shared" si="64"/>
        <v>HEHYBFIgnore</v>
      </c>
      <c r="E1248" s="54" t="s">
        <v>790</v>
      </c>
      <c r="F1248" s="54" t="s">
        <v>1349</v>
      </c>
      <c r="G1248" s="54" t="s">
        <v>1350</v>
      </c>
      <c r="H1248" s="55">
        <v>132000</v>
      </c>
      <c r="I1248" s="54" t="s">
        <v>797</v>
      </c>
      <c r="J1248" s="55">
        <v>132124</v>
      </c>
      <c r="K1248" s="55">
        <v>0</v>
      </c>
      <c r="L1248" s="54" t="s">
        <v>884</v>
      </c>
      <c r="M1248" s="54" t="s">
        <v>793</v>
      </c>
      <c r="N1248" s="55">
        <v>-738146.78</v>
      </c>
      <c r="O1248" s="55">
        <v>0</v>
      </c>
      <c r="P1248" s="55">
        <v>0</v>
      </c>
      <c r="Q1248" s="55">
        <v>948860.27</v>
      </c>
      <c r="R1248" s="55">
        <v>0</v>
      </c>
      <c r="S1248" s="55">
        <v>210713.49</v>
      </c>
      <c r="T1248" s="55">
        <v>-738146.78</v>
      </c>
      <c r="U1248" s="55">
        <v>0</v>
      </c>
      <c r="V1248" s="55">
        <v>0</v>
      </c>
      <c r="W1248" s="55">
        <v>948860.27</v>
      </c>
      <c r="X1248" s="55">
        <v>0</v>
      </c>
      <c r="Y1248" s="55">
        <v>210713.49</v>
      </c>
      <c r="Z1248" s="61">
        <f t="shared" si="65"/>
        <v>9.4886026999999998E-2</v>
      </c>
      <c r="AA1248" s="59" t="str">
        <f>HLOOKUP(F1248,'HY Financials'!$4:$4,1,0)</f>
        <v>HEHYBF</v>
      </c>
    </row>
    <row r="1249" spans="1:27">
      <c r="A1249" s="60" t="str">
        <f>IFERROR(VLOOKUP(J1249,'TB mapping'!A:D,4,0),0)</f>
        <v>Ignore</v>
      </c>
      <c r="B1249" s="60" t="str">
        <f>IFERROR(VLOOKUP(J1249,'TB mapping'!A:C,3,0),0)</f>
        <v>Ignore</v>
      </c>
      <c r="C1249" s="60" t="str">
        <f t="shared" si="63"/>
        <v>HEHYBFIgnore</v>
      </c>
      <c r="D1249" s="60" t="str">
        <f t="shared" si="64"/>
        <v>HEHYBFIgnore</v>
      </c>
      <c r="E1249" s="54" t="s">
        <v>790</v>
      </c>
      <c r="F1249" s="54" t="s">
        <v>1349</v>
      </c>
      <c r="G1249" s="54" t="s">
        <v>1350</v>
      </c>
      <c r="H1249" s="55">
        <v>132000</v>
      </c>
      <c r="I1249" s="54" t="s">
        <v>797</v>
      </c>
      <c r="J1249" s="55">
        <v>132150</v>
      </c>
      <c r="K1249" s="55">
        <v>0</v>
      </c>
      <c r="L1249" s="54" t="s">
        <v>991</v>
      </c>
      <c r="M1249" s="54" t="s">
        <v>793</v>
      </c>
      <c r="N1249" s="55">
        <v>-28580198.530000001</v>
      </c>
      <c r="O1249" s="55">
        <v>0</v>
      </c>
      <c r="P1249" s="55">
        <v>0</v>
      </c>
      <c r="Q1249" s="55">
        <v>4473367.6900000004</v>
      </c>
      <c r="R1249" s="55">
        <v>-24106830.84</v>
      </c>
      <c r="S1249" s="55">
        <v>0</v>
      </c>
      <c r="T1249" s="55">
        <v>-28580198.530000001</v>
      </c>
      <c r="U1249" s="55">
        <v>0</v>
      </c>
      <c r="V1249" s="55">
        <v>0</v>
      </c>
      <c r="W1249" s="55">
        <v>4473367.6900000004</v>
      </c>
      <c r="X1249" s="55">
        <v>-24106830.84</v>
      </c>
      <c r="Y1249" s="55">
        <v>0</v>
      </c>
      <c r="Z1249" s="61">
        <f t="shared" si="65"/>
        <v>0.44733676900000002</v>
      </c>
      <c r="AA1249" s="59" t="str">
        <f>HLOOKUP(F1249,'HY Financials'!$4:$4,1,0)</f>
        <v>HEHYBF</v>
      </c>
    </row>
    <row r="1250" spans="1:27">
      <c r="A1250" s="60" t="str">
        <f>IFERROR(VLOOKUP(J1250,'TB mapping'!A:D,4,0),0)</f>
        <v>Ignore</v>
      </c>
      <c r="B1250" s="60" t="str">
        <f>IFERROR(VLOOKUP(J1250,'TB mapping'!A:C,3,0),0)</f>
        <v>Ignore</v>
      </c>
      <c r="C1250" s="60" t="str">
        <f t="shared" si="63"/>
        <v>HEHYBFIgnore</v>
      </c>
      <c r="D1250" s="60" t="str">
        <f t="shared" si="64"/>
        <v>HEHYBFIgnore</v>
      </c>
      <c r="E1250" s="54" t="s">
        <v>790</v>
      </c>
      <c r="F1250" s="54" t="s">
        <v>1349</v>
      </c>
      <c r="G1250" s="54" t="s">
        <v>1350</v>
      </c>
      <c r="H1250" s="55">
        <v>140000</v>
      </c>
      <c r="I1250" s="54" t="s">
        <v>799</v>
      </c>
      <c r="J1250" s="55">
        <v>140314</v>
      </c>
      <c r="K1250" s="55">
        <v>0</v>
      </c>
      <c r="L1250" s="54" t="s">
        <v>878</v>
      </c>
      <c r="M1250" s="54" t="s">
        <v>793</v>
      </c>
      <c r="N1250" s="55">
        <v>-117110519.70999999</v>
      </c>
      <c r="O1250" s="55">
        <v>0</v>
      </c>
      <c r="P1250" s="55">
        <v>0</v>
      </c>
      <c r="Q1250" s="55">
        <v>26116184.920000002</v>
      </c>
      <c r="R1250" s="55">
        <v>-90994334.790000007</v>
      </c>
      <c r="S1250" s="55">
        <v>0</v>
      </c>
      <c r="T1250" s="55">
        <v>-117110519.70999999</v>
      </c>
      <c r="U1250" s="55">
        <v>0</v>
      </c>
      <c r="V1250" s="55">
        <v>0</v>
      </c>
      <c r="W1250" s="55">
        <v>26116184.920000002</v>
      </c>
      <c r="X1250" s="55">
        <v>-90994334.790000007</v>
      </c>
      <c r="Y1250" s="55">
        <v>0</v>
      </c>
      <c r="Z1250" s="61">
        <f t="shared" si="65"/>
        <v>2.6116184920000003</v>
      </c>
      <c r="AA1250" s="59" t="str">
        <f>HLOOKUP(F1250,'HY Financials'!$4:$4,1,0)</f>
        <v>HEHYBF</v>
      </c>
    </row>
    <row r="1251" spans="1:27">
      <c r="A1251" s="60" t="str">
        <f>IFERROR(VLOOKUP(J1251,'TB mapping'!A:D,4,0),0)</f>
        <v>Ignore</v>
      </c>
      <c r="B1251" s="60" t="str">
        <f>IFERROR(VLOOKUP(J1251,'TB mapping'!A:C,3,0),0)</f>
        <v>Ignore</v>
      </c>
      <c r="C1251" s="60" t="str">
        <f t="shared" si="63"/>
        <v>HEHYBFIgnore</v>
      </c>
      <c r="D1251" s="60" t="str">
        <f t="shared" si="64"/>
        <v>HEHYBFIgnore</v>
      </c>
      <c r="E1251" s="54" t="s">
        <v>790</v>
      </c>
      <c r="F1251" s="54" t="s">
        <v>1349</v>
      </c>
      <c r="G1251" s="54" t="s">
        <v>1350</v>
      </c>
      <c r="H1251" s="55">
        <v>140000</v>
      </c>
      <c r="I1251" s="54" t="s">
        <v>799</v>
      </c>
      <c r="J1251" s="55">
        <v>140500</v>
      </c>
      <c r="K1251" s="55">
        <v>0</v>
      </c>
      <c r="L1251" s="54" t="s">
        <v>800</v>
      </c>
      <c r="M1251" s="54" t="s">
        <v>793</v>
      </c>
      <c r="N1251" s="55">
        <v>-25427031.969999999</v>
      </c>
      <c r="O1251" s="55">
        <v>0</v>
      </c>
      <c r="P1251" s="55">
        <v>0</v>
      </c>
      <c r="Q1251" s="55">
        <v>25336031.449999999</v>
      </c>
      <c r="R1251" s="55">
        <v>-91000.52</v>
      </c>
      <c r="S1251" s="55">
        <v>0</v>
      </c>
      <c r="T1251" s="55">
        <v>-25427031.969999999</v>
      </c>
      <c r="U1251" s="55">
        <v>0</v>
      </c>
      <c r="V1251" s="55">
        <v>0</v>
      </c>
      <c r="W1251" s="55">
        <v>25336031.449999999</v>
      </c>
      <c r="X1251" s="55">
        <v>-91000.52</v>
      </c>
      <c r="Y1251" s="55">
        <v>0</v>
      </c>
      <c r="Z1251" s="61">
        <f t="shared" si="65"/>
        <v>2.5336031449999998</v>
      </c>
      <c r="AA1251" s="59" t="str">
        <f>HLOOKUP(F1251,'HY Financials'!$4:$4,1,0)</f>
        <v>HEHYBF</v>
      </c>
    </row>
    <row r="1252" spans="1:27">
      <c r="A1252" s="60" t="str">
        <f>IFERROR(VLOOKUP(J1252,'TB mapping'!A:D,4,0),0)</f>
        <v>Ignore</v>
      </c>
      <c r="B1252" s="60" t="str">
        <f>IFERROR(VLOOKUP(J1252,'TB mapping'!A:C,3,0),0)</f>
        <v>Ignore</v>
      </c>
      <c r="C1252" s="60" t="str">
        <f t="shared" si="63"/>
        <v>HEHYBFIgnore</v>
      </c>
      <c r="D1252" s="60" t="str">
        <f t="shared" si="64"/>
        <v>HEHYBFIgnore</v>
      </c>
      <c r="E1252" s="54" t="s">
        <v>790</v>
      </c>
      <c r="F1252" s="54" t="s">
        <v>1349</v>
      </c>
      <c r="G1252" s="54" t="s">
        <v>1350</v>
      </c>
      <c r="H1252" s="55">
        <v>140000</v>
      </c>
      <c r="I1252" s="54" t="s">
        <v>799</v>
      </c>
      <c r="J1252" s="55">
        <v>140504</v>
      </c>
      <c r="K1252" s="55">
        <v>0</v>
      </c>
      <c r="L1252" s="54" t="s">
        <v>801</v>
      </c>
      <c r="M1252" s="54" t="s">
        <v>793</v>
      </c>
      <c r="N1252" s="55">
        <v>0</v>
      </c>
      <c r="O1252" s="55">
        <v>355453.75</v>
      </c>
      <c r="P1252" s="55">
        <v>-1008866.69</v>
      </c>
      <c r="Q1252" s="55">
        <v>0</v>
      </c>
      <c r="R1252" s="55">
        <v>-653412.94000000006</v>
      </c>
      <c r="S1252" s="55">
        <v>0</v>
      </c>
      <c r="T1252" s="55">
        <v>0</v>
      </c>
      <c r="U1252" s="55">
        <v>355453.75</v>
      </c>
      <c r="V1252" s="55">
        <v>-1008866.69</v>
      </c>
      <c r="W1252" s="55">
        <v>0</v>
      </c>
      <c r="X1252" s="55">
        <v>-653412.94000000006</v>
      </c>
      <c r="Y1252" s="55">
        <v>0</v>
      </c>
      <c r="Z1252" s="61">
        <f t="shared" si="65"/>
        <v>-0.100886669</v>
      </c>
      <c r="AA1252" s="59" t="str">
        <f>HLOOKUP(F1252,'HY Financials'!$4:$4,1,0)</f>
        <v>HEHYBF</v>
      </c>
    </row>
    <row r="1253" spans="1:27">
      <c r="A1253" s="60" t="str">
        <f>IFERROR(VLOOKUP(J1253,'TB mapping'!A:D,4,0),0)</f>
        <v>Ignore</v>
      </c>
      <c r="B1253" s="60" t="str">
        <f>IFERROR(VLOOKUP(J1253,'TB mapping'!A:C,3,0),0)</f>
        <v>Ignore</v>
      </c>
      <c r="C1253" s="60" t="str">
        <f t="shared" si="63"/>
        <v>HEHYBFIgnore</v>
      </c>
      <c r="D1253" s="60" t="str">
        <f t="shared" si="64"/>
        <v>HEHYBFIgnore</v>
      </c>
      <c r="E1253" s="54" t="s">
        <v>790</v>
      </c>
      <c r="F1253" s="54" t="s">
        <v>1349</v>
      </c>
      <c r="G1253" s="54" t="s">
        <v>1350</v>
      </c>
      <c r="H1253" s="55">
        <v>140000</v>
      </c>
      <c r="I1253" s="54" t="s">
        <v>799</v>
      </c>
      <c r="J1253" s="55">
        <v>140505</v>
      </c>
      <c r="K1253" s="55">
        <v>0</v>
      </c>
      <c r="L1253" s="54" t="s">
        <v>802</v>
      </c>
      <c r="M1253" s="54" t="s">
        <v>793</v>
      </c>
      <c r="N1253" s="55">
        <v>-0.02</v>
      </c>
      <c r="O1253" s="55">
        <v>0</v>
      </c>
      <c r="P1253" s="55">
        <v>0</v>
      </c>
      <c r="Q1253" s="55">
        <v>0.13</v>
      </c>
      <c r="R1253" s="55">
        <v>0</v>
      </c>
      <c r="S1253" s="55">
        <v>0.11</v>
      </c>
      <c r="T1253" s="55">
        <v>-0.02</v>
      </c>
      <c r="U1253" s="55">
        <v>0</v>
      </c>
      <c r="V1253" s="55">
        <v>0</v>
      </c>
      <c r="W1253" s="55">
        <v>0.13</v>
      </c>
      <c r="X1253" s="55">
        <v>0</v>
      </c>
      <c r="Y1253" s="55">
        <v>0.11</v>
      </c>
      <c r="Z1253" s="61">
        <f t="shared" si="65"/>
        <v>1.3000000000000001E-8</v>
      </c>
      <c r="AA1253" s="59" t="str">
        <f>HLOOKUP(F1253,'HY Financials'!$4:$4,1,0)</f>
        <v>HEHYBF</v>
      </c>
    </row>
    <row r="1254" spans="1:27">
      <c r="A1254" s="60" t="str">
        <f>IFERROR(VLOOKUP(J1254,'TB mapping'!A:D,4,0),0)</f>
        <v>Ignore</v>
      </c>
      <c r="B1254" s="60" t="str">
        <f>IFERROR(VLOOKUP(J1254,'TB mapping'!A:C,3,0),0)</f>
        <v>Ignore</v>
      </c>
      <c r="C1254" s="60" t="str">
        <f t="shared" si="63"/>
        <v>HEHYBFIgnore</v>
      </c>
      <c r="D1254" s="60" t="str">
        <f t="shared" si="64"/>
        <v>HEHYBFIgnore</v>
      </c>
      <c r="E1254" s="54" t="s">
        <v>790</v>
      </c>
      <c r="F1254" s="54" t="s">
        <v>1349</v>
      </c>
      <c r="G1254" s="54" t="s">
        <v>1350</v>
      </c>
      <c r="H1254" s="55">
        <v>140000</v>
      </c>
      <c r="I1254" s="54" t="s">
        <v>799</v>
      </c>
      <c r="J1254" s="55">
        <v>141675</v>
      </c>
      <c r="K1254" s="55">
        <v>0</v>
      </c>
      <c r="L1254" s="54" t="s">
        <v>803</v>
      </c>
      <c r="M1254" s="54" t="s">
        <v>793</v>
      </c>
      <c r="N1254" s="55">
        <v>-409653.19</v>
      </c>
      <c r="O1254" s="55">
        <v>0</v>
      </c>
      <c r="P1254" s="55">
        <v>-59548.08</v>
      </c>
      <c r="Q1254" s="55">
        <v>0</v>
      </c>
      <c r="R1254" s="55">
        <v>-469201.27</v>
      </c>
      <c r="S1254" s="55">
        <v>0</v>
      </c>
      <c r="T1254" s="55">
        <v>-409653.19</v>
      </c>
      <c r="U1254" s="55">
        <v>0</v>
      </c>
      <c r="V1254" s="55">
        <v>-59548.08</v>
      </c>
      <c r="W1254" s="55">
        <v>0</v>
      </c>
      <c r="X1254" s="55">
        <v>-469201.27</v>
      </c>
      <c r="Y1254" s="55">
        <v>0</v>
      </c>
      <c r="Z1254" s="61">
        <f t="shared" si="65"/>
        <v>-5.9548079999999998E-3</v>
      </c>
      <c r="AA1254" s="59" t="str">
        <f>HLOOKUP(F1254,'HY Financials'!$4:$4,1,0)</f>
        <v>HEHYBF</v>
      </c>
    </row>
    <row r="1255" spans="1:27">
      <c r="A1255" s="60" t="str">
        <f>IFERROR(VLOOKUP(J1255,'TB mapping'!A:D,4,0),0)</f>
        <v>Ignore</v>
      </c>
      <c r="B1255" s="60" t="str">
        <f>IFERROR(VLOOKUP(J1255,'TB mapping'!A:C,3,0),0)</f>
        <v>Ignore</v>
      </c>
      <c r="C1255" s="60" t="str">
        <f t="shared" si="63"/>
        <v>HEHYBFIgnore</v>
      </c>
      <c r="D1255" s="60" t="str">
        <f t="shared" si="64"/>
        <v>HEHYBFIgnore</v>
      </c>
      <c r="E1255" s="54" t="s">
        <v>790</v>
      </c>
      <c r="F1255" s="54" t="s">
        <v>1349</v>
      </c>
      <c r="G1255" s="54" t="s">
        <v>1350</v>
      </c>
      <c r="H1255" s="55">
        <v>152000</v>
      </c>
      <c r="I1255" s="54" t="s">
        <v>804</v>
      </c>
      <c r="J1255" s="55">
        <v>152120</v>
      </c>
      <c r="K1255" s="55">
        <v>0</v>
      </c>
      <c r="L1255" s="54" t="s">
        <v>805</v>
      </c>
      <c r="M1255" s="54" t="s">
        <v>793</v>
      </c>
      <c r="N1255" s="55">
        <v>-17403517.82</v>
      </c>
      <c r="O1255" s="55">
        <v>0</v>
      </c>
      <c r="P1255" s="55">
        <v>0</v>
      </c>
      <c r="Q1255" s="55">
        <v>11285901.380000001</v>
      </c>
      <c r="R1255" s="55">
        <v>-6117616.4400000004</v>
      </c>
      <c r="S1255" s="55">
        <v>0</v>
      </c>
      <c r="T1255" s="55">
        <v>-17403517.82</v>
      </c>
      <c r="U1255" s="55">
        <v>0</v>
      </c>
      <c r="V1255" s="55">
        <v>0</v>
      </c>
      <c r="W1255" s="55">
        <v>11285901.380000001</v>
      </c>
      <c r="X1255" s="55">
        <v>-6117616.4400000004</v>
      </c>
      <c r="Y1255" s="55">
        <v>0</v>
      </c>
      <c r="Z1255" s="61">
        <f t="shared" si="65"/>
        <v>1.1285901380000001</v>
      </c>
      <c r="AA1255" s="59" t="str">
        <f>HLOOKUP(F1255,'HY Financials'!$4:$4,1,0)</f>
        <v>HEHYBF</v>
      </c>
    </row>
    <row r="1256" spans="1:27">
      <c r="A1256" s="60" t="str">
        <f>IFERROR(VLOOKUP(J1256,'TB mapping'!A:D,4,0),0)</f>
        <v>Ignore</v>
      </c>
      <c r="B1256" s="60" t="str">
        <f>IFERROR(VLOOKUP(J1256,'TB mapping'!A:C,3,0),0)</f>
        <v>Ignore</v>
      </c>
      <c r="C1256" s="60" t="str">
        <f t="shared" si="63"/>
        <v>HEHYBFIgnore</v>
      </c>
      <c r="D1256" s="60" t="str">
        <f t="shared" si="64"/>
        <v>HEHYBFIgnore</v>
      </c>
      <c r="E1256" s="54" t="s">
        <v>790</v>
      </c>
      <c r="F1256" s="54" t="s">
        <v>1349</v>
      </c>
      <c r="G1256" s="54" t="s">
        <v>1350</v>
      </c>
      <c r="H1256" s="55">
        <v>152000</v>
      </c>
      <c r="I1256" s="54" t="s">
        <v>804</v>
      </c>
      <c r="J1256" s="55">
        <v>152130</v>
      </c>
      <c r="K1256" s="55">
        <v>0</v>
      </c>
      <c r="L1256" s="54" t="s">
        <v>890</v>
      </c>
      <c r="M1256" s="54" t="s">
        <v>793</v>
      </c>
      <c r="N1256" s="55">
        <v>-9053324.9900000002</v>
      </c>
      <c r="O1256" s="55">
        <v>0</v>
      </c>
      <c r="P1256" s="55">
        <v>0</v>
      </c>
      <c r="Q1256" s="55">
        <v>1057188.8899999999</v>
      </c>
      <c r="R1256" s="55">
        <v>-7996136.0999999996</v>
      </c>
      <c r="S1256" s="55">
        <v>0</v>
      </c>
      <c r="T1256" s="55">
        <v>-9053324.9900000002</v>
      </c>
      <c r="U1256" s="55">
        <v>0</v>
      </c>
      <c r="V1256" s="55">
        <v>0</v>
      </c>
      <c r="W1256" s="55">
        <v>1057188.8899999999</v>
      </c>
      <c r="X1256" s="55">
        <v>-7996136.0999999996</v>
      </c>
      <c r="Y1256" s="55">
        <v>0</v>
      </c>
      <c r="Z1256" s="61">
        <f t="shared" si="65"/>
        <v>0.105718889</v>
      </c>
      <c r="AA1256" s="59" t="str">
        <f>HLOOKUP(F1256,'HY Financials'!$4:$4,1,0)</f>
        <v>HEHYBF</v>
      </c>
    </row>
    <row r="1257" spans="1:27">
      <c r="A1257" s="60">
        <f>IFERROR(VLOOKUP(J1257,'TB mapping'!A:D,4,0),0)</f>
        <v>0</v>
      </c>
      <c r="B1257" s="60">
        <f>IFERROR(VLOOKUP(J1257,'TB mapping'!A:C,3,0),0)</f>
        <v>0</v>
      </c>
      <c r="C1257" s="60" t="str">
        <f t="shared" si="63"/>
        <v>HEHYBF0</v>
      </c>
      <c r="D1257" s="60" t="str">
        <f t="shared" si="64"/>
        <v>HEHYBF0</v>
      </c>
      <c r="E1257" s="54" t="s">
        <v>790</v>
      </c>
      <c r="F1257" s="54" t="s">
        <v>1349</v>
      </c>
      <c r="G1257" s="54" t="s">
        <v>1350</v>
      </c>
      <c r="H1257" s="55">
        <v>152000</v>
      </c>
      <c r="I1257" s="54" t="s">
        <v>804</v>
      </c>
      <c r="J1257" s="55">
        <v>152230</v>
      </c>
      <c r="K1257" s="55">
        <v>0</v>
      </c>
      <c r="L1257" s="54" t="s">
        <v>1804</v>
      </c>
      <c r="M1257" s="54" t="s">
        <v>793</v>
      </c>
      <c r="N1257" s="55">
        <v>-3836.45</v>
      </c>
      <c r="O1257" s="55">
        <v>0</v>
      </c>
      <c r="P1257" s="55">
        <v>0</v>
      </c>
      <c r="Q1257" s="55">
        <v>3836.45</v>
      </c>
      <c r="R1257" s="55">
        <v>0</v>
      </c>
      <c r="S1257" s="55">
        <v>0</v>
      </c>
      <c r="T1257" s="55">
        <v>-3836.45</v>
      </c>
      <c r="U1257" s="55">
        <v>0</v>
      </c>
      <c r="V1257" s="55">
        <v>0</v>
      </c>
      <c r="W1257" s="55">
        <v>3836.45</v>
      </c>
      <c r="X1257" s="55">
        <v>0</v>
      </c>
      <c r="Y1257" s="55">
        <v>0</v>
      </c>
      <c r="Z1257" s="61">
        <f t="shared" si="65"/>
        <v>3.83645E-4</v>
      </c>
      <c r="AA1257" s="59" t="str">
        <f>HLOOKUP(F1257,'HY Financials'!$4:$4,1,0)</f>
        <v>HEHYBF</v>
      </c>
    </row>
    <row r="1258" spans="1:27">
      <c r="A1258" s="60" t="str">
        <f>IFERROR(VLOOKUP(J1258,'TB mapping'!A:D,4,0),0)</f>
        <v>Ignore</v>
      </c>
      <c r="B1258" s="60" t="str">
        <f>IFERROR(VLOOKUP(J1258,'TB mapping'!A:C,3,0),0)</f>
        <v>Ignore</v>
      </c>
      <c r="C1258" s="60" t="str">
        <f t="shared" si="63"/>
        <v>HEHYBFIgnore</v>
      </c>
      <c r="D1258" s="60" t="str">
        <f t="shared" si="64"/>
        <v>HEHYBFIgnore</v>
      </c>
      <c r="E1258" s="54" t="s">
        <v>790</v>
      </c>
      <c r="F1258" s="54" t="s">
        <v>1349</v>
      </c>
      <c r="G1258" s="54" t="s">
        <v>1350</v>
      </c>
      <c r="H1258" s="55">
        <v>152000</v>
      </c>
      <c r="I1258" s="54" t="s">
        <v>804</v>
      </c>
      <c r="J1258" s="55">
        <v>152247</v>
      </c>
      <c r="K1258" s="55">
        <v>0</v>
      </c>
      <c r="L1258" s="54" t="s">
        <v>1345</v>
      </c>
      <c r="M1258" s="54" t="s">
        <v>793</v>
      </c>
      <c r="N1258" s="55">
        <v>-3629.09</v>
      </c>
      <c r="O1258" s="55">
        <v>0</v>
      </c>
      <c r="P1258" s="55">
        <v>-21676.43</v>
      </c>
      <c r="Q1258" s="55">
        <v>0</v>
      </c>
      <c r="R1258" s="55">
        <v>-25305.52</v>
      </c>
      <c r="S1258" s="55">
        <v>0</v>
      </c>
      <c r="T1258" s="55">
        <v>-3629.09</v>
      </c>
      <c r="U1258" s="55">
        <v>0</v>
      </c>
      <c r="V1258" s="55">
        <v>-21676.43</v>
      </c>
      <c r="W1258" s="55">
        <v>0</v>
      </c>
      <c r="X1258" s="55">
        <v>-25305.52</v>
      </c>
      <c r="Y1258" s="55">
        <v>0</v>
      </c>
      <c r="Z1258" s="61">
        <f t="shared" si="65"/>
        <v>-2.1676429999999999E-3</v>
      </c>
      <c r="AA1258" s="59" t="str">
        <f>HLOOKUP(F1258,'HY Financials'!$4:$4,1,0)</f>
        <v>HEHYBF</v>
      </c>
    </row>
    <row r="1259" spans="1:27">
      <c r="A1259" s="60" t="str">
        <f>IFERROR(VLOOKUP(J1259,'TB mapping'!A:D,4,0),0)</f>
        <v>Ignore</v>
      </c>
      <c r="B1259" s="60" t="str">
        <f>IFERROR(VLOOKUP(J1259,'TB mapping'!A:C,3,0),0)</f>
        <v>Ignore</v>
      </c>
      <c r="C1259" s="60" t="str">
        <f t="shared" si="63"/>
        <v>HEHYBFIgnore</v>
      </c>
      <c r="D1259" s="60" t="str">
        <f t="shared" si="64"/>
        <v>HEHYBFIgnore</v>
      </c>
      <c r="E1259" s="54" t="s">
        <v>790</v>
      </c>
      <c r="F1259" s="54" t="s">
        <v>1349</v>
      </c>
      <c r="G1259" s="54" t="s">
        <v>1350</v>
      </c>
      <c r="H1259" s="55">
        <v>160000</v>
      </c>
      <c r="I1259" s="54" t="s">
        <v>807</v>
      </c>
      <c r="J1259" s="55">
        <v>161100</v>
      </c>
      <c r="K1259" s="55">
        <v>0</v>
      </c>
      <c r="L1259" s="54" t="s">
        <v>992</v>
      </c>
      <c r="M1259" s="54" t="s">
        <v>793</v>
      </c>
      <c r="N1259" s="55">
        <v>-1306246352.6600001</v>
      </c>
      <c r="O1259" s="55">
        <v>0</v>
      </c>
      <c r="P1259" s="55">
        <v>0</v>
      </c>
      <c r="Q1259" s="55">
        <v>237879205.16</v>
      </c>
      <c r="R1259" s="55">
        <v>-1068367147.5</v>
      </c>
      <c r="S1259" s="55">
        <v>0</v>
      </c>
      <c r="T1259" s="55">
        <v>-1306246352.6600001</v>
      </c>
      <c r="U1259" s="55">
        <v>0</v>
      </c>
      <c r="V1259" s="55">
        <v>0</v>
      </c>
      <c r="W1259" s="55">
        <v>237879205.16</v>
      </c>
      <c r="X1259" s="55">
        <v>-1068367147.5</v>
      </c>
      <c r="Y1259" s="55">
        <v>0</v>
      </c>
      <c r="Z1259" s="61">
        <f t="shared" si="65"/>
        <v>23.787920516</v>
      </c>
      <c r="AA1259" s="59" t="str">
        <f>HLOOKUP(F1259,'HY Financials'!$4:$4,1,0)</f>
        <v>HEHYBF</v>
      </c>
    </row>
    <row r="1260" spans="1:27">
      <c r="A1260" s="60" t="str">
        <f>IFERROR(VLOOKUP(J1260,'TB mapping'!A:D,4,0),0)</f>
        <v>Ignore</v>
      </c>
      <c r="B1260" s="60" t="str">
        <f>IFERROR(VLOOKUP(J1260,'TB mapping'!A:C,3,0),0)</f>
        <v>Ignore</v>
      </c>
      <c r="C1260" s="60" t="str">
        <f t="shared" si="63"/>
        <v>HEHYBFIgnore</v>
      </c>
      <c r="D1260" s="60" t="str">
        <f t="shared" si="64"/>
        <v>HEHYBFIgnore</v>
      </c>
      <c r="E1260" s="54" t="s">
        <v>790</v>
      </c>
      <c r="F1260" s="54" t="s">
        <v>1349</v>
      </c>
      <c r="G1260" s="54" t="s">
        <v>1350</v>
      </c>
      <c r="H1260" s="55">
        <v>160000</v>
      </c>
      <c r="I1260" s="54" t="s">
        <v>807</v>
      </c>
      <c r="J1260" s="55">
        <v>162120</v>
      </c>
      <c r="K1260" s="55">
        <v>0</v>
      </c>
      <c r="L1260" s="54" t="s">
        <v>808</v>
      </c>
      <c r="M1260" s="54" t="s">
        <v>793</v>
      </c>
      <c r="N1260" s="55">
        <v>-3465082.69</v>
      </c>
      <c r="O1260" s="55">
        <v>0</v>
      </c>
      <c r="P1260" s="55">
        <v>0</v>
      </c>
      <c r="Q1260" s="55">
        <v>5590753</v>
      </c>
      <c r="R1260" s="55">
        <v>0</v>
      </c>
      <c r="S1260" s="55">
        <v>2125670.31</v>
      </c>
      <c r="T1260" s="55">
        <v>-3465082.69</v>
      </c>
      <c r="U1260" s="55">
        <v>0</v>
      </c>
      <c r="V1260" s="55">
        <v>0</v>
      </c>
      <c r="W1260" s="55">
        <v>5590753</v>
      </c>
      <c r="X1260" s="55">
        <v>0</v>
      </c>
      <c r="Y1260" s="55">
        <v>2125670.31</v>
      </c>
      <c r="Z1260" s="61">
        <f t="shared" si="65"/>
        <v>0.55907530000000005</v>
      </c>
      <c r="AA1260" s="59" t="str">
        <f>HLOOKUP(F1260,'HY Financials'!$4:$4,1,0)</f>
        <v>HEHYBF</v>
      </c>
    </row>
    <row r="1261" spans="1:27">
      <c r="A1261" s="60" t="str">
        <f>IFERROR(VLOOKUP(J1261,'TB mapping'!A:D,4,0),0)</f>
        <v>Ignore</v>
      </c>
      <c r="B1261" s="60" t="str">
        <f>IFERROR(VLOOKUP(J1261,'TB mapping'!A:C,3,0),0)</f>
        <v>Ignore</v>
      </c>
      <c r="C1261" s="60" t="str">
        <f t="shared" si="63"/>
        <v>HEHYBFIgnore</v>
      </c>
      <c r="D1261" s="60" t="str">
        <f t="shared" si="64"/>
        <v>HEHYBFIgnore</v>
      </c>
      <c r="E1261" s="54" t="s">
        <v>790</v>
      </c>
      <c r="F1261" s="54" t="s">
        <v>1349</v>
      </c>
      <c r="G1261" s="54" t="s">
        <v>1350</v>
      </c>
      <c r="H1261" s="55">
        <v>160000</v>
      </c>
      <c r="I1261" s="54" t="s">
        <v>807</v>
      </c>
      <c r="J1261" s="55">
        <v>162130</v>
      </c>
      <c r="K1261" s="55">
        <v>0</v>
      </c>
      <c r="L1261" s="54" t="s">
        <v>892</v>
      </c>
      <c r="M1261" s="54" t="s">
        <v>793</v>
      </c>
      <c r="N1261" s="55">
        <v>0</v>
      </c>
      <c r="O1261" s="55">
        <v>2411346</v>
      </c>
      <c r="P1261" s="55">
        <v>0</v>
      </c>
      <c r="Q1261" s="55">
        <v>13316558</v>
      </c>
      <c r="R1261" s="55">
        <v>0</v>
      </c>
      <c r="S1261" s="55">
        <v>15727904</v>
      </c>
      <c r="T1261" s="55">
        <v>0</v>
      </c>
      <c r="U1261" s="55">
        <v>2411346</v>
      </c>
      <c r="V1261" s="55">
        <v>0</v>
      </c>
      <c r="W1261" s="55">
        <v>13316558</v>
      </c>
      <c r="X1261" s="55">
        <v>0</v>
      </c>
      <c r="Y1261" s="55">
        <v>15727904</v>
      </c>
      <c r="Z1261" s="61">
        <f t="shared" si="65"/>
        <v>1.3316558000000001</v>
      </c>
      <c r="AA1261" s="59" t="str">
        <f>HLOOKUP(F1261,'HY Financials'!$4:$4,1,0)</f>
        <v>HEHYBF</v>
      </c>
    </row>
    <row r="1262" spans="1:27">
      <c r="A1262" s="60">
        <f>IFERROR(VLOOKUP(J1262,'TB mapping'!A:D,4,0),0)</f>
        <v>0</v>
      </c>
      <c r="B1262" s="60">
        <f>IFERROR(VLOOKUP(J1262,'TB mapping'!A:C,3,0),0)</f>
        <v>0</v>
      </c>
      <c r="C1262" s="60" t="str">
        <f t="shared" si="63"/>
        <v>HEHYBF0</v>
      </c>
      <c r="D1262" s="60" t="str">
        <f t="shared" si="64"/>
        <v>HEHYBF0</v>
      </c>
      <c r="E1262" s="54" t="s">
        <v>790</v>
      </c>
      <c r="F1262" s="54" t="s">
        <v>1349</v>
      </c>
      <c r="G1262" s="54" t="s">
        <v>1350</v>
      </c>
      <c r="H1262" s="55">
        <v>212000</v>
      </c>
      <c r="I1262" s="54" t="s">
        <v>809</v>
      </c>
      <c r="J1262" s="55">
        <v>210123</v>
      </c>
      <c r="K1262" s="55">
        <v>0</v>
      </c>
      <c r="L1262" s="54" t="s">
        <v>1805</v>
      </c>
      <c r="M1262" s="54" t="s">
        <v>793</v>
      </c>
      <c r="N1262" s="55">
        <v>0</v>
      </c>
      <c r="O1262" s="55">
        <v>4626.1500000000005</v>
      </c>
      <c r="P1262" s="55">
        <v>-2165.67</v>
      </c>
      <c r="Q1262" s="55">
        <v>0</v>
      </c>
      <c r="R1262" s="55">
        <v>0</v>
      </c>
      <c r="S1262" s="55">
        <v>2460.48</v>
      </c>
      <c r="T1262" s="55">
        <v>0</v>
      </c>
      <c r="U1262" s="55">
        <v>4626.1500000000005</v>
      </c>
      <c r="V1262" s="55">
        <v>-2165.67</v>
      </c>
      <c r="W1262" s="55">
        <v>0</v>
      </c>
      <c r="X1262" s="55">
        <v>0</v>
      </c>
      <c r="Y1262" s="55">
        <v>2460.48</v>
      </c>
      <c r="Z1262" s="61">
        <f t="shared" si="65"/>
        <v>-2.16567E-4</v>
      </c>
      <c r="AA1262" s="59" t="str">
        <f>HLOOKUP(F1262,'HY Financials'!$4:$4,1,0)</f>
        <v>HEHYBF</v>
      </c>
    </row>
    <row r="1263" spans="1:27">
      <c r="A1263" s="60" t="str">
        <f>IFERROR(VLOOKUP(J1263,'TB mapping'!A:D,4,0),0)</f>
        <v>Ignore</v>
      </c>
      <c r="B1263" s="60" t="str">
        <f>IFERROR(VLOOKUP(J1263,'TB mapping'!A:C,3,0),0)</f>
        <v>Ignore</v>
      </c>
      <c r="C1263" s="60" t="str">
        <f t="shared" si="63"/>
        <v>HEHYBFIgnore</v>
      </c>
      <c r="D1263" s="60" t="str">
        <f t="shared" si="64"/>
        <v>HEHYBFIgnore</v>
      </c>
      <c r="E1263" s="54" t="s">
        <v>790</v>
      </c>
      <c r="F1263" s="54" t="s">
        <v>1349</v>
      </c>
      <c r="G1263" s="54" t="s">
        <v>1350</v>
      </c>
      <c r="H1263" s="55">
        <v>212000</v>
      </c>
      <c r="I1263" s="54" t="s">
        <v>809</v>
      </c>
      <c r="J1263" s="55">
        <v>211103</v>
      </c>
      <c r="K1263" s="55">
        <v>0</v>
      </c>
      <c r="L1263" s="54" t="s">
        <v>894</v>
      </c>
      <c r="M1263" s="54" t="s">
        <v>793</v>
      </c>
      <c r="N1263" s="55">
        <v>0</v>
      </c>
      <c r="O1263" s="55">
        <v>48931.14</v>
      </c>
      <c r="P1263" s="55">
        <v>0</v>
      </c>
      <c r="Q1263" s="55">
        <v>0</v>
      </c>
      <c r="R1263" s="55">
        <v>0</v>
      </c>
      <c r="S1263" s="55">
        <v>48931.14</v>
      </c>
      <c r="T1263" s="55">
        <v>0</v>
      </c>
      <c r="U1263" s="55">
        <v>48931.14</v>
      </c>
      <c r="V1263" s="55">
        <v>0</v>
      </c>
      <c r="W1263" s="55">
        <v>0</v>
      </c>
      <c r="X1263" s="55">
        <v>0</v>
      </c>
      <c r="Y1263" s="55">
        <v>48931.14</v>
      </c>
      <c r="Z1263" s="61">
        <f t="shared" si="65"/>
        <v>0</v>
      </c>
      <c r="AA1263" s="59" t="str">
        <f>HLOOKUP(F1263,'HY Financials'!$4:$4,1,0)</f>
        <v>HEHYBF</v>
      </c>
    </row>
    <row r="1264" spans="1:27">
      <c r="A1264" s="60" t="str">
        <f>IFERROR(VLOOKUP(J1264,'TB mapping'!A:D,4,0),0)</f>
        <v>Ignore</v>
      </c>
      <c r="B1264" s="60" t="str">
        <f>IFERROR(VLOOKUP(J1264,'TB mapping'!A:C,3,0),0)</f>
        <v>Ignore</v>
      </c>
      <c r="C1264" s="60" t="str">
        <f t="shared" si="63"/>
        <v>HEHYBFIgnore</v>
      </c>
      <c r="D1264" s="60" t="str">
        <f t="shared" si="64"/>
        <v>HEHYBFIgnore</v>
      </c>
      <c r="E1264" s="54" t="s">
        <v>790</v>
      </c>
      <c r="F1264" s="54" t="s">
        <v>1349</v>
      </c>
      <c r="G1264" s="54" t="s">
        <v>1350</v>
      </c>
      <c r="H1264" s="55">
        <v>212000</v>
      </c>
      <c r="I1264" s="54" t="s">
        <v>809</v>
      </c>
      <c r="J1264" s="55">
        <v>212101</v>
      </c>
      <c r="K1264" s="55">
        <v>0</v>
      </c>
      <c r="L1264" s="54" t="s">
        <v>810</v>
      </c>
      <c r="M1264" s="54" t="s">
        <v>793</v>
      </c>
      <c r="N1264" s="55">
        <v>0</v>
      </c>
      <c r="O1264" s="55">
        <v>409653.19</v>
      </c>
      <c r="P1264" s="55">
        <v>0</v>
      </c>
      <c r="Q1264" s="55">
        <v>59548.08</v>
      </c>
      <c r="R1264" s="55">
        <v>0</v>
      </c>
      <c r="S1264" s="55">
        <v>469201.27</v>
      </c>
      <c r="T1264" s="55">
        <v>0</v>
      </c>
      <c r="U1264" s="55">
        <v>409653.19</v>
      </c>
      <c r="V1264" s="55">
        <v>0</v>
      </c>
      <c r="W1264" s="55">
        <v>59548.08</v>
      </c>
      <c r="X1264" s="55">
        <v>0</v>
      </c>
      <c r="Y1264" s="55">
        <v>469201.27</v>
      </c>
      <c r="Z1264" s="61">
        <f t="shared" si="65"/>
        <v>5.9548079999999998E-3</v>
      </c>
      <c r="AA1264" s="59" t="str">
        <f>HLOOKUP(F1264,'HY Financials'!$4:$4,1,0)</f>
        <v>HEHYBF</v>
      </c>
    </row>
    <row r="1265" spans="1:28">
      <c r="A1265" s="60" t="str">
        <f>IFERROR(VLOOKUP(J1265,'TB mapping'!A:D,4,0),0)</f>
        <v>Ignore</v>
      </c>
      <c r="B1265" s="60" t="str">
        <f>IFERROR(VLOOKUP(J1265,'TB mapping'!A:C,3,0),0)</f>
        <v>Ignore</v>
      </c>
      <c r="C1265" s="60" t="str">
        <f t="shared" si="63"/>
        <v>HEHYBFIgnore</v>
      </c>
      <c r="D1265" s="60" t="str">
        <f t="shared" si="64"/>
        <v>HEHYBFIgnore</v>
      </c>
      <c r="E1265" s="54" t="s">
        <v>790</v>
      </c>
      <c r="F1265" s="54" t="s">
        <v>1349</v>
      </c>
      <c r="G1265" s="54" t="s">
        <v>1350</v>
      </c>
      <c r="H1265" s="55">
        <v>212000</v>
      </c>
      <c r="I1265" s="54" t="s">
        <v>809</v>
      </c>
      <c r="J1265" s="55">
        <v>212112</v>
      </c>
      <c r="K1265" s="55">
        <v>0</v>
      </c>
      <c r="L1265" s="54" t="s">
        <v>1071</v>
      </c>
      <c r="M1265" s="54" t="s">
        <v>793</v>
      </c>
      <c r="N1265" s="55">
        <v>0</v>
      </c>
      <c r="O1265" s="55">
        <v>103785.48</v>
      </c>
      <c r="P1265" s="55">
        <v>-84506.85</v>
      </c>
      <c r="Q1265" s="55">
        <v>0</v>
      </c>
      <c r="R1265" s="55">
        <v>0</v>
      </c>
      <c r="S1265" s="55">
        <v>19278.63</v>
      </c>
      <c r="T1265" s="55">
        <v>0</v>
      </c>
      <c r="U1265" s="55">
        <v>103785.48</v>
      </c>
      <c r="V1265" s="55">
        <v>-84506.85</v>
      </c>
      <c r="W1265" s="55">
        <v>0</v>
      </c>
      <c r="X1265" s="55">
        <v>0</v>
      </c>
      <c r="Y1265" s="55">
        <v>19278.63</v>
      </c>
      <c r="Z1265" s="61">
        <f t="shared" si="65"/>
        <v>-8.4506850000000012E-3</v>
      </c>
      <c r="AA1265" s="59" t="str">
        <f>HLOOKUP(F1265,'HY Financials'!$4:$4,1,0)</f>
        <v>HEHYBF</v>
      </c>
    </row>
    <row r="1266" spans="1:28">
      <c r="A1266" s="60" t="str">
        <f>IFERROR(VLOOKUP(J1266,'TB mapping'!A:D,4,0),0)</f>
        <v>Ignore</v>
      </c>
      <c r="B1266" s="60" t="str">
        <f>IFERROR(VLOOKUP(J1266,'TB mapping'!A:C,3,0),0)</f>
        <v>Ignore</v>
      </c>
      <c r="C1266" s="60" t="str">
        <f t="shared" si="63"/>
        <v>HEHYBFIgnore</v>
      </c>
      <c r="D1266" s="60" t="str">
        <f t="shared" si="64"/>
        <v>HEHYBFIgnore</v>
      </c>
      <c r="E1266" s="54" t="s">
        <v>790</v>
      </c>
      <c r="F1266" s="54" t="s">
        <v>1349</v>
      </c>
      <c r="G1266" s="54" t="s">
        <v>1350</v>
      </c>
      <c r="H1266" s="55">
        <v>212000</v>
      </c>
      <c r="I1266" s="54" t="s">
        <v>809</v>
      </c>
      <c r="J1266" s="55">
        <v>212113</v>
      </c>
      <c r="K1266" s="55">
        <v>0</v>
      </c>
      <c r="L1266" s="54" t="s">
        <v>1061</v>
      </c>
      <c r="M1266" s="54" t="s">
        <v>793</v>
      </c>
      <c r="N1266" s="55">
        <v>0</v>
      </c>
      <c r="O1266" s="55">
        <v>103785.48</v>
      </c>
      <c r="P1266" s="55">
        <v>-84506.85</v>
      </c>
      <c r="Q1266" s="55">
        <v>0</v>
      </c>
      <c r="R1266" s="55">
        <v>0</v>
      </c>
      <c r="S1266" s="55">
        <v>19278.63</v>
      </c>
      <c r="T1266" s="55">
        <v>0</v>
      </c>
      <c r="U1266" s="55">
        <v>103785.48</v>
      </c>
      <c r="V1266" s="55">
        <v>-84506.85</v>
      </c>
      <c r="W1266" s="55">
        <v>0</v>
      </c>
      <c r="X1266" s="55">
        <v>0</v>
      </c>
      <c r="Y1266" s="55">
        <v>19278.63</v>
      </c>
      <c r="Z1266" s="61">
        <f t="shared" si="65"/>
        <v>-8.4506850000000012E-3</v>
      </c>
      <c r="AA1266" s="59" t="str">
        <f>HLOOKUP(F1266,'HY Financials'!$4:$4,1,0)</f>
        <v>HEHYBF</v>
      </c>
    </row>
    <row r="1267" spans="1:28">
      <c r="A1267" s="60" t="str">
        <f>IFERROR(VLOOKUP(J1267,'TB mapping'!A:D,4,0),0)</f>
        <v>Ignore</v>
      </c>
      <c r="B1267" s="60" t="str">
        <f>IFERROR(VLOOKUP(J1267,'TB mapping'!A:C,3,0),0)</f>
        <v>Ignore</v>
      </c>
      <c r="C1267" s="60" t="str">
        <f t="shared" si="63"/>
        <v>HEHYBFIgnore</v>
      </c>
      <c r="D1267" s="60" t="str">
        <f t="shared" si="64"/>
        <v>HEHYBFIgnore</v>
      </c>
      <c r="E1267" s="54" t="s">
        <v>790</v>
      </c>
      <c r="F1267" s="54" t="s">
        <v>1349</v>
      </c>
      <c r="G1267" s="54" t="s">
        <v>1350</v>
      </c>
      <c r="H1267" s="55">
        <v>212000</v>
      </c>
      <c r="I1267" s="54" t="s">
        <v>809</v>
      </c>
      <c r="J1267" s="55">
        <v>212114</v>
      </c>
      <c r="K1267" s="55">
        <v>0</v>
      </c>
      <c r="L1267" s="54" t="s">
        <v>1062</v>
      </c>
      <c r="M1267" s="54" t="s">
        <v>793</v>
      </c>
      <c r="N1267" s="55">
        <v>0</v>
      </c>
      <c r="O1267" s="55">
        <v>60363.78</v>
      </c>
      <c r="P1267" s="55">
        <v>-44930.81</v>
      </c>
      <c r="Q1267" s="55">
        <v>0</v>
      </c>
      <c r="R1267" s="55">
        <v>0</v>
      </c>
      <c r="S1267" s="55">
        <v>15432.97</v>
      </c>
      <c r="T1267" s="55">
        <v>0</v>
      </c>
      <c r="U1267" s="55">
        <v>60363.78</v>
      </c>
      <c r="V1267" s="55">
        <v>-44930.81</v>
      </c>
      <c r="W1267" s="55">
        <v>0</v>
      </c>
      <c r="X1267" s="55">
        <v>0</v>
      </c>
      <c r="Y1267" s="55">
        <v>15432.97</v>
      </c>
      <c r="Z1267" s="61">
        <f t="shared" si="65"/>
        <v>-4.4930809999999995E-3</v>
      </c>
      <c r="AA1267" s="59" t="str">
        <f>HLOOKUP(F1267,'HY Financials'!$4:$4,1,0)</f>
        <v>HEHYBF</v>
      </c>
    </row>
    <row r="1268" spans="1:28">
      <c r="A1268" s="60" t="str">
        <f>IFERROR(VLOOKUP(J1268,'TB mapping'!A:D,4,0),0)</f>
        <v>Ignore</v>
      </c>
      <c r="B1268" s="60" t="str">
        <f>IFERROR(VLOOKUP(J1268,'TB mapping'!A:C,3,0),0)</f>
        <v>Ignore</v>
      </c>
      <c r="C1268" s="60" t="str">
        <f t="shared" si="63"/>
        <v>HEHYBFIgnore</v>
      </c>
      <c r="D1268" s="60" t="str">
        <f t="shared" si="64"/>
        <v>HEHYBFIgnore</v>
      </c>
      <c r="E1268" s="54" t="s">
        <v>790</v>
      </c>
      <c r="F1268" s="54" t="s">
        <v>1349</v>
      </c>
      <c r="G1268" s="54" t="s">
        <v>1350</v>
      </c>
      <c r="H1268" s="55">
        <v>212000</v>
      </c>
      <c r="I1268" s="54" t="s">
        <v>809</v>
      </c>
      <c r="J1268" s="55">
        <v>212121</v>
      </c>
      <c r="K1268" s="55">
        <v>0</v>
      </c>
      <c r="L1268" s="54" t="s">
        <v>879</v>
      </c>
      <c r="M1268" s="54" t="s">
        <v>793</v>
      </c>
      <c r="N1268" s="55">
        <v>0</v>
      </c>
      <c r="O1268" s="55">
        <v>126611557.40000001</v>
      </c>
      <c r="P1268" s="55">
        <v>-32586503.920000002</v>
      </c>
      <c r="Q1268" s="55">
        <v>0</v>
      </c>
      <c r="R1268" s="55">
        <v>0</v>
      </c>
      <c r="S1268" s="55">
        <v>94025053.480000004</v>
      </c>
      <c r="T1268" s="55">
        <v>0</v>
      </c>
      <c r="U1268" s="55">
        <v>126611557.40000001</v>
      </c>
      <c r="V1268" s="55">
        <v>-32586503.920000002</v>
      </c>
      <c r="W1268" s="55">
        <v>0</v>
      </c>
      <c r="X1268" s="55">
        <v>0</v>
      </c>
      <c r="Y1268" s="55">
        <v>94025053.480000004</v>
      </c>
      <c r="Z1268" s="61">
        <f t="shared" si="65"/>
        <v>-3.2586503920000003</v>
      </c>
      <c r="AA1268" s="59" t="str">
        <f>HLOOKUP(F1268,'HY Financials'!$4:$4,1,0)</f>
        <v>HEHYBF</v>
      </c>
    </row>
    <row r="1269" spans="1:28">
      <c r="A1269" s="60" t="str">
        <f>IFERROR(VLOOKUP(J1269,'TB mapping'!A:D,4,0),0)</f>
        <v>Ignore</v>
      </c>
      <c r="B1269" s="60" t="str">
        <f>IFERROR(VLOOKUP(J1269,'TB mapping'!A:C,3,0),0)</f>
        <v>Ignore</v>
      </c>
      <c r="C1269" s="60" t="str">
        <f t="shared" si="63"/>
        <v>HEHYBFIgnore</v>
      </c>
      <c r="D1269" s="60" t="str">
        <f t="shared" si="64"/>
        <v>HEHYBFIgnore</v>
      </c>
      <c r="E1269" s="54" t="s">
        <v>790</v>
      </c>
      <c r="F1269" s="54" t="s">
        <v>1349</v>
      </c>
      <c r="G1269" s="54" t="s">
        <v>1350</v>
      </c>
      <c r="H1269" s="55">
        <v>212000</v>
      </c>
      <c r="I1269" s="54" t="s">
        <v>809</v>
      </c>
      <c r="J1269" s="55">
        <v>212124</v>
      </c>
      <c r="K1269" s="55">
        <v>0</v>
      </c>
      <c r="L1269" s="54" t="s">
        <v>896</v>
      </c>
      <c r="M1269" s="54" t="s">
        <v>793</v>
      </c>
      <c r="N1269" s="55">
        <v>0</v>
      </c>
      <c r="O1269" s="55">
        <v>1428334.27</v>
      </c>
      <c r="P1269" s="55">
        <v>-1428334.27</v>
      </c>
      <c r="Q1269" s="55">
        <v>0</v>
      </c>
      <c r="R1269" s="55">
        <v>0</v>
      </c>
      <c r="S1269" s="55">
        <v>0</v>
      </c>
      <c r="T1269" s="55">
        <v>0</v>
      </c>
      <c r="U1269" s="55">
        <v>1428334.27</v>
      </c>
      <c r="V1269" s="55">
        <v>-1428334.27</v>
      </c>
      <c r="W1269" s="55">
        <v>0</v>
      </c>
      <c r="X1269" s="55">
        <v>0</v>
      </c>
      <c r="Y1269" s="55">
        <v>0</v>
      </c>
      <c r="Z1269" s="61">
        <f t="shared" si="65"/>
        <v>-0.14283342700000001</v>
      </c>
      <c r="AA1269" s="59" t="str">
        <f>HLOOKUP(F1269,'HY Financials'!$4:$4,1,0)</f>
        <v>HEHYBF</v>
      </c>
    </row>
    <row r="1270" spans="1:28">
      <c r="A1270" s="60" t="str">
        <f>IFERROR(VLOOKUP(J1270,'TB mapping'!A:D,4,0),0)</f>
        <v>Ignore</v>
      </c>
      <c r="B1270" s="60" t="str">
        <f>IFERROR(VLOOKUP(J1270,'TB mapping'!A:C,3,0),0)</f>
        <v>Ignore</v>
      </c>
      <c r="C1270" s="60" t="str">
        <f t="shared" si="63"/>
        <v>HEHYBFIgnore</v>
      </c>
      <c r="D1270" s="60" t="str">
        <f t="shared" si="64"/>
        <v>HEHYBFIgnore</v>
      </c>
      <c r="E1270" s="54" t="s">
        <v>790</v>
      </c>
      <c r="F1270" s="54" t="s">
        <v>1349</v>
      </c>
      <c r="G1270" s="54" t="s">
        <v>1350</v>
      </c>
      <c r="H1270" s="55">
        <v>212000</v>
      </c>
      <c r="I1270" s="54" t="s">
        <v>809</v>
      </c>
      <c r="J1270" s="55">
        <v>212150</v>
      </c>
      <c r="K1270" s="55">
        <v>0</v>
      </c>
      <c r="L1270" s="54" t="s">
        <v>1077</v>
      </c>
      <c r="M1270" s="54" t="s">
        <v>793</v>
      </c>
      <c r="N1270" s="55">
        <v>0</v>
      </c>
      <c r="O1270" s="55">
        <v>25426030.5</v>
      </c>
      <c r="P1270" s="55">
        <v>-25426030.5</v>
      </c>
      <c r="Q1270" s="55">
        <v>0</v>
      </c>
      <c r="R1270" s="55">
        <v>0</v>
      </c>
      <c r="S1270" s="55">
        <v>0</v>
      </c>
      <c r="T1270" s="55">
        <v>0</v>
      </c>
      <c r="U1270" s="55">
        <v>25426030.5</v>
      </c>
      <c r="V1270" s="55">
        <v>-25426030.5</v>
      </c>
      <c r="W1270" s="55">
        <v>0</v>
      </c>
      <c r="X1270" s="55">
        <v>0</v>
      </c>
      <c r="Y1270" s="55">
        <v>0</v>
      </c>
      <c r="Z1270" s="61">
        <f t="shared" si="65"/>
        <v>-2.5426030499999999</v>
      </c>
      <c r="AA1270" s="59" t="str">
        <f>HLOOKUP(F1270,'HY Financials'!$4:$4,1,0)</f>
        <v>HEHYBF</v>
      </c>
    </row>
    <row r="1271" spans="1:28">
      <c r="A1271" s="60" t="str">
        <f>IFERROR(VLOOKUP(J1271,'TB mapping'!A:D,4,0),0)</f>
        <v>Ignore</v>
      </c>
      <c r="B1271" s="60" t="str">
        <f>IFERROR(VLOOKUP(J1271,'TB mapping'!A:C,3,0),0)</f>
        <v>Ignore</v>
      </c>
      <c r="C1271" s="60" t="str">
        <f t="shared" si="63"/>
        <v>HEHYBFIgnore</v>
      </c>
      <c r="D1271" s="60" t="str">
        <f t="shared" si="64"/>
        <v>HEHYBFIgnore</v>
      </c>
      <c r="E1271" s="54" t="s">
        <v>790</v>
      </c>
      <c r="F1271" s="54" t="s">
        <v>1349</v>
      </c>
      <c r="G1271" s="54" t="s">
        <v>1350</v>
      </c>
      <c r="H1271" s="55">
        <v>212000</v>
      </c>
      <c r="I1271" s="54" t="s">
        <v>809</v>
      </c>
      <c r="J1271" s="55">
        <v>212220</v>
      </c>
      <c r="K1271" s="55">
        <v>0</v>
      </c>
      <c r="L1271" s="54" t="s">
        <v>812</v>
      </c>
      <c r="M1271" s="54" t="s">
        <v>793</v>
      </c>
      <c r="N1271" s="55">
        <v>0</v>
      </c>
      <c r="O1271" s="55">
        <v>1819990.5</v>
      </c>
      <c r="P1271" s="55">
        <v>-541870.14</v>
      </c>
      <c r="Q1271" s="55">
        <v>0</v>
      </c>
      <c r="R1271" s="55">
        <v>0</v>
      </c>
      <c r="S1271" s="55">
        <v>1278120.3599999999</v>
      </c>
      <c r="T1271" s="55">
        <v>0</v>
      </c>
      <c r="U1271" s="55">
        <v>1819990.5</v>
      </c>
      <c r="V1271" s="55">
        <v>-541870.14</v>
      </c>
      <c r="W1271" s="55">
        <v>0</v>
      </c>
      <c r="X1271" s="55">
        <v>0</v>
      </c>
      <c r="Y1271" s="55">
        <v>1278120.3599999999</v>
      </c>
      <c r="Z1271" s="61">
        <f t="shared" si="65"/>
        <v>-5.4187013999999999E-2</v>
      </c>
      <c r="AA1271" s="59" t="str">
        <f>HLOOKUP(F1271,'HY Financials'!$4:$4,1,0)</f>
        <v>HEHYBF</v>
      </c>
    </row>
    <row r="1272" spans="1:28">
      <c r="A1272" s="60" t="str">
        <f>IFERROR(VLOOKUP(J1272,'TB mapping'!A:D,4,0),0)</f>
        <v>Ignore</v>
      </c>
      <c r="B1272" s="60" t="str">
        <f>IFERROR(VLOOKUP(J1272,'TB mapping'!A:C,3,0),0)</f>
        <v>Ignore</v>
      </c>
      <c r="C1272" s="60" t="str">
        <f t="shared" si="63"/>
        <v>HEHYBFIgnore</v>
      </c>
      <c r="D1272" s="60" t="str">
        <f t="shared" si="64"/>
        <v>HEHYBFIgnore</v>
      </c>
      <c r="E1272" s="54" t="s">
        <v>790</v>
      </c>
      <c r="F1272" s="54" t="s">
        <v>1349</v>
      </c>
      <c r="G1272" s="54" t="s">
        <v>1350</v>
      </c>
      <c r="H1272" s="55">
        <v>212000</v>
      </c>
      <c r="I1272" s="54" t="s">
        <v>809</v>
      </c>
      <c r="J1272" s="55">
        <v>212227</v>
      </c>
      <c r="K1272" s="55">
        <v>0</v>
      </c>
      <c r="L1272" s="54" t="s">
        <v>994</v>
      </c>
      <c r="M1272" s="54" t="s">
        <v>793</v>
      </c>
      <c r="N1272" s="55">
        <v>0</v>
      </c>
      <c r="O1272" s="55">
        <v>501827.35</v>
      </c>
      <c r="P1272" s="55">
        <v>0</v>
      </c>
      <c r="Q1272" s="55">
        <v>251351.1</v>
      </c>
      <c r="R1272" s="55">
        <v>0</v>
      </c>
      <c r="S1272" s="55">
        <v>753178.45</v>
      </c>
      <c r="T1272" s="55">
        <v>0</v>
      </c>
      <c r="U1272" s="55">
        <v>501827.35</v>
      </c>
      <c r="V1272" s="55">
        <v>0</v>
      </c>
      <c r="W1272" s="55">
        <v>251351.1</v>
      </c>
      <c r="X1272" s="55">
        <v>0</v>
      </c>
      <c r="Y1272" s="55">
        <v>753178.45</v>
      </c>
      <c r="Z1272" s="61">
        <f t="shared" si="65"/>
        <v>2.5135110000000002E-2</v>
      </c>
      <c r="AA1272" s="59" t="str">
        <f>HLOOKUP(F1272,'HY Financials'!$4:$4,1,0)</f>
        <v>HEHYBF</v>
      </c>
    </row>
    <row r="1273" spans="1:28">
      <c r="A1273" s="60" t="str">
        <f>IFERROR(VLOOKUP(J1273,'TB mapping'!A:D,4,0),0)</f>
        <v>Ignore</v>
      </c>
      <c r="B1273" s="60" t="str">
        <f>IFERROR(VLOOKUP(J1273,'TB mapping'!A:C,3,0),0)</f>
        <v>Ignore</v>
      </c>
      <c r="C1273" s="60" t="str">
        <f t="shared" si="63"/>
        <v>HEHYBFIgnore</v>
      </c>
      <c r="D1273" s="60" t="str">
        <f t="shared" si="64"/>
        <v>HEHYBFIgnore</v>
      </c>
      <c r="E1273" s="54" t="s">
        <v>790</v>
      </c>
      <c r="F1273" s="54" t="s">
        <v>1349</v>
      </c>
      <c r="G1273" s="54" t="s">
        <v>1350</v>
      </c>
      <c r="H1273" s="55">
        <v>212000</v>
      </c>
      <c r="I1273" s="54" t="s">
        <v>809</v>
      </c>
      <c r="J1273" s="55">
        <v>212231</v>
      </c>
      <c r="K1273" s="55">
        <v>0</v>
      </c>
      <c r="L1273" s="54" t="s">
        <v>1063</v>
      </c>
      <c r="M1273" s="54" t="s">
        <v>793</v>
      </c>
      <c r="N1273" s="55">
        <v>0</v>
      </c>
      <c r="O1273" s="55">
        <v>7730.2</v>
      </c>
      <c r="P1273" s="55">
        <v>-6358.72</v>
      </c>
      <c r="Q1273" s="55">
        <v>0</v>
      </c>
      <c r="R1273" s="55">
        <v>0</v>
      </c>
      <c r="S1273" s="55">
        <v>1371.48</v>
      </c>
      <c r="T1273" s="55">
        <v>0</v>
      </c>
      <c r="U1273" s="55">
        <v>7730.2</v>
      </c>
      <c r="V1273" s="55">
        <v>-6358.72</v>
      </c>
      <c r="W1273" s="55">
        <v>0</v>
      </c>
      <c r="X1273" s="55">
        <v>0</v>
      </c>
      <c r="Y1273" s="55">
        <v>1371.48</v>
      </c>
      <c r="Z1273" s="61">
        <f t="shared" si="65"/>
        <v>-6.35872E-4</v>
      </c>
      <c r="AA1273" s="59" t="str">
        <f>HLOOKUP(F1273,'HY Financials'!$4:$4,1,0)</f>
        <v>HEHYBF</v>
      </c>
    </row>
    <row r="1274" spans="1:28">
      <c r="A1274" s="60" t="str">
        <f>IFERROR(VLOOKUP(J1274,'TB mapping'!A:D,4,0),0)</f>
        <v>Ignore</v>
      </c>
      <c r="B1274" s="60" t="str">
        <f>IFERROR(VLOOKUP(J1274,'TB mapping'!A:C,3,0),0)</f>
        <v>Ignore</v>
      </c>
      <c r="C1274" s="60" t="str">
        <f t="shared" si="63"/>
        <v>HEHYBFIgnore</v>
      </c>
      <c r="D1274" s="60" t="str">
        <f t="shared" si="64"/>
        <v>HEHYBFIgnore</v>
      </c>
      <c r="E1274" s="54" t="s">
        <v>790</v>
      </c>
      <c r="F1274" s="54" t="s">
        <v>1349</v>
      </c>
      <c r="G1274" s="54" t="s">
        <v>1350</v>
      </c>
      <c r="H1274" s="55">
        <v>212000</v>
      </c>
      <c r="I1274" s="54" t="s">
        <v>809</v>
      </c>
      <c r="J1274" s="55">
        <v>212233</v>
      </c>
      <c r="K1274" s="55">
        <v>0</v>
      </c>
      <c r="L1274" s="54" t="s">
        <v>897</v>
      </c>
      <c r="M1274" s="54" t="s">
        <v>793</v>
      </c>
      <c r="N1274" s="55">
        <v>0</v>
      </c>
      <c r="O1274" s="55">
        <v>8958831</v>
      </c>
      <c r="P1274" s="55">
        <v>-8347295</v>
      </c>
      <c r="Q1274" s="55">
        <v>0</v>
      </c>
      <c r="R1274" s="55">
        <v>0</v>
      </c>
      <c r="S1274" s="55">
        <v>611536</v>
      </c>
      <c r="T1274" s="55">
        <v>0</v>
      </c>
      <c r="U1274" s="55">
        <v>8958831</v>
      </c>
      <c r="V1274" s="55">
        <v>-8347295</v>
      </c>
      <c r="W1274" s="55">
        <v>0</v>
      </c>
      <c r="X1274" s="55">
        <v>0</v>
      </c>
      <c r="Y1274" s="55">
        <v>611536</v>
      </c>
      <c r="Z1274" s="61">
        <f t="shared" si="65"/>
        <v>-0.83472950000000001</v>
      </c>
      <c r="AA1274" s="59" t="str">
        <f>HLOOKUP(F1274,'HY Financials'!$4:$4,1,0)</f>
        <v>HEHYBF</v>
      </c>
      <c r="AB1274" s="59">
        <f>SUMIF(AA:AA,AA1274,Z:Z)</f>
        <v>318.12667312299965</v>
      </c>
    </row>
    <row r="1275" spans="1:28">
      <c r="A1275" s="60" t="str">
        <f>IFERROR(VLOOKUP(J1275,'TB mapping'!A:D,4,0),0)</f>
        <v>Ignore</v>
      </c>
      <c r="B1275" s="60" t="str">
        <f>IFERROR(VLOOKUP(J1275,'TB mapping'!A:C,3,0),0)</f>
        <v>Ignore</v>
      </c>
      <c r="C1275" s="60" t="str">
        <f t="shared" si="63"/>
        <v>HEHYBFIgnore</v>
      </c>
      <c r="D1275" s="60" t="str">
        <f t="shared" si="64"/>
        <v>HEHYBFIgnore</v>
      </c>
      <c r="E1275" s="54" t="s">
        <v>790</v>
      </c>
      <c r="F1275" s="54" t="s">
        <v>1349</v>
      </c>
      <c r="G1275" s="54" t="s">
        <v>1350</v>
      </c>
      <c r="H1275" s="55">
        <v>212000</v>
      </c>
      <c r="I1275" s="54" t="s">
        <v>809</v>
      </c>
      <c r="J1275" s="55">
        <v>212240</v>
      </c>
      <c r="K1275" s="55">
        <v>0</v>
      </c>
      <c r="L1275" s="54" t="s">
        <v>813</v>
      </c>
      <c r="M1275" s="54" t="s">
        <v>793</v>
      </c>
      <c r="N1275" s="55">
        <v>0</v>
      </c>
      <c r="O1275" s="55">
        <v>88327.67</v>
      </c>
      <c r="P1275" s="55">
        <v>-4610.05</v>
      </c>
      <c r="Q1275" s="55">
        <v>0</v>
      </c>
      <c r="R1275" s="55">
        <v>0</v>
      </c>
      <c r="S1275" s="55">
        <v>83717.62</v>
      </c>
      <c r="T1275" s="55">
        <v>0</v>
      </c>
      <c r="U1275" s="55">
        <v>88327.67</v>
      </c>
      <c r="V1275" s="55">
        <v>-4610.05</v>
      </c>
      <c r="W1275" s="55">
        <v>0</v>
      </c>
      <c r="X1275" s="55">
        <v>0</v>
      </c>
      <c r="Y1275" s="55">
        <v>83717.62</v>
      </c>
      <c r="Z1275" s="61">
        <f t="shared" si="65"/>
        <v>-4.6100500000000001E-4</v>
      </c>
      <c r="AA1275" s="59" t="str">
        <f>HLOOKUP(F1275,'HY Financials'!$4:$4,1,0)</f>
        <v>HEHYBF</v>
      </c>
      <c r="AB1275" s="59">
        <f>SUMIF(AA:AA,AA1275,Z:Z)</f>
        <v>318.12667312299965</v>
      </c>
    </row>
    <row r="1276" spans="1:28">
      <c r="A1276" s="60" t="str">
        <f>IFERROR(VLOOKUP(J1276,'TB mapping'!A:D,4,0),0)</f>
        <v>Ignore</v>
      </c>
      <c r="B1276" s="60" t="str">
        <f>IFERROR(VLOOKUP(J1276,'TB mapping'!A:C,3,0),0)</f>
        <v>Ignore</v>
      </c>
      <c r="C1276" s="60" t="str">
        <f t="shared" si="63"/>
        <v>HEHYBFIgnore</v>
      </c>
      <c r="D1276" s="60" t="str">
        <f t="shared" si="64"/>
        <v>HEHYBFIgnore</v>
      </c>
      <c r="E1276" s="54" t="s">
        <v>790</v>
      </c>
      <c r="F1276" s="54" t="s">
        <v>1349</v>
      </c>
      <c r="G1276" s="54" t="s">
        <v>1350</v>
      </c>
      <c r="H1276" s="55">
        <v>212000</v>
      </c>
      <c r="I1276" s="54" t="s">
        <v>809</v>
      </c>
      <c r="J1276" s="55">
        <v>212247</v>
      </c>
      <c r="K1276" s="55">
        <v>0</v>
      </c>
      <c r="L1276" s="54" t="s">
        <v>898</v>
      </c>
      <c r="M1276" s="54" t="s">
        <v>793</v>
      </c>
      <c r="N1276" s="55">
        <v>0</v>
      </c>
      <c r="O1276" s="55">
        <v>487</v>
      </c>
      <c r="P1276" s="55">
        <v>-312</v>
      </c>
      <c r="Q1276" s="55">
        <v>0</v>
      </c>
      <c r="R1276" s="55">
        <v>0</v>
      </c>
      <c r="S1276" s="55">
        <v>175</v>
      </c>
      <c r="T1276" s="55">
        <v>0</v>
      </c>
      <c r="U1276" s="55">
        <v>487</v>
      </c>
      <c r="V1276" s="55">
        <v>-312</v>
      </c>
      <c r="W1276" s="55">
        <v>0</v>
      </c>
      <c r="X1276" s="55">
        <v>0</v>
      </c>
      <c r="Y1276" s="55">
        <v>175</v>
      </c>
      <c r="Z1276" s="61">
        <f t="shared" si="65"/>
        <v>-3.1199999999999999E-5</v>
      </c>
      <c r="AA1276" s="59" t="str">
        <f>HLOOKUP(F1276,'HY Financials'!$4:$4,1,0)</f>
        <v>HEHYBF</v>
      </c>
      <c r="AB1276" s="59">
        <f>SUMIF(AA:AA,AA1276,Z:Z)</f>
        <v>318.12667312299965</v>
      </c>
    </row>
    <row r="1277" spans="1:28">
      <c r="A1277" s="60" t="str">
        <f>IFERROR(VLOOKUP(J1277,'TB mapping'!A:D,4,0),0)</f>
        <v>Ignore</v>
      </c>
      <c r="B1277" s="60" t="str">
        <f>IFERROR(VLOOKUP(J1277,'TB mapping'!A:C,3,0),0)</f>
        <v>Ignore</v>
      </c>
      <c r="C1277" s="60" t="str">
        <f t="shared" si="63"/>
        <v>HEHYBFIgnore</v>
      </c>
      <c r="D1277" s="60" t="str">
        <f t="shared" si="64"/>
        <v>HEHYBFIgnore</v>
      </c>
      <c r="E1277" s="54" t="s">
        <v>790</v>
      </c>
      <c r="F1277" s="54" t="s">
        <v>1349</v>
      </c>
      <c r="G1277" s="54" t="s">
        <v>1350</v>
      </c>
      <c r="H1277" s="55">
        <v>212000</v>
      </c>
      <c r="I1277" s="54" t="s">
        <v>809</v>
      </c>
      <c r="J1277" s="55">
        <v>212252</v>
      </c>
      <c r="K1277" s="55">
        <v>0</v>
      </c>
      <c r="L1277" s="54" t="s">
        <v>814</v>
      </c>
      <c r="M1277" s="54" t="s">
        <v>793</v>
      </c>
      <c r="N1277" s="55">
        <v>0</v>
      </c>
      <c r="O1277" s="55">
        <v>59391.51</v>
      </c>
      <c r="P1277" s="55">
        <v>0</v>
      </c>
      <c r="Q1277" s="55">
        <v>622.21</v>
      </c>
      <c r="R1277" s="55">
        <v>0</v>
      </c>
      <c r="S1277" s="55">
        <v>60013.72</v>
      </c>
      <c r="T1277" s="55">
        <v>0</v>
      </c>
      <c r="U1277" s="55">
        <v>59391.51</v>
      </c>
      <c r="V1277" s="55">
        <v>0</v>
      </c>
      <c r="W1277" s="55">
        <v>622.21</v>
      </c>
      <c r="X1277" s="55">
        <v>0</v>
      </c>
      <c r="Y1277" s="55">
        <v>60013.72</v>
      </c>
      <c r="Z1277" s="61">
        <f t="shared" si="65"/>
        <v>6.2220999999999999E-5</v>
      </c>
      <c r="AA1277" s="59" t="str">
        <f>HLOOKUP(F1277,'HY Financials'!$4:$4,1,0)</f>
        <v>HEHYBF</v>
      </c>
    </row>
    <row r="1278" spans="1:28">
      <c r="A1278" s="60" t="str">
        <f>IFERROR(VLOOKUP(J1278,'TB mapping'!A:D,4,0),0)</f>
        <v>Ignore</v>
      </c>
      <c r="B1278" s="60" t="str">
        <f>IFERROR(VLOOKUP(J1278,'TB mapping'!A:C,3,0),0)</f>
        <v>Ignore</v>
      </c>
      <c r="C1278" s="60" t="str">
        <f t="shared" si="63"/>
        <v>HEHYBFIgnore</v>
      </c>
      <c r="D1278" s="60" t="str">
        <f t="shared" si="64"/>
        <v>HEHYBFIgnore</v>
      </c>
      <c r="E1278" s="54" t="s">
        <v>790</v>
      </c>
      <c r="F1278" s="54" t="s">
        <v>1349</v>
      </c>
      <c r="G1278" s="54" t="s">
        <v>1350</v>
      </c>
      <c r="H1278" s="55">
        <v>212000</v>
      </c>
      <c r="I1278" s="54" t="s">
        <v>809</v>
      </c>
      <c r="J1278" s="55">
        <v>212253</v>
      </c>
      <c r="K1278" s="55">
        <v>0</v>
      </c>
      <c r="L1278" s="54" t="s">
        <v>899</v>
      </c>
      <c r="M1278" s="54" t="s">
        <v>793</v>
      </c>
      <c r="N1278" s="55">
        <v>-46184.47</v>
      </c>
      <c r="O1278" s="55">
        <v>0</v>
      </c>
      <c r="P1278" s="55">
        <v>-10224.76</v>
      </c>
      <c r="Q1278" s="55">
        <v>0</v>
      </c>
      <c r="R1278" s="55">
        <v>-56409.23</v>
      </c>
      <c r="S1278" s="55">
        <v>0</v>
      </c>
      <c r="T1278" s="55">
        <v>-46184.47</v>
      </c>
      <c r="U1278" s="55">
        <v>0</v>
      </c>
      <c r="V1278" s="55">
        <v>-10224.76</v>
      </c>
      <c r="W1278" s="55">
        <v>0</v>
      </c>
      <c r="X1278" s="55">
        <v>-56409.23</v>
      </c>
      <c r="Y1278" s="55">
        <v>0</v>
      </c>
      <c r="Z1278" s="61">
        <f t="shared" si="65"/>
        <v>-1.022476E-3</v>
      </c>
      <c r="AA1278" s="59" t="str">
        <f>HLOOKUP(F1278,'HY Financials'!$4:$4,1,0)</f>
        <v>HEHYBF</v>
      </c>
    </row>
    <row r="1279" spans="1:28">
      <c r="A1279" s="60" t="str">
        <f>IFERROR(VLOOKUP(J1279,'TB mapping'!A:D,4,0),0)</f>
        <v>Ignore</v>
      </c>
      <c r="B1279" s="60" t="str">
        <f>IFERROR(VLOOKUP(J1279,'TB mapping'!A:C,3,0),0)</f>
        <v>Ignore</v>
      </c>
      <c r="C1279" s="60" t="str">
        <f t="shared" si="63"/>
        <v>HEHYBFIgnore</v>
      </c>
      <c r="D1279" s="60" t="str">
        <f t="shared" si="64"/>
        <v>HEHYBFIgnore</v>
      </c>
      <c r="E1279" s="54" t="s">
        <v>790</v>
      </c>
      <c r="F1279" s="54" t="s">
        <v>1349</v>
      </c>
      <c r="G1279" s="54" t="s">
        <v>1350</v>
      </c>
      <c r="H1279" s="55">
        <v>212000</v>
      </c>
      <c r="I1279" s="54" t="s">
        <v>809</v>
      </c>
      <c r="J1279" s="55">
        <v>212255</v>
      </c>
      <c r="K1279" s="55">
        <v>0</v>
      </c>
      <c r="L1279" s="54" t="s">
        <v>815</v>
      </c>
      <c r="M1279" s="54" t="s">
        <v>793</v>
      </c>
      <c r="N1279" s="55">
        <v>0</v>
      </c>
      <c r="O1279" s="55">
        <v>37991661.210000001</v>
      </c>
      <c r="P1279" s="55">
        <v>0</v>
      </c>
      <c r="Q1279" s="55">
        <v>28024946.300000001</v>
      </c>
      <c r="R1279" s="55">
        <v>0</v>
      </c>
      <c r="S1279" s="55">
        <v>66016607.509999998</v>
      </c>
      <c r="T1279" s="55">
        <v>0</v>
      </c>
      <c r="U1279" s="55">
        <v>37991661.210000001</v>
      </c>
      <c r="V1279" s="55">
        <v>0</v>
      </c>
      <c r="W1279" s="55">
        <v>28024946.300000001</v>
      </c>
      <c r="X1279" s="55">
        <v>0</v>
      </c>
      <c r="Y1279" s="55">
        <v>66016607.509999998</v>
      </c>
      <c r="Z1279" s="61">
        <f t="shared" si="65"/>
        <v>2.80249463</v>
      </c>
      <c r="AA1279" s="59" t="str">
        <f>HLOOKUP(F1279,'HY Financials'!$4:$4,1,0)</f>
        <v>HEHYBF</v>
      </c>
    </row>
    <row r="1280" spans="1:28">
      <c r="A1280" s="60" t="str">
        <f>IFERROR(VLOOKUP(J1280,'TB mapping'!A:D,4,0),0)</f>
        <v>Ignore</v>
      </c>
      <c r="B1280" s="60" t="str">
        <f>IFERROR(VLOOKUP(J1280,'TB mapping'!A:C,3,0),0)</f>
        <v>Ignore</v>
      </c>
      <c r="C1280" s="60" t="str">
        <f t="shared" si="63"/>
        <v>HEHYBFIgnore</v>
      </c>
      <c r="D1280" s="60" t="str">
        <f t="shared" si="64"/>
        <v>HEHYBFIgnore</v>
      </c>
      <c r="E1280" s="54" t="s">
        <v>790</v>
      </c>
      <c r="F1280" s="54" t="s">
        <v>1349</v>
      </c>
      <c r="G1280" s="54" t="s">
        <v>1350</v>
      </c>
      <c r="H1280" s="55">
        <v>212000</v>
      </c>
      <c r="I1280" s="54" t="s">
        <v>809</v>
      </c>
      <c r="J1280" s="55">
        <v>212257</v>
      </c>
      <c r="K1280" s="55">
        <v>0</v>
      </c>
      <c r="L1280" s="54" t="s">
        <v>816</v>
      </c>
      <c r="M1280" s="54" t="s">
        <v>793</v>
      </c>
      <c r="N1280" s="55">
        <v>-29048782.780000001</v>
      </c>
      <c r="O1280" s="55">
        <v>0</v>
      </c>
      <c r="P1280" s="55">
        <v>-29715817.399999999</v>
      </c>
      <c r="Q1280" s="55">
        <v>0</v>
      </c>
      <c r="R1280" s="55">
        <v>-58764600.18</v>
      </c>
      <c r="S1280" s="55">
        <v>0</v>
      </c>
      <c r="T1280" s="55">
        <v>-29048782.780000001</v>
      </c>
      <c r="U1280" s="55">
        <v>0</v>
      </c>
      <c r="V1280" s="55">
        <v>-29715817.399999999</v>
      </c>
      <c r="W1280" s="55">
        <v>0</v>
      </c>
      <c r="X1280" s="55">
        <v>-58764600.18</v>
      </c>
      <c r="Y1280" s="55">
        <v>0</v>
      </c>
      <c r="Z1280" s="61">
        <f t="shared" si="65"/>
        <v>-2.97158174</v>
      </c>
      <c r="AA1280" s="59" t="str">
        <f>HLOOKUP(F1280,'HY Financials'!$4:$4,1,0)</f>
        <v>HEHYBF</v>
      </c>
    </row>
    <row r="1281" spans="1:27">
      <c r="A1281" s="60" t="str">
        <f>IFERROR(VLOOKUP(J1281,'TB mapping'!A:D,4,0),0)</f>
        <v>Ignore</v>
      </c>
      <c r="B1281" s="60" t="str">
        <f>IFERROR(VLOOKUP(J1281,'TB mapping'!A:C,3,0),0)</f>
        <v>Ignore</v>
      </c>
      <c r="C1281" s="60" t="str">
        <f t="shared" si="63"/>
        <v>HEHYBFIgnore</v>
      </c>
      <c r="D1281" s="60" t="str">
        <f t="shared" si="64"/>
        <v>HEHYBFIgnore</v>
      </c>
      <c r="E1281" s="54" t="s">
        <v>790</v>
      </c>
      <c r="F1281" s="54" t="s">
        <v>1349</v>
      </c>
      <c r="G1281" s="54" t="s">
        <v>1350</v>
      </c>
      <c r="H1281" s="55">
        <v>212000</v>
      </c>
      <c r="I1281" s="54" t="s">
        <v>809</v>
      </c>
      <c r="J1281" s="55">
        <v>212258</v>
      </c>
      <c r="K1281" s="55">
        <v>0</v>
      </c>
      <c r="L1281" s="54" t="s">
        <v>900</v>
      </c>
      <c r="M1281" s="54" t="s">
        <v>793</v>
      </c>
      <c r="N1281" s="55">
        <v>0</v>
      </c>
      <c r="O1281" s="55">
        <v>5000</v>
      </c>
      <c r="P1281" s="55">
        <v>-5000</v>
      </c>
      <c r="Q1281" s="55">
        <v>0</v>
      </c>
      <c r="R1281" s="55">
        <v>0</v>
      </c>
      <c r="S1281" s="55">
        <v>0</v>
      </c>
      <c r="T1281" s="55">
        <v>0</v>
      </c>
      <c r="U1281" s="55">
        <v>5000</v>
      </c>
      <c r="V1281" s="55">
        <v>-5000</v>
      </c>
      <c r="W1281" s="55">
        <v>0</v>
      </c>
      <c r="X1281" s="55">
        <v>0</v>
      </c>
      <c r="Y1281" s="55">
        <v>0</v>
      </c>
      <c r="Z1281" s="61">
        <f t="shared" si="65"/>
        <v>-5.0000000000000001E-4</v>
      </c>
      <c r="AA1281" s="59" t="str">
        <f>HLOOKUP(F1281,'HY Financials'!$4:$4,1,0)</f>
        <v>HEHYBF</v>
      </c>
    </row>
    <row r="1282" spans="1:27">
      <c r="A1282" s="60" t="str">
        <f>IFERROR(VLOOKUP(J1282,'TB mapping'!A:D,4,0),0)</f>
        <v>Ignore</v>
      </c>
      <c r="B1282" s="60" t="str">
        <f>IFERROR(VLOOKUP(J1282,'TB mapping'!A:C,3,0),0)</f>
        <v>Ignore</v>
      </c>
      <c r="C1282" s="60" t="str">
        <f t="shared" si="63"/>
        <v>HEHYBFIgnore</v>
      </c>
      <c r="D1282" s="60" t="str">
        <f t="shared" si="64"/>
        <v>HEHYBFIgnore</v>
      </c>
      <c r="E1282" s="54" t="s">
        <v>790</v>
      </c>
      <c r="F1282" s="54" t="s">
        <v>1349</v>
      </c>
      <c r="G1282" s="54" t="s">
        <v>1350</v>
      </c>
      <c r="H1282" s="55">
        <v>212000</v>
      </c>
      <c r="I1282" s="54" t="s">
        <v>809</v>
      </c>
      <c r="J1282" s="55">
        <v>212271</v>
      </c>
      <c r="K1282" s="55">
        <v>0</v>
      </c>
      <c r="L1282" s="54" t="s">
        <v>817</v>
      </c>
      <c r="M1282" s="54" t="s">
        <v>793</v>
      </c>
      <c r="N1282" s="55">
        <v>0</v>
      </c>
      <c r="O1282" s="55">
        <v>356748.96</v>
      </c>
      <c r="P1282" s="55">
        <v>0</v>
      </c>
      <c r="Q1282" s="55">
        <v>51701.97</v>
      </c>
      <c r="R1282" s="55">
        <v>0</v>
      </c>
      <c r="S1282" s="55">
        <v>408450.93</v>
      </c>
      <c r="T1282" s="55">
        <v>0</v>
      </c>
      <c r="U1282" s="55">
        <v>356748.96</v>
      </c>
      <c r="V1282" s="55">
        <v>0</v>
      </c>
      <c r="W1282" s="55">
        <v>51701.97</v>
      </c>
      <c r="X1282" s="55">
        <v>0</v>
      </c>
      <c r="Y1282" s="55">
        <v>408450.93</v>
      </c>
      <c r="Z1282" s="61">
        <f t="shared" si="65"/>
        <v>5.1701970000000005E-3</v>
      </c>
      <c r="AA1282" s="59" t="str">
        <f>HLOOKUP(F1282,'HY Financials'!$4:$4,1,0)</f>
        <v>HEHYBF</v>
      </c>
    </row>
    <row r="1283" spans="1:27">
      <c r="A1283" s="60" t="str">
        <f>IFERROR(VLOOKUP(J1283,'TB mapping'!A:D,4,0),0)</f>
        <v>Ignore</v>
      </c>
      <c r="B1283" s="60" t="str">
        <f>IFERROR(VLOOKUP(J1283,'TB mapping'!A:C,3,0),0)</f>
        <v>Ignore</v>
      </c>
      <c r="C1283" s="60" t="str">
        <f t="shared" si="63"/>
        <v>HEHYBFIgnore</v>
      </c>
      <c r="D1283" s="60" t="str">
        <f t="shared" si="64"/>
        <v>HEHYBFIgnore</v>
      </c>
      <c r="E1283" s="54" t="s">
        <v>790</v>
      </c>
      <c r="F1283" s="54" t="s">
        <v>1349</v>
      </c>
      <c r="G1283" s="54" t="s">
        <v>1350</v>
      </c>
      <c r="H1283" s="55">
        <v>212000</v>
      </c>
      <c r="I1283" s="54" t="s">
        <v>809</v>
      </c>
      <c r="J1283" s="55">
        <v>212272</v>
      </c>
      <c r="K1283" s="55">
        <v>0</v>
      </c>
      <c r="L1283" s="54" t="s">
        <v>818</v>
      </c>
      <c r="M1283" s="54" t="s">
        <v>793</v>
      </c>
      <c r="N1283" s="55">
        <v>0</v>
      </c>
      <c r="O1283" s="55">
        <v>356748.96</v>
      </c>
      <c r="P1283" s="55">
        <v>0</v>
      </c>
      <c r="Q1283" s="55">
        <v>51701.97</v>
      </c>
      <c r="R1283" s="55">
        <v>0</v>
      </c>
      <c r="S1283" s="55">
        <v>408450.93</v>
      </c>
      <c r="T1283" s="55">
        <v>0</v>
      </c>
      <c r="U1283" s="55">
        <v>356748.96</v>
      </c>
      <c r="V1283" s="55">
        <v>0</v>
      </c>
      <c r="W1283" s="55">
        <v>51701.97</v>
      </c>
      <c r="X1283" s="55">
        <v>0</v>
      </c>
      <c r="Y1283" s="55">
        <v>408450.93</v>
      </c>
      <c r="Z1283" s="61">
        <f t="shared" si="65"/>
        <v>5.1701970000000005E-3</v>
      </c>
      <c r="AA1283" s="59" t="str">
        <f>HLOOKUP(F1283,'HY Financials'!$4:$4,1,0)</f>
        <v>HEHYBF</v>
      </c>
    </row>
    <row r="1284" spans="1:27">
      <c r="A1284" s="60">
        <f>IFERROR(VLOOKUP(J1284,'TB mapping'!A:D,4,0),0)</f>
        <v>0</v>
      </c>
      <c r="B1284" s="60">
        <f>IFERROR(VLOOKUP(J1284,'TB mapping'!A:C,3,0),0)</f>
        <v>0</v>
      </c>
      <c r="C1284" s="60" t="str">
        <f t="shared" ref="C1284:C1347" si="66">F1284&amp;A1284</f>
        <v>HEHYBF0</v>
      </c>
      <c r="D1284" s="60" t="str">
        <f t="shared" ref="D1284:D1347" si="67">F1284&amp;B1284</f>
        <v>HEHYBF0</v>
      </c>
      <c r="E1284" s="54" t="s">
        <v>790</v>
      </c>
      <c r="F1284" s="54" t="s">
        <v>1349</v>
      </c>
      <c r="G1284" s="54" t="s">
        <v>1350</v>
      </c>
      <c r="H1284" s="55">
        <v>212000</v>
      </c>
      <c r="I1284" s="54" t="s">
        <v>809</v>
      </c>
      <c r="J1284" s="55">
        <v>215107</v>
      </c>
      <c r="K1284" s="55">
        <v>0</v>
      </c>
      <c r="L1284" s="54" t="s">
        <v>2076</v>
      </c>
      <c r="M1284" s="54" t="s">
        <v>793</v>
      </c>
      <c r="N1284" s="55">
        <v>0</v>
      </c>
      <c r="O1284" s="55">
        <v>8400</v>
      </c>
      <c r="P1284" s="55">
        <v>0</v>
      </c>
      <c r="Q1284" s="55">
        <v>0</v>
      </c>
      <c r="R1284" s="55">
        <v>0</v>
      </c>
      <c r="S1284" s="55">
        <v>8400</v>
      </c>
      <c r="T1284" s="55">
        <v>0</v>
      </c>
      <c r="U1284" s="55">
        <v>8400</v>
      </c>
      <c r="V1284" s="55">
        <v>0</v>
      </c>
      <c r="W1284" s="55">
        <v>0</v>
      </c>
      <c r="X1284" s="55">
        <v>0</v>
      </c>
      <c r="Y1284" s="55">
        <v>8400</v>
      </c>
      <c r="Z1284" s="61">
        <f t="shared" ref="Z1284:Z1347" si="68">IF(I1284="Issue Capital",(X1284+Y1284)/10000000,(V1284+W1284)/10000000)</f>
        <v>0</v>
      </c>
      <c r="AA1284" s="59" t="str">
        <f>HLOOKUP(F1284,'HY Financials'!$4:$4,1,0)</f>
        <v>HEHYBF</v>
      </c>
    </row>
    <row r="1285" spans="1:27">
      <c r="A1285" s="60" t="str">
        <f>IFERROR(VLOOKUP(J1285,'TB mapping'!A:D,4,0),0)</f>
        <v>Ignore</v>
      </c>
      <c r="B1285" s="60" t="str">
        <f>IFERROR(VLOOKUP(J1285,'TB mapping'!A:C,3,0),0)</f>
        <v>Ignore</v>
      </c>
      <c r="C1285" s="60" t="str">
        <f t="shared" si="66"/>
        <v>HEHYBFIgnore</v>
      </c>
      <c r="D1285" s="60" t="str">
        <f t="shared" si="67"/>
        <v>HEHYBFIgnore</v>
      </c>
      <c r="E1285" s="54" t="s">
        <v>790</v>
      </c>
      <c r="F1285" s="54" t="s">
        <v>1349</v>
      </c>
      <c r="G1285" s="54" t="s">
        <v>1350</v>
      </c>
      <c r="H1285" s="55">
        <v>213000</v>
      </c>
      <c r="I1285" s="54" t="s">
        <v>819</v>
      </c>
      <c r="J1285" s="55">
        <v>213105</v>
      </c>
      <c r="K1285" s="55">
        <v>0</v>
      </c>
      <c r="L1285" s="54" t="s">
        <v>902</v>
      </c>
      <c r="M1285" s="54" t="s">
        <v>793</v>
      </c>
      <c r="N1285" s="55">
        <v>0</v>
      </c>
      <c r="O1285" s="55">
        <v>54753.35</v>
      </c>
      <c r="P1285" s="55">
        <v>0</v>
      </c>
      <c r="Q1285" s="55">
        <v>0</v>
      </c>
      <c r="R1285" s="55">
        <v>0</v>
      </c>
      <c r="S1285" s="55">
        <v>54753.35</v>
      </c>
      <c r="T1285" s="55">
        <v>0</v>
      </c>
      <c r="U1285" s="55">
        <v>54753.35</v>
      </c>
      <c r="V1285" s="55">
        <v>0</v>
      </c>
      <c r="W1285" s="55">
        <v>0</v>
      </c>
      <c r="X1285" s="55">
        <v>0</v>
      </c>
      <c r="Y1285" s="55">
        <v>54753.35</v>
      </c>
      <c r="Z1285" s="61">
        <f t="shared" si="68"/>
        <v>0</v>
      </c>
      <c r="AA1285" s="59" t="str">
        <f>HLOOKUP(F1285,'HY Financials'!$4:$4,1,0)</f>
        <v>HEHYBF</v>
      </c>
    </row>
    <row r="1286" spans="1:27">
      <c r="A1286" s="60" t="str">
        <f>IFERROR(VLOOKUP(J1286,'TB mapping'!A:D,4,0),0)</f>
        <v>Ignore</v>
      </c>
      <c r="B1286" s="60" t="str">
        <f>IFERROR(VLOOKUP(J1286,'TB mapping'!A:C,3,0),0)</f>
        <v>Ignore</v>
      </c>
      <c r="C1286" s="60" t="str">
        <f t="shared" si="66"/>
        <v>HEHYBFIgnore</v>
      </c>
      <c r="D1286" s="60" t="str">
        <f t="shared" si="67"/>
        <v>HEHYBFIgnore</v>
      </c>
      <c r="E1286" s="54" t="s">
        <v>790</v>
      </c>
      <c r="F1286" s="54" t="s">
        <v>1349</v>
      </c>
      <c r="G1286" s="54" t="s">
        <v>1350</v>
      </c>
      <c r="H1286" s="55">
        <v>213000</v>
      </c>
      <c r="I1286" s="54" t="s">
        <v>819</v>
      </c>
      <c r="J1286" s="55">
        <v>213141</v>
      </c>
      <c r="K1286" s="55">
        <v>0</v>
      </c>
      <c r="L1286" s="54" t="s">
        <v>903</v>
      </c>
      <c r="M1286" s="54" t="s">
        <v>793</v>
      </c>
      <c r="N1286" s="55">
        <v>0</v>
      </c>
      <c r="O1286" s="55">
        <v>4041.06</v>
      </c>
      <c r="P1286" s="55">
        <v>0</v>
      </c>
      <c r="Q1286" s="55">
        <v>0</v>
      </c>
      <c r="R1286" s="55">
        <v>0</v>
      </c>
      <c r="S1286" s="55">
        <v>4041.06</v>
      </c>
      <c r="T1286" s="55">
        <v>0</v>
      </c>
      <c r="U1286" s="55">
        <v>4041.06</v>
      </c>
      <c r="V1286" s="55">
        <v>0</v>
      </c>
      <c r="W1286" s="55">
        <v>0</v>
      </c>
      <c r="X1286" s="55">
        <v>0</v>
      </c>
      <c r="Y1286" s="55">
        <v>4041.06</v>
      </c>
      <c r="Z1286" s="61">
        <f t="shared" si="68"/>
        <v>0</v>
      </c>
      <c r="AA1286" s="59" t="str">
        <f>HLOOKUP(F1286,'HY Financials'!$4:$4,1,0)</f>
        <v>HEHYBF</v>
      </c>
    </row>
    <row r="1287" spans="1:27">
      <c r="A1287" s="60" t="str">
        <f>IFERROR(VLOOKUP(J1287,'TB mapping'!A:D,4,0),0)</f>
        <v>Ignore</v>
      </c>
      <c r="B1287" s="60" t="str">
        <f>IFERROR(VLOOKUP(J1287,'TB mapping'!A:C,3,0),0)</f>
        <v>Ignore</v>
      </c>
      <c r="C1287" s="60" t="str">
        <f t="shared" si="66"/>
        <v>HEHYBFIgnore</v>
      </c>
      <c r="D1287" s="60" t="str">
        <f t="shared" si="67"/>
        <v>HEHYBFIgnore</v>
      </c>
      <c r="E1287" s="54" t="s">
        <v>790</v>
      </c>
      <c r="F1287" s="54" t="s">
        <v>1349</v>
      </c>
      <c r="G1287" s="54" t="s">
        <v>1350</v>
      </c>
      <c r="H1287" s="55">
        <v>213000</v>
      </c>
      <c r="I1287" s="54" t="s">
        <v>819</v>
      </c>
      <c r="J1287" s="55">
        <v>213143</v>
      </c>
      <c r="K1287" s="55">
        <v>0</v>
      </c>
      <c r="L1287" s="54" t="s">
        <v>820</v>
      </c>
      <c r="M1287" s="54" t="s">
        <v>793</v>
      </c>
      <c r="N1287" s="55">
        <v>0</v>
      </c>
      <c r="O1287" s="55">
        <v>242309.48</v>
      </c>
      <c r="P1287" s="55">
        <v>-259438.58</v>
      </c>
      <c r="Q1287" s="55">
        <v>0</v>
      </c>
      <c r="R1287" s="55">
        <v>-17129.099999999999</v>
      </c>
      <c r="S1287" s="55">
        <v>0</v>
      </c>
      <c r="T1287" s="55">
        <v>0</v>
      </c>
      <c r="U1287" s="55">
        <v>242309.48</v>
      </c>
      <c r="V1287" s="55">
        <v>-259438.58</v>
      </c>
      <c r="W1287" s="55">
        <v>0</v>
      </c>
      <c r="X1287" s="55">
        <v>-17129.099999999999</v>
      </c>
      <c r="Y1287" s="55">
        <v>0</v>
      </c>
      <c r="Z1287" s="61">
        <f t="shared" si="68"/>
        <v>-2.5943858E-2</v>
      </c>
      <c r="AA1287" s="59" t="str">
        <f>HLOOKUP(F1287,'HY Financials'!$4:$4,1,0)</f>
        <v>HEHYBF</v>
      </c>
    </row>
    <row r="1288" spans="1:27">
      <c r="A1288" s="60">
        <f>IFERROR(VLOOKUP(J1288,'TB mapping'!A:D,4,0),0)</f>
        <v>0</v>
      </c>
      <c r="B1288" s="60">
        <f>IFERROR(VLOOKUP(J1288,'TB mapping'!A:C,3,0),0)</f>
        <v>0</v>
      </c>
      <c r="C1288" s="60" t="str">
        <f t="shared" si="66"/>
        <v>HEHYBF0</v>
      </c>
      <c r="D1288" s="60" t="str">
        <f t="shared" si="67"/>
        <v>HEHYBF0</v>
      </c>
      <c r="E1288" s="54" t="s">
        <v>790</v>
      </c>
      <c r="F1288" s="54" t="s">
        <v>1349</v>
      </c>
      <c r="G1288" s="54" t="s">
        <v>1350</v>
      </c>
      <c r="H1288" s="55">
        <v>213000</v>
      </c>
      <c r="I1288" s="54" t="s">
        <v>819</v>
      </c>
      <c r="J1288" s="55">
        <v>213173</v>
      </c>
      <c r="K1288" s="55">
        <v>0</v>
      </c>
      <c r="L1288" s="54" t="s">
        <v>2072</v>
      </c>
      <c r="M1288" s="54" t="s">
        <v>793</v>
      </c>
      <c r="N1288" s="55">
        <v>0</v>
      </c>
      <c r="O1288" s="55">
        <v>43615.71</v>
      </c>
      <c r="P1288" s="55">
        <v>-46698.95</v>
      </c>
      <c r="Q1288" s="55">
        <v>0</v>
      </c>
      <c r="R1288" s="55">
        <v>-3083.24</v>
      </c>
      <c r="S1288" s="55">
        <v>0</v>
      </c>
      <c r="T1288" s="55">
        <v>0</v>
      </c>
      <c r="U1288" s="55">
        <v>43615.71</v>
      </c>
      <c r="V1288" s="55">
        <v>-46698.95</v>
      </c>
      <c r="W1288" s="55">
        <v>0</v>
      </c>
      <c r="X1288" s="55">
        <v>-3083.24</v>
      </c>
      <c r="Y1288" s="55">
        <v>0</v>
      </c>
      <c r="Z1288" s="61">
        <f t="shared" si="68"/>
        <v>-4.6698949999999994E-3</v>
      </c>
      <c r="AA1288" s="59" t="str">
        <f>HLOOKUP(F1288,'HY Financials'!$4:$4,1,0)</f>
        <v>HEHYBF</v>
      </c>
    </row>
    <row r="1289" spans="1:27">
      <c r="A1289" s="60" t="str">
        <f>IFERROR(VLOOKUP(J1289,'TB mapping'!A:D,4,0),0)</f>
        <v>Ignore</v>
      </c>
      <c r="B1289" s="60" t="str">
        <f>IFERROR(VLOOKUP(J1289,'TB mapping'!A:C,3,0),0)</f>
        <v>Ignore</v>
      </c>
      <c r="C1289" s="60" t="str">
        <f t="shared" si="66"/>
        <v>HEHYBFIgnore</v>
      </c>
      <c r="D1289" s="60" t="str">
        <f t="shared" si="67"/>
        <v>HEHYBFIgnore</v>
      </c>
      <c r="E1289" s="54" t="s">
        <v>790</v>
      </c>
      <c r="F1289" s="54" t="s">
        <v>1349</v>
      </c>
      <c r="G1289" s="54" t="s">
        <v>1350</v>
      </c>
      <c r="H1289" s="55">
        <v>213000</v>
      </c>
      <c r="I1289" s="54" t="s">
        <v>819</v>
      </c>
      <c r="J1289" s="55">
        <v>213500</v>
      </c>
      <c r="K1289" s="55">
        <v>0</v>
      </c>
      <c r="L1289" s="54" t="s">
        <v>821</v>
      </c>
      <c r="M1289" s="54" t="s">
        <v>793</v>
      </c>
      <c r="N1289" s="55">
        <v>0</v>
      </c>
      <c r="O1289" s="55">
        <v>3963901.24</v>
      </c>
      <c r="P1289" s="55">
        <v>0</v>
      </c>
      <c r="Q1289" s="55">
        <v>574453.18000000005</v>
      </c>
      <c r="R1289" s="55">
        <v>0</v>
      </c>
      <c r="S1289" s="55">
        <v>4538354.42</v>
      </c>
      <c r="T1289" s="55">
        <v>0</v>
      </c>
      <c r="U1289" s="55">
        <v>3963901.24</v>
      </c>
      <c r="V1289" s="55">
        <v>0</v>
      </c>
      <c r="W1289" s="55">
        <v>574453.18000000005</v>
      </c>
      <c r="X1289" s="55">
        <v>0</v>
      </c>
      <c r="Y1289" s="55">
        <v>4538354.42</v>
      </c>
      <c r="Z1289" s="61">
        <f t="shared" si="68"/>
        <v>5.7445318000000002E-2</v>
      </c>
      <c r="AA1289" s="59" t="str">
        <f>HLOOKUP(F1289,'HY Financials'!$4:$4,1,0)</f>
        <v>HEHYBF</v>
      </c>
    </row>
    <row r="1290" spans="1:27">
      <c r="A1290" s="60" t="str">
        <f>IFERROR(VLOOKUP(J1290,'TB mapping'!A:D,4,0),0)</f>
        <v>Ignore</v>
      </c>
      <c r="B1290" s="60" t="str">
        <f>IFERROR(VLOOKUP(J1290,'TB mapping'!A:C,3,0),0)</f>
        <v>Ignore</v>
      </c>
      <c r="C1290" s="60" t="str">
        <f t="shared" si="66"/>
        <v>HEHYBFIgnore</v>
      </c>
      <c r="D1290" s="60" t="str">
        <f t="shared" si="67"/>
        <v>HEHYBFIgnore</v>
      </c>
      <c r="E1290" s="54" t="s">
        <v>790</v>
      </c>
      <c r="F1290" s="54" t="s">
        <v>1349</v>
      </c>
      <c r="G1290" s="54" t="s">
        <v>1350</v>
      </c>
      <c r="H1290" s="55">
        <v>213000</v>
      </c>
      <c r="I1290" s="54" t="s">
        <v>819</v>
      </c>
      <c r="J1290" s="55">
        <v>213504</v>
      </c>
      <c r="K1290" s="55">
        <v>0</v>
      </c>
      <c r="L1290" s="54" t="s">
        <v>822</v>
      </c>
      <c r="M1290" s="54" t="s">
        <v>793</v>
      </c>
      <c r="N1290" s="55">
        <v>0</v>
      </c>
      <c r="O1290" s="55">
        <v>51243.91</v>
      </c>
      <c r="P1290" s="55">
        <v>0</v>
      </c>
      <c r="Q1290" s="55">
        <v>0</v>
      </c>
      <c r="R1290" s="55">
        <v>0</v>
      </c>
      <c r="S1290" s="55">
        <v>51243.91</v>
      </c>
      <c r="T1290" s="55">
        <v>0</v>
      </c>
      <c r="U1290" s="55">
        <v>51243.91</v>
      </c>
      <c r="V1290" s="55">
        <v>0</v>
      </c>
      <c r="W1290" s="55">
        <v>0</v>
      </c>
      <c r="X1290" s="55">
        <v>0</v>
      </c>
      <c r="Y1290" s="55">
        <v>51243.91</v>
      </c>
      <c r="Z1290" s="61">
        <f t="shared" si="68"/>
        <v>0</v>
      </c>
      <c r="AA1290" s="59" t="str">
        <f>HLOOKUP(F1290,'HY Financials'!$4:$4,1,0)</f>
        <v>HEHYBF</v>
      </c>
    </row>
    <row r="1291" spans="1:27">
      <c r="A1291" s="60" t="str">
        <f>IFERROR(VLOOKUP(J1291,'TB mapping'!A:D,4,0),0)</f>
        <v>Ignore</v>
      </c>
      <c r="B1291" s="60" t="str">
        <f>IFERROR(VLOOKUP(J1291,'TB mapping'!A:C,3,0),0)</f>
        <v>Ignore</v>
      </c>
      <c r="C1291" s="60" t="str">
        <f t="shared" si="66"/>
        <v>HEHYBFIgnore</v>
      </c>
      <c r="D1291" s="60" t="str">
        <f t="shared" si="67"/>
        <v>HEHYBFIgnore</v>
      </c>
      <c r="E1291" s="54" t="s">
        <v>790</v>
      </c>
      <c r="F1291" s="54" t="s">
        <v>1349</v>
      </c>
      <c r="G1291" s="54" t="s">
        <v>1350</v>
      </c>
      <c r="H1291" s="55">
        <v>301000</v>
      </c>
      <c r="I1291" s="54" t="s">
        <v>823</v>
      </c>
      <c r="J1291" s="55">
        <v>310000</v>
      </c>
      <c r="K1291" s="55">
        <v>0</v>
      </c>
      <c r="L1291" s="54" t="s">
        <v>824</v>
      </c>
      <c r="M1291" s="54" t="s">
        <v>793</v>
      </c>
      <c r="N1291" s="55">
        <v>0</v>
      </c>
      <c r="O1291" s="55">
        <v>3181266731.23</v>
      </c>
      <c r="P1291" s="55">
        <v>0</v>
      </c>
      <c r="Q1291" s="55">
        <v>9668843.3100000005</v>
      </c>
      <c r="R1291" s="55">
        <v>0</v>
      </c>
      <c r="S1291" s="55">
        <v>3190935574.54</v>
      </c>
      <c r="T1291" s="55">
        <v>0</v>
      </c>
      <c r="U1291" s="55">
        <v>3181266731.23</v>
      </c>
      <c r="V1291" s="55">
        <v>0</v>
      </c>
      <c r="W1291" s="55">
        <v>9668843.3100000005</v>
      </c>
      <c r="X1291" s="55">
        <v>0</v>
      </c>
      <c r="Y1291" s="55">
        <v>3190935574.54</v>
      </c>
      <c r="Z1291" s="61">
        <f t="shared" si="68"/>
        <v>319.09355745400001</v>
      </c>
      <c r="AA1291" s="59" t="str">
        <f>HLOOKUP(F1291,'HY Financials'!$4:$4,1,0)</f>
        <v>HEHYBF</v>
      </c>
    </row>
    <row r="1292" spans="1:27">
      <c r="A1292" s="60" t="str">
        <f>IFERROR(VLOOKUP(J1292,'TB mapping'!A:D,4,0),0)</f>
        <v>Ignore</v>
      </c>
      <c r="B1292" s="60" t="str">
        <f>IFERROR(VLOOKUP(J1292,'TB mapping'!A:C,3,0),0)</f>
        <v>Ignore</v>
      </c>
      <c r="C1292" s="60" t="str">
        <f t="shared" si="66"/>
        <v>HEHYBFIgnore</v>
      </c>
      <c r="D1292" s="60" t="str">
        <f t="shared" si="67"/>
        <v>HEHYBFIgnore</v>
      </c>
      <c r="E1292" s="54" t="s">
        <v>790</v>
      </c>
      <c r="F1292" s="54" t="s">
        <v>1349</v>
      </c>
      <c r="G1292" s="54" t="s">
        <v>1350</v>
      </c>
      <c r="H1292" s="55">
        <v>303000</v>
      </c>
      <c r="I1292" s="54" t="s">
        <v>825</v>
      </c>
      <c r="J1292" s="55">
        <v>303207</v>
      </c>
      <c r="K1292" s="55">
        <v>0</v>
      </c>
      <c r="L1292" s="54" t="s">
        <v>826</v>
      </c>
      <c r="M1292" s="54" t="s">
        <v>793</v>
      </c>
      <c r="N1292" s="55">
        <v>-425168550.5</v>
      </c>
      <c r="O1292" s="55">
        <v>0</v>
      </c>
      <c r="P1292" s="55">
        <v>0</v>
      </c>
      <c r="Q1292" s="55">
        <v>25558407.09</v>
      </c>
      <c r="R1292" s="55">
        <v>-399610143.41000003</v>
      </c>
      <c r="S1292" s="55">
        <v>0</v>
      </c>
      <c r="T1292" s="55">
        <v>-425168550.5</v>
      </c>
      <c r="U1292" s="55">
        <v>0</v>
      </c>
      <c r="V1292" s="55">
        <v>0</v>
      </c>
      <c r="W1292" s="55">
        <v>25558407.09</v>
      </c>
      <c r="X1292" s="55">
        <v>-399610143.41000003</v>
      </c>
      <c r="Y1292" s="55">
        <v>0</v>
      </c>
      <c r="Z1292" s="61">
        <f t="shared" si="68"/>
        <v>2.5558407089999999</v>
      </c>
      <c r="AA1292" s="59" t="str">
        <f>HLOOKUP(F1292,'HY Financials'!$4:$4,1,0)</f>
        <v>HEHYBF</v>
      </c>
    </row>
    <row r="1293" spans="1:27">
      <c r="A1293" s="60" t="str">
        <f>IFERROR(VLOOKUP(J1293,'TB mapping'!A:D,4,0),0)</f>
        <v>Ignore</v>
      </c>
      <c r="B1293" s="60" t="str">
        <f>IFERROR(VLOOKUP(J1293,'TB mapping'!A:C,3,0),0)</f>
        <v>Ignore</v>
      </c>
      <c r="C1293" s="60" t="str">
        <f t="shared" si="66"/>
        <v>HEHYBFIgnore</v>
      </c>
      <c r="D1293" s="60" t="str">
        <f t="shared" si="67"/>
        <v>HEHYBFIgnore</v>
      </c>
      <c r="E1293" s="54" t="s">
        <v>790</v>
      </c>
      <c r="F1293" s="54" t="s">
        <v>1349</v>
      </c>
      <c r="G1293" s="54" t="s">
        <v>1350</v>
      </c>
      <c r="H1293" s="55">
        <v>303000</v>
      </c>
      <c r="I1293" s="54" t="s">
        <v>825</v>
      </c>
      <c r="J1293" s="55">
        <v>303209</v>
      </c>
      <c r="K1293" s="55">
        <v>0</v>
      </c>
      <c r="L1293" s="54" t="s">
        <v>1064</v>
      </c>
      <c r="M1293" s="54" t="s">
        <v>793</v>
      </c>
      <c r="N1293" s="55">
        <v>-42342411.609999999</v>
      </c>
      <c r="O1293" s="55">
        <v>0</v>
      </c>
      <c r="P1293" s="55">
        <v>-15675358.810000001</v>
      </c>
      <c r="Q1293" s="55">
        <v>0</v>
      </c>
      <c r="R1293" s="55">
        <v>-58017770.420000002</v>
      </c>
      <c r="S1293" s="55">
        <v>0</v>
      </c>
      <c r="T1293" s="55">
        <v>-42342411.609999999</v>
      </c>
      <c r="U1293" s="55">
        <v>0</v>
      </c>
      <c r="V1293" s="55">
        <v>-15675358.810000001</v>
      </c>
      <c r="W1293" s="55">
        <v>0</v>
      </c>
      <c r="X1293" s="55">
        <v>-58017770.420000002</v>
      </c>
      <c r="Y1293" s="55">
        <v>0</v>
      </c>
      <c r="Z1293" s="61">
        <f t="shared" si="68"/>
        <v>-1.567535881</v>
      </c>
      <c r="AA1293" s="59" t="str">
        <f>HLOOKUP(F1293,'HY Financials'!$4:$4,1,0)</f>
        <v>HEHYBF</v>
      </c>
    </row>
    <row r="1294" spans="1:27">
      <c r="A1294" s="60" t="str">
        <f>IFERROR(VLOOKUP(J1294,'TB mapping'!A:D,4,0),0)</f>
        <v>Ignore</v>
      </c>
      <c r="B1294" s="60" t="str">
        <f>IFERROR(VLOOKUP(J1294,'TB mapping'!A:C,3,0),0)</f>
        <v>Ignore</v>
      </c>
      <c r="C1294" s="60" t="str">
        <f t="shared" si="66"/>
        <v>HEHYBFIgnore</v>
      </c>
      <c r="D1294" s="60" t="str">
        <f t="shared" si="67"/>
        <v>HEHYBFIgnore</v>
      </c>
      <c r="E1294" s="54" t="s">
        <v>790</v>
      </c>
      <c r="F1294" s="54" t="s">
        <v>1349</v>
      </c>
      <c r="G1294" s="54" t="s">
        <v>1350</v>
      </c>
      <c r="H1294" s="55">
        <v>303000</v>
      </c>
      <c r="I1294" s="54" t="s">
        <v>825</v>
      </c>
      <c r="J1294" s="55">
        <v>303245</v>
      </c>
      <c r="K1294" s="55">
        <v>0</v>
      </c>
      <c r="L1294" s="54" t="s">
        <v>880</v>
      </c>
      <c r="M1294" s="54" t="s">
        <v>793</v>
      </c>
      <c r="N1294" s="55">
        <v>-3224805.83</v>
      </c>
      <c r="O1294" s="55">
        <v>0</v>
      </c>
      <c r="P1294" s="55">
        <v>0</v>
      </c>
      <c r="Q1294" s="55">
        <v>898692.54</v>
      </c>
      <c r="R1294" s="55">
        <v>-2326113.29</v>
      </c>
      <c r="S1294" s="55">
        <v>0</v>
      </c>
      <c r="T1294" s="55">
        <v>-3224805.83</v>
      </c>
      <c r="U1294" s="55">
        <v>0</v>
      </c>
      <c r="V1294" s="55">
        <v>0</v>
      </c>
      <c r="W1294" s="55">
        <v>898692.54</v>
      </c>
      <c r="X1294" s="55">
        <v>-2326113.29</v>
      </c>
      <c r="Y1294" s="55">
        <v>0</v>
      </c>
      <c r="Z1294" s="61">
        <f t="shared" si="68"/>
        <v>8.986925400000001E-2</v>
      </c>
      <c r="AA1294" s="59" t="str">
        <f>HLOOKUP(F1294,'HY Financials'!$4:$4,1,0)</f>
        <v>HEHYBF</v>
      </c>
    </row>
    <row r="1295" spans="1:27">
      <c r="A1295" s="60" t="str">
        <f>IFERROR(VLOOKUP(J1295,'TB mapping'!A:D,4,0),0)</f>
        <v>Ignore</v>
      </c>
      <c r="B1295" s="60" t="str">
        <f>IFERROR(VLOOKUP(J1295,'TB mapping'!A:C,3,0),0)</f>
        <v>Ignore</v>
      </c>
      <c r="C1295" s="60" t="str">
        <f t="shared" si="66"/>
        <v>HEHYBFIgnore</v>
      </c>
      <c r="D1295" s="60" t="str">
        <f t="shared" si="67"/>
        <v>HEHYBFIgnore</v>
      </c>
      <c r="E1295" s="54" t="s">
        <v>790</v>
      </c>
      <c r="F1295" s="54" t="s">
        <v>1349</v>
      </c>
      <c r="G1295" s="54" t="s">
        <v>1350</v>
      </c>
      <c r="H1295" s="55">
        <v>303000</v>
      </c>
      <c r="I1295" s="54" t="s">
        <v>825</v>
      </c>
      <c r="J1295" s="55">
        <v>303246</v>
      </c>
      <c r="K1295" s="55">
        <v>0</v>
      </c>
      <c r="L1295" s="54" t="s">
        <v>1065</v>
      </c>
      <c r="M1295" s="54" t="s">
        <v>793</v>
      </c>
      <c r="N1295" s="55">
        <v>-19162.150000000001</v>
      </c>
      <c r="O1295" s="55">
        <v>0</v>
      </c>
      <c r="P1295" s="55">
        <v>0</v>
      </c>
      <c r="Q1295" s="55">
        <v>4666.8100000000004</v>
      </c>
      <c r="R1295" s="55">
        <v>-14495.34</v>
      </c>
      <c r="S1295" s="55">
        <v>0</v>
      </c>
      <c r="T1295" s="55">
        <v>-19162.150000000001</v>
      </c>
      <c r="U1295" s="55">
        <v>0</v>
      </c>
      <c r="V1295" s="55">
        <v>0</v>
      </c>
      <c r="W1295" s="55">
        <v>4666.8100000000004</v>
      </c>
      <c r="X1295" s="55">
        <v>-14495.34</v>
      </c>
      <c r="Y1295" s="55">
        <v>0</v>
      </c>
      <c r="Z1295" s="61">
        <f t="shared" si="68"/>
        <v>4.6668100000000004E-4</v>
      </c>
      <c r="AA1295" s="59" t="str">
        <f>HLOOKUP(F1295,'HY Financials'!$4:$4,1,0)</f>
        <v>HEHYBF</v>
      </c>
    </row>
    <row r="1296" spans="1:27">
      <c r="A1296" s="60" t="str">
        <f>IFERROR(VLOOKUP(J1296,'TB mapping'!A:D,4,0),0)</f>
        <v>Ignore</v>
      </c>
      <c r="B1296" s="60" t="str">
        <f>IFERROR(VLOOKUP(J1296,'TB mapping'!A:C,3,0),0)</f>
        <v>Ignore</v>
      </c>
      <c r="C1296" s="60" t="str">
        <f t="shared" si="66"/>
        <v>HEHYBFIgnore</v>
      </c>
      <c r="D1296" s="60" t="str">
        <f t="shared" si="67"/>
        <v>HEHYBFIgnore</v>
      </c>
      <c r="E1296" s="54" t="s">
        <v>790</v>
      </c>
      <c r="F1296" s="54" t="s">
        <v>1349</v>
      </c>
      <c r="G1296" s="54" t="s">
        <v>1350</v>
      </c>
      <c r="H1296" s="55">
        <v>303000</v>
      </c>
      <c r="I1296" s="54" t="s">
        <v>825</v>
      </c>
      <c r="J1296" s="55">
        <v>390000</v>
      </c>
      <c r="K1296" s="55">
        <v>0</v>
      </c>
      <c r="L1296" s="54" t="s">
        <v>827</v>
      </c>
      <c r="M1296" s="54" t="s">
        <v>793</v>
      </c>
      <c r="N1296" s="55">
        <v>0</v>
      </c>
      <c r="O1296" s="55">
        <v>810262858.75999999</v>
      </c>
      <c r="P1296" s="55">
        <v>0</v>
      </c>
      <c r="Q1296" s="55">
        <v>0</v>
      </c>
      <c r="R1296" s="55">
        <v>0</v>
      </c>
      <c r="S1296" s="55">
        <v>810262858.75999999</v>
      </c>
      <c r="T1296" s="55">
        <v>0</v>
      </c>
      <c r="U1296" s="55">
        <v>810262858.75999999</v>
      </c>
      <c r="V1296" s="55">
        <v>0</v>
      </c>
      <c r="W1296" s="55">
        <v>0</v>
      </c>
      <c r="X1296" s="55">
        <v>0</v>
      </c>
      <c r="Y1296" s="55">
        <v>810262858.75999999</v>
      </c>
      <c r="Z1296" s="61">
        <f t="shared" si="68"/>
        <v>0</v>
      </c>
      <c r="AA1296" s="59" t="str">
        <f>HLOOKUP(F1296,'HY Financials'!$4:$4,1,0)</f>
        <v>HEHYBF</v>
      </c>
    </row>
    <row r="1297" spans="1:27">
      <c r="A1297" s="60" t="str">
        <f>IFERROR(VLOOKUP(J1297,'TB mapping'!A:D,4,0),0)</f>
        <v>Ignore</v>
      </c>
      <c r="B1297" s="60" t="str">
        <f>IFERROR(VLOOKUP(J1297,'TB mapping'!A:C,3,0),0)</f>
        <v>Ignore</v>
      </c>
      <c r="C1297" s="60" t="str">
        <f t="shared" si="66"/>
        <v>HEHYBFIgnore</v>
      </c>
      <c r="D1297" s="60" t="str">
        <f t="shared" si="67"/>
        <v>HEHYBFIgnore</v>
      </c>
      <c r="E1297" s="54" t="s">
        <v>790</v>
      </c>
      <c r="F1297" s="54" t="s">
        <v>1349</v>
      </c>
      <c r="G1297" s="54" t="s">
        <v>1350</v>
      </c>
      <c r="H1297" s="55">
        <v>303000</v>
      </c>
      <c r="I1297" s="54" t="s">
        <v>825</v>
      </c>
      <c r="J1297" s="55">
        <v>390405</v>
      </c>
      <c r="K1297" s="55">
        <v>0</v>
      </c>
      <c r="L1297" s="54" t="s">
        <v>828</v>
      </c>
      <c r="M1297" s="54" t="s">
        <v>793</v>
      </c>
      <c r="N1297" s="55">
        <v>-187385036.27000001</v>
      </c>
      <c r="O1297" s="55">
        <v>0</v>
      </c>
      <c r="P1297" s="55">
        <v>0</v>
      </c>
      <c r="Q1297" s="55">
        <v>0</v>
      </c>
      <c r="R1297" s="55">
        <v>-187385036.27000001</v>
      </c>
      <c r="S1297" s="55">
        <v>0</v>
      </c>
      <c r="T1297" s="55">
        <v>-187385036.27000001</v>
      </c>
      <c r="U1297" s="55">
        <v>0</v>
      </c>
      <c r="V1297" s="55">
        <v>0</v>
      </c>
      <c r="W1297" s="55">
        <v>0</v>
      </c>
      <c r="X1297" s="55">
        <v>-187385036.27000001</v>
      </c>
      <c r="Y1297" s="55">
        <v>0</v>
      </c>
      <c r="Z1297" s="61">
        <f t="shared" si="68"/>
        <v>0</v>
      </c>
      <c r="AA1297" s="59" t="str">
        <f>HLOOKUP(F1297,'HY Financials'!$4:$4,1,0)</f>
        <v>HEHYBF</v>
      </c>
    </row>
    <row r="1298" spans="1:27">
      <c r="A1298" s="60" t="str">
        <f>IFERROR(VLOOKUP(J1298,'TB mapping'!A:D,4,0),0)</f>
        <v>Ignore</v>
      </c>
      <c r="B1298" s="60" t="str">
        <f>IFERROR(VLOOKUP(J1298,'TB mapping'!A:C,3,0),0)</f>
        <v>Ignore</v>
      </c>
      <c r="C1298" s="60" t="str">
        <f t="shared" si="66"/>
        <v>HEHYBFIgnore</v>
      </c>
      <c r="D1298" s="60" t="str">
        <f t="shared" si="67"/>
        <v>HEHYBFIgnore</v>
      </c>
      <c r="E1298" s="54" t="s">
        <v>790</v>
      </c>
      <c r="F1298" s="54" t="s">
        <v>1349</v>
      </c>
      <c r="G1298" s="54" t="s">
        <v>1350</v>
      </c>
      <c r="H1298" s="55">
        <v>303000</v>
      </c>
      <c r="I1298" s="54" t="s">
        <v>825</v>
      </c>
      <c r="J1298" s="55">
        <v>390407</v>
      </c>
      <c r="K1298" s="55">
        <v>0</v>
      </c>
      <c r="L1298" s="54" t="s">
        <v>829</v>
      </c>
      <c r="M1298" s="54" t="s">
        <v>793</v>
      </c>
      <c r="N1298" s="55">
        <v>-82399557.280000001</v>
      </c>
      <c r="O1298" s="55">
        <v>0</v>
      </c>
      <c r="P1298" s="55">
        <v>0</v>
      </c>
      <c r="Q1298" s="55">
        <v>0</v>
      </c>
      <c r="R1298" s="55">
        <v>-82399557.280000001</v>
      </c>
      <c r="S1298" s="55">
        <v>0</v>
      </c>
      <c r="T1298" s="55">
        <v>-82399557.280000001</v>
      </c>
      <c r="U1298" s="55">
        <v>0</v>
      </c>
      <c r="V1298" s="55">
        <v>0</v>
      </c>
      <c r="W1298" s="55">
        <v>0</v>
      </c>
      <c r="X1298" s="55">
        <v>-82399557.280000001</v>
      </c>
      <c r="Y1298" s="55">
        <v>0</v>
      </c>
      <c r="Z1298" s="61">
        <f t="shared" si="68"/>
        <v>0</v>
      </c>
      <c r="AA1298" s="59" t="str">
        <f>HLOOKUP(F1298,'HY Financials'!$4:$4,1,0)</f>
        <v>HEHYBF</v>
      </c>
    </row>
    <row r="1299" spans="1:27">
      <c r="A1299" s="60" t="str">
        <f>IFERROR(VLOOKUP(J1299,'TB mapping'!A:D,4,0),0)</f>
        <v>Ignore</v>
      </c>
      <c r="B1299" s="60" t="str">
        <f>IFERROR(VLOOKUP(J1299,'TB mapping'!A:C,3,0),0)</f>
        <v>Ignore</v>
      </c>
      <c r="C1299" s="60" t="str">
        <f t="shared" si="66"/>
        <v>HEHYBFIgnore</v>
      </c>
      <c r="D1299" s="60" t="str">
        <f t="shared" si="67"/>
        <v>HEHYBFIgnore</v>
      </c>
      <c r="E1299" s="54" t="s">
        <v>790</v>
      </c>
      <c r="F1299" s="54" t="s">
        <v>1349</v>
      </c>
      <c r="G1299" s="54" t="s">
        <v>1350</v>
      </c>
      <c r="H1299" s="55">
        <v>303000</v>
      </c>
      <c r="I1299" s="54" t="s">
        <v>825</v>
      </c>
      <c r="J1299" s="55">
        <v>390409</v>
      </c>
      <c r="K1299" s="55">
        <v>0</v>
      </c>
      <c r="L1299" s="54" t="s">
        <v>830</v>
      </c>
      <c r="M1299" s="54" t="s">
        <v>793</v>
      </c>
      <c r="N1299" s="55">
        <v>-7917021.79</v>
      </c>
      <c r="O1299" s="55">
        <v>0</v>
      </c>
      <c r="P1299" s="55">
        <v>0</v>
      </c>
      <c r="Q1299" s="55">
        <v>0</v>
      </c>
      <c r="R1299" s="55">
        <v>-7917021.79</v>
      </c>
      <c r="S1299" s="55">
        <v>0</v>
      </c>
      <c r="T1299" s="55">
        <v>-7917021.79</v>
      </c>
      <c r="U1299" s="55">
        <v>0</v>
      </c>
      <c r="V1299" s="55">
        <v>0</v>
      </c>
      <c r="W1299" s="55">
        <v>0</v>
      </c>
      <c r="X1299" s="55">
        <v>-7917021.79</v>
      </c>
      <c r="Y1299" s="55">
        <v>0</v>
      </c>
      <c r="Z1299" s="61">
        <f t="shared" si="68"/>
        <v>0</v>
      </c>
      <c r="AA1299" s="59" t="str">
        <f>HLOOKUP(F1299,'HY Financials'!$4:$4,1,0)</f>
        <v>HEHYBF</v>
      </c>
    </row>
    <row r="1300" spans="1:27">
      <c r="A1300" s="60" t="str">
        <f>IFERROR(VLOOKUP(J1300,'TB mapping'!A:D,4,0),0)</f>
        <v>Ignore</v>
      </c>
      <c r="B1300" s="60" t="str">
        <f>IFERROR(VLOOKUP(J1300,'TB mapping'!A:C,3,0),0)</f>
        <v>Ignore</v>
      </c>
      <c r="C1300" s="60" t="str">
        <f t="shared" si="66"/>
        <v>HEHYBFIgnore</v>
      </c>
      <c r="D1300" s="60" t="str">
        <f t="shared" si="67"/>
        <v>HEHYBFIgnore</v>
      </c>
      <c r="E1300" s="54" t="s">
        <v>790</v>
      </c>
      <c r="F1300" s="54" t="s">
        <v>1349</v>
      </c>
      <c r="G1300" s="54" t="s">
        <v>1350</v>
      </c>
      <c r="H1300" s="55">
        <v>303000</v>
      </c>
      <c r="I1300" s="54" t="s">
        <v>825</v>
      </c>
      <c r="J1300" s="55">
        <v>390445</v>
      </c>
      <c r="K1300" s="55">
        <v>0</v>
      </c>
      <c r="L1300" s="54" t="s">
        <v>881</v>
      </c>
      <c r="M1300" s="54" t="s">
        <v>793</v>
      </c>
      <c r="N1300" s="55">
        <v>-42452.05</v>
      </c>
      <c r="O1300" s="55">
        <v>0</v>
      </c>
      <c r="P1300" s="55">
        <v>0</v>
      </c>
      <c r="Q1300" s="55">
        <v>0</v>
      </c>
      <c r="R1300" s="55">
        <v>-42452.05</v>
      </c>
      <c r="S1300" s="55">
        <v>0</v>
      </c>
      <c r="T1300" s="55">
        <v>-42452.05</v>
      </c>
      <c r="U1300" s="55">
        <v>0</v>
      </c>
      <c r="V1300" s="55">
        <v>0</v>
      </c>
      <c r="W1300" s="55">
        <v>0</v>
      </c>
      <c r="X1300" s="55">
        <v>-42452.05</v>
      </c>
      <c r="Y1300" s="55">
        <v>0</v>
      </c>
      <c r="Z1300" s="61">
        <f t="shared" si="68"/>
        <v>0</v>
      </c>
      <c r="AA1300" s="59" t="str">
        <f>HLOOKUP(F1300,'HY Financials'!$4:$4,1,0)</f>
        <v>HEHYBF</v>
      </c>
    </row>
    <row r="1301" spans="1:27">
      <c r="A1301" s="60" t="str">
        <f>IFERROR(VLOOKUP(J1301,'TB mapping'!A:D,4,0),0)</f>
        <v>Ignore</v>
      </c>
      <c r="B1301" s="60" t="str">
        <f>IFERROR(VLOOKUP(J1301,'TB mapping'!A:C,3,0),0)</f>
        <v>Ignore</v>
      </c>
      <c r="C1301" s="60" t="str">
        <f t="shared" si="66"/>
        <v>HEHYBFIgnore</v>
      </c>
      <c r="D1301" s="60" t="str">
        <f t="shared" si="67"/>
        <v>HEHYBFIgnore</v>
      </c>
      <c r="E1301" s="54" t="s">
        <v>790</v>
      </c>
      <c r="F1301" s="54" t="s">
        <v>1349</v>
      </c>
      <c r="G1301" s="54" t="s">
        <v>1350</v>
      </c>
      <c r="H1301" s="55">
        <v>303000</v>
      </c>
      <c r="I1301" s="54" t="s">
        <v>825</v>
      </c>
      <c r="J1301" s="55">
        <v>390446</v>
      </c>
      <c r="K1301" s="55">
        <v>0</v>
      </c>
      <c r="L1301" s="54" t="s">
        <v>1066</v>
      </c>
      <c r="M1301" s="54" t="s">
        <v>793</v>
      </c>
      <c r="N1301" s="55">
        <v>-2180.11</v>
      </c>
      <c r="O1301" s="55">
        <v>0</v>
      </c>
      <c r="P1301" s="55">
        <v>0</v>
      </c>
      <c r="Q1301" s="55">
        <v>0</v>
      </c>
      <c r="R1301" s="55">
        <v>-2180.11</v>
      </c>
      <c r="S1301" s="55">
        <v>0</v>
      </c>
      <c r="T1301" s="55">
        <v>-2180.11</v>
      </c>
      <c r="U1301" s="55">
        <v>0</v>
      </c>
      <c r="V1301" s="55">
        <v>0</v>
      </c>
      <c r="W1301" s="55">
        <v>0</v>
      </c>
      <c r="X1301" s="55">
        <v>-2180.11</v>
      </c>
      <c r="Y1301" s="55">
        <v>0</v>
      </c>
      <c r="Z1301" s="61">
        <f t="shared" si="68"/>
        <v>0</v>
      </c>
      <c r="AA1301" s="59" t="str">
        <f>HLOOKUP(F1301,'HY Financials'!$4:$4,1,0)</f>
        <v>HEHYBF</v>
      </c>
    </row>
    <row r="1302" spans="1:27">
      <c r="A1302" s="60">
        <f>IFERROR(VLOOKUP(J1302,'TB mapping'!A:D,4,0),0)</f>
        <v>0</v>
      </c>
      <c r="B1302" s="60">
        <f>IFERROR(VLOOKUP(J1302,'TB mapping'!A:C,3,0),0)</f>
        <v>5.3</v>
      </c>
      <c r="C1302" s="60" t="str">
        <f t="shared" si="66"/>
        <v>HEHYBF0</v>
      </c>
      <c r="D1302" s="60" t="str">
        <f t="shared" si="67"/>
        <v>HEHYBF5.3</v>
      </c>
      <c r="E1302" s="54" t="s">
        <v>790</v>
      </c>
      <c r="F1302" s="54" t="s">
        <v>1349</v>
      </c>
      <c r="G1302" s="54" t="s">
        <v>1350</v>
      </c>
      <c r="H1302" s="55">
        <v>410000</v>
      </c>
      <c r="I1302" s="54" t="s">
        <v>931</v>
      </c>
      <c r="J1302" s="55">
        <v>411100</v>
      </c>
      <c r="K1302" s="55">
        <v>0</v>
      </c>
      <c r="L1302" s="54" t="s">
        <v>996</v>
      </c>
      <c r="M1302" s="54" t="s">
        <v>793</v>
      </c>
      <c r="N1302" s="55">
        <v>0</v>
      </c>
      <c r="O1302" s="55">
        <v>507578283.13999999</v>
      </c>
      <c r="P1302" s="55">
        <v>0</v>
      </c>
      <c r="Q1302" s="55">
        <v>219522684.65000001</v>
      </c>
      <c r="R1302" s="55">
        <v>0</v>
      </c>
      <c r="S1302" s="55">
        <v>727100967.78999996</v>
      </c>
      <c r="T1302" s="55">
        <v>0</v>
      </c>
      <c r="U1302" s="55">
        <v>507578283.13999999</v>
      </c>
      <c r="V1302" s="55">
        <v>0</v>
      </c>
      <c r="W1302" s="55">
        <v>219522684.65000001</v>
      </c>
      <c r="X1302" s="55">
        <v>0</v>
      </c>
      <c r="Y1302" s="55">
        <v>727100967.78999996</v>
      </c>
      <c r="Z1302" s="61">
        <f t="shared" si="68"/>
        <v>21.952268465</v>
      </c>
      <c r="AA1302" s="59" t="str">
        <f>HLOOKUP(F1302,'HY Financials'!$4:$4,1,0)</f>
        <v>HEHYBF</v>
      </c>
    </row>
    <row r="1303" spans="1:27">
      <c r="A1303" s="60">
        <f>IFERROR(VLOOKUP(J1303,'TB mapping'!A:D,4,0),0)</f>
        <v>0</v>
      </c>
      <c r="B1303" s="60">
        <f>IFERROR(VLOOKUP(J1303,'TB mapping'!A:C,3,0),0)</f>
        <v>5.3</v>
      </c>
      <c r="C1303" s="60" t="str">
        <f t="shared" si="66"/>
        <v>HEHYBF0</v>
      </c>
      <c r="D1303" s="60" t="str">
        <f t="shared" si="67"/>
        <v>HEHYBF5.3</v>
      </c>
      <c r="E1303" s="54" t="s">
        <v>790</v>
      </c>
      <c r="F1303" s="54" t="s">
        <v>1349</v>
      </c>
      <c r="G1303" s="54" t="s">
        <v>1350</v>
      </c>
      <c r="H1303" s="55">
        <v>410000</v>
      </c>
      <c r="I1303" s="54" t="s">
        <v>931</v>
      </c>
      <c r="J1303" s="55">
        <v>412120</v>
      </c>
      <c r="K1303" s="55">
        <v>0</v>
      </c>
      <c r="L1303" s="54" t="s">
        <v>932</v>
      </c>
      <c r="M1303" s="54" t="s">
        <v>793</v>
      </c>
      <c r="N1303" s="55">
        <v>0</v>
      </c>
      <c r="O1303" s="55">
        <v>0</v>
      </c>
      <c r="P1303" s="55">
        <v>0</v>
      </c>
      <c r="Q1303" s="55">
        <v>3528900</v>
      </c>
      <c r="R1303" s="55">
        <v>0</v>
      </c>
      <c r="S1303" s="55">
        <v>3528900</v>
      </c>
      <c r="T1303" s="55">
        <v>0</v>
      </c>
      <c r="U1303" s="55">
        <v>0</v>
      </c>
      <c r="V1303" s="55">
        <v>0</v>
      </c>
      <c r="W1303" s="55">
        <v>3528900</v>
      </c>
      <c r="X1303" s="55">
        <v>0</v>
      </c>
      <c r="Y1303" s="55">
        <v>3528900</v>
      </c>
      <c r="Z1303" s="61">
        <f t="shared" si="68"/>
        <v>0.35288999999999998</v>
      </c>
      <c r="AA1303" s="59" t="str">
        <f>HLOOKUP(F1303,'HY Financials'!$4:$4,1,0)</f>
        <v>HEHYBF</v>
      </c>
    </row>
    <row r="1304" spans="1:27">
      <c r="A1304" s="60">
        <f>IFERROR(VLOOKUP(J1304,'TB mapping'!A:D,4,0),0)</f>
        <v>0</v>
      </c>
      <c r="B1304" s="60">
        <f>IFERROR(VLOOKUP(J1304,'TB mapping'!A:C,3,0),0)</f>
        <v>5.3</v>
      </c>
      <c r="C1304" s="60" t="str">
        <f t="shared" si="66"/>
        <v>HEHYBF0</v>
      </c>
      <c r="D1304" s="60" t="str">
        <f t="shared" si="67"/>
        <v>HEHYBF5.3</v>
      </c>
      <c r="E1304" s="54" t="s">
        <v>790</v>
      </c>
      <c r="F1304" s="54" t="s">
        <v>1349</v>
      </c>
      <c r="G1304" s="54" t="s">
        <v>1350</v>
      </c>
      <c r="H1304" s="55">
        <v>410000</v>
      </c>
      <c r="I1304" s="54" t="s">
        <v>931</v>
      </c>
      <c r="J1304" s="55">
        <v>412130</v>
      </c>
      <c r="K1304" s="55">
        <v>0</v>
      </c>
      <c r="L1304" s="54" t="s">
        <v>933</v>
      </c>
      <c r="M1304" s="54" t="s">
        <v>793</v>
      </c>
      <c r="N1304" s="55">
        <v>0</v>
      </c>
      <c r="O1304" s="55">
        <v>1370488</v>
      </c>
      <c r="P1304" s="55">
        <v>0</v>
      </c>
      <c r="Q1304" s="55">
        <v>0</v>
      </c>
      <c r="R1304" s="55">
        <v>0</v>
      </c>
      <c r="S1304" s="55">
        <v>1370488</v>
      </c>
      <c r="T1304" s="55">
        <v>0</v>
      </c>
      <c r="U1304" s="55">
        <v>1370488</v>
      </c>
      <c r="V1304" s="55">
        <v>0</v>
      </c>
      <c r="W1304" s="55">
        <v>0</v>
      </c>
      <c r="X1304" s="55">
        <v>0</v>
      </c>
      <c r="Y1304" s="55">
        <v>1370488</v>
      </c>
      <c r="Z1304" s="61">
        <f t="shared" si="68"/>
        <v>0</v>
      </c>
      <c r="AA1304" s="59" t="str">
        <f>HLOOKUP(F1304,'HY Financials'!$4:$4,1,0)</f>
        <v>HEHYBF</v>
      </c>
    </row>
    <row r="1305" spans="1:27">
      <c r="A1305" s="60">
        <f>IFERROR(VLOOKUP(J1305,'TB mapping'!A:D,4,0),0)</f>
        <v>0</v>
      </c>
      <c r="B1305" s="60">
        <f>IFERROR(VLOOKUP(J1305,'TB mapping'!A:C,3,0),0)</f>
        <v>5.3</v>
      </c>
      <c r="C1305" s="60" t="str">
        <f t="shared" si="66"/>
        <v>HEHYBF0</v>
      </c>
      <c r="D1305" s="60" t="str">
        <f t="shared" si="67"/>
        <v>HEHYBF5.3</v>
      </c>
      <c r="E1305" s="54" t="s">
        <v>790</v>
      </c>
      <c r="F1305" s="54" t="s">
        <v>1349</v>
      </c>
      <c r="G1305" s="54" t="s">
        <v>1350</v>
      </c>
      <c r="H1305" s="55">
        <v>410000</v>
      </c>
      <c r="I1305" s="54" t="s">
        <v>931</v>
      </c>
      <c r="J1305" s="55">
        <v>412135</v>
      </c>
      <c r="K1305" s="55">
        <v>0</v>
      </c>
      <c r="L1305" s="54" t="s">
        <v>934</v>
      </c>
      <c r="M1305" s="54" t="s">
        <v>793</v>
      </c>
      <c r="N1305" s="55">
        <v>0</v>
      </c>
      <c r="O1305" s="55">
        <v>1269660.02</v>
      </c>
      <c r="P1305" s="55">
        <v>0</v>
      </c>
      <c r="Q1305" s="55">
        <v>0</v>
      </c>
      <c r="R1305" s="55">
        <v>0</v>
      </c>
      <c r="S1305" s="55">
        <v>1269660.02</v>
      </c>
      <c r="T1305" s="55">
        <v>0</v>
      </c>
      <c r="U1305" s="55">
        <v>1269660.02</v>
      </c>
      <c r="V1305" s="55">
        <v>0</v>
      </c>
      <c r="W1305" s="55">
        <v>0</v>
      </c>
      <c r="X1305" s="55">
        <v>0</v>
      </c>
      <c r="Y1305" s="55">
        <v>1269660.02</v>
      </c>
      <c r="Z1305" s="61">
        <f t="shared" si="68"/>
        <v>0</v>
      </c>
      <c r="AA1305" s="59" t="str">
        <f>HLOOKUP(F1305,'HY Financials'!$4:$4,1,0)</f>
        <v>HEHYBF</v>
      </c>
    </row>
    <row r="1306" spans="1:27">
      <c r="A1306" s="60">
        <f>IFERROR(VLOOKUP(J1306,'TB mapping'!A:D,4,0),0)</f>
        <v>0</v>
      </c>
      <c r="B1306" s="60" t="str">
        <f>IFERROR(VLOOKUP(J1306,'TB mapping'!A:C,3,0),0)</f>
        <v>ignore</v>
      </c>
      <c r="C1306" s="60" t="str">
        <f t="shared" si="66"/>
        <v>HEHYBF0</v>
      </c>
      <c r="D1306" s="60" t="str">
        <f t="shared" si="67"/>
        <v>HEHYBFignore</v>
      </c>
      <c r="E1306" s="54" t="s">
        <v>790</v>
      </c>
      <c r="F1306" s="54" t="s">
        <v>1349</v>
      </c>
      <c r="G1306" s="54" t="s">
        <v>1350</v>
      </c>
      <c r="H1306" s="55">
        <v>430000</v>
      </c>
      <c r="I1306" s="54" t="s">
        <v>831</v>
      </c>
      <c r="J1306" s="55">
        <v>431100</v>
      </c>
      <c r="K1306" s="55">
        <v>0</v>
      </c>
      <c r="L1306" s="54" t="s">
        <v>997</v>
      </c>
      <c r="M1306" s="54" t="s">
        <v>793</v>
      </c>
      <c r="N1306" s="55">
        <v>0</v>
      </c>
      <c r="O1306" s="55">
        <v>1306246352.6600001</v>
      </c>
      <c r="P1306" s="55">
        <v>-237879205.16</v>
      </c>
      <c r="Q1306" s="55">
        <v>0</v>
      </c>
      <c r="R1306" s="55">
        <v>0</v>
      </c>
      <c r="S1306" s="55">
        <v>1068367147.5</v>
      </c>
      <c r="T1306" s="55">
        <v>0</v>
      </c>
      <c r="U1306" s="55">
        <v>1306246352.6600001</v>
      </c>
      <c r="V1306" s="55">
        <v>-237879205.16</v>
      </c>
      <c r="W1306" s="55">
        <v>0</v>
      </c>
      <c r="X1306" s="55">
        <v>0</v>
      </c>
      <c r="Y1306" s="55">
        <v>1068367147.5</v>
      </c>
      <c r="Z1306" s="61">
        <f t="shared" si="68"/>
        <v>-23.787920516</v>
      </c>
      <c r="AA1306" s="59" t="str">
        <f>HLOOKUP(F1306,'HY Financials'!$4:$4,1,0)</f>
        <v>HEHYBF</v>
      </c>
    </row>
    <row r="1307" spans="1:27">
      <c r="A1307" s="60">
        <f>IFERROR(VLOOKUP(J1307,'TB mapping'!A:D,4,0),0)</f>
        <v>0</v>
      </c>
      <c r="B1307" s="60" t="str">
        <f>IFERROR(VLOOKUP(J1307,'TB mapping'!A:C,3,0),0)</f>
        <v>ignore</v>
      </c>
      <c r="C1307" s="60" t="str">
        <f t="shared" si="66"/>
        <v>HEHYBF0</v>
      </c>
      <c r="D1307" s="60" t="str">
        <f t="shared" si="67"/>
        <v>HEHYBFignore</v>
      </c>
      <c r="E1307" s="54" t="s">
        <v>790</v>
      </c>
      <c r="F1307" s="54" t="s">
        <v>1349</v>
      </c>
      <c r="G1307" s="54" t="s">
        <v>1350</v>
      </c>
      <c r="H1307" s="55">
        <v>430000</v>
      </c>
      <c r="I1307" s="54" t="s">
        <v>831</v>
      </c>
      <c r="J1307" s="55">
        <v>432120</v>
      </c>
      <c r="K1307" s="55">
        <v>0</v>
      </c>
      <c r="L1307" s="54" t="s">
        <v>832</v>
      </c>
      <c r="M1307" s="54" t="s">
        <v>793</v>
      </c>
      <c r="N1307" s="55">
        <v>0</v>
      </c>
      <c r="O1307" s="55">
        <v>3465082.69</v>
      </c>
      <c r="P1307" s="55">
        <v>-5590753</v>
      </c>
      <c r="Q1307" s="55">
        <v>0</v>
      </c>
      <c r="R1307" s="55">
        <v>-2125670.31</v>
      </c>
      <c r="S1307" s="55">
        <v>0</v>
      </c>
      <c r="T1307" s="55">
        <v>0</v>
      </c>
      <c r="U1307" s="55">
        <v>3465082.69</v>
      </c>
      <c r="V1307" s="55">
        <v>-5590753</v>
      </c>
      <c r="W1307" s="55">
        <v>0</v>
      </c>
      <c r="X1307" s="55">
        <v>-2125670.31</v>
      </c>
      <c r="Y1307" s="55">
        <v>0</v>
      </c>
      <c r="Z1307" s="61">
        <f t="shared" si="68"/>
        <v>-0.55907530000000005</v>
      </c>
      <c r="AA1307" s="59" t="str">
        <f>HLOOKUP(F1307,'HY Financials'!$4:$4,1,0)</f>
        <v>HEHYBF</v>
      </c>
    </row>
    <row r="1308" spans="1:27">
      <c r="A1308" s="60">
        <f>IFERROR(VLOOKUP(J1308,'TB mapping'!A:D,4,0),0)</f>
        <v>0</v>
      </c>
      <c r="B1308" s="60" t="str">
        <f>IFERROR(VLOOKUP(J1308,'TB mapping'!A:C,3,0),0)</f>
        <v>ignore</v>
      </c>
      <c r="C1308" s="60" t="str">
        <f t="shared" si="66"/>
        <v>HEHYBF0</v>
      </c>
      <c r="D1308" s="60" t="str">
        <f t="shared" si="67"/>
        <v>HEHYBFignore</v>
      </c>
      <c r="E1308" s="54" t="s">
        <v>790</v>
      </c>
      <c r="F1308" s="54" t="s">
        <v>1349</v>
      </c>
      <c r="G1308" s="54" t="s">
        <v>1350</v>
      </c>
      <c r="H1308" s="55">
        <v>430000</v>
      </c>
      <c r="I1308" s="54" t="s">
        <v>831</v>
      </c>
      <c r="J1308" s="55">
        <v>432130</v>
      </c>
      <c r="K1308" s="55">
        <v>0</v>
      </c>
      <c r="L1308" s="54" t="s">
        <v>935</v>
      </c>
      <c r="M1308" s="54" t="s">
        <v>793</v>
      </c>
      <c r="N1308" s="55">
        <v>-2411346</v>
      </c>
      <c r="O1308" s="55">
        <v>0</v>
      </c>
      <c r="P1308" s="55">
        <v>-13316558</v>
      </c>
      <c r="Q1308" s="55">
        <v>0</v>
      </c>
      <c r="R1308" s="55">
        <v>-15727904</v>
      </c>
      <c r="S1308" s="55">
        <v>0</v>
      </c>
      <c r="T1308" s="55">
        <v>-2411346</v>
      </c>
      <c r="U1308" s="55">
        <v>0</v>
      </c>
      <c r="V1308" s="55">
        <v>-13316558</v>
      </c>
      <c r="W1308" s="55">
        <v>0</v>
      </c>
      <c r="X1308" s="55">
        <v>-15727904</v>
      </c>
      <c r="Y1308" s="55">
        <v>0</v>
      </c>
      <c r="Z1308" s="61">
        <f t="shared" si="68"/>
        <v>-1.3316558000000001</v>
      </c>
      <c r="AA1308" s="59" t="str">
        <f>HLOOKUP(F1308,'HY Financials'!$4:$4,1,0)</f>
        <v>HEHYBF</v>
      </c>
    </row>
    <row r="1309" spans="1:27">
      <c r="A1309" s="60">
        <f>IFERROR(VLOOKUP(J1309,'TB mapping'!A:D,4,0),0)</f>
        <v>0</v>
      </c>
      <c r="B1309" s="60">
        <f>IFERROR(VLOOKUP(J1309,'TB mapping'!A:C,3,0),0)</f>
        <v>5.0999999999999996</v>
      </c>
      <c r="C1309" s="60" t="str">
        <f t="shared" si="66"/>
        <v>HEHYBF0</v>
      </c>
      <c r="D1309" s="60" t="str">
        <f t="shared" si="67"/>
        <v>HEHYBF5.1</v>
      </c>
      <c r="E1309" s="54" t="s">
        <v>790</v>
      </c>
      <c r="F1309" s="54" t="s">
        <v>1349</v>
      </c>
      <c r="G1309" s="54" t="s">
        <v>1350</v>
      </c>
      <c r="H1309" s="55">
        <v>450000</v>
      </c>
      <c r="I1309" s="54" t="s">
        <v>834</v>
      </c>
      <c r="J1309" s="55">
        <v>451100</v>
      </c>
      <c r="K1309" s="55">
        <v>0</v>
      </c>
      <c r="L1309" s="54" t="s">
        <v>998</v>
      </c>
      <c r="M1309" s="54" t="s">
        <v>793</v>
      </c>
      <c r="N1309" s="55">
        <v>0</v>
      </c>
      <c r="O1309" s="55">
        <v>21233560</v>
      </c>
      <c r="P1309" s="55">
        <v>0</v>
      </c>
      <c r="Q1309" s="55">
        <v>8975000</v>
      </c>
      <c r="R1309" s="55">
        <v>0</v>
      </c>
      <c r="S1309" s="55">
        <v>30208560</v>
      </c>
      <c r="T1309" s="55">
        <v>0</v>
      </c>
      <c r="U1309" s="55">
        <v>21233560</v>
      </c>
      <c r="V1309" s="55">
        <v>0</v>
      </c>
      <c r="W1309" s="55">
        <v>8975000</v>
      </c>
      <c r="X1309" s="55">
        <v>0</v>
      </c>
      <c r="Y1309" s="55">
        <v>30208560</v>
      </c>
      <c r="Z1309" s="61">
        <f t="shared" si="68"/>
        <v>0.89749999999999996</v>
      </c>
      <c r="AA1309" s="59" t="str">
        <f>HLOOKUP(F1309,'HY Financials'!$4:$4,1,0)</f>
        <v>HEHYBF</v>
      </c>
    </row>
    <row r="1310" spans="1:27">
      <c r="A1310" s="60">
        <f>IFERROR(VLOOKUP(J1310,'TB mapping'!A:D,4,0),0)</f>
        <v>0</v>
      </c>
      <c r="B1310" s="60">
        <f>IFERROR(VLOOKUP(J1310,'TB mapping'!A:C,3,0),0)</f>
        <v>5.2</v>
      </c>
      <c r="C1310" s="60" t="str">
        <f t="shared" si="66"/>
        <v>HEHYBF0</v>
      </c>
      <c r="D1310" s="60" t="str">
        <f t="shared" si="67"/>
        <v>HEHYBF5.2</v>
      </c>
      <c r="E1310" s="54" t="s">
        <v>790</v>
      </c>
      <c r="F1310" s="54" t="s">
        <v>1349</v>
      </c>
      <c r="G1310" s="54" t="s">
        <v>1350</v>
      </c>
      <c r="H1310" s="55">
        <v>450000</v>
      </c>
      <c r="I1310" s="54" t="s">
        <v>834</v>
      </c>
      <c r="J1310" s="55">
        <v>452120</v>
      </c>
      <c r="K1310" s="55">
        <v>0</v>
      </c>
      <c r="L1310" s="54" t="s">
        <v>835</v>
      </c>
      <c r="M1310" s="54" t="s">
        <v>793</v>
      </c>
      <c r="N1310" s="55">
        <v>0</v>
      </c>
      <c r="O1310" s="55">
        <v>17351865.73</v>
      </c>
      <c r="P1310" s="55">
        <v>0</v>
      </c>
      <c r="Q1310" s="55">
        <v>17237367.100000001</v>
      </c>
      <c r="R1310" s="55">
        <v>0</v>
      </c>
      <c r="S1310" s="55">
        <v>34589232.829999998</v>
      </c>
      <c r="T1310" s="55">
        <v>0</v>
      </c>
      <c r="U1310" s="55">
        <v>17351865.73</v>
      </c>
      <c r="V1310" s="55">
        <v>0</v>
      </c>
      <c r="W1310" s="55">
        <v>17237367.100000001</v>
      </c>
      <c r="X1310" s="55">
        <v>0</v>
      </c>
      <c r="Y1310" s="55">
        <v>34589232.829999998</v>
      </c>
      <c r="Z1310" s="61">
        <f t="shared" si="68"/>
        <v>1.7237367100000001</v>
      </c>
      <c r="AA1310" s="59" t="str">
        <f>HLOOKUP(F1310,'HY Financials'!$4:$4,1,0)</f>
        <v>HEHYBF</v>
      </c>
    </row>
    <row r="1311" spans="1:27">
      <c r="A1311" s="60">
        <f>IFERROR(VLOOKUP(J1311,'TB mapping'!A:D,4,0),0)</f>
        <v>0</v>
      </c>
      <c r="B1311" s="60">
        <f>IFERROR(VLOOKUP(J1311,'TB mapping'!A:C,3,0),0)</f>
        <v>5.2</v>
      </c>
      <c r="C1311" s="60" t="str">
        <f t="shared" si="66"/>
        <v>HEHYBF0</v>
      </c>
      <c r="D1311" s="60" t="str">
        <f t="shared" si="67"/>
        <v>HEHYBF5.2</v>
      </c>
      <c r="E1311" s="54" t="s">
        <v>790</v>
      </c>
      <c r="F1311" s="54" t="s">
        <v>1349</v>
      </c>
      <c r="G1311" s="54" t="s">
        <v>1350</v>
      </c>
      <c r="H1311" s="55">
        <v>450000</v>
      </c>
      <c r="I1311" s="54" t="s">
        <v>834</v>
      </c>
      <c r="J1311" s="55">
        <v>452130</v>
      </c>
      <c r="K1311" s="55">
        <v>0</v>
      </c>
      <c r="L1311" s="54" t="s">
        <v>937</v>
      </c>
      <c r="M1311" s="54" t="s">
        <v>793</v>
      </c>
      <c r="N1311" s="55">
        <v>0</v>
      </c>
      <c r="O1311" s="55">
        <v>22237031.879999999</v>
      </c>
      <c r="P1311" s="55">
        <v>0</v>
      </c>
      <c r="Q1311" s="55">
        <v>22439388.890000001</v>
      </c>
      <c r="R1311" s="55">
        <v>0</v>
      </c>
      <c r="S1311" s="55">
        <v>44676420.770000003</v>
      </c>
      <c r="T1311" s="55">
        <v>0</v>
      </c>
      <c r="U1311" s="55">
        <v>22237031.879999999</v>
      </c>
      <c r="V1311" s="55">
        <v>0</v>
      </c>
      <c r="W1311" s="55">
        <v>22439388.890000001</v>
      </c>
      <c r="X1311" s="55">
        <v>0</v>
      </c>
      <c r="Y1311" s="55">
        <v>44676420.770000003</v>
      </c>
      <c r="Z1311" s="61">
        <f t="shared" si="68"/>
        <v>2.2439388890000003</v>
      </c>
      <c r="AA1311" s="59" t="str">
        <f>HLOOKUP(F1311,'HY Financials'!$4:$4,1,0)</f>
        <v>HEHYBF</v>
      </c>
    </row>
    <row r="1312" spans="1:27">
      <c r="A1312" s="60">
        <f>IFERROR(VLOOKUP(J1312,'TB mapping'!A:D,4,0),0)</f>
        <v>0</v>
      </c>
      <c r="B1312" s="60">
        <f>IFERROR(VLOOKUP(J1312,'TB mapping'!A:C,3,0),0)</f>
        <v>5.2</v>
      </c>
      <c r="C1312" s="60" t="str">
        <f t="shared" si="66"/>
        <v>HEHYBF0</v>
      </c>
      <c r="D1312" s="60" t="str">
        <f t="shared" si="67"/>
        <v>HEHYBF5.2</v>
      </c>
      <c r="E1312" s="54" t="s">
        <v>790</v>
      </c>
      <c r="F1312" s="54" t="s">
        <v>1349</v>
      </c>
      <c r="G1312" s="54" t="s">
        <v>1350</v>
      </c>
      <c r="H1312" s="55">
        <v>450000</v>
      </c>
      <c r="I1312" s="54" t="s">
        <v>834</v>
      </c>
      <c r="J1312" s="55">
        <v>452135</v>
      </c>
      <c r="K1312" s="55">
        <v>0</v>
      </c>
      <c r="L1312" s="54" t="s">
        <v>938</v>
      </c>
      <c r="M1312" s="54" t="s">
        <v>793</v>
      </c>
      <c r="N1312" s="55">
        <v>0</v>
      </c>
      <c r="O1312" s="55">
        <v>894819.43</v>
      </c>
      <c r="P1312" s="55">
        <v>0</v>
      </c>
      <c r="Q1312" s="55">
        <v>0</v>
      </c>
      <c r="R1312" s="55">
        <v>0</v>
      </c>
      <c r="S1312" s="55">
        <v>894819.43</v>
      </c>
      <c r="T1312" s="55">
        <v>0</v>
      </c>
      <c r="U1312" s="55">
        <v>894819.43</v>
      </c>
      <c r="V1312" s="55">
        <v>0</v>
      </c>
      <c r="W1312" s="55">
        <v>0</v>
      </c>
      <c r="X1312" s="55">
        <v>0</v>
      </c>
      <c r="Y1312" s="55">
        <v>894819.43</v>
      </c>
      <c r="Z1312" s="61">
        <f t="shared" si="68"/>
        <v>0</v>
      </c>
      <c r="AA1312" s="59" t="str">
        <f>HLOOKUP(F1312,'HY Financials'!$4:$4,1,0)</f>
        <v>HEHYBF</v>
      </c>
    </row>
    <row r="1313" spans="1:30">
      <c r="A1313" s="60">
        <f>IFERROR(VLOOKUP(J1313,'TB mapping'!A:D,4,0),0)</f>
        <v>0</v>
      </c>
      <c r="B1313" s="60">
        <f>IFERROR(VLOOKUP(J1313,'TB mapping'!A:C,3,0),0)</f>
        <v>5.2</v>
      </c>
      <c r="C1313" s="60" t="str">
        <f t="shared" si="66"/>
        <v>HEHYBF0</v>
      </c>
      <c r="D1313" s="60" t="str">
        <f t="shared" si="67"/>
        <v>HEHYBF5.2</v>
      </c>
      <c r="E1313" s="54" t="s">
        <v>790</v>
      </c>
      <c r="F1313" s="54" t="s">
        <v>1349</v>
      </c>
      <c r="G1313" s="54" t="s">
        <v>1350</v>
      </c>
      <c r="H1313" s="55">
        <v>450000</v>
      </c>
      <c r="I1313" s="54" t="s">
        <v>834</v>
      </c>
      <c r="J1313" s="55">
        <v>452229</v>
      </c>
      <c r="K1313" s="55">
        <v>0</v>
      </c>
      <c r="L1313" s="54" t="s">
        <v>837</v>
      </c>
      <c r="M1313" s="54" t="s">
        <v>793</v>
      </c>
      <c r="N1313" s="55">
        <v>0</v>
      </c>
      <c r="O1313" s="55">
        <v>835.39</v>
      </c>
      <c r="P1313" s="55">
        <v>0</v>
      </c>
      <c r="Q1313" s="55">
        <v>5287.58</v>
      </c>
      <c r="R1313" s="55">
        <v>0</v>
      </c>
      <c r="S1313" s="55">
        <v>6122.97</v>
      </c>
      <c r="T1313" s="55">
        <v>0</v>
      </c>
      <c r="U1313" s="55">
        <v>835.39</v>
      </c>
      <c r="V1313" s="55">
        <v>0</v>
      </c>
      <c r="W1313" s="55">
        <v>5287.58</v>
      </c>
      <c r="X1313" s="55">
        <v>0</v>
      </c>
      <c r="Y1313" s="55">
        <v>6122.97</v>
      </c>
      <c r="Z1313" s="61">
        <f t="shared" si="68"/>
        <v>5.2875799999999994E-4</v>
      </c>
      <c r="AA1313" s="59" t="str">
        <f>HLOOKUP(F1313,'HY Financials'!$4:$4,1,0)</f>
        <v>HEHYBF</v>
      </c>
    </row>
    <row r="1314" spans="1:30">
      <c r="A1314" s="60">
        <f>IFERROR(VLOOKUP(J1314,'TB mapping'!A:D,4,0),0)</f>
        <v>0</v>
      </c>
      <c r="B1314" s="60">
        <f>IFERROR(VLOOKUP(J1314,'TB mapping'!A:C,3,0),0)</f>
        <v>5.2</v>
      </c>
      <c r="C1314" s="60" t="str">
        <f t="shared" si="66"/>
        <v>HEHYBF0</v>
      </c>
      <c r="D1314" s="60" t="str">
        <f t="shared" si="67"/>
        <v>HEHYBF5.2</v>
      </c>
      <c r="E1314" s="54" t="s">
        <v>790</v>
      </c>
      <c r="F1314" s="54" t="s">
        <v>1349</v>
      </c>
      <c r="G1314" s="54" t="s">
        <v>1350</v>
      </c>
      <c r="H1314" s="55">
        <v>450000</v>
      </c>
      <c r="I1314" s="54" t="s">
        <v>834</v>
      </c>
      <c r="J1314" s="55">
        <v>452230</v>
      </c>
      <c r="K1314" s="55">
        <v>0</v>
      </c>
      <c r="L1314" s="54" t="s">
        <v>838</v>
      </c>
      <c r="M1314" s="54" t="s">
        <v>793</v>
      </c>
      <c r="N1314" s="55">
        <v>0</v>
      </c>
      <c r="O1314" s="55">
        <v>1935974.54</v>
      </c>
      <c r="P1314" s="55">
        <v>0</v>
      </c>
      <c r="Q1314" s="55">
        <v>713350.49</v>
      </c>
      <c r="R1314" s="55">
        <v>0</v>
      </c>
      <c r="S1314" s="55">
        <v>2649325.0300000003</v>
      </c>
      <c r="T1314" s="55">
        <v>0</v>
      </c>
      <c r="U1314" s="55">
        <v>1935974.54</v>
      </c>
      <c r="V1314" s="55">
        <v>0</v>
      </c>
      <c r="W1314" s="55">
        <v>713350.49</v>
      </c>
      <c r="X1314" s="55">
        <v>0</v>
      </c>
      <c r="Y1314" s="55">
        <v>2649325.0300000003</v>
      </c>
      <c r="Z1314" s="61">
        <f t="shared" si="68"/>
        <v>7.1335048999999998E-2</v>
      </c>
      <c r="AA1314" s="59" t="str">
        <f>HLOOKUP(F1314,'HY Financials'!$4:$4,1,0)</f>
        <v>HEHYBF</v>
      </c>
    </row>
    <row r="1315" spans="1:30">
      <c r="A1315" s="60">
        <f>IFERROR(VLOOKUP(J1315,'TB mapping'!A:D,4,0),0)</f>
        <v>0</v>
      </c>
      <c r="B1315" s="60">
        <f>IFERROR(VLOOKUP(J1315,'TB mapping'!A:C,3,0),0)</f>
        <v>5.2</v>
      </c>
      <c r="C1315" s="60" t="str">
        <f t="shared" si="66"/>
        <v>HEHYBF0</v>
      </c>
      <c r="D1315" s="60" t="str">
        <f t="shared" si="67"/>
        <v>HEHYBF5.2</v>
      </c>
      <c r="E1315" s="54" t="s">
        <v>790</v>
      </c>
      <c r="F1315" s="54" t="s">
        <v>1349</v>
      </c>
      <c r="G1315" s="54" t="s">
        <v>1350</v>
      </c>
      <c r="H1315" s="55">
        <v>450000</v>
      </c>
      <c r="I1315" s="54" t="s">
        <v>834</v>
      </c>
      <c r="J1315" s="55">
        <v>452247</v>
      </c>
      <c r="K1315" s="55">
        <v>0</v>
      </c>
      <c r="L1315" s="54" t="s">
        <v>1346</v>
      </c>
      <c r="M1315" s="54" t="s">
        <v>793</v>
      </c>
      <c r="N1315" s="55">
        <v>0</v>
      </c>
      <c r="O1315" s="55">
        <v>813306.03</v>
      </c>
      <c r="P1315" s="55">
        <v>0</v>
      </c>
      <c r="Q1315" s="55">
        <v>3572013.62</v>
      </c>
      <c r="R1315" s="55">
        <v>0</v>
      </c>
      <c r="S1315" s="55">
        <v>4385319.6500000004</v>
      </c>
      <c r="T1315" s="55">
        <v>0</v>
      </c>
      <c r="U1315" s="55">
        <v>813306.03</v>
      </c>
      <c r="V1315" s="55">
        <v>0</v>
      </c>
      <c r="W1315" s="55">
        <v>3572013.62</v>
      </c>
      <c r="X1315" s="55">
        <v>0</v>
      </c>
      <c r="Y1315" s="55">
        <v>4385319.6500000004</v>
      </c>
      <c r="Z1315" s="61">
        <f t="shared" si="68"/>
        <v>0.35720136200000002</v>
      </c>
      <c r="AA1315" s="59" t="str">
        <f>HLOOKUP(F1315,'HY Financials'!$4:$4,1,0)</f>
        <v>HEHYBF</v>
      </c>
    </row>
    <row r="1316" spans="1:30">
      <c r="A1316" s="60">
        <f>IFERROR(VLOOKUP(J1316,'TB mapping'!A:D,4,0),0)</f>
        <v>0</v>
      </c>
      <c r="B1316" s="60">
        <f>IFERROR(VLOOKUP(J1316,'TB mapping'!A:C,3,0),0)</f>
        <v>5.5</v>
      </c>
      <c r="C1316" s="60" t="str">
        <f t="shared" si="66"/>
        <v>HEHYBF0</v>
      </c>
      <c r="D1316" s="60" t="str">
        <f t="shared" si="67"/>
        <v>HEHYBF5.5</v>
      </c>
      <c r="E1316" s="54" t="s">
        <v>790</v>
      </c>
      <c r="F1316" s="54" t="s">
        <v>1349</v>
      </c>
      <c r="G1316" s="54" t="s">
        <v>1350</v>
      </c>
      <c r="H1316" s="55">
        <v>460000</v>
      </c>
      <c r="I1316" s="54" t="s">
        <v>839</v>
      </c>
      <c r="J1316" s="55">
        <v>455103</v>
      </c>
      <c r="K1316" s="55">
        <v>0</v>
      </c>
      <c r="L1316" s="54" t="s">
        <v>999</v>
      </c>
      <c r="M1316" s="54" t="s">
        <v>793</v>
      </c>
      <c r="N1316" s="55">
        <v>0</v>
      </c>
      <c r="O1316" s="55">
        <v>1719813.15</v>
      </c>
      <c r="P1316" s="55">
        <v>0</v>
      </c>
      <c r="Q1316" s="55">
        <v>527319.96</v>
      </c>
      <c r="R1316" s="55">
        <v>0</v>
      </c>
      <c r="S1316" s="55">
        <v>2247133.11</v>
      </c>
      <c r="T1316" s="55">
        <v>0</v>
      </c>
      <c r="U1316" s="55">
        <v>1719813.15</v>
      </c>
      <c r="V1316" s="55">
        <v>0</v>
      </c>
      <c r="W1316" s="55">
        <v>527319.96</v>
      </c>
      <c r="X1316" s="55">
        <v>0</v>
      </c>
      <c r="Y1316" s="55">
        <v>2247133.11</v>
      </c>
      <c r="Z1316" s="61">
        <f t="shared" si="68"/>
        <v>5.2731995999999996E-2</v>
      </c>
      <c r="AA1316" s="59" t="str">
        <f>HLOOKUP(F1316,'HY Financials'!$4:$4,1,0)</f>
        <v>HEHYBF</v>
      </c>
    </row>
    <row r="1317" spans="1:30">
      <c r="A1317" s="60">
        <f>IFERROR(VLOOKUP(J1317,'TB mapping'!A:D,4,0),0)</f>
        <v>0</v>
      </c>
      <c r="B1317" s="60">
        <f>IFERROR(VLOOKUP(J1317,'TB mapping'!A:C,3,0),0)</f>
        <v>5.5</v>
      </c>
      <c r="C1317" s="60" t="str">
        <f t="shared" si="66"/>
        <v>HEHYBF0</v>
      </c>
      <c r="D1317" s="60" t="str">
        <f t="shared" si="67"/>
        <v>HEHYBF5.5</v>
      </c>
      <c r="E1317" s="54" t="s">
        <v>790</v>
      </c>
      <c r="F1317" s="54" t="s">
        <v>1349</v>
      </c>
      <c r="G1317" s="54" t="s">
        <v>1350</v>
      </c>
      <c r="H1317" s="55">
        <v>460000</v>
      </c>
      <c r="I1317" s="54" t="s">
        <v>839</v>
      </c>
      <c r="J1317" s="55">
        <v>460100</v>
      </c>
      <c r="K1317" s="55">
        <v>0</v>
      </c>
      <c r="L1317" s="54" t="s">
        <v>940</v>
      </c>
      <c r="M1317" s="54" t="s">
        <v>793</v>
      </c>
      <c r="N1317" s="55">
        <v>-33743.300000000003</v>
      </c>
      <c r="O1317" s="55">
        <v>0</v>
      </c>
      <c r="P1317" s="55">
        <v>0</v>
      </c>
      <c r="Q1317" s="55">
        <v>2780.9</v>
      </c>
      <c r="R1317" s="55">
        <v>-30962.400000000001</v>
      </c>
      <c r="S1317" s="55">
        <v>0</v>
      </c>
      <c r="T1317" s="55">
        <v>-33743.300000000003</v>
      </c>
      <c r="U1317" s="55">
        <v>0</v>
      </c>
      <c r="V1317" s="55">
        <v>0</v>
      </c>
      <c r="W1317" s="55">
        <v>2780.9</v>
      </c>
      <c r="X1317" s="55">
        <v>-30962.400000000001</v>
      </c>
      <c r="Y1317" s="55">
        <v>0</v>
      </c>
      <c r="Z1317" s="61">
        <f t="shared" si="68"/>
        <v>2.7808999999999999E-4</v>
      </c>
      <c r="AA1317" s="59" t="str">
        <f>HLOOKUP(F1317,'HY Financials'!$4:$4,1,0)</f>
        <v>HEHYBF</v>
      </c>
      <c r="AD1317" s="59">
        <f>+Z1317*10^7</f>
        <v>2780.9</v>
      </c>
    </row>
    <row r="1318" spans="1:30">
      <c r="A1318" s="60">
        <f>IFERROR(VLOOKUP(J1318,'TB mapping'!A:D,4,0),0)</f>
        <v>0</v>
      </c>
      <c r="B1318" s="60">
        <f>IFERROR(VLOOKUP(J1318,'TB mapping'!A:C,3,0),0)</f>
        <v>5.5</v>
      </c>
      <c r="C1318" s="60" t="str">
        <f t="shared" si="66"/>
        <v>HEHYBF0</v>
      </c>
      <c r="D1318" s="60" t="str">
        <f t="shared" si="67"/>
        <v>HEHYBF5.5</v>
      </c>
      <c r="E1318" s="54" t="s">
        <v>790</v>
      </c>
      <c r="F1318" s="54" t="s">
        <v>1349</v>
      </c>
      <c r="G1318" s="54" t="s">
        <v>1350</v>
      </c>
      <c r="H1318" s="55">
        <v>460000</v>
      </c>
      <c r="I1318" s="54" t="s">
        <v>839</v>
      </c>
      <c r="J1318" s="55">
        <v>460106</v>
      </c>
      <c r="K1318" s="55">
        <v>0</v>
      </c>
      <c r="L1318" s="54" t="s">
        <v>840</v>
      </c>
      <c r="M1318" s="54" t="s">
        <v>793</v>
      </c>
      <c r="N1318" s="55">
        <v>0</v>
      </c>
      <c r="O1318" s="55">
        <v>34904.239999999998</v>
      </c>
      <c r="P1318" s="55">
        <v>-4512.93</v>
      </c>
      <c r="Q1318" s="55">
        <v>0</v>
      </c>
      <c r="R1318" s="55">
        <v>0</v>
      </c>
      <c r="S1318" s="55">
        <v>30391.31</v>
      </c>
      <c r="T1318" s="55">
        <v>0</v>
      </c>
      <c r="U1318" s="55">
        <v>34904.239999999998</v>
      </c>
      <c r="V1318" s="55">
        <v>-4512.93</v>
      </c>
      <c r="W1318" s="55">
        <v>0</v>
      </c>
      <c r="X1318" s="55">
        <v>0</v>
      </c>
      <c r="Y1318" s="55">
        <v>30391.31</v>
      </c>
      <c r="Z1318" s="61">
        <f t="shared" si="68"/>
        <v>-4.5129300000000002E-4</v>
      </c>
      <c r="AA1318" s="59" t="str">
        <f>HLOOKUP(F1318,'HY Financials'!$4:$4,1,0)</f>
        <v>HEHYBF</v>
      </c>
      <c r="AD1318" s="59">
        <f>+Z1318*10^7</f>
        <v>-4512.93</v>
      </c>
    </row>
    <row r="1319" spans="1:30">
      <c r="A1319" s="60">
        <f>IFERROR(VLOOKUP(J1319,'TB mapping'!A:D,4,0),0)</f>
        <v>0</v>
      </c>
      <c r="B1319" s="60">
        <f>IFERROR(VLOOKUP(J1319,'TB mapping'!A:C,3,0),0)</f>
        <v>5.5</v>
      </c>
      <c r="C1319" s="60" t="str">
        <f t="shared" si="66"/>
        <v>HEHYBF0</v>
      </c>
      <c r="D1319" s="60" t="str">
        <f t="shared" si="67"/>
        <v>HEHYBF5.5</v>
      </c>
      <c r="E1319" s="54" t="s">
        <v>790</v>
      </c>
      <c r="F1319" s="54" t="s">
        <v>1349</v>
      </c>
      <c r="G1319" s="54" t="s">
        <v>1350</v>
      </c>
      <c r="H1319" s="55">
        <v>460000</v>
      </c>
      <c r="I1319" s="54" t="s">
        <v>839</v>
      </c>
      <c r="J1319" s="55">
        <v>460108</v>
      </c>
      <c r="K1319" s="55">
        <v>0</v>
      </c>
      <c r="L1319" s="54" t="s">
        <v>841</v>
      </c>
      <c r="M1319" s="54" t="s">
        <v>793</v>
      </c>
      <c r="N1319" s="55">
        <v>-1130.98</v>
      </c>
      <c r="O1319" s="55">
        <v>0</v>
      </c>
      <c r="P1319" s="55">
        <v>0</v>
      </c>
      <c r="Q1319" s="55">
        <v>1650.11</v>
      </c>
      <c r="R1319" s="55">
        <v>0</v>
      </c>
      <c r="S1319" s="55">
        <v>519.13</v>
      </c>
      <c r="T1319" s="55">
        <v>-1130.98</v>
      </c>
      <c r="U1319" s="55">
        <v>0</v>
      </c>
      <c r="V1319" s="55">
        <v>0</v>
      </c>
      <c r="W1319" s="55">
        <v>1650.11</v>
      </c>
      <c r="X1319" s="55">
        <v>0</v>
      </c>
      <c r="Y1319" s="55">
        <v>519.13</v>
      </c>
      <c r="Z1319" s="61">
        <f t="shared" si="68"/>
        <v>1.6501099999999998E-4</v>
      </c>
      <c r="AA1319" s="59" t="str">
        <f>HLOOKUP(F1319,'HY Financials'!$4:$4,1,0)</f>
        <v>HEHYBF</v>
      </c>
      <c r="AD1319" s="59">
        <f>+Z1319*10^7</f>
        <v>1650.11</v>
      </c>
    </row>
    <row r="1320" spans="1:30">
      <c r="A1320" s="60">
        <f>IFERROR(VLOOKUP(J1320,'TB mapping'!A:D,4,0),0)</f>
        <v>0</v>
      </c>
      <c r="B1320" s="60">
        <f>IFERROR(VLOOKUP(J1320,'TB mapping'!A:C,3,0),0)</f>
        <v>5.5</v>
      </c>
      <c r="C1320" s="60" t="str">
        <f t="shared" si="66"/>
        <v>HEHYBF0</v>
      </c>
      <c r="D1320" s="60" t="str">
        <f t="shared" si="67"/>
        <v>HEHYBF5.5</v>
      </c>
      <c r="E1320" s="54" t="s">
        <v>790</v>
      </c>
      <c r="F1320" s="54" t="s">
        <v>1349</v>
      </c>
      <c r="G1320" s="54" t="s">
        <v>1350</v>
      </c>
      <c r="H1320" s="55">
        <v>460000</v>
      </c>
      <c r="I1320" s="54" t="s">
        <v>839</v>
      </c>
      <c r="J1320" s="55">
        <v>460143</v>
      </c>
      <c r="K1320" s="55">
        <v>0</v>
      </c>
      <c r="L1320" s="54" t="s">
        <v>1002</v>
      </c>
      <c r="M1320" s="54" t="s">
        <v>793</v>
      </c>
      <c r="N1320" s="55">
        <v>-29.96</v>
      </c>
      <c r="O1320" s="55">
        <v>0</v>
      </c>
      <c r="P1320" s="55">
        <v>0</v>
      </c>
      <c r="Q1320" s="55">
        <v>81.92</v>
      </c>
      <c r="R1320" s="55">
        <v>0</v>
      </c>
      <c r="S1320" s="55">
        <v>51.96</v>
      </c>
      <c r="T1320" s="55">
        <v>-29.96</v>
      </c>
      <c r="U1320" s="55">
        <v>0</v>
      </c>
      <c r="V1320" s="55">
        <v>0</v>
      </c>
      <c r="W1320" s="55">
        <v>81.92</v>
      </c>
      <c r="X1320" s="55">
        <v>0</v>
      </c>
      <c r="Y1320" s="55">
        <v>51.96</v>
      </c>
      <c r="Z1320" s="61">
        <f t="shared" si="68"/>
        <v>8.1920000000000005E-6</v>
      </c>
      <c r="AA1320" s="59" t="str">
        <f>HLOOKUP(F1320,'HY Financials'!$4:$4,1,0)</f>
        <v>HEHYBF</v>
      </c>
      <c r="AD1320" s="59">
        <f>+Z1320*10^7</f>
        <v>81.92</v>
      </c>
    </row>
    <row r="1321" spans="1:30">
      <c r="A1321" s="60">
        <f>IFERROR(VLOOKUP(J1321,'TB mapping'!A:D,4,0),0)</f>
        <v>0</v>
      </c>
      <c r="B1321" s="60">
        <f>IFERROR(VLOOKUP(J1321,'TB mapping'!A:C,3,0),0)</f>
        <v>5.3</v>
      </c>
      <c r="C1321" s="60" t="str">
        <f t="shared" si="66"/>
        <v>HEHYBF0</v>
      </c>
      <c r="D1321" s="60" t="str">
        <f t="shared" si="67"/>
        <v>HEHYBF5.3</v>
      </c>
      <c r="E1321" s="54" t="s">
        <v>790</v>
      </c>
      <c r="F1321" s="54" t="s">
        <v>1349</v>
      </c>
      <c r="G1321" s="54" t="s">
        <v>1350</v>
      </c>
      <c r="H1321" s="55">
        <v>510000</v>
      </c>
      <c r="I1321" s="54" t="s">
        <v>842</v>
      </c>
      <c r="J1321" s="55">
        <v>511100</v>
      </c>
      <c r="K1321" s="55">
        <v>0</v>
      </c>
      <c r="L1321" s="54" t="s">
        <v>1003</v>
      </c>
      <c r="M1321" s="54" t="s">
        <v>793</v>
      </c>
      <c r="N1321" s="55">
        <v>-12127442.449999999</v>
      </c>
      <c r="O1321" s="55">
        <v>0</v>
      </c>
      <c r="P1321" s="55">
        <v>-1893139</v>
      </c>
      <c r="Q1321" s="55">
        <v>0</v>
      </c>
      <c r="R1321" s="55">
        <v>-14020581.449999999</v>
      </c>
      <c r="S1321" s="55">
        <v>0</v>
      </c>
      <c r="T1321" s="55">
        <v>-12127442.449999999</v>
      </c>
      <c r="U1321" s="55">
        <v>0</v>
      </c>
      <c r="V1321" s="55">
        <v>-1893139</v>
      </c>
      <c r="W1321" s="55">
        <v>0</v>
      </c>
      <c r="X1321" s="55">
        <v>-14020581.449999999</v>
      </c>
      <c r="Y1321" s="55">
        <v>0</v>
      </c>
      <c r="Z1321" s="61">
        <f t="shared" si="68"/>
        <v>-0.18931390000000001</v>
      </c>
      <c r="AA1321" s="59" t="str">
        <f>HLOOKUP(F1321,'HY Financials'!$4:$4,1,0)</f>
        <v>HEHYBF</v>
      </c>
    </row>
    <row r="1322" spans="1:30">
      <c r="A1322" s="60">
        <f>IFERROR(VLOOKUP(J1322,'TB mapping'!A:D,4,0),0)</f>
        <v>0</v>
      </c>
      <c r="B1322" s="60">
        <f>IFERROR(VLOOKUP(J1322,'TB mapping'!A:C,3,0),0)</f>
        <v>5.3</v>
      </c>
      <c r="C1322" s="60" t="str">
        <f t="shared" si="66"/>
        <v>HEHYBF0</v>
      </c>
      <c r="D1322" s="60" t="str">
        <f t="shared" si="67"/>
        <v>HEHYBF5.3</v>
      </c>
      <c r="E1322" s="54" t="s">
        <v>790</v>
      </c>
      <c r="F1322" s="54" t="s">
        <v>1349</v>
      </c>
      <c r="G1322" s="54" t="s">
        <v>1350</v>
      </c>
      <c r="H1322" s="55">
        <v>510000</v>
      </c>
      <c r="I1322" s="54" t="s">
        <v>842</v>
      </c>
      <c r="J1322" s="55">
        <v>512120</v>
      </c>
      <c r="K1322" s="55">
        <v>0</v>
      </c>
      <c r="L1322" s="54" t="s">
        <v>843</v>
      </c>
      <c r="M1322" s="54" t="s">
        <v>793</v>
      </c>
      <c r="N1322" s="55">
        <v>-409950</v>
      </c>
      <c r="O1322" s="55">
        <v>0</v>
      </c>
      <c r="P1322" s="55">
        <v>-4882923</v>
      </c>
      <c r="Q1322" s="55">
        <v>0</v>
      </c>
      <c r="R1322" s="55">
        <v>-5292873</v>
      </c>
      <c r="S1322" s="55">
        <v>0</v>
      </c>
      <c r="T1322" s="55">
        <v>-409950</v>
      </c>
      <c r="U1322" s="55">
        <v>0</v>
      </c>
      <c r="V1322" s="55">
        <v>-4882923</v>
      </c>
      <c r="W1322" s="55">
        <v>0</v>
      </c>
      <c r="X1322" s="55">
        <v>-5292873</v>
      </c>
      <c r="Y1322" s="55">
        <v>0</v>
      </c>
      <c r="Z1322" s="61">
        <f t="shared" si="68"/>
        <v>-0.48829230000000001</v>
      </c>
      <c r="AA1322" s="59" t="str">
        <f>HLOOKUP(F1322,'HY Financials'!$4:$4,1,0)</f>
        <v>HEHYBF</v>
      </c>
    </row>
    <row r="1323" spans="1:30">
      <c r="A1323" s="60">
        <f>IFERROR(VLOOKUP(J1323,'TB mapping'!A:D,4,0),0)</f>
        <v>0</v>
      </c>
      <c r="B1323" s="60">
        <f>IFERROR(VLOOKUP(J1323,'TB mapping'!A:C,3,0),0)</f>
        <v>5.3</v>
      </c>
      <c r="C1323" s="60" t="str">
        <f t="shared" si="66"/>
        <v>HEHYBF0</v>
      </c>
      <c r="D1323" s="60" t="str">
        <f t="shared" si="67"/>
        <v>HEHYBF5.3</v>
      </c>
      <c r="E1323" s="54" t="s">
        <v>790</v>
      </c>
      <c r="F1323" s="54" t="s">
        <v>1349</v>
      </c>
      <c r="G1323" s="54" t="s">
        <v>1350</v>
      </c>
      <c r="H1323" s="55">
        <v>510000</v>
      </c>
      <c r="I1323" s="54" t="s">
        <v>842</v>
      </c>
      <c r="J1323" s="55">
        <v>512130</v>
      </c>
      <c r="K1323" s="55">
        <v>0</v>
      </c>
      <c r="L1323" s="54" t="s">
        <v>943</v>
      </c>
      <c r="M1323" s="54" t="s">
        <v>793</v>
      </c>
      <c r="N1323" s="55">
        <v>-3025166</v>
      </c>
      <c r="O1323" s="55">
        <v>0</v>
      </c>
      <c r="P1323" s="55">
        <v>-456944</v>
      </c>
      <c r="Q1323" s="55">
        <v>0</v>
      </c>
      <c r="R1323" s="55">
        <v>-3482110</v>
      </c>
      <c r="S1323" s="55">
        <v>0</v>
      </c>
      <c r="T1323" s="55">
        <v>-3025166</v>
      </c>
      <c r="U1323" s="55">
        <v>0</v>
      </c>
      <c r="V1323" s="55">
        <v>-456944</v>
      </c>
      <c r="W1323" s="55">
        <v>0</v>
      </c>
      <c r="X1323" s="55">
        <v>-3482110</v>
      </c>
      <c r="Y1323" s="55">
        <v>0</v>
      </c>
      <c r="Z1323" s="61">
        <f t="shared" si="68"/>
        <v>-4.5694400000000003E-2</v>
      </c>
      <c r="AA1323" s="59" t="str">
        <f>HLOOKUP(F1323,'HY Financials'!$4:$4,1,0)</f>
        <v>HEHYBF</v>
      </c>
    </row>
    <row r="1324" spans="1:30">
      <c r="A1324" s="60">
        <f>IFERROR(VLOOKUP(J1324,'TB mapping'!A:D,4,0),0)</f>
        <v>0</v>
      </c>
      <c r="B1324" s="60">
        <f>IFERROR(VLOOKUP(J1324,'TB mapping'!A:C,3,0),0)</f>
        <v>5.3</v>
      </c>
      <c r="C1324" s="60" t="str">
        <f t="shared" si="66"/>
        <v>HEHYBF0</v>
      </c>
      <c r="D1324" s="60" t="str">
        <f t="shared" si="67"/>
        <v>HEHYBF5.3</v>
      </c>
      <c r="E1324" s="54" t="s">
        <v>790</v>
      </c>
      <c r="F1324" s="54" t="s">
        <v>1349</v>
      </c>
      <c r="G1324" s="54" t="s">
        <v>1350</v>
      </c>
      <c r="H1324" s="55">
        <v>510000</v>
      </c>
      <c r="I1324" s="54" t="s">
        <v>842</v>
      </c>
      <c r="J1324" s="55">
        <v>512247</v>
      </c>
      <c r="K1324" s="55">
        <v>0</v>
      </c>
      <c r="L1324" s="54" t="s">
        <v>1348</v>
      </c>
      <c r="M1324" s="54" t="s">
        <v>793</v>
      </c>
      <c r="N1324" s="55">
        <v>0</v>
      </c>
      <c r="O1324" s="55">
        <v>932.21</v>
      </c>
      <c r="P1324" s="55">
        <v>-528.6</v>
      </c>
      <c r="Q1324" s="55">
        <v>0</v>
      </c>
      <c r="R1324" s="55">
        <v>0</v>
      </c>
      <c r="S1324" s="55">
        <v>403.61</v>
      </c>
      <c r="T1324" s="55">
        <v>0</v>
      </c>
      <c r="U1324" s="55">
        <v>932.21</v>
      </c>
      <c r="V1324" s="55">
        <v>-528.6</v>
      </c>
      <c r="W1324" s="55">
        <v>0</v>
      </c>
      <c r="X1324" s="55">
        <v>0</v>
      </c>
      <c r="Y1324" s="55">
        <v>403.61</v>
      </c>
      <c r="Z1324" s="61">
        <f t="shared" si="68"/>
        <v>-5.2860000000000006E-5</v>
      </c>
      <c r="AA1324" s="59" t="str">
        <f>HLOOKUP(F1324,'HY Financials'!$4:$4,1,0)</f>
        <v>HEHYBF</v>
      </c>
    </row>
    <row r="1325" spans="1:30">
      <c r="A1325" s="60">
        <f>IFERROR(VLOOKUP(J1325,'TB mapping'!A:D,4,0),0)</f>
        <v>0</v>
      </c>
      <c r="B1325" s="60">
        <f>IFERROR(VLOOKUP(J1325,'TB mapping'!A:C,3,0),0)</f>
        <v>6.4</v>
      </c>
      <c r="C1325" s="60" t="str">
        <f t="shared" si="66"/>
        <v>HEHYBF0</v>
      </c>
      <c r="D1325" s="60" t="str">
        <f t="shared" si="67"/>
        <v>HEHYBF6.4</v>
      </c>
      <c r="E1325" s="54" t="s">
        <v>790</v>
      </c>
      <c r="F1325" s="54" t="s">
        <v>1349</v>
      </c>
      <c r="G1325" s="54" t="s">
        <v>1350</v>
      </c>
      <c r="H1325" s="55">
        <v>550000</v>
      </c>
      <c r="I1325" s="54" t="s">
        <v>846</v>
      </c>
      <c r="J1325" s="392">
        <v>553105</v>
      </c>
      <c r="K1325" s="55">
        <v>0</v>
      </c>
      <c r="L1325" s="54" t="s">
        <v>945</v>
      </c>
      <c r="M1325" s="54" t="s">
        <v>793</v>
      </c>
      <c r="N1325" s="55">
        <v>-11747.07</v>
      </c>
      <c r="O1325" s="55">
        <v>0</v>
      </c>
      <c r="P1325" s="55">
        <v>-144187.54</v>
      </c>
      <c r="Q1325" s="55">
        <v>0</v>
      </c>
      <c r="R1325" s="55">
        <v>-155934.61000000002</v>
      </c>
      <c r="S1325" s="55">
        <v>0</v>
      </c>
      <c r="T1325" s="55">
        <v>-11747.07</v>
      </c>
      <c r="U1325" s="55">
        <v>0</v>
      </c>
      <c r="V1325" s="55">
        <v>-144187.54</v>
      </c>
      <c r="W1325" s="55">
        <v>0</v>
      </c>
      <c r="X1325" s="55">
        <v>-155934.61000000002</v>
      </c>
      <c r="Y1325" s="55">
        <v>0</v>
      </c>
      <c r="Z1325" s="61">
        <f t="shared" si="68"/>
        <v>-1.4418754000000001E-2</v>
      </c>
      <c r="AA1325" s="59" t="str">
        <f>HLOOKUP(F1325,'HY Financials'!$4:$4,1,0)</f>
        <v>HEHYBF</v>
      </c>
    </row>
    <row r="1326" spans="1:30">
      <c r="A1326" s="60">
        <f>IFERROR(VLOOKUP(J1326,'TB mapping'!A:D,4,0),0)</f>
        <v>0</v>
      </c>
      <c r="B1326" s="60">
        <f>IFERROR(VLOOKUP(J1326,'TB mapping'!A:C,3,0),0)</f>
        <v>6.4</v>
      </c>
      <c r="C1326" s="60" t="str">
        <f t="shared" si="66"/>
        <v>HEHYBF0</v>
      </c>
      <c r="D1326" s="60" t="str">
        <f t="shared" si="67"/>
        <v>HEHYBF6.4</v>
      </c>
      <c r="E1326" s="54" t="s">
        <v>790</v>
      </c>
      <c r="F1326" s="54" t="s">
        <v>1349</v>
      </c>
      <c r="G1326" s="54" t="s">
        <v>1350</v>
      </c>
      <c r="H1326" s="55">
        <v>550000</v>
      </c>
      <c r="I1326" s="54" t="s">
        <v>846</v>
      </c>
      <c r="J1326" s="392">
        <v>553107</v>
      </c>
      <c r="K1326" s="55">
        <v>0</v>
      </c>
      <c r="L1326" s="54" t="s">
        <v>847</v>
      </c>
      <c r="M1326" s="54" t="s">
        <v>793</v>
      </c>
      <c r="N1326" s="55">
        <v>-128897.79</v>
      </c>
      <c r="O1326" s="55">
        <v>0</v>
      </c>
      <c r="P1326" s="55">
        <v>-353620.59</v>
      </c>
      <c r="Q1326" s="55">
        <v>0</v>
      </c>
      <c r="R1326" s="55">
        <v>-482518.38</v>
      </c>
      <c r="S1326" s="55">
        <v>0</v>
      </c>
      <c r="T1326" s="55">
        <v>-128897.79</v>
      </c>
      <c r="U1326" s="55">
        <v>0</v>
      </c>
      <c r="V1326" s="55">
        <v>-353620.59</v>
      </c>
      <c r="W1326" s="55">
        <v>0</v>
      </c>
      <c r="X1326" s="55">
        <v>-482518.38</v>
      </c>
      <c r="Y1326" s="55">
        <v>0</v>
      </c>
      <c r="Z1326" s="61">
        <f t="shared" si="68"/>
        <v>-3.5362059000000001E-2</v>
      </c>
      <c r="AA1326" s="59" t="str">
        <f>HLOOKUP(F1326,'HY Financials'!$4:$4,1,0)</f>
        <v>HEHYBF</v>
      </c>
    </row>
    <row r="1327" spans="1:30">
      <c r="A1327" s="60">
        <f>IFERROR(VLOOKUP(J1327,'TB mapping'!A:D,4,0),0)</f>
        <v>0</v>
      </c>
      <c r="B1327" s="60">
        <f>IFERROR(VLOOKUP(J1327,'TB mapping'!A:C,3,0),0)</f>
        <v>6.4</v>
      </c>
      <c r="C1327" s="60" t="str">
        <f t="shared" si="66"/>
        <v>HEHYBF0</v>
      </c>
      <c r="D1327" s="60" t="str">
        <f t="shared" si="67"/>
        <v>HEHYBF6.4</v>
      </c>
      <c r="E1327" s="54" t="s">
        <v>790</v>
      </c>
      <c r="F1327" s="54" t="s">
        <v>1349</v>
      </c>
      <c r="G1327" s="54" t="s">
        <v>1350</v>
      </c>
      <c r="H1327" s="55">
        <v>550000</v>
      </c>
      <c r="I1327" s="54" t="s">
        <v>846</v>
      </c>
      <c r="J1327" s="392">
        <v>553117</v>
      </c>
      <c r="K1327" s="55">
        <v>0</v>
      </c>
      <c r="L1327" s="54" t="s">
        <v>848</v>
      </c>
      <c r="M1327" s="54" t="s">
        <v>793</v>
      </c>
      <c r="N1327" s="55">
        <v>-63758.879999999997</v>
      </c>
      <c r="O1327" s="55">
        <v>0</v>
      </c>
      <c r="P1327" s="55">
        <v>-169328.24</v>
      </c>
      <c r="Q1327" s="55">
        <v>0</v>
      </c>
      <c r="R1327" s="55">
        <v>-233087.12</v>
      </c>
      <c r="S1327" s="55">
        <v>0</v>
      </c>
      <c r="T1327" s="55">
        <v>-63758.879999999997</v>
      </c>
      <c r="U1327" s="55">
        <v>0</v>
      </c>
      <c r="V1327" s="55">
        <v>-169328.24</v>
      </c>
      <c r="W1327" s="55">
        <v>0</v>
      </c>
      <c r="X1327" s="55">
        <v>-233087.12</v>
      </c>
      <c r="Y1327" s="55">
        <v>0</v>
      </c>
      <c r="Z1327" s="61">
        <f t="shared" si="68"/>
        <v>-1.6932823999999999E-2</v>
      </c>
      <c r="AA1327" s="59" t="str">
        <f>HLOOKUP(F1327,'HY Financials'!$4:$4,1,0)</f>
        <v>HEHYBF</v>
      </c>
    </row>
    <row r="1328" spans="1:30">
      <c r="A1328" s="60">
        <f>IFERROR(VLOOKUP(J1328,'TB mapping'!A:D,4,0),0)</f>
        <v>0</v>
      </c>
      <c r="B1328" s="60">
        <f>IFERROR(VLOOKUP(J1328,'TB mapping'!A:C,3,0),0)</f>
        <v>6.4</v>
      </c>
      <c r="C1328" s="60" t="str">
        <f t="shared" si="66"/>
        <v>HEHYBF0</v>
      </c>
      <c r="D1328" s="60" t="str">
        <f t="shared" si="67"/>
        <v>HEHYBF6.4</v>
      </c>
      <c r="E1328" s="54" t="s">
        <v>790</v>
      </c>
      <c r="F1328" s="54" t="s">
        <v>1349</v>
      </c>
      <c r="G1328" s="54" t="s">
        <v>1350</v>
      </c>
      <c r="H1328" s="55">
        <v>550000</v>
      </c>
      <c r="I1328" s="54" t="s">
        <v>846</v>
      </c>
      <c r="J1328" s="392">
        <v>553126</v>
      </c>
      <c r="K1328" s="55">
        <v>0</v>
      </c>
      <c r="L1328" s="54" t="s">
        <v>1005</v>
      </c>
      <c r="M1328" s="54" t="s">
        <v>793</v>
      </c>
      <c r="N1328" s="55">
        <v>-10927.23</v>
      </c>
      <c r="O1328" s="55">
        <v>0</v>
      </c>
      <c r="P1328" s="55">
        <v>0</v>
      </c>
      <c r="Q1328" s="55">
        <v>0</v>
      </c>
      <c r="R1328" s="55">
        <v>-10927.23</v>
      </c>
      <c r="S1328" s="55">
        <v>0</v>
      </c>
      <c r="T1328" s="55">
        <v>-10927.23</v>
      </c>
      <c r="U1328" s="55">
        <v>0</v>
      </c>
      <c r="V1328" s="55">
        <v>0</v>
      </c>
      <c r="W1328" s="55">
        <v>0</v>
      </c>
      <c r="X1328" s="55">
        <v>-10927.23</v>
      </c>
      <c r="Y1328" s="55">
        <v>0</v>
      </c>
      <c r="Z1328" s="61">
        <f t="shared" si="68"/>
        <v>0</v>
      </c>
      <c r="AA1328" s="59" t="str">
        <f>HLOOKUP(F1328,'HY Financials'!$4:$4,1,0)</f>
        <v>HEHYBF</v>
      </c>
    </row>
    <row r="1329" spans="1:27">
      <c r="A1329" s="60">
        <f>IFERROR(VLOOKUP(J1329,'TB mapping'!A:D,4,0),0)</f>
        <v>0</v>
      </c>
      <c r="B1329" s="60">
        <f>IFERROR(VLOOKUP(J1329,'TB mapping'!A:C,3,0),0)</f>
        <v>6.4</v>
      </c>
      <c r="C1329" s="60" t="str">
        <f t="shared" si="66"/>
        <v>HEHYBF0</v>
      </c>
      <c r="D1329" s="60" t="str">
        <f t="shared" si="67"/>
        <v>HEHYBF6.4</v>
      </c>
      <c r="E1329" s="54" t="s">
        <v>790</v>
      </c>
      <c r="F1329" s="54" t="s">
        <v>1349</v>
      </c>
      <c r="G1329" s="54" t="s">
        <v>1350</v>
      </c>
      <c r="H1329" s="55">
        <v>550000</v>
      </c>
      <c r="I1329" s="54" t="s">
        <v>846</v>
      </c>
      <c r="J1329" s="392">
        <v>553129</v>
      </c>
      <c r="K1329" s="55">
        <v>0</v>
      </c>
      <c r="L1329" s="54" t="s">
        <v>849</v>
      </c>
      <c r="M1329" s="54" t="s">
        <v>793</v>
      </c>
      <c r="N1329" s="55">
        <v>-2280019.34</v>
      </c>
      <c r="O1329" s="55">
        <v>0</v>
      </c>
      <c r="P1329" s="55">
        <v>-2634831.0300000003</v>
      </c>
      <c r="Q1329" s="55">
        <v>0</v>
      </c>
      <c r="R1329" s="55">
        <v>-4914850.37</v>
      </c>
      <c r="S1329" s="55">
        <v>0</v>
      </c>
      <c r="T1329" s="55">
        <v>-2280019.34</v>
      </c>
      <c r="U1329" s="55">
        <v>0</v>
      </c>
      <c r="V1329" s="55">
        <v>-2634831.0300000003</v>
      </c>
      <c r="W1329" s="55">
        <v>0</v>
      </c>
      <c r="X1329" s="55">
        <v>-4914850.37</v>
      </c>
      <c r="Y1329" s="55">
        <v>0</v>
      </c>
      <c r="Z1329" s="61">
        <f t="shared" si="68"/>
        <v>-0.26348310300000005</v>
      </c>
      <c r="AA1329" s="59" t="str">
        <f>HLOOKUP(F1329,'HY Financials'!$4:$4,1,0)</f>
        <v>HEHYBF</v>
      </c>
    </row>
    <row r="1330" spans="1:27">
      <c r="A1330" s="60">
        <f>IFERROR(VLOOKUP(J1330,'TB mapping'!A:D,4,0),0)</f>
        <v>6.3</v>
      </c>
      <c r="B1330" s="60">
        <f>IFERROR(VLOOKUP(J1330,'TB mapping'!A:C,3,0),0)</f>
        <v>6.4</v>
      </c>
      <c r="C1330" s="60" t="str">
        <f t="shared" si="66"/>
        <v>HEHYBF6.3</v>
      </c>
      <c r="D1330" s="60" t="str">
        <f t="shared" si="67"/>
        <v>HEHYBF6.4</v>
      </c>
      <c r="E1330" s="54" t="s">
        <v>790</v>
      </c>
      <c r="F1330" s="54" t="s">
        <v>1349</v>
      </c>
      <c r="G1330" s="54" t="s">
        <v>1350</v>
      </c>
      <c r="H1330" s="55">
        <v>550000</v>
      </c>
      <c r="I1330" s="54" t="s">
        <v>846</v>
      </c>
      <c r="J1330" s="392">
        <v>553131</v>
      </c>
      <c r="K1330" s="55">
        <v>0</v>
      </c>
      <c r="L1330" s="54" t="s">
        <v>132</v>
      </c>
      <c r="M1330" s="54" t="s">
        <v>793</v>
      </c>
      <c r="N1330" s="55">
        <v>-61551</v>
      </c>
      <c r="O1330" s="55">
        <v>0</v>
      </c>
      <c r="P1330" s="55">
        <v>-81666</v>
      </c>
      <c r="Q1330" s="55">
        <v>0</v>
      </c>
      <c r="R1330" s="55">
        <v>-143217</v>
      </c>
      <c r="S1330" s="55">
        <v>0</v>
      </c>
      <c r="T1330" s="55">
        <v>-61551</v>
      </c>
      <c r="U1330" s="55">
        <v>0</v>
      </c>
      <c r="V1330" s="55">
        <v>-81666</v>
      </c>
      <c r="W1330" s="55">
        <v>0</v>
      </c>
      <c r="X1330" s="55">
        <v>-143217</v>
      </c>
      <c r="Y1330" s="55">
        <v>0</v>
      </c>
      <c r="Z1330" s="61">
        <f t="shared" si="68"/>
        <v>-8.1665999999999996E-3</v>
      </c>
      <c r="AA1330" s="59" t="str">
        <f>HLOOKUP(F1330,'HY Financials'!$4:$4,1,0)</f>
        <v>HEHYBF</v>
      </c>
    </row>
    <row r="1331" spans="1:27">
      <c r="A1331" s="60">
        <f>IFERROR(VLOOKUP(J1331,'TB mapping'!A:D,4,0),0)</f>
        <v>0</v>
      </c>
      <c r="B1331" s="60">
        <f>IFERROR(VLOOKUP(J1331,'TB mapping'!A:C,3,0),0)</f>
        <v>6.4</v>
      </c>
      <c r="C1331" s="60" t="str">
        <f t="shared" si="66"/>
        <v>HEHYBF0</v>
      </c>
      <c r="D1331" s="60" t="str">
        <f t="shared" si="67"/>
        <v>HEHYBF6.4</v>
      </c>
      <c r="E1331" s="54" t="s">
        <v>790</v>
      </c>
      <c r="F1331" s="54" t="s">
        <v>1349</v>
      </c>
      <c r="G1331" s="54" t="s">
        <v>1350</v>
      </c>
      <c r="H1331" s="55">
        <v>550000</v>
      </c>
      <c r="I1331" s="54" t="s">
        <v>846</v>
      </c>
      <c r="J1331" s="392">
        <v>553141</v>
      </c>
      <c r="K1331" s="55">
        <v>0</v>
      </c>
      <c r="L1331" s="54" t="s">
        <v>946</v>
      </c>
      <c r="M1331" s="54" t="s">
        <v>793</v>
      </c>
      <c r="N1331" s="55">
        <v>-60005.05</v>
      </c>
      <c r="O1331" s="55">
        <v>0</v>
      </c>
      <c r="P1331" s="55">
        <v>-128309.11</v>
      </c>
      <c r="Q1331" s="55">
        <v>0</v>
      </c>
      <c r="R1331" s="55">
        <v>-188314.16</v>
      </c>
      <c r="S1331" s="55">
        <v>0</v>
      </c>
      <c r="T1331" s="55">
        <v>-60005.05</v>
      </c>
      <c r="U1331" s="55">
        <v>0</v>
      </c>
      <c r="V1331" s="55">
        <v>-128309.11</v>
      </c>
      <c r="W1331" s="55">
        <v>0</v>
      </c>
      <c r="X1331" s="55">
        <v>-188314.16</v>
      </c>
      <c r="Y1331" s="55">
        <v>0</v>
      </c>
      <c r="Z1331" s="61">
        <f t="shared" si="68"/>
        <v>-1.2830911E-2</v>
      </c>
      <c r="AA1331" s="59" t="str">
        <f>HLOOKUP(F1331,'HY Financials'!$4:$4,1,0)</f>
        <v>HEHYBF</v>
      </c>
    </row>
    <row r="1332" spans="1:27">
      <c r="A1332" s="60">
        <f>IFERROR(VLOOKUP(J1332,'TB mapping'!A:D,4,0),0)</f>
        <v>0</v>
      </c>
      <c r="B1332" s="60">
        <f>IFERROR(VLOOKUP(J1332,'TB mapping'!A:C,3,0),0)</f>
        <v>6.4</v>
      </c>
      <c r="C1332" s="60" t="str">
        <f t="shared" si="66"/>
        <v>HEHYBF0</v>
      </c>
      <c r="D1332" s="60" t="str">
        <f t="shared" si="67"/>
        <v>HEHYBF6.4</v>
      </c>
      <c r="E1332" s="54" t="s">
        <v>790</v>
      </c>
      <c r="F1332" s="54" t="s">
        <v>1349</v>
      </c>
      <c r="G1332" s="54" t="s">
        <v>1350</v>
      </c>
      <c r="H1332" s="55">
        <v>550000</v>
      </c>
      <c r="I1332" s="54" t="s">
        <v>846</v>
      </c>
      <c r="J1332" s="392">
        <v>553171</v>
      </c>
      <c r="K1332" s="55">
        <v>0</v>
      </c>
      <c r="L1332" s="54" t="s">
        <v>850</v>
      </c>
      <c r="M1332" s="54" t="s">
        <v>793</v>
      </c>
      <c r="N1332" s="55">
        <v>-519960.75</v>
      </c>
      <c r="O1332" s="55">
        <v>0</v>
      </c>
      <c r="P1332" s="55">
        <v>-503850.1</v>
      </c>
      <c r="Q1332" s="55">
        <v>0</v>
      </c>
      <c r="R1332" s="55">
        <v>-1023810.85</v>
      </c>
      <c r="S1332" s="55">
        <v>0</v>
      </c>
      <c r="T1332" s="55">
        <v>-519960.75</v>
      </c>
      <c r="U1332" s="55">
        <v>0</v>
      </c>
      <c r="V1332" s="55">
        <v>-503850.1</v>
      </c>
      <c r="W1332" s="55">
        <v>0</v>
      </c>
      <c r="X1332" s="55">
        <v>-1023810.85</v>
      </c>
      <c r="Y1332" s="55">
        <v>0</v>
      </c>
      <c r="Z1332" s="61">
        <f t="shared" si="68"/>
        <v>-5.0385010000000001E-2</v>
      </c>
      <c r="AA1332" s="59" t="str">
        <f>HLOOKUP(F1332,'HY Financials'!$4:$4,1,0)</f>
        <v>HEHYBF</v>
      </c>
    </row>
    <row r="1333" spans="1:27">
      <c r="A1333" s="60">
        <f>IFERROR(VLOOKUP(J1333,'TB mapping'!A:D,4,0),0)</f>
        <v>0</v>
      </c>
      <c r="B1333" s="60">
        <f>IFERROR(VLOOKUP(J1333,'TB mapping'!A:C,3,0),0)</f>
        <v>6.4</v>
      </c>
      <c r="C1333" s="60" t="str">
        <f t="shared" si="66"/>
        <v>HEHYBF0</v>
      </c>
      <c r="D1333" s="60" t="str">
        <f t="shared" si="67"/>
        <v>HEHYBF6.4</v>
      </c>
      <c r="E1333" s="54" t="s">
        <v>790</v>
      </c>
      <c r="F1333" s="54" t="s">
        <v>1349</v>
      </c>
      <c r="G1333" s="54" t="s">
        <v>1350</v>
      </c>
      <c r="H1333" s="55">
        <v>550000</v>
      </c>
      <c r="I1333" s="54" t="s">
        <v>846</v>
      </c>
      <c r="J1333" s="392">
        <v>553176</v>
      </c>
      <c r="K1333" s="55">
        <v>0</v>
      </c>
      <c r="L1333" s="54" t="s">
        <v>1486</v>
      </c>
      <c r="M1333" s="54" t="s">
        <v>793</v>
      </c>
      <c r="N1333" s="55">
        <v>-25625.02</v>
      </c>
      <c r="O1333" s="55">
        <v>0</v>
      </c>
      <c r="P1333" s="55">
        <v>-21688.29</v>
      </c>
      <c r="Q1333" s="55">
        <v>0</v>
      </c>
      <c r="R1333" s="55">
        <v>-47313.31</v>
      </c>
      <c r="S1333" s="55">
        <v>0</v>
      </c>
      <c r="T1333" s="55">
        <v>-25625.02</v>
      </c>
      <c r="U1333" s="55">
        <v>0</v>
      </c>
      <c r="V1333" s="55">
        <v>-21688.29</v>
      </c>
      <c r="W1333" s="55">
        <v>0</v>
      </c>
      <c r="X1333" s="55">
        <v>-47313.31</v>
      </c>
      <c r="Y1333" s="55">
        <v>0</v>
      </c>
      <c r="Z1333" s="61">
        <f t="shared" si="68"/>
        <v>-2.1688290000000002E-3</v>
      </c>
      <c r="AA1333" s="59" t="str">
        <f>HLOOKUP(F1333,'HY Financials'!$4:$4,1,0)</f>
        <v>HEHYBF</v>
      </c>
    </row>
    <row r="1334" spans="1:27">
      <c r="A1334" s="60">
        <f>IFERROR(VLOOKUP(J1334,'TB mapping'!A:D,4,0),0)</f>
        <v>0</v>
      </c>
      <c r="B1334" s="60">
        <f>IFERROR(VLOOKUP(J1334,'TB mapping'!A:C,3,0),0)</f>
        <v>6.4</v>
      </c>
      <c r="C1334" s="60" t="str">
        <f t="shared" si="66"/>
        <v>HEHYBF0</v>
      </c>
      <c r="D1334" s="60" t="str">
        <f t="shared" si="67"/>
        <v>HEHYBF6.4</v>
      </c>
      <c r="E1334" s="54" t="s">
        <v>790</v>
      </c>
      <c r="F1334" s="54" t="s">
        <v>1349</v>
      </c>
      <c r="G1334" s="54" t="s">
        <v>1350</v>
      </c>
      <c r="H1334" s="55">
        <v>550000</v>
      </c>
      <c r="I1334" s="54" t="s">
        <v>846</v>
      </c>
      <c r="J1334" s="392">
        <v>553190</v>
      </c>
      <c r="K1334" s="55">
        <v>0</v>
      </c>
      <c r="L1334" s="54" t="s">
        <v>852</v>
      </c>
      <c r="M1334" s="54" t="s">
        <v>793</v>
      </c>
      <c r="N1334" s="55">
        <v>-1819990.5</v>
      </c>
      <c r="O1334" s="55">
        <v>0</v>
      </c>
      <c r="P1334" s="55">
        <v>0</v>
      </c>
      <c r="Q1334" s="55">
        <v>541870.14</v>
      </c>
      <c r="R1334" s="55">
        <v>-1278120.3599999999</v>
      </c>
      <c r="S1334" s="55">
        <v>0</v>
      </c>
      <c r="T1334" s="55">
        <v>-1819990.5</v>
      </c>
      <c r="U1334" s="55">
        <v>0</v>
      </c>
      <c r="V1334" s="55">
        <v>0</v>
      </c>
      <c r="W1334" s="55">
        <v>541870.14</v>
      </c>
      <c r="X1334" s="55">
        <v>-1278120.3599999999</v>
      </c>
      <c r="Y1334" s="55">
        <v>0</v>
      </c>
      <c r="Z1334" s="61">
        <f t="shared" si="68"/>
        <v>5.4187013999999999E-2</v>
      </c>
      <c r="AA1334" s="59" t="str">
        <f>HLOOKUP(F1334,'HY Financials'!$4:$4,1,0)</f>
        <v>HEHYBF</v>
      </c>
    </row>
    <row r="1335" spans="1:27">
      <c r="A1335" s="60">
        <f>IFERROR(VLOOKUP(J1335,'TB mapping'!A:D,4,0),0)</f>
        <v>0</v>
      </c>
      <c r="B1335" s="60">
        <f>IFERROR(VLOOKUP(J1335,'TB mapping'!A:C,3,0),0)</f>
        <v>6.4</v>
      </c>
      <c r="C1335" s="60" t="str">
        <f t="shared" si="66"/>
        <v>HEHYBF0</v>
      </c>
      <c r="D1335" s="60" t="str">
        <f t="shared" si="67"/>
        <v>HEHYBF6.4</v>
      </c>
      <c r="E1335" s="54" t="s">
        <v>790</v>
      </c>
      <c r="F1335" s="54" t="s">
        <v>1349</v>
      </c>
      <c r="G1335" s="54" t="s">
        <v>1350</v>
      </c>
      <c r="H1335" s="55">
        <v>550000</v>
      </c>
      <c r="I1335" s="54" t="s">
        <v>846</v>
      </c>
      <c r="J1335" s="392">
        <v>553197</v>
      </c>
      <c r="K1335" s="55">
        <v>0</v>
      </c>
      <c r="L1335" s="54" t="s">
        <v>947</v>
      </c>
      <c r="M1335" s="54" t="s">
        <v>793</v>
      </c>
      <c r="N1335" s="55">
        <v>0</v>
      </c>
      <c r="O1335" s="55">
        <v>0.04</v>
      </c>
      <c r="P1335" s="55">
        <v>0</v>
      </c>
      <c r="Q1335" s="55">
        <v>0</v>
      </c>
      <c r="R1335" s="55">
        <v>0</v>
      </c>
      <c r="S1335" s="55">
        <v>0.04</v>
      </c>
      <c r="T1335" s="55">
        <v>0</v>
      </c>
      <c r="U1335" s="55">
        <v>0.04</v>
      </c>
      <c r="V1335" s="55">
        <v>0</v>
      </c>
      <c r="W1335" s="55">
        <v>0</v>
      </c>
      <c r="X1335" s="55">
        <v>0</v>
      </c>
      <c r="Y1335" s="55">
        <v>0.04</v>
      </c>
      <c r="Z1335" s="61">
        <f t="shared" si="68"/>
        <v>0</v>
      </c>
      <c r="AA1335" s="59" t="str">
        <f>HLOOKUP(F1335,'HY Financials'!$4:$4,1,0)</f>
        <v>HEHYBF</v>
      </c>
    </row>
    <row r="1336" spans="1:27">
      <c r="A1336" s="60">
        <f>IFERROR(VLOOKUP(J1336,'TB mapping'!A:D,4,0),0)</f>
        <v>6.1</v>
      </c>
      <c r="B1336" s="60">
        <f>IFERROR(VLOOKUP(J1336,'TB mapping'!A:C,3,0),0)</f>
        <v>6.4</v>
      </c>
      <c r="C1336" s="60" t="str">
        <f t="shared" si="66"/>
        <v>HEHYBF6.1</v>
      </c>
      <c r="D1336" s="60" t="str">
        <f t="shared" si="67"/>
        <v>HEHYBF6.4</v>
      </c>
      <c r="E1336" s="54" t="s">
        <v>790</v>
      </c>
      <c r="F1336" s="54" t="s">
        <v>1349</v>
      </c>
      <c r="G1336" s="54" t="s">
        <v>1350</v>
      </c>
      <c r="H1336" s="55">
        <v>550000</v>
      </c>
      <c r="I1336" s="54" t="s">
        <v>846</v>
      </c>
      <c r="J1336" s="392">
        <v>553202</v>
      </c>
      <c r="K1336" s="55">
        <v>0</v>
      </c>
      <c r="L1336" s="54" t="s">
        <v>853</v>
      </c>
      <c r="M1336" s="54" t="s">
        <v>793</v>
      </c>
      <c r="N1336" s="55">
        <v>-30302934.760000002</v>
      </c>
      <c r="O1336" s="55">
        <v>0</v>
      </c>
      <c r="P1336" s="55">
        <v>-28024946.300000001</v>
      </c>
      <c r="Q1336" s="55">
        <v>0</v>
      </c>
      <c r="R1336" s="55">
        <v>-58327881.060000002</v>
      </c>
      <c r="S1336" s="55">
        <v>0</v>
      </c>
      <c r="T1336" s="55">
        <v>-30302934.760000002</v>
      </c>
      <c r="U1336" s="55">
        <v>0</v>
      </c>
      <c r="V1336" s="55">
        <v>-28024946.300000001</v>
      </c>
      <c r="W1336" s="55">
        <v>0</v>
      </c>
      <c r="X1336" s="55">
        <v>-58327881.060000002</v>
      </c>
      <c r="Y1336" s="55">
        <v>0</v>
      </c>
      <c r="Z1336" s="61">
        <f t="shared" si="68"/>
        <v>-2.80249463</v>
      </c>
      <c r="AA1336" s="59" t="str">
        <f>HLOOKUP(F1336,'HY Financials'!$4:$4,1,0)</f>
        <v>HEHYBF</v>
      </c>
    </row>
    <row r="1337" spans="1:27">
      <c r="A1337" s="60">
        <f>IFERROR(VLOOKUP(J1337,'TB mapping'!A:D,4,0),0)</f>
        <v>0</v>
      </c>
      <c r="B1337" s="60">
        <f>IFERROR(VLOOKUP(J1337,'TB mapping'!A:C,3,0),0)</f>
        <v>6.4</v>
      </c>
      <c r="C1337" s="60" t="str">
        <f t="shared" si="66"/>
        <v>HEHYBF0</v>
      </c>
      <c r="D1337" s="60" t="str">
        <f t="shared" si="67"/>
        <v>HEHYBF6.4</v>
      </c>
      <c r="E1337" s="54" t="s">
        <v>790</v>
      </c>
      <c r="F1337" s="54" t="s">
        <v>1349</v>
      </c>
      <c r="G1337" s="54" t="s">
        <v>1350</v>
      </c>
      <c r="H1337" s="55">
        <v>550000</v>
      </c>
      <c r="I1337" s="54" t="s">
        <v>846</v>
      </c>
      <c r="J1337" s="392">
        <v>553900</v>
      </c>
      <c r="K1337" s="55">
        <v>0</v>
      </c>
      <c r="L1337" s="54" t="s">
        <v>1006</v>
      </c>
      <c r="M1337" s="54" t="s">
        <v>793</v>
      </c>
      <c r="N1337" s="55">
        <v>-501827.35</v>
      </c>
      <c r="O1337" s="55">
        <v>0</v>
      </c>
      <c r="P1337" s="55">
        <v>-251351.1</v>
      </c>
      <c r="Q1337" s="55">
        <v>0</v>
      </c>
      <c r="R1337" s="55">
        <v>-753178.45</v>
      </c>
      <c r="S1337" s="55">
        <v>0</v>
      </c>
      <c r="T1337" s="55">
        <v>-501827.35</v>
      </c>
      <c r="U1337" s="55">
        <v>0</v>
      </c>
      <c r="V1337" s="55">
        <v>-251351.1</v>
      </c>
      <c r="W1337" s="55">
        <v>0</v>
      </c>
      <c r="X1337" s="55">
        <v>-753178.45</v>
      </c>
      <c r="Y1337" s="55">
        <v>0</v>
      </c>
      <c r="Z1337" s="61">
        <f t="shared" si="68"/>
        <v>-2.5135110000000002E-2</v>
      </c>
      <c r="AA1337" s="59" t="str">
        <f>HLOOKUP(F1337,'HY Financials'!$4:$4,1,0)</f>
        <v>HEHYBF</v>
      </c>
    </row>
    <row r="1338" spans="1:27">
      <c r="A1338" s="60">
        <f>IFERROR(VLOOKUP(J1338,'TB mapping'!A:D,4,0),0)</f>
        <v>0</v>
      </c>
      <c r="B1338" s="60">
        <f>IFERROR(VLOOKUP(J1338,'TB mapping'!A:C,3,0),0)</f>
        <v>6.4</v>
      </c>
      <c r="C1338" s="60" t="str">
        <f t="shared" si="66"/>
        <v>HEHYBF0</v>
      </c>
      <c r="D1338" s="60" t="str">
        <f t="shared" si="67"/>
        <v>HEHYBF6.4</v>
      </c>
      <c r="E1338" s="54" t="s">
        <v>790</v>
      </c>
      <c r="F1338" s="54" t="s">
        <v>1349</v>
      </c>
      <c r="G1338" s="54" t="s">
        <v>1350</v>
      </c>
      <c r="H1338" s="55">
        <v>550000</v>
      </c>
      <c r="I1338" s="54" t="s">
        <v>846</v>
      </c>
      <c r="J1338" s="392">
        <v>555163</v>
      </c>
      <c r="K1338" s="55">
        <v>0</v>
      </c>
      <c r="L1338" s="54" t="s">
        <v>860</v>
      </c>
      <c r="M1338" s="54" t="s">
        <v>793</v>
      </c>
      <c r="N1338" s="55">
        <v>-6204.83</v>
      </c>
      <c r="O1338" s="55">
        <v>0</v>
      </c>
      <c r="P1338" s="55">
        <v>-25897.14</v>
      </c>
      <c r="Q1338" s="55">
        <v>0</v>
      </c>
      <c r="R1338" s="55">
        <v>-32101.97</v>
      </c>
      <c r="S1338" s="55">
        <v>0</v>
      </c>
      <c r="T1338" s="55">
        <v>-6204.83</v>
      </c>
      <c r="U1338" s="55">
        <v>0</v>
      </c>
      <c r="V1338" s="55">
        <v>-25897.14</v>
      </c>
      <c r="W1338" s="55">
        <v>0</v>
      </c>
      <c r="X1338" s="55">
        <v>-32101.97</v>
      </c>
      <c r="Y1338" s="55">
        <v>0</v>
      </c>
      <c r="Z1338" s="61">
        <f t="shared" si="68"/>
        <v>-2.5897139999999999E-3</v>
      </c>
      <c r="AA1338" s="59" t="str">
        <f>HLOOKUP(F1338,'HY Financials'!$4:$4,1,0)</f>
        <v>HEHYBF</v>
      </c>
    </row>
    <row r="1339" spans="1:27">
      <c r="A1339" s="60">
        <f>IFERROR(VLOOKUP(J1339,'TB mapping'!A:D,4,0),0)</f>
        <v>0</v>
      </c>
      <c r="B1339" s="60">
        <f>IFERROR(VLOOKUP(J1339,'TB mapping'!A:C,3,0),0)</f>
        <v>6.4</v>
      </c>
      <c r="C1339" s="60" t="str">
        <f t="shared" si="66"/>
        <v>HEHYBF0</v>
      </c>
      <c r="D1339" s="60" t="str">
        <f t="shared" si="67"/>
        <v>HEHYBF6.4</v>
      </c>
      <c r="E1339" s="54" t="s">
        <v>790</v>
      </c>
      <c r="F1339" s="54" t="s">
        <v>1349</v>
      </c>
      <c r="G1339" s="54" t="s">
        <v>1350</v>
      </c>
      <c r="H1339" s="55">
        <v>550000</v>
      </c>
      <c r="I1339" s="54" t="s">
        <v>846</v>
      </c>
      <c r="J1339" s="392">
        <v>555204</v>
      </c>
      <c r="K1339" s="55">
        <v>0</v>
      </c>
      <c r="L1339" s="54" t="s">
        <v>950</v>
      </c>
      <c r="M1339" s="54" t="s">
        <v>793</v>
      </c>
      <c r="N1339" s="55">
        <v>-60465.98</v>
      </c>
      <c r="O1339" s="55">
        <v>0</v>
      </c>
      <c r="P1339" s="55">
        <v>-236825.25</v>
      </c>
      <c r="Q1339" s="55">
        <v>0</v>
      </c>
      <c r="R1339" s="55">
        <v>-297291.23</v>
      </c>
      <c r="S1339" s="55">
        <v>0</v>
      </c>
      <c r="T1339" s="55">
        <v>-60465.98</v>
      </c>
      <c r="U1339" s="55">
        <v>0</v>
      </c>
      <c r="V1339" s="55">
        <v>-236825.25</v>
      </c>
      <c r="W1339" s="55">
        <v>0</v>
      </c>
      <c r="X1339" s="55">
        <v>-297291.23</v>
      </c>
      <c r="Y1339" s="55">
        <v>0</v>
      </c>
      <c r="Z1339" s="61">
        <f t="shared" si="68"/>
        <v>-2.3682524999999999E-2</v>
      </c>
      <c r="AA1339" s="59" t="str">
        <f>HLOOKUP(F1339,'HY Financials'!$4:$4,1,0)</f>
        <v>HEHYBF</v>
      </c>
    </row>
    <row r="1340" spans="1:27">
      <c r="A1340" s="60">
        <f>IFERROR(VLOOKUP(J1340,'TB mapping'!A:D,4,0),0)</f>
        <v>0</v>
      </c>
      <c r="B1340" s="60">
        <f>IFERROR(VLOOKUP(J1340,'TB mapping'!A:C,3,0),0)</f>
        <v>6.4</v>
      </c>
      <c r="C1340" s="60" t="str">
        <f t="shared" si="66"/>
        <v>HEHYBF0</v>
      </c>
      <c r="D1340" s="60" t="str">
        <f t="shared" si="67"/>
        <v>HEHYBF6.4</v>
      </c>
      <c r="E1340" s="54" t="s">
        <v>790</v>
      </c>
      <c r="F1340" s="54" t="s">
        <v>1349</v>
      </c>
      <c r="G1340" s="54" t="s">
        <v>1350</v>
      </c>
      <c r="H1340" s="55">
        <v>550000</v>
      </c>
      <c r="I1340" s="54" t="s">
        <v>846</v>
      </c>
      <c r="J1340" s="392">
        <v>555597</v>
      </c>
      <c r="K1340" s="55">
        <v>0</v>
      </c>
      <c r="L1340" s="54" t="s">
        <v>861</v>
      </c>
      <c r="M1340" s="54" t="s">
        <v>793</v>
      </c>
      <c r="N1340" s="55">
        <v>-1766647.91</v>
      </c>
      <c r="O1340" s="55">
        <v>0</v>
      </c>
      <c r="P1340" s="55">
        <v>-1813182.81</v>
      </c>
      <c r="Q1340" s="55">
        <v>0</v>
      </c>
      <c r="R1340" s="55">
        <v>-3579830.72</v>
      </c>
      <c r="S1340" s="55">
        <v>0</v>
      </c>
      <c r="T1340" s="55">
        <v>-1766647.91</v>
      </c>
      <c r="U1340" s="55">
        <v>0</v>
      </c>
      <c r="V1340" s="55">
        <v>-1813182.81</v>
      </c>
      <c r="W1340" s="55">
        <v>0</v>
      </c>
      <c r="X1340" s="55">
        <v>-3579830.72</v>
      </c>
      <c r="Y1340" s="55">
        <v>0</v>
      </c>
      <c r="Z1340" s="61">
        <f t="shared" si="68"/>
        <v>-0.181318281</v>
      </c>
      <c r="AA1340" s="59" t="str">
        <f>HLOOKUP(F1340,'HY Financials'!$4:$4,1,0)</f>
        <v>HEHYBF</v>
      </c>
    </row>
    <row r="1341" spans="1:27">
      <c r="A1341" s="60">
        <f>IFERROR(VLOOKUP(J1341,'TB mapping'!A:D,4,0),0)</f>
        <v>0</v>
      </c>
      <c r="B1341" s="60">
        <f>IFERROR(VLOOKUP(J1341,'TB mapping'!A:C,3,0),0)</f>
        <v>6.4</v>
      </c>
      <c r="C1341" s="60" t="str">
        <f t="shared" si="66"/>
        <v>HEHYBF0</v>
      </c>
      <c r="D1341" s="60" t="str">
        <f t="shared" si="67"/>
        <v>HEHYBF6.4</v>
      </c>
      <c r="E1341" s="54" t="s">
        <v>790</v>
      </c>
      <c r="F1341" s="54" t="s">
        <v>1349</v>
      </c>
      <c r="G1341" s="54" t="s">
        <v>1350</v>
      </c>
      <c r="H1341" s="55">
        <v>550000</v>
      </c>
      <c r="I1341" s="54" t="s">
        <v>846</v>
      </c>
      <c r="J1341" s="392">
        <v>555598</v>
      </c>
      <c r="K1341" s="55">
        <v>0</v>
      </c>
      <c r="L1341" s="54" t="s">
        <v>862</v>
      </c>
      <c r="M1341" s="54" t="s">
        <v>793</v>
      </c>
      <c r="N1341" s="55">
        <v>-1766647.91</v>
      </c>
      <c r="O1341" s="55">
        <v>0</v>
      </c>
      <c r="P1341" s="55">
        <v>-1813182.81</v>
      </c>
      <c r="Q1341" s="55">
        <v>0</v>
      </c>
      <c r="R1341" s="55">
        <v>-3579830.72</v>
      </c>
      <c r="S1341" s="55">
        <v>0</v>
      </c>
      <c r="T1341" s="55">
        <v>-1766647.91</v>
      </c>
      <c r="U1341" s="55">
        <v>0</v>
      </c>
      <c r="V1341" s="55">
        <v>-1813182.81</v>
      </c>
      <c r="W1341" s="55">
        <v>0</v>
      </c>
      <c r="X1341" s="55">
        <v>-3579830.72</v>
      </c>
      <c r="Y1341" s="55">
        <v>0</v>
      </c>
      <c r="Z1341" s="61">
        <f t="shared" si="68"/>
        <v>-0.181318281</v>
      </c>
      <c r="AA1341" s="59" t="str">
        <f>HLOOKUP(F1341,'HY Financials'!$4:$4,1,0)</f>
        <v>HEHYBF</v>
      </c>
    </row>
    <row r="1342" spans="1:27">
      <c r="A1342" s="60">
        <f>IFERROR(VLOOKUP(J1342,'TB mapping'!A:D,4,0),0)</f>
        <v>0</v>
      </c>
      <c r="B1342" s="60">
        <f>IFERROR(VLOOKUP(J1342,'TB mapping'!A:C,3,0),0)</f>
        <v>6.4</v>
      </c>
      <c r="C1342" s="60" t="str">
        <f t="shared" si="66"/>
        <v>HEHYBF0</v>
      </c>
      <c r="D1342" s="60" t="str">
        <f t="shared" si="67"/>
        <v>HEHYBF6.4</v>
      </c>
      <c r="E1342" s="54" t="s">
        <v>790</v>
      </c>
      <c r="F1342" s="54" t="s">
        <v>1349</v>
      </c>
      <c r="G1342" s="54" t="s">
        <v>1350</v>
      </c>
      <c r="H1342" s="55">
        <v>550000</v>
      </c>
      <c r="I1342" s="54" t="s">
        <v>846</v>
      </c>
      <c r="J1342" s="392">
        <v>555599</v>
      </c>
      <c r="K1342" s="55">
        <v>0</v>
      </c>
      <c r="L1342" s="54" t="s">
        <v>1487</v>
      </c>
      <c r="M1342" s="54" t="s">
        <v>793</v>
      </c>
      <c r="N1342" s="55">
        <v>0</v>
      </c>
      <c r="O1342" s="55">
        <v>2592.84</v>
      </c>
      <c r="P1342" s="55">
        <v>0</v>
      </c>
      <c r="Q1342" s="55">
        <v>2975.22</v>
      </c>
      <c r="R1342" s="55">
        <v>0</v>
      </c>
      <c r="S1342" s="55">
        <v>5568.06</v>
      </c>
      <c r="T1342" s="55">
        <v>0</v>
      </c>
      <c r="U1342" s="55">
        <v>2592.84</v>
      </c>
      <c r="V1342" s="55">
        <v>0</v>
      </c>
      <c r="W1342" s="55">
        <v>2975.22</v>
      </c>
      <c r="X1342" s="55">
        <v>0</v>
      </c>
      <c r="Y1342" s="55">
        <v>5568.06</v>
      </c>
      <c r="Z1342" s="61">
        <f t="shared" si="68"/>
        <v>2.9752199999999999E-4</v>
      </c>
      <c r="AA1342" s="59" t="str">
        <f>HLOOKUP(F1342,'HY Financials'!$4:$4,1,0)</f>
        <v>HEHYBF</v>
      </c>
    </row>
    <row r="1343" spans="1:27">
      <c r="A1343" s="60">
        <f>IFERROR(VLOOKUP(J1343,'TB mapping'!A:D,4,0),0)</f>
        <v>0</v>
      </c>
      <c r="B1343" s="60">
        <f>IFERROR(VLOOKUP(J1343,'TB mapping'!A:C,3,0),0)</f>
        <v>6.4</v>
      </c>
      <c r="C1343" s="60" t="str">
        <f t="shared" si="66"/>
        <v>HEHYBF0</v>
      </c>
      <c r="D1343" s="60" t="str">
        <f t="shared" si="67"/>
        <v>HEHYBF6.4</v>
      </c>
      <c r="E1343" s="54" t="s">
        <v>790</v>
      </c>
      <c r="F1343" s="54" t="s">
        <v>1349</v>
      </c>
      <c r="G1343" s="54" t="s">
        <v>1350</v>
      </c>
      <c r="H1343" s="55">
        <v>550000</v>
      </c>
      <c r="I1343" s="54" t="s">
        <v>846</v>
      </c>
      <c r="J1343" s="392">
        <v>555600</v>
      </c>
      <c r="K1343" s="55">
        <v>0</v>
      </c>
      <c r="L1343" s="54" t="s">
        <v>1488</v>
      </c>
      <c r="M1343" s="54" t="s">
        <v>793</v>
      </c>
      <c r="N1343" s="55">
        <v>0</v>
      </c>
      <c r="O1343" s="55">
        <v>2592.84</v>
      </c>
      <c r="P1343" s="55">
        <v>0</v>
      </c>
      <c r="Q1343" s="55">
        <v>2975.22</v>
      </c>
      <c r="R1343" s="55">
        <v>0</v>
      </c>
      <c r="S1343" s="55">
        <v>5568.06</v>
      </c>
      <c r="T1343" s="55">
        <v>0</v>
      </c>
      <c r="U1343" s="55">
        <v>2592.84</v>
      </c>
      <c r="V1343" s="55">
        <v>0</v>
      </c>
      <c r="W1343" s="55">
        <v>2975.22</v>
      </c>
      <c r="X1343" s="55">
        <v>0</v>
      </c>
      <c r="Y1343" s="55">
        <v>5568.06</v>
      </c>
      <c r="Z1343" s="61">
        <f t="shared" si="68"/>
        <v>2.9752199999999999E-4</v>
      </c>
      <c r="AA1343" s="59" t="str">
        <f>HLOOKUP(F1343,'HY Financials'!$4:$4,1,0)</f>
        <v>HEHYBF</v>
      </c>
    </row>
    <row r="1344" spans="1:27">
      <c r="A1344" s="60">
        <f>IFERROR(VLOOKUP(J1344,'TB mapping'!A:D,4,0),0)</f>
        <v>0</v>
      </c>
      <c r="B1344" s="60">
        <f>IFERROR(VLOOKUP(J1344,'TB mapping'!A:C,3,0),0)</f>
        <v>6.4</v>
      </c>
      <c r="C1344" s="60" t="str">
        <f t="shared" si="66"/>
        <v>HEHYBF0</v>
      </c>
      <c r="D1344" s="60" t="str">
        <f t="shared" si="67"/>
        <v>HEHYBF6.4</v>
      </c>
      <c r="E1344" s="54" t="s">
        <v>790</v>
      </c>
      <c r="F1344" s="54" t="s">
        <v>1349</v>
      </c>
      <c r="G1344" s="54" t="s">
        <v>1350</v>
      </c>
      <c r="H1344" s="55">
        <v>550000</v>
      </c>
      <c r="I1344" s="54" t="s">
        <v>846</v>
      </c>
      <c r="J1344" s="392">
        <v>555603</v>
      </c>
      <c r="K1344" s="55">
        <v>0</v>
      </c>
      <c r="L1344" s="54" t="s">
        <v>1489</v>
      </c>
      <c r="M1344" s="54" t="s">
        <v>793</v>
      </c>
      <c r="N1344" s="55">
        <v>-362437.42</v>
      </c>
      <c r="O1344" s="55">
        <v>0</v>
      </c>
      <c r="P1344" s="55">
        <v>-483702.83</v>
      </c>
      <c r="Q1344" s="55">
        <v>0</v>
      </c>
      <c r="R1344" s="55">
        <v>-846140.25</v>
      </c>
      <c r="S1344" s="55">
        <v>0</v>
      </c>
      <c r="T1344" s="55">
        <v>-362437.42</v>
      </c>
      <c r="U1344" s="55">
        <v>0</v>
      </c>
      <c r="V1344" s="55">
        <v>-483702.83</v>
      </c>
      <c r="W1344" s="55">
        <v>0</v>
      </c>
      <c r="X1344" s="55">
        <v>-846140.25</v>
      </c>
      <c r="Y1344" s="55">
        <v>0</v>
      </c>
      <c r="Z1344" s="61">
        <f t="shared" si="68"/>
        <v>-4.8370283E-2</v>
      </c>
      <c r="AA1344" s="59" t="str">
        <f>HLOOKUP(F1344,'HY Financials'!$4:$4,1,0)</f>
        <v>HEHYBF</v>
      </c>
    </row>
    <row r="1345" spans="1:28">
      <c r="A1345" s="60">
        <f>IFERROR(VLOOKUP(J1345,'TB mapping'!A:D,4,0),0)</f>
        <v>0</v>
      </c>
      <c r="B1345" s="60">
        <f>IFERROR(VLOOKUP(J1345,'TB mapping'!A:C,3,0),0)</f>
        <v>6.4</v>
      </c>
      <c r="C1345" s="60" t="str">
        <f t="shared" si="66"/>
        <v>HEHYBF0</v>
      </c>
      <c r="D1345" s="60" t="str">
        <f t="shared" si="67"/>
        <v>HEHYBF6.4</v>
      </c>
      <c r="E1345" s="54" t="s">
        <v>790</v>
      </c>
      <c r="F1345" s="54" t="s">
        <v>1349</v>
      </c>
      <c r="G1345" s="54" t="s">
        <v>1350</v>
      </c>
      <c r="H1345" s="55">
        <v>550000</v>
      </c>
      <c r="I1345" s="54" t="s">
        <v>846</v>
      </c>
      <c r="J1345" s="392">
        <v>555604</v>
      </c>
      <c r="K1345" s="55">
        <v>0</v>
      </c>
      <c r="L1345" s="54" t="s">
        <v>1490</v>
      </c>
      <c r="M1345" s="54" t="s">
        <v>793</v>
      </c>
      <c r="N1345" s="55">
        <v>-362437.42</v>
      </c>
      <c r="O1345" s="55">
        <v>0</v>
      </c>
      <c r="P1345" s="55">
        <v>-483702.83</v>
      </c>
      <c r="Q1345" s="55">
        <v>0</v>
      </c>
      <c r="R1345" s="55">
        <v>-846140.25</v>
      </c>
      <c r="S1345" s="55">
        <v>0</v>
      </c>
      <c r="T1345" s="55">
        <v>-362437.42</v>
      </c>
      <c r="U1345" s="55">
        <v>0</v>
      </c>
      <c r="V1345" s="55">
        <v>-483702.83</v>
      </c>
      <c r="W1345" s="55">
        <v>0</v>
      </c>
      <c r="X1345" s="55">
        <v>-846140.25</v>
      </c>
      <c r="Y1345" s="55">
        <v>0</v>
      </c>
      <c r="Z1345" s="61">
        <f t="shared" si="68"/>
        <v>-4.8370283E-2</v>
      </c>
      <c r="AA1345" s="59" t="str">
        <f>HLOOKUP(F1345,'HY Financials'!$4:$4,1,0)</f>
        <v>HEHYBF</v>
      </c>
    </row>
    <row r="1346" spans="1:28">
      <c r="A1346" s="60">
        <f>IFERROR(VLOOKUP(J1346,'TB mapping'!A:D,4,0),0)</f>
        <v>0</v>
      </c>
      <c r="B1346" s="60">
        <f>IFERROR(VLOOKUP(J1346,'TB mapping'!A:C,3,0),0)</f>
        <v>6.4</v>
      </c>
      <c r="C1346" s="60" t="str">
        <f t="shared" si="66"/>
        <v>HEHYBF0</v>
      </c>
      <c r="D1346" s="60" t="str">
        <f t="shared" si="67"/>
        <v>HEHYBF6.4</v>
      </c>
      <c r="E1346" s="54" t="s">
        <v>790</v>
      </c>
      <c r="F1346" s="54" t="s">
        <v>1349</v>
      </c>
      <c r="G1346" s="54" t="s">
        <v>1350</v>
      </c>
      <c r="H1346" s="55">
        <v>550000</v>
      </c>
      <c r="I1346" s="54" t="s">
        <v>846</v>
      </c>
      <c r="J1346" s="392">
        <v>556653</v>
      </c>
      <c r="K1346" s="55">
        <v>0</v>
      </c>
      <c r="L1346" s="54" t="s">
        <v>2073</v>
      </c>
      <c r="M1346" s="54" t="s">
        <v>793</v>
      </c>
      <c r="N1346" s="55">
        <v>-44646.23</v>
      </c>
      <c r="O1346" s="55">
        <v>0</v>
      </c>
      <c r="P1346" s="55">
        <v>-49309.04</v>
      </c>
      <c r="Q1346" s="55">
        <v>0</v>
      </c>
      <c r="R1346" s="55">
        <v>-93955.27</v>
      </c>
      <c r="S1346" s="55">
        <v>0</v>
      </c>
      <c r="T1346" s="55">
        <v>-44646.23</v>
      </c>
      <c r="U1346" s="55">
        <v>0</v>
      </c>
      <c r="V1346" s="55">
        <v>-49309.04</v>
      </c>
      <c r="W1346" s="55">
        <v>0</v>
      </c>
      <c r="X1346" s="55">
        <v>-93955.27</v>
      </c>
      <c r="Y1346" s="55">
        <v>0</v>
      </c>
      <c r="Z1346" s="61">
        <f t="shared" si="68"/>
        <v>-4.9309039999999998E-3</v>
      </c>
      <c r="AA1346" s="59" t="str">
        <f>HLOOKUP(F1346,'HY Financials'!$4:$4,1,0)</f>
        <v>HEHYBF</v>
      </c>
    </row>
    <row r="1347" spans="1:28">
      <c r="A1347" s="60">
        <f>IFERROR(VLOOKUP(J1347,'TB mapping'!A:D,4,0),0)</f>
        <v>6.2</v>
      </c>
      <c r="B1347" s="60">
        <f>IFERROR(VLOOKUP(J1347,'TB mapping'!A:C,3,0),0)</f>
        <v>6.4</v>
      </c>
      <c r="C1347" s="60" t="str">
        <f t="shared" si="66"/>
        <v>HEHYBF6.2</v>
      </c>
      <c r="D1347" s="60" t="str">
        <f t="shared" si="67"/>
        <v>HEHYBF6.4</v>
      </c>
      <c r="E1347" s="54" t="s">
        <v>790</v>
      </c>
      <c r="F1347" s="54" t="s">
        <v>1349</v>
      </c>
      <c r="G1347" s="54" t="s">
        <v>1350</v>
      </c>
      <c r="H1347" s="55">
        <v>555100</v>
      </c>
      <c r="I1347" s="54" t="s">
        <v>863</v>
      </c>
      <c r="J1347" s="392">
        <v>555100</v>
      </c>
      <c r="K1347" s="55">
        <v>0</v>
      </c>
      <c r="L1347" s="54" t="s">
        <v>864</v>
      </c>
      <c r="M1347" s="54" t="s">
        <v>793</v>
      </c>
      <c r="N1347" s="55">
        <v>-19629555.559999999</v>
      </c>
      <c r="O1347" s="55">
        <v>0</v>
      </c>
      <c r="P1347" s="55">
        <v>-20146509.73</v>
      </c>
      <c r="Q1347" s="55">
        <v>0</v>
      </c>
      <c r="R1347" s="55">
        <v>-39776065.289999999</v>
      </c>
      <c r="S1347" s="55">
        <v>0</v>
      </c>
      <c r="T1347" s="55">
        <v>-19629555.559999999</v>
      </c>
      <c r="U1347" s="55">
        <v>0</v>
      </c>
      <c r="V1347" s="55">
        <v>-20146509.73</v>
      </c>
      <c r="W1347" s="55">
        <v>0</v>
      </c>
      <c r="X1347" s="55">
        <v>-39776065.289999999</v>
      </c>
      <c r="Y1347" s="55">
        <v>0</v>
      </c>
      <c r="Z1347" s="61">
        <f t="shared" si="68"/>
        <v>-2.0146509730000002</v>
      </c>
      <c r="AA1347" s="59" t="str">
        <f>HLOOKUP(F1347,'HY Financials'!$4:$4,1,0)</f>
        <v>HEHYBF</v>
      </c>
    </row>
    <row r="1348" spans="1:28">
      <c r="A1348" s="60">
        <f>IFERROR(VLOOKUP(J1348,'TB mapping'!A:D,4,0),0)</f>
        <v>6.2</v>
      </c>
      <c r="B1348" s="60">
        <f>IFERROR(VLOOKUP(J1348,'TB mapping'!A:C,3,0),0)</f>
        <v>6.4</v>
      </c>
      <c r="C1348" s="60" t="str">
        <f t="shared" ref="C1348:C1411" si="69">F1348&amp;A1348</f>
        <v>HEHYBF6.2</v>
      </c>
      <c r="D1348" s="60" t="str">
        <f t="shared" ref="D1348:D1411" si="70">F1348&amp;B1348</f>
        <v>HEHYBF6.4</v>
      </c>
      <c r="E1348" s="54" t="s">
        <v>790</v>
      </c>
      <c r="F1348" s="54" t="s">
        <v>1349</v>
      </c>
      <c r="G1348" s="54" t="s">
        <v>1350</v>
      </c>
      <c r="H1348" s="55">
        <v>555100</v>
      </c>
      <c r="I1348" s="54" t="s">
        <v>863</v>
      </c>
      <c r="J1348" s="392">
        <v>555329</v>
      </c>
      <c r="K1348" s="55">
        <v>0</v>
      </c>
      <c r="L1348" s="54" t="s">
        <v>1491</v>
      </c>
      <c r="M1348" s="54" t="s">
        <v>793</v>
      </c>
      <c r="N1348" s="55">
        <v>0</v>
      </c>
      <c r="O1348" s="55">
        <v>28809.21</v>
      </c>
      <c r="P1348" s="55">
        <v>0</v>
      </c>
      <c r="Q1348" s="55">
        <v>33058.800000000003</v>
      </c>
      <c r="R1348" s="55">
        <v>0</v>
      </c>
      <c r="S1348" s="55">
        <v>61868.01</v>
      </c>
      <c r="T1348" s="55">
        <v>0</v>
      </c>
      <c r="U1348" s="55">
        <v>28809.21</v>
      </c>
      <c r="V1348" s="55">
        <v>0</v>
      </c>
      <c r="W1348" s="55">
        <v>33058.800000000003</v>
      </c>
      <c r="X1348" s="55">
        <v>0</v>
      </c>
      <c r="Y1348" s="55">
        <v>61868.01</v>
      </c>
      <c r="Z1348" s="61">
        <f t="shared" ref="Z1348:Z1411" si="71">IF(I1348="Issue Capital",(X1348+Y1348)/10000000,(V1348+W1348)/10000000)</f>
        <v>3.3058800000000002E-3</v>
      </c>
      <c r="AA1348" s="59" t="str">
        <f>HLOOKUP(F1348,'HY Financials'!$4:$4,1,0)</f>
        <v>HEHYBF</v>
      </c>
    </row>
    <row r="1349" spans="1:28">
      <c r="A1349" s="60">
        <f>IFERROR(VLOOKUP(J1349,'TB mapping'!A:D,4,0),0)</f>
        <v>6.2</v>
      </c>
      <c r="B1349" s="60">
        <f>IFERROR(VLOOKUP(J1349,'TB mapping'!A:C,3,0),0)</f>
        <v>6.4</v>
      </c>
      <c r="C1349" s="60" t="str">
        <f t="shared" si="69"/>
        <v>HEHYBF6.2</v>
      </c>
      <c r="D1349" s="60" t="str">
        <f t="shared" si="70"/>
        <v>HEHYBF6.4</v>
      </c>
      <c r="E1349" s="54" t="s">
        <v>790</v>
      </c>
      <c r="F1349" s="54" t="s">
        <v>1349</v>
      </c>
      <c r="G1349" s="54" t="s">
        <v>1350</v>
      </c>
      <c r="H1349" s="55">
        <v>555100</v>
      </c>
      <c r="I1349" s="54" t="s">
        <v>863</v>
      </c>
      <c r="J1349" s="392">
        <v>555526</v>
      </c>
      <c r="K1349" s="55">
        <v>0</v>
      </c>
      <c r="L1349" s="54" t="s">
        <v>1492</v>
      </c>
      <c r="M1349" s="54" t="s">
        <v>793</v>
      </c>
      <c r="N1349" s="55">
        <v>-4027074.83</v>
      </c>
      <c r="O1349" s="55">
        <v>0</v>
      </c>
      <c r="P1349" s="55">
        <v>-5374454.0599999996</v>
      </c>
      <c r="Q1349" s="55">
        <v>0</v>
      </c>
      <c r="R1349" s="55">
        <v>-9401528.8900000006</v>
      </c>
      <c r="S1349" s="55">
        <v>0</v>
      </c>
      <c r="T1349" s="55">
        <v>-4027074.83</v>
      </c>
      <c r="U1349" s="55">
        <v>0</v>
      </c>
      <c r="V1349" s="55">
        <v>-5374454.0599999996</v>
      </c>
      <c r="W1349" s="55">
        <v>0</v>
      </c>
      <c r="X1349" s="55">
        <v>-9401528.8900000006</v>
      </c>
      <c r="Y1349" s="55">
        <v>0</v>
      </c>
      <c r="Z1349" s="61">
        <f t="shared" si="71"/>
        <v>-0.53744540600000001</v>
      </c>
      <c r="AA1349" s="59" t="str">
        <f>HLOOKUP(F1349,'HY Financials'!$4:$4,1,0)</f>
        <v>HEHYBF</v>
      </c>
    </row>
    <row r="1350" spans="1:28">
      <c r="A1350" s="60">
        <f>IFERROR(VLOOKUP(J1350,'TB mapping'!A:D,4,0),0)</f>
        <v>0</v>
      </c>
      <c r="B1350" s="60" t="str">
        <f>IFERROR(VLOOKUP(J1350,'TB mapping'!A:C,3,0),0)</f>
        <v>ignore</v>
      </c>
      <c r="C1350" s="60" t="str">
        <f t="shared" si="69"/>
        <v>HEHYBF0</v>
      </c>
      <c r="D1350" s="60" t="str">
        <f t="shared" si="70"/>
        <v>HEHYBFignore</v>
      </c>
      <c r="E1350" s="54" t="s">
        <v>790</v>
      </c>
      <c r="F1350" s="54" t="s">
        <v>1349</v>
      </c>
      <c r="G1350" s="54" t="s">
        <v>1350</v>
      </c>
      <c r="H1350" s="55">
        <v>555300</v>
      </c>
      <c r="I1350" s="54" t="s">
        <v>951</v>
      </c>
      <c r="J1350" s="55">
        <v>553300</v>
      </c>
      <c r="K1350" s="55">
        <v>0</v>
      </c>
      <c r="L1350" s="54" t="s">
        <v>1072</v>
      </c>
      <c r="M1350" s="54" t="s">
        <v>793</v>
      </c>
      <c r="N1350" s="55">
        <v>0</v>
      </c>
      <c r="O1350" s="55">
        <v>0</v>
      </c>
      <c r="P1350" s="55">
        <v>-15398473.369999999</v>
      </c>
      <c r="Q1350" s="55">
        <v>0</v>
      </c>
      <c r="R1350" s="55">
        <v>-15398473.369999999</v>
      </c>
      <c r="S1350" s="55">
        <v>0</v>
      </c>
      <c r="T1350" s="55">
        <v>0</v>
      </c>
      <c r="U1350" s="55">
        <v>0</v>
      </c>
      <c r="V1350" s="55">
        <v>-15398473.369999999</v>
      </c>
      <c r="W1350" s="55">
        <v>0</v>
      </c>
      <c r="X1350" s="55">
        <v>-15398473.369999999</v>
      </c>
      <c r="Y1350" s="55">
        <v>0</v>
      </c>
      <c r="Z1350" s="61">
        <f t="shared" si="71"/>
        <v>-1.5398473369999999</v>
      </c>
      <c r="AA1350" s="59" t="str">
        <f>HLOOKUP(F1350,'HY Financials'!$4:$4,1,0)</f>
        <v>HEHYBF</v>
      </c>
    </row>
    <row r="1351" spans="1:28">
      <c r="A1351" s="60">
        <f>IFERROR(VLOOKUP(J1351,'TB mapping'!A:D,4,0),0)</f>
        <v>0</v>
      </c>
      <c r="B1351" s="60" t="str">
        <f>IFERROR(VLOOKUP(J1351,'TB mapping'!A:C,3,0),0)</f>
        <v>ignore</v>
      </c>
      <c r="C1351" s="60" t="str">
        <f t="shared" si="69"/>
        <v>HEHYBF0</v>
      </c>
      <c r="D1351" s="60" t="str">
        <f t="shared" si="70"/>
        <v>HEHYBFignore</v>
      </c>
      <c r="E1351" s="54" t="s">
        <v>790</v>
      </c>
      <c r="F1351" s="54" t="s">
        <v>1349</v>
      </c>
      <c r="G1351" s="54" t="s">
        <v>1350</v>
      </c>
      <c r="H1351" s="55">
        <v>555300</v>
      </c>
      <c r="I1351" s="54" t="s">
        <v>951</v>
      </c>
      <c r="J1351" s="55">
        <v>554346</v>
      </c>
      <c r="K1351" s="55">
        <v>0</v>
      </c>
      <c r="L1351" s="54" t="s">
        <v>1073</v>
      </c>
      <c r="M1351" s="54" t="s">
        <v>793</v>
      </c>
      <c r="N1351" s="55">
        <v>0</v>
      </c>
      <c r="O1351" s="55">
        <v>0</v>
      </c>
      <c r="P1351" s="55">
        <v>-97411.42</v>
      </c>
      <c r="Q1351" s="55">
        <v>0</v>
      </c>
      <c r="R1351" s="55">
        <v>-97411.42</v>
      </c>
      <c r="S1351" s="55">
        <v>0</v>
      </c>
      <c r="T1351" s="55">
        <v>0</v>
      </c>
      <c r="U1351" s="55">
        <v>0</v>
      </c>
      <c r="V1351" s="55">
        <v>-97411.42</v>
      </c>
      <c r="W1351" s="55">
        <v>0</v>
      </c>
      <c r="X1351" s="55">
        <v>-97411.42</v>
      </c>
      <c r="Y1351" s="55">
        <v>0</v>
      </c>
      <c r="Z1351" s="61">
        <f t="shared" si="71"/>
        <v>-9.7411419999999995E-3</v>
      </c>
      <c r="AA1351" s="59" t="str">
        <f>HLOOKUP(F1351,'HY Financials'!$4:$4,1,0)</f>
        <v>HEHYBF</v>
      </c>
    </row>
    <row r="1352" spans="1:28">
      <c r="A1352" s="60" t="str">
        <f>IFERROR(VLOOKUP(J1352,'TB mapping'!A:D,4,0),0)</f>
        <v>Ignore</v>
      </c>
      <c r="B1352" s="60" t="str">
        <f>IFERROR(VLOOKUP(J1352,'TB mapping'!A:C,3,0),0)</f>
        <v>Ignore</v>
      </c>
      <c r="C1352" s="60" t="str">
        <f t="shared" si="69"/>
        <v>HEIOPFIgnore</v>
      </c>
      <c r="D1352" s="60" t="str">
        <f t="shared" si="70"/>
        <v>HEIOPFIgnore</v>
      </c>
      <c r="E1352" s="54" t="s">
        <v>790</v>
      </c>
      <c r="F1352" s="54" t="s">
        <v>5</v>
      </c>
      <c r="G1352" s="54" t="s">
        <v>1893</v>
      </c>
      <c r="H1352" s="55">
        <v>101000</v>
      </c>
      <c r="I1352" s="54" t="s">
        <v>987</v>
      </c>
      <c r="J1352" s="55">
        <v>101100</v>
      </c>
      <c r="K1352" s="55">
        <v>0</v>
      </c>
      <c r="L1352" s="54" t="s">
        <v>988</v>
      </c>
      <c r="M1352" s="54" t="s">
        <v>793</v>
      </c>
      <c r="N1352" s="55">
        <v>-2396299219.4200001</v>
      </c>
      <c r="O1352" s="55">
        <v>0</v>
      </c>
      <c r="P1352" s="55">
        <v>-126612268.16</v>
      </c>
      <c r="Q1352" s="55">
        <v>0</v>
      </c>
      <c r="R1352" s="55">
        <v>-2522911487.5799999</v>
      </c>
      <c r="S1352" s="55">
        <v>0</v>
      </c>
      <c r="T1352" s="55">
        <v>-2396299219.4200001</v>
      </c>
      <c r="U1352" s="55">
        <v>0</v>
      </c>
      <c r="V1352" s="55">
        <v>-126612268.16</v>
      </c>
      <c r="W1352" s="55">
        <v>0</v>
      </c>
      <c r="X1352" s="55">
        <v>-2522911487.5799999</v>
      </c>
      <c r="Y1352" s="55">
        <v>0</v>
      </c>
      <c r="Z1352" s="61">
        <f t="shared" si="71"/>
        <v>-12.661226815999999</v>
      </c>
      <c r="AA1352" s="59" t="str">
        <f>HLOOKUP(F1352,'HY Financials'!$4:$4,1,0)</f>
        <v>HEIOPF</v>
      </c>
      <c r="AB1352" s="277">
        <f>Z1352*10^7</f>
        <v>-126612268.16</v>
      </c>
    </row>
    <row r="1353" spans="1:28">
      <c r="A1353" s="60">
        <f>IFERROR(VLOOKUP(J1353,'TB mapping'!A:D,4,0),0)</f>
        <v>0</v>
      </c>
      <c r="B1353" s="60">
        <f>IFERROR(VLOOKUP(J1353,'TB mapping'!A:C,3,0),0)</f>
        <v>0</v>
      </c>
      <c r="C1353" s="60" t="str">
        <f t="shared" si="69"/>
        <v>HEIOPF0</v>
      </c>
      <c r="D1353" s="60" t="str">
        <f t="shared" si="70"/>
        <v>HEIOPF0</v>
      </c>
      <c r="E1353" s="54" t="s">
        <v>790</v>
      </c>
      <c r="F1353" s="54" t="s">
        <v>5</v>
      </c>
      <c r="G1353" s="54" t="s">
        <v>1893</v>
      </c>
      <c r="H1353" s="55">
        <v>102000</v>
      </c>
      <c r="I1353" s="54" t="s">
        <v>791</v>
      </c>
      <c r="J1353" s="55">
        <v>102230</v>
      </c>
      <c r="K1353" s="55">
        <v>0</v>
      </c>
      <c r="L1353" s="54" t="s">
        <v>1803</v>
      </c>
      <c r="M1353" s="54" t="s">
        <v>793</v>
      </c>
      <c r="N1353" s="55">
        <v>-25975938.43</v>
      </c>
      <c r="O1353" s="55">
        <v>0</v>
      </c>
      <c r="P1353" s="55">
        <v>0</v>
      </c>
      <c r="Q1353" s="55">
        <v>25975938.43</v>
      </c>
      <c r="R1353" s="55">
        <v>0</v>
      </c>
      <c r="S1353" s="55">
        <v>0</v>
      </c>
      <c r="T1353" s="55">
        <v>-25975938.43</v>
      </c>
      <c r="U1353" s="55">
        <v>0</v>
      </c>
      <c r="V1353" s="55">
        <v>0</v>
      </c>
      <c r="W1353" s="55">
        <v>25975938.43</v>
      </c>
      <c r="X1353" s="55">
        <v>0</v>
      </c>
      <c r="Y1353" s="55">
        <v>0</v>
      </c>
      <c r="Z1353" s="61">
        <f t="shared" si="71"/>
        <v>2.5975938429999998</v>
      </c>
      <c r="AA1353" s="59" t="str">
        <f>HLOOKUP(F1353,'HY Financials'!$4:$4,1,0)</f>
        <v>HEIOPF</v>
      </c>
    </row>
    <row r="1354" spans="1:28">
      <c r="A1354" s="60" t="str">
        <f>IFERROR(VLOOKUP(J1354,'TB mapping'!A:D,4,0),0)</f>
        <v>Ignore</v>
      </c>
      <c r="B1354" s="60" t="str">
        <f>IFERROR(VLOOKUP(J1354,'TB mapping'!A:C,3,0),0)</f>
        <v>Ignore</v>
      </c>
      <c r="C1354" s="60" t="str">
        <f t="shared" si="69"/>
        <v>HEIOPFIgnore</v>
      </c>
      <c r="D1354" s="60" t="str">
        <f t="shared" si="70"/>
        <v>HEIOPFIgnore</v>
      </c>
      <c r="E1354" s="54" t="s">
        <v>790</v>
      </c>
      <c r="F1354" s="54" t="s">
        <v>5</v>
      </c>
      <c r="G1354" s="54" t="s">
        <v>1893</v>
      </c>
      <c r="H1354" s="55">
        <v>110000</v>
      </c>
      <c r="I1354" s="54" t="s">
        <v>795</v>
      </c>
      <c r="J1354" s="55">
        <v>103122</v>
      </c>
      <c r="K1354" s="55">
        <v>0</v>
      </c>
      <c r="L1354" s="54" t="s">
        <v>1343</v>
      </c>
      <c r="M1354" s="54" t="s">
        <v>793</v>
      </c>
      <c r="N1354" s="55">
        <v>-150000</v>
      </c>
      <c r="O1354" s="55">
        <v>0</v>
      </c>
      <c r="P1354" s="55">
        <v>0</v>
      </c>
      <c r="Q1354" s="55">
        <v>150000</v>
      </c>
      <c r="R1354" s="55">
        <v>0</v>
      </c>
      <c r="S1354" s="55">
        <v>0</v>
      </c>
      <c r="T1354" s="55">
        <v>-150000</v>
      </c>
      <c r="U1354" s="55">
        <v>0</v>
      </c>
      <c r="V1354" s="55">
        <v>0</v>
      </c>
      <c r="W1354" s="55">
        <v>150000</v>
      </c>
      <c r="X1354" s="55">
        <v>0</v>
      </c>
      <c r="Y1354" s="55">
        <v>0</v>
      </c>
      <c r="Z1354" s="61">
        <f t="shared" si="71"/>
        <v>1.4999999999999999E-2</v>
      </c>
      <c r="AA1354" s="59" t="str">
        <f>HLOOKUP(F1354,'HY Financials'!$4:$4,1,0)</f>
        <v>HEIOPF</v>
      </c>
    </row>
    <row r="1355" spans="1:28">
      <c r="A1355" s="60">
        <f>IFERROR(VLOOKUP(J1355,'TB mapping'!A:D,4,0),0)</f>
        <v>0</v>
      </c>
      <c r="B1355" s="60">
        <f>IFERROR(VLOOKUP(J1355,'TB mapping'!A:C,3,0),0)</f>
        <v>0</v>
      </c>
      <c r="C1355" s="60" t="str">
        <f t="shared" si="69"/>
        <v>HEIOPF0</v>
      </c>
      <c r="D1355" s="60" t="str">
        <f t="shared" si="70"/>
        <v>HEIOPF0</v>
      </c>
      <c r="E1355" s="54" t="s">
        <v>790</v>
      </c>
      <c r="F1355" s="54" t="s">
        <v>5</v>
      </c>
      <c r="G1355" s="54" t="s">
        <v>1893</v>
      </c>
      <c r="H1355" s="55">
        <v>110000</v>
      </c>
      <c r="I1355" s="54" t="s">
        <v>795</v>
      </c>
      <c r="J1355" s="55">
        <v>110114</v>
      </c>
      <c r="K1355" s="55">
        <v>0</v>
      </c>
      <c r="L1355" s="54" t="s">
        <v>2304</v>
      </c>
      <c r="M1355" s="54" t="s">
        <v>793</v>
      </c>
      <c r="N1355" s="55">
        <v>0</v>
      </c>
      <c r="O1355" s="55">
        <v>0</v>
      </c>
      <c r="P1355" s="55">
        <v>-978000</v>
      </c>
      <c r="Q1355" s="55">
        <v>0</v>
      </c>
      <c r="R1355" s="55">
        <v>-978000</v>
      </c>
      <c r="S1355" s="55">
        <v>0</v>
      </c>
      <c r="T1355" s="55">
        <v>0</v>
      </c>
      <c r="U1355" s="55">
        <v>0</v>
      </c>
      <c r="V1355" s="55">
        <v>-978000</v>
      </c>
      <c r="W1355" s="55">
        <v>0</v>
      </c>
      <c r="X1355" s="55">
        <v>-978000</v>
      </c>
      <c r="Y1355" s="55">
        <v>0</v>
      </c>
      <c r="Z1355" s="61">
        <f t="shared" si="71"/>
        <v>-9.7799999999999998E-2</v>
      </c>
      <c r="AA1355" s="59" t="str">
        <f>HLOOKUP(F1355,'HY Financials'!$4:$4,1,0)</f>
        <v>HEIOPF</v>
      </c>
    </row>
    <row r="1356" spans="1:28">
      <c r="A1356" s="60" t="str">
        <f>IFERROR(VLOOKUP(J1356,'TB mapping'!A:D,4,0),0)</f>
        <v>Ignore</v>
      </c>
      <c r="B1356" s="60" t="str">
        <f>IFERROR(VLOOKUP(J1356,'TB mapping'!A:C,3,0),0)</f>
        <v>Ignore</v>
      </c>
      <c r="C1356" s="60" t="str">
        <f t="shared" si="69"/>
        <v>HEIOPFIgnore</v>
      </c>
      <c r="D1356" s="60" t="str">
        <f t="shared" si="70"/>
        <v>HEIOPFIgnore</v>
      </c>
      <c r="E1356" s="54" t="s">
        <v>790</v>
      </c>
      <c r="F1356" s="54" t="s">
        <v>5</v>
      </c>
      <c r="G1356" s="54" t="s">
        <v>1893</v>
      </c>
      <c r="H1356" s="55">
        <v>110000</v>
      </c>
      <c r="I1356" s="54" t="s">
        <v>795</v>
      </c>
      <c r="J1356" s="55">
        <v>110119</v>
      </c>
      <c r="K1356" s="55">
        <v>0</v>
      </c>
      <c r="L1356" s="54" t="s">
        <v>796</v>
      </c>
      <c r="M1356" s="54" t="s">
        <v>793</v>
      </c>
      <c r="N1356" s="55">
        <v>-128848</v>
      </c>
      <c r="O1356" s="55">
        <v>0</v>
      </c>
      <c r="P1356" s="55">
        <v>0</v>
      </c>
      <c r="Q1356" s="55">
        <v>128848</v>
      </c>
      <c r="R1356" s="55">
        <v>0</v>
      </c>
      <c r="S1356" s="55">
        <v>0</v>
      </c>
      <c r="T1356" s="55">
        <v>-128848</v>
      </c>
      <c r="U1356" s="55">
        <v>0</v>
      </c>
      <c r="V1356" s="55">
        <v>0</v>
      </c>
      <c r="W1356" s="55">
        <v>128848</v>
      </c>
      <c r="X1356" s="55">
        <v>0</v>
      </c>
      <c r="Y1356" s="55">
        <v>0</v>
      </c>
      <c r="Z1356" s="61">
        <f t="shared" si="71"/>
        <v>1.28848E-2</v>
      </c>
      <c r="AA1356" s="59" t="str">
        <f>HLOOKUP(F1356,'HY Financials'!$4:$4,1,0)</f>
        <v>HEIOPF</v>
      </c>
    </row>
    <row r="1357" spans="1:28">
      <c r="A1357" s="60" t="str">
        <f>IFERROR(VLOOKUP(J1357,'TB mapping'!A:D,4,0),0)</f>
        <v>Ignore</v>
      </c>
      <c r="B1357" s="60" t="str">
        <f>IFERROR(VLOOKUP(J1357,'TB mapping'!A:C,3,0),0)</f>
        <v>Ignore</v>
      </c>
      <c r="C1357" s="60" t="str">
        <f t="shared" si="69"/>
        <v>HEIOPFIgnore</v>
      </c>
      <c r="D1357" s="60" t="str">
        <f t="shared" si="70"/>
        <v>HEIOPFIgnore</v>
      </c>
      <c r="E1357" s="54" t="s">
        <v>790</v>
      </c>
      <c r="F1357" s="54" t="s">
        <v>5</v>
      </c>
      <c r="G1357" s="54" t="s">
        <v>1893</v>
      </c>
      <c r="H1357" s="55">
        <v>110000</v>
      </c>
      <c r="I1357" s="54" t="s">
        <v>795</v>
      </c>
      <c r="J1357" s="55">
        <v>110247</v>
      </c>
      <c r="K1357" s="55">
        <v>0</v>
      </c>
      <c r="L1357" s="54" t="s">
        <v>1344</v>
      </c>
      <c r="M1357" s="54" t="s">
        <v>793</v>
      </c>
      <c r="N1357" s="55">
        <v>-26468764</v>
      </c>
      <c r="O1357" s="55">
        <v>0</v>
      </c>
      <c r="P1357" s="55">
        <v>-33847798.420000002</v>
      </c>
      <c r="Q1357" s="55">
        <v>0</v>
      </c>
      <c r="R1357" s="55">
        <v>-60316562.420000002</v>
      </c>
      <c r="S1357" s="55">
        <v>0</v>
      </c>
      <c r="T1357" s="55">
        <v>-26468764</v>
      </c>
      <c r="U1357" s="55">
        <v>0</v>
      </c>
      <c r="V1357" s="55">
        <v>-33847798.420000002</v>
      </c>
      <c r="W1357" s="55">
        <v>0</v>
      </c>
      <c r="X1357" s="55">
        <v>-60316562.420000002</v>
      </c>
      <c r="Y1357" s="55">
        <v>0</v>
      </c>
      <c r="Z1357" s="61">
        <f t="shared" si="71"/>
        <v>-3.3847798420000004</v>
      </c>
      <c r="AA1357" s="59" t="str">
        <f>HLOOKUP(F1357,'HY Financials'!$4:$4,1,0)</f>
        <v>HEIOPF</v>
      </c>
    </row>
    <row r="1358" spans="1:28">
      <c r="A1358" s="60" t="str">
        <f>IFERROR(VLOOKUP(J1358,'TB mapping'!A:D,4,0),0)</f>
        <v>Ignore</v>
      </c>
      <c r="B1358" s="60" t="str">
        <f>IFERROR(VLOOKUP(J1358,'TB mapping'!A:C,3,0),0)</f>
        <v>Ignore</v>
      </c>
      <c r="C1358" s="60" t="str">
        <f t="shared" si="69"/>
        <v>HEIOPFIgnore</v>
      </c>
      <c r="D1358" s="60" t="str">
        <f t="shared" si="70"/>
        <v>HEIOPFIgnore</v>
      </c>
      <c r="E1358" s="54" t="s">
        <v>790</v>
      </c>
      <c r="F1358" s="54" t="s">
        <v>5</v>
      </c>
      <c r="G1358" s="54" t="s">
        <v>1893</v>
      </c>
      <c r="H1358" s="55">
        <v>132000</v>
      </c>
      <c r="I1358" s="54" t="s">
        <v>797</v>
      </c>
      <c r="J1358" s="55">
        <v>132100</v>
      </c>
      <c r="K1358" s="55">
        <v>0</v>
      </c>
      <c r="L1358" s="54" t="s">
        <v>989</v>
      </c>
      <c r="M1358" s="54" t="s">
        <v>793</v>
      </c>
      <c r="N1358" s="55">
        <v>-707400</v>
      </c>
      <c r="O1358" s="55">
        <v>0</v>
      </c>
      <c r="P1358" s="55">
        <v>0</v>
      </c>
      <c r="Q1358" s="55">
        <v>426150</v>
      </c>
      <c r="R1358" s="55">
        <v>-281250</v>
      </c>
      <c r="S1358" s="55">
        <v>0</v>
      </c>
      <c r="T1358" s="55">
        <v>-707400</v>
      </c>
      <c r="U1358" s="55">
        <v>0</v>
      </c>
      <c r="V1358" s="55">
        <v>0</v>
      </c>
      <c r="W1358" s="55">
        <v>426150</v>
      </c>
      <c r="X1358" s="55">
        <v>-281250</v>
      </c>
      <c r="Y1358" s="55">
        <v>0</v>
      </c>
      <c r="Z1358" s="61">
        <f t="shared" si="71"/>
        <v>4.2615E-2</v>
      </c>
      <c r="AA1358" s="59" t="str">
        <f>HLOOKUP(F1358,'HY Financials'!$4:$4,1,0)</f>
        <v>HEIOPF</v>
      </c>
    </row>
    <row r="1359" spans="1:28">
      <c r="A1359" s="60" t="str">
        <f>IFERROR(VLOOKUP(J1359,'TB mapping'!A:D,4,0),0)</f>
        <v>Ignore</v>
      </c>
      <c r="B1359" s="60" t="str">
        <f>IFERROR(VLOOKUP(J1359,'TB mapping'!A:C,3,0),0)</f>
        <v>Ignore</v>
      </c>
      <c r="C1359" s="60" t="str">
        <f t="shared" si="69"/>
        <v>HEIOPFIgnore</v>
      </c>
      <c r="D1359" s="60" t="str">
        <f t="shared" si="70"/>
        <v>HEIOPFIgnore</v>
      </c>
      <c r="E1359" s="54" t="s">
        <v>790</v>
      </c>
      <c r="F1359" s="54" t="s">
        <v>5</v>
      </c>
      <c r="G1359" s="54" t="s">
        <v>1893</v>
      </c>
      <c r="H1359" s="55">
        <v>132000</v>
      </c>
      <c r="I1359" s="54" t="s">
        <v>797</v>
      </c>
      <c r="J1359" s="55">
        <v>132121</v>
      </c>
      <c r="K1359" s="55">
        <v>0</v>
      </c>
      <c r="L1359" s="54" t="s">
        <v>990</v>
      </c>
      <c r="M1359" s="54" t="s">
        <v>793</v>
      </c>
      <c r="N1359" s="55">
        <v>0</v>
      </c>
      <c r="O1359" s="55">
        <v>4000</v>
      </c>
      <c r="P1359" s="55">
        <v>0</v>
      </c>
      <c r="Q1359" s="55">
        <v>640501</v>
      </c>
      <c r="R1359" s="55">
        <v>0</v>
      </c>
      <c r="S1359" s="55">
        <v>644501</v>
      </c>
      <c r="T1359" s="55">
        <v>0</v>
      </c>
      <c r="U1359" s="55">
        <v>4000</v>
      </c>
      <c r="V1359" s="55">
        <v>0</v>
      </c>
      <c r="W1359" s="55">
        <v>640501</v>
      </c>
      <c r="X1359" s="55">
        <v>0</v>
      </c>
      <c r="Y1359" s="55">
        <v>644501</v>
      </c>
      <c r="Z1359" s="61">
        <f t="shared" si="71"/>
        <v>6.4050099999999999E-2</v>
      </c>
      <c r="AA1359" s="59" t="str">
        <f>HLOOKUP(F1359,'HY Financials'!$4:$4,1,0)</f>
        <v>HEIOPF</v>
      </c>
    </row>
    <row r="1360" spans="1:28">
      <c r="A1360" s="60" t="str">
        <f>IFERROR(VLOOKUP(J1360,'TB mapping'!A:D,4,0),0)</f>
        <v>Ignore</v>
      </c>
      <c r="B1360" s="60" t="str">
        <f>IFERROR(VLOOKUP(J1360,'TB mapping'!A:C,3,0),0)</f>
        <v>Ignore</v>
      </c>
      <c r="C1360" s="60" t="str">
        <f t="shared" si="69"/>
        <v>HEIOPFIgnore</v>
      </c>
      <c r="D1360" s="60" t="str">
        <f t="shared" si="70"/>
        <v>HEIOPFIgnore</v>
      </c>
      <c r="E1360" s="54" t="s">
        <v>790</v>
      </c>
      <c r="F1360" s="54" t="s">
        <v>5</v>
      </c>
      <c r="G1360" s="54" t="s">
        <v>1893</v>
      </c>
      <c r="H1360" s="55">
        <v>132000</v>
      </c>
      <c r="I1360" s="54" t="s">
        <v>797</v>
      </c>
      <c r="J1360" s="55">
        <v>132124</v>
      </c>
      <c r="K1360" s="55">
        <v>0</v>
      </c>
      <c r="L1360" s="54" t="s">
        <v>884</v>
      </c>
      <c r="M1360" s="54" t="s">
        <v>793</v>
      </c>
      <c r="N1360" s="55">
        <v>0</v>
      </c>
      <c r="O1360" s="55">
        <v>620977.46</v>
      </c>
      <c r="P1360" s="55">
        <v>0</v>
      </c>
      <c r="Q1360" s="55">
        <v>729040.39</v>
      </c>
      <c r="R1360" s="55">
        <v>0</v>
      </c>
      <c r="S1360" s="55">
        <v>1350017.85</v>
      </c>
      <c r="T1360" s="55">
        <v>0</v>
      </c>
      <c r="U1360" s="55">
        <v>620977.46</v>
      </c>
      <c r="V1360" s="55">
        <v>0</v>
      </c>
      <c r="W1360" s="55">
        <v>729040.39</v>
      </c>
      <c r="X1360" s="55">
        <v>0</v>
      </c>
      <c r="Y1360" s="55">
        <v>1350017.85</v>
      </c>
      <c r="Z1360" s="61">
        <f t="shared" si="71"/>
        <v>7.2904039000000004E-2</v>
      </c>
      <c r="AA1360" s="59" t="str">
        <f>HLOOKUP(F1360,'HY Financials'!$4:$4,1,0)</f>
        <v>HEIOPF</v>
      </c>
    </row>
    <row r="1361" spans="1:28">
      <c r="A1361" s="60" t="str">
        <f>IFERROR(VLOOKUP(J1361,'TB mapping'!A:D,4,0),0)</f>
        <v>Ignore</v>
      </c>
      <c r="B1361" s="60" t="str">
        <f>IFERROR(VLOOKUP(J1361,'TB mapping'!A:C,3,0),0)</f>
        <v>Ignore</v>
      </c>
      <c r="C1361" s="60" t="str">
        <f t="shared" si="69"/>
        <v>HEIOPFIgnore</v>
      </c>
      <c r="D1361" s="60" t="str">
        <f t="shared" si="70"/>
        <v>HEIOPFIgnore</v>
      </c>
      <c r="E1361" s="54" t="s">
        <v>790</v>
      </c>
      <c r="F1361" s="54" t="s">
        <v>5</v>
      </c>
      <c r="G1361" s="54" t="s">
        <v>1893</v>
      </c>
      <c r="H1361" s="55">
        <v>132000</v>
      </c>
      <c r="I1361" s="54" t="s">
        <v>797</v>
      </c>
      <c r="J1361" s="55">
        <v>132150</v>
      </c>
      <c r="K1361" s="55">
        <v>0</v>
      </c>
      <c r="L1361" s="54" t="s">
        <v>991</v>
      </c>
      <c r="M1361" s="54" t="s">
        <v>793</v>
      </c>
      <c r="N1361" s="55">
        <v>-15293952.789999999</v>
      </c>
      <c r="O1361" s="55">
        <v>0</v>
      </c>
      <c r="P1361" s="55">
        <v>0</v>
      </c>
      <c r="Q1361" s="55">
        <v>15293952.789999999</v>
      </c>
      <c r="R1361" s="55">
        <v>0</v>
      </c>
      <c r="S1361" s="55">
        <v>0</v>
      </c>
      <c r="T1361" s="55">
        <v>-15293952.789999999</v>
      </c>
      <c r="U1361" s="55">
        <v>0</v>
      </c>
      <c r="V1361" s="55">
        <v>0</v>
      </c>
      <c r="W1361" s="55">
        <v>15293952.789999999</v>
      </c>
      <c r="X1361" s="55">
        <v>0</v>
      </c>
      <c r="Y1361" s="55">
        <v>0</v>
      </c>
      <c r="Z1361" s="61">
        <f t="shared" si="71"/>
        <v>1.5293952789999998</v>
      </c>
      <c r="AA1361" s="59" t="str">
        <f>HLOOKUP(F1361,'HY Financials'!$4:$4,1,0)</f>
        <v>HEIOPF</v>
      </c>
    </row>
    <row r="1362" spans="1:28">
      <c r="A1362" s="60" t="str">
        <f>IFERROR(VLOOKUP(J1362,'TB mapping'!A:D,4,0),0)</f>
        <v>Ignore</v>
      </c>
      <c r="B1362" s="60" t="str">
        <f>IFERROR(VLOOKUP(J1362,'TB mapping'!A:C,3,0),0)</f>
        <v>Ignore</v>
      </c>
      <c r="C1362" s="60" t="str">
        <f t="shared" si="69"/>
        <v>HEIOPFIgnore</v>
      </c>
      <c r="D1362" s="60" t="str">
        <f t="shared" si="70"/>
        <v>HEIOPFIgnore</v>
      </c>
      <c r="E1362" s="54" t="s">
        <v>790</v>
      </c>
      <c r="F1362" s="54" t="s">
        <v>5</v>
      </c>
      <c r="G1362" s="54" t="s">
        <v>1893</v>
      </c>
      <c r="H1362" s="55">
        <v>132000</v>
      </c>
      <c r="I1362" s="54" t="s">
        <v>797</v>
      </c>
      <c r="J1362" s="55">
        <v>132160</v>
      </c>
      <c r="K1362" s="55">
        <v>0</v>
      </c>
      <c r="L1362" s="54" t="s">
        <v>885</v>
      </c>
      <c r="M1362" s="54" t="s">
        <v>793</v>
      </c>
      <c r="N1362" s="55">
        <v>-0.01</v>
      </c>
      <c r="O1362" s="55">
        <v>0</v>
      </c>
      <c r="P1362" s="55">
        <v>0</v>
      </c>
      <c r="Q1362" s="55">
        <v>0</v>
      </c>
      <c r="R1362" s="55">
        <v>-0.01</v>
      </c>
      <c r="S1362" s="55">
        <v>0</v>
      </c>
      <c r="T1362" s="55">
        <v>-0.01</v>
      </c>
      <c r="U1362" s="55">
        <v>0</v>
      </c>
      <c r="V1362" s="55">
        <v>0</v>
      </c>
      <c r="W1362" s="55">
        <v>0</v>
      </c>
      <c r="X1362" s="55">
        <v>-0.01</v>
      </c>
      <c r="Y1362" s="55">
        <v>0</v>
      </c>
      <c r="Z1362" s="61">
        <f t="shared" si="71"/>
        <v>0</v>
      </c>
      <c r="AA1362" s="59" t="str">
        <f>HLOOKUP(F1362,'HY Financials'!$4:$4,1,0)</f>
        <v>HEIOPF</v>
      </c>
    </row>
    <row r="1363" spans="1:28">
      <c r="A1363" s="60" t="str">
        <f>IFERROR(VLOOKUP(J1363,'TB mapping'!A:D,4,0),0)</f>
        <v>Ignore</v>
      </c>
      <c r="B1363" s="60" t="str">
        <f>IFERROR(VLOOKUP(J1363,'TB mapping'!A:C,3,0),0)</f>
        <v>Ignore</v>
      </c>
      <c r="C1363" s="60" t="str">
        <f t="shared" si="69"/>
        <v>HEIOPFIgnore</v>
      </c>
      <c r="D1363" s="60" t="str">
        <f t="shared" si="70"/>
        <v>HEIOPFIgnore</v>
      </c>
      <c r="E1363" s="54" t="s">
        <v>790</v>
      </c>
      <c r="F1363" s="54" t="s">
        <v>5</v>
      </c>
      <c r="G1363" s="54" t="s">
        <v>1893</v>
      </c>
      <c r="H1363" s="55">
        <v>140000</v>
      </c>
      <c r="I1363" s="54" t="s">
        <v>799</v>
      </c>
      <c r="J1363" s="55">
        <v>140314</v>
      </c>
      <c r="K1363" s="55">
        <v>0</v>
      </c>
      <c r="L1363" s="54" t="s">
        <v>878</v>
      </c>
      <c r="M1363" s="54" t="s">
        <v>793</v>
      </c>
      <c r="N1363" s="55">
        <v>-54527390.520000003</v>
      </c>
      <c r="O1363" s="55">
        <v>0</v>
      </c>
      <c r="P1363" s="55">
        <v>0</v>
      </c>
      <c r="Q1363" s="55">
        <v>20239302.559999999</v>
      </c>
      <c r="R1363" s="55">
        <v>-34288087.960000001</v>
      </c>
      <c r="S1363" s="55">
        <v>0</v>
      </c>
      <c r="T1363" s="55">
        <v>-54527390.520000003</v>
      </c>
      <c r="U1363" s="55">
        <v>0</v>
      </c>
      <c r="V1363" s="55">
        <v>0</v>
      </c>
      <c r="W1363" s="55">
        <v>20239302.559999999</v>
      </c>
      <c r="X1363" s="55">
        <v>-34288087.960000001</v>
      </c>
      <c r="Y1363" s="55">
        <v>0</v>
      </c>
      <c r="Z1363" s="61">
        <f t="shared" si="71"/>
        <v>2.0239302559999999</v>
      </c>
      <c r="AA1363" s="59" t="str">
        <f>HLOOKUP(F1363,'HY Financials'!$4:$4,1,0)</f>
        <v>HEIOPF</v>
      </c>
    </row>
    <row r="1364" spans="1:28">
      <c r="A1364" s="60" t="str">
        <f>IFERROR(VLOOKUP(J1364,'TB mapping'!A:D,4,0),0)</f>
        <v>Ignore</v>
      </c>
      <c r="B1364" s="60" t="str">
        <f>IFERROR(VLOOKUP(J1364,'TB mapping'!A:C,3,0),0)</f>
        <v>Ignore</v>
      </c>
      <c r="C1364" s="60" t="str">
        <f t="shared" si="69"/>
        <v>HEIOPFIgnore</v>
      </c>
      <c r="D1364" s="60" t="str">
        <f t="shared" si="70"/>
        <v>HEIOPFIgnore</v>
      </c>
      <c r="E1364" s="54" t="s">
        <v>790</v>
      </c>
      <c r="F1364" s="54" t="s">
        <v>5</v>
      </c>
      <c r="G1364" s="54" t="s">
        <v>1893</v>
      </c>
      <c r="H1364" s="55">
        <v>140000</v>
      </c>
      <c r="I1364" s="54" t="s">
        <v>799</v>
      </c>
      <c r="J1364" s="55">
        <v>140500</v>
      </c>
      <c r="K1364" s="55">
        <v>0</v>
      </c>
      <c r="L1364" s="54" t="s">
        <v>800</v>
      </c>
      <c r="M1364" s="54" t="s">
        <v>793</v>
      </c>
      <c r="N1364" s="55">
        <v>-45197231.590000004</v>
      </c>
      <c r="O1364" s="55">
        <v>0</v>
      </c>
      <c r="P1364" s="55">
        <v>0</v>
      </c>
      <c r="Q1364" s="55">
        <v>31743078.91</v>
      </c>
      <c r="R1364" s="55">
        <v>-13454152.68</v>
      </c>
      <c r="S1364" s="55">
        <v>0</v>
      </c>
      <c r="T1364" s="55">
        <v>-45197231.590000004</v>
      </c>
      <c r="U1364" s="55">
        <v>0</v>
      </c>
      <c r="V1364" s="55">
        <v>0</v>
      </c>
      <c r="W1364" s="55">
        <v>31743078.91</v>
      </c>
      <c r="X1364" s="55">
        <v>-13454152.68</v>
      </c>
      <c r="Y1364" s="55">
        <v>0</v>
      </c>
      <c r="Z1364" s="61">
        <f t="shared" si="71"/>
        <v>3.1743078910000002</v>
      </c>
      <c r="AA1364" s="59" t="str">
        <f>HLOOKUP(F1364,'HY Financials'!$4:$4,1,0)</f>
        <v>HEIOPF</v>
      </c>
    </row>
    <row r="1365" spans="1:28">
      <c r="A1365" s="60" t="str">
        <f>IFERROR(VLOOKUP(J1365,'TB mapping'!A:D,4,0),0)</f>
        <v>Ignore</v>
      </c>
      <c r="B1365" s="60" t="str">
        <f>IFERROR(VLOOKUP(J1365,'TB mapping'!A:C,3,0),0)</f>
        <v>Ignore</v>
      </c>
      <c r="C1365" s="60" t="str">
        <f t="shared" si="69"/>
        <v>HEIOPFIgnore</v>
      </c>
      <c r="D1365" s="60" t="str">
        <f t="shared" si="70"/>
        <v>HEIOPFIgnore</v>
      </c>
      <c r="E1365" s="54" t="s">
        <v>790</v>
      </c>
      <c r="F1365" s="54" t="s">
        <v>5</v>
      </c>
      <c r="G1365" s="54" t="s">
        <v>1893</v>
      </c>
      <c r="H1365" s="55">
        <v>140000</v>
      </c>
      <c r="I1365" s="54" t="s">
        <v>799</v>
      </c>
      <c r="J1365" s="55">
        <v>140504</v>
      </c>
      <c r="K1365" s="55">
        <v>0</v>
      </c>
      <c r="L1365" s="54" t="s">
        <v>801</v>
      </c>
      <c r="M1365" s="54" t="s">
        <v>793</v>
      </c>
      <c r="N1365" s="55">
        <v>0</v>
      </c>
      <c r="O1365" s="55">
        <v>4770.4400000000005</v>
      </c>
      <c r="P1365" s="55">
        <v>-643723.5</v>
      </c>
      <c r="Q1365" s="55">
        <v>0</v>
      </c>
      <c r="R1365" s="55">
        <v>-638953.06000000006</v>
      </c>
      <c r="S1365" s="55">
        <v>0</v>
      </c>
      <c r="T1365" s="55">
        <v>0</v>
      </c>
      <c r="U1365" s="55">
        <v>4770.4400000000005</v>
      </c>
      <c r="V1365" s="55">
        <v>-643723.5</v>
      </c>
      <c r="W1365" s="55">
        <v>0</v>
      </c>
      <c r="X1365" s="55">
        <v>-638953.06000000006</v>
      </c>
      <c r="Y1365" s="55">
        <v>0</v>
      </c>
      <c r="Z1365" s="61">
        <f t="shared" si="71"/>
        <v>-6.4372349999999995E-2</v>
      </c>
      <c r="AA1365" s="59" t="str">
        <f>HLOOKUP(F1365,'HY Financials'!$4:$4,1,0)</f>
        <v>HEIOPF</v>
      </c>
    </row>
    <row r="1366" spans="1:28">
      <c r="A1366" s="60" t="str">
        <f>IFERROR(VLOOKUP(J1366,'TB mapping'!A:D,4,0),0)</f>
        <v>Ignore</v>
      </c>
      <c r="B1366" s="60" t="str">
        <f>IFERROR(VLOOKUP(J1366,'TB mapping'!A:C,3,0),0)</f>
        <v>Ignore</v>
      </c>
      <c r="C1366" s="60" t="str">
        <f t="shared" si="69"/>
        <v>HEIOPFIgnore</v>
      </c>
      <c r="D1366" s="60" t="str">
        <f t="shared" si="70"/>
        <v>HEIOPFIgnore</v>
      </c>
      <c r="E1366" s="54" t="s">
        <v>790</v>
      </c>
      <c r="F1366" s="54" t="s">
        <v>5</v>
      </c>
      <c r="G1366" s="54" t="s">
        <v>1893</v>
      </c>
      <c r="H1366" s="55">
        <v>140000</v>
      </c>
      <c r="I1366" s="54" t="s">
        <v>799</v>
      </c>
      <c r="J1366" s="55">
        <v>140505</v>
      </c>
      <c r="K1366" s="55">
        <v>0</v>
      </c>
      <c r="L1366" s="54" t="s">
        <v>802</v>
      </c>
      <c r="M1366" s="54" t="s">
        <v>793</v>
      </c>
      <c r="N1366" s="55">
        <v>-2302.69</v>
      </c>
      <c r="O1366" s="55">
        <v>0</v>
      </c>
      <c r="P1366" s="55">
        <v>0</v>
      </c>
      <c r="Q1366" s="55">
        <v>0.02</v>
      </c>
      <c r="R1366" s="55">
        <v>-2302.67</v>
      </c>
      <c r="S1366" s="55">
        <v>0</v>
      </c>
      <c r="T1366" s="55">
        <v>-2302.69</v>
      </c>
      <c r="U1366" s="55">
        <v>0</v>
      </c>
      <c r="V1366" s="55">
        <v>0</v>
      </c>
      <c r="W1366" s="55">
        <v>0.02</v>
      </c>
      <c r="X1366" s="55">
        <v>-2302.67</v>
      </c>
      <c r="Y1366" s="55">
        <v>0</v>
      </c>
      <c r="Z1366" s="61">
        <f t="shared" si="71"/>
        <v>2.0000000000000001E-9</v>
      </c>
      <c r="AA1366" s="59" t="str">
        <f>HLOOKUP(F1366,'HY Financials'!$4:$4,1,0)</f>
        <v>HEIOPF</v>
      </c>
    </row>
    <row r="1367" spans="1:28">
      <c r="A1367" s="60" t="str">
        <f>IFERROR(VLOOKUP(J1367,'TB mapping'!A:D,4,0),0)</f>
        <v>Ignore</v>
      </c>
      <c r="B1367" s="60" t="str">
        <f>IFERROR(VLOOKUP(J1367,'TB mapping'!A:C,3,0),0)</f>
        <v>Ignore</v>
      </c>
      <c r="C1367" s="60" t="str">
        <f t="shared" si="69"/>
        <v>HEIOPFIgnore</v>
      </c>
      <c r="D1367" s="60" t="str">
        <f t="shared" si="70"/>
        <v>HEIOPFIgnore</v>
      </c>
      <c r="E1367" s="54" t="s">
        <v>790</v>
      </c>
      <c r="F1367" s="54" t="s">
        <v>5</v>
      </c>
      <c r="G1367" s="54" t="s">
        <v>1893</v>
      </c>
      <c r="H1367" s="55">
        <v>140000</v>
      </c>
      <c r="I1367" s="54" t="s">
        <v>799</v>
      </c>
      <c r="J1367" s="55">
        <v>141675</v>
      </c>
      <c r="K1367" s="55">
        <v>0</v>
      </c>
      <c r="L1367" s="54" t="s">
        <v>803</v>
      </c>
      <c r="M1367" s="54" t="s">
        <v>793</v>
      </c>
      <c r="N1367" s="55">
        <v>-420907.83</v>
      </c>
      <c r="O1367" s="55">
        <v>0</v>
      </c>
      <c r="P1367" s="55">
        <v>-33463.26</v>
      </c>
      <c r="Q1367" s="55">
        <v>0</v>
      </c>
      <c r="R1367" s="55">
        <v>-454371.09</v>
      </c>
      <c r="S1367" s="55">
        <v>0</v>
      </c>
      <c r="T1367" s="55">
        <v>-420907.83</v>
      </c>
      <c r="U1367" s="55">
        <v>0</v>
      </c>
      <c r="V1367" s="55">
        <v>-33463.26</v>
      </c>
      <c r="W1367" s="55">
        <v>0</v>
      </c>
      <c r="X1367" s="55">
        <v>-454371.09</v>
      </c>
      <c r="Y1367" s="55">
        <v>0</v>
      </c>
      <c r="Z1367" s="61">
        <f t="shared" si="71"/>
        <v>-3.3463260000000002E-3</v>
      </c>
      <c r="AA1367" s="59" t="str">
        <f>HLOOKUP(F1367,'HY Financials'!$4:$4,1,0)</f>
        <v>HEIOPF</v>
      </c>
    </row>
    <row r="1368" spans="1:28">
      <c r="A1368" s="60">
        <f>IFERROR(VLOOKUP(J1368,'TB mapping'!A:D,4,0),0)</f>
        <v>0</v>
      </c>
      <c r="B1368" s="60">
        <f>IFERROR(VLOOKUP(J1368,'TB mapping'!A:C,3,0),0)</f>
        <v>0</v>
      </c>
      <c r="C1368" s="60" t="str">
        <f t="shared" si="69"/>
        <v>HEIOPF0</v>
      </c>
      <c r="D1368" s="60" t="str">
        <f t="shared" si="70"/>
        <v>HEIOPF0</v>
      </c>
      <c r="E1368" s="54" t="s">
        <v>790</v>
      </c>
      <c r="F1368" s="54" t="s">
        <v>5</v>
      </c>
      <c r="G1368" s="54" t="s">
        <v>1893</v>
      </c>
      <c r="H1368" s="55">
        <v>152000</v>
      </c>
      <c r="I1368" s="54" t="s">
        <v>804</v>
      </c>
      <c r="J1368" s="55">
        <v>152230</v>
      </c>
      <c r="K1368" s="55">
        <v>0</v>
      </c>
      <c r="L1368" s="54" t="s">
        <v>1804</v>
      </c>
      <c r="M1368" s="54" t="s">
        <v>793</v>
      </c>
      <c r="N1368" s="55">
        <v>-2469.4900000000002</v>
      </c>
      <c r="O1368" s="55">
        <v>0</v>
      </c>
      <c r="P1368" s="55">
        <v>0</v>
      </c>
      <c r="Q1368" s="55">
        <v>2469.4900000000002</v>
      </c>
      <c r="R1368" s="55">
        <v>0</v>
      </c>
      <c r="S1368" s="55">
        <v>0</v>
      </c>
      <c r="T1368" s="55">
        <v>-2469.4900000000002</v>
      </c>
      <c r="U1368" s="55">
        <v>0</v>
      </c>
      <c r="V1368" s="55">
        <v>0</v>
      </c>
      <c r="W1368" s="55">
        <v>2469.4900000000002</v>
      </c>
      <c r="X1368" s="55">
        <v>0</v>
      </c>
      <c r="Y1368" s="55">
        <v>0</v>
      </c>
      <c r="Z1368" s="61">
        <f t="shared" si="71"/>
        <v>2.46949E-4</v>
      </c>
      <c r="AA1368" s="59" t="str">
        <f>HLOOKUP(F1368,'HY Financials'!$4:$4,1,0)</f>
        <v>HEIOPF</v>
      </c>
    </row>
    <row r="1369" spans="1:28">
      <c r="A1369" s="60" t="str">
        <f>IFERROR(VLOOKUP(J1369,'TB mapping'!A:D,4,0),0)</f>
        <v>Ignore</v>
      </c>
      <c r="B1369" s="60" t="str">
        <f>IFERROR(VLOOKUP(J1369,'TB mapping'!A:C,3,0),0)</f>
        <v>Ignore</v>
      </c>
      <c r="C1369" s="60" t="str">
        <f t="shared" si="69"/>
        <v>HEIOPFIgnore</v>
      </c>
      <c r="D1369" s="60" t="str">
        <f t="shared" si="70"/>
        <v>HEIOPFIgnore</v>
      </c>
      <c r="E1369" s="54" t="s">
        <v>790</v>
      </c>
      <c r="F1369" s="54" t="s">
        <v>5</v>
      </c>
      <c r="G1369" s="54" t="s">
        <v>1893</v>
      </c>
      <c r="H1369" s="55">
        <v>152000</v>
      </c>
      <c r="I1369" s="54" t="s">
        <v>804</v>
      </c>
      <c r="J1369" s="55">
        <v>152247</v>
      </c>
      <c r="K1369" s="55">
        <v>0</v>
      </c>
      <c r="L1369" s="54" t="s">
        <v>1345</v>
      </c>
      <c r="M1369" s="54" t="s">
        <v>793</v>
      </c>
      <c r="N1369" s="55">
        <v>-2336</v>
      </c>
      <c r="O1369" s="55">
        <v>0</v>
      </c>
      <c r="P1369" s="55">
        <v>-3648.39</v>
      </c>
      <c r="Q1369" s="55">
        <v>0</v>
      </c>
      <c r="R1369" s="55">
        <v>-5984.39</v>
      </c>
      <c r="S1369" s="55">
        <v>0</v>
      </c>
      <c r="T1369" s="55">
        <v>-2336</v>
      </c>
      <c r="U1369" s="55">
        <v>0</v>
      </c>
      <c r="V1369" s="55">
        <v>-3648.39</v>
      </c>
      <c r="W1369" s="55">
        <v>0</v>
      </c>
      <c r="X1369" s="55">
        <v>-5984.39</v>
      </c>
      <c r="Y1369" s="55">
        <v>0</v>
      </c>
      <c r="Z1369" s="61">
        <f t="shared" si="71"/>
        <v>-3.6483899999999999E-4</v>
      </c>
      <c r="AA1369" s="59" t="str">
        <f>HLOOKUP(F1369,'HY Financials'!$4:$4,1,0)</f>
        <v>HEIOPF</v>
      </c>
    </row>
    <row r="1370" spans="1:28">
      <c r="A1370" s="60" t="str">
        <f>IFERROR(VLOOKUP(J1370,'TB mapping'!A:D,4,0),0)</f>
        <v>Ignore</v>
      </c>
      <c r="B1370" s="60" t="str">
        <f>IFERROR(VLOOKUP(J1370,'TB mapping'!A:C,3,0),0)</f>
        <v>Ignore</v>
      </c>
      <c r="C1370" s="60" t="str">
        <f t="shared" si="69"/>
        <v>HEIOPFIgnore</v>
      </c>
      <c r="D1370" s="60" t="str">
        <f t="shared" si="70"/>
        <v>HEIOPFIgnore</v>
      </c>
      <c r="E1370" s="54" t="s">
        <v>790</v>
      </c>
      <c r="F1370" s="54" t="s">
        <v>5</v>
      </c>
      <c r="G1370" s="54" t="s">
        <v>1893</v>
      </c>
      <c r="H1370" s="55">
        <v>160000</v>
      </c>
      <c r="I1370" s="54" t="s">
        <v>807</v>
      </c>
      <c r="J1370" s="55">
        <v>161100</v>
      </c>
      <c r="K1370" s="55">
        <v>0</v>
      </c>
      <c r="L1370" s="54" t="s">
        <v>992</v>
      </c>
      <c r="M1370" s="54" t="s">
        <v>793</v>
      </c>
      <c r="N1370" s="55">
        <v>-1619835565.5899999</v>
      </c>
      <c r="O1370" s="55">
        <v>0</v>
      </c>
      <c r="P1370" s="55">
        <v>0</v>
      </c>
      <c r="Q1370" s="55">
        <v>113127053.16</v>
      </c>
      <c r="R1370" s="55">
        <v>-1506708512.4300001</v>
      </c>
      <c r="S1370" s="55">
        <v>0</v>
      </c>
      <c r="T1370" s="55">
        <v>-1619835565.5899999</v>
      </c>
      <c r="U1370" s="55">
        <v>0</v>
      </c>
      <c r="V1370" s="55">
        <v>0</v>
      </c>
      <c r="W1370" s="55">
        <v>113127053.16</v>
      </c>
      <c r="X1370" s="55">
        <v>-1506708512.4300001</v>
      </c>
      <c r="Y1370" s="55">
        <v>0</v>
      </c>
      <c r="Z1370" s="61">
        <f t="shared" si="71"/>
        <v>11.312705315999999</v>
      </c>
      <c r="AA1370" s="59" t="str">
        <f>HLOOKUP(F1370,'HY Financials'!$4:$4,1,0)</f>
        <v>HEIOPF</v>
      </c>
      <c r="AB1370" s="59">
        <f>SUMIF(AA:AA,AA1370,Z:Z)</f>
        <v>49.167207656000002</v>
      </c>
    </row>
    <row r="1371" spans="1:28">
      <c r="A1371" s="60">
        <f>IFERROR(VLOOKUP(J1371,'TB mapping'!A:D,4,0),0)</f>
        <v>0</v>
      </c>
      <c r="B1371" s="60">
        <f>IFERROR(VLOOKUP(J1371,'TB mapping'!A:C,3,0),0)</f>
        <v>0</v>
      </c>
      <c r="C1371" s="60" t="str">
        <f t="shared" si="69"/>
        <v>HEIOPF0</v>
      </c>
      <c r="D1371" s="60" t="str">
        <f t="shared" si="70"/>
        <v>HEIOPF0</v>
      </c>
      <c r="E1371" s="54" t="s">
        <v>790</v>
      </c>
      <c r="F1371" s="54" t="s">
        <v>5</v>
      </c>
      <c r="G1371" s="54" t="s">
        <v>1893</v>
      </c>
      <c r="H1371" s="55">
        <v>212000</v>
      </c>
      <c r="I1371" s="54" t="s">
        <v>809</v>
      </c>
      <c r="J1371" s="55">
        <v>210123</v>
      </c>
      <c r="K1371" s="55">
        <v>0</v>
      </c>
      <c r="L1371" s="54" t="s">
        <v>1805</v>
      </c>
      <c r="M1371" s="54" t="s">
        <v>793</v>
      </c>
      <c r="N1371" s="55">
        <v>0</v>
      </c>
      <c r="O1371" s="55">
        <v>1631.96</v>
      </c>
      <c r="P1371" s="55">
        <v>0</v>
      </c>
      <c r="Q1371" s="55">
        <v>2076.6999999999998</v>
      </c>
      <c r="R1371" s="55">
        <v>0</v>
      </c>
      <c r="S1371" s="55">
        <v>3708.66</v>
      </c>
      <c r="T1371" s="55">
        <v>0</v>
      </c>
      <c r="U1371" s="55">
        <v>1631.96</v>
      </c>
      <c r="V1371" s="55">
        <v>0</v>
      </c>
      <c r="W1371" s="55">
        <v>2076.6999999999998</v>
      </c>
      <c r="X1371" s="55">
        <v>0</v>
      </c>
      <c r="Y1371" s="55">
        <v>3708.66</v>
      </c>
      <c r="Z1371" s="61">
        <f t="shared" si="71"/>
        <v>2.0766999999999997E-4</v>
      </c>
      <c r="AA1371" s="59" t="str">
        <f>HLOOKUP(F1371,'HY Financials'!$4:$4,1,0)</f>
        <v>HEIOPF</v>
      </c>
      <c r="AB1371" s="59">
        <f>SUMIF(AA:AA,AA1371,Z:Z)</f>
        <v>49.167207656000002</v>
      </c>
    </row>
    <row r="1372" spans="1:28">
      <c r="A1372" s="60" t="str">
        <f>IFERROR(VLOOKUP(J1372,'TB mapping'!A:D,4,0),0)</f>
        <v>Ignore</v>
      </c>
      <c r="B1372" s="60" t="str">
        <f>IFERROR(VLOOKUP(J1372,'TB mapping'!A:C,3,0),0)</f>
        <v>Ignore</v>
      </c>
      <c r="C1372" s="60" t="str">
        <f t="shared" si="69"/>
        <v>HEIOPFIgnore</v>
      </c>
      <c r="D1372" s="60" t="str">
        <f t="shared" si="70"/>
        <v>HEIOPFIgnore</v>
      </c>
      <c r="E1372" s="54" t="s">
        <v>790</v>
      </c>
      <c r="F1372" s="54" t="s">
        <v>5</v>
      </c>
      <c r="G1372" s="54" t="s">
        <v>1893</v>
      </c>
      <c r="H1372" s="55">
        <v>212000</v>
      </c>
      <c r="I1372" s="54" t="s">
        <v>809</v>
      </c>
      <c r="J1372" s="55">
        <v>211103</v>
      </c>
      <c r="K1372" s="55">
        <v>0</v>
      </c>
      <c r="L1372" s="54" t="s">
        <v>894</v>
      </c>
      <c r="M1372" s="54" t="s">
        <v>793</v>
      </c>
      <c r="N1372" s="55">
        <v>0</v>
      </c>
      <c r="O1372" s="55">
        <v>36454.51</v>
      </c>
      <c r="P1372" s="55">
        <v>0</v>
      </c>
      <c r="Q1372" s="55">
        <v>0</v>
      </c>
      <c r="R1372" s="55">
        <v>0</v>
      </c>
      <c r="S1372" s="55">
        <v>36454.51</v>
      </c>
      <c r="T1372" s="55">
        <v>0</v>
      </c>
      <c r="U1372" s="55">
        <v>36454.51</v>
      </c>
      <c r="V1372" s="55">
        <v>0</v>
      </c>
      <c r="W1372" s="55">
        <v>0</v>
      </c>
      <c r="X1372" s="55">
        <v>0</v>
      </c>
      <c r="Y1372" s="55">
        <v>36454.51</v>
      </c>
      <c r="Z1372" s="61">
        <f t="shared" si="71"/>
        <v>0</v>
      </c>
      <c r="AA1372" s="59" t="str">
        <f>HLOOKUP(F1372,'HY Financials'!$4:$4,1,0)</f>
        <v>HEIOPF</v>
      </c>
      <c r="AB1372" s="59">
        <f>SUMIF(AA:AA,AA1372,Z:Z)</f>
        <v>49.167207656000002</v>
      </c>
    </row>
    <row r="1373" spans="1:28">
      <c r="A1373" s="60" t="str">
        <f>IFERROR(VLOOKUP(J1373,'TB mapping'!A:D,4,0),0)</f>
        <v>Ignore</v>
      </c>
      <c r="B1373" s="60" t="str">
        <f>IFERROR(VLOOKUP(J1373,'TB mapping'!A:C,3,0),0)</f>
        <v>Ignore</v>
      </c>
      <c r="C1373" s="60" t="str">
        <f t="shared" si="69"/>
        <v>HEIOPFIgnore</v>
      </c>
      <c r="D1373" s="60" t="str">
        <f t="shared" si="70"/>
        <v>HEIOPFIgnore</v>
      </c>
      <c r="E1373" s="54" t="s">
        <v>790</v>
      </c>
      <c r="F1373" s="54" t="s">
        <v>5</v>
      </c>
      <c r="G1373" s="54" t="s">
        <v>1893</v>
      </c>
      <c r="H1373" s="55">
        <v>212000</v>
      </c>
      <c r="I1373" s="54" t="s">
        <v>809</v>
      </c>
      <c r="J1373" s="55">
        <v>212101</v>
      </c>
      <c r="K1373" s="55">
        <v>0</v>
      </c>
      <c r="L1373" s="54" t="s">
        <v>810</v>
      </c>
      <c r="M1373" s="54" t="s">
        <v>793</v>
      </c>
      <c r="N1373" s="55">
        <v>0</v>
      </c>
      <c r="O1373" s="55">
        <v>420907.83</v>
      </c>
      <c r="P1373" s="55">
        <v>0</v>
      </c>
      <c r="Q1373" s="55">
        <v>33463.26</v>
      </c>
      <c r="R1373" s="55">
        <v>0</v>
      </c>
      <c r="S1373" s="55">
        <v>454371.09</v>
      </c>
      <c r="T1373" s="55">
        <v>0</v>
      </c>
      <c r="U1373" s="55">
        <v>420907.83</v>
      </c>
      <c r="V1373" s="55">
        <v>0</v>
      </c>
      <c r="W1373" s="55">
        <v>33463.26</v>
      </c>
      <c r="X1373" s="55">
        <v>0</v>
      </c>
      <c r="Y1373" s="55">
        <v>454371.09</v>
      </c>
      <c r="Z1373" s="61">
        <f t="shared" si="71"/>
        <v>3.3463260000000002E-3</v>
      </c>
      <c r="AA1373" s="59" t="str">
        <f>HLOOKUP(F1373,'HY Financials'!$4:$4,1,0)</f>
        <v>HEIOPF</v>
      </c>
      <c r="AB1373" s="59">
        <f>SUMIF(AA:AA,AA1373,Z:Z)</f>
        <v>49.167207656000002</v>
      </c>
    </row>
    <row r="1374" spans="1:28">
      <c r="A1374" s="60" t="str">
        <f>IFERROR(VLOOKUP(J1374,'TB mapping'!A:D,4,0),0)</f>
        <v>Ignore</v>
      </c>
      <c r="B1374" s="60" t="str">
        <f>IFERROR(VLOOKUP(J1374,'TB mapping'!A:C,3,0),0)</f>
        <v>Ignore</v>
      </c>
      <c r="C1374" s="60" t="str">
        <f t="shared" si="69"/>
        <v>HEIOPFIgnore</v>
      </c>
      <c r="D1374" s="60" t="str">
        <f t="shared" si="70"/>
        <v>HEIOPFIgnore</v>
      </c>
      <c r="E1374" s="54" t="s">
        <v>790</v>
      </c>
      <c r="F1374" s="54" t="s">
        <v>5</v>
      </c>
      <c r="G1374" s="54" t="s">
        <v>1893</v>
      </c>
      <c r="H1374" s="55">
        <v>212000</v>
      </c>
      <c r="I1374" s="54" t="s">
        <v>809</v>
      </c>
      <c r="J1374" s="55">
        <v>212112</v>
      </c>
      <c r="K1374" s="55">
        <v>0</v>
      </c>
      <c r="L1374" s="54" t="s">
        <v>1071</v>
      </c>
      <c r="M1374" s="54" t="s">
        <v>793</v>
      </c>
      <c r="N1374" s="55">
        <v>0</v>
      </c>
      <c r="O1374" s="55">
        <v>3926.22</v>
      </c>
      <c r="P1374" s="55">
        <v>0</v>
      </c>
      <c r="Q1374" s="55">
        <v>1053.8900000000001</v>
      </c>
      <c r="R1374" s="55">
        <v>0</v>
      </c>
      <c r="S1374" s="55">
        <v>4980.1099999999997</v>
      </c>
      <c r="T1374" s="55">
        <v>0</v>
      </c>
      <c r="U1374" s="55">
        <v>3926.22</v>
      </c>
      <c r="V1374" s="55">
        <v>0</v>
      </c>
      <c r="W1374" s="55">
        <v>1053.8900000000001</v>
      </c>
      <c r="X1374" s="55">
        <v>0</v>
      </c>
      <c r="Y1374" s="55">
        <v>4980.1099999999997</v>
      </c>
      <c r="Z1374" s="61">
        <f t="shared" si="71"/>
        <v>1.05389E-4</v>
      </c>
      <c r="AA1374" s="59" t="str">
        <f>HLOOKUP(F1374,'HY Financials'!$4:$4,1,0)</f>
        <v>HEIOPF</v>
      </c>
    </row>
    <row r="1375" spans="1:28">
      <c r="A1375" s="60" t="str">
        <f>IFERROR(VLOOKUP(J1375,'TB mapping'!A:D,4,0),0)</f>
        <v>Ignore</v>
      </c>
      <c r="B1375" s="60" t="str">
        <f>IFERROR(VLOOKUP(J1375,'TB mapping'!A:C,3,0),0)</f>
        <v>Ignore</v>
      </c>
      <c r="C1375" s="60" t="str">
        <f t="shared" si="69"/>
        <v>HEIOPFIgnore</v>
      </c>
      <c r="D1375" s="60" t="str">
        <f t="shared" si="70"/>
        <v>HEIOPFIgnore</v>
      </c>
      <c r="E1375" s="54" t="s">
        <v>790</v>
      </c>
      <c r="F1375" s="54" t="s">
        <v>5</v>
      </c>
      <c r="G1375" s="54" t="s">
        <v>1893</v>
      </c>
      <c r="H1375" s="55">
        <v>212000</v>
      </c>
      <c r="I1375" s="54" t="s">
        <v>809</v>
      </c>
      <c r="J1375" s="55">
        <v>212113</v>
      </c>
      <c r="K1375" s="55">
        <v>0</v>
      </c>
      <c r="L1375" s="54" t="s">
        <v>1061</v>
      </c>
      <c r="M1375" s="54" t="s">
        <v>793</v>
      </c>
      <c r="N1375" s="55">
        <v>0</v>
      </c>
      <c r="O1375" s="55">
        <v>3931.26</v>
      </c>
      <c r="P1375" s="55">
        <v>0</v>
      </c>
      <c r="Q1375" s="55">
        <v>1053.8900000000001</v>
      </c>
      <c r="R1375" s="55">
        <v>0</v>
      </c>
      <c r="S1375" s="55">
        <v>4985.1500000000005</v>
      </c>
      <c r="T1375" s="55">
        <v>0</v>
      </c>
      <c r="U1375" s="55">
        <v>3931.26</v>
      </c>
      <c r="V1375" s="55">
        <v>0</v>
      </c>
      <c r="W1375" s="55">
        <v>1053.8900000000001</v>
      </c>
      <c r="X1375" s="55">
        <v>0</v>
      </c>
      <c r="Y1375" s="55">
        <v>4985.1500000000005</v>
      </c>
      <c r="Z1375" s="61">
        <f t="shared" si="71"/>
        <v>1.05389E-4</v>
      </c>
      <c r="AA1375" s="59" t="str">
        <f>HLOOKUP(F1375,'HY Financials'!$4:$4,1,0)</f>
        <v>HEIOPF</v>
      </c>
    </row>
    <row r="1376" spans="1:28">
      <c r="A1376" s="60" t="str">
        <f>IFERROR(VLOOKUP(J1376,'TB mapping'!A:D,4,0),0)</f>
        <v>Ignore</v>
      </c>
      <c r="B1376" s="60" t="str">
        <f>IFERROR(VLOOKUP(J1376,'TB mapping'!A:C,3,0),0)</f>
        <v>Ignore</v>
      </c>
      <c r="C1376" s="60" t="str">
        <f t="shared" si="69"/>
        <v>HEIOPFIgnore</v>
      </c>
      <c r="D1376" s="60" t="str">
        <f t="shared" si="70"/>
        <v>HEIOPFIgnore</v>
      </c>
      <c r="E1376" s="54" t="s">
        <v>790</v>
      </c>
      <c r="F1376" s="54" t="s">
        <v>5</v>
      </c>
      <c r="G1376" s="54" t="s">
        <v>1893</v>
      </c>
      <c r="H1376" s="55">
        <v>212000</v>
      </c>
      <c r="I1376" s="54" t="s">
        <v>809</v>
      </c>
      <c r="J1376" s="55">
        <v>212114</v>
      </c>
      <c r="K1376" s="55">
        <v>0</v>
      </c>
      <c r="L1376" s="54" t="s">
        <v>1062</v>
      </c>
      <c r="M1376" s="54" t="s">
        <v>793</v>
      </c>
      <c r="N1376" s="55">
        <v>0</v>
      </c>
      <c r="O1376" s="55">
        <v>10263.16</v>
      </c>
      <c r="P1376" s="55">
        <v>-4502.04</v>
      </c>
      <c r="Q1376" s="55">
        <v>0</v>
      </c>
      <c r="R1376" s="55">
        <v>0</v>
      </c>
      <c r="S1376" s="55">
        <v>5761.12</v>
      </c>
      <c r="T1376" s="55">
        <v>0</v>
      </c>
      <c r="U1376" s="55">
        <v>10263.16</v>
      </c>
      <c r="V1376" s="55">
        <v>-4502.04</v>
      </c>
      <c r="W1376" s="55">
        <v>0</v>
      </c>
      <c r="X1376" s="55">
        <v>0</v>
      </c>
      <c r="Y1376" s="55">
        <v>5761.12</v>
      </c>
      <c r="Z1376" s="61">
        <f t="shared" si="71"/>
        <v>-4.50204E-4</v>
      </c>
      <c r="AA1376" s="59" t="str">
        <f>HLOOKUP(F1376,'HY Financials'!$4:$4,1,0)</f>
        <v>HEIOPF</v>
      </c>
    </row>
    <row r="1377" spans="1:27">
      <c r="A1377" s="60" t="str">
        <f>IFERROR(VLOOKUP(J1377,'TB mapping'!A:D,4,0),0)</f>
        <v>Ignore</v>
      </c>
      <c r="B1377" s="60" t="str">
        <f>IFERROR(VLOOKUP(J1377,'TB mapping'!A:C,3,0),0)</f>
        <v>Ignore</v>
      </c>
      <c r="C1377" s="60" t="str">
        <f t="shared" si="69"/>
        <v>HEIOPFIgnore</v>
      </c>
      <c r="D1377" s="60" t="str">
        <f t="shared" si="70"/>
        <v>HEIOPFIgnore</v>
      </c>
      <c r="E1377" s="54" t="s">
        <v>790</v>
      </c>
      <c r="F1377" s="54" t="s">
        <v>5</v>
      </c>
      <c r="G1377" s="54" t="s">
        <v>1893</v>
      </c>
      <c r="H1377" s="55">
        <v>212000</v>
      </c>
      <c r="I1377" s="54" t="s">
        <v>809</v>
      </c>
      <c r="J1377" s="55">
        <v>212121</v>
      </c>
      <c r="K1377" s="55">
        <v>0</v>
      </c>
      <c r="L1377" s="54" t="s">
        <v>879</v>
      </c>
      <c r="M1377" s="54" t="s">
        <v>793</v>
      </c>
      <c r="N1377" s="55">
        <v>0</v>
      </c>
      <c r="O1377" s="55">
        <v>93093646.290000007</v>
      </c>
      <c r="P1377" s="55">
        <v>-55836719.380000003</v>
      </c>
      <c r="Q1377" s="55">
        <v>0</v>
      </c>
      <c r="R1377" s="55">
        <v>0</v>
      </c>
      <c r="S1377" s="55">
        <v>37256926.909999996</v>
      </c>
      <c r="T1377" s="55">
        <v>0</v>
      </c>
      <c r="U1377" s="55">
        <v>93093646.290000007</v>
      </c>
      <c r="V1377" s="55">
        <v>-55836719.380000003</v>
      </c>
      <c r="W1377" s="55">
        <v>0</v>
      </c>
      <c r="X1377" s="55">
        <v>0</v>
      </c>
      <c r="Y1377" s="55">
        <v>37256926.909999996</v>
      </c>
      <c r="Z1377" s="61">
        <f t="shared" si="71"/>
        <v>-5.5836719380000002</v>
      </c>
      <c r="AA1377" s="59" t="str">
        <f>HLOOKUP(F1377,'HY Financials'!$4:$4,1,0)</f>
        <v>HEIOPF</v>
      </c>
    </row>
    <row r="1378" spans="1:27">
      <c r="A1378" s="60" t="str">
        <f>IFERROR(VLOOKUP(J1378,'TB mapping'!A:D,4,0),0)</f>
        <v>Ignore</v>
      </c>
      <c r="B1378" s="60" t="str">
        <f>IFERROR(VLOOKUP(J1378,'TB mapping'!A:C,3,0),0)</f>
        <v>Ignore</v>
      </c>
      <c r="C1378" s="60" t="str">
        <f t="shared" si="69"/>
        <v>HEIOPFIgnore</v>
      </c>
      <c r="D1378" s="60" t="str">
        <f t="shared" si="70"/>
        <v>HEIOPFIgnore</v>
      </c>
      <c r="E1378" s="54" t="s">
        <v>790</v>
      </c>
      <c r="F1378" s="54" t="s">
        <v>5</v>
      </c>
      <c r="G1378" s="54" t="s">
        <v>1893</v>
      </c>
      <c r="H1378" s="55">
        <v>212000</v>
      </c>
      <c r="I1378" s="54" t="s">
        <v>809</v>
      </c>
      <c r="J1378" s="55">
        <v>212124</v>
      </c>
      <c r="K1378" s="55">
        <v>0</v>
      </c>
      <c r="L1378" s="54" t="s">
        <v>896</v>
      </c>
      <c r="M1378" s="54" t="s">
        <v>793</v>
      </c>
      <c r="N1378" s="55">
        <v>-527543.71</v>
      </c>
      <c r="O1378" s="55">
        <v>0</v>
      </c>
      <c r="P1378" s="55">
        <v>0</v>
      </c>
      <c r="Q1378" s="55">
        <v>658484.79</v>
      </c>
      <c r="R1378" s="55">
        <v>0</v>
      </c>
      <c r="S1378" s="55">
        <v>130941.08</v>
      </c>
      <c r="T1378" s="55">
        <v>-527543.71</v>
      </c>
      <c r="U1378" s="55">
        <v>0</v>
      </c>
      <c r="V1378" s="55">
        <v>0</v>
      </c>
      <c r="W1378" s="55">
        <v>658484.79</v>
      </c>
      <c r="X1378" s="55">
        <v>0</v>
      </c>
      <c r="Y1378" s="55">
        <v>130941.08</v>
      </c>
      <c r="Z1378" s="61">
        <f t="shared" si="71"/>
        <v>6.5848479000000001E-2</v>
      </c>
      <c r="AA1378" s="59" t="str">
        <f>HLOOKUP(F1378,'HY Financials'!$4:$4,1,0)</f>
        <v>HEIOPF</v>
      </c>
    </row>
    <row r="1379" spans="1:27">
      <c r="A1379" s="60" t="str">
        <f>IFERROR(VLOOKUP(J1379,'TB mapping'!A:D,4,0),0)</f>
        <v>Ignore</v>
      </c>
      <c r="B1379" s="60" t="str">
        <f>IFERROR(VLOOKUP(J1379,'TB mapping'!A:C,3,0),0)</f>
        <v>Ignore</v>
      </c>
      <c r="C1379" s="60" t="str">
        <f t="shared" si="69"/>
        <v>HEIOPFIgnore</v>
      </c>
      <c r="D1379" s="60" t="str">
        <f t="shared" si="70"/>
        <v>HEIOPFIgnore</v>
      </c>
      <c r="E1379" s="54" t="s">
        <v>790</v>
      </c>
      <c r="F1379" s="54" t="s">
        <v>5</v>
      </c>
      <c r="G1379" s="54" t="s">
        <v>1893</v>
      </c>
      <c r="H1379" s="55">
        <v>212000</v>
      </c>
      <c r="I1379" s="54" t="s">
        <v>809</v>
      </c>
      <c r="J1379" s="55">
        <v>212150</v>
      </c>
      <c r="K1379" s="55">
        <v>0</v>
      </c>
      <c r="L1379" s="54" t="s">
        <v>1077</v>
      </c>
      <c r="M1379" s="54" t="s">
        <v>793</v>
      </c>
      <c r="N1379" s="55">
        <v>0</v>
      </c>
      <c r="O1379" s="55">
        <v>45195502.5</v>
      </c>
      <c r="P1379" s="55">
        <v>-31743078.890000001</v>
      </c>
      <c r="Q1379" s="55">
        <v>0</v>
      </c>
      <c r="R1379" s="55">
        <v>0</v>
      </c>
      <c r="S1379" s="55">
        <v>13452423.609999999</v>
      </c>
      <c r="T1379" s="55">
        <v>0</v>
      </c>
      <c r="U1379" s="55">
        <v>45195502.5</v>
      </c>
      <c r="V1379" s="55">
        <v>-31743078.890000001</v>
      </c>
      <c r="W1379" s="55">
        <v>0</v>
      </c>
      <c r="X1379" s="55">
        <v>0</v>
      </c>
      <c r="Y1379" s="55">
        <v>13452423.609999999</v>
      </c>
      <c r="Z1379" s="61">
        <f t="shared" si="71"/>
        <v>-3.174307889</v>
      </c>
      <c r="AA1379" s="59" t="str">
        <f>HLOOKUP(F1379,'HY Financials'!$4:$4,1,0)</f>
        <v>HEIOPF</v>
      </c>
    </row>
    <row r="1380" spans="1:27">
      <c r="A1380" s="60" t="str">
        <f>IFERROR(VLOOKUP(J1380,'TB mapping'!A:D,4,0),0)</f>
        <v>Ignore</v>
      </c>
      <c r="B1380" s="60" t="str">
        <f>IFERROR(VLOOKUP(J1380,'TB mapping'!A:C,3,0),0)</f>
        <v>Ignore</v>
      </c>
      <c r="C1380" s="60" t="str">
        <f t="shared" si="69"/>
        <v>HEIOPFIgnore</v>
      </c>
      <c r="D1380" s="60" t="str">
        <f t="shared" si="70"/>
        <v>HEIOPFIgnore</v>
      </c>
      <c r="E1380" s="54" t="s">
        <v>790</v>
      </c>
      <c r="F1380" s="54" t="s">
        <v>5</v>
      </c>
      <c r="G1380" s="54" t="s">
        <v>1893</v>
      </c>
      <c r="H1380" s="55">
        <v>212000</v>
      </c>
      <c r="I1380" s="54" t="s">
        <v>809</v>
      </c>
      <c r="J1380" s="55">
        <v>212220</v>
      </c>
      <c r="K1380" s="55">
        <v>0</v>
      </c>
      <c r="L1380" s="54" t="s">
        <v>812</v>
      </c>
      <c r="M1380" s="54" t="s">
        <v>793</v>
      </c>
      <c r="N1380" s="55">
        <v>0</v>
      </c>
      <c r="O1380" s="55">
        <v>1594024.6800000004</v>
      </c>
      <c r="P1380" s="55">
        <v>-474013.44</v>
      </c>
      <c r="Q1380" s="55">
        <v>0</v>
      </c>
      <c r="R1380" s="55">
        <v>0</v>
      </c>
      <c r="S1380" s="55">
        <v>1120011.24</v>
      </c>
      <c r="T1380" s="55">
        <v>0</v>
      </c>
      <c r="U1380" s="55">
        <v>1594024.6800000004</v>
      </c>
      <c r="V1380" s="55">
        <v>-474013.44</v>
      </c>
      <c r="W1380" s="55">
        <v>0</v>
      </c>
      <c r="X1380" s="55">
        <v>0</v>
      </c>
      <c r="Y1380" s="55">
        <v>1120011.24</v>
      </c>
      <c r="Z1380" s="61">
        <f t="shared" si="71"/>
        <v>-4.7401343999999998E-2</v>
      </c>
      <c r="AA1380" s="59" t="str">
        <f>HLOOKUP(F1380,'HY Financials'!$4:$4,1,0)</f>
        <v>HEIOPF</v>
      </c>
    </row>
    <row r="1381" spans="1:27">
      <c r="A1381" s="60" t="str">
        <f>IFERROR(VLOOKUP(J1381,'TB mapping'!A:D,4,0),0)</f>
        <v>Ignore</v>
      </c>
      <c r="B1381" s="60" t="str">
        <f>IFERROR(VLOOKUP(J1381,'TB mapping'!A:C,3,0),0)</f>
        <v>Ignore</v>
      </c>
      <c r="C1381" s="60" t="str">
        <f t="shared" si="69"/>
        <v>HEIOPFIgnore</v>
      </c>
      <c r="D1381" s="60" t="str">
        <f t="shared" si="70"/>
        <v>HEIOPFIgnore</v>
      </c>
      <c r="E1381" s="54" t="s">
        <v>790</v>
      </c>
      <c r="F1381" s="54" t="s">
        <v>5</v>
      </c>
      <c r="G1381" s="54" t="s">
        <v>1893</v>
      </c>
      <c r="H1381" s="55">
        <v>212000</v>
      </c>
      <c r="I1381" s="54" t="s">
        <v>809</v>
      </c>
      <c r="J1381" s="55">
        <v>212227</v>
      </c>
      <c r="K1381" s="55">
        <v>0</v>
      </c>
      <c r="L1381" s="54" t="s">
        <v>994</v>
      </c>
      <c r="M1381" s="54" t="s">
        <v>793</v>
      </c>
      <c r="N1381" s="55">
        <v>0</v>
      </c>
      <c r="O1381" s="55">
        <v>224833.28</v>
      </c>
      <c r="P1381" s="55">
        <v>0</v>
      </c>
      <c r="Q1381" s="55">
        <v>575436.52</v>
      </c>
      <c r="R1381" s="55">
        <v>0</v>
      </c>
      <c r="S1381" s="55">
        <v>800269.8</v>
      </c>
      <c r="T1381" s="55">
        <v>0</v>
      </c>
      <c r="U1381" s="55">
        <v>224833.28</v>
      </c>
      <c r="V1381" s="55">
        <v>0</v>
      </c>
      <c r="W1381" s="55">
        <v>575436.52</v>
      </c>
      <c r="X1381" s="55">
        <v>0</v>
      </c>
      <c r="Y1381" s="55">
        <v>800269.8</v>
      </c>
      <c r="Z1381" s="61">
        <f t="shared" si="71"/>
        <v>5.7543652000000001E-2</v>
      </c>
      <c r="AA1381" s="59" t="str">
        <f>HLOOKUP(F1381,'HY Financials'!$4:$4,1,0)</f>
        <v>HEIOPF</v>
      </c>
    </row>
    <row r="1382" spans="1:27">
      <c r="A1382" s="60" t="str">
        <f>IFERROR(VLOOKUP(J1382,'TB mapping'!A:D,4,0),0)</f>
        <v>Ignore</v>
      </c>
      <c r="B1382" s="60" t="str">
        <f>IFERROR(VLOOKUP(J1382,'TB mapping'!A:C,3,0),0)</f>
        <v>Ignore</v>
      </c>
      <c r="C1382" s="60" t="str">
        <f t="shared" si="69"/>
        <v>HEIOPFIgnore</v>
      </c>
      <c r="D1382" s="60" t="str">
        <f t="shared" si="70"/>
        <v>HEIOPFIgnore</v>
      </c>
      <c r="E1382" s="54" t="s">
        <v>790</v>
      </c>
      <c r="F1382" s="54" t="s">
        <v>5</v>
      </c>
      <c r="G1382" s="54" t="s">
        <v>1893</v>
      </c>
      <c r="H1382" s="55">
        <v>212000</v>
      </c>
      <c r="I1382" s="54" t="s">
        <v>809</v>
      </c>
      <c r="J1382" s="55">
        <v>212231</v>
      </c>
      <c r="K1382" s="55">
        <v>0</v>
      </c>
      <c r="L1382" s="54" t="s">
        <v>1063</v>
      </c>
      <c r="M1382" s="54" t="s">
        <v>793</v>
      </c>
      <c r="N1382" s="55">
        <v>0</v>
      </c>
      <c r="O1382" s="55">
        <v>2087.35</v>
      </c>
      <c r="P1382" s="55">
        <v>-1635.29</v>
      </c>
      <c r="Q1382" s="55">
        <v>0</v>
      </c>
      <c r="R1382" s="55">
        <v>0</v>
      </c>
      <c r="S1382" s="55">
        <v>452.06</v>
      </c>
      <c r="T1382" s="55">
        <v>0</v>
      </c>
      <c r="U1382" s="55">
        <v>2087.35</v>
      </c>
      <c r="V1382" s="55">
        <v>-1635.29</v>
      </c>
      <c r="W1382" s="55">
        <v>0</v>
      </c>
      <c r="X1382" s="55">
        <v>0</v>
      </c>
      <c r="Y1382" s="55">
        <v>452.06</v>
      </c>
      <c r="Z1382" s="61">
        <f t="shared" si="71"/>
        <v>-1.6352899999999999E-4</v>
      </c>
      <c r="AA1382" s="59" t="str">
        <f>HLOOKUP(F1382,'HY Financials'!$4:$4,1,0)</f>
        <v>HEIOPF</v>
      </c>
    </row>
    <row r="1383" spans="1:27">
      <c r="A1383" s="60" t="str">
        <f>IFERROR(VLOOKUP(J1383,'TB mapping'!A:D,4,0),0)</f>
        <v>Ignore</v>
      </c>
      <c r="B1383" s="60" t="str">
        <f>IFERROR(VLOOKUP(J1383,'TB mapping'!A:C,3,0),0)</f>
        <v>Ignore</v>
      </c>
      <c r="C1383" s="60" t="str">
        <f t="shared" si="69"/>
        <v>HEIOPFIgnore</v>
      </c>
      <c r="D1383" s="60" t="str">
        <f t="shared" si="70"/>
        <v>HEIOPFIgnore</v>
      </c>
      <c r="E1383" s="54" t="s">
        <v>790</v>
      </c>
      <c r="F1383" s="54" t="s">
        <v>5</v>
      </c>
      <c r="G1383" s="54" t="s">
        <v>1893</v>
      </c>
      <c r="H1383" s="55">
        <v>212000</v>
      </c>
      <c r="I1383" s="54" t="s">
        <v>809</v>
      </c>
      <c r="J1383" s="55">
        <v>212232</v>
      </c>
      <c r="K1383" s="55">
        <v>0</v>
      </c>
      <c r="L1383" s="54" t="s">
        <v>1041</v>
      </c>
      <c r="M1383" s="54" t="s">
        <v>793</v>
      </c>
      <c r="N1383" s="55">
        <v>0</v>
      </c>
      <c r="O1383" s="55">
        <v>32015.16</v>
      </c>
      <c r="P1383" s="55">
        <v>0</v>
      </c>
      <c r="Q1383" s="55">
        <v>0</v>
      </c>
      <c r="R1383" s="55">
        <v>0</v>
      </c>
      <c r="S1383" s="55">
        <v>32015.16</v>
      </c>
      <c r="T1383" s="55">
        <v>0</v>
      </c>
      <c r="U1383" s="55">
        <v>32015.16</v>
      </c>
      <c r="V1383" s="55">
        <v>0</v>
      </c>
      <c r="W1383" s="55">
        <v>0</v>
      </c>
      <c r="X1383" s="55">
        <v>0</v>
      </c>
      <c r="Y1383" s="55">
        <v>32015.16</v>
      </c>
      <c r="Z1383" s="61">
        <f t="shared" si="71"/>
        <v>0</v>
      </c>
      <c r="AA1383" s="59" t="str">
        <f>HLOOKUP(F1383,'HY Financials'!$4:$4,1,0)</f>
        <v>HEIOPF</v>
      </c>
    </row>
    <row r="1384" spans="1:27">
      <c r="A1384" s="60" t="str">
        <f>IFERROR(VLOOKUP(J1384,'TB mapping'!A:D,4,0),0)</f>
        <v>Ignore</v>
      </c>
      <c r="B1384" s="60" t="str">
        <f>IFERROR(VLOOKUP(J1384,'TB mapping'!A:C,3,0),0)</f>
        <v>Ignore</v>
      </c>
      <c r="C1384" s="60" t="str">
        <f t="shared" si="69"/>
        <v>HEIOPFIgnore</v>
      </c>
      <c r="D1384" s="60" t="str">
        <f t="shared" si="70"/>
        <v>HEIOPFIgnore</v>
      </c>
      <c r="E1384" s="54" t="s">
        <v>790</v>
      </c>
      <c r="F1384" s="54" t="s">
        <v>5</v>
      </c>
      <c r="G1384" s="54" t="s">
        <v>1893</v>
      </c>
      <c r="H1384" s="55">
        <v>212000</v>
      </c>
      <c r="I1384" s="54" t="s">
        <v>809</v>
      </c>
      <c r="J1384" s="55">
        <v>212233</v>
      </c>
      <c r="K1384" s="55">
        <v>0</v>
      </c>
      <c r="L1384" s="54" t="s">
        <v>897</v>
      </c>
      <c r="M1384" s="54" t="s">
        <v>793</v>
      </c>
      <c r="N1384" s="55">
        <v>0</v>
      </c>
      <c r="O1384" s="55">
        <v>2145640</v>
      </c>
      <c r="P1384" s="55">
        <v>-1712933</v>
      </c>
      <c r="Q1384" s="55">
        <v>0</v>
      </c>
      <c r="R1384" s="55">
        <v>0</v>
      </c>
      <c r="S1384" s="55">
        <v>432707</v>
      </c>
      <c r="T1384" s="55">
        <v>0</v>
      </c>
      <c r="U1384" s="55">
        <v>2145640</v>
      </c>
      <c r="V1384" s="55">
        <v>-1712933</v>
      </c>
      <c r="W1384" s="55">
        <v>0</v>
      </c>
      <c r="X1384" s="55">
        <v>0</v>
      </c>
      <c r="Y1384" s="55">
        <v>432707</v>
      </c>
      <c r="Z1384" s="61">
        <f t="shared" si="71"/>
        <v>-0.17129330000000001</v>
      </c>
      <c r="AA1384" s="59" t="str">
        <f>HLOOKUP(F1384,'HY Financials'!$4:$4,1,0)</f>
        <v>HEIOPF</v>
      </c>
    </row>
    <row r="1385" spans="1:27">
      <c r="A1385" s="60" t="str">
        <f>IFERROR(VLOOKUP(J1385,'TB mapping'!A:D,4,0),0)</f>
        <v>Ignore</v>
      </c>
      <c r="B1385" s="60" t="str">
        <f>IFERROR(VLOOKUP(J1385,'TB mapping'!A:C,3,0),0)</f>
        <v>Ignore</v>
      </c>
      <c r="C1385" s="60" t="str">
        <f t="shared" si="69"/>
        <v>HEIOPFIgnore</v>
      </c>
      <c r="D1385" s="60" t="str">
        <f t="shared" si="70"/>
        <v>HEIOPFIgnore</v>
      </c>
      <c r="E1385" s="54" t="s">
        <v>790</v>
      </c>
      <c r="F1385" s="54" t="s">
        <v>5</v>
      </c>
      <c r="G1385" s="54" t="s">
        <v>1893</v>
      </c>
      <c r="H1385" s="55">
        <v>212000</v>
      </c>
      <c r="I1385" s="54" t="s">
        <v>809</v>
      </c>
      <c r="J1385" s="55">
        <v>212240</v>
      </c>
      <c r="K1385" s="55">
        <v>0</v>
      </c>
      <c r="L1385" s="54" t="s">
        <v>813</v>
      </c>
      <c r="M1385" s="54" t="s">
        <v>793</v>
      </c>
      <c r="N1385" s="55">
        <v>0</v>
      </c>
      <c r="O1385" s="55">
        <v>67884.44</v>
      </c>
      <c r="P1385" s="55">
        <v>-1222.6200000000001</v>
      </c>
      <c r="Q1385" s="55">
        <v>0</v>
      </c>
      <c r="R1385" s="55">
        <v>0</v>
      </c>
      <c r="S1385" s="55">
        <v>66661.820000000007</v>
      </c>
      <c r="T1385" s="55">
        <v>0</v>
      </c>
      <c r="U1385" s="55">
        <v>67884.44</v>
      </c>
      <c r="V1385" s="55">
        <v>-1222.6200000000001</v>
      </c>
      <c r="W1385" s="55">
        <v>0</v>
      </c>
      <c r="X1385" s="55">
        <v>0</v>
      </c>
      <c r="Y1385" s="55">
        <v>66661.820000000007</v>
      </c>
      <c r="Z1385" s="61">
        <f t="shared" si="71"/>
        <v>-1.2226200000000002E-4</v>
      </c>
      <c r="AA1385" s="59" t="str">
        <f>HLOOKUP(F1385,'HY Financials'!$4:$4,1,0)</f>
        <v>HEIOPF</v>
      </c>
    </row>
    <row r="1386" spans="1:27">
      <c r="A1386" s="60" t="str">
        <f>IFERROR(VLOOKUP(J1386,'TB mapping'!A:D,4,0),0)</f>
        <v>Ignore</v>
      </c>
      <c r="B1386" s="60" t="str">
        <f>IFERROR(VLOOKUP(J1386,'TB mapping'!A:C,3,0),0)</f>
        <v>Ignore</v>
      </c>
      <c r="C1386" s="60" t="str">
        <f t="shared" si="69"/>
        <v>HEIOPFIgnore</v>
      </c>
      <c r="D1386" s="60" t="str">
        <f t="shared" si="70"/>
        <v>HEIOPFIgnore</v>
      </c>
      <c r="E1386" s="54" t="s">
        <v>790</v>
      </c>
      <c r="F1386" s="54" t="s">
        <v>5</v>
      </c>
      <c r="G1386" s="54" t="s">
        <v>1893</v>
      </c>
      <c r="H1386" s="55">
        <v>212000</v>
      </c>
      <c r="I1386" s="54" t="s">
        <v>809</v>
      </c>
      <c r="J1386" s="55">
        <v>212247</v>
      </c>
      <c r="K1386" s="55">
        <v>0</v>
      </c>
      <c r="L1386" s="54" t="s">
        <v>898</v>
      </c>
      <c r="M1386" s="54" t="s">
        <v>793</v>
      </c>
      <c r="N1386" s="55">
        <v>0</v>
      </c>
      <c r="O1386" s="55">
        <v>261.54000000000002</v>
      </c>
      <c r="P1386" s="55">
        <v>0</v>
      </c>
      <c r="Q1386" s="55">
        <v>626</v>
      </c>
      <c r="R1386" s="55">
        <v>0</v>
      </c>
      <c r="S1386" s="55">
        <v>887.54</v>
      </c>
      <c r="T1386" s="55">
        <v>0</v>
      </c>
      <c r="U1386" s="55">
        <v>261.54000000000002</v>
      </c>
      <c r="V1386" s="55">
        <v>0</v>
      </c>
      <c r="W1386" s="55">
        <v>626</v>
      </c>
      <c r="X1386" s="55">
        <v>0</v>
      </c>
      <c r="Y1386" s="55">
        <v>887.54</v>
      </c>
      <c r="Z1386" s="61">
        <f t="shared" si="71"/>
        <v>6.2600000000000004E-5</v>
      </c>
      <c r="AA1386" s="59" t="str">
        <f>HLOOKUP(F1386,'HY Financials'!$4:$4,1,0)</f>
        <v>HEIOPF</v>
      </c>
    </row>
    <row r="1387" spans="1:27">
      <c r="A1387" s="60" t="str">
        <f>IFERROR(VLOOKUP(J1387,'TB mapping'!A:D,4,0),0)</f>
        <v>Ignore</v>
      </c>
      <c r="B1387" s="60" t="str">
        <f>IFERROR(VLOOKUP(J1387,'TB mapping'!A:C,3,0),0)</f>
        <v>Ignore</v>
      </c>
      <c r="C1387" s="60" t="str">
        <f t="shared" si="69"/>
        <v>HEIOPFIgnore</v>
      </c>
      <c r="D1387" s="60" t="str">
        <f t="shared" si="70"/>
        <v>HEIOPFIgnore</v>
      </c>
      <c r="E1387" s="54" t="s">
        <v>790</v>
      </c>
      <c r="F1387" s="54" t="s">
        <v>5</v>
      </c>
      <c r="G1387" s="54" t="s">
        <v>1893</v>
      </c>
      <c r="H1387" s="55">
        <v>212000</v>
      </c>
      <c r="I1387" s="54" t="s">
        <v>809</v>
      </c>
      <c r="J1387" s="55">
        <v>212252</v>
      </c>
      <c r="K1387" s="55">
        <v>0</v>
      </c>
      <c r="L1387" s="54" t="s">
        <v>814</v>
      </c>
      <c r="M1387" s="54" t="s">
        <v>793</v>
      </c>
      <c r="N1387" s="55">
        <v>0</v>
      </c>
      <c r="O1387" s="55">
        <v>833.58</v>
      </c>
      <c r="P1387" s="55">
        <v>0</v>
      </c>
      <c r="Q1387" s="55">
        <v>29.74</v>
      </c>
      <c r="R1387" s="55">
        <v>0</v>
      </c>
      <c r="S1387" s="55">
        <v>863.32</v>
      </c>
      <c r="T1387" s="55">
        <v>0</v>
      </c>
      <c r="U1387" s="55">
        <v>833.58</v>
      </c>
      <c r="V1387" s="55">
        <v>0</v>
      </c>
      <c r="W1387" s="55">
        <v>29.74</v>
      </c>
      <c r="X1387" s="55">
        <v>0</v>
      </c>
      <c r="Y1387" s="55">
        <v>863.32</v>
      </c>
      <c r="Z1387" s="61">
        <f t="shared" si="71"/>
        <v>2.9739999999999998E-6</v>
      </c>
      <c r="AA1387" s="59" t="str">
        <f>HLOOKUP(F1387,'HY Financials'!$4:$4,1,0)</f>
        <v>HEIOPF</v>
      </c>
    </row>
    <row r="1388" spans="1:27">
      <c r="A1388" s="60" t="str">
        <f>IFERROR(VLOOKUP(J1388,'TB mapping'!A:D,4,0),0)</f>
        <v>Ignore</v>
      </c>
      <c r="B1388" s="60" t="str">
        <f>IFERROR(VLOOKUP(J1388,'TB mapping'!A:C,3,0),0)</f>
        <v>Ignore</v>
      </c>
      <c r="C1388" s="60" t="str">
        <f t="shared" si="69"/>
        <v>HEIOPFIgnore</v>
      </c>
      <c r="D1388" s="60" t="str">
        <f t="shared" si="70"/>
        <v>HEIOPFIgnore</v>
      </c>
      <c r="E1388" s="54" t="s">
        <v>790</v>
      </c>
      <c r="F1388" s="54" t="s">
        <v>5</v>
      </c>
      <c r="G1388" s="54" t="s">
        <v>1893</v>
      </c>
      <c r="H1388" s="55">
        <v>212000</v>
      </c>
      <c r="I1388" s="54" t="s">
        <v>809</v>
      </c>
      <c r="J1388" s="55">
        <v>212255</v>
      </c>
      <c r="K1388" s="55">
        <v>0</v>
      </c>
      <c r="L1388" s="54" t="s">
        <v>815</v>
      </c>
      <c r="M1388" s="54" t="s">
        <v>793</v>
      </c>
      <c r="N1388" s="55">
        <v>0</v>
      </c>
      <c r="O1388" s="55">
        <v>21582418.300000001</v>
      </c>
      <c r="P1388" s="55">
        <v>0</v>
      </c>
      <c r="Q1388" s="55">
        <v>16578642.41</v>
      </c>
      <c r="R1388" s="55">
        <v>0</v>
      </c>
      <c r="S1388" s="55">
        <v>38161060.710000001</v>
      </c>
      <c r="T1388" s="55">
        <v>0</v>
      </c>
      <c r="U1388" s="55">
        <v>21582418.300000001</v>
      </c>
      <c r="V1388" s="55">
        <v>0</v>
      </c>
      <c r="W1388" s="55">
        <v>16578642.41</v>
      </c>
      <c r="X1388" s="55">
        <v>0</v>
      </c>
      <c r="Y1388" s="55">
        <v>38161060.710000001</v>
      </c>
      <c r="Z1388" s="61">
        <f t="shared" si="71"/>
        <v>1.657864241</v>
      </c>
      <c r="AA1388" s="59" t="str">
        <f>HLOOKUP(F1388,'HY Financials'!$4:$4,1,0)</f>
        <v>HEIOPF</v>
      </c>
    </row>
    <row r="1389" spans="1:27">
      <c r="A1389" s="60" t="str">
        <f>IFERROR(VLOOKUP(J1389,'TB mapping'!A:D,4,0),0)</f>
        <v>Ignore</v>
      </c>
      <c r="B1389" s="60" t="str">
        <f>IFERROR(VLOOKUP(J1389,'TB mapping'!A:C,3,0),0)</f>
        <v>Ignore</v>
      </c>
      <c r="C1389" s="60" t="str">
        <f t="shared" si="69"/>
        <v>HEIOPFIgnore</v>
      </c>
      <c r="D1389" s="60" t="str">
        <f t="shared" si="70"/>
        <v>HEIOPFIgnore</v>
      </c>
      <c r="E1389" s="54" t="s">
        <v>790</v>
      </c>
      <c r="F1389" s="54" t="s">
        <v>5</v>
      </c>
      <c r="G1389" s="54" t="s">
        <v>1893</v>
      </c>
      <c r="H1389" s="55">
        <v>212000</v>
      </c>
      <c r="I1389" s="54" t="s">
        <v>809</v>
      </c>
      <c r="J1389" s="55">
        <v>212257</v>
      </c>
      <c r="K1389" s="55">
        <v>0</v>
      </c>
      <c r="L1389" s="54" t="s">
        <v>816</v>
      </c>
      <c r="M1389" s="54" t="s">
        <v>793</v>
      </c>
      <c r="N1389" s="55">
        <v>-16301413.220000001</v>
      </c>
      <c r="O1389" s="55">
        <v>0</v>
      </c>
      <c r="P1389" s="55">
        <v>-17003029.260000002</v>
      </c>
      <c r="Q1389" s="55">
        <v>0</v>
      </c>
      <c r="R1389" s="55">
        <v>-33304442.48</v>
      </c>
      <c r="S1389" s="55">
        <v>0</v>
      </c>
      <c r="T1389" s="55">
        <v>-16301413.220000001</v>
      </c>
      <c r="U1389" s="55">
        <v>0</v>
      </c>
      <c r="V1389" s="55">
        <v>-17003029.260000002</v>
      </c>
      <c r="W1389" s="55">
        <v>0</v>
      </c>
      <c r="X1389" s="55">
        <v>-33304442.48</v>
      </c>
      <c r="Y1389" s="55">
        <v>0</v>
      </c>
      <c r="Z1389" s="61">
        <f t="shared" si="71"/>
        <v>-1.7003029260000002</v>
      </c>
      <c r="AA1389" s="59" t="str">
        <f>HLOOKUP(F1389,'HY Financials'!$4:$4,1,0)</f>
        <v>HEIOPF</v>
      </c>
    </row>
    <row r="1390" spans="1:27">
      <c r="A1390" s="60" t="str">
        <f>IFERROR(VLOOKUP(J1390,'TB mapping'!A:D,4,0),0)</f>
        <v>Ignore</v>
      </c>
      <c r="B1390" s="60" t="str">
        <f>IFERROR(VLOOKUP(J1390,'TB mapping'!A:C,3,0),0)</f>
        <v>Ignore</v>
      </c>
      <c r="C1390" s="60" t="str">
        <f t="shared" si="69"/>
        <v>HEIOPFIgnore</v>
      </c>
      <c r="D1390" s="60" t="str">
        <f t="shared" si="70"/>
        <v>HEIOPFIgnore</v>
      </c>
      <c r="E1390" s="54" t="s">
        <v>790</v>
      </c>
      <c r="F1390" s="54" t="s">
        <v>5</v>
      </c>
      <c r="G1390" s="54" t="s">
        <v>1893</v>
      </c>
      <c r="H1390" s="55">
        <v>212000</v>
      </c>
      <c r="I1390" s="54" t="s">
        <v>809</v>
      </c>
      <c r="J1390" s="55">
        <v>212271</v>
      </c>
      <c r="K1390" s="55">
        <v>0</v>
      </c>
      <c r="L1390" s="54" t="s">
        <v>817</v>
      </c>
      <c r="M1390" s="54" t="s">
        <v>793</v>
      </c>
      <c r="N1390" s="55">
        <v>0</v>
      </c>
      <c r="O1390" s="55">
        <v>369866.1</v>
      </c>
      <c r="P1390" s="55">
        <v>0</v>
      </c>
      <c r="Q1390" s="55">
        <v>27763.66</v>
      </c>
      <c r="R1390" s="55">
        <v>0</v>
      </c>
      <c r="S1390" s="55">
        <v>397629.76</v>
      </c>
      <c r="T1390" s="55">
        <v>0</v>
      </c>
      <c r="U1390" s="55">
        <v>369866.1</v>
      </c>
      <c r="V1390" s="55">
        <v>0</v>
      </c>
      <c r="W1390" s="55">
        <v>27763.66</v>
      </c>
      <c r="X1390" s="55">
        <v>0</v>
      </c>
      <c r="Y1390" s="55">
        <v>397629.76</v>
      </c>
      <c r="Z1390" s="61">
        <f t="shared" si="71"/>
        <v>2.7763660000000002E-3</v>
      </c>
      <c r="AA1390" s="59" t="str">
        <f>HLOOKUP(F1390,'HY Financials'!$4:$4,1,0)</f>
        <v>HEIOPF</v>
      </c>
    </row>
    <row r="1391" spans="1:27">
      <c r="A1391" s="60" t="str">
        <f>IFERROR(VLOOKUP(J1391,'TB mapping'!A:D,4,0),0)</f>
        <v>Ignore</v>
      </c>
      <c r="B1391" s="60" t="str">
        <f>IFERROR(VLOOKUP(J1391,'TB mapping'!A:C,3,0),0)</f>
        <v>Ignore</v>
      </c>
      <c r="C1391" s="60" t="str">
        <f t="shared" si="69"/>
        <v>HEIOPFIgnore</v>
      </c>
      <c r="D1391" s="60" t="str">
        <f t="shared" si="70"/>
        <v>HEIOPFIgnore</v>
      </c>
      <c r="E1391" s="54" t="s">
        <v>790</v>
      </c>
      <c r="F1391" s="54" t="s">
        <v>5</v>
      </c>
      <c r="G1391" s="54" t="s">
        <v>1893</v>
      </c>
      <c r="H1391" s="55">
        <v>212000</v>
      </c>
      <c r="I1391" s="54" t="s">
        <v>809</v>
      </c>
      <c r="J1391" s="55">
        <v>212272</v>
      </c>
      <c r="K1391" s="55">
        <v>0</v>
      </c>
      <c r="L1391" s="54" t="s">
        <v>818</v>
      </c>
      <c r="M1391" s="54" t="s">
        <v>793</v>
      </c>
      <c r="N1391" s="55">
        <v>0</v>
      </c>
      <c r="O1391" s="55">
        <v>369866.1</v>
      </c>
      <c r="P1391" s="55">
        <v>0</v>
      </c>
      <c r="Q1391" s="55">
        <v>27763.66</v>
      </c>
      <c r="R1391" s="55">
        <v>0</v>
      </c>
      <c r="S1391" s="55">
        <v>397629.76</v>
      </c>
      <c r="T1391" s="55">
        <v>0</v>
      </c>
      <c r="U1391" s="55">
        <v>369866.1</v>
      </c>
      <c r="V1391" s="55">
        <v>0</v>
      </c>
      <c r="W1391" s="55">
        <v>27763.66</v>
      </c>
      <c r="X1391" s="55">
        <v>0</v>
      </c>
      <c r="Y1391" s="55">
        <v>397629.76</v>
      </c>
      <c r="Z1391" s="61">
        <f t="shared" si="71"/>
        <v>2.7763660000000002E-3</v>
      </c>
      <c r="AA1391" s="59" t="str">
        <f>HLOOKUP(F1391,'HY Financials'!$4:$4,1,0)</f>
        <v>HEIOPF</v>
      </c>
    </row>
    <row r="1392" spans="1:27">
      <c r="A1392" s="60">
        <f>IFERROR(VLOOKUP(J1392,'TB mapping'!A:D,4,0),0)</f>
        <v>0</v>
      </c>
      <c r="B1392" s="60">
        <f>IFERROR(VLOOKUP(J1392,'TB mapping'!A:C,3,0),0)</f>
        <v>0</v>
      </c>
      <c r="C1392" s="60" t="str">
        <f t="shared" si="69"/>
        <v>HEIOPF0</v>
      </c>
      <c r="D1392" s="60" t="str">
        <f t="shared" si="70"/>
        <v>HEIOPF0</v>
      </c>
      <c r="E1392" s="54" t="s">
        <v>790</v>
      </c>
      <c r="F1392" s="54" t="s">
        <v>5</v>
      </c>
      <c r="G1392" s="54" t="s">
        <v>1893</v>
      </c>
      <c r="H1392" s="55">
        <v>212000</v>
      </c>
      <c r="I1392" s="54" t="s">
        <v>809</v>
      </c>
      <c r="J1392" s="55">
        <v>215107</v>
      </c>
      <c r="K1392" s="55">
        <v>0</v>
      </c>
      <c r="L1392" s="54" t="s">
        <v>2076</v>
      </c>
      <c r="M1392" s="54" t="s">
        <v>793</v>
      </c>
      <c r="N1392" s="55">
        <v>0</v>
      </c>
      <c r="O1392" s="55">
        <v>2140</v>
      </c>
      <c r="P1392" s="55">
        <v>0</v>
      </c>
      <c r="Q1392" s="55">
        <v>0</v>
      </c>
      <c r="R1392" s="55">
        <v>0</v>
      </c>
      <c r="S1392" s="55">
        <v>2140</v>
      </c>
      <c r="T1392" s="55">
        <v>0</v>
      </c>
      <c r="U1392" s="55">
        <v>2140</v>
      </c>
      <c r="V1392" s="55">
        <v>0</v>
      </c>
      <c r="W1392" s="55">
        <v>0</v>
      </c>
      <c r="X1392" s="55">
        <v>0</v>
      </c>
      <c r="Y1392" s="55">
        <v>2140</v>
      </c>
      <c r="Z1392" s="61">
        <f t="shared" si="71"/>
        <v>0</v>
      </c>
      <c r="AA1392" s="59" t="str">
        <f>HLOOKUP(F1392,'HY Financials'!$4:$4,1,0)</f>
        <v>HEIOPF</v>
      </c>
    </row>
    <row r="1393" spans="1:27">
      <c r="A1393" s="60" t="str">
        <f>IFERROR(VLOOKUP(J1393,'TB mapping'!A:D,4,0),0)</f>
        <v>Ignore</v>
      </c>
      <c r="B1393" s="60" t="str">
        <f>IFERROR(VLOOKUP(J1393,'TB mapping'!A:C,3,0),0)</f>
        <v>Ignore</v>
      </c>
      <c r="C1393" s="60" t="str">
        <f t="shared" si="69"/>
        <v>HEIOPFIgnore</v>
      </c>
      <c r="D1393" s="60" t="str">
        <f t="shared" si="70"/>
        <v>HEIOPFIgnore</v>
      </c>
      <c r="E1393" s="54" t="s">
        <v>790</v>
      </c>
      <c r="F1393" s="54" t="s">
        <v>5</v>
      </c>
      <c r="G1393" s="54" t="s">
        <v>1893</v>
      </c>
      <c r="H1393" s="55">
        <v>213000</v>
      </c>
      <c r="I1393" s="54" t="s">
        <v>819</v>
      </c>
      <c r="J1393" s="55">
        <v>213105</v>
      </c>
      <c r="K1393" s="55">
        <v>0</v>
      </c>
      <c r="L1393" s="54" t="s">
        <v>902</v>
      </c>
      <c r="M1393" s="54" t="s">
        <v>793</v>
      </c>
      <c r="N1393" s="55">
        <v>0</v>
      </c>
      <c r="O1393" s="55">
        <v>40726.129999999997</v>
      </c>
      <c r="P1393" s="55">
        <v>0</v>
      </c>
      <c r="Q1393" s="55">
        <v>0</v>
      </c>
      <c r="R1393" s="55">
        <v>0</v>
      </c>
      <c r="S1393" s="55">
        <v>40726.129999999997</v>
      </c>
      <c r="T1393" s="55">
        <v>0</v>
      </c>
      <c r="U1393" s="55">
        <v>40726.129999999997</v>
      </c>
      <c r="V1393" s="55">
        <v>0</v>
      </c>
      <c r="W1393" s="55">
        <v>0</v>
      </c>
      <c r="X1393" s="55">
        <v>0</v>
      </c>
      <c r="Y1393" s="55">
        <v>40726.129999999997</v>
      </c>
      <c r="Z1393" s="61">
        <f t="shared" si="71"/>
        <v>0</v>
      </c>
      <c r="AA1393" s="59" t="str">
        <f>HLOOKUP(F1393,'HY Financials'!$4:$4,1,0)</f>
        <v>HEIOPF</v>
      </c>
    </row>
    <row r="1394" spans="1:27">
      <c r="A1394" s="60" t="str">
        <f>IFERROR(VLOOKUP(J1394,'TB mapping'!A:D,4,0),0)</f>
        <v>Ignore</v>
      </c>
      <c r="B1394" s="60" t="str">
        <f>IFERROR(VLOOKUP(J1394,'TB mapping'!A:C,3,0),0)</f>
        <v>Ignore</v>
      </c>
      <c r="C1394" s="60" t="str">
        <f t="shared" si="69"/>
        <v>HEIOPFIgnore</v>
      </c>
      <c r="D1394" s="60" t="str">
        <f t="shared" si="70"/>
        <v>HEIOPFIgnore</v>
      </c>
      <c r="E1394" s="54" t="s">
        <v>790</v>
      </c>
      <c r="F1394" s="54" t="s">
        <v>5</v>
      </c>
      <c r="G1394" s="54" t="s">
        <v>1893</v>
      </c>
      <c r="H1394" s="55">
        <v>213000</v>
      </c>
      <c r="I1394" s="54" t="s">
        <v>819</v>
      </c>
      <c r="J1394" s="55">
        <v>213141</v>
      </c>
      <c r="K1394" s="55">
        <v>0</v>
      </c>
      <c r="L1394" s="54" t="s">
        <v>903</v>
      </c>
      <c r="M1394" s="54" t="s">
        <v>793</v>
      </c>
      <c r="N1394" s="55">
        <v>0</v>
      </c>
      <c r="O1394" s="55">
        <v>3005.78</v>
      </c>
      <c r="P1394" s="55">
        <v>0</v>
      </c>
      <c r="Q1394" s="55">
        <v>0</v>
      </c>
      <c r="R1394" s="55">
        <v>0</v>
      </c>
      <c r="S1394" s="55">
        <v>3005.78</v>
      </c>
      <c r="T1394" s="55">
        <v>0</v>
      </c>
      <c r="U1394" s="55">
        <v>3005.78</v>
      </c>
      <c r="V1394" s="55">
        <v>0</v>
      </c>
      <c r="W1394" s="55">
        <v>0</v>
      </c>
      <c r="X1394" s="55">
        <v>0</v>
      </c>
      <c r="Y1394" s="55">
        <v>3005.78</v>
      </c>
      <c r="Z1394" s="61">
        <f t="shared" si="71"/>
        <v>0</v>
      </c>
      <c r="AA1394" s="59" t="str">
        <f>HLOOKUP(F1394,'HY Financials'!$4:$4,1,0)</f>
        <v>HEIOPF</v>
      </c>
    </row>
    <row r="1395" spans="1:27">
      <c r="A1395" s="60" t="str">
        <f>IFERROR(VLOOKUP(J1395,'TB mapping'!A:D,4,0),0)</f>
        <v>Ignore</v>
      </c>
      <c r="B1395" s="60" t="str">
        <f>IFERROR(VLOOKUP(J1395,'TB mapping'!A:C,3,0),0)</f>
        <v>Ignore</v>
      </c>
      <c r="C1395" s="60" t="str">
        <f t="shared" si="69"/>
        <v>HEIOPFIgnore</v>
      </c>
      <c r="D1395" s="60" t="str">
        <f t="shared" si="70"/>
        <v>HEIOPFIgnore</v>
      </c>
      <c r="E1395" s="54" t="s">
        <v>790</v>
      </c>
      <c r="F1395" s="54" t="s">
        <v>5</v>
      </c>
      <c r="G1395" s="54" t="s">
        <v>1893</v>
      </c>
      <c r="H1395" s="55">
        <v>213000</v>
      </c>
      <c r="I1395" s="54" t="s">
        <v>819</v>
      </c>
      <c r="J1395" s="55">
        <v>213143</v>
      </c>
      <c r="K1395" s="55">
        <v>0</v>
      </c>
      <c r="L1395" s="54" t="s">
        <v>820</v>
      </c>
      <c r="M1395" s="54" t="s">
        <v>793</v>
      </c>
      <c r="N1395" s="55">
        <v>0</v>
      </c>
      <c r="O1395" s="55">
        <v>180232.35</v>
      </c>
      <c r="P1395" s="55">
        <v>-192973.15</v>
      </c>
      <c r="Q1395" s="55">
        <v>0</v>
      </c>
      <c r="R1395" s="55">
        <v>-12740.8</v>
      </c>
      <c r="S1395" s="55">
        <v>0</v>
      </c>
      <c r="T1395" s="55">
        <v>0</v>
      </c>
      <c r="U1395" s="55">
        <v>180232.35</v>
      </c>
      <c r="V1395" s="55">
        <v>-192973.15</v>
      </c>
      <c r="W1395" s="55">
        <v>0</v>
      </c>
      <c r="X1395" s="55">
        <v>-12740.8</v>
      </c>
      <c r="Y1395" s="55">
        <v>0</v>
      </c>
      <c r="Z1395" s="61">
        <f t="shared" si="71"/>
        <v>-1.9297314999999999E-2</v>
      </c>
      <c r="AA1395" s="59" t="str">
        <f>HLOOKUP(F1395,'HY Financials'!$4:$4,1,0)</f>
        <v>HEIOPF</v>
      </c>
    </row>
    <row r="1396" spans="1:27">
      <c r="A1396" s="60">
        <f>IFERROR(VLOOKUP(J1396,'TB mapping'!A:D,4,0),0)</f>
        <v>0</v>
      </c>
      <c r="B1396" s="60">
        <f>IFERROR(VLOOKUP(J1396,'TB mapping'!A:C,3,0),0)</f>
        <v>0</v>
      </c>
      <c r="C1396" s="60" t="str">
        <f t="shared" si="69"/>
        <v>HEIOPF0</v>
      </c>
      <c r="D1396" s="60" t="str">
        <f t="shared" si="70"/>
        <v>HEIOPF0</v>
      </c>
      <c r="E1396" s="54" t="s">
        <v>790</v>
      </c>
      <c r="F1396" s="54" t="s">
        <v>5</v>
      </c>
      <c r="G1396" s="54" t="s">
        <v>1893</v>
      </c>
      <c r="H1396" s="55">
        <v>213000</v>
      </c>
      <c r="I1396" s="54" t="s">
        <v>819</v>
      </c>
      <c r="J1396" s="55">
        <v>213173</v>
      </c>
      <c r="K1396" s="55">
        <v>0</v>
      </c>
      <c r="L1396" s="54" t="s">
        <v>2072</v>
      </c>
      <c r="M1396" s="54" t="s">
        <v>793</v>
      </c>
      <c r="N1396" s="55">
        <v>0</v>
      </c>
      <c r="O1396" s="55">
        <v>32441.82</v>
      </c>
      <c r="P1396" s="55">
        <v>-34735.17</v>
      </c>
      <c r="Q1396" s="55">
        <v>0</v>
      </c>
      <c r="R1396" s="55">
        <v>-2293.35</v>
      </c>
      <c r="S1396" s="55">
        <v>0</v>
      </c>
      <c r="T1396" s="55">
        <v>0</v>
      </c>
      <c r="U1396" s="55">
        <v>32441.82</v>
      </c>
      <c r="V1396" s="55">
        <v>-34735.17</v>
      </c>
      <c r="W1396" s="55">
        <v>0</v>
      </c>
      <c r="X1396" s="55">
        <v>-2293.35</v>
      </c>
      <c r="Y1396" s="55">
        <v>0</v>
      </c>
      <c r="Z1396" s="61">
        <f t="shared" si="71"/>
        <v>-3.4735169999999998E-3</v>
      </c>
      <c r="AA1396" s="59" t="str">
        <f>HLOOKUP(F1396,'HY Financials'!$4:$4,1,0)</f>
        <v>HEIOPF</v>
      </c>
    </row>
    <row r="1397" spans="1:27">
      <c r="A1397" s="60" t="str">
        <f>IFERROR(VLOOKUP(J1397,'TB mapping'!A:D,4,0),0)</f>
        <v>Ignore</v>
      </c>
      <c r="B1397" s="60" t="str">
        <f>IFERROR(VLOOKUP(J1397,'TB mapping'!A:C,3,0),0)</f>
        <v>Ignore</v>
      </c>
      <c r="C1397" s="60" t="str">
        <f t="shared" si="69"/>
        <v>HEIOPFIgnore</v>
      </c>
      <c r="D1397" s="60" t="str">
        <f t="shared" si="70"/>
        <v>HEIOPFIgnore</v>
      </c>
      <c r="E1397" s="54" t="s">
        <v>790</v>
      </c>
      <c r="F1397" s="54" t="s">
        <v>5</v>
      </c>
      <c r="G1397" s="54" t="s">
        <v>1893</v>
      </c>
      <c r="H1397" s="55">
        <v>213000</v>
      </c>
      <c r="I1397" s="54" t="s">
        <v>819</v>
      </c>
      <c r="J1397" s="55">
        <v>213500</v>
      </c>
      <c r="K1397" s="55">
        <v>0</v>
      </c>
      <c r="L1397" s="54" t="s">
        <v>821</v>
      </c>
      <c r="M1397" s="54" t="s">
        <v>793</v>
      </c>
      <c r="N1397" s="55">
        <v>0</v>
      </c>
      <c r="O1397" s="55">
        <v>4109639.16</v>
      </c>
      <c r="P1397" s="55">
        <v>0</v>
      </c>
      <c r="Q1397" s="55">
        <v>308456.66000000003</v>
      </c>
      <c r="R1397" s="55">
        <v>0</v>
      </c>
      <c r="S1397" s="55">
        <v>4418095.82</v>
      </c>
      <c r="T1397" s="55">
        <v>0</v>
      </c>
      <c r="U1397" s="55">
        <v>4109639.16</v>
      </c>
      <c r="V1397" s="55">
        <v>0</v>
      </c>
      <c r="W1397" s="55">
        <v>308456.66000000003</v>
      </c>
      <c r="X1397" s="55">
        <v>0</v>
      </c>
      <c r="Y1397" s="55">
        <v>4418095.82</v>
      </c>
      <c r="Z1397" s="61">
        <f t="shared" si="71"/>
        <v>3.0845666000000004E-2</v>
      </c>
      <c r="AA1397" s="59" t="str">
        <f>HLOOKUP(F1397,'HY Financials'!$4:$4,1,0)</f>
        <v>HEIOPF</v>
      </c>
    </row>
    <row r="1398" spans="1:27">
      <c r="A1398" s="60" t="str">
        <f>IFERROR(VLOOKUP(J1398,'TB mapping'!A:D,4,0),0)</f>
        <v>Ignore</v>
      </c>
      <c r="B1398" s="60" t="str">
        <f>IFERROR(VLOOKUP(J1398,'TB mapping'!A:C,3,0),0)</f>
        <v>Ignore</v>
      </c>
      <c r="C1398" s="60" t="str">
        <f t="shared" si="69"/>
        <v>HEIOPFIgnore</v>
      </c>
      <c r="D1398" s="60" t="str">
        <f t="shared" si="70"/>
        <v>HEIOPFIgnore</v>
      </c>
      <c r="E1398" s="54" t="s">
        <v>790</v>
      </c>
      <c r="F1398" s="54" t="s">
        <v>5</v>
      </c>
      <c r="G1398" s="54" t="s">
        <v>1893</v>
      </c>
      <c r="H1398" s="55">
        <v>213000</v>
      </c>
      <c r="I1398" s="54" t="s">
        <v>819</v>
      </c>
      <c r="J1398" s="55">
        <v>213504</v>
      </c>
      <c r="K1398" s="55">
        <v>0</v>
      </c>
      <c r="L1398" s="54" t="s">
        <v>822</v>
      </c>
      <c r="M1398" s="54" t="s">
        <v>793</v>
      </c>
      <c r="N1398" s="55">
        <v>0</v>
      </c>
      <c r="O1398" s="55">
        <v>45733.08</v>
      </c>
      <c r="P1398" s="55">
        <v>0</v>
      </c>
      <c r="Q1398" s="55">
        <v>0</v>
      </c>
      <c r="R1398" s="55">
        <v>0</v>
      </c>
      <c r="S1398" s="55">
        <v>45733.08</v>
      </c>
      <c r="T1398" s="55">
        <v>0</v>
      </c>
      <c r="U1398" s="55">
        <v>45733.08</v>
      </c>
      <c r="V1398" s="55">
        <v>0</v>
      </c>
      <c r="W1398" s="55">
        <v>0</v>
      </c>
      <c r="X1398" s="55">
        <v>0</v>
      </c>
      <c r="Y1398" s="55">
        <v>45733.08</v>
      </c>
      <c r="Z1398" s="61">
        <f t="shared" si="71"/>
        <v>0</v>
      </c>
      <c r="AA1398" s="59" t="str">
        <f>HLOOKUP(F1398,'HY Financials'!$4:$4,1,0)</f>
        <v>HEIOPF</v>
      </c>
    </row>
    <row r="1399" spans="1:27">
      <c r="A1399" s="60" t="str">
        <f>IFERROR(VLOOKUP(J1399,'TB mapping'!A:D,4,0),0)</f>
        <v>Ignore</v>
      </c>
      <c r="B1399" s="60" t="str">
        <f>IFERROR(VLOOKUP(J1399,'TB mapping'!A:C,3,0),0)</f>
        <v>Ignore</v>
      </c>
      <c r="C1399" s="60" t="str">
        <f t="shared" si="69"/>
        <v>HEIOPFIgnore</v>
      </c>
      <c r="D1399" s="60" t="str">
        <f t="shared" si="70"/>
        <v>HEIOPFIgnore</v>
      </c>
      <c r="E1399" s="54" t="s">
        <v>790</v>
      </c>
      <c r="F1399" s="54" t="s">
        <v>5</v>
      </c>
      <c r="G1399" s="54" t="s">
        <v>1893</v>
      </c>
      <c r="H1399" s="55">
        <v>301000</v>
      </c>
      <c r="I1399" s="54" t="s">
        <v>823</v>
      </c>
      <c r="J1399" s="55">
        <v>310000</v>
      </c>
      <c r="K1399" s="55">
        <v>0</v>
      </c>
      <c r="L1399" s="54" t="s">
        <v>824</v>
      </c>
      <c r="M1399" s="54" t="s">
        <v>793</v>
      </c>
      <c r="N1399" s="55">
        <v>0</v>
      </c>
      <c r="O1399" s="55">
        <v>491672076.56</v>
      </c>
      <c r="P1399" s="55">
        <v>-7920022.4699999997</v>
      </c>
      <c r="Q1399" s="55">
        <v>0</v>
      </c>
      <c r="R1399" s="55">
        <v>0</v>
      </c>
      <c r="S1399" s="55">
        <v>483752054.08999997</v>
      </c>
      <c r="T1399" s="55">
        <v>0</v>
      </c>
      <c r="U1399" s="55">
        <v>491672076.56</v>
      </c>
      <c r="V1399" s="55">
        <v>-7920022.4699999997</v>
      </c>
      <c r="W1399" s="55">
        <v>0</v>
      </c>
      <c r="X1399" s="55">
        <v>0</v>
      </c>
      <c r="Y1399" s="55">
        <v>483752054.08999997</v>
      </c>
      <c r="Z1399" s="61">
        <f t="shared" si="71"/>
        <v>48.375205408999996</v>
      </c>
      <c r="AA1399" s="59" t="str">
        <f>HLOOKUP(F1399,'HY Financials'!$4:$4,1,0)</f>
        <v>HEIOPF</v>
      </c>
    </row>
    <row r="1400" spans="1:27">
      <c r="A1400" s="60" t="str">
        <f>IFERROR(VLOOKUP(J1400,'TB mapping'!A:D,4,0),0)</f>
        <v>Ignore</v>
      </c>
      <c r="B1400" s="60" t="str">
        <f>IFERROR(VLOOKUP(J1400,'TB mapping'!A:C,3,0),0)</f>
        <v>Ignore</v>
      </c>
      <c r="C1400" s="60" t="str">
        <f t="shared" si="69"/>
        <v>HEIOPFIgnore</v>
      </c>
      <c r="D1400" s="60" t="str">
        <f t="shared" si="70"/>
        <v>HEIOPFIgnore</v>
      </c>
      <c r="E1400" s="54" t="s">
        <v>790</v>
      </c>
      <c r="F1400" s="54" t="s">
        <v>5</v>
      </c>
      <c r="G1400" s="54" t="s">
        <v>1893</v>
      </c>
      <c r="H1400" s="55">
        <v>303000</v>
      </c>
      <c r="I1400" s="54" t="s">
        <v>825</v>
      </c>
      <c r="J1400" s="55">
        <v>303207</v>
      </c>
      <c r="K1400" s="55">
        <v>0</v>
      </c>
      <c r="L1400" s="54" t="s">
        <v>826</v>
      </c>
      <c r="M1400" s="54" t="s">
        <v>793</v>
      </c>
      <c r="N1400" s="55">
        <v>-258822813.38</v>
      </c>
      <c r="O1400" s="55">
        <v>0</v>
      </c>
      <c r="P1400" s="55">
        <v>0</v>
      </c>
      <c r="Q1400" s="55">
        <v>73035556.370000005</v>
      </c>
      <c r="R1400" s="55">
        <v>-185787257.00999999</v>
      </c>
      <c r="S1400" s="55">
        <v>0</v>
      </c>
      <c r="T1400" s="55">
        <v>-258822813.38</v>
      </c>
      <c r="U1400" s="55">
        <v>0</v>
      </c>
      <c r="V1400" s="55">
        <v>0</v>
      </c>
      <c r="W1400" s="55">
        <v>73035556.370000005</v>
      </c>
      <c r="X1400" s="55">
        <v>-185787257.00999999</v>
      </c>
      <c r="Y1400" s="55">
        <v>0</v>
      </c>
      <c r="Z1400" s="61">
        <f t="shared" si="71"/>
        <v>7.3035556370000005</v>
      </c>
      <c r="AA1400" s="59" t="str">
        <f>HLOOKUP(F1400,'HY Financials'!$4:$4,1,0)</f>
        <v>HEIOPF</v>
      </c>
    </row>
    <row r="1401" spans="1:27">
      <c r="A1401" s="60" t="str">
        <f>IFERROR(VLOOKUP(J1401,'TB mapping'!A:D,4,0),0)</f>
        <v>Ignore</v>
      </c>
      <c r="B1401" s="60" t="str">
        <f>IFERROR(VLOOKUP(J1401,'TB mapping'!A:C,3,0),0)</f>
        <v>Ignore</v>
      </c>
      <c r="C1401" s="60" t="str">
        <f t="shared" si="69"/>
        <v>HEIOPFIgnore</v>
      </c>
      <c r="D1401" s="60" t="str">
        <f t="shared" si="70"/>
        <v>HEIOPFIgnore</v>
      </c>
      <c r="E1401" s="54" t="s">
        <v>790</v>
      </c>
      <c r="F1401" s="54" t="s">
        <v>5</v>
      </c>
      <c r="G1401" s="54" t="s">
        <v>1893</v>
      </c>
      <c r="H1401" s="55">
        <v>303000</v>
      </c>
      <c r="I1401" s="54" t="s">
        <v>825</v>
      </c>
      <c r="J1401" s="55">
        <v>303209</v>
      </c>
      <c r="K1401" s="55">
        <v>0</v>
      </c>
      <c r="L1401" s="54" t="s">
        <v>1064</v>
      </c>
      <c r="M1401" s="54" t="s">
        <v>793</v>
      </c>
      <c r="N1401" s="55">
        <v>-794308637.23000002</v>
      </c>
      <c r="O1401" s="55">
        <v>0</v>
      </c>
      <c r="P1401" s="55">
        <v>-39058237.700000003</v>
      </c>
      <c r="Q1401" s="55">
        <v>0</v>
      </c>
      <c r="R1401" s="55">
        <v>-833366874.92999995</v>
      </c>
      <c r="S1401" s="55">
        <v>0</v>
      </c>
      <c r="T1401" s="55">
        <v>-794308637.23000002</v>
      </c>
      <c r="U1401" s="55">
        <v>0</v>
      </c>
      <c r="V1401" s="55">
        <v>-39058237.700000003</v>
      </c>
      <c r="W1401" s="55">
        <v>0</v>
      </c>
      <c r="X1401" s="55">
        <v>-833366874.92999995</v>
      </c>
      <c r="Y1401" s="55">
        <v>0</v>
      </c>
      <c r="Z1401" s="61">
        <f t="shared" si="71"/>
        <v>-3.9058237700000005</v>
      </c>
      <c r="AA1401" s="59" t="str">
        <f>HLOOKUP(F1401,'HY Financials'!$4:$4,1,0)</f>
        <v>HEIOPF</v>
      </c>
    </row>
    <row r="1402" spans="1:27">
      <c r="A1402" s="60" t="str">
        <f>IFERROR(VLOOKUP(J1402,'TB mapping'!A:D,4,0),0)</f>
        <v>Ignore</v>
      </c>
      <c r="B1402" s="60" t="str">
        <f>IFERROR(VLOOKUP(J1402,'TB mapping'!A:C,3,0),0)</f>
        <v>Ignore</v>
      </c>
      <c r="C1402" s="60" t="str">
        <f t="shared" si="69"/>
        <v>HEIOPFIgnore</v>
      </c>
      <c r="D1402" s="60" t="str">
        <f t="shared" si="70"/>
        <v>HEIOPFIgnore</v>
      </c>
      <c r="E1402" s="54" t="s">
        <v>790</v>
      </c>
      <c r="F1402" s="54" t="s">
        <v>5</v>
      </c>
      <c r="G1402" s="54" t="s">
        <v>1893</v>
      </c>
      <c r="H1402" s="55">
        <v>303000</v>
      </c>
      <c r="I1402" s="54" t="s">
        <v>825</v>
      </c>
      <c r="J1402" s="55">
        <v>303245</v>
      </c>
      <c r="K1402" s="55">
        <v>0</v>
      </c>
      <c r="L1402" s="54" t="s">
        <v>880</v>
      </c>
      <c r="M1402" s="54" t="s">
        <v>793</v>
      </c>
      <c r="N1402" s="55">
        <v>0</v>
      </c>
      <c r="O1402" s="55">
        <v>18599357.940000001</v>
      </c>
      <c r="P1402" s="55">
        <v>0</v>
      </c>
      <c r="Q1402" s="55">
        <v>8604827.9900000002</v>
      </c>
      <c r="R1402" s="55">
        <v>0</v>
      </c>
      <c r="S1402" s="55">
        <v>27204185.93</v>
      </c>
      <c r="T1402" s="55">
        <v>0</v>
      </c>
      <c r="U1402" s="55">
        <v>18599357.940000001</v>
      </c>
      <c r="V1402" s="55">
        <v>0</v>
      </c>
      <c r="W1402" s="55">
        <v>8604827.9900000002</v>
      </c>
      <c r="X1402" s="55">
        <v>0</v>
      </c>
      <c r="Y1402" s="55">
        <v>27204185.93</v>
      </c>
      <c r="Z1402" s="61">
        <f t="shared" si="71"/>
        <v>0.86048279900000002</v>
      </c>
      <c r="AA1402" s="59" t="str">
        <f>HLOOKUP(F1402,'HY Financials'!$4:$4,1,0)</f>
        <v>HEIOPF</v>
      </c>
    </row>
    <row r="1403" spans="1:27">
      <c r="A1403" s="60" t="str">
        <f>IFERROR(VLOOKUP(J1403,'TB mapping'!A:D,4,0),0)</f>
        <v>Ignore</v>
      </c>
      <c r="B1403" s="60" t="str">
        <f>IFERROR(VLOOKUP(J1403,'TB mapping'!A:C,3,0),0)</f>
        <v>Ignore</v>
      </c>
      <c r="C1403" s="60" t="str">
        <f t="shared" si="69"/>
        <v>HEIOPFIgnore</v>
      </c>
      <c r="D1403" s="60" t="str">
        <f t="shared" si="70"/>
        <v>HEIOPFIgnore</v>
      </c>
      <c r="E1403" s="54" t="s">
        <v>790</v>
      </c>
      <c r="F1403" s="54" t="s">
        <v>5</v>
      </c>
      <c r="G1403" s="54" t="s">
        <v>1893</v>
      </c>
      <c r="H1403" s="55">
        <v>303000</v>
      </c>
      <c r="I1403" s="54" t="s">
        <v>825</v>
      </c>
      <c r="J1403" s="55">
        <v>303246</v>
      </c>
      <c r="K1403" s="55">
        <v>0</v>
      </c>
      <c r="L1403" s="54" t="s">
        <v>1065</v>
      </c>
      <c r="M1403" s="54" t="s">
        <v>793</v>
      </c>
      <c r="N1403" s="55">
        <v>0</v>
      </c>
      <c r="O1403" s="55">
        <v>1964006.49</v>
      </c>
      <c r="P1403" s="55">
        <v>0</v>
      </c>
      <c r="Q1403" s="55">
        <v>640965.97</v>
      </c>
      <c r="R1403" s="55">
        <v>0</v>
      </c>
      <c r="S1403" s="55">
        <v>2604972.46</v>
      </c>
      <c r="T1403" s="55">
        <v>0</v>
      </c>
      <c r="U1403" s="55">
        <v>1964006.49</v>
      </c>
      <c r="V1403" s="55">
        <v>0</v>
      </c>
      <c r="W1403" s="55">
        <v>640965.97</v>
      </c>
      <c r="X1403" s="55">
        <v>0</v>
      </c>
      <c r="Y1403" s="55">
        <v>2604972.46</v>
      </c>
      <c r="Z1403" s="61">
        <f t="shared" si="71"/>
        <v>6.4096596999999991E-2</v>
      </c>
      <c r="AA1403" s="59" t="str">
        <f>HLOOKUP(F1403,'HY Financials'!$4:$4,1,0)</f>
        <v>HEIOPF</v>
      </c>
    </row>
    <row r="1404" spans="1:27">
      <c r="A1404" s="60" t="str">
        <f>IFERROR(VLOOKUP(J1404,'TB mapping'!A:D,4,0),0)</f>
        <v>Ignore</v>
      </c>
      <c r="B1404" s="60" t="str">
        <f>IFERROR(VLOOKUP(J1404,'TB mapping'!A:C,3,0),0)</f>
        <v>Ignore</v>
      </c>
      <c r="C1404" s="60" t="str">
        <f t="shared" si="69"/>
        <v>HEIOPFIgnore</v>
      </c>
      <c r="D1404" s="60" t="str">
        <f t="shared" si="70"/>
        <v>HEIOPFIgnore</v>
      </c>
      <c r="E1404" s="54" t="s">
        <v>790</v>
      </c>
      <c r="F1404" s="54" t="s">
        <v>5</v>
      </c>
      <c r="G1404" s="54" t="s">
        <v>1893</v>
      </c>
      <c r="H1404" s="55">
        <v>303000</v>
      </c>
      <c r="I1404" s="54" t="s">
        <v>825</v>
      </c>
      <c r="J1404" s="55">
        <v>390000</v>
      </c>
      <c r="K1404" s="55">
        <v>0</v>
      </c>
      <c r="L1404" s="54" t="s">
        <v>827</v>
      </c>
      <c r="M1404" s="54" t="s">
        <v>793</v>
      </c>
      <c r="N1404" s="55">
        <v>0</v>
      </c>
      <c r="O1404" s="55">
        <v>2681931610.4400001</v>
      </c>
      <c r="P1404" s="55">
        <v>0</v>
      </c>
      <c r="Q1404" s="55">
        <v>0</v>
      </c>
      <c r="R1404" s="55">
        <v>0</v>
      </c>
      <c r="S1404" s="55">
        <v>2681931610.4400001</v>
      </c>
      <c r="T1404" s="55">
        <v>0</v>
      </c>
      <c r="U1404" s="55">
        <v>2681931610.4400001</v>
      </c>
      <c r="V1404" s="55">
        <v>0</v>
      </c>
      <c r="W1404" s="55">
        <v>0</v>
      </c>
      <c r="X1404" s="55">
        <v>0</v>
      </c>
      <c r="Y1404" s="55">
        <v>2681931610.4400001</v>
      </c>
      <c r="Z1404" s="61">
        <f t="shared" si="71"/>
        <v>0</v>
      </c>
      <c r="AA1404" s="59" t="str">
        <f>HLOOKUP(F1404,'HY Financials'!$4:$4,1,0)</f>
        <v>HEIOPF</v>
      </c>
    </row>
    <row r="1405" spans="1:27">
      <c r="A1405" s="60" t="str">
        <f>IFERROR(VLOOKUP(J1405,'TB mapping'!A:D,4,0),0)</f>
        <v>Ignore</v>
      </c>
      <c r="B1405" s="60" t="str">
        <f>IFERROR(VLOOKUP(J1405,'TB mapping'!A:C,3,0),0)</f>
        <v>Ignore</v>
      </c>
      <c r="C1405" s="60" t="str">
        <f t="shared" si="69"/>
        <v>HEIOPFIgnore</v>
      </c>
      <c r="D1405" s="60" t="str">
        <f t="shared" si="70"/>
        <v>HEIOPFIgnore</v>
      </c>
      <c r="E1405" s="54" t="s">
        <v>790</v>
      </c>
      <c r="F1405" s="54" t="s">
        <v>5</v>
      </c>
      <c r="G1405" s="54" t="s">
        <v>1893</v>
      </c>
      <c r="H1405" s="55">
        <v>303000</v>
      </c>
      <c r="I1405" s="54" t="s">
        <v>825</v>
      </c>
      <c r="J1405" s="55">
        <v>390405</v>
      </c>
      <c r="K1405" s="55">
        <v>0</v>
      </c>
      <c r="L1405" s="54" t="s">
        <v>828</v>
      </c>
      <c r="M1405" s="54" t="s">
        <v>793</v>
      </c>
      <c r="N1405" s="55">
        <v>-292032621.97000003</v>
      </c>
      <c r="O1405" s="55">
        <v>0</v>
      </c>
      <c r="P1405" s="55">
        <v>0</v>
      </c>
      <c r="Q1405" s="55">
        <v>0</v>
      </c>
      <c r="R1405" s="55">
        <v>-292032621.97000003</v>
      </c>
      <c r="S1405" s="55">
        <v>0</v>
      </c>
      <c r="T1405" s="55">
        <v>-292032621.97000003</v>
      </c>
      <c r="U1405" s="55">
        <v>0</v>
      </c>
      <c r="V1405" s="55">
        <v>0</v>
      </c>
      <c r="W1405" s="55">
        <v>0</v>
      </c>
      <c r="X1405" s="55">
        <v>-292032621.97000003</v>
      </c>
      <c r="Y1405" s="55">
        <v>0</v>
      </c>
      <c r="Z1405" s="61">
        <f t="shared" si="71"/>
        <v>0</v>
      </c>
      <c r="AA1405" s="59" t="str">
        <f>HLOOKUP(F1405,'HY Financials'!$4:$4,1,0)</f>
        <v>HEIOPF</v>
      </c>
    </row>
    <row r="1406" spans="1:27">
      <c r="A1406" s="60" t="str">
        <f>IFERROR(VLOOKUP(J1406,'TB mapping'!A:D,4,0),0)</f>
        <v>Ignore</v>
      </c>
      <c r="B1406" s="60" t="str">
        <f>IFERROR(VLOOKUP(J1406,'TB mapping'!A:C,3,0),0)</f>
        <v>Ignore</v>
      </c>
      <c r="C1406" s="60" t="str">
        <f t="shared" si="69"/>
        <v>HEIOPFIgnore</v>
      </c>
      <c r="D1406" s="60" t="str">
        <f t="shared" si="70"/>
        <v>HEIOPFIgnore</v>
      </c>
      <c r="E1406" s="54" t="s">
        <v>790</v>
      </c>
      <c r="F1406" s="54" t="s">
        <v>5</v>
      </c>
      <c r="G1406" s="54" t="s">
        <v>1893</v>
      </c>
      <c r="H1406" s="55">
        <v>303000</v>
      </c>
      <c r="I1406" s="54" t="s">
        <v>825</v>
      </c>
      <c r="J1406" s="55">
        <v>390406</v>
      </c>
      <c r="K1406" s="55">
        <v>0</v>
      </c>
      <c r="L1406" s="54" t="s">
        <v>1148</v>
      </c>
      <c r="M1406" s="54" t="s">
        <v>793</v>
      </c>
      <c r="N1406" s="55">
        <v>-4892.5</v>
      </c>
      <c r="O1406" s="55">
        <v>0</v>
      </c>
      <c r="P1406" s="55">
        <v>0</v>
      </c>
      <c r="Q1406" s="55">
        <v>0</v>
      </c>
      <c r="R1406" s="55">
        <v>-4892.5</v>
      </c>
      <c r="S1406" s="55">
        <v>0</v>
      </c>
      <c r="T1406" s="55">
        <v>-4892.5</v>
      </c>
      <c r="U1406" s="55">
        <v>0</v>
      </c>
      <c r="V1406" s="55">
        <v>0</v>
      </c>
      <c r="W1406" s="55">
        <v>0</v>
      </c>
      <c r="X1406" s="55">
        <v>-4892.5</v>
      </c>
      <c r="Y1406" s="55">
        <v>0</v>
      </c>
      <c r="Z1406" s="61">
        <f t="shared" si="71"/>
        <v>0</v>
      </c>
      <c r="AA1406" s="59" t="str">
        <f>HLOOKUP(F1406,'HY Financials'!$4:$4,1,0)</f>
        <v>HEIOPF</v>
      </c>
    </row>
    <row r="1407" spans="1:27">
      <c r="A1407" s="60" t="str">
        <f>IFERROR(VLOOKUP(J1407,'TB mapping'!A:D,4,0),0)</f>
        <v>Ignore</v>
      </c>
      <c r="B1407" s="60" t="str">
        <f>IFERROR(VLOOKUP(J1407,'TB mapping'!A:C,3,0),0)</f>
        <v>Ignore</v>
      </c>
      <c r="C1407" s="60" t="str">
        <f t="shared" si="69"/>
        <v>HEIOPFIgnore</v>
      </c>
      <c r="D1407" s="60" t="str">
        <f t="shared" si="70"/>
        <v>HEIOPFIgnore</v>
      </c>
      <c r="E1407" s="54" t="s">
        <v>790</v>
      </c>
      <c r="F1407" s="54" t="s">
        <v>5</v>
      </c>
      <c r="G1407" s="54" t="s">
        <v>1893</v>
      </c>
      <c r="H1407" s="55">
        <v>303000</v>
      </c>
      <c r="I1407" s="54" t="s">
        <v>825</v>
      </c>
      <c r="J1407" s="55">
        <v>390407</v>
      </c>
      <c r="K1407" s="55">
        <v>0</v>
      </c>
      <c r="L1407" s="54" t="s">
        <v>829</v>
      </c>
      <c r="M1407" s="54" t="s">
        <v>793</v>
      </c>
      <c r="N1407" s="55">
        <v>0</v>
      </c>
      <c r="O1407" s="55">
        <v>675201063.66999996</v>
      </c>
      <c r="P1407" s="55">
        <v>0</v>
      </c>
      <c r="Q1407" s="55">
        <v>0</v>
      </c>
      <c r="R1407" s="55">
        <v>0</v>
      </c>
      <c r="S1407" s="55">
        <v>675201063.66999996</v>
      </c>
      <c r="T1407" s="55">
        <v>0</v>
      </c>
      <c r="U1407" s="55">
        <v>675201063.66999996</v>
      </c>
      <c r="V1407" s="55">
        <v>0</v>
      </c>
      <c r="W1407" s="55">
        <v>0</v>
      </c>
      <c r="X1407" s="55">
        <v>0</v>
      </c>
      <c r="Y1407" s="55">
        <v>675201063.66999996</v>
      </c>
      <c r="Z1407" s="61">
        <f t="shared" si="71"/>
        <v>0</v>
      </c>
      <c r="AA1407" s="59" t="str">
        <f>HLOOKUP(F1407,'HY Financials'!$4:$4,1,0)</f>
        <v>HEIOPF</v>
      </c>
    </row>
    <row r="1408" spans="1:27">
      <c r="A1408" s="60" t="str">
        <f>IFERROR(VLOOKUP(J1408,'TB mapping'!A:D,4,0),0)</f>
        <v>Ignore</v>
      </c>
      <c r="B1408" s="60" t="str">
        <f>IFERROR(VLOOKUP(J1408,'TB mapping'!A:C,3,0),0)</f>
        <v>Ignore</v>
      </c>
      <c r="C1408" s="60" t="str">
        <f t="shared" si="69"/>
        <v>HEIOPFIgnore</v>
      </c>
      <c r="D1408" s="60" t="str">
        <f t="shared" si="70"/>
        <v>HEIOPFIgnore</v>
      </c>
      <c r="E1408" s="54" t="s">
        <v>790</v>
      </c>
      <c r="F1408" s="54" t="s">
        <v>5</v>
      </c>
      <c r="G1408" s="54" t="s">
        <v>1893</v>
      </c>
      <c r="H1408" s="55">
        <v>303000</v>
      </c>
      <c r="I1408" s="54" t="s">
        <v>825</v>
      </c>
      <c r="J1408" s="55">
        <v>390409</v>
      </c>
      <c r="K1408" s="55">
        <v>0</v>
      </c>
      <c r="L1408" s="54" t="s">
        <v>830</v>
      </c>
      <c r="M1408" s="54" t="s">
        <v>793</v>
      </c>
      <c r="N1408" s="55">
        <v>-481263650.37</v>
      </c>
      <c r="O1408" s="55">
        <v>0</v>
      </c>
      <c r="P1408" s="55">
        <v>0</v>
      </c>
      <c r="Q1408" s="55">
        <v>0</v>
      </c>
      <c r="R1408" s="55">
        <v>-481263650.37</v>
      </c>
      <c r="S1408" s="55">
        <v>0</v>
      </c>
      <c r="T1408" s="55">
        <v>-481263650.37</v>
      </c>
      <c r="U1408" s="55">
        <v>0</v>
      </c>
      <c r="V1408" s="55">
        <v>0</v>
      </c>
      <c r="W1408" s="55">
        <v>0</v>
      </c>
      <c r="X1408" s="55">
        <v>-481263650.37</v>
      </c>
      <c r="Y1408" s="55">
        <v>0</v>
      </c>
      <c r="Z1408" s="61">
        <f t="shared" si="71"/>
        <v>0</v>
      </c>
      <c r="AA1408" s="59" t="str">
        <f>HLOOKUP(F1408,'HY Financials'!$4:$4,1,0)</f>
        <v>HEIOPF</v>
      </c>
    </row>
    <row r="1409" spans="1:30">
      <c r="A1409" s="60" t="str">
        <f>IFERROR(VLOOKUP(J1409,'TB mapping'!A:D,4,0),0)</f>
        <v>Ignore</v>
      </c>
      <c r="B1409" s="60" t="str">
        <f>IFERROR(VLOOKUP(J1409,'TB mapping'!A:C,3,0),0)</f>
        <v>Ignore</v>
      </c>
      <c r="C1409" s="60" t="str">
        <f t="shared" si="69"/>
        <v>HEIOPFIgnore</v>
      </c>
      <c r="D1409" s="60" t="str">
        <f t="shared" si="70"/>
        <v>HEIOPFIgnore</v>
      </c>
      <c r="E1409" s="54" t="s">
        <v>790</v>
      </c>
      <c r="F1409" s="54" t="s">
        <v>5</v>
      </c>
      <c r="G1409" s="54" t="s">
        <v>1893</v>
      </c>
      <c r="H1409" s="55">
        <v>303000</v>
      </c>
      <c r="I1409" s="54" t="s">
        <v>825</v>
      </c>
      <c r="J1409" s="55">
        <v>390445</v>
      </c>
      <c r="K1409" s="55">
        <v>0</v>
      </c>
      <c r="L1409" s="54" t="s">
        <v>881</v>
      </c>
      <c r="M1409" s="54" t="s">
        <v>793</v>
      </c>
      <c r="N1409" s="55">
        <v>0</v>
      </c>
      <c r="O1409" s="55">
        <v>37821772.310000002</v>
      </c>
      <c r="P1409" s="55">
        <v>0</v>
      </c>
      <c r="Q1409" s="55">
        <v>0</v>
      </c>
      <c r="R1409" s="55">
        <v>0</v>
      </c>
      <c r="S1409" s="55">
        <v>37821772.310000002</v>
      </c>
      <c r="T1409" s="55">
        <v>0</v>
      </c>
      <c r="U1409" s="55">
        <v>37821772.310000002</v>
      </c>
      <c r="V1409" s="55">
        <v>0</v>
      </c>
      <c r="W1409" s="55">
        <v>0</v>
      </c>
      <c r="X1409" s="55">
        <v>0</v>
      </c>
      <c r="Y1409" s="55">
        <v>37821772.310000002</v>
      </c>
      <c r="Z1409" s="61">
        <f t="shared" si="71"/>
        <v>0</v>
      </c>
      <c r="AA1409" s="59" t="str">
        <f>HLOOKUP(F1409,'HY Financials'!$4:$4,1,0)</f>
        <v>HEIOPF</v>
      </c>
    </row>
    <row r="1410" spans="1:30">
      <c r="A1410" s="60" t="str">
        <f>IFERROR(VLOOKUP(J1410,'TB mapping'!A:D,4,0),0)</f>
        <v>Ignore</v>
      </c>
      <c r="B1410" s="60" t="str">
        <f>IFERROR(VLOOKUP(J1410,'TB mapping'!A:C,3,0),0)</f>
        <v>Ignore</v>
      </c>
      <c r="C1410" s="60" t="str">
        <f t="shared" si="69"/>
        <v>HEIOPFIgnore</v>
      </c>
      <c r="D1410" s="60" t="str">
        <f t="shared" si="70"/>
        <v>HEIOPFIgnore</v>
      </c>
      <c r="E1410" s="54" t="s">
        <v>790</v>
      </c>
      <c r="F1410" s="54" t="s">
        <v>5</v>
      </c>
      <c r="G1410" s="54" t="s">
        <v>1893</v>
      </c>
      <c r="H1410" s="55">
        <v>303000</v>
      </c>
      <c r="I1410" s="54" t="s">
        <v>825</v>
      </c>
      <c r="J1410" s="55">
        <v>390446</v>
      </c>
      <c r="K1410" s="55">
        <v>0</v>
      </c>
      <c r="L1410" s="54" t="s">
        <v>1066</v>
      </c>
      <c r="M1410" s="54" t="s">
        <v>793</v>
      </c>
      <c r="N1410" s="55">
        <v>-3740064.38</v>
      </c>
      <c r="O1410" s="55">
        <v>0</v>
      </c>
      <c r="P1410" s="55">
        <v>0</v>
      </c>
      <c r="Q1410" s="55">
        <v>0</v>
      </c>
      <c r="R1410" s="55">
        <v>-3740064.38</v>
      </c>
      <c r="S1410" s="55">
        <v>0</v>
      </c>
      <c r="T1410" s="55">
        <v>-3740064.38</v>
      </c>
      <c r="U1410" s="55">
        <v>0</v>
      </c>
      <c r="V1410" s="55">
        <v>0</v>
      </c>
      <c r="W1410" s="55">
        <v>0</v>
      </c>
      <c r="X1410" s="55">
        <v>-3740064.38</v>
      </c>
      <c r="Y1410" s="55">
        <v>0</v>
      </c>
      <c r="Z1410" s="61">
        <f t="shared" si="71"/>
        <v>0</v>
      </c>
      <c r="AA1410" s="59" t="str">
        <f>HLOOKUP(F1410,'HY Financials'!$4:$4,1,0)</f>
        <v>HEIOPF</v>
      </c>
    </row>
    <row r="1411" spans="1:30">
      <c r="A1411" s="60">
        <f>IFERROR(VLOOKUP(J1411,'TB mapping'!A:D,4,0),0)</f>
        <v>0</v>
      </c>
      <c r="B1411" s="60">
        <f>IFERROR(VLOOKUP(J1411,'TB mapping'!A:C,3,0),0)</f>
        <v>5.3</v>
      </c>
      <c r="C1411" s="60" t="str">
        <f t="shared" si="69"/>
        <v>HEIOPF0</v>
      </c>
      <c r="D1411" s="60" t="str">
        <f t="shared" si="70"/>
        <v>HEIOPF5.3</v>
      </c>
      <c r="E1411" s="54" t="s">
        <v>790</v>
      </c>
      <c r="F1411" s="54" t="s">
        <v>5</v>
      </c>
      <c r="G1411" s="54" t="s">
        <v>1893</v>
      </c>
      <c r="H1411" s="55">
        <v>410000</v>
      </c>
      <c r="I1411" s="54" t="s">
        <v>931</v>
      </c>
      <c r="J1411" s="55">
        <v>411100</v>
      </c>
      <c r="K1411" s="55">
        <v>0</v>
      </c>
      <c r="L1411" s="54" t="s">
        <v>996</v>
      </c>
      <c r="M1411" s="54" t="s">
        <v>793</v>
      </c>
      <c r="N1411" s="55">
        <v>0</v>
      </c>
      <c r="O1411" s="55">
        <v>464577960.30000001</v>
      </c>
      <c r="P1411" s="55">
        <v>0</v>
      </c>
      <c r="Q1411" s="55">
        <v>169610921.27000001</v>
      </c>
      <c r="R1411" s="55">
        <v>0</v>
      </c>
      <c r="S1411" s="55">
        <v>634188881.57000005</v>
      </c>
      <c r="T1411" s="55">
        <v>0</v>
      </c>
      <c r="U1411" s="55">
        <v>464577960.30000001</v>
      </c>
      <c r="V1411" s="55">
        <v>0</v>
      </c>
      <c r="W1411" s="55">
        <v>169610921.27000001</v>
      </c>
      <c r="X1411" s="55">
        <v>0</v>
      </c>
      <c r="Y1411" s="55">
        <v>634188881.57000005</v>
      </c>
      <c r="Z1411" s="61">
        <f t="shared" si="71"/>
        <v>16.961092127000001</v>
      </c>
      <c r="AA1411" s="59" t="str">
        <f>HLOOKUP(F1411,'HY Financials'!$4:$4,1,0)</f>
        <v>HEIOPF</v>
      </c>
    </row>
    <row r="1412" spans="1:30">
      <c r="A1412" s="60">
        <f>IFERROR(VLOOKUP(J1412,'TB mapping'!A:D,4,0),0)</f>
        <v>0</v>
      </c>
      <c r="B1412" s="60" t="str">
        <f>IFERROR(VLOOKUP(J1412,'TB mapping'!A:C,3,0),0)</f>
        <v>ignore</v>
      </c>
      <c r="C1412" s="60" t="str">
        <f t="shared" ref="C1412:C1475" si="72">F1412&amp;A1412</f>
        <v>HEIOPF0</v>
      </c>
      <c r="D1412" s="60" t="str">
        <f t="shared" ref="D1412:D1475" si="73">F1412&amp;B1412</f>
        <v>HEIOPFignore</v>
      </c>
      <c r="E1412" s="54" t="s">
        <v>790</v>
      </c>
      <c r="F1412" s="54" t="s">
        <v>5</v>
      </c>
      <c r="G1412" s="54" t="s">
        <v>1893</v>
      </c>
      <c r="H1412" s="55">
        <v>430000</v>
      </c>
      <c r="I1412" s="54" t="s">
        <v>831</v>
      </c>
      <c r="J1412" s="55">
        <v>431100</v>
      </c>
      <c r="K1412" s="55">
        <v>0</v>
      </c>
      <c r="L1412" s="54" t="s">
        <v>997</v>
      </c>
      <c r="M1412" s="54" t="s">
        <v>793</v>
      </c>
      <c r="N1412" s="55">
        <v>0</v>
      </c>
      <c r="O1412" s="55">
        <v>1619835565.5899999</v>
      </c>
      <c r="P1412" s="55">
        <v>-113127053.16</v>
      </c>
      <c r="Q1412" s="55">
        <v>0</v>
      </c>
      <c r="R1412" s="55">
        <v>0</v>
      </c>
      <c r="S1412" s="55">
        <v>1506708512.4300001</v>
      </c>
      <c r="T1412" s="55">
        <v>0</v>
      </c>
      <c r="U1412" s="55">
        <v>1619835565.5899999</v>
      </c>
      <c r="V1412" s="55">
        <v>-113127053.16</v>
      </c>
      <c r="W1412" s="55">
        <v>0</v>
      </c>
      <c r="X1412" s="55">
        <v>0</v>
      </c>
      <c r="Y1412" s="55">
        <v>1506708512.4300001</v>
      </c>
      <c r="Z1412" s="61">
        <f t="shared" ref="Z1412:Z1475" si="74">IF(I1412="Issue Capital",(X1412+Y1412)/10000000,(V1412+W1412)/10000000)</f>
        <v>-11.312705315999999</v>
      </c>
      <c r="AA1412" s="59" t="str">
        <f>HLOOKUP(F1412,'HY Financials'!$4:$4,1,0)</f>
        <v>HEIOPF</v>
      </c>
    </row>
    <row r="1413" spans="1:30">
      <c r="A1413" s="60">
        <f>IFERROR(VLOOKUP(J1413,'TB mapping'!A:D,4,0),0)</f>
        <v>0</v>
      </c>
      <c r="B1413" s="60">
        <f>IFERROR(VLOOKUP(J1413,'TB mapping'!A:C,3,0),0)</f>
        <v>5.0999999999999996</v>
      </c>
      <c r="C1413" s="60" t="str">
        <f t="shared" si="72"/>
        <v>HEIOPF0</v>
      </c>
      <c r="D1413" s="60" t="str">
        <f t="shared" si="73"/>
        <v>HEIOPF5.1</v>
      </c>
      <c r="E1413" s="54" t="s">
        <v>790</v>
      </c>
      <c r="F1413" s="54" t="s">
        <v>5</v>
      </c>
      <c r="G1413" s="54" t="s">
        <v>1893</v>
      </c>
      <c r="H1413" s="55">
        <v>450000</v>
      </c>
      <c r="I1413" s="54" t="s">
        <v>834</v>
      </c>
      <c r="J1413" s="55">
        <v>451100</v>
      </c>
      <c r="K1413" s="55">
        <v>0</v>
      </c>
      <c r="L1413" s="54" t="s">
        <v>998</v>
      </c>
      <c r="M1413" s="54" t="s">
        <v>793</v>
      </c>
      <c r="N1413" s="55">
        <v>0</v>
      </c>
      <c r="O1413" s="55">
        <v>17248150</v>
      </c>
      <c r="P1413" s="55">
        <v>0</v>
      </c>
      <c r="Q1413" s="55">
        <v>7175500</v>
      </c>
      <c r="R1413" s="55">
        <v>0</v>
      </c>
      <c r="S1413" s="55">
        <v>24423650</v>
      </c>
      <c r="T1413" s="55">
        <v>0</v>
      </c>
      <c r="U1413" s="55">
        <v>17248150</v>
      </c>
      <c r="V1413" s="55">
        <v>0</v>
      </c>
      <c r="W1413" s="55">
        <v>7175500</v>
      </c>
      <c r="X1413" s="55">
        <v>0</v>
      </c>
      <c r="Y1413" s="55">
        <v>24423650</v>
      </c>
      <c r="Z1413" s="61">
        <f t="shared" si="74"/>
        <v>0.71755000000000002</v>
      </c>
      <c r="AA1413" s="59" t="str">
        <f>HLOOKUP(F1413,'HY Financials'!$4:$4,1,0)</f>
        <v>HEIOPF</v>
      </c>
    </row>
    <row r="1414" spans="1:30">
      <c r="A1414" s="60">
        <f>IFERROR(VLOOKUP(J1414,'TB mapping'!A:D,4,0),0)</f>
        <v>0</v>
      </c>
      <c r="B1414" s="60">
        <f>IFERROR(VLOOKUP(J1414,'TB mapping'!A:C,3,0),0)</f>
        <v>5.2</v>
      </c>
      <c r="C1414" s="60" t="str">
        <f t="shared" si="72"/>
        <v>HEIOPF0</v>
      </c>
      <c r="D1414" s="60" t="str">
        <f t="shared" si="73"/>
        <v>HEIOPF5.2</v>
      </c>
      <c r="E1414" s="54" t="s">
        <v>790</v>
      </c>
      <c r="F1414" s="54" t="s">
        <v>5</v>
      </c>
      <c r="G1414" s="54" t="s">
        <v>1893</v>
      </c>
      <c r="H1414" s="55">
        <v>450000</v>
      </c>
      <c r="I1414" s="54" t="s">
        <v>834</v>
      </c>
      <c r="J1414" s="55">
        <v>452229</v>
      </c>
      <c r="K1414" s="55">
        <v>0</v>
      </c>
      <c r="L1414" s="54" t="s">
        <v>837</v>
      </c>
      <c r="M1414" s="54" t="s">
        <v>793</v>
      </c>
      <c r="N1414" s="55">
        <v>0</v>
      </c>
      <c r="O1414" s="55">
        <v>1562.73</v>
      </c>
      <c r="P1414" s="55">
        <v>0</v>
      </c>
      <c r="Q1414" s="55">
        <v>2692.73</v>
      </c>
      <c r="R1414" s="55">
        <v>0</v>
      </c>
      <c r="S1414" s="55">
        <v>4255.46</v>
      </c>
      <c r="T1414" s="55">
        <v>0</v>
      </c>
      <c r="U1414" s="55">
        <v>1562.73</v>
      </c>
      <c r="V1414" s="55">
        <v>0</v>
      </c>
      <c r="W1414" s="55">
        <v>2692.73</v>
      </c>
      <c r="X1414" s="55">
        <v>0</v>
      </c>
      <c r="Y1414" s="55">
        <v>4255.46</v>
      </c>
      <c r="Z1414" s="61">
        <f t="shared" si="74"/>
        <v>2.6927299999999999E-4</v>
      </c>
      <c r="AA1414" s="59" t="str">
        <f>HLOOKUP(F1414,'HY Financials'!$4:$4,1,0)</f>
        <v>HEIOPF</v>
      </c>
    </row>
    <row r="1415" spans="1:30">
      <c r="A1415" s="60">
        <f>IFERROR(VLOOKUP(J1415,'TB mapping'!A:D,4,0),0)</f>
        <v>0</v>
      </c>
      <c r="B1415" s="60">
        <f>IFERROR(VLOOKUP(J1415,'TB mapping'!A:C,3,0),0)</f>
        <v>5.2</v>
      </c>
      <c r="C1415" s="60" t="str">
        <f t="shared" si="72"/>
        <v>HEIOPF0</v>
      </c>
      <c r="D1415" s="60" t="str">
        <f t="shared" si="73"/>
        <v>HEIOPF5.2</v>
      </c>
      <c r="E1415" s="54" t="s">
        <v>790</v>
      </c>
      <c r="F1415" s="54" t="s">
        <v>5</v>
      </c>
      <c r="G1415" s="54" t="s">
        <v>1893</v>
      </c>
      <c r="H1415" s="55">
        <v>450000</v>
      </c>
      <c r="I1415" s="54" t="s">
        <v>834</v>
      </c>
      <c r="J1415" s="55">
        <v>452230</v>
      </c>
      <c r="K1415" s="55">
        <v>0</v>
      </c>
      <c r="L1415" s="54" t="s">
        <v>838</v>
      </c>
      <c r="M1415" s="54" t="s">
        <v>793</v>
      </c>
      <c r="N1415" s="55">
        <v>0</v>
      </c>
      <c r="O1415" s="55">
        <v>589938.37</v>
      </c>
      <c r="P1415" s="55">
        <v>0</v>
      </c>
      <c r="Q1415" s="55">
        <v>223933.11</v>
      </c>
      <c r="R1415" s="55">
        <v>0</v>
      </c>
      <c r="S1415" s="55">
        <v>813871.48</v>
      </c>
      <c r="T1415" s="55">
        <v>0</v>
      </c>
      <c r="U1415" s="55">
        <v>589938.37</v>
      </c>
      <c r="V1415" s="55">
        <v>0</v>
      </c>
      <c r="W1415" s="55">
        <v>223933.11</v>
      </c>
      <c r="X1415" s="55">
        <v>0</v>
      </c>
      <c r="Y1415" s="55">
        <v>813871.48</v>
      </c>
      <c r="Z1415" s="61">
        <f t="shared" si="74"/>
        <v>2.2393310999999999E-2</v>
      </c>
      <c r="AA1415" s="59" t="str">
        <f>HLOOKUP(F1415,'HY Financials'!$4:$4,1,0)</f>
        <v>HEIOPF</v>
      </c>
    </row>
    <row r="1416" spans="1:30">
      <c r="A1416" s="60">
        <f>IFERROR(VLOOKUP(J1416,'TB mapping'!A:D,4,0),0)</f>
        <v>0</v>
      </c>
      <c r="B1416" s="60">
        <f>IFERROR(VLOOKUP(J1416,'TB mapping'!A:C,3,0),0)</f>
        <v>5.2</v>
      </c>
      <c r="C1416" s="60" t="str">
        <f t="shared" si="72"/>
        <v>HEIOPF0</v>
      </c>
      <c r="D1416" s="60" t="str">
        <f t="shared" si="73"/>
        <v>HEIOPF5.2</v>
      </c>
      <c r="E1416" s="54" t="s">
        <v>790</v>
      </c>
      <c r="F1416" s="54" t="s">
        <v>5</v>
      </c>
      <c r="G1416" s="54" t="s">
        <v>1893</v>
      </c>
      <c r="H1416" s="55">
        <v>450000</v>
      </c>
      <c r="I1416" s="54" t="s">
        <v>834</v>
      </c>
      <c r="J1416" s="55">
        <v>452247</v>
      </c>
      <c r="K1416" s="55">
        <v>0</v>
      </c>
      <c r="L1416" s="54" t="s">
        <v>1346</v>
      </c>
      <c r="M1416" s="54" t="s">
        <v>793</v>
      </c>
      <c r="N1416" s="55">
        <v>0</v>
      </c>
      <c r="O1416" s="55">
        <v>239794.68</v>
      </c>
      <c r="P1416" s="55">
        <v>0</v>
      </c>
      <c r="Q1416" s="55">
        <v>1099280.58</v>
      </c>
      <c r="R1416" s="55">
        <v>0</v>
      </c>
      <c r="S1416" s="55">
        <v>1339075.26</v>
      </c>
      <c r="T1416" s="55">
        <v>0</v>
      </c>
      <c r="U1416" s="55">
        <v>239794.68</v>
      </c>
      <c r="V1416" s="55">
        <v>0</v>
      </c>
      <c r="W1416" s="55">
        <v>1099280.58</v>
      </c>
      <c r="X1416" s="55">
        <v>0</v>
      </c>
      <c r="Y1416" s="55">
        <v>1339075.26</v>
      </c>
      <c r="Z1416" s="61">
        <f t="shared" si="74"/>
        <v>0.10992805800000001</v>
      </c>
      <c r="AA1416" s="59" t="str">
        <f>HLOOKUP(F1416,'HY Financials'!$4:$4,1,0)</f>
        <v>HEIOPF</v>
      </c>
    </row>
    <row r="1417" spans="1:30">
      <c r="A1417" s="60">
        <f>IFERROR(VLOOKUP(J1417,'TB mapping'!A:D,4,0),0)</f>
        <v>0</v>
      </c>
      <c r="B1417" s="60">
        <f>IFERROR(VLOOKUP(J1417,'TB mapping'!A:C,3,0),0)</f>
        <v>5.5</v>
      </c>
      <c r="C1417" s="60" t="str">
        <f t="shared" si="72"/>
        <v>HEIOPF0</v>
      </c>
      <c r="D1417" s="60" t="str">
        <f t="shared" si="73"/>
        <v>HEIOPF5.5</v>
      </c>
      <c r="E1417" s="54" t="s">
        <v>790</v>
      </c>
      <c r="F1417" s="54" t="s">
        <v>5</v>
      </c>
      <c r="G1417" s="54" t="s">
        <v>1893</v>
      </c>
      <c r="H1417" s="55">
        <v>460000</v>
      </c>
      <c r="I1417" s="54" t="s">
        <v>839</v>
      </c>
      <c r="J1417" s="55">
        <v>455103</v>
      </c>
      <c r="K1417" s="55">
        <v>0</v>
      </c>
      <c r="L1417" s="54" t="s">
        <v>999</v>
      </c>
      <c r="M1417" s="54" t="s">
        <v>793</v>
      </c>
      <c r="N1417" s="55">
        <v>0</v>
      </c>
      <c r="O1417" s="55">
        <v>148994.58000000002</v>
      </c>
      <c r="P1417" s="55">
        <v>0</v>
      </c>
      <c r="Q1417" s="55">
        <v>426054.69</v>
      </c>
      <c r="R1417" s="55">
        <v>0</v>
      </c>
      <c r="S1417" s="55">
        <v>575049.27</v>
      </c>
      <c r="T1417" s="55">
        <v>0</v>
      </c>
      <c r="U1417" s="55">
        <v>148994.58000000002</v>
      </c>
      <c r="V1417" s="55">
        <v>0</v>
      </c>
      <c r="W1417" s="55">
        <v>426054.69</v>
      </c>
      <c r="X1417" s="55">
        <v>0</v>
      </c>
      <c r="Y1417" s="55">
        <v>575049.27</v>
      </c>
      <c r="Z1417" s="61">
        <f t="shared" si="74"/>
        <v>4.2605469E-2</v>
      </c>
      <c r="AA1417" s="59" t="str">
        <f>HLOOKUP(F1417,'HY Financials'!$4:$4,1,0)</f>
        <v>HEIOPF</v>
      </c>
    </row>
    <row r="1418" spans="1:30">
      <c r="A1418" s="60">
        <f>IFERROR(VLOOKUP(J1418,'TB mapping'!A:D,4,0),0)</f>
        <v>0</v>
      </c>
      <c r="B1418" s="60">
        <f>IFERROR(VLOOKUP(J1418,'TB mapping'!A:C,3,0),0)</f>
        <v>5.5</v>
      </c>
      <c r="C1418" s="60" t="str">
        <f t="shared" si="72"/>
        <v>HEIOPF0</v>
      </c>
      <c r="D1418" s="60" t="str">
        <f t="shared" si="73"/>
        <v>HEIOPF5.5</v>
      </c>
      <c r="E1418" s="54" t="s">
        <v>790</v>
      </c>
      <c r="F1418" s="54" t="s">
        <v>5</v>
      </c>
      <c r="G1418" s="54" t="s">
        <v>1893</v>
      </c>
      <c r="H1418" s="55">
        <v>460000</v>
      </c>
      <c r="I1418" s="54" t="s">
        <v>839</v>
      </c>
      <c r="J1418" s="55">
        <v>460100</v>
      </c>
      <c r="K1418" s="55">
        <v>0</v>
      </c>
      <c r="L1418" s="54" t="s">
        <v>940</v>
      </c>
      <c r="M1418" s="54" t="s">
        <v>793</v>
      </c>
      <c r="N1418" s="55">
        <v>0</v>
      </c>
      <c r="O1418" s="55">
        <v>3468.34</v>
      </c>
      <c r="P1418" s="55">
        <v>0</v>
      </c>
      <c r="Q1418" s="55">
        <v>62013.68</v>
      </c>
      <c r="R1418" s="55">
        <v>0</v>
      </c>
      <c r="S1418" s="55">
        <v>65482.02</v>
      </c>
      <c r="T1418" s="55">
        <v>0</v>
      </c>
      <c r="U1418" s="55">
        <v>3468.34</v>
      </c>
      <c r="V1418" s="55">
        <v>0</v>
      </c>
      <c r="W1418" s="55">
        <v>62013.68</v>
      </c>
      <c r="X1418" s="55">
        <v>0</v>
      </c>
      <c r="Y1418" s="55">
        <v>65482.02</v>
      </c>
      <c r="Z1418" s="61">
        <f t="shared" si="74"/>
        <v>6.2013679999999996E-3</v>
      </c>
      <c r="AA1418" s="59" t="str">
        <f>HLOOKUP(F1418,'HY Financials'!$4:$4,1,0)</f>
        <v>HEIOPF</v>
      </c>
    </row>
    <row r="1419" spans="1:30">
      <c r="A1419" s="60">
        <f>IFERROR(VLOOKUP(J1419,'TB mapping'!A:D,4,0),0)</f>
        <v>0</v>
      </c>
      <c r="B1419" s="60">
        <f>IFERROR(VLOOKUP(J1419,'TB mapping'!A:C,3,0),0)</f>
        <v>5.5</v>
      </c>
      <c r="C1419" s="60" t="str">
        <f t="shared" si="72"/>
        <v>HEIOPF0</v>
      </c>
      <c r="D1419" s="60" t="str">
        <f t="shared" si="73"/>
        <v>HEIOPF5.5</v>
      </c>
      <c r="E1419" s="54" t="s">
        <v>790</v>
      </c>
      <c r="F1419" s="54" t="s">
        <v>5</v>
      </c>
      <c r="G1419" s="54" t="s">
        <v>1893</v>
      </c>
      <c r="H1419" s="55">
        <v>460000</v>
      </c>
      <c r="I1419" s="54" t="s">
        <v>839</v>
      </c>
      <c r="J1419" s="55">
        <v>460106</v>
      </c>
      <c r="K1419" s="55">
        <v>0</v>
      </c>
      <c r="L1419" s="54" t="s">
        <v>840</v>
      </c>
      <c r="M1419" s="54" t="s">
        <v>793</v>
      </c>
      <c r="N1419" s="55">
        <v>0</v>
      </c>
      <c r="O1419" s="55">
        <v>11646.83</v>
      </c>
      <c r="P1419" s="55">
        <v>-62363.29</v>
      </c>
      <c r="Q1419" s="55">
        <v>0</v>
      </c>
      <c r="R1419" s="55">
        <v>-50716.46</v>
      </c>
      <c r="S1419" s="55">
        <v>0</v>
      </c>
      <c r="T1419" s="55">
        <v>0</v>
      </c>
      <c r="U1419" s="55">
        <v>11646.83</v>
      </c>
      <c r="V1419" s="55">
        <v>-62363.29</v>
      </c>
      <c r="W1419" s="55">
        <v>0</v>
      </c>
      <c r="X1419" s="55">
        <v>-50716.46</v>
      </c>
      <c r="Y1419" s="55">
        <v>0</v>
      </c>
      <c r="Z1419" s="61">
        <f t="shared" si="74"/>
        <v>-6.2363289999999997E-3</v>
      </c>
      <c r="AA1419" s="59" t="str">
        <f>HLOOKUP(F1419,'HY Financials'!$4:$4,1,0)</f>
        <v>HEIOPF</v>
      </c>
    </row>
    <row r="1420" spans="1:30">
      <c r="A1420" s="60">
        <f>IFERROR(VLOOKUP(J1420,'TB mapping'!A:D,4,0),0)</f>
        <v>0</v>
      </c>
      <c r="B1420" s="60">
        <f>IFERROR(VLOOKUP(J1420,'TB mapping'!A:C,3,0),0)</f>
        <v>5.5</v>
      </c>
      <c r="C1420" s="60" t="str">
        <f t="shared" si="72"/>
        <v>HEIOPF0</v>
      </c>
      <c r="D1420" s="60" t="str">
        <f t="shared" si="73"/>
        <v>HEIOPF5.5</v>
      </c>
      <c r="E1420" s="54" t="s">
        <v>790</v>
      </c>
      <c r="F1420" s="54" t="s">
        <v>5</v>
      </c>
      <c r="G1420" s="54" t="s">
        <v>1893</v>
      </c>
      <c r="H1420" s="55">
        <v>460000</v>
      </c>
      <c r="I1420" s="54" t="s">
        <v>839</v>
      </c>
      <c r="J1420" s="55">
        <v>460108</v>
      </c>
      <c r="K1420" s="55">
        <v>0</v>
      </c>
      <c r="L1420" s="54" t="s">
        <v>841</v>
      </c>
      <c r="M1420" s="54" t="s">
        <v>793</v>
      </c>
      <c r="N1420" s="55">
        <v>-15336.15</v>
      </c>
      <c r="O1420" s="55">
        <v>0</v>
      </c>
      <c r="P1420" s="55">
        <v>-23.89</v>
      </c>
      <c r="Q1420" s="55">
        <v>0</v>
      </c>
      <c r="R1420" s="55">
        <v>-15360.04</v>
      </c>
      <c r="S1420" s="55">
        <v>0</v>
      </c>
      <c r="T1420" s="55">
        <v>-15336.15</v>
      </c>
      <c r="U1420" s="55">
        <v>0</v>
      </c>
      <c r="V1420" s="55">
        <v>-23.89</v>
      </c>
      <c r="W1420" s="55">
        <v>0</v>
      </c>
      <c r="X1420" s="55">
        <v>-15360.04</v>
      </c>
      <c r="Y1420" s="55">
        <v>0</v>
      </c>
      <c r="Z1420" s="61">
        <f t="shared" si="74"/>
        <v>-2.3889999999999999E-6</v>
      </c>
      <c r="AA1420" s="59" t="str">
        <f>HLOOKUP(F1420,'HY Financials'!$4:$4,1,0)</f>
        <v>HEIOPF</v>
      </c>
      <c r="AD1420" s="59">
        <f>+Z1420*10^7</f>
        <v>-23.89</v>
      </c>
    </row>
    <row r="1421" spans="1:30">
      <c r="A1421" s="60">
        <f>IFERROR(VLOOKUP(J1421,'TB mapping'!A:D,4,0),0)</f>
        <v>0</v>
      </c>
      <c r="B1421" s="60">
        <f>IFERROR(VLOOKUP(J1421,'TB mapping'!A:C,3,0),0)</f>
        <v>5.5</v>
      </c>
      <c r="C1421" s="60" t="str">
        <f t="shared" si="72"/>
        <v>HEIOPF0</v>
      </c>
      <c r="D1421" s="60" t="str">
        <f t="shared" si="73"/>
        <v>HEIOPF5.5</v>
      </c>
      <c r="E1421" s="54" t="s">
        <v>790</v>
      </c>
      <c r="F1421" s="54" t="s">
        <v>5</v>
      </c>
      <c r="G1421" s="54" t="s">
        <v>1893</v>
      </c>
      <c r="H1421" s="55">
        <v>460000</v>
      </c>
      <c r="I1421" s="54" t="s">
        <v>839</v>
      </c>
      <c r="J1421" s="55">
        <v>460143</v>
      </c>
      <c r="K1421" s="55">
        <v>0</v>
      </c>
      <c r="L1421" s="54" t="s">
        <v>1002</v>
      </c>
      <c r="M1421" s="54" t="s">
        <v>793</v>
      </c>
      <c r="N1421" s="55">
        <v>0</v>
      </c>
      <c r="O1421" s="55">
        <v>237.23</v>
      </c>
      <c r="P1421" s="55">
        <v>0</v>
      </c>
      <c r="Q1421" s="55">
        <v>373.5</v>
      </c>
      <c r="R1421" s="55">
        <v>0</v>
      </c>
      <c r="S1421" s="55">
        <v>610.73</v>
      </c>
      <c r="T1421" s="55">
        <v>0</v>
      </c>
      <c r="U1421" s="55">
        <v>237.23</v>
      </c>
      <c r="V1421" s="55">
        <v>0</v>
      </c>
      <c r="W1421" s="55">
        <v>373.5</v>
      </c>
      <c r="X1421" s="55">
        <v>0</v>
      </c>
      <c r="Y1421" s="55">
        <v>610.73</v>
      </c>
      <c r="Z1421" s="61">
        <f t="shared" si="74"/>
        <v>3.735E-5</v>
      </c>
      <c r="AA1421" s="59" t="str">
        <f>HLOOKUP(F1421,'HY Financials'!$4:$4,1,0)</f>
        <v>HEIOPF</v>
      </c>
      <c r="AD1421" s="59">
        <f>+Z1421*10^7</f>
        <v>373.5</v>
      </c>
    </row>
    <row r="1422" spans="1:30">
      <c r="A1422" s="60">
        <f>IFERROR(VLOOKUP(J1422,'TB mapping'!A:D,4,0),0)</f>
        <v>0</v>
      </c>
      <c r="B1422" s="60">
        <f>IFERROR(VLOOKUP(J1422,'TB mapping'!A:C,3,0),0)</f>
        <v>5.5</v>
      </c>
      <c r="C1422" s="60" t="str">
        <f t="shared" si="72"/>
        <v>HEIOPF0</v>
      </c>
      <c r="D1422" s="60" t="str">
        <f t="shared" si="73"/>
        <v>HEIOPF5.5</v>
      </c>
      <c r="E1422" s="54" t="s">
        <v>790</v>
      </c>
      <c r="F1422" s="54" t="s">
        <v>5</v>
      </c>
      <c r="G1422" s="54" t="s">
        <v>1893</v>
      </c>
      <c r="H1422" s="55">
        <v>460000</v>
      </c>
      <c r="I1422" s="54" t="s">
        <v>839</v>
      </c>
      <c r="J1422" s="55">
        <v>460144</v>
      </c>
      <c r="K1422" s="55">
        <v>0</v>
      </c>
      <c r="L1422" s="54" t="s">
        <v>1067</v>
      </c>
      <c r="M1422" s="54" t="s">
        <v>793</v>
      </c>
      <c r="N1422" s="55">
        <v>-16.25</v>
      </c>
      <c r="O1422" s="55">
        <v>0</v>
      </c>
      <c r="P1422" s="55">
        <v>0</v>
      </c>
      <c r="Q1422" s="55">
        <v>0</v>
      </c>
      <c r="R1422" s="55">
        <v>-16.25</v>
      </c>
      <c r="S1422" s="55">
        <v>0</v>
      </c>
      <c r="T1422" s="55">
        <v>-16.25</v>
      </c>
      <c r="U1422" s="55">
        <v>0</v>
      </c>
      <c r="V1422" s="55">
        <v>0</v>
      </c>
      <c r="W1422" s="55">
        <v>0</v>
      </c>
      <c r="X1422" s="55">
        <v>-16.25</v>
      </c>
      <c r="Y1422" s="55">
        <v>0</v>
      </c>
      <c r="Z1422" s="61">
        <f t="shared" si="74"/>
        <v>0</v>
      </c>
      <c r="AA1422" s="59" t="str">
        <f>HLOOKUP(F1422,'HY Financials'!$4:$4,1,0)</f>
        <v>HEIOPF</v>
      </c>
      <c r="AD1422" s="59">
        <f>+Z1422*10^7</f>
        <v>0</v>
      </c>
    </row>
    <row r="1423" spans="1:30">
      <c r="A1423" s="60">
        <f>IFERROR(VLOOKUP(J1423,'TB mapping'!A:D,4,0),0)</f>
        <v>0</v>
      </c>
      <c r="B1423" s="60">
        <f>IFERROR(VLOOKUP(J1423,'TB mapping'!A:C,3,0),0)</f>
        <v>5.3</v>
      </c>
      <c r="C1423" s="60" t="str">
        <f t="shared" si="72"/>
        <v>HEIOPF0</v>
      </c>
      <c r="D1423" s="60" t="str">
        <f t="shared" si="73"/>
        <v>HEIOPF5.3</v>
      </c>
      <c r="E1423" s="54" t="s">
        <v>790</v>
      </c>
      <c r="F1423" s="54" t="s">
        <v>5</v>
      </c>
      <c r="G1423" s="54" t="s">
        <v>1893</v>
      </c>
      <c r="H1423" s="55">
        <v>510000</v>
      </c>
      <c r="I1423" s="54" t="s">
        <v>842</v>
      </c>
      <c r="J1423" s="55">
        <v>511100</v>
      </c>
      <c r="K1423" s="55">
        <v>0</v>
      </c>
      <c r="L1423" s="54" t="s">
        <v>1003</v>
      </c>
      <c r="M1423" s="54" t="s">
        <v>793</v>
      </c>
      <c r="N1423" s="55">
        <v>-100461173.56</v>
      </c>
      <c r="O1423" s="55">
        <v>0</v>
      </c>
      <c r="P1423" s="55">
        <v>-7252382.4800000004</v>
      </c>
      <c r="Q1423" s="55">
        <v>0</v>
      </c>
      <c r="R1423" s="55">
        <v>-107713556.04000001</v>
      </c>
      <c r="S1423" s="55">
        <v>0</v>
      </c>
      <c r="T1423" s="55">
        <v>-100461173.56</v>
      </c>
      <c r="U1423" s="55">
        <v>0</v>
      </c>
      <c r="V1423" s="55">
        <v>-7252382.4800000004</v>
      </c>
      <c r="W1423" s="55">
        <v>0</v>
      </c>
      <c r="X1423" s="55">
        <v>-107713556.04000001</v>
      </c>
      <c r="Y1423" s="55">
        <v>0</v>
      </c>
      <c r="Z1423" s="61">
        <f t="shared" si="74"/>
        <v>-0.72523824800000003</v>
      </c>
      <c r="AA1423" s="59" t="str">
        <f>HLOOKUP(F1423,'HY Financials'!$4:$4,1,0)</f>
        <v>HEIOPF</v>
      </c>
    </row>
    <row r="1424" spans="1:30">
      <c r="A1424" s="60">
        <f>IFERROR(VLOOKUP(J1424,'TB mapping'!A:D,4,0),0)</f>
        <v>0</v>
      </c>
      <c r="B1424" s="60">
        <f>IFERROR(VLOOKUP(J1424,'TB mapping'!A:C,3,0),0)</f>
        <v>5.3</v>
      </c>
      <c r="C1424" s="60" t="str">
        <f t="shared" si="72"/>
        <v>HEIOPF0</v>
      </c>
      <c r="D1424" s="60" t="str">
        <f t="shared" si="73"/>
        <v>HEIOPF5.3</v>
      </c>
      <c r="E1424" s="54" t="s">
        <v>790</v>
      </c>
      <c r="F1424" s="54" t="s">
        <v>5</v>
      </c>
      <c r="G1424" s="54" t="s">
        <v>1893</v>
      </c>
      <c r="H1424" s="55">
        <v>510000</v>
      </c>
      <c r="I1424" s="54" t="s">
        <v>842</v>
      </c>
      <c r="J1424" s="55">
        <v>512247</v>
      </c>
      <c r="K1424" s="55">
        <v>0</v>
      </c>
      <c r="L1424" s="54" t="s">
        <v>1348</v>
      </c>
      <c r="M1424" s="54" t="s">
        <v>793</v>
      </c>
      <c r="N1424" s="55">
        <v>0</v>
      </c>
      <c r="O1424" s="55">
        <v>127.36</v>
      </c>
      <c r="P1424" s="55">
        <v>-74.59</v>
      </c>
      <c r="Q1424" s="55">
        <v>0</v>
      </c>
      <c r="R1424" s="55">
        <v>0</v>
      </c>
      <c r="S1424" s="55">
        <v>52.77</v>
      </c>
      <c r="T1424" s="55">
        <v>0</v>
      </c>
      <c r="U1424" s="55">
        <v>127.36</v>
      </c>
      <c r="V1424" s="55">
        <v>-74.59</v>
      </c>
      <c r="W1424" s="55">
        <v>0</v>
      </c>
      <c r="X1424" s="55">
        <v>0</v>
      </c>
      <c r="Y1424" s="55">
        <v>52.77</v>
      </c>
      <c r="Z1424" s="61">
        <f t="shared" si="74"/>
        <v>-7.4590000000000001E-6</v>
      </c>
      <c r="AA1424" s="59" t="str">
        <f>HLOOKUP(F1424,'HY Financials'!$4:$4,1,0)</f>
        <v>HEIOPF</v>
      </c>
    </row>
    <row r="1425" spans="1:27">
      <c r="A1425" s="60">
        <f>IFERROR(VLOOKUP(J1425,'TB mapping'!A:D,4,0),0)</f>
        <v>0</v>
      </c>
      <c r="B1425" s="60">
        <f>IFERROR(VLOOKUP(J1425,'TB mapping'!A:C,3,0),0)</f>
        <v>6.4</v>
      </c>
      <c r="C1425" s="60" t="str">
        <f t="shared" si="72"/>
        <v>HEIOPF0</v>
      </c>
      <c r="D1425" s="60" t="str">
        <f t="shared" si="73"/>
        <v>HEIOPF6.4</v>
      </c>
      <c r="E1425" s="54" t="s">
        <v>790</v>
      </c>
      <c r="F1425" s="54" t="s">
        <v>5</v>
      </c>
      <c r="G1425" s="54" t="s">
        <v>1893</v>
      </c>
      <c r="H1425" s="55">
        <v>550000</v>
      </c>
      <c r="I1425" s="54" t="s">
        <v>846</v>
      </c>
      <c r="J1425" s="392">
        <v>553105</v>
      </c>
      <c r="K1425" s="55">
        <v>0</v>
      </c>
      <c r="L1425" s="54" t="s">
        <v>945</v>
      </c>
      <c r="M1425" s="54" t="s">
        <v>793</v>
      </c>
      <c r="N1425" s="55">
        <v>-8622.43</v>
      </c>
      <c r="O1425" s="55">
        <v>0</v>
      </c>
      <c r="P1425" s="55">
        <v>-114585.27</v>
      </c>
      <c r="Q1425" s="55">
        <v>0</v>
      </c>
      <c r="R1425" s="55">
        <v>-123207.7</v>
      </c>
      <c r="S1425" s="55">
        <v>0</v>
      </c>
      <c r="T1425" s="55">
        <v>-8622.43</v>
      </c>
      <c r="U1425" s="55">
        <v>0</v>
      </c>
      <c r="V1425" s="55">
        <v>-114585.27</v>
      </c>
      <c r="W1425" s="55">
        <v>0</v>
      </c>
      <c r="X1425" s="55">
        <v>-123207.7</v>
      </c>
      <c r="Y1425" s="55">
        <v>0</v>
      </c>
      <c r="Z1425" s="61">
        <f t="shared" si="74"/>
        <v>-1.1458527E-2</v>
      </c>
      <c r="AA1425" s="59" t="str">
        <f>HLOOKUP(F1425,'HY Financials'!$4:$4,1,0)</f>
        <v>HEIOPF</v>
      </c>
    </row>
    <row r="1426" spans="1:27">
      <c r="A1426" s="60">
        <f>IFERROR(VLOOKUP(J1426,'TB mapping'!A:D,4,0),0)</f>
        <v>0</v>
      </c>
      <c r="B1426" s="60">
        <f>IFERROR(VLOOKUP(J1426,'TB mapping'!A:C,3,0),0)</f>
        <v>6.4</v>
      </c>
      <c r="C1426" s="60" t="str">
        <f t="shared" si="72"/>
        <v>HEIOPF0</v>
      </c>
      <c r="D1426" s="60" t="str">
        <f t="shared" si="73"/>
        <v>HEIOPF6.4</v>
      </c>
      <c r="E1426" s="54" t="s">
        <v>790</v>
      </c>
      <c r="F1426" s="54" t="s">
        <v>5</v>
      </c>
      <c r="G1426" s="54" t="s">
        <v>1893</v>
      </c>
      <c r="H1426" s="55">
        <v>550000</v>
      </c>
      <c r="I1426" s="54" t="s">
        <v>846</v>
      </c>
      <c r="J1426" s="392">
        <v>553107</v>
      </c>
      <c r="K1426" s="55">
        <v>0</v>
      </c>
      <c r="L1426" s="54" t="s">
        <v>847</v>
      </c>
      <c r="M1426" s="54" t="s">
        <v>793</v>
      </c>
      <c r="N1426" s="55">
        <v>-112056.2</v>
      </c>
      <c r="O1426" s="55">
        <v>0</v>
      </c>
      <c r="P1426" s="55">
        <v>-329345.82</v>
      </c>
      <c r="Q1426" s="55">
        <v>0</v>
      </c>
      <c r="R1426" s="55">
        <v>-441402.02</v>
      </c>
      <c r="S1426" s="55">
        <v>0</v>
      </c>
      <c r="T1426" s="55">
        <v>-112056.2</v>
      </c>
      <c r="U1426" s="55">
        <v>0</v>
      </c>
      <c r="V1426" s="55">
        <v>-329345.82</v>
      </c>
      <c r="W1426" s="55">
        <v>0</v>
      </c>
      <c r="X1426" s="55">
        <v>-441402.02</v>
      </c>
      <c r="Y1426" s="55">
        <v>0</v>
      </c>
      <c r="Z1426" s="61">
        <f t="shared" si="74"/>
        <v>-3.2934582000000004E-2</v>
      </c>
      <c r="AA1426" s="59" t="str">
        <f>HLOOKUP(F1426,'HY Financials'!$4:$4,1,0)</f>
        <v>HEIOPF</v>
      </c>
    </row>
    <row r="1427" spans="1:27">
      <c r="A1427" s="60">
        <f>IFERROR(VLOOKUP(J1427,'TB mapping'!A:D,4,0),0)</f>
        <v>0</v>
      </c>
      <c r="B1427" s="60">
        <f>IFERROR(VLOOKUP(J1427,'TB mapping'!A:C,3,0),0)</f>
        <v>6.4</v>
      </c>
      <c r="C1427" s="60" t="str">
        <f t="shared" si="72"/>
        <v>HEIOPF0</v>
      </c>
      <c r="D1427" s="60" t="str">
        <f t="shared" si="73"/>
        <v>HEIOPF6.4</v>
      </c>
      <c r="E1427" s="54" t="s">
        <v>790</v>
      </c>
      <c r="F1427" s="54" t="s">
        <v>5</v>
      </c>
      <c r="G1427" s="54" t="s">
        <v>1893</v>
      </c>
      <c r="H1427" s="55">
        <v>550000</v>
      </c>
      <c r="I1427" s="54" t="s">
        <v>846</v>
      </c>
      <c r="J1427" s="392">
        <v>553117</v>
      </c>
      <c r="K1427" s="55">
        <v>0</v>
      </c>
      <c r="L1427" s="54" t="s">
        <v>848</v>
      </c>
      <c r="M1427" s="54" t="s">
        <v>793</v>
      </c>
      <c r="N1427" s="55">
        <v>-79261.86</v>
      </c>
      <c r="O1427" s="55">
        <v>0</v>
      </c>
      <c r="P1427" s="55">
        <v>-155611.28</v>
      </c>
      <c r="Q1427" s="55">
        <v>0</v>
      </c>
      <c r="R1427" s="55">
        <v>-234873.14</v>
      </c>
      <c r="S1427" s="55">
        <v>0</v>
      </c>
      <c r="T1427" s="55">
        <v>-79261.86</v>
      </c>
      <c r="U1427" s="55">
        <v>0</v>
      </c>
      <c r="V1427" s="55">
        <v>-155611.28</v>
      </c>
      <c r="W1427" s="55">
        <v>0</v>
      </c>
      <c r="X1427" s="55">
        <v>-234873.14</v>
      </c>
      <c r="Y1427" s="55">
        <v>0</v>
      </c>
      <c r="Z1427" s="61">
        <f t="shared" si="74"/>
        <v>-1.5561128E-2</v>
      </c>
      <c r="AA1427" s="59" t="str">
        <f>HLOOKUP(F1427,'HY Financials'!$4:$4,1,0)</f>
        <v>HEIOPF</v>
      </c>
    </row>
    <row r="1428" spans="1:27">
      <c r="A1428" s="60">
        <f>IFERROR(VLOOKUP(J1428,'TB mapping'!A:D,4,0),0)</f>
        <v>0</v>
      </c>
      <c r="B1428" s="60">
        <f>IFERROR(VLOOKUP(J1428,'TB mapping'!A:C,3,0),0)</f>
        <v>6.4</v>
      </c>
      <c r="C1428" s="60" t="str">
        <f t="shared" si="72"/>
        <v>HEIOPF0</v>
      </c>
      <c r="D1428" s="60" t="str">
        <f t="shared" si="73"/>
        <v>HEIOPF6.4</v>
      </c>
      <c r="E1428" s="54" t="s">
        <v>790</v>
      </c>
      <c r="F1428" s="54" t="s">
        <v>5</v>
      </c>
      <c r="G1428" s="54" t="s">
        <v>1893</v>
      </c>
      <c r="H1428" s="55">
        <v>550000</v>
      </c>
      <c r="I1428" s="54" t="s">
        <v>846</v>
      </c>
      <c r="J1428" s="392">
        <v>553126</v>
      </c>
      <c r="K1428" s="55">
        <v>0</v>
      </c>
      <c r="L1428" s="54" t="s">
        <v>1005</v>
      </c>
      <c r="M1428" s="54" t="s">
        <v>793</v>
      </c>
      <c r="N1428" s="55">
        <v>-8127.79</v>
      </c>
      <c r="O1428" s="55">
        <v>0</v>
      </c>
      <c r="P1428" s="55">
        <v>0</v>
      </c>
      <c r="Q1428" s="55">
        <v>0</v>
      </c>
      <c r="R1428" s="55">
        <v>-8127.79</v>
      </c>
      <c r="S1428" s="55">
        <v>0</v>
      </c>
      <c r="T1428" s="55">
        <v>-8127.79</v>
      </c>
      <c r="U1428" s="55">
        <v>0</v>
      </c>
      <c r="V1428" s="55">
        <v>0</v>
      </c>
      <c r="W1428" s="55">
        <v>0</v>
      </c>
      <c r="X1428" s="55">
        <v>-8127.79</v>
      </c>
      <c r="Y1428" s="55">
        <v>0</v>
      </c>
      <c r="Z1428" s="61">
        <f t="shared" si="74"/>
        <v>0</v>
      </c>
      <c r="AA1428" s="59" t="str">
        <f>HLOOKUP(F1428,'HY Financials'!$4:$4,1,0)</f>
        <v>HEIOPF</v>
      </c>
    </row>
    <row r="1429" spans="1:27">
      <c r="A1429" s="60">
        <f>IFERROR(VLOOKUP(J1429,'TB mapping'!A:D,4,0),0)</f>
        <v>0</v>
      </c>
      <c r="B1429" s="60">
        <f>IFERROR(VLOOKUP(J1429,'TB mapping'!A:C,3,0),0)</f>
        <v>6.4</v>
      </c>
      <c r="C1429" s="60" t="str">
        <f t="shared" si="72"/>
        <v>HEIOPF0</v>
      </c>
      <c r="D1429" s="60" t="str">
        <f t="shared" si="73"/>
        <v>HEIOPF6.4</v>
      </c>
      <c r="E1429" s="54" t="s">
        <v>790</v>
      </c>
      <c r="F1429" s="54" t="s">
        <v>5</v>
      </c>
      <c r="G1429" s="54" t="s">
        <v>1893</v>
      </c>
      <c r="H1429" s="55">
        <v>550000</v>
      </c>
      <c r="I1429" s="54" t="s">
        <v>846</v>
      </c>
      <c r="J1429" s="392">
        <v>553129</v>
      </c>
      <c r="K1429" s="55">
        <v>0</v>
      </c>
      <c r="L1429" s="54" t="s">
        <v>849</v>
      </c>
      <c r="M1429" s="54" t="s">
        <v>793</v>
      </c>
      <c r="N1429" s="55">
        <v>-1673922.15</v>
      </c>
      <c r="O1429" s="55">
        <v>0</v>
      </c>
      <c r="P1429" s="55">
        <v>-2088297.75</v>
      </c>
      <c r="Q1429" s="55">
        <v>0</v>
      </c>
      <c r="R1429" s="55">
        <v>-3762219.9</v>
      </c>
      <c r="S1429" s="55">
        <v>0</v>
      </c>
      <c r="T1429" s="55">
        <v>-1673922.15</v>
      </c>
      <c r="U1429" s="55">
        <v>0</v>
      </c>
      <c r="V1429" s="55">
        <v>-2088297.75</v>
      </c>
      <c r="W1429" s="55">
        <v>0</v>
      </c>
      <c r="X1429" s="55">
        <v>-3762219.9</v>
      </c>
      <c r="Y1429" s="55">
        <v>0</v>
      </c>
      <c r="Z1429" s="61">
        <f t="shared" si="74"/>
        <v>-0.208829775</v>
      </c>
      <c r="AA1429" s="59" t="str">
        <f>HLOOKUP(F1429,'HY Financials'!$4:$4,1,0)</f>
        <v>HEIOPF</v>
      </c>
    </row>
    <row r="1430" spans="1:27">
      <c r="A1430" s="60">
        <f>IFERROR(VLOOKUP(J1430,'TB mapping'!A:D,4,0),0)</f>
        <v>6.3</v>
      </c>
      <c r="B1430" s="60">
        <f>IFERROR(VLOOKUP(J1430,'TB mapping'!A:C,3,0),0)</f>
        <v>6.4</v>
      </c>
      <c r="C1430" s="60" t="str">
        <f t="shared" si="72"/>
        <v>HEIOPF6.3</v>
      </c>
      <c r="D1430" s="60" t="str">
        <f t="shared" si="73"/>
        <v>HEIOPF6.4</v>
      </c>
      <c r="E1430" s="54" t="s">
        <v>790</v>
      </c>
      <c r="F1430" s="54" t="s">
        <v>5</v>
      </c>
      <c r="G1430" s="54" t="s">
        <v>1893</v>
      </c>
      <c r="H1430" s="55">
        <v>550000</v>
      </c>
      <c r="I1430" s="54" t="s">
        <v>846</v>
      </c>
      <c r="J1430" s="392">
        <v>553131</v>
      </c>
      <c r="K1430" s="55">
        <v>0</v>
      </c>
      <c r="L1430" s="54" t="s">
        <v>132</v>
      </c>
      <c r="M1430" s="54" t="s">
        <v>793</v>
      </c>
      <c r="N1430" s="55">
        <v>-45630</v>
      </c>
      <c r="O1430" s="55">
        <v>0</v>
      </c>
      <c r="P1430" s="55">
        <v>-64854</v>
      </c>
      <c r="Q1430" s="55">
        <v>0</v>
      </c>
      <c r="R1430" s="55">
        <v>-110484</v>
      </c>
      <c r="S1430" s="55">
        <v>0</v>
      </c>
      <c r="T1430" s="55">
        <v>-45630</v>
      </c>
      <c r="U1430" s="55">
        <v>0</v>
      </c>
      <c r="V1430" s="55">
        <v>-64854</v>
      </c>
      <c r="W1430" s="55">
        <v>0</v>
      </c>
      <c r="X1430" s="55">
        <v>-110484</v>
      </c>
      <c r="Y1430" s="55">
        <v>0</v>
      </c>
      <c r="Z1430" s="61">
        <f t="shared" si="74"/>
        <v>-6.4853999999999997E-3</v>
      </c>
      <c r="AA1430" s="59" t="str">
        <f>HLOOKUP(F1430,'HY Financials'!$4:$4,1,0)</f>
        <v>HEIOPF</v>
      </c>
    </row>
    <row r="1431" spans="1:27">
      <c r="A1431" s="60">
        <f>IFERROR(VLOOKUP(J1431,'TB mapping'!A:D,4,0),0)</f>
        <v>0</v>
      </c>
      <c r="B1431" s="60">
        <f>IFERROR(VLOOKUP(J1431,'TB mapping'!A:C,3,0),0)</f>
        <v>6.4</v>
      </c>
      <c r="C1431" s="60" t="str">
        <f t="shared" si="72"/>
        <v>HEIOPF0</v>
      </c>
      <c r="D1431" s="60" t="str">
        <f t="shared" si="73"/>
        <v>HEIOPF6.4</v>
      </c>
      <c r="E1431" s="54" t="s">
        <v>790</v>
      </c>
      <c r="F1431" s="54" t="s">
        <v>5</v>
      </c>
      <c r="G1431" s="54" t="s">
        <v>1893</v>
      </c>
      <c r="H1431" s="55">
        <v>550000</v>
      </c>
      <c r="I1431" s="54" t="s">
        <v>846</v>
      </c>
      <c r="J1431" s="392">
        <v>553141</v>
      </c>
      <c r="K1431" s="55">
        <v>0</v>
      </c>
      <c r="L1431" s="54" t="s">
        <v>946</v>
      </c>
      <c r="M1431" s="54" t="s">
        <v>793</v>
      </c>
      <c r="N1431" s="55">
        <v>-39345.050000000003</v>
      </c>
      <c r="O1431" s="55">
        <v>0</v>
      </c>
      <c r="P1431" s="55">
        <v>-98437.93</v>
      </c>
      <c r="Q1431" s="55">
        <v>0</v>
      </c>
      <c r="R1431" s="55">
        <v>-137782.98000000001</v>
      </c>
      <c r="S1431" s="55">
        <v>0</v>
      </c>
      <c r="T1431" s="55">
        <v>-39345.050000000003</v>
      </c>
      <c r="U1431" s="55">
        <v>0</v>
      </c>
      <c r="V1431" s="55">
        <v>-98437.93</v>
      </c>
      <c r="W1431" s="55">
        <v>0</v>
      </c>
      <c r="X1431" s="55">
        <v>-137782.98000000001</v>
      </c>
      <c r="Y1431" s="55">
        <v>0</v>
      </c>
      <c r="Z1431" s="61">
        <f t="shared" si="74"/>
        <v>-9.843793E-3</v>
      </c>
      <c r="AA1431" s="59" t="str">
        <f>HLOOKUP(F1431,'HY Financials'!$4:$4,1,0)</f>
        <v>HEIOPF</v>
      </c>
    </row>
    <row r="1432" spans="1:27">
      <c r="A1432" s="60">
        <f>IFERROR(VLOOKUP(J1432,'TB mapping'!A:D,4,0),0)</f>
        <v>0</v>
      </c>
      <c r="B1432" s="60">
        <f>IFERROR(VLOOKUP(J1432,'TB mapping'!A:C,3,0),0)</f>
        <v>6.4</v>
      </c>
      <c r="C1432" s="60" t="str">
        <f t="shared" si="72"/>
        <v>HEIOPF0</v>
      </c>
      <c r="D1432" s="60" t="str">
        <f t="shared" si="73"/>
        <v>HEIOPF6.4</v>
      </c>
      <c r="E1432" s="54" t="s">
        <v>790</v>
      </c>
      <c r="F1432" s="54" t="s">
        <v>5</v>
      </c>
      <c r="G1432" s="54" t="s">
        <v>1893</v>
      </c>
      <c r="H1432" s="55">
        <v>550000</v>
      </c>
      <c r="I1432" s="54" t="s">
        <v>846</v>
      </c>
      <c r="J1432" s="392">
        <v>553171</v>
      </c>
      <c r="K1432" s="55">
        <v>0</v>
      </c>
      <c r="L1432" s="54" t="s">
        <v>850</v>
      </c>
      <c r="M1432" s="54" t="s">
        <v>793</v>
      </c>
      <c r="N1432" s="55">
        <v>-384940.5</v>
      </c>
      <c r="O1432" s="55">
        <v>0</v>
      </c>
      <c r="P1432" s="55">
        <v>-401698.61</v>
      </c>
      <c r="Q1432" s="55">
        <v>0</v>
      </c>
      <c r="R1432" s="55">
        <v>-786639.11</v>
      </c>
      <c r="S1432" s="55">
        <v>0</v>
      </c>
      <c r="T1432" s="55">
        <v>-384940.5</v>
      </c>
      <c r="U1432" s="55">
        <v>0</v>
      </c>
      <c r="V1432" s="55">
        <v>-401698.61</v>
      </c>
      <c r="W1432" s="55">
        <v>0</v>
      </c>
      <c r="X1432" s="55">
        <v>-786639.11</v>
      </c>
      <c r="Y1432" s="55">
        <v>0</v>
      </c>
      <c r="Z1432" s="61">
        <f t="shared" si="74"/>
        <v>-4.0169861000000001E-2</v>
      </c>
      <c r="AA1432" s="59" t="str">
        <f>HLOOKUP(F1432,'HY Financials'!$4:$4,1,0)</f>
        <v>HEIOPF</v>
      </c>
    </row>
    <row r="1433" spans="1:27">
      <c r="A1433" s="60">
        <f>IFERROR(VLOOKUP(J1433,'TB mapping'!A:D,4,0),0)</f>
        <v>0</v>
      </c>
      <c r="B1433" s="60">
        <f>IFERROR(VLOOKUP(J1433,'TB mapping'!A:C,3,0),0)</f>
        <v>6.4</v>
      </c>
      <c r="C1433" s="60" t="str">
        <f t="shared" si="72"/>
        <v>HEIOPF0</v>
      </c>
      <c r="D1433" s="60" t="str">
        <f t="shared" si="73"/>
        <v>HEIOPF6.4</v>
      </c>
      <c r="E1433" s="54" t="s">
        <v>790</v>
      </c>
      <c r="F1433" s="54" t="s">
        <v>5</v>
      </c>
      <c r="G1433" s="54" t="s">
        <v>1893</v>
      </c>
      <c r="H1433" s="55">
        <v>550000</v>
      </c>
      <c r="I1433" s="54" t="s">
        <v>846</v>
      </c>
      <c r="J1433" s="392">
        <v>553176</v>
      </c>
      <c r="K1433" s="55">
        <v>0</v>
      </c>
      <c r="L1433" s="54" t="s">
        <v>1486</v>
      </c>
      <c r="M1433" s="54" t="s">
        <v>793</v>
      </c>
      <c r="N1433" s="55">
        <v>-7944.92</v>
      </c>
      <c r="O1433" s="55">
        <v>0</v>
      </c>
      <c r="P1433" s="55">
        <v>-6774.9</v>
      </c>
      <c r="Q1433" s="55">
        <v>0</v>
      </c>
      <c r="R1433" s="55">
        <v>-14719.82</v>
      </c>
      <c r="S1433" s="55">
        <v>0</v>
      </c>
      <c r="T1433" s="55">
        <v>-7944.92</v>
      </c>
      <c r="U1433" s="55">
        <v>0</v>
      </c>
      <c r="V1433" s="55">
        <v>-6774.9</v>
      </c>
      <c r="W1433" s="55">
        <v>0</v>
      </c>
      <c r="X1433" s="55">
        <v>-14719.82</v>
      </c>
      <c r="Y1433" s="55">
        <v>0</v>
      </c>
      <c r="Z1433" s="61">
        <f t="shared" si="74"/>
        <v>-6.7748999999999999E-4</v>
      </c>
      <c r="AA1433" s="59" t="str">
        <f>HLOOKUP(F1433,'HY Financials'!$4:$4,1,0)</f>
        <v>HEIOPF</v>
      </c>
    </row>
    <row r="1434" spans="1:27">
      <c r="A1434" s="60">
        <f>IFERROR(VLOOKUP(J1434,'TB mapping'!A:D,4,0),0)</f>
        <v>0</v>
      </c>
      <c r="B1434" s="60">
        <f>IFERROR(VLOOKUP(J1434,'TB mapping'!A:C,3,0),0)</f>
        <v>6.4</v>
      </c>
      <c r="C1434" s="60" t="str">
        <f t="shared" si="72"/>
        <v>HEIOPF0</v>
      </c>
      <c r="D1434" s="60" t="str">
        <f t="shared" si="73"/>
        <v>HEIOPF6.4</v>
      </c>
      <c r="E1434" s="54" t="s">
        <v>790</v>
      </c>
      <c r="F1434" s="54" t="s">
        <v>5</v>
      </c>
      <c r="G1434" s="54" t="s">
        <v>1893</v>
      </c>
      <c r="H1434" s="55">
        <v>550000</v>
      </c>
      <c r="I1434" s="54" t="s">
        <v>846</v>
      </c>
      <c r="J1434" s="392">
        <v>553190</v>
      </c>
      <c r="K1434" s="55">
        <v>0</v>
      </c>
      <c r="L1434" s="54" t="s">
        <v>852</v>
      </c>
      <c r="M1434" s="54" t="s">
        <v>793</v>
      </c>
      <c r="N1434" s="55">
        <v>-1595174.84</v>
      </c>
      <c r="O1434" s="55">
        <v>0</v>
      </c>
      <c r="P1434" s="55">
        <v>0</v>
      </c>
      <c r="Q1434" s="55">
        <v>474013.44</v>
      </c>
      <c r="R1434" s="55">
        <v>-1121161.3999999999</v>
      </c>
      <c r="S1434" s="55">
        <v>0</v>
      </c>
      <c r="T1434" s="55">
        <v>-1595174.84</v>
      </c>
      <c r="U1434" s="55">
        <v>0</v>
      </c>
      <c r="V1434" s="55">
        <v>0</v>
      </c>
      <c r="W1434" s="55">
        <v>474013.44</v>
      </c>
      <c r="X1434" s="55">
        <v>-1121161.3999999999</v>
      </c>
      <c r="Y1434" s="55">
        <v>0</v>
      </c>
      <c r="Z1434" s="61">
        <f t="shared" si="74"/>
        <v>4.7401343999999998E-2</v>
      </c>
      <c r="AA1434" s="59" t="str">
        <f>HLOOKUP(F1434,'HY Financials'!$4:$4,1,0)</f>
        <v>HEIOPF</v>
      </c>
    </row>
    <row r="1435" spans="1:27">
      <c r="A1435" s="60">
        <f>IFERROR(VLOOKUP(J1435,'TB mapping'!A:D,4,0),0)</f>
        <v>6.1</v>
      </c>
      <c r="B1435" s="60">
        <f>IFERROR(VLOOKUP(J1435,'TB mapping'!A:C,3,0),0)</f>
        <v>6.4</v>
      </c>
      <c r="C1435" s="60" t="str">
        <f t="shared" si="72"/>
        <v>HEIOPF6.1</v>
      </c>
      <c r="D1435" s="60" t="str">
        <f t="shared" si="73"/>
        <v>HEIOPF6.4</v>
      </c>
      <c r="E1435" s="54" t="s">
        <v>790</v>
      </c>
      <c r="F1435" s="54" t="s">
        <v>5</v>
      </c>
      <c r="G1435" s="54" t="s">
        <v>1893</v>
      </c>
      <c r="H1435" s="55">
        <v>550000</v>
      </c>
      <c r="I1435" s="54" t="s">
        <v>846</v>
      </c>
      <c r="J1435" s="392">
        <v>553202</v>
      </c>
      <c r="K1435" s="55">
        <v>0</v>
      </c>
      <c r="L1435" s="54" t="s">
        <v>853</v>
      </c>
      <c r="M1435" s="54" t="s">
        <v>793</v>
      </c>
      <c r="N1435" s="55">
        <v>-17211806.390000001</v>
      </c>
      <c r="O1435" s="55">
        <v>0</v>
      </c>
      <c r="P1435" s="55">
        <v>-16578642.41</v>
      </c>
      <c r="Q1435" s="55">
        <v>0</v>
      </c>
      <c r="R1435" s="55">
        <v>-33790448.799999997</v>
      </c>
      <c r="S1435" s="55">
        <v>0</v>
      </c>
      <c r="T1435" s="55">
        <v>-17211806.390000001</v>
      </c>
      <c r="U1435" s="55">
        <v>0</v>
      </c>
      <c r="V1435" s="55">
        <v>-16578642.41</v>
      </c>
      <c r="W1435" s="55">
        <v>0</v>
      </c>
      <c r="X1435" s="55">
        <v>-33790448.799999997</v>
      </c>
      <c r="Y1435" s="55">
        <v>0</v>
      </c>
      <c r="Z1435" s="61">
        <f t="shared" si="74"/>
        <v>-1.657864241</v>
      </c>
      <c r="AA1435" s="59" t="str">
        <f>HLOOKUP(F1435,'HY Financials'!$4:$4,1,0)</f>
        <v>HEIOPF</v>
      </c>
    </row>
    <row r="1436" spans="1:27">
      <c r="A1436" s="60">
        <f>IFERROR(VLOOKUP(J1436,'TB mapping'!A:D,4,0),0)</f>
        <v>0</v>
      </c>
      <c r="B1436" s="60">
        <f>IFERROR(VLOOKUP(J1436,'TB mapping'!A:C,3,0),0)</f>
        <v>6.4</v>
      </c>
      <c r="C1436" s="60" t="str">
        <f t="shared" si="72"/>
        <v>HEIOPF0</v>
      </c>
      <c r="D1436" s="60" t="str">
        <f t="shared" si="73"/>
        <v>HEIOPF6.4</v>
      </c>
      <c r="E1436" s="54" t="s">
        <v>790</v>
      </c>
      <c r="F1436" s="54" t="s">
        <v>5</v>
      </c>
      <c r="G1436" s="54" t="s">
        <v>1893</v>
      </c>
      <c r="H1436" s="55">
        <v>550000</v>
      </c>
      <c r="I1436" s="54" t="s">
        <v>846</v>
      </c>
      <c r="J1436" s="392">
        <v>553203</v>
      </c>
      <c r="K1436" s="55">
        <v>0</v>
      </c>
      <c r="L1436" s="54" t="s">
        <v>1894</v>
      </c>
      <c r="M1436" s="54" t="s">
        <v>793</v>
      </c>
      <c r="N1436" s="55">
        <v>0</v>
      </c>
      <c r="O1436" s="55">
        <v>1150.1600000000001</v>
      </c>
      <c r="P1436" s="55">
        <v>0</v>
      </c>
      <c r="Q1436" s="55">
        <v>0</v>
      </c>
      <c r="R1436" s="55">
        <v>0</v>
      </c>
      <c r="S1436" s="55">
        <v>1150.1600000000001</v>
      </c>
      <c r="T1436" s="55">
        <v>0</v>
      </c>
      <c r="U1436" s="55">
        <v>1150.1600000000001</v>
      </c>
      <c r="V1436" s="55">
        <v>0</v>
      </c>
      <c r="W1436" s="55">
        <v>0</v>
      </c>
      <c r="X1436" s="55">
        <v>0</v>
      </c>
      <c r="Y1436" s="55">
        <v>1150.1600000000001</v>
      </c>
      <c r="Z1436" s="61">
        <f t="shared" si="74"/>
        <v>0</v>
      </c>
      <c r="AA1436" s="59" t="str">
        <f>HLOOKUP(F1436,'HY Financials'!$4:$4,1,0)</f>
        <v>HEIOPF</v>
      </c>
    </row>
    <row r="1437" spans="1:27">
      <c r="A1437" s="60">
        <f>IFERROR(VLOOKUP(J1437,'TB mapping'!A:D,4,0),0)</f>
        <v>0</v>
      </c>
      <c r="B1437" s="60">
        <f>IFERROR(VLOOKUP(J1437,'TB mapping'!A:C,3,0),0)</f>
        <v>6.4</v>
      </c>
      <c r="C1437" s="60" t="str">
        <f t="shared" si="72"/>
        <v>HEIOPF0</v>
      </c>
      <c r="D1437" s="60" t="str">
        <f t="shared" si="73"/>
        <v>HEIOPF6.4</v>
      </c>
      <c r="E1437" s="54" t="s">
        <v>790</v>
      </c>
      <c r="F1437" s="54" t="s">
        <v>5</v>
      </c>
      <c r="G1437" s="54" t="s">
        <v>1893</v>
      </c>
      <c r="H1437" s="55">
        <v>550000</v>
      </c>
      <c r="I1437" s="54" t="s">
        <v>846</v>
      </c>
      <c r="J1437" s="392">
        <v>553900</v>
      </c>
      <c r="K1437" s="55">
        <v>0</v>
      </c>
      <c r="L1437" s="54" t="s">
        <v>1006</v>
      </c>
      <c r="M1437" s="54" t="s">
        <v>793</v>
      </c>
      <c r="N1437" s="55">
        <v>-224833.28</v>
      </c>
      <c r="O1437" s="55">
        <v>0</v>
      </c>
      <c r="P1437" s="55">
        <v>-575436.52</v>
      </c>
      <c r="Q1437" s="55">
        <v>0</v>
      </c>
      <c r="R1437" s="55">
        <v>-800269.8</v>
      </c>
      <c r="S1437" s="55">
        <v>0</v>
      </c>
      <c r="T1437" s="55">
        <v>-224833.28</v>
      </c>
      <c r="U1437" s="55">
        <v>0</v>
      </c>
      <c r="V1437" s="55">
        <v>-575436.52</v>
      </c>
      <c r="W1437" s="55">
        <v>0</v>
      </c>
      <c r="X1437" s="55">
        <v>-800269.8</v>
      </c>
      <c r="Y1437" s="55">
        <v>0</v>
      </c>
      <c r="Z1437" s="61">
        <f t="shared" si="74"/>
        <v>-5.7543652000000001E-2</v>
      </c>
      <c r="AA1437" s="59" t="str">
        <f>HLOOKUP(F1437,'HY Financials'!$4:$4,1,0)</f>
        <v>HEIOPF</v>
      </c>
    </row>
    <row r="1438" spans="1:27">
      <c r="A1438" s="60">
        <f>IFERROR(VLOOKUP(J1438,'TB mapping'!A:D,4,0),0)</f>
        <v>0</v>
      </c>
      <c r="B1438" s="60">
        <f>IFERROR(VLOOKUP(J1438,'TB mapping'!A:C,3,0),0)</f>
        <v>6.4</v>
      </c>
      <c r="C1438" s="60" t="str">
        <f t="shared" si="72"/>
        <v>HEIOPF0</v>
      </c>
      <c r="D1438" s="60" t="str">
        <f t="shared" si="73"/>
        <v>HEIOPF6.4</v>
      </c>
      <c r="E1438" s="54" t="s">
        <v>790</v>
      </c>
      <c r="F1438" s="54" t="s">
        <v>5</v>
      </c>
      <c r="G1438" s="54" t="s">
        <v>1893</v>
      </c>
      <c r="H1438" s="55">
        <v>550000</v>
      </c>
      <c r="I1438" s="54" t="s">
        <v>846</v>
      </c>
      <c r="J1438" s="392">
        <v>555163</v>
      </c>
      <c r="K1438" s="55">
        <v>0</v>
      </c>
      <c r="L1438" s="54" t="s">
        <v>860</v>
      </c>
      <c r="M1438" s="54" t="s">
        <v>793</v>
      </c>
      <c r="N1438" s="55">
        <v>-4581.5</v>
      </c>
      <c r="O1438" s="55">
        <v>0</v>
      </c>
      <c r="P1438" s="55">
        <v>-7001.06</v>
      </c>
      <c r="Q1438" s="55">
        <v>0</v>
      </c>
      <c r="R1438" s="55">
        <v>-11582.56</v>
      </c>
      <c r="S1438" s="55">
        <v>0</v>
      </c>
      <c r="T1438" s="55">
        <v>-4581.5</v>
      </c>
      <c r="U1438" s="55">
        <v>0</v>
      </c>
      <c r="V1438" s="55">
        <v>-7001.06</v>
      </c>
      <c r="W1438" s="55">
        <v>0</v>
      </c>
      <c r="X1438" s="55">
        <v>-11582.56</v>
      </c>
      <c r="Y1438" s="55">
        <v>0</v>
      </c>
      <c r="Z1438" s="61">
        <f t="shared" si="74"/>
        <v>-7.0010600000000004E-4</v>
      </c>
      <c r="AA1438" s="59" t="str">
        <f>HLOOKUP(F1438,'HY Financials'!$4:$4,1,0)</f>
        <v>HEIOPF</v>
      </c>
    </row>
    <row r="1439" spans="1:27">
      <c r="A1439" s="60">
        <f>IFERROR(VLOOKUP(J1439,'TB mapping'!A:D,4,0),0)</f>
        <v>0</v>
      </c>
      <c r="B1439" s="60">
        <f>IFERROR(VLOOKUP(J1439,'TB mapping'!A:C,3,0),0)</f>
        <v>6.4</v>
      </c>
      <c r="C1439" s="60" t="str">
        <f t="shared" si="72"/>
        <v>HEIOPF0</v>
      </c>
      <c r="D1439" s="60" t="str">
        <f t="shared" si="73"/>
        <v>HEIOPF6.4</v>
      </c>
      <c r="E1439" s="54" t="s">
        <v>790</v>
      </c>
      <c r="F1439" s="54" t="s">
        <v>5</v>
      </c>
      <c r="G1439" s="54" t="s">
        <v>1893</v>
      </c>
      <c r="H1439" s="55">
        <v>550000</v>
      </c>
      <c r="I1439" s="54" t="s">
        <v>846</v>
      </c>
      <c r="J1439" s="392">
        <v>555204</v>
      </c>
      <c r="K1439" s="55">
        <v>0</v>
      </c>
      <c r="L1439" s="54" t="s">
        <v>950</v>
      </c>
      <c r="M1439" s="54" t="s">
        <v>793</v>
      </c>
      <c r="N1439" s="55">
        <v>-46266.89</v>
      </c>
      <c r="O1439" s="55">
        <v>0</v>
      </c>
      <c r="P1439" s="55">
        <v>-187823.35999999999</v>
      </c>
      <c r="Q1439" s="55">
        <v>0</v>
      </c>
      <c r="R1439" s="55">
        <v>-234090.25</v>
      </c>
      <c r="S1439" s="55">
        <v>0</v>
      </c>
      <c r="T1439" s="55">
        <v>-46266.89</v>
      </c>
      <c r="U1439" s="55">
        <v>0</v>
      </c>
      <c r="V1439" s="55">
        <v>-187823.35999999999</v>
      </c>
      <c r="W1439" s="55">
        <v>0</v>
      </c>
      <c r="X1439" s="55">
        <v>-234090.25</v>
      </c>
      <c r="Y1439" s="55">
        <v>0</v>
      </c>
      <c r="Z1439" s="61">
        <f t="shared" si="74"/>
        <v>-1.8782336E-2</v>
      </c>
      <c r="AA1439" s="59" t="str">
        <f>HLOOKUP(F1439,'HY Financials'!$4:$4,1,0)</f>
        <v>HEIOPF</v>
      </c>
    </row>
    <row r="1440" spans="1:27">
      <c r="A1440" s="60">
        <f>IFERROR(VLOOKUP(J1440,'TB mapping'!A:D,4,0),0)</f>
        <v>0</v>
      </c>
      <c r="B1440" s="60">
        <f>IFERROR(VLOOKUP(J1440,'TB mapping'!A:C,3,0),0)</f>
        <v>6.4</v>
      </c>
      <c r="C1440" s="60" t="str">
        <f t="shared" si="72"/>
        <v>HEIOPF0</v>
      </c>
      <c r="D1440" s="60" t="str">
        <f t="shared" si="73"/>
        <v>HEIOPF6.4</v>
      </c>
      <c r="E1440" s="54" t="s">
        <v>790</v>
      </c>
      <c r="F1440" s="54" t="s">
        <v>5</v>
      </c>
      <c r="G1440" s="54" t="s">
        <v>1893</v>
      </c>
      <c r="H1440" s="55">
        <v>550000</v>
      </c>
      <c r="I1440" s="54" t="s">
        <v>846</v>
      </c>
      <c r="J1440" s="392">
        <v>555597</v>
      </c>
      <c r="K1440" s="55">
        <v>0</v>
      </c>
      <c r="L1440" s="54" t="s">
        <v>861</v>
      </c>
      <c r="M1440" s="54" t="s">
        <v>793</v>
      </c>
      <c r="N1440" s="55">
        <v>-1802486.5</v>
      </c>
      <c r="O1440" s="55">
        <v>0</v>
      </c>
      <c r="P1440" s="55">
        <v>-1988366.82</v>
      </c>
      <c r="Q1440" s="55">
        <v>0</v>
      </c>
      <c r="R1440" s="55">
        <v>-3790853.32</v>
      </c>
      <c r="S1440" s="55">
        <v>0</v>
      </c>
      <c r="T1440" s="55">
        <v>-1802486.5</v>
      </c>
      <c r="U1440" s="55">
        <v>0</v>
      </c>
      <c r="V1440" s="55">
        <v>-1988366.82</v>
      </c>
      <c r="W1440" s="55">
        <v>0</v>
      </c>
      <c r="X1440" s="55">
        <v>-3790853.32</v>
      </c>
      <c r="Y1440" s="55">
        <v>0</v>
      </c>
      <c r="Z1440" s="61">
        <f t="shared" si="74"/>
        <v>-0.19883668200000001</v>
      </c>
      <c r="AA1440" s="59" t="str">
        <f>HLOOKUP(F1440,'HY Financials'!$4:$4,1,0)</f>
        <v>HEIOPF</v>
      </c>
    </row>
    <row r="1441" spans="1:27">
      <c r="A1441" s="60">
        <f>IFERROR(VLOOKUP(J1441,'TB mapping'!A:D,4,0),0)</f>
        <v>0</v>
      </c>
      <c r="B1441" s="60">
        <f>IFERROR(VLOOKUP(J1441,'TB mapping'!A:C,3,0),0)</f>
        <v>6.4</v>
      </c>
      <c r="C1441" s="60" t="str">
        <f t="shared" si="72"/>
        <v>HEIOPF0</v>
      </c>
      <c r="D1441" s="60" t="str">
        <f t="shared" si="73"/>
        <v>HEIOPF6.4</v>
      </c>
      <c r="E1441" s="54" t="s">
        <v>790</v>
      </c>
      <c r="F1441" s="54" t="s">
        <v>5</v>
      </c>
      <c r="G1441" s="54" t="s">
        <v>1893</v>
      </c>
      <c r="H1441" s="55">
        <v>550000</v>
      </c>
      <c r="I1441" s="54" t="s">
        <v>846</v>
      </c>
      <c r="J1441" s="392">
        <v>555598</v>
      </c>
      <c r="K1441" s="55">
        <v>0</v>
      </c>
      <c r="L1441" s="54" t="s">
        <v>862</v>
      </c>
      <c r="M1441" s="54" t="s">
        <v>793</v>
      </c>
      <c r="N1441" s="55">
        <v>-1802486.5</v>
      </c>
      <c r="O1441" s="55">
        <v>0</v>
      </c>
      <c r="P1441" s="55">
        <v>-1988366.82</v>
      </c>
      <c r="Q1441" s="55">
        <v>0</v>
      </c>
      <c r="R1441" s="55">
        <v>-3790853.32</v>
      </c>
      <c r="S1441" s="55">
        <v>0</v>
      </c>
      <c r="T1441" s="55">
        <v>-1802486.5</v>
      </c>
      <c r="U1441" s="55">
        <v>0</v>
      </c>
      <c r="V1441" s="55">
        <v>-1988366.82</v>
      </c>
      <c r="W1441" s="55">
        <v>0</v>
      </c>
      <c r="X1441" s="55">
        <v>-3790853.32</v>
      </c>
      <c r="Y1441" s="55">
        <v>0</v>
      </c>
      <c r="Z1441" s="61">
        <f t="shared" si="74"/>
        <v>-0.19883668200000001</v>
      </c>
      <c r="AA1441" s="59" t="str">
        <f>HLOOKUP(F1441,'HY Financials'!$4:$4,1,0)</f>
        <v>HEIOPF</v>
      </c>
    </row>
    <row r="1442" spans="1:27">
      <c r="A1442" s="60">
        <f>IFERROR(VLOOKUP(J1442,'TB mapping'!A:D,4,0),0)</f>
        <v>0</v>
      </c>
      <c r="B1442" s="60">
        <f>IFERROR(VLOOKUP(J1442,'TB mapping'!A:C,3,0),0)</f>
        <v>6.4</v>
      </c>
      <c r="C1442" s="60" t="str">
        <f t="shared" si="72"/>
        <v>HEIOPF0</v>
      </c>
      <c r="D1442" s="60" t="str">
        <f t="shared" si="73"/>
        <v>HEIOPF6.4</v>
      </c>
      <c r="E1442" s="54" t="s">
        <v>790</v>
      </c>
      <c r="F1442" s="54" t="s">
        <v>5</v>
      </c>
      <c r="G1442" s="54" t="s">
        <v>1893</v>
      </c>
      <c r="H1442" s="55">
        <v>550000</v>
      </c>
      <c r="I1442" s="54" t="s">
        <v>846</v>
      </c>
      <c r="J1442" s="392">
        <v>555599</v>
      </c>
      <c r="K1442" s="55">
        <v>0</v>
      </c>
      <c r="L1442" s="54" t="s">
        <v>1487</v>
      </c>
      <c r="M1442" s="54" t="s">
        <v>793</v>
      </c>
      <c r="N1442" s="55">
        <v>0</v>
      </c>
      <c r="O1442" s="55">
        <v>4573.6400000000003</v>
      </c>
      <c r="P1442" s="55">
        <v>0</v>
      </c>
      <c r="Q1442" s="55">
        <v>5451.16</v>
      </c>
      <c r="R1442" s="55">
        <v>0</v>
      </c>
      <c r="S1442" s="55">
        <v>10024.800000000001</v>
      </c>
      <c r="T1442" s="55">
        <v>0</v>
      </c>
      <c r="U1442" s="55">
        <v>4573.6400000000003</v>
      </c>
      <c r="V1442" s="55">
        <v>0</v>
      </c>
      <c r="W1442" s="55">
        <v>5451.16</v>
      </c>
      <c r="X1442" s="55">
        <v>0</v>
      </c>
      <c r="Y1442" s="55">
        <v>10024.800000000001</v>
      </c>
      <c r="Z1442" s="61">
        <f t="shared" si="74"/>
        <v>5.45116E-4</v>
      </c>
      <c r="AA1442" s="59" t="str">
        <f>HLOOKUP(F1442,'HY Financials'!$4:$4,1,0)</f>
        <v>HEIOPF</v>
      </c>
    </row>
    <row r="1443" spans="1:27">
      <c r="A1443" s="60">
        <f>IFERROR(VLOOKUP(J1443,'TB mapping'!A:D,4,0),0)</f>
        <v>0</v>
      </c>
      <c r="B1443" s="60">
        <f>IFERROR(VLOOKUP(J1443,'TB mapping'!A:C,3,0),0)</f>
        <v>6.4</v>
      </c>
      <c r="C1443" s="60" t="str">
        <f t="shared" si="72"/>
        <v>HEIOPF0</v>
      </c>
      <c r="D1443" s="60" t="str">
        <f t="shared" si="73"/>
        <v>HEIOPF6.4</v>
      </c>
      <c r="E1443" s="54" t="s">
        <v>790</v>
      </c>
      <c r="F1443" s="54" t="s">
        <v>5</v>
      </c>
      <c r="G1443" s="54" t="s">
        <v>1893</v>
      </c>
      <c r="H1443" s="55">
        <v>550000</v>
      </c>
      <c r="I1443" s="54" t="s">
        <v>846</v>
      </c>
      <c r="J1443" s="392">
        <v>555600</v>
      </c>
      <c r="K1443" s="55">
        <v>0</v>
      </c>
      <c r="L1443" s="54" t="s">
        <v>1488</v>
      </c>
      <c r="M1443" s="54" t="s">
        <v>793</v>
      </c>
      <c r="N1443" s="55">
        <v>0</v>
      </c>
      <c r="O1443" s="55">
        <v>4573.6400000000003</v>
      </c>
      <c r="P1443" s="55">
        <v>0</v>
      </c>
      <c r="Q1443" s="55">
        <v>5451.16</v>
      </c>
      <c r="R1443" s="55">
        <v>0</v>
      </c>
      <c r="S1443" s="55">
        <v>10024.800000000001</v>
      </c>
      <c r="T1443" s="55">
        <v>0</v>
      </c>
      <c r="U1443" s="55">
        <v>4573.6400000000003</v>
      </c>
      <c r="V1443" s="55">
        <v>0</v>
      </c>
      <c r="W1443" s="55">
        <v>5451.16</v>
      </c>
      <c r="X1443" s="55">
        <v>0</v>
      </c>
      <c r="Y1443" s="55">
        <v>10024.800000000001</v>
      </c>
      <c r="Z1443" s="61">
        <f t="shared" si="74"/>
        <v>5.45116E-4</v>
      </c>
      <c r="AA1443" s="59" t="str">
        <f>HLOOKUP(F1443,'HY Financials'!$4:$4,1,0)</f>
        <v>HEIOPF</v>
      </c>
    </row>
    <row r="1444" spans="1:27">
      <c r="A1444" s="60">
        <f>IFERROR(VLOOKUP(J1444,'TB mapping'!A:D,4,0),0)</f>
        <v>0</v>
      </c>
      <c r="B1444" s="60">
        <f>IFERROR(VLOOKUP(J1444,'TB mapping'!A:C,3,0),0)</f>
        <v>6.4</v>
      </c>
      <c r="C1444" s="60" t="str">
        <f t="shared" si="72"/>
        <v>HEIOPF0</v>
      </c>
      <c r="D1444" s="60" t="str">
        <f t="shared" si="73"/>
        <v>HEIOPF6.4</v>
      </c>
      <c r="E1444" s="54" t="s">
        <v>790</v>
      </c>
      <c r="F1444" s="54" t="s">
        <v>5</v>
      </c>
      <c r="G1444" s="54" t="s">
        <v>1893</v>
      </c>
      <c r="H1444" s="55">
        <v>550000</v>
      </c>
      <c r="I1444" s="54" t="s">
        <v>846</v>
      </c>
      <c r="J1444" s="392">
        <v>555603</v>
      </c>
      <c r="K1444" s="55">
        <v>0</v>
      </c>
      <c r="L1444" s="54" t="s">
        <v>1489</v>
      </c>
      <c r="M1444" s="54" t="s">
        <v>793</v>
      </c>
      <c r="N1444" s="55">
        <v>-191414.94</v>
      </c>
      <c r="O1444" s="55">
        <v>0</v>
      </c>
      <c r="P1444" s="55">
        <v>-314822.21000000002</v>
      </c>
      <c r="Q1444" s="55">
        <v>0</v>
      </c>
      <c r="R1444" s="55">
        <v>-506237.15</v>
      </c>
      <c r="S1444" s="55">
        <v>0</v>
      </c>
      <c r="T1444" s="55">
        <v>-191414.94</v>
      </c>
      <c r="U1444" s="55">
        <v>0</v>
      </c>
      <c r="V1444" s="55">
        <v>-314822.21000000002</v>
      </c>
      <c r="W1444" s="55">
        <v>0</v>
      </c>
      <c r="X1444" s="55">
        <v>-506237.15</v>
      </c>
      <c r="Y1444" s="55">
        <v>0</v>
      </c>
      <c r="Z1444" s="61">
        <f t="shared" si="74"/>
        <v>-3.1482221000000005E-2</v>
      </c>
      <c r="AA1444" s="59" t="str">
        <f>HLOOKUP(F1444,'HY Financials'!$4:$4,1,0)</f>
        <v>HEIOPF</v>
      </c>
    </row>
    <row r="1445" spans="1:27">
      <c r="A1445" s="60">
        <f>IFERROR(VLOOKUP(J1445,'TB mapping'!A:D,4,0),0)</f>
        <v>0</v>
      </c>
      <c r="B1445" s="60">
        <f>IFERROR(VLOOKUP(J1445,'TB mapping'!A:C,3,0),0)</f>
        <v>6.4</v>
      </c>
      <c r="C1445" s="60" t="str">
        <f t="shared" si="72"/>
        <v>HEIOPF0</v>
      </c>
      <c r="D1445" s="60" t="str">
        <f t="shared" si="73"/>
        <v>HEIOPF6.4</v>
      </c>
      <c r="E1445" s="54" t="s">
        <v>790</v>
      </c>
      <c r="F1445" s="54" t="s">
        <v>5</v>
      </c>
      <c r="G1445" s="54" t="s">
        <v>1893</v>
      </c>
      <c r="H1445" s="55">
        <v>550000</v>
      </c>
      <c r="I1445" s="54" t="s">
        <v>846</v>
      </c>
      <c r="J1445" s="392">
        <v>555604</v>
      </c>
      <c r="K1445" s="55">
        <v>0</v>
      </c>
      <c r="L1445" s="54" t="s">
        <v>1490</v>
      </c>
      <c r="M1445" s="54" t="s">
        <v>793</v>
      </c>
      <c r="N1445" s="55">
        <v>-191414.94</v>
      </c>
      <c r="O1445" s="55">
        <v>0</v>
      </c>
      <c r="P1445" s="55">
        <v>-314822.21000000002</v>
      </c>
      <c r="Q1445" s="55">
        <v>0</v>
      </c>
      <c r="R1445" s="55">
        <v>-506237.15</v>
      </c>
      <c r="S1445" s="55">
        <v>0</v>
      </c>
      <c r="T1445" s="55">
        <v>-191414.94</v>
      </c>
      <c r="U1445" s="55">
        <v>0</v>
      </c>
      <c r="V1445" s="55">
        <v>-314822.21000000002</v>
      </c>
      <c r="W1445" s="55">
        <v>0</v>
      </c>
      <c r="X1445" s="55">
        <v>-506237.15</v>
      </c>
      <c r="Y1445" s="55">
        <v>0</v>
      </c>
      <c r="Z1445" s="61">
        <f t="shared" si="74"/>
        <v>-3.1482221000000005E-2</v>
      </c>
      <c r="AA1445" s="59" t="str">
        <f>HLOOKUP(F1445,'HY Financials'!$4:$4,1,0)</f>
        <v>HEIOPF</v>
      </c>
    </row>
    <row r="1446" spans="1:27">
      <c r="A1446" s="60">
        <f>IFERROR(VLOOKUP(J1446,'TB mapping'!A:D,4,0),0)</f>
        <v>0</v>
      </c>
      <c r="B1446" s="60">
        <f>IFERROR(VLOOKUP(J1446,'TB mapping'!A:C,3,0),0)</f>
        <v>6.4</v>
      </c>
      <c r="C1446" s="60" t="str">
        <f t="shared" si="72"/>
        <v>HEIOPF0</v>
      </c>
      <c r="D1446" s="60" t="str">
        <f t="shared" si="73"/>
        <v>HEIOPF6.4</v>
      </c>
      <c r="E1446" s="54" t="s">
        <v>790</v>
      </c>
      <c r="F1446" s="54" t="s">
        <v>5</v>
      </c>
      <c r="G1446" s="54" t="s">
        <v>1893</v>
      </c>
      <c r="H1446" s="55">
        <v>550000</v>
      </c>
      <c r="I1446" s="54" t="s">
        <v>846</v>
      </c>
      <c r="J1446" s="392">
        <v>556653</v>
      </c>
      <c r="K1446" s="55">
        <v>0</v>
      </c>
      <c r="L1446" s="54" t="s">
        <v>2073</v>
      </c>
      <c r="M1446" s="54" t="s">
        <v>793</v>
      </c>
      <c r="N1446" s="55">
        <v>-32794.32</v>
      </c>
      <c r="O1446" s="55">
        <v>0</v>
      </c>
      <c r="P1446" s="55">
        <v>-39047.660000000003</v>
      </c>
      <c r="Q1446" s="55">
        <v>0</v>
      </c>
      <c r="R1446" s="55">
        <v>-71841.98</v>
      </c>
      <c r="S1446" s="55">
        <v>0</v>
      </c>
      <c r="T1446" s="55">
        <v>-32794.32</v>
      </c>
      <c r="U1446" s="55">
        <v>0</v>
      </c>
      <c r="V1446" s="55">
        <v>-39047.660000000003</v>
      </c>
      <c r="W1446" s="55">
        <v>0</v>
      </c>
      <c r="X1446" s="55">
        <v>-71841.98</v>
      </c>
      <c r="Y1446" s="55">
        <v>0</v>
      </c>
      <c r="Z1446" s="61">
        <f t="shared" si="74"/>
        <v>-3.9047660000000005E-3</v>
      </c>
      <c r="AA1446" s="59" t="str">
        <f>HLOOKUP(F1446,'HY Financials'!$4:$4,1,0)</f>
        <v>HEIOPF</v>
      </c>
    </row>
    <row r="1447" spans="1:27">
      <c r="A1447" s="60">
        <f>IFERROR(VLOOKUP(J1447,'TB mapping'!A:D,4,0),0)</f>
        <v>6.2</v>
      </c>
      <c r="B1447" s="60">
        <f>IFERROR(VLOOKUP(J1447,'TB mapping'!A:C,3,0),0)</f>
        <v>6.4</v>
      </c>
      <c r="C1447" s="60" t="str">
        <f t="shared" si="72"/>
        <v>HEIOPF6.2</v>
      </c>
      <c r="D1447" s="60" t="str">
        <f t="shared" si="73"/>
        <v>HEIOPF6.4</v>
      </c>
      <c r="E1447" s="54" t="s">
        <v>790</v>
      </c>
      <c r="F1447" s="54" t="s">
        <v>5</v>
      </c>
      <c r="G1447" s="54" t="s">
        <v>1893</v>
      </c>
      <c r="H1447" s="55">
        <v>555100</v>
      </c>
      <c r="I1447" s="54" t="s">
        <v>863</v>
      </c>
      <c r="J1447" s="392">
        <v>555100</v>
      </c>
      <c r="K1447" s="55">
        <v>0</v>
      </c>
      <c r="L1447" s="54" t="s">
        <v>864</v>
      </c>
      <c r="M1447" s="54" t="s">
        <v>793</v>
      </c>
      <c r="N1447" s="55">
        <v>-20027624.960000001</v>
      </c>
      <c r="O1447" s="55">
        <v>0</v>
      </c>
      <c r="P1447" s="55">
        <v>-22093001.02</v>
      </c>
      <c r="Q1447" s="55">
        <v>0</v>
      </c>
      <c r="R1447" s="55">
        <v>-42120625.979999997</v>
      </c>
      <c r="S1447" s="55">
        <v>0</v>
      </c>
      <c r="T1447" s="55">
        <v>-20027624.960000001</v>
      </c>
      <c r="U1447" s="55">
        <v>0</v>
      </c>
      <c r="V1447" s="55">
        <v>-22093001.02</v>
      </c>
      <c r="W1447" s="55">
        <v>0</v>
      </c>
      <c r="X1447" s="55">
        <v>-42120625.979999997</v>
      </c>
      <c r="Y1447" s="55">
        <v>0</v>
      </c>
      <c r="Z1447" s="61">
        <f t="shared" si="74"/>
        <v>-2.2093001019999998</v>
      </c>
      <c r="AA1447" s="59" t="str">
        <f>HLOOKUP(F1447,'HY Financials'!$4:$4,1,0)</f>
        <v>HEIOPF</v>
      </c>
    </row>
    <row r="1448" spans="1:27">
      <c r="A1448" s="60">
        <f>IFERROR(VLOOKUP(J1448,'TB mapping'!A:D,4,0),0)</f>
        <v>6.2</v>
      </c>
      <c r="B1448" s="60">
        <f>IFERROR(VLOOKUP(J1448,'TB mapping'!A:C,3,0),0)</f>
        <v>6.4</v>
      </c>
      <c r="C1448" s="60" t="str">
        <f t="shared" si="72"/>
        <v>HEIOPF6.2</v>
      </c>
      <c r="D1448" s="60" t="str">
        <f t="shared" si="73"/>
        <v>HEIOPF6.4</v>
      </c>
      <c r="E1448" s="54" t="s">
        <v>790</v>
      </c>
      <c r="F1448" s="54" t="s">
        <v>5</v>
      </c>
      <c r="G1448" s="54" t="s">
        <v>1893</v>
      </c>
      <c r="H1448" s="55">
        <v>555100</v>
      </c>
      <c r="I1448" s="54" t="s">
        <v>863</v>
      </c>
      <c r="J1448" s="392">
        <v>555329</v>
      </c>
      <c r="K1448" s="55">
        <v>0</v>
      </c>
      <c r="L1448" s="54" t="s">
        <v>1491</v>
      </c>
      <c r="M1448" s="54" t="s">
        <v>793</v>
      </c>
      <c r="N1448" s="55">
        <v>0</v>
      </c>
      <c r="O1448" s="55">
        <v>50817.64</v>
      </c>
      <c r="P1448" s="55">
        <v>0</v>
      </c>
      <c r="Q1448" s="55">
        <v>60568.7</v>
      </c>
      <c r="R1448" s="55">
        <v>0</v>
      </c>
      <c r="S1448" s="55">
        <v>111386.34</v>
      </c>
      <c r="T1448" s="55">
        <v>0</v>
      </c>
      <c r="U1448" s="55">
        <v>50817.64</v>
      </c>
      <c r="V1448" s="55">
        <v>0</v>
      </c>
      <c r="W1448" s="55">
        <v>60568.7</v>
      </c>
      <c r="X1448" s="55">
        <v>0</v>
      </c>
      <c r="Y1448" s="55">
        <v>111386.34</v>
      </c>
      <c r="Z1448" s="61">
        <f t="shared" si="74"/>
        <v>6.0568699999999998E-3</v>
      </c>
      <c r="AA1448" s="59" t="str">
        <f>HLOOKUP(F1448,'HY Financials'!$4:$4,1,0)</f>
        <v>HEIOPF</v>
      </c>
    </row>
    <row r="1449" spans="1:27">
      <c r="A1449" s="60">
        <f>IFERROR(VLOOKUP(J1449,'TB mapping'!A:D,4,0),0)</f>
        <v>6.2</v>
      </c>
      <c r="B1449" s="60">
        <f>IFERROR(VLOOKUP(J1449,'TB mapping'!A:C,3,0),0)</f>
        <v>6.4</v>
      </c>
      <c r="C1449" s="60" t="str">
        <f t="shared" si="72"/>
        <v>HEIOPF6.2</v>
      </c>
      <c r="D1449" s="60" t="str">
        <f t="shared" si="73"/>
        <v>HEIOPF6.4</v>
      </c>
      <c r="E1449" s="54" t="s">
        <v>790</v>
      </c>
      <c r="F1449" s="54" t="s">
        <v>5</v>
      </c>
      <c r="G1449" s="54" t="s">
        <v>1893</v>
      </c>
      <c r="H1449" s="55">
        <v>555100</v>
      </c>
      <c r="I1449" s="54" t="s">
        <v>863</v>
      </c>
      <c r="J1449" s="392">
        <v>555526</v>
      </c>
      <c r="K1449" s="55">
        <v>0</v>
      </c>
      <c r="L1449" s="54" t="s">
        <v>1492</v>
      </c>
      <c r="M1449" s="54" t="s">
        <v>793</v>
      </c>
      <c r="N1449" s="55">
        <v>-2126883.94</v>
      </c>
      <c r="O1449" s="55">
        <v>0</v>
      </c>
      <c r="P1449" s="55">
        <v>-3497994.45</v>
      </c>
      <c r="Q1449" s="55">
        <v>0</v>
      </c>
      <c r="R1449" s="55">
        <v>-5624878.3899999997</v>
      </c>
      <c r="S1449" s="55">
        <v>0</v>
      </c>
      <c r="T1449" s="55">
        <v>-2126883.94</v>
      </c>
      <c r="U1449" s="55">
        <v>0</v>
      </c>
      <c r="V1449" s="55">
        <v>-3497994.45</v>
      </c>
      <c r="W1449" s="55">
        <v>0</v>
      </c>
      <c r="X1449" s="55">
        <v>-5624878.3899999997</v>
      </c>
      <c r="Y1449" s="55">
        <v>0</v>
      </c>
      <c r="Z1449" s="61">
        <f t="shared" si="74"/>
        <v>-0.34979944500000004</v>
      </c>
      <c r="AA1449" s="59" t="str">
        <f>HLOOKUP(F1449,'HY Financials'!$4:$4,1,0)</f>
        <v>HEIOPF</v>
      </c>
    </row>
    <row r="1450" spans="1:27">
      <c r="A1450" s="60">
        <f>IFERROR(VLOOKUP(J1450,'TB mapping'!A:D,4,0),0)</f>
        <v>0</v>
      </c>
      <c r="B1450" s="60" t="str">
        <f>IFERROR(VLOOKUP(J1450,'TB mapping'!A:C,3,0),0)</f>
        <v>ignore</v>
      </c>
      <c r="C1450" s="60" t="str">
        <f t="shared" si="72"/>
        <v>HEIOPF0</v>
      </c>
      <c r="D1450" s="60" t="str">
        <f t="shared" si="73"/>
        <v>HEIOPFignore</v>
      </c>
      <c r="E1450" s="54" t="s">
        <v>790</v>
      </c>
      <c r="F1450" s="54" t="s">
        <v>5</v>
      </c>
      <c r="G1450" s="54" t="s">
        <v>1893</v>
      </c>
      <c r="H1450" s="55">
        <v>555300</v>
      </c>
      <c r="I1450" s="54" t="s">
        <v>951</v>
      </c>
      <c r="J1450" s="55">
        <v>554346</v>
      </c>
      <c r="K1450" s="55">
        <v>0</v>
      </c>
      <c r="L1450" s="54" t="s">
        <v>1073</v>
      </c>
      <c r="M1450" s="54" t="s">
        <v>793</v>
      </c>
      <c r="N1450" s="55">
        <v>0</v>
      </c>
      <c r="O1450" s="55">
        <v>0</v>
      </c>
      <c r="P1450" s="55">
        <v>-709958.63</v>
      </c>
      <c r="Q1450" s="55">
        <v>0</v>
      </c>
      <c r="R1450" s="55">
        <v>-709958.63</v>
      </c>
      <c r="S1450" s="55">
        <v>0</v>
      </c>
      <c r="T1450" s="55">
        <v>0</v>
      </c>
      <c r="U1450" s="55">
        <v>0</v>
      </c>
      <c r="V1450" s="55">
        <v>-709958.63</v>
      </c>
      <c r="W1450" s="55">
        <v>0</v>
      </c>
      <c r="X1450" s="55">
        <v>-709958.63</v>
      </c>
      <c r="Y1450" s="55">
        <v>0</v>
      </c>
      <c r="Z1450" s="61">
        <f t="shared" si="74"/>
        <v>-7.0995863000000006E-2</v>
      </c>
      <c r="AA1450" s="59" t="str">
        <f>HLOOKUP(F1450,'HY Financials'!$4:$4,1,0)</f>
        <v>HEIOPF</v>
      </c>
    </row>
    <row r="1451" spans="1:27">
      <c r="A1451" s="60" t="str">
        <f>IFERROR(VLOOKUP(J1451,'TB mapping'!A:D,4,0),0)</f>
        <v>Ignore</v>
      </c>
      <c r="B1451" s="60" t="str">
        <f>IFERROR(VLOOKUP(J1451,'TB mapping'!A:C,3,0),0)</f>
        <v>Ignore</v>
      </c>
      <c r="C1451" s="60" t="str">
        <f t="shared" si="72"/>
        <v>HELMCFIgnore</v>
      </c>
      <c r="D1451" s="60" t="str">
        <f t="shared" si="73"/>
        <v>HELMCFIgnore</v>
      </c>
      <c r="E1451" s="54" t="s">
        <v>790</v>
      </c>
      <c r="F1451" s="54" t="s">
        <v>1408</v>
      </c>
      <c r="G1451" s="54" t="s">
        <v>1409</v>
      </c>
      <c r="H1451" s="55">
        <v>101000</v>
      </c>
      <c r="I1451" s="54" t="s">
        <v>987</v>
      </c>
      <c r="J1451" s="55">
        <v>101100</v>
      </c>
      <c r="K1451" s="55">
        <v>0</v>
      </c>
      <c r="L1451" s="54" t="s">
        <v>988</v>
      </c>
      <c r="M1451" s="54" t="s">
        <v>793</v>
      </c>
      <c r="N1451" s="55">
        <v>-3236027082.98</v>
      </c>
      <c r="O1451" s="55">
        <v>0</v>
      </c>
      <c r="P1451" s="55">
        <v>-40202932.579999998</v>
      </c>
      <c r="Q1451" s="55">
        <v>0</v>
      </c>
      <c r="R1451" s="55">
        <v>-3276230015.5599999</v>
      </c>
      <c r="S1451" s="55">
        <v>0</v>
      </c>
      <c r="T1451" s="55">
        <v>-3236027082.98</v>
      </c>
      <c r="U1451" s="55">
        <v>0</v>
      </c>
      <c r="V1451" s="55">
        <v>-40202932.579999998</v>
      </c>
      <c r="W1451" s="55">
        <v>0</v>
      </c>
      <c r="X1451" s="55">
        <v>-3276230015.5599999</v>
      </c>
      <c r="Y1451" s="55">
        <v>0</v>
      </c>
      <c r="Z1451" s="61">
        <f t="shared" si="74"/>
        <v>-4.0202932579999997</v>
      </c>
      <c r="AA1451" s="59" t="str">
        <f>HLOOKUP(F1451,'HY Financials'!$4:$4,1,0)</f>
        <v>HELMCF</v>
      </c>
    </row>
    <row r="1452" spans="1:27">
      <c r="A1452" s="60">
        <f>IFERROR(VLOOKUP(J1452,'TB mapping'!A:D,4,0),0)</f>
        <v>0</v>
      </c>
      <c r="B1452" s="60">
        <f>IFERROR(VLOOKUP(J1452,'TB mapping'!A:C,3,0),0)</f>
        <v>0</v>
      </c>
      <c r="C1452" s="60" t="str">
        <f t="shared" si="72"/>
        <v>HELMCF0</v>
      </c>
      <c r="D1452" s="60" t="str">
        <f t="shared" si="73"/>
        <v>HELMCF0</v>
      </c>
      <c r="E1452" s="54" t="s">
        <v>790</v>
      </c>
      <c r="F1452" s="54" t="s">
        <v>1408</v>
      </c>
      <c r="G1452" s="54" t="s">
        <v>1409</v>
      </c>
      <c r="H1452" s="55">
        <v>102000</v>
      </c>
      <c r="I1452" s="54" t="s">
        <v>791</v>
      </c>
      <c r="J1452" s="55">
        <v>102230</v>
      </c>
      <c r="K1452" s="55">
        <v>0</v>
      </c>
      <c r="L1452" s="54" t="s">
        <v>1803</v>
      </c>
      <c r="M1452" s="54" t="s">
        <v>793</v>
      </c>
      <c r="N1452" s="55">
        <v>-44252506.119999997</v>
      </c>
      <c r="O1452" s="55">
        <v>0</v>
      </c>
      <c r="P1452" s="55">
        <v>0</v>
      </c>
      <c r="Q1452" s="55">
        <v>44252506.119999997</v>
      </c>
      <c r="R1452" s="55">
        <v>0</v>
      </c>
      <c r="S1452" s="55">
        <v>0</v>
      </c>
      <c r="T1452" s="55">
        <v>-44252506.119999997</v>
      </c>
      <c r="U1452" s="55">
        <v>0</v>
      </c>
      <c r="V1452" s="55">
        <v>0</v>
      </c>
      <c r="W1452" s="55">
        <v>44252506.119999997</v>
      </c>
      <c r="X1452" s="55">
        <v>0</v>
      </c>
      <c r="Y1452" s="55">
        <v>0</v>
      </c>
      <c r="Z1452" s="61">
        <f t="shared" si="74"/>
        <v>4.4252506120000001</v>
      </c>
      <c r="AA1452" s="59" t="str">
        <f>HLOOKUP(F1452,'HY Financials'!$4:$4,1,0)</f>
        <v>HELMCF</v>
      </c>
    </row>
    <row r="1453" spans="1:27">
      <c r="A1453" s="60" t="str">
        <f>IFERROR(VLOOKUP(J1453,'TB mapping'!A:D,4,0),0)</f>
        <v>Ignore</v>
      </c>
      <c r="B1453" s="60" t="str">
        <f>IFERROR(VLOOKUP(J1453,'TB mapping'!A:C,3,0),0)</f>
        <v>Ignore</v>
      </c>
      <c r="C1453" s="60" t="str">
        <f t="shared" si="72"/>
        <v>HELMCFIgnore</v>
      </c>
      <c r="D1453" s="60" t="str">
        <f t="shared" si="73"/>
        <v>HELMCFIgnore</v>
      </c>
      <c r="E1453" s="54" t="s">
        <v>790</v>
      </c>
      <c r="F1453" s="54" t="s">
        <v>1408</v>
      </c>
      <c r="G1453" s="54" t="s">
        <v>1409</v>
      </c>
      <c r="H1453" s="55">
        <v>110000</v>
      </c>
      <c r="I1453" s="54" t="s">
        <v>795</v>
      </c>
      <c r="J1453" s="55">
        <v>103122</v>
      </c>
      <c r="K1453" s="55">
        <v>0</v>
      </c>
      <c r="L1453" s="54" t="s">
        <v>1343</v>
      </c>
      <c r="M1453" s="54" t="s">
        <v>793</v>
      </c>
      <c r="N1453" s="55">
        <v>-150000</v>
      </c>
      <c r="O1453" s="55">
        <v>0</v>
      </c>
      <c r="P1453" s="55">
        <v>0</v>
      </c>
      <c r="Q1453" s="55">
        <v>150000</v>
      </c>
      <c r="R1453" s="55">
        <v>0</v>
      </c>
      <c r="S1453" s="55">
        <v>0</v>
      </c>
      <c r="T1453" s="55">
        <v>-150000</v>
      </c>
      <c r="U1453" s="55">
        <v>0</v>
      </c>
      <c r="V1453" s="55">
        <v>0</v>
      </c>
      <c r="W1453" s="55">
        <v>150000</v>
      </c>
      <c r="X1453" s="55">
        <v>0</v>
      </c>
      <c r="Y1453" s="55">
        <v>0</v>
      </c>
      <c r="Z1453" s="61">
        <f t="shared" si="74"/>
        <v>1.4999999999999999E-2</v>
      </c>
      <c r="AA1453" s="59" t="str">
        <f>HLOOKUP(F1453,'HY Financials'!$4:$4,1,0)</f>
        <v>HELMCF</v>
      </c>
    </row>
    <row r="1454" spans="1:27">
      <c r="A1454" s="60">
        <f>IFERROR(VLOOKUP(J1454,'TB mapping'!A:D,4,0),0)</f>
        <v>0</v>
      </c>
      <c r="B1454" s="60">
        <f>IFERROR(VLOOKUP(J1454,'TB mapping'!A:C,3,0),0)</f>
        <v>0</v>
      </c>
      <c r="C1454" s="60" t="str">
        <f t="shared" si="72"/>
        <v>HELMCF0</v>
      </c>
      <c r="D1454" s="60" t="str">
        <f t="shared" si="73"/>
        <v>HELMCF0</v>
      </c>
      <c r="E1454" s="54" t="s">
        <v>790</v>
      </c>
      <c r="F1454" s="54" t="s">
        <v>1408</v>
      </c>
      <c r="G1454" s="54" t="s">
        <v>1409</v>
      </c>
      <c r="H1454" s="55">
        <v>110000</v>
      </c>
      <c r="I1454" s="54" t="s">
        <v>795</v>
      </c>
      <c r="J1454" s="55">
        <v>110114</v>
      </c>
      <c r="K1454" s="55">
        <v>0</v>
      </c>
      <c r="L1454" s="54" t="s">
        <v>2304</v>
      </c>
      <c r="M1454" s="54" t="s">
        <v>793</v>
      </c>
      <c r="N1454" s="55">
        <v>0</v>
      </c>
      <c r="O1454" s="55">
        <v>0</v>
      </c>
      <c r="P1454" s="55">
        <v>-700000</v>
      </c>
      <c r="Q1454" s="55">
        <v>0</v>
      </c>
      <c r="R1454" s="55">
        <v>-700000</v>
      </c>
      <c r="S1454" s="55">
        <v>0</v>
      </c>
      <c r="T1454" s="55">
        <v>0</v>
      </c>
      <c r="U1454" s="55">
        <v>0</v>
      </c>
      <c r="V1454" s="55">
        <v>-700000</v>
      </c>
      <c r="W1454" s="55">
        <v>0</v>
      </c>
      <c r="X1454" s="55">
        <v>-700000</v>
      </c>
      <c r="Y1454" s="55">
        <v>0</v>
      </c>
      <c r="Z1454" s="61">
        <f t="shared" si="74"/>
        <v>-7.0000000000000007E-2</v>
      </c>
      <c r="AA1454" s="59" t="str">
        <f>HLOOKUP(F1454,'HY Financials'!$4:$4,1,0)</f>
        <v>HELMCF</v>
      </c>
    </row>
    <row r="1455" spans="1:27">
      <c r="A1455" s="60" t="str">
        <f>IFERROR(VLOOKUP(J1455,'TB mapping'!A:D,4,0),0)</f>
        <v>Ignore</v>
      </c>
      <c r="B1455" s="60" t="str">
        <f>IFERROR(VLOOKUP(J1455,'TB mapping'!A:C,3,0),0)</f>
        <v>Ignore</v>
      </c>
      <c r="C1455" s="60" t="str">
        <f t="shared" si="72"/>
        <v>HELMCFIgnore</v>
      </c>
      <c r="D1455" s="60" t="str">
        <f t="shared" si="73"/>
        <v>HELMCFIgnore</v>
      </c>
      <c r="E1455" s="54" t="s">
        <v>790</v>
      </c>
      <c r="F1455" s="54" t="s">
        <v>1408</v>
      </c>
      <c r="G1455" s="54" t="s">
        <v>1409</v>
      </c>
      <c r="H1455" s="55">
        <v>110000</v>
      </c>
      <c r="I1455" s="54" t="s">
        <v>795</v>
      </c>
      <c r="J1455" s="55">
        <v>110119</v>
      </c>
      <c r="K1455" s="55">
        <v>0</v>
      </c>
      <c r="L1455" s="54" t="s">
        <v>796</v>
      </c>
      <c r="M1455" s="54" t="s">
        <v>793</v>
      </c>
      <c r="N1455" s="55">
        <v>-164134</v>
      </c>
      <c r="O1455" s="55">
        <v>0</v>
      </c>
      <c r="P1455" s="55">
        <v>0</v>
      </c>
      <c r="Q1455" s="55">
        <v>164134</v>
      </c>
      <c r="R1455" s="55">
        <v>0</v>
      </c>
      <c r="S1455" s="55">
        <v>0</v>
      </c>
      <c r="T1455" s="55">
        <v>-164134</v>
      </c>
      <c r="U1455" s="55">
        <v>0</v>
      </c>
      <c r="V1455" s="55">
        <v>0</v>
      </c>
      <c r="W1455" s="55">
        <v>164134</v>
      </c>
      <c r="X1455" s="55">
        <v>0</v>
      </c>
      <c r="Y1455" s="55">
        <v>0</v>
      </c>
      <c r="Z1455" s="61">
        <f t="shared" si="74"/>
        <v>1.6413400000000002E-2</v>
      </c>
      <c r="AA1455" s="59" t="str">
        <f>HLOOKUP(F1455,'HY Financials'!$4:$4,1,0)</f>
        <v>HELMCF</v>
      </c>
    </row>
    <row r="1456" spans="1:27">
      <c r="A1456" s="60" t="str">
        <f>IFERROR(VLOOKUP(J1456,'TB mapping'!A:D,4,0),0)</f>
        <v>Ignore</v>
      </c>
      <c r="B1456" s="60" t="str">
        <f>IFERROR(VLOOKUP(J1456,'TB mapping'!A:C,3,0),0)</f>
        <v>Ignore</v>
      </c>
      <c r="C1456" s="60" t="str">
        <f t="shared" si="72"/>
        <v>HELMCFIgnore</v>
      </c>
      <c r="D1456" s="60" t="str">
        <f t="shared" si="73"/>
        <v>HELMCFIgnore</v>
      </c>
      <c r="E1456" s="54" t="s">
        <v>790</v>
      </c>
      <c r="F1456" s="54" t="s">
        <v>1408</v>
      </c>
      <c r="G1456" s="54" t="s">
        <v>1409</v>
      </c>
      <c r="H1456" s="55">
        <v>110000</v>
      </c>
      <c r="I1456" s="54" t="s">
        <v>795</v>
      </c>
      <c r="J1456" s="55">
        <v>110247</v>
      </c>
      <c r="K1456" s="55">
        <v>0</v>
      </c>
      <c r="L1456" s="54" t="s">
        <v>1344</v>
      </c>
      <c r="M1456" s="54" t="s">
        <v>793</v>
      </c>
      <c r="N1456" s="55">
        <v>-45092220.399999999</v>
      </c>
      <c r="O1456" s="55">
        <v>0</v>
      </c>
      <c r="P1456" s="55">
        <v>-12995126.720000001</v>
      </c>
      <c r="Q1456" s="55">
        <v>0</v>
      </c>
      <c r="R1456" s="55">
        <v>-58087347.119999997</v>
      </c>
      <c r="S1456" s="55">
        <v>0</v>
      </c>
      <c r="T1456" s="55">
        <v>-45092220.399999999</v>
      </c>
      <c r="U1456" s="55">
        <v>0</v>
      </c>
      <c r="V1456" s="55">
        <v>-12995126.720000001</v>
      </c>
      <c r="W1456" s="55">
        <v>0</v>
      </c>
      <c r="X1456" s="55">
        <v>-58087347.119999997</v>
      </c>
      <c r="Y1456" s="55">
        <v>0</v>
      </c>
      <c r="Z1456" s="61">
        <f t="shared" si="74"/>
        <v>-1.2995126720000001</v>
      </c>
      <c r="AA1456" s="59" t="str">
        <f>HLOOKUP(F1456,'HY Financials'!$4:$4,1,0)</f>
        <v>HELMCF</v>
      </c>
    </row>
    <row r="1457" spans="1:28">
      <c r="A1457" s="60" t="str">
        <f>IFERROR(VLOOKUP(J1457,'TB mapping'!A:D,4,0),0)</f>
        <v>Ignore</v>
      </c>
      <c r="B1457" s="60" t="str">
        <f>IFERROR(VLOOKUP(J1457,'TB mapping'!A:C,3,0),0)</f>
        <v>Ignore</v>
      </c>
      <c r="C1457" s="60" t="str">
        <f t="shared" si="72"/>
        <v>HELMCFIgnore</v>
      </c>
      <c r="D1457" s="60" t="str">
        <f t="shared" si="73"/>
        <v>HELMCFIgnore</v>
      </c>
      <c r="E1457" s="54" t="s">
        <v>790</v>
      </c>
      <c r="F1457" s="54" t="s">
        <v>1408</v>
      </c>
      <c r="G1457" s="54" t="s">
        <v>1409</v>
      </c>
      <c r="H1457" s="55">
        <v>132000</v>
      </c>
      <c r="I1457" s="54" t="s">
        <v>797</v>
      </c>
      <c r="J1457" s="55">
        <v>132100</v>
      </c>
      <c r="K1457" s="55">
        <v>0</v>
      </c>
      <c r="L1457" s="54" t="s">
        <v>989</v>
      </c>
      <c r="M1457" s="54" t="s">
        <v>793</v>
      </c>
      <c r="N1457" s="55">
        <v>-4299150</v>
      </c>
      <c r="O1457" s="55">
        <v>0</v>
      </c>
      <c r="P1457" s="55">
        <v>0</v>
      </c>
      <c r="Q1457" s="55">
        <v>3924150</v>
      </c>
      <c r="R1457" s="55">
        <v>-375000</v>
      </c>
      <c r="S1457" s="55">
        <v>0</v>
      </c>
      <c r="T1457" s="55">
        <v>-4299150</v>
      </c>
      <c r="U1457" s="55">
        <v>0</v>
      </c>
      <c r="V1457" s="55">
        <v>0</v>
      </c>
      <c r="W1457" s="55">
        <v>3924150</v>
      </c>
      <c r="X1457" s="55">
        <v>-375000</v>
      </c>
      <c r="Y1457" s="55">
        <v>0</v>
      </c>
      <c r="Z1457" s="61">
        <f t="shared" si="74"/>
        <v>0.39241500000000001</v>
      </c>
      <c r="AA1457" s="59" t="str">
        <f>HLOOKUP(F1457,'HY Financials'!$4:$4,1,0)</f>
        <v>HELMCF</v>
      </c>
    </row>
    <row r="1458" spans="1:28">
      <c r="A1458" s="60" t="str">
        <f>IFERROR(VLOOKUP(J1458,'TB mapping'!A:D,4,0),0)</f>
        <v>Ignore</v>
      </c>
      <c r="B1458" s="60" t="str">
        <f>IFERROR(VLOOKUP(J1458,'TB mapping'!A:C,3,0),0)</f>
        <v>Ignore</v>
      </c>
      <c r="C1458" s="60" t="str">
        <f t="shared" si="72"/>
        <v>HELMCFIgnore</v>
      </c>
      <c r="D1458" s="60" t="str">
        <f t="shared" si="73"/>
        <v>HELMCFIgnore</v>
      </c>
      <c r="E1458" s="54" t="s">
        <v>790</v>
      </c>
      <c r="F1458" s="54" t="s">
        <v>1408</v>
      </c>
      <c r="G1458" s="54" t="s">
        <v>1409</v>
      </c>
      <c r="H1458" s="55">
        <v>132000</v>
      </c>
      <c r="I1458" s="54" t="s">
        <v>797</v>
      </c>
      <c r="J1458" s="55">
        <v>132121</v>
      </c>
      <c r="K1458" s="55">
        <v>0</v>
      </c>
      <c r="L1458" s="54" t="s">
        <v>990</v>
      </c>
      <c r="M1458" s="54" t="s">
        <v>793</v>
      </c>
      <c r="N1458" s="55">
        <v>0</v>
      </c>
      <c r="O1458" s="55">
        <v>234500</v>
      </c>
      <c r="P1458" s="55">
        <v>0</v>
      </c>
      <c r="Q1458" s="55">
        <v>88100</v>
      </c>
      <c r="R1458" s="55">
        <v>0</v>
      </c>
      <c r="S1458" s="55">
        <v>322600</v>
      </c>
      <c r="T1458" s="55">
        <v>0</v>
      </c>
      <c r="U1458" s="55">
        <v>234500</v>
      </c>
      <c r="V1458" s="55">
        <v>0</v>
      </c>
      <c r="W1458" s="55">
        <v>88100</v>
      </c>
      <c r="X1458" s="55">
        <v>0</v>
      </c>
      <c r="Y1458" s="55">
        <v>322600</v>
      </c>
      <c r="Z1458" s="61">
        <f t="shared" si="74"/>
        <v>8.8100000000000001E-3</v>
      </c>
      <c r="AA1458" s="59" t="str">
        <f>HLOOKUP(F1458,'HY Financials'!$4:$4,1,0)</f>
        <v>HELMCF</v>
      </c>
    </row>
    <row r="1459" spans="1:28">
      <c r="A1459" s="60" t="str">
        <f>IFERROR(VLOOKUP(J1459,'TB mapping'!A:D,4,0),0)</f>
        <v>Ignore</v>
      </c>
      <c r="B1459" s="60" t="str">
        <f>IFERROR(VLOOKUP(J1459,'TB mapping'!A:C,3,0),0)</f>
        <v>Ignore</v>
      </c>
      <c r="C1459" s="60" t="str">
        <f t="shared" si="72"/>
        <v>HELMCFIgnore</v>
      </c>
      <c r="D1459" s="60" t="str">
        <f t="shared" si="73"/>
        <v>HELMCFIgnore</v>
      </c>
      <c r="E1459" s="54" t="s">
        <v>790</v>
      </c>
      <c r="F1459" s="54" t="s">
        <v>1408</v>
      </c>
      <c r="G1459" s="54" t="s">
        <v>1409</v>
      </c>
      <c r="H1459" s="55">
        <v>132000</v>
      </c>
      <c r="I1459" s="54" t="s">
        <v>797</v>
      </c>
      <c r="J1459" s="55">
        <v>132124</v>
      </c>
      <c r="K1459" s="55">
        <v>0</v>
      </c>
      <c r="L1459" s="54" t="s">
        <v>884</v>
      </c>
      <c r="M1459" s="54" t="s">
        <v>793</v>
      </c>
      <c r="N1459" s="55">
        <v>0</v>
      </c>
      <c r="O1459" s="55">
        <v>598921.96</v>
      </c>
      <c r="P1459" s="55">
        <v>-1005789.2</v>
      </c>
      <c r="Q1459" s="55">
        <v>0</v>
      </c>
      <c r="R1459" s="55">
        <v>-406867.24</v>
      </c>
      <c r="S1459" s="55">
        <v>0</v>
      </c>
      <c r="T1459" s="55">
        <v>0</v>
      </c>
      <c r="U1459" s="55">
        <v>598921.96</v>
      </c>
      <c r="V1459" s="55">
        <v>-1005789.2</v>
      </c>
      <c r="W1459" s="55">
        <v>0</v>
      </c>
      <c r="X1459" s="55">
        <v>-406867.24</v>
      </c>
      <c r="Y1459" s="55">
        <v>0</v>
      </c>
      <c r="Z1459" s="61">
        <f t="shared" si="74"/>
        <v>-0.10057892</v>
      </c>
      <c r="AA1459" s="59" t="str">
        <f>HLOOKUP(F1459,'HY Financials'!$4:$4,1,0)</f>
        <v>HELMCF</v>
      </c>
    </row>
    <row r="1460" spans="1:28">
      <c r="A1460" s="60" t="str">
        <f>IFERROR(VLOOKUP(J1460,'TB mapping'!A:D,4,0),0)</f>
        <v>Ignore</v>
      </c>
      <c r="B1460" s="60" t="str">
        <f>IFERROR(VLOOKUP(J1460,'TB mapping'!A:C,3,0),0)</f>
        <v>Ignore</v>
      </c>
      <c r="C1460" s="60" t="str">
        <f t="shared" si="72"/>
        <v>HELMCFIgnore</v>
      </c>
      <c r="D1460" s="60" t="str">
        <f t="shared" si="73"/>
        <v>HELMCFIgnore</v>
      </c>
      <c r="E1460" s="54" t="s">
        <v>790</v>
      </c>
      <c r="F1460" s="54" t="s">
        <v>1408</v>
      </c>
      <c r="G1460" s="54" t="s">
        <v>1409</v>
      </c>
      <c r="H1460" s="55">
        <v>132000</v>
      </c>
      <c r="I1460" s="54" t="s">
        <v>797</v>
      </c>
      <c r="J1460" s="55">
        <v>132150</v>
      </c>
      <c r="K1460" s="55">
        <v>0</v>
      </c>
      <c r="L1460" s="54" t="s">
        <v>991</v>
      </c>
      <c r="M1460" s="54" t="s">
        <v>793</v>
      </c>
      <c r="N1460" s="55">
        <v>0</v>
      </c>
      <c r="O1460" s="55">
        <v>0</v>
      </c>
      <c r="P1460" s="55">
        <v>-45574440.369999997</v>
      </c>
      <c r="Q1460" s="55">
        <v>0</v>
      </c>
      <c r="R1460" s="55">
        <v>-45574440.369999997</v>
      </c>
      <c r="S1460" s="55">
        <v>0</v>
      </c>
      <c r="T1460" s="55">
        <v>0</v>
      </c>
      <c r="U1460" s="55">
        <v>0</v>
      </c>
      <c r="V1460" s="55">
        <v>-45574440.369999997</v>
      </c>
      <c r="W1460" s="55">
        <v>0</v>
      </c>
      <c r="X1460" s="55">
        <v>-45574440.369999997</v>
      </c>
      <c r="Y1460" s="55">
        <v>0</v>
      </c>
      <c r="Z1460" s="61">
        <f t="shared" si="74"/>
        <v>-4.5574440369999998</v>
      </c>
      <c r="AA1460" s="59" t="str">
        <f>HLOOKUP(F1460,'HY Financials'!$4:$4,1,0)</f>
        <v>HELMCF</v>
      </c>
    </row>
    <row r="1461" spans="1:28">
      <c r="A1461" s="60" t="str">
        <f>IFERROR(VLOOKUP(J1461,'TB mapping'!A:D,4,0),0)</f>
        <v>Ignore</v>
      </c>
      <c r="B1461" s="60" t="str">
        <f>IFERROR(VLOOKUP(J1461,'TB mapping'!A:C,3,0),0)</f>
        <v>Ignore</v>
      </c>
      <c r="C1461" s="60" t="str">
        <f t="shared" si="72"/>
        <v>HELMCFIgnore</v>
      </c>
      <c r="D1461" s="60" t="str">
        <f t="shared" si="73"/>
        <v>HELMCFIgnore</v>
      </c>
      <c r="E1461" s="54" t="s">
        <v>790</v>
      </c>
      <c r="F1461" s="54" t="s">
        <v>1408</v>
      </c>
      <c r="G1461" s="54" t="s">
        <v>1409</v>
      </c>
      <c r="H1461" s="55">
        <v>140000</v>
      </c>
      <c r="I1461" s="54" t="s">
        <v>799</v>
      </c>
      <c r="J1461" s="55">
        <v>140314</v>
      </c>
      <c r="K1461" s="55">
        <v>0</v>
      </c>
      <c r="L1461" s="54" t="s">
        <v>878</v>
      </c>
      <c r="M1461" s="54" t="s">
        <v>793</v>
      </c>
      <c r="N1461" s="55">
        <v>-75530302.939999998</v>
      </c>
      <c r="O1461" s="55">
        <v>0</v>
      </c>
      <c r="P1461" s="55">
        <v>0</v>
      </c>
      <c r="Q1461" s="55">
        <v>38352246.520000003</v>
      </c>
      <c r="R1461" s="55">
        <v>-37178056.420000002</v>
      </c>
      <c r="S1461" s="55">
        <v>0</v>
      </c>
      <c r="T1461" s="55">
        <v>-75530302.939999998</v>
      </c>
      <c r="U1461" s="55">
        <v>0</v>
      </c>
      <c r="V1461" s="55">
        <v>0</v>
      </c>
      <c r="W1461" s="55">
        <v>38352246.520000003</v>
      </c>
      <c r="X1461" s="55">
        <v>-37178056.420000002</v>
      </c>
      <c r="Y1461" s="55">
        <v>0</v>
      </c>
      <c r="Z1461" s="61">
        <f t="shared" si="74"/>
        <v>3.8352246520000004</v>
      </c>
      <c r="AA1461" s="59" t="str">
        <f>HLOOKUP(F1461,'HY Financials'!$4:$4,1,0)</f>
        <v>HELMCF</v>
      </c>
    </row>
    <row r="1462" spans="1:28">
      <c r="A1462" s="60" t="str">
        <f>IFERROR(VLOOKUP(J1462,'TB mapping'!A:D,4,0),0)</f>
        <v>Ignore</v>
      </c>
      <c r="B1462" s="60" t="str">
        <f>IFERROR(VLOOKUP(J1462,'TB mapping'!A:C,3,0),0)</f>
        <v>Ignore</v>
      </c>
      <c r="C1462" s="60" t="str">
        <f t="shared" si="72"/>
        <v>HELMCFIgnore</v>
      </c>
      <c r="D1462" s="60" t="str">
        <f t="shared" si="73"/>
        <v>HELMCFIgnore</v>
      </c>
      <c r="E1462" s="54" t="s">
        <v>790</v>
      </c>
      <c r="F1462" s="54" t="s">
        <v>1408</v>
      </c>
      <c r="G1462" s="54" t="s">
        <v>1409</v>
      </c>
      <c r="H1462" s="55">
        <v>140000</v>
      </c>
      <c r="I1462" s="54" t="s">
        <v>799</v>
      </c>
      <c r="J1462" s="55">
        <v>140500</v>
      </c>
      <c r="K1462" s="55">
        <v>0</v>
      </c>
      <c r="L1462" s="54" t="s">
        <v>800</v>
      </c>
      <c r="M1462" s="54" t="s">
        <v>793</v>
      </c>
      <c r="N1462" s="55">
        <v>-65999.649999999994</v>
      </c>
      <c r="O1462" s="55">
        <v>0</v>
      </c>
      <c r="P1462" s="55">
        <v>-5720539.3700000001</v>
      </c>
      <c r="Q1462" s="55">
        <v>0</v>
      </c>
      <c r="R1462" s="55">
        <v>-5786539.0199999996</v>
      </c>
      <c r="S1462" s="55">
        <v>0</v>
      </c>
      <c r="T1462" s="55">
        <v>-65999.649999999994</v>
      </c>
      <c r="U1462" s="55">
        <v>0</v>
      </c>
      <c r="V1462" s="55">
        <v>-5720539.3700000001</v>
      </c>
      <c r="W1462" s="55">
        <v>0</v>
      </c>
      <c r="X1462" s="55">
        <v>-5786539.0199999996</v>
      </c>
      <c r="Y1462" s="55">
        <v>0</v>
      </c>
      <c r="Z1462" s="61">
        <f t="shared" si="74"/>
        <v>-0.57205393699999996</v>
      </c>
      <c r="AA1462" s="59" t="str">
        <f>HLOOKUP(F1462,'HY Financials'!$4:$4,1,0)</f>
        <v>HELMCF</v>
      </c>
    </row>
    <row r="1463" spans="1:28">
      <c r="A1463" s="60" t="str">
        <f>IFERROR(VLOOKUP(J1463,'TB mapping'!A:D,4,0),0)</f>
        <v>Ignore</v>
      </c>
      <c r="B1463" s="60" t="str">
        <f>IFERROR(VLOOKUP(J1463,'TB mapping'!A:C,3,0),0)</f>
        <v>Ignore</v>
      </c>
      <c r="C1463" s="60" t="str">
        <f t="shared" si="72"/>
        <v>HELMCFIgnore</v>
      </c>
      <c r="D1463" s="60" t="str">
        <f t="shared" si="73"/>
        <v>HELMCFIgnore</v>
      </c>
      <c r="E1463" s="54" t="s">
        <v>790</v>
      </c>
      <c r="F1463" s="54" t="s">
        <v>1408</v>
      </c>
      <c r="G1463" s="54" t="s">
        <v>1409</v>
      </c>
      <c r="H1463" s="55">
        <v>140000</v>
      </c>
      <c r="I1463" s="54" t="s">
        <v>799</v>
      </c>
      <c r="J1463" s="55">
        <v>140504</v>
      </c>
      <c r="K1463" s="55">
        <v>0</v>
      </c>
      <c r="L1463" s="54" t="s">
        <v>801</v>
      </c>
      <c r="M1463" s="54" t="s">
        <v>793</v>
      </c>
      <c r="N1463" s="55">
        <v>0</v>
      </c>
      <c r="O1463" s="55">
        <v>2705.63</v>
      </c>
      <c r="P1463" s="55">
        <v>-319597.61</v>
      </c>
      <c r="Q1463" s="55">
        <v>0</v>
      </c>
      <c r="R1463" s="55">
        <v>-316891.98</v>
      </c>
      <c r="S1463" s="55">
        <v>0</v>
      </c>
      <c r="T1463" s="55">
        <v>0</v>
      </c>
      <c r="U1463" s="55">
        <v>2705.63</v>
      </c>
      <c r="V1463" s="55">
        <v>-319597.61</v>
      </c>
      <c r="W1463" s="55">
        <v>0</v>
      </c>
      <c r="X1463" s="55">
        <v>-316891.98</v>
      </c>
      <c r="Y1463" s="55">
        <v>0</v>
      </c>
      <c r="Z1463" s="61">
        <f t="shared" si="74"/>
        <v>-3.1959760999999996E-2</v>
      </c>
      <c r="AA1463" s="59" t="str">
        <f>HLOOKUP(F1463,'HY Financials'!$4:$4,1,0)</f>
        <v>HELMCF</v>
      </c>
    </row>
    <row r="1464" spans="1:28">
      <c r="A1464" s="60" t="str">
        <f>IFERROR(VLOOKUP(J1464,'TB mapping'!A:D,4,0),0)</f>
        <v>Ignore</v>
      </c>
      <c r="B1464" s="60" t="str">
        <f>IFERROR(VLOOKUP(J1464,'TB mapping'!A:C,3,0),0)</f>
        <v>Ignore</v>
      </c>
      <c r="C1464" s="60" t="str">
        <f t="shared" si="72"/>
        <v>HELMCFIgnore</v>
      </c>
      <c r="D1464" s="60" t="str">
        <f t="shared" si="73"/>
        <v>HELMCFIgnore</v>
      </c>
      <c r="E1464" s="54" t="s">
        <v>790</v>
      </c>
      <c r="F1464" s="54" t="s">
        <v>1408</v>
      </c>
      <c r="G1464" s="54" t="s">
        <v>1409</v>
      </c>
      <c r="H1464" s="55">
        <v>140000</v>
      </c>
      <c r="I1464" s="54" t="s">
        <v>799</v>
      </c>
      <c r="J1464" s="55">
        <v>140505</v>
      </c>
      <c r="K1464" s="55">
        <v>0</v>
      </c>
      <c r="L1464" s="54" t="s">
        <v>802</v>
      </c>
      <c r="M1464" s="54" t="s">
        <v>793</v>
      </c>
      <c r="N1464" s="55">
        <v>-0.06</v>
      </c>
      <c r="O1464" s="55">
        <v>0</v>
      </c>
      <c r="P1464" s="55">
        <v>0</v>
      </c>
      <c r="Q1464" s="55">
        <v>0.01</v>
      </c>
      <c r="R1464" s="55">
        <v>-0.05</v>
      </c>
      <c r="S1464" s="55">
        <v>0</v>
      </c>
      <c r="T1464" s="55">
        <v>-0.06</v>
      </c>
      <c r="U1464" s="55">
        <v>0</v>
      </c>
      <c r="V1464" s="55">
        <v>0</v>
      </c>
      <c r="W1464" s="55">
        <v>0.01</v>
      </c>
      <c r="X1464" s="55">
        <v>-0.05</v>
      </c>
      <c r="Y1464" s="55">
        <v>0</v>
      </c>
      <c r="Z1464" s="61">
        <f t="shared" si="74"/>
        <v>1.0000000000000001E-9</v>
      </c>
      <c r="AA1464" s="59" t="str">
        <f>HLOOKUP(F1464,'HY Financials'!$4:$4,1,0)</f>
        <v>HELMCF</v>
      </c>
    </row>
    <row r="1465" spans="1:28">
      <c r="A1465" s="60" t="str">
        <f>IFERROR(VLOOKUP(J1465,'TB mapping'!A:D,4,0),0)</f>
        <v>Ignore</v>
      </c>
      <c r="B1465" s="60" t="str">
        <f>IFERROR(VLOOKUP(J1465,'TB mapping'!A:C,3,0),0)</f>
        <v>Ignore</v>
      </c>
      <c r="C1465" s="60" t="str">
        <f t="shared" si="72"/>
        <v>HELMCFIgnore</v>
      </c>
      <c r="D1465" s="60" t="str">
        <f t="shared" si="73"/>
        <v>HELMCFIgnore</v>
      </c>
      <c r="E1465" s="54" t="s">
        <v>790</v>
      </c>
      <c r="F1465" s="54" t="s">
        <v>1408</v>
      </c>
      <c r="G1465" s="54" t="s">
        <v>1409</v>
      </c>
      <c r="H1465" s="55">
        <v>140000</v>
      </c>
      <c r="I1465" s="54" t="s">
        <v>799</v>
      </c>
      <c r="J1465" s="55">
        <v>141675</v>
      </c>
      <c r="K1465" s="55">
        <v>0</v>
      </c>
      <c r="L1465" s="54" t="s">
        <v>803</v>
      </c>
      <c r="M1465" s="54" t="s">
        <v>793</v>
      </c>
      <c r="N1465" s="55">
        <v>-397569.08</v>
      </c>
      <c r="O1465" s="55">
        <v>0</v>
      </c>
      <c r="P1465" s="55">
        <v>0</v>
      </c>
      <c r="Q1465" s="55">
        <v>15602.59</v>
      </c>
      <c r="R1465" s="55">
        <v>-381966.49</v>
      </c>
      <c r="S1465" s="55">
        <v>0</v>
      </c>
      <c r="T1465" s="55">
        <v>-397569.08</v>
      </c>
      <c r="U1465" s="55">
        <v>0</v>
      </c>
      <c r="V1465" s="55">
        <v>0</v>
      </c>
      <c r="W1465" s="55">
        <v>15602.59</v>
      </c>
      <c r="X1465" s="55">
        <v>-381966.49</v>
      </c>
      <c r="Y1465" s="55">
        <v>0</v>
      </c>
      <c r="Z1465" s="61">
        <f t="shared" si="74"/>
        <v>1.560259E-3</v>
      </c>
      <c r="AA1465" s="59" t="str">
        <f>HLOOKUP(F1465,'HY Financials'!$4:$4,1,0)</f>
        <v>HELMCF</v>
      </c>
    </row>
    <row r="1466" spans="1:28">
      <c r="A1466" s="60">
        <f>IFERROR(VLOOKUP(J1466,'TB mapping'!A:D,4,0),0)</f>
        <v>0</v>
      </c>
      <c r="B1466" s="60">
        <f>IFERROR(VLOOKUP(J1466,'TB mapping'!A:C,3,0),0)</f>
        <v>0</v>
      </c>
      <c r="C1466" s="60" t="str">
        <f t="shared" si="72"/>
        <v>HELMCF0</v>
      </c>
      <c r="D1466" s="60" t="str">
        <f t="shared" si="73"/>
        <v>HELMCF0</v>
      </c>
      <c r="E1466" s="54" t="s">
        <v>790</v>
      </c>
      <c r="F1466" s="54" t="s">
        <v>1408</v>
      </c>
      <c r="G1466" s="54" t="s">
        <v>1409</v>
      </c>
      <c r="H1466" s="55">
        <v>152000</v>
      </c>
      <c r="I1466" s="54" t="s">
        <v>804</v>
      </c>
      <c r="J1466" s="55">
        <v>152230</v>
      </c>
      <c r="K1466" s="55">
        <v>0</v>
      </c>
      <c r="L1466" s="54" t="s">
        <v>1804</v>
      </c>
      <c r="M1466" s="54" t="s">
        <v>793</v>
      </c>
      <c r="N1466" s="55">
        <v>-4207.0200000000004</v>
      </c>
      <c r="O1466" s="55">
        <v>0</v>
      </c>
      <c r="P1466" s="55">
        <v>0</v>
      </c>
      <c r="Q1466" s="55">
        <v>4207.0200000000004</v>
      </c>
      <c r="R1466" s="55">
        <v>0</v>
      </c>
      <c r="S1466" s="55">
        <v>0</v>
      </c>
      <c r="T1466" s="55">
        <v>-4207.0200000000004</v>
      </c>
      <c r="U1466" s="55">
        <v>0</v>
      </c>
      <c r="V1466" s="55">
        <v>0</v>
      </c>
      <c r="W1466" s="55">
        <v>4207.0200000000004</v>
      </c>
      <c r="X1466" s="55">
        <v>0</v>
      </c>
      <c r="Y1466" s="55">
        <v>0</v>
      </c>
      <c r="Z1466" s="61">
        <f t="shared" si="74"/>
        <v>4.2070200000000007E-4</v>
      </c>
      <c r="AA1466" s="59" t="str">
        <f>HLOOKUP(F1466,'HY Financials'!$4:$4,1,0)</f>
        <v>HELMCF</v>
      </c>
    </row>
    <row r="1467" spans="1:28">
      <c r="A1467" s="60" t="str">
        <f>IFERROR(VLOOKUP(J1467,'TB mapping'!A:D,4,0),0)</f>
        <v>Ignore</v>
      </c>
      <c r="B1467" s="60" t="str">
        <f>IFERROR(VLOOKUP(J1467,'TB mapping'!A:C,3,0),0)</f>
        <v>Ignore</v>
      </c>
      <c r="C1467" s="60" t="str">
        <f t="shared" si="72"/>
        <v>HELMCFIgnore</v>
      </c>
      <c r="D1467" s="60" t="str">
        <f t="shared" si="73"/>
        <v>HELMCFIgnore</v>
      </c>
      <c r="E1467" s="54" t="s">
        <v>790</v>
      </c>
      <c r="F1467" s="54" t="s">
        <v>1408</v>
      </c>
      <c r="G1467" s="54" t="s">
        <v>1409</v>
      </c>
      <c r="H1467" s="55">
        <v>152000</v>
      </c>
      <c r="I1467" s="54" t="s">
        <v>804</v>
      </c>
      <c r="J1467" s="55">
        <v>152247</v>
      </c>
      <c r="K1467" s="55">
        <v>0</v>
      </c>
      <c r="L1467" s="54" t="s">
        <v>1345</v>
      </c>
      <c r="M1467" s="54" t="s">
        <v>793</v>
      </c>
      <c r="N1467" s="55">
        <v>-3979.6</v>
      </c>
      <c r="O1467" s="55">
        <v>0</v>
      </c>
      <c r="P1467" s="55">
        <v>-1783.62</v>
      </c>
      <c r="Q1467" s="55">
        <v>0</v>
      </c>
      <c r="R1467" s="55">
        <v>-5763.22</v>
      </c>
      <c r="S1467" s="55">
        <v>0</v>
      </c>
      <c r="T1467" s="55">
        <v>-3979.6</v>
      </c>
      <c r="U1467" s="55">
        <v>0</v>
      </c>
      <c r="V1467" s="55">
        <v>-1783.62</v>
      </c>
      <c r="W1467" s="55">
        <v>0</v>
      </c>
      <c r="X1467" s="55">
        <v>-5763.22</v>
      </c>
      <c r="Y1467" s="55">
        <v>0</v>
      </c>
      <c r="Z1467" s="61">
        <f t="shared" si="74"/>
        <v>-1.78362E-4</v>
      </c>
      <c r="AA1467" s="59" t="str">
        <f>HLOOKUP(F1467,'HY Financials'!$4:$4,1,0)</f>
        <v>HELMCF</v>
      </c>
      <c r="AB1467" s="277">
        <f>Z1467*10^7</f>
        <v>-1783.62</v>
      </c>
    </row>
    <row r="1468" spans="1:28">
      <c r="A1468" s="60" t="str">
        <f>IFERROR(VLOOKUP(J1468,'TB mapping'!A:D,4,0),0)</f>
        <v>Ignore</v>
      </c>
      <c r="B1468" s="60" t="str">
        <f>IFERROR(VLOOKUP(J1468,'TB mapping'!A:C,3,0),0)</f>
        <v>Ignore</v>
      </c>
      <c r="C1468" s="60" t="str">
        <f t="shared" si="72"/>
        <v>HELMCFIgnore</v>
      </c>
      <c r="D1468" s="60" t="str">
        <f t="shared" si="73"/>
        <v>HELMCFIgnore</v>
      </c>
      <c r="E1468" s="54" t="s">
        <v>790</v>
      </c>
      <c r="F1468" s="54" t="s">
        <v>1408</v>
      </c>
      <c r="G1468" s="54" t="s">
        <v>1409</v>
      </c>
      <c r="H1468" s="55">
        <v>160000</v>
      </c>
      <c r="I1468" s="54" t="s">
        <v>807</v>
      </c>
      <c r="J1468" s="55">
        <v>161100</v>
      </c>
      <c r="K1468" s="55">
        <v>0</v>
      </c>
      <c r="L1468" s="54" t="s">
        <v>992</v>
      </c>
      <c r="M1468" s="54" t="s">
        <v>793</v>
      </c>
      <c r="N1468" s="55">
        <v>-1931268277.1199999</v>
      </c>
      <c r="O1468" s="55">
        <v>0</v>
      </c>
      <c r="P1468" s="55">
        <v>0</v>
      </c>
      <c r="Q1468" s="55">
        <v>223638412.58000001</v>
      </c>
      <c r="R1468" s="55">
        <v>-1707629864.54</v>
      </c>
      <c r="S1468" s="55">
        <v>0</v>
      </c>
      <c r="T1468" s="55">
        <v>-1931268277.1199999</v>
      </c>
      <c r="U1468" s="55">
        <v>0</v>
      </c>
      <c r="V1468" s="55">
        <v>0</v>
      </c>
      <c r="W1468" s="55">
        <v>223638412.58000001</v>
      </c>
      <c r="X1468" s="55">
        <v>-1707629864.54</v>
      </c>
      <c r="Y1468" s="55">
        <v>0</v>
      </c>
      <c r="Z1468" s="61">
        <f t="shared" si="74"/>
        <v>22.363841258000001</v>
      </c>
      <c r="AA1468" s="59" t="str">
        <f>HLOOKUP(F1468,'HY Financials'!$4:$4,1,0)</f>
        <v>HELMCF</v>
      </c>
    </row>
    <row r="1469" spans="1:28">
      <c r="A1469" s="60">
        <f>IFERROR(VLOOKUP(J1469,'TB mapping'!A:D,4,0),0)</f>
        <v>0</v>
      </c>
      <c r="B1469" s="60">
        <f>IFERROR(VLOOKUP(J1469,'TB mapping'!A:C,3,0),0)</f>
        <v>0</v>
      </c>
      <c r="C1469" s="60" t="str">
        <f t="shared" si="72"/>
        <v>HELMCF0</v>
      </c>
      <c r="D1469" s="60" t="str">
        <f t="shared" si="73"/>
        <v>HELMCF0</v>
      </c>
      <c r="E1469" s="54" t="s">
        <v>790</v>
      </c>
      <c r="F1469" s="54" t="s">
        <v>1408</v>
      </c>
      <c r="G1469" s="54" t="s">
        <v>1409</v>
      </c>
      <c r="H1469" s="55">
        <v>212000</v>
      </c>
      <c r="I1469" s="54" t="s">
        <v>809</v>
      </c>
      <c r="J1469" s="55">
        <v>210123</v>
      </c>
      <c r="K1469" s="55">
        <v>0</v>
      </c>
      <c r="L1469" s="54" t="s">
        <v>1805</v>
      </c>
      <c r="M1469" s="54" t="s">
        <v>793</v>
      </c>
      <c r="N1469" s="55">
        <v>0</v>
      </c>
      <c r="O1469" s="55">
        <v>2263.15</v>
      </c>
      <c r="P1469" s="55">
        <v>0</v>
      </c>
      <c r="Q1469" s="55">
        <v>1270.6200000000001</v>
      </c>
      <c r="R1469" s="55">
        <v>0</v>
      </c>
      <c r="S1469" s="55">
        <v>3533.77</v>
      </c>
      <c r="T1469" s="55">
        <v>0</v>
      </c>
      <c r="U1469" s="55">
        <v>2263.15</v>
      </c>
      <c r="V1469" s="55">
        <v>0</v>
      </c>
      <c r="W1469" s="55">
        <v>1270.6200000000001</v>
      </c>
      <c r="X1469" s="55">
        <v>0</v>
      </c>
      <c r="Y1469" s="55">
        <v>3533.77</v>
      </c>
      <c r="Z1469" s="61">
        <f t="shared" si="74"/>
        <v>1.2706200000000002E-4</v>
      </c>
      <c r="AA1469" s="59" t="str">
        <f>HLOOKUP(F1469,'HY Financials'!$4:$4,1,0)</f>
        <v>HELMCF</v>
      </c>
      <c r="AB1469" s="59">
        <f>SUMIF(AA:AA,AA1469,Z:Z)</f>
        <v>325.94283922000005</v>
      </c>
    </row>
    <row r="1470" spans="1:28">
      <c r="A1470" s="60" t="str">
        <f>IFERROR(VLOOKUP(J1470,'TB mapping'!A:D,4,0),0)</f>
        <v>Ignore</v>
      </c>
      <c r="B1470" s="60" t="str">
        <f>IFERROR(VLOOKUP(J1470,'TB mapping'!A:C,3,0),0)</f>
        <v>Ignore</v>
      </c>
      <c r="C1470" s="60" t="str">
        <f t="shared" si="72"/>
        <v>HELMCFIgnore</v>
      </c>
      <c r="D1470" s="60" t="str">
        <f t="shared" si="73"/>
        <v>HELMCFIgnore</v>
      </c>
      <c r="E1470" s="54" t="s">
        <v>790</v>
      </c>
      <c r="F1470" s="54" t="s">
        <v>1408</v>
      </c>
      <c r="G1470" s="54" t="s">
        <v>1409</v>
      </c>
      <c r="H1470" s="55">
        <v>212000</v>
      </c>
      <c r="I1470" s="54" t="s">
        <v>809</v>
      </c>
      <c r="J1470" s="55">
        <v>211103</v>
      </c>
      <c r="K1470" s="55">
        <v>0</v>
      </c>
      <c r="L1470" s="54" t="s">
        <v>894</v>
      </c>
      <c r="M1470" s="54" t="s">
        <v>793</v>
      </c>
      <c r="N1470" s="55">
        <v>0</v>
      </c>
      <c r="O1470" s="55">
        <v>49025.17</v>
      </c>
      <c r="P1470" s="55">
        <v>0</v>
      </c>
      <c r="Q1470" s="55">
        <v>0</v>
      </c>
      <c r="R1470" s="55">
        <v>0</v>
      </c>
      <c r="S1470" s="55">
        <v>49025.17</v>
      </c>
      <c r="T1470" s="55">
        <v>0</v>
      </c>
      <c r="U1470" s="55">
        <v>49025.17</v>
      </c>
      <c r="V1470" s="55">
        <v>0</v>
      </c>
      <c r="W1470" s="55">
        <v>0</v>
      </c>
      <c r="X1470" s="55">
        <v>0</v>
      </c>
      <c r="Y1470" s="55">
        <v>49025.17</v>
      </c>
      <c r="Z1470" s="61">
        <f t="shared" si="74"/>
        <v>0</v>
      </c>
      <c r="AA1470" s="59" t="str">
        <f>HLOOKUP(F1470,'HY Financials'!$4:$4,1,0)</f>
        <v>HELMCF</v>
      </c>
      <c r="AB1470" s="59">
        <f>SUMIF(AA:AA,AA1470,Z:Z)</f>
        <v>325.94283922000005</v>
      </c>
    </row>
    <row r="1471" spans="1:28">
      <c r="A1471" s="60" t="str">
        <f>IFERROR(VLOOKUP(J1471,'TB mapping'!A:D,4,0),0)</f>
        <v>Ignore</v>
      </c>
      <c r="B1471" s="60" t="str">
        <f>IFERROR(VLOOKUP(J1471,'TB mapping'!A:C,3,0),0)</f>
        <v>Ignore</v>
      </c>
      <c r="C1471" s="60" t="str">
        <f t="shared" si="72"/>
        <v>HELMCFIgnore</v>
      </c>
      <c r="D1471" s="60" t="str">
        <f t="shared" si="73"/>
        <v>HELMCFIgnore</v>
      </c>
      <c r="E1471" s="54" t="s">
        <v>790</v>
      </c>
      <c r="F1471" s="54" t="s">
        <v>1408</v>
      </c>
      <c r="G1471" s="54" t="s">
        <v>1409</v>
      </c>
      <c r="H1471" s="55">
        <v>212000</v>
      </c>
      <c r="I1471" s="54" t="s">
        <v>809</v>
      </c>
      <c r="J1471" s="55">
        <v>211105</v>
      </c>
      <c r="K1471" s="55">
        <v>0</v>
      </c>
      <c r="L1471" s="54" t="s">
        <v>993</v>
      </c>
      <c r="M1471" s="54" t="s">
        <v>793</v>
      </c>
      <c r="N1471" s="55">
        <v>0</v>
      </c>
      <c r="O1471" s="55">
        <v>0</v>
      </c>
      <c r="P1471" s="55">
        <v>-2007.79</v>
      </c>
      <c r="Q1471" s="55">
        <v>0</v>
      </c>
      <c r="R1471" s="55">
        <v>-2007.79</v>
      </c>
      <c r="S1471" s="55">
        <v>0</v>
      </c>
      <c r="T1471" s="55">
        <v>0</v>
      </c>
      <c r="U1471" s="55">
        <v>0</v>
      </c>
      <c r="V1471" s="55">
        <v>-2007.79</v>
      </c>
      <c r="W1471" s="55">
        <v>0</v>
      </c>
      <c r="X1471" s="55">
        <v>-2007.79</v>
      </c>
      <c r="Y1471" s="55">
        <v>0</v>
      </c>
      <c r="Z1471" s="61">
        <f t="shared" si="74"/>
        <v>-2.00779E-4</v>
      </c>
      <c r="AA1471" s="59" t="str">
        <f>HLOOKUP(F1471,'HY Financials'!$4:$4,1,0)</f>
        <v>HELMCF</v>
      </c>
      <c r="AB1471" s="59">
        <f>SUMIF(AA:AA,AA1471,Z:Z)</f>
        <v>325.94283922000005</v>
      </c>
    </row>
    <row r="1472" spans="1:28">
      <c r="A1472" s="60" t="str">
        <f>IFERROR(VLOOKUP(J1472,'TB mapping'!A:D,4,0),0)</f>
        <v>Ignore</v>
      </c>
      <c r="B1472" s="60" t="str">
        <f>IFERROR(VLOOKUP(J1472,'TB mapping'!A:C,3,0),0)</f>
        <v>Ignore</v>
      </c>
      <c r="C1472" s="60" t="str">
        <f t="shared" si="72"/>
        <v>HELMCFIgnore</v>
      </c>
      <c r="D1472" s="60" t="str">
        <f t="shared" si="73"/>
        <v>HELMCFIgnore</v>
      </c>
      <c r="E1472" s="54" t="s">
        <v>790</v>
      </c>
      <c r="F1472" s="54" t="s">
        <v>1408</v>
      </c>
      <c r="G1472" s="54" t="s">
        <v>1409</v>
      </c>
      <c r="H1472" s="55">
        <v>212000</v>
      </c>
      <c r="I1472" s="54" t="s">
        <v>809</v>
      </c>
      <c r="J1472" s="55">
        <v>212101</v>
      </c>
      <c r="K1472" s="55">
        <v>0</v>
      </c>
      <c r="L1472" s="54" t="s">
        <v>810</v>
      </c>
      <c r="M1472" s="54" t="s">
        <v>793</v>
      </c>
      <c r="N1472" s="55">
        <v>0</v>
      </c>
      <c r="O1472" s="55">
        <v>397569.08</v>
      </c>
      <c r="P1472" s="55">
        <v>-15602.59</v>
      </c>
      <c r="Q1472" s="55">
        <v>0</v>
      </c>
      <c r="R1472" s="55">
        <v>0</v>
      </c>
      <c r="S1472" s="55">
        <v>381966.49</v>
      </c>
      <c r="T1472" s="55">
        <v>0</v>
      </c>
      <c r="U1472" s="55">
        <v>397569.08</v>
      </c>
      <c r="V1472" s="55">
        <v>-15602.59</v>
      </c>
      <c r="W1472" s="55">
        <v>0</v>
      </c>
      <c r="X1472" s="55">
        <v>0</v>
      </c>
      <c r="Y1472" s="55">
        <v>381966.49</v>
      </c>
      <c r="Z1472" s="61">
        <f t="shared" si="74"/>
        <v>-1.560259E-3</v>
      </c>
      <c r="AA1472" s="59" t="str">
        <f>HLOOKUP(F1472,'HY Financials'!$4:$4,1,0)</f>
        <v>HELMCF</v>
      </c>
    </row>
    <row r="1473" spans="1:27">
      <c r="A1473" s="60" t="str">
        <f>IFERROR(VLOOKUP(J1473,'TB mapping'!A:D,4,0),0)</f>
        <v>Ignore</v>
      </c>
      <c r="B1473" s="60" t="str">
        <f>IFERROR(VLOOKUP(J1473,'TB mapping'!A:C,3,0),0)</f>
        <v>Ignore</v>
      </c>
      <c r="C1473" s="60" t="str">
        <f t="shared" si="72"/>
        <v>HELMCFIgnore</v>
      </c>
      <c r="D1473" s="60" t="str">
        <f t="shared" si="73"/>
        <v>HELMCFIgnore</v>
      </c>
      <c r="E1473" s="54" t="s">
        <v>790</v>
      </c>
      <c r="F1473" s="54" t="s">
        <v>1408</v>
      </c>
      <c r="G1473" s="54" t="s">
        <v>1409</v>
      </c>
      <c r="H1473" s="55">
        <v>212000</v>
      </c>
      <c r="I1473" s="54" t="s">
        <v>809</v>
      </c>
      <c r="J1473" s="55">
        <v>212112</v>
      </c>
      <c r="K1473" s="55">
        <v>0</v>
      </c>
      <c r="L1473" s="54" t="s">
        <v>1071</v>
      </c>
      <c r="M1473" s="54" t="s">
        <v>793</v>
      </c>
      <c r="N1473" s="55">
        <v>0</v>
      </c>
      <c r="O1473" s="55">
        <v>13019.46</v>
      </c>
      <c r="P1473" s="55">
        <v>-12555.66</v>
      </c>
      <c r="Q1473" s="55">
        <v>0</v>
      </c>
      <c r="R1473" s="55">
        <v>0</v>
      </c>
      <c r="S1473" s="55">
        <v>463.8</v>
      </c>
      <c r="T1473" s="55">
        <v>0</v>
      </c>
      <c r="U1473" s="55">
        <v>13019.46</v>
      </c>
      <c r="V1473" s="55">
        <v>-12555.66</v>
      </c>
      <c r="W1473" s="55">
        <v>0</v>
      </c>
      <c r="X1473" s="55">
        <v>0</v>
      </c>
      <c r="Y1473" s="55">
        <v>463.8</v>
      </c>
      <c r="Z1473" s="61">
        <f t="shared" si="74"/>
        <v>-1.2555660000000001E-3</v>
      </c>
      <c r="AA1473" s="59" t="str">
        <f>HLOOKUP(F1473,'HY Financials'!$4:$4,1,0)</f>
        <v>HELMCF</v>
      </c>
    </row>
    <row r="1474" spans="1:27">
      <c r="A1474" s="60" t="str">
        <f>IFERROR(VLOOKUP(J1474,'TB mapping'!A:D,4,0),0)</f>
        <v>Ignore</v>
      </c>
      <c r="B1474" s="60" t="str">
        <f>IFERROR(VLOOKUP(J1474,'TB mapping'!A:C,3,0),0)</f>
        <v>Ignore</v>
      </c>
      <c r="C1474" s="60" t="str">
        <f t="shared" si="72"/>
        <v>HELMCFIgnore</v>
      </c>
      <c r="D1474" s="60" t="str">
        <f t="shared" si="73"/>
        <v>HELMCFIgnore</v>
      </c>
      <c r="E1474" s="54" t="s">
        <v>790</v>
      </c>
      <c r="F1474" s="54" t="s">
        <v>1408</v>
      </c>
      <c r="G1474" s="54" t="s">
        <v>1409</v>
      </c>
      <c r="H1474" s="55">
        <v>212000</v>
      </c>
      <c r="I1474" s="54" t="s">
        <v>809</v>
      </c>
      <c r="J1474" s="55">
        <v>212113</v>
      </c>
      <c r="K1474" s="55">
        <v>0</v>
      </c>
      <c r="L1474" s="54" t="s">
        <v>1061</v>
      </c>
      <c r="M1474" s="54" t="s">
        <v>793</v>
      </c>
      <c r="N1474" s="55">
        <v>0</v>
      </c>
      <c r="O1474" s="55">
        <v>13019.46</v>
      </c>
      <c r="P1474" s="55">
        <v>-12555.66</v>
      </c>
      <c r="Q1474" s="55">
        <v>0</v>
      </c>
      <c r="R1474" s="55">
        <v>0</v>
      </c>
      <c r="S1474" s="55">
        <v>463.8</v>
      </c>
      <c r="T1474" s="55">
        <v>0</v>
      </c>
      <c r="U1474" s="55">
        <v>13019.46</v>
      </c>
      <c r="V1474" s="55">
        <v>-12555.66</v>
      </c>
      <c r="W1474" s="55">
        <v>0</v>
      </c>
      <c r="X1474" s="55">
        <v>0</v>
      </c>
      <c r="Y1474" s="55">
        <v>463.8</v>
      </c>
      <c r="Z1474" s="61">
        <f t="shared" si="74"/>
        <v>-1.2555660000000001E-3</v>
      </c>
      <c r="AA1474" s="59" t="str">
        <f>HLOOKUP(F1474,'HY Financials'!$4:$4,1,0)</f>
        <v>HELMCF</v>
      </c>
    </row>
    <row r="1475" spans="1:27">
      <c r="A1475" s="60" t="str">
        <f>IFERROR(VLOOKUP(J1475,'TB mapping'!A:D,4,0),0)</f>
        <v>Ignore</v>
      </c>
      <c r="B1475" s="60" t="str">
        <f>IFERROR(VLOOKUP(J1475,'TB mapping'!A:C,3,0),0)</f>
        <v>Ignore</v>
      </c>
      <c r="C1475" s="60" t="str">
        <f t="shared" si="72"/>
        <v>HELMCFIgnore</v>
      </c>
      <c r="D1475" s="60" t="str">
        <f t="shared" si="73"/>
        <v>HELMCFIgnore</v>
      </c>
      <c r="E1475" s="54" t="s">
        <v>790</v>
      </c>
      <c r="F1475" s="54" t="s">
        <v>1408</v>
      </c>
      <c r="G1475" s="54" t="s">
        <v>1409</v>
      </c>
      <c r="H1475" s="55">
        <v>212000</v>
      </c>
      <c r="I1475" s="54" t="s">
        <v>809</v>
      </c>
      <c r="J1475" s="55">
        <v>212114</v>
      </c>
      <c r="K1475" s="55">
        <v>0</v>
      </c>
      <c r="L1475" s="54" t="s">
        <v>1062</v>
      </c>
      <c r="M1475" s="54" t="s">
        <v>793</v>
      </c>
      <c r="N1475" s="55">
        <v>0</v>
      </c>
      <c r="O1475" s="55">
        <v>39069.760000000002</v>
      </c>
      <c r="P1475" s="55">
        <v>-34146.720000000001</v>
      </c>
      <c r="Q1475" s="55">
        <v>0</v>
      </c>
      <c r="R1475" s="55">
        <v>0</v>
      </c>
      <c r="S1475" s="55">
        <v>4923.04</v>
      </c>
      <c r="T1475" s="55">
        <v>0</v>
      </c>
      <c r="U1475" s="55">
        <v>39069.760000000002</v>
      </c>
      <c r="V1475" s="55">
        <v>-34146.720000000001</v>
      </c>
      <c r="W1475" s="55">
        <v>0</v>
      </c>
      <c r="X1475" s="55">
        <v>0</v>
      </c>
      <c r="Y1475" s="55">
        <v>4923.04</v>
      </c>
      <c r="Z1475" s="61">
        <f t="shared" si="74"/>
        <v>-3.4146720000000001E-3</v>
      </c>
      <c r="AA1475" s="59" t="str">
        <f>HLOOKUP(F1475,'HY Financials'!$4:$4,1,0)</f>
        <v>HELMCF</v>
      </c>
    </row>
    <row r="1476" spans="1:27">
      <c r="A1476" s="60" t="str">
        <f>IFERROR(VLOOKUP(J1476,'TB mapping'!A:D,4,0),0)</f>
        <v>Ignore</v>
      </c>
      <c r="B1476" s="60" t="str">
        <f>IFERROR(VLOOKUP(J1476,'TB mapping'!A:C,3,0),0)</f>
        <v>Ignore</v>
      </c>
      <c r="C1476" s="60" t="str">
        <f t="shared" ref="C1476:C1539" si="75">F1476&amp;A1476</f>
        <v>HELMCFIgnore</v>
      </c>
      <c r="D1476" s="60" t="str">
        <f t="shared" ref="D1476:D1539" si="76">F1476&amp;B1476</f>
        <v>HELMCFIgnore</v>
      </c>
      <c r="E1476" s="54" t="s">
        <v>790</v>
      </c>
      <c r="F1476" s="54" t="s">
        <v>1408</v>
      </c>
      <c r="G1476" s="54" t="s">
        <v>1409</v>
      </c>
      <c r="H1476" s="55">
        <v>212000</v>
      </c>
      <c r="I1476" s="54" t="s">
        <v>809</v>
      </c>
      <c r="J1476" s="55">
        <v>212121</v>
      </c>
      <c r="K1476" s="55">
        <v>0</v>
      </c>
      <c r="L1476" s="54" t="s">
        <v>879</v>
      </c>
      <c r="M1476" s="54" t="s">
        <v>793</v>
      </c>
      <c r="N1476" s="55">
        <v>0</v>
      </c>
      <c r="O1476" s="55">
        <v>80925974.719999999</v>
      </c>
      <c r="P1476" s="55">
        <v>-42698281.640000001</v>
      </c>
      <c r="Q1476" s="55">
        <v>0</v>
      </c>
      <c r="R1476" s="55">
        <v>0</v>
      </c>
      <c r="S1476" s="55">
        <v>38227693.079999998</v>
      </c>
      <c r="T1476" s="55">
        <v>0</v>
      </c>
      <c r="U1476" s="55">
        <v>80925974.719999999</v>
      </c>
      <c r="V1476" s="55">
        <v>-42698281.640000001</v>
      </c>
      <c r="W1476" s="55">
        <v>0</v>
      </c>
      <c r="X1476" s="55">
        <v>0</v>
      </c>
      <c r="Y1476" s="55">
        <v>38227693.079999998</v>
      </c>
      <c r="Z1476" s="61">
        <f t="shared" ref="Z1476:Z1539" si="77">IF(I1476="Issue Capital",(X1476+Y1476)/10000000,(V1476+W1476)/10000000)</f>
        <v>-4.2698281639999998</v>
      </c>
      <c r="AA1476" s="59" t="str">
        <f>HLOOKUP(F1476,'HY Financials'!$4:$4,1,0)</f>
        <v>HELMCF</v>
      </c>
    </row>
    <row r="1477" spans="1:27">
      <c r="A1477" s="60" t="str">
        <f>IFERROR(VLOOKUP(J1477,'TB mapping'!A:D,4,0),0)</f>
        <v>Ignore</v>
      </c>
      <c r="B1477" s="60" t="str">
        <f>IFERROR(VLOOKUP(J1477,'TB mapping'!A:C,3,0),0)</f>
        <v>Ignore</v>
      </c>
      <c r="C1477" s="60" t="str">
        <f t="shared" si="75"/>
        <v>HELMCFIgnore</v>
      </c>
      <c r="D1477" s="60" t="str">
        <f t="shared" si="76"/>
        <v>HELMCFIgnore</v>
      </c>
      <c r="E1477" s="54" t="s">
        <v>790</v>
      </c>
      <c r="F1477" s="54" t="s">
        <v>1408</v>
      </c>
      <c r="G1477" s="54" t="s">
        <v>1409</v>
      </c>
      <c r="H1477" s="55">
        <v>212000</v>
      </c>
      <c r="I1477" s="54" t="s">
        <v>809</v>
      </c>
      <c r="J1477" s="55">
        <v>212124</v>
      </c>
      <c r="K1477" s="55">
        <v>0</v>
      </c>
      <c r="L1477" s="54" t="s">
        <v>896</v>
      </c>
      <c r="M1477" s="54" t="s">
        <v>793</v>
      </c>
      <c r="N1477" s="55">
        <v>0</v>
      </c>
      <c r="O1477" s="55">
        <v>424324.24</v>
      </c>
      <c r="P1477" s="55">
        <v>0</v>
      </c>
      <c r="Q1477" s="55">
        <v>2090940.67</v>
      </c>
      <c r="R1477" s="55">
        <v>0</v>
      </c>
      <c r="S1477" s="55">
        <v>2515264.91</v>
      </c>
      <c r="T1477" s="55">
        <v>0</v>
      </c>
      <c r="U1477" s="55">
        <v>424324.24</v>
      </c>
      <c r="V1477" s="55">
        <v>0</v>
      </c>
      <c r="W1477" s="55">
        <v>2090940.67</v>
      </c>
      <c r="X1477" s="55">
        <v>0</v>
      </c>
      <c r="Y1477" s="55">
        <v>2515264.91</v>
      </c>
      <c r="Z1477" s="61">
        <f t="shared" si="77"/>
        <v>0.20909406699999999</v>
      </c>
      <c r="AA1477" s="59" t="str">
        <f>HLOOKUP(F1477,'HY Financials'!$4:$4,1,0)</f>
        <v>HELMCF</v>
      </c>
    </row>
    <row r="1478" spans="1:27">
      <c r="A1478" s="60" t="str">
        <f>IFERROR(VLOOKUP(J1478,'TB mapping'!A:D,4,0),0)</f>
        <v>Ignore</v>
      </c>
      <c r="B1478" s="60" t="str">
        <f>IFERROR(VLOOKUP(J1478,'TB mapping'!A:C,3,0),0)</f>
        <v>Ignore</v>
      </c>
      <c r="C1478" s="60" t="str">
        <f t="shared" si="75"/>
        <v>HELMCFIgnore</v>
      </c>
      <c r="D1478" s="60" t="str">
        <f t="shared" si="76"/>
        <v>HELMCFIgnore</v>
      </c>
      <c r="E1478" s="54" t="s">
        <v>790</v>
      </c>
      <c r="F1478" s="54" t="s">
        <v>1408</v>
      </c>
      <c r="G1478" s="54" t="s">
        <v>1409</v>
      </c>
      <c r="H1478" s="55">
        <v>212000</v>
      </c>
      <c r="I1478" s="54" t="s">
        <v>809</v>
      </c>
      <c r="J1478" s="55">
        <v>212150</v>
      </c>
      <c r="K1478" s="55">
        <v>0</v>
      </c>
      <c r="L1478" s="54" t="s">
        <v>1077</v>
      </c>
      <c r="M1478" s="54" t="s">
        <v>793</v>
      </c>
      <c r="N1478" s="55">
        <v>0</v>
      </c>
      <c r="O1478" s="55">
        <v>0</v>
      </c>
      <c r="P1478" s="55">
        <v>0</v>
      </c>
      <c r="Q1478" s="55">
        <v>17474549.43</v>
      </c>
      <c r="R1478" s="55">
        <v>0</v>
      </c>
      <c r="S1478" s="55">
        <v>17474549.43</v>
      </c>
      <c r="T1478" s="55">
        <v>0</v>
      </c>
      <c r="U1478" s="55">
        <v>0</v>
      </c>
      <c r="V1478" s="55">
        <v>0</v>
      </c>
      <c r="W1478" s="55">
        <v>17474549.43</v>
      </c>
      <c r="X1478" s="55">
        <v>0</v>
      </c>
      <c r="Y1478" s="55">
        <v>17474549.43</v>
      </c>
      <c r="Z1478" s="61">
        <f t="shared" si="77"/>
        <v>1.7474549429999999</v>
      </c>
      <c r="AA1478" s="59" t="str">
        <f>HLOOKUP(F1478,'HY Financials'!$4:$4,1,0)</f>
        <v>HELMCF</v>
      </c>
    </row>
    <row r="1479" spans="1:27">
      <c r="A1479" s="60" t="str">
        <f>IFERROR(VLOOKUP(J1479,'TB mapping'!A:D,4,0),0)</f>
        <v>Ignore</v>
      </c>
      <c r="B1479" s="60" t="str">
        <f>IFERROR(VLOOKUP(J1479,'TB mapping'!A:C,3,0),0)</f>
        <v>Ignore</v>
      </c>
      <c r="C1479" s="60" t="str">
        <f t="shared" si="75"/>
        <v>HELMCFIgnore</v>
      </c>
      <c r="D1479" s="60" t="str">
        <f t="shared" si="76"/>
        <v>HELMCFIgnore</v>
      </c>
      <c r="E1479" s="54" t="s">
        <v>790</v>
      </c>
      <c r="F1479" s="54" t="s">
        <v>1408</v>
      </c>
      <c r="G1479" s="54" t="s">
        <v>1409</v>
      </c>
      <c r="H1479" s="55">
        <v>212000</v>
      </c>
      <c r="I1479" s="54" t="s">
        <v>809</v>
      </c>
      <c r="J1479" s="55">
        <v>212220</v>
      </c>
      <c r="K1479" s="55">
        <v>0</v>
      </c>
      <c r="L1479" s="54" t="s">
        <v>812</v>
      </c>
      <c r="M1479" s="54" t="s">
        <v>793</v>
      </c>
      <c r="N1479" s="55">
        <v>0</v>
      </c>
      <c r="O1479" s="55">
        <v>1676962.65</v>
      </c>
      <c r="P1479" s="55">
        <v>-392601.94</v>
      </c>
      <c r="Q1479" s="55">
        <v>0</v>
      </c>
      <c r="R1479" s="55">
        <v>0</v>
      </c>
      <c r="S1479" s="55">
        <v>1284360.71</v>
      </c>
      <c r="T1479" s="55">
        <v>0</v>
      </c>
      <c r="U1479" s="55">
        <v>1676962.65</v>
      </c>
      <c r="V1479" s="55">
        <v>-392601.94</v>
      </c>
      <c r="W1479" s="55">
        <v>0</v>
      </c>
      <c r="X1479" s="55">
        <v>0</v>
      </c>
      <c r="Y1479" s="55">
        <v>1284360.71</v>
      </c>
      <c r="Z1479" s="61">
        <f t="shared" si="77"/>
        <v>-3.9260193999999998E-2</v>
      </c>
      <c r="AA1479" s="59" t="str">
        <f>HLOOKUP(F1479,'HY Financials'!$4:$4,1,0)</f>
        <v>HELMCF</v>
      </c>
    </row>
    <row r="1480" spans="1:27">
      <c r="A1480" s="60" t="str">
        <f>IFERROR(VLOOKUP(J1480,'TB mapping'!A:D,4,0),0)</f>
        <v>Ignore</v>
      </c>
      <c r="B1480" s="60" t="str">
        <f>IFERROR(VLOOKUP(J1480,'TB mapping'!A:C,3,0),0)</f>
        <v>Ignore</v>
      </c>
      <c r="C1480" s="60" t="str">
        <f t="shared" si="75"/>
        <v>HELMCFIgnore</v>
      </c>
      <c r="D1480" s="60" t="str">
        <f t="shared" si="76"/>
        <v>HELMCFIgnore</v>
      </c>
      <c r="E1480" s="54" t="s">
        <v>790</v>
      </c>
      <c r="F1480" s="54" t="s">
        <v>1408</v>
      </c>
      <c r="G1480" s="54" t="s">
        <v>1409</v>
      </c>
      <c r="H1480" s="55">
        <v>212000</v>
      </c>
      <c r="I1480" s="54" t="s">
        <v>809</v>
      </c>
      <c r="J1480" s="55">
        <v>212227</v>
      </c>
      <c r="K1480" s="55">
        <v>0</v>
      </c>
      <c r="L1480" s="54" t="s">
        <v>994</v>
      </c>
      <c r="M1480" s="54" t="s">
        <v>793</v>
      </c>
      <c r="N1480" s="55">
        <v>0</v>
      </c>
      <c r="O1480" s="55">
        <v>606230.13</v>
      </c>
      <c r="P1480" s="55">
        <v>0</v>
      </c>
      <c r="Q1480" s="55">
        <v>1104614.74</v>
      </c>
      <c r="R1480" s="55">
        <v>0</v>
      </c>
      <c r="S1480" s="55">
        <v>1710844.87</v>
      </c>
      <c r="T1480" s="55">
        <v>0</v>
      </c>
      <c r="U1480" s="55">
        <v>606230.13</v>
      </c>
      <c r="V1480" s="55">
        <v>0</v>
      </c>
      <c r="W1480" s="55">
        <v>1104614.74</v>
      </c>
      <c r="X1480" s="55">
        <v>0</v>
      </c>
      <c r="Y1480" s="55">
        <v>1710844.87</v>
      </c>
      <c r="Z1480" s="61">
        <f t="shared" si="77"/>
        <v>0.110461474</v>
      </c>
      <c r="AA1480" s="59" t="str">
        <f>HLOOKUP(F1480,'HY Financials'!$4:$4,1,0)</f>
        <v>HELMCF</v>
      </c>
    </row>
    <row r="1481" spans="1:27">
      <c r="A1481" s="60" t="str">
        <f>IFERROR(VLOOKUP(J1481,'TB mapping'!A:D,4,0),0)</f>
        <v>Ignore</v>
      </c>
      <c r="B1481" s="60" t="str">
        <f>IFERROR(VLOOKUP(J1481,'TB mapping'!A:C,3,0),0)</f>
        <v>Ignore</v>
      </c>
      <c r="C1481" s="60" t="str">
        <f t="shared" si="75"/>
        <v>HELMCFIgnore</v>
      </c>
      <c r="D1481" s="60" t="str">
        <f t="shared" si="76"/>
        <v>HELMCFIgnore</v>
      </c>
      <c r="E1481" s="54" t="s">
        <v>790</v>
      </c>
      <c r="F1481" s="54" t="s">
        <v>1408</v>
      </c>
      <c r="G1481" s="54" t="s">
        <v>1409</v>
      </c>
      <c r="H1481" s="55">
        <v>212000</v>
      </c>
      <c r="I1481" s="54" t="s">
        <v>809</v>
      </c>
      <c r="J1481" s="55">
        <v>212231</v>
      </c>
      <c r="K1481" s="55">
        <v>0</v>
      </c>
      <c r="L1481" s="54" t="s">
        <v>1063</v>
      </c>
      <c r="M1481" s="54" t="s">
        <v>793</v>
      </c>
      <c r="N1481" s="55">
        <v>0</v>
      </c>
      <c r="O1481" s="55">
        <v>6322.8</v>
      </c>
      <c r="P1481" s="55">
        <v>-5602.34</v>
      </c>
      <c r="Q1481" s="55">
        <v>0</v>
      </c>
      <c r="R1481" s="55">
        <v>0</v>
      </c>
      <c r="S1481" s="55">
        <v>720.46</v>
      </c>
      <c r="T1481" s="55">
        <v>0</v>
      </c>
      <c r="U1481" s="55">
        <v>6322.8</v>
      </c>
      <c r="V1481" s="55">
        <v>-5602.34</v>
      </c>
      <c r="W1481" s="55">
        <v>0</v>
      </c>
      <c r="X1481" s="55">
        <v>0</v>
      </c>
      <c r="Y1481" s="55">
        <v>720.46</v>
      </c>
      <c r="Z1481" s="61">
        <f t="shared" si="77"/>
        <v>-5.6023400000000006E-4</v>
      </c>
      <c r="AA1481" s="59" t="str">
        <f>HLOOKUP(F1481,'HY Financials'!$4:$4,1,0)</f>
        <v>HELMCF</v>
      </c>
    </row>
    <row r="1482" spans="1:27">
      <c r="A1482" s="60" t="str">
        <f>IFERROR(VLOOKUP(J1482,'TB mapping'!A:D,4,0),0)</f>
        <v>Ignore</v>
      </c>
      <c r="B1482" s="60" t="str">
        <f>IFERROR(VLOOKUP(J1482,'TB mapping'!A:C,3,0),0)</f>
        <v>Ignore</v>
      </c>
      <c r="C1482" s="60" t="str">
        <f t="shared" si="75"/>
        <v>HELMCFIgnore</v>
      </c>
      <c r="D1482" s="60" t="str">
        <f t="shared" si="76"/>
        <v>HELMCFIgnore</v>
      </c>
      <c r="E1482" s="54" t="s">
        <v>790</v>
      </c>
      <c r="F1482" s="54" t="s">
        <v>1408</v>
      </c>
      <c r="G1482" s="54" t="s">
        <v>1409</v>
      </c>
      <c r="H1482" s="55">
        <v>212000</v>
      </c>
      <c r="I1482" s="54" t="s">
        <v>809</v>
      </c>
      <c r="J1482" s="55">
        <v>212233</v>
      </c>
      <c r="K1482" s="55">
        <v>0</v>
      </c>
      <c r="L1482" s="54" t="s">
        <v>897</v>
      </c>
      <c r="M1482" s="54" t="s">
        <v>793</v>
      </c>
      <c r="N1482" s="55">
        <v>0</v>
      </c>
      <c r="O1482" s="55">
        <v>11554555</v>
      </c>
      <c r="P1482" s="55">
        <v>-10645320</v>
      </c>
      <c r="Q1482" s="55">
        <v>0</v>
      </c>
      <c r="R1482" s="55">
        <v>0</v>
      </c>
      <c r="S1482" s="55">
        <v>909235</v>
      </c>
      <c r="T1482" s="55">
        <v>0</v>
      </c>
      <c r="U1482" s="55">
        <v>11554555</v>
      </c>
      <c r="V1482" s="55">
        <v>-10645320</v>
      </c>
      <c r="W1482" s="55">
        <v>0</v>
      </c>
      <c r="X1482" s="55">
        <v>0</v>
      </c>
      <c r="Y1482" s="55">
        <v>909235</v>
      </c>
      <c r="Z1482" s="61">
        <f t="shared" si="77"/>
        <v>-1.064532</v>
      </c>
      <c r="AA1482" s="59" t="str">
        <f>HLOOKUP(F1482,'HY Financials'!$4:$4,1,0)</f>
        <v>HELMCF</v>
      </c>
    </row>
    <row r="1483" spans="1:27">
      <c r="A1483" s="60" t="str">
        <f>IFERROR(VLOOKUP(J1483,'TB mapping'!A:D,4,0),0)</f>
        <v>Ignore</v>
      </c>
      <c r="B1483" s="60" t="str">
        <f>IFERROR(VLOOKUP(J1483,'TB mapping'!A:C,3,0),0)</f>
        <v>Ignore</v>
      </c>
      <c r="C1483" s="60" t="str">
        <f t="shared" si="75"/>
        <v>HELMCFIgnore</v>
      </c>
      <c r="D1483" s="60" t="str">
        <f t="shared" si="76"/>
        <v>HELMCFIgnore</v>
      </c>
      <c r="E1483" s="54" t="s">
        <v>790</v>
      </c>
      <c r="F1483" s="54" t="s">
        <v>1408</v>
      </c>
      <c r="G1483" s="54" t="s">
        <v>1409</v>
      </c>
      <c r="H1483" s="55">
        <v>212000</v>
      </c>
      <c r="I1483" s="54" t="s">
        <v>809</v>
      </c>
      <c r="J1483" s="55">
        <v>212240</v>
      </c>
      <c r="K1483" s="55">
        <v>0</v>
      </c>
      <c r="L1483" s="54" t="s">
        <v>813</v>
      </c>
      <c r="M1483" s="54" t="s">
        <v>793</v>
      </c>
      <c r="N1483" s="55">
        <v>0</v>
      </c>
      <c r="O1483" s="55">
        <v>89892.29</v>
      </c>
      <c r="P1483" s="55">
        <v>-6930.58</v>
      </c>
      <c r="Q1483" s="55">
        <v>0</v>
      </c>
      <c r="R1483" s="55">
        <v>0</v>
      </c>
      <c r="S1483" s="55">
        <v>82961.710000000006</v>
      </c>
      <c r="T1483" s="55">
        <v>0</v>
      </c>
      <c r="U1483" s="55">
        <v>89892.29</v>
      </c>
      <c r="V1483" s="55">
        <v>-6930.58</v>
      </c>
      <c r="W1483" s="55">
        <v>0</v>
      </c>
      <c r="X1483" s="55">
        <v>0</v>
      </c>
      <c r="Y1483" s="55">
        <v>82961.710000000006</v>
      </c>
      <c r="Z1483" s="61">
        <f t="shared" si="77"/>
        <v>-6.9305799999999998E-4</v>
      </c>
      <c r="AA1483" s="59" t="str">
        <f>HLOOKUP(F1483,'HY Financials'!$4:$4,1,0)</f>
        <v>HELMCF</v>
      </c>
    </row>
    <row r="1484" spans="1:27">
      <c r="A1484" s="60" t="str">
        <f>IFERROR(VLOOKUP(J1484,'TB mapping'!A:D,4,0),0)</f>
        <v>Ignore</v>
      </c>
      <c r="B1484" s="60" t="str">
        <f>IFERROR(VLOOKUP(J1484,'TB mapping'!A:C,3,0),0)</f>
        <v>Ignore</v>
      </c>
      <c r="C1484" s="60" t="str">
        <f t="shared" si="75"/>
        <v>HELMCFIgnore</v>
      </c>
      <c r="D1484" s="60" t="str">
        <f t="shared" si="76"/>
        <v>HELMCFIgnore</v>
      </c>
      <c r="E1484" s="54" t="s">
        <v>790</v>
      </c>
      <c r="F1484" s="54" t="s">
        <v>1408</v>
      </c>
      <c r="G1484" s="54" t="s">
        <v>1409</v>
      </c>
      <c r="H1484" s="55">
        <v>212000</v>
      </c>
      <c r="I1484" s="54" t="s">
        <v>809</v>
      </c>
      <c r="J1484" s="55">
        <v>212247</v>
      </c>
      <c r="K1484" s="55">
        <v>0</v>
      </c>
      <c r="L1484" s="54" t="s">
        <v>898</v>
      </c>
      <c r="M1484" s="54" t="s">
        <v>793</v>
      </c>
      <c r="N1484" s="55">
        <v>0</v>
      </c>
      <c r="O1484" s="55">
        <v>1675</v>
      </c>
      <c r="P1484" s="55">
        <v>0</v>
      </c>
      <c r="Q1484" s="55">
        <v>799</v>
      </c>
      <c r="R1484" s="55">
        <v>0</v>
      </c>
      <c r="S1484" s="55">
        <v>2474</v>
      </c>
      <c r="T1484" s="55">
        <v>0</v>
      </c>
      <c r="U1484" s="55">
        <v>1675</v>
      </c>
      <c r="V1484" s="55">
        <v>0</v>
      </c>
      <c r="W1484" s="55">
        <v>799</v>
      </c>
      <c r="X1484" s="55">
        <v>0</v>
      </c>
      <c r="Y1484" s="55">
        <v>2474</v>
      </c>
      <c r="Z1484" s="61">
        <f t="shared" si="77"/>
        <v>7.9900000000000004E-5</v>
      </c>
      <c r="AA1484" s="59" t="str">
        <f>HLOOKUP(F1484,'HY Financials'!$4:$4,1,0)</f>
        <v>HELMCF</v>
      </c>
    </row>
    <row r="1485" spans="1:27">
      <c r="A1485" s="60" t="str">
        <f>IFERROR(VLOOKUP(J1485,'TB mapping'!A:D,4,0),0)</f>
        <v>Ignore</v>
      </c>
      <c r="B1485" s="60" t="str">
        <f>IFERROR(VLOOKUP(J1485,'TB mapping'!A:C,3,0),0)</f>
        <v>Ignore</v>
      </c>
      <c r="C1485" s="60" t="str">
        <f t="shared" si="75"/>
        <v>HELMCFIgnore</v>
      </c>
      <c r="D1485" s="60" t="str">
        <f t="shared" si="76"/>
        <v>HELMCFIgnore</v>
      </c>
      <c r="E1485" s="54" t="s">
        <v>790</v>
      </c>
      <c r="F1485" s="54" t="s">
        <v>1408</v>
      </c>
      <c r="G1485" s="54" t="s">
        <v>1409</v>
      </c>
      <c r="H1485" s="55">
        <v>212000</v>
      </c>
      <c r="I1485" s="54" t="s">
        <v>809</v>
      </c>
      <c r="J1485" s="55">
        <v>212252</v>
      </c>
      <c r="K1485" s="55">
        <v>0</v>
      </c>
      <c r="L1485" s="54" t="s">
        <v>814</v>
      </c>
      <c r="M1485" s="54" t="s">
        <v>793</v>
      </c>
      <c r="N1485" s="55">
        <v>0</v>
      </c>
      <c r="O1485" s="55">
        <v>1157.25</v>
      </c>
      <c r="P1485" s="55">
        <v>-716.5</v>
      </c>
      <c r="Q1485" s="55">
        <v>0</v>
      </c>
      <c r="R1485" s="55">
        <v>0</v>
      </c>
      <c r="S1485" s="55">
        <v>440.75</v>
      </c>
      <c r="T1485" s="55">
        <v>0</v>
      </c>
      <c r="U1485" s="55">
        <v>1157.25</v>
      </c>
      <c r="V1485" s="55">
        <v>-716.5</v>
      </c>
      <c r="W1485" s="55">
        <v>0</v>
      </c>
      <c r="X1485" s="55">
        <v>0</v>
      </c>
      <c r="Y1485" s="55">
        <v>440.75</v>
      </c>
      <c r="Z1485" s="61">
        <f t="shared" si="77"/>
        <v>-7.1649999999999993E-5</v>
      </c>
      <c r="AA1485" s="59" t="str">
        <f>HLOOKUP(F1485,'HY Financials'!$4:$4,1,0)</f>
        <v>HELMCF</v>
      </c>
    </row>
    <row r="1486" spans="1:27">
      <c r="A1486" s="60" t="str">
        <f>IFERROR(VLOOKUP(J1486,'TB mapping'!A:D,4,0),0)</f>
        <v>Ignore</v>
      </c>
      <c r="B1486" s="60" t="str">
        <f>IFERROR(VLOOKUP(J1486,'TB mapping'!A:C,3,0),0)</f>
        <v>Ignore</v>
      </c>
      <c r="C1486" s="60" t="str">
        <f t="shared" si="75"/>
        <v>HELMCFIgnore</v>
      </c>
      <c r="D1486" s="60" t="str">
        <f t="shared" si="76"/>
        <v>HELMCFIgnore</v>
      </c>
      <c r="E1486" s="54" t="s">
        <v>790</v>
      </c>
      <c r="F1486" s="54" t="s">
        <v>1408</v>
      </c>
      <c r="G1486" s="54" t="s">
        <v>1409</v>
      </c>
      <c r="H1486" s="55">
        <v>212000</v>
      </c>
      <c r="I1486" s="54" t="s">
        <v>809</v>
      </c>
      <c r="J1486" s="55">
        <v>212255</v>
      </c>
      <c r="K1486" s="55">
        <v>0</v>
      </c>
      <c r="L1486" s="54" t="s">
        <v>815</v>
      </c>
      <c r="M1486" s="54" t="s">
        <v>793</v>
      </c>
      <c r="N1486" s="55">
        <v>0</v>
      </c>
      <c r="O1486" s="55">
        <v>39302782.590000004</v>
      </c>
      <c r="P1486" s="55">
        <v>0</v>
      </c>
      <c r="Q1486" s="55">
        <v>31685823.710000001</v>
      </c>
      <c r="R1486" s="55">
        <v>0</v>
      </c>
      <c r="S1486" s="55">
        <v>70988606.299999997</v>
      </c>
      <c r="T1486" s="55">
        <v>0</v>
      </c>
      <c r="U1486" s="55">
        <v>39302782.590000004</v>
      </c>
      <c r="V1486" s="55">
        <v>0</v>
      </c>
      <c r="W1486" s="55">
        <v>31685823.710000001</v>
      </c>
      <c r="X1486" s="55">
        <v>0</v>
      </c>
      <c r="Y1486" s="55">
        <v>70988606.299999997</v>
      </c>
      <c r="Z1486" s="61">
        <f t="shared" si="77"/>
        <v>3.1685823710000003</v>
      </c>
      <c r="AA1486" s="59" t="str">
        <f>HLOOKUP(F1486,'HY Financials'!$4:$4,1,0)</f>
        <v>HELMCF</v>
      </c>
    </row>
    <row r="1487" spans="1:27">
      <c r="A1487" s="60" t="str">
        <f>IFERROR(VLOOKUP(J1487,'TB mapping'!A:D,4,0),0)</f>
        <v>Ignore</v>
      </c>
      <c r="B1487" s="60" t="str">
        <f>IFERROR(VLOOKUP(J1487,'TB mapping'!A:C,3,0),0)</f>
        <v>Ignore</v>
      </c>
      <c r="C1487" s="60" t="str">
        <f t="shared" si="75"/>
        <v>HELMCFIgnore</v>
      </c>
      <c r="D1487" s="60" t="str">
        <f t="shared" si="76"/>
        <v>HELMCFIgnore</v>
      </c>
      <c r="E1487" s="54" t="s">
        <v>790</v>
      </c>
      <c r="F1487" s="54" t="s">
        <v>1408</v>
      </c>
      <c r="G1487" s="54" t="s">
        <v>1409</v>
      </c>
      <c r="H1487" s="55">
        <v>212000</v>
      </c>
      <c r="I1487" s="54" t="s">
        <v>809</v>
      </c>
      <c r="J1487" s="55">
        <v>212257</v>
      </c>
      <c r="K1487" s="55">
        <v>0</v>
      </c>
      <c r="L1487" s="54" t="s">
        <v>816</v>
      </c>
      <c r="M1487" s="54" t="s">
        <v>793</v>
      </c>
      <c r="N1487" s="55">
        <v>-31058306.210000001</v>
      </c>
      <c r="O1487" s="55">
        <v>0</v>
      </c>
      <c r="P1487" s="55">
        <v>-32980632.68</v>
      </c>
      <c r="Q1487" s="55">
        <v>0</v>
      </c>
      <c r="R1487" s="55">
        <v>-64038938.890000001</v>
      </c>
      <c r="S1487" s="55">
        <v>0</v>
      </c>
      <c r="T1487" s="55">
        <v>-31058306.210000001</v>
      </c>
      <c r="U1487" s="55">
        <v>0</v>
      </c>
      <c r="V1487" s="55">
        <v>-32980632.68</v>
      </c>
      <c r="W1487" s="55">
        <v>0</v>
      </c>
      <c r="X1487" s="55">
        <v>-64038938.890000001</v>
      </c>
      <c r="Y1487" s="55">
        <v>0</v>
      </c>
      <c r="Z1487" s="61">
        <f t="shared" si="77"/>
        <v>-3.2980632679999999</v>
      </c>
      <c r="AA1487" s="59" t="str">
        <f>HLOOKUP(F1487,'HY Financials'!$4:$4,1,0)</f>
        <v>HELMCF</v>
      </c>
    </row>
    <row r="1488" spans="1:27">
      <c r="A1488" s="60" t="str">
        <f>IFERROR(VLOOKUP(J1488,'TB mapping'!A:D,4,0),0)</f>
        <v>Ignore</v>
      </c>
      <c r="B1488" s="60" t="str">
        <f>IFERROR(VLOOKUP(J1488,'TB mapping'!A:C,3,0),0)</f>
        <v>Ignore</v>
      </c>
      <c r="C1488" s="60" t="str">
        <f t="shared" si="75"/>
        <v>HELMCFIgnore</v>
      </c>
      <c r="D1488" s="60" t="str">
        <f t="shared" si="76"/>
        <v>HELMCFIgnore</v>
      </c>
      <c r="E1488" s="54" t="s">
        <v>790</v>
      </c>
      <c r="F1488" s="54" t="s">
        <v>1408</v>
      </c>
      <c r="G1488" s="54" t="s">
        <v>1409</v>
      </c>
      <c r="H1488" s="55">
        <v>212000</v>
      </c>
      <c r="I1488" s="54" t="s">
        <v>809</v>
      </c>
      <c r="J1488" s="55">
        <v>212271</v>
      </c>
      <c r="K1488" s="55">
        <v>0</v>
      </c>
      <c r="L1488" s="54" t="s">
        <v>817</v>
      </c>
      <c r="M1488" s="54" t="s">
        <v>793</v>
      </c>
      <c r="N1488" s="55">
        <v>0</v>
      </c>
      <c r="O1488" s="55">
        <v>345420.39</v>
      </c>
      <c r="P1488" s="55">
        <v>-15710.79</v>
      </c>
      <c r="Q1488" s="55">
        <v>0</v>
      </c>
      <c r="R1488" s="55">
        <v>0</v>
      </c>
      <c r="S1488" s="55">
        <v>329709.60000000003</v>
      </c>
      <c r="T1488" s="55">
        <v>0</v>
      </c>
      <c r="U1488" s="55">
        <v>345420.39</v>
      </c>
      <c r="V1488" s="55">
        <v>-15710.79</v>
      </c>
      <c r="W1488" s="55">
        <v>0</v>
      </c>
      <c r="X1488" s="55">
        <v>0</v>
      </c>
      <c r="Y1488" s="55">
        <v>329709.60000000003</v>
      </c>
      <c r="Z1488" s="61">
        <f t="shared" si="77"/>
        <v>-1.5710790000000002E-3</v>
      </c>
      <c r="AA1488" s="59" t="str">
        <f>HLOOKUP(F1488,'HY Financials'!$4:$4,1,0)</f>
        <v>HELMCF</v>
      </c>
    </row>
    <row r="1489" spans="1:27">
      <c r="A1489" s="60" t="str">
        <f>IFERROR(VLOOKUP(J1489,'TB mapping'!A:D,4,0),0)</f>
        <v>Ignore</v>
      </c>
      <c r="B1489" s="60" t="str">
        <f>IFERROR(VLOOKUP(J1489,'TB mapping'!A:C,3,0),0)</f>
        <v>Ignore</v>
      </c>
      <c r="C1489" s="60" t="str">
        <f t="shared" si="75"/>
        <v>HELMCFIgnore</v>
      </c>
      <c r="D1489" s="60" t="str">
        <f t="shared" si="76"/>
        <v>HELMCFIgnore</v>
      </c>
      <c r="E1489" s="54" t="s">
        <v>790</v>
      </c>
      <c r="F1489" s="54" t="s">
        <v>1408</v>
      </c>
      <c r="G1489" s="54" t="s">
        <v>1409</v>
      </c>
      <c r="H1489" s="55">
        <v>212000</v>
      </c>
      <c r="I1489" s="54" t="s">
        <v>809</v>
      </c>
      <c r="J1489" s="55">
        <v>212272</v>
      </c>
      <c r="K1489" s="55">
        <v>0</v>
      </c>
      <c r="L1489" s="54" t="s">
        <v>818</v>
      </c>
      <c r="M1489" s="54" t="s">
        <v>793</v>
      </c>
      <c r="N1489" s="55">
        <v>0</v>
      </c>
      <c r="O1489" s="55">
        <v>345420.39</v>
      </c>
      <c r="P1489" s="55">
        <v>-15710.79</v>
      </c>
      <c r="Q1489" s="55">
        <v>0</v>
      </c>
      <c r="R1489" s="55">
        <v>0</v>
      </c>
      <c r="S1489" s="55">
        <v>329709.60000000003</v>
      </c>
      <c r="T1489" s="55">
        <v>0</v>
      </c>
      <c r="U1489" s="55">
        <v>345420.39</v>
      </c>
      <c r="V1489" s="55">
        <v>-15710.79</v>
      </c>
      <c r="W1489" s="55">
        <v>0</v>
      </c>
      <c r="X1489" s="55">
        <v>0</v>
      </c>
      <c r="Y1489" s="55">
        <v>329709.60000000003</v>
      </c>
      <c r="Z1489" s="61">
        <f t="shared" si="77"/>
        <v>-1.5710790000000002E-3</v>
      </c>
      <c r="AA1489" s="59" t="str">
        <f>HLOOKUP(F1489,'HY Financials'!$4:$4,1,0)</f>
        <v>HELMCF</v>
      </c>
    </row>
    <row r="1490" spans="1:27">
      <c r="A1490" s="60">
        <f>IFERROR(VLOOKUP(J1490,'TB mapping'!A:D,4,0),0)</f>
        <v>0</v>
      </c>
      <c r="B1490" s="60">
        <f>IFERROR(VLOOKUP(J1490,'TB mapping'!A:C,3,0),0)</f>
        <v>0</v>
      </c>
      <c r="C1490" s="60" t="str">
        <f t="shared" si="75"/>
        <v>HELMCF0</v>
      </c>
      <c r="D1490" s="60" t="str">
        <f t="shared" si="76"/>
        <v>HELMCF0</v>
      </c>
      <c r="E1490" s="54" t="s">
        <v>790</v>
      </c>
      <c r="F1490" s="54" t="s">
        <v>1408</v>
      </c>
      <c r="G1490" s="54" t="s">
        <v>1409</v>
      </c>
      <c r="H1490" s="55">
        <v>212000</v>
      </c>
      <c r="I1490" s="54" t="s">
        <v>809</v>
      </c>
      <c r="J1490" s="55">
        <v>215107</v>
      </c>
      <c r="K1490" s="55">
        <v>0</v>
      </c>
      <c r="L1490" s="54" t="s">
        <v>2076</v>
      </c>
      <c r="M1490" s="54" t="s">
        <v>793</v>
      </c>
      <c r="N1490" s="55">
        <v>0</v>
      </c>
      <c r="O1490" s="55">
        <v>2048</v>
      </c>
      <c r="P1490" s="55">
        <v>0</v>
      </c>
      <c r="Q1490" s="55">
        <v>0</v>
      </c>
      <c r="R1490" s="55">
        <v>0</v>
      </c>
      <c r="S1490" s="55">
        <v>2048</v>
      </c>
      <c r="T1490" s="55">
        <v>0</v>
      </c>
      <c r="U1490" s="55">
        <v>2048</v>
      </c>
      <c r="V1490" s="55">
        <v>0</v>
      </c>
      <c r="W1490" s="55">
        <v>0</v>
      </c>
      <c r="X1490" s="55">
        <v>0</v>
      </c>
      <c r="Y1490" s="55">
        <v>2048</v>
      </c>
      <c r="Z1490" s="61">
        <f t="shared" si="77"/>
        <v>0</v>
      </c>
      <c r="AA1490" s="59" t="str">
        <f>HLOOKUP(F1490,'HY Financials'!$4:$4,1,0)</f>
        <v>HELMCF</v>
      </c>
    </row>
    <row r="1491" spans="1:27">
      <c r="A1491" s="60" t="str">
        <f>IFERROR(VLOOKUP(J1491,'TB mapping'!A:D,4,0),0)</f>
        <v>Ignore</v>
      </c>
      <c r="B1491" s="60" t="str">
        <f>IFERROR(VLOOKUP(J1491,'TB mapping'!A:C,3,0),0)</f>
        <v>Ignore</v>
      </c>
      <c r="C1491" s="60" t="str">
        <f t="shared" si="75"/>
        <v>HELMCFIgnore</v>
      </c>
      <c r="D1491" s="60" t="str">
        <f t="shared" si="76"/>
        <v>HELMCFIgnore</v>
      </c>
      <c r="E1491" s="54" t="s">
        <v>790</v>
      </c>
      <c r="F1491" s="54" t="s">
        <v>1408</v>
      </c>
      <c r="G1491" s="54" t="s">
        <v>1409</v>
      </c>
      <c r="H1491" s="55">
        <v>213000</v>
      </c>
      <c r="I1491" s="54" t="s">
        <v>819</v>
      </c>
      <c r="J1491" s="55">
        <v>213105</v>
      </c>
      <c r="K1491" s="55">
        <v>0</v>
      </c>
      <c r="L1491" s="54" t="s">
        <v>902</v>
      </c>
      <c r="M1491" s="54" t="s">
        <v>793</v>
      </c>
      <c r="N1491" s="55">
        <v>0</v>
      </c>
      <c r="O1491" s="55">
        <v>54753.35</v>
      </c>
      <c r="P1491" s="55">
        <v>0</v>
      </c>
      <c r="Q1491" s="55">
        <v>0</v>
      </c>
      <c r="R1491" s="55">
        <v>0</v>
      </c>
      <c r="S1491" s="55">
        <v>54753.35</v>
      </c>
      <c r="T1491" s="55">
        <v>0</v>
      </c>
      <c r="U1491" s="55">
        <v>54753.35</v>
      </c>
      <c r="V1491" s="55">
        <v>0</v>
      </c>
      <c r="W1491" s="55">
        <v>0</v>
      </c>
      <c r="X1491" s="55">
        <v>0</v>
      </c>
      <c r="Y1491" s="55">
        <v>54753.35</v>
      </c>
      <c r="Z1491" s="61">
        <f t="shared" si="77"/>
        <v>0</v>
      </c>
      <c r="AA1491" s="59" t="str">
        <f>HLOOKUP(F1491,'HY Financials'!$4:$4,1,0)</f>
        <v>HELMCF</v>
      </c>
    </row>
    <row r="1492" spans="1:27">
      <c r="A1492" s="60" t="str">
        <f>IFERROR(VLOOKUP(J1492,'TB mapping'!A:D,4,0),0)</f>
        <v>Ignore</v>
      </c>
      <c r="B1492" s="60" t="str">
        <f>IFERROR(VLOOKUP(J1492,'TB mapping'!A:C,3,0),0)</f>
        <v>Ignore</v>
      </c>
      <c r="C1492" s="60" t="str">
        <f t="shared" si="75"/>
        <v>HELMCFIgnore</v>
      </c>
      <c r="D1492" s="60" t="str">
        <f t="shared" si="76"/>
        <v>HELMCFIgnore</v>
      </c>
      <c r="E1492" s="54" t="s">
        <v>790</v>
      </c>
      <c r="F1492" s="54" t="s">
        <v>1408</v>
      </c>
      <c r="G1492" s="54" t="s">
        <v>1409</v>
      </c>
      <c r="H1492" s="55">
        <v>213000</v>
      </c>
      <c r="I1492" s="54" t="s">
        <v>819</v>
      </c>
      <c r="J1492" s="55">
        <v>213141</v>
      </c>
      <c r="K1492" s="55">
        <v>0</v>
      </c>
      <c r="L1492" s="54" t="s">
        <v>903</v>
      </c>
      <c r="M1492" s="54" t="s">
        <v>793</v>
      </c>
      <c r="N1492" s="55">
        <v>0</v>
      </c>
      <c r="O1492" s="55">
        <v>4041.06</v>
      </c>
      <c r="P1492" s="55">
        <v>0</v>
      </c>
      <c r="Q1492" s="55">
        <v>0</v>
      </c>
      <c r="R1492" s="55">
        <v>0</v>
      </c>
      <c r="S1492" s="55">
        <v>4041.06</v>
      </c>
      <c r="T1492" s="55">
        <v>0</v>
      </c>
      <c r="U1492" s="55">
        <v>4041.06</v>
      </c>
      <c r="V1492" s="55">
        <v>0</v>
      </c>
      <c r="W1492" s="55">
        <v>0</v>
      </c>
      <c r="X1492" s="55">
        <v>0</v>
      </c>
      <c r="Y1492" s="55">
        <v>4041.06</v>
      </c>
      <c r="Z1492" s="61">
        <f t="shared" si="77"/>
        <v>0</v>
      </c>
      <c r="AA1492" s="59" t="str">
        <f>HLOOKUP(F1492,'HY Financials'!$4:$4,1,0)</f>
        <v>HELMCF</v>
      </c>
    </row>
    <row r="1493" spans="1:27">
      <c r="A1493" s="60" t="str">
        <f>IFERROR(VLOOKUP(J1493,'TB mapping'!A:D,4,0),0)</f>
        <v>Ignore</v>
      </c>
      <c r="B1493" s="60" t="str">
        <f>IFERROR(VLOOKUP(J1493,'TB mapping'!A:C,3,0),0)</f>
        <v>Ignore</v>
      </c>
      <c r="C1493" s="60" t="str">
        <f t="shared" si="75"/>
        <v>HELMCFIgnore</v>
      </c>
      <c r="D1493" s="60" t="str">
        <f t="shared" si="76"/>
        <v>HELMCFIgnore</v>
      </c>
      <c r="E1493" s="54" t="s">
        <v>790</v>
      </c>
      <c r="F1493" s="54" t="s">
        <v>1408</v>
      </c>
      <c r="G1493" s="54" t="s">
        <v>1409</v>
      </c>
      <c r="H1493" s="55">
        <v>213000</v>
      </c>
      <c r="I1493" s="54" t="s">
        <v>819</v>
      </c>
      <c r="J1493" s="55">
        <v>213143</v>
      </c>
      <c r="K1493" s="55">
        <v>0</v>
      </c>
      <c r="L1493" s="54" t="s">
        <v>820</v>
      </c>
      <c r="M1493" s="54" t="s">
        <v>793</v>
      </c>
      <c r="N1493" s="55">
        <v>0</v>
      </c>
      <c r="O1493" s="55">
        <v>242309.48</v>
      </c>
      <c r="P1493" s="55">
        <v>-259438.58</v>
      </c>
      <c r="Q1493" s="55">
        <v>0</v>
      </c>
      <c r="R1493" s="55">
        <v>-17129.099999999999</v>
      </c>
      <c r="S1493" s="55">
        <v>0</v>
      </c>
      <c r="T1493" s="55">
        <v>0</v>
      </c>
      <c r="U1493" s="55">
        <v>242309.48</v>
      </c>
      <c r="V1493" s="55">
        <v>-259438.58</v>
      </c>
      <c r="W1493" s="55">
        <v>0</v>
      </c>
      <c r="X1493" s="55">
        <v>-17129.099999999999</v>
      </c>
      <c r="Y1493" s="55">
        <v>0</v>
      </c>
      <c r="Z1493" s="61">
        <f t="shared" si="77"/>
        <v>-2.5943858E-2</v>
      </c>
      <c r="AA1493" s="59" t="str">
        <f>HLOOKUP(F1493,'HY Financials'!$4:$4,1,0)</f>
        <v>HELMCF</v>
      </c>
    </row>
    <row r="1494" spans="1:27">
      <c r="A1494" s="60">
        <f>IFERROR(VLOOKUP(J1494,'TB mapping'!A:D,4,0),0)</f>
        <v>0</v>
      </c>
      <c r="B1494" s="60">
        <f>IFERROR(VLOOKUP(J1494,'TB mapping'!A:C,3,0),0)</f>
        <v>0</v>
      </c>
      <c r="C1494" s="60" t="str">
        <f t="shared" si="75"/>
        <v>HELMCF0</v>
      </c>
      <c r="D1494" s="60" t="str">
        <f t="shared" si="76"/>
        <v>HELMCF0</v>
      </c>
      <c r="E1494" s="54" t="s">
        <v>790</v>
      </c>
      <c r="F1494" s="54" t="s">
        <v>1408</v>
      </c>
      <c r="G1494" s="54" t="s">
        <v>1409</v>
      </c>
      <c r="H1494" s="55">
        <v>213000</v>
      </c>
      <c r="I1494" s="54" t="s">
        <v>819</v>
      </c>
      <c r="J1494" s="55">
        <v>213173</v>
      </c>
      <c r="K1494" s="55">
        <v>0</v>
      </c>
      <c r="L1494" s="54" t="s">
        <v>2072</v>
      </c>
      <c r="M1494" s="54" t="s">
        <v>793</v>
      </c>
      <c r="N1494" s="55">
        <v>0</v>
      </c>
      <c r="O1494" s="55">
        <v>43615.71</v>
      </c>
      <c r="P1494" s="55">
        <v>-46698.95</v>
      </c>
      <c r="Q1494" s="55">
        <v>0</v>
      </c>
      <c r="R1494" s="55">
        <v>-3083.24</v>
      </c>
      <c r="S1494" s="55">
        <v>0</v>
      </c>
      <c r="T1494" s="55">
        <v>0</v>
      </c>
      <c r="U1494" s="55">
        <v>43615.71</v>
      </c>
      <c r="V1494" s="55">
        <v>-46698.95</v>
      </c>
      <c r="W1494" s="55">
        <v>0</v>
      </c>
      <c r="X1494" s="55">
        <v>-3083.24</v>
      </c>
      <c r="Y1494" s="55">
        <v>0</v>
      </c>
      <c r="Z1494" s="61">
        <f t="shared" si="77"/>
        <v>-4.6698949999999994E-3</v>
      </c>
      <c r="AA1494" s="59" t="str">
        <f>HLOOKUP(F1494,'HY Financials'!$4:$4,1,0)</f>
        <v>HELMCF</v>
      </c>
    </row>
    <row r="1495" spans="1:27">
      <c r="A1495" s="60" t="str">
        <f>IFERROR(VLOOKUP(J1495,'TB mapping'!A:D,4,0),0)</f>
        <v>Ignore</v>
      </c>
      <c r="B1495" s="60" t="str">
        <f>IFERROR(VLOOKUP(J1495,'TB mapping'!A:C,3,0),0)</f>
        <v>Ignore</v>
      </c>
      <c r="C1495" s="60" t="str">
        <f t="shared" si="75"/>
        <v>HELMCFIgnore</v>
      </c>
      <c r="D1495" s="60" t="str">
        <f t="shared" si="76"/>
        <v>HELMCFIgnore</v>
      </c>
      <c r="E1495" s="54" t="s">
        <v>790</v>
      </c>
      <c r="F1495" s="54" t="s">
        <v>1408</v>
      </c>
      <c r="G1495" s="54" t="s">
        <v>1409</v>
      </c>
      <c r="H1495" s="55">
        <v>213000</v>
      </c>
      <c r="I1495" s="54" t="s">
        <v>819</v>
      </c>
      <c r="J1495" s="55">
        <v>213500</v>
      </c>
      <c r="K1495" s="55">
        <v>0</v>
      </c>
      <c r="L1495" s="54" t="s">
        <v>821</v>
      </c>
      <c r="M1495" s="54" t="s">
        <v>793</v>
      </c>
      <c r="N1495" s="55">
        <v>0</v>
      </c>
      <c r="O1495" s="55">
        <v>3837987.8</v>
      </c>
      <c r="P1495" s="55">
        <v>-174515.96</v>
      </c>
      <c r="Q1495" s="55">
        <v>0</v>
      </c>
      <c r="R1495" s="55">
        <v>0</v>
      </c>
      <c r="S1495" s="55">
        <v>3663471.84</v>
      </c>
      <c r="T1495" s="55">
        <v>0</v>
      </c>
      <c r="U1495" s="55">
        <v>3837987.8</v>
      </c>
      <c r="V1495" s="55">
        <v>-174515.96</v>
      </c>
      <c r="W1495" s="55">
        <v>0</v>
      </c>
      <c r="X1495" s="55">
        <v>0</v>
      </c>
      <c r="Y1495" s="55">
        <v>3663471.84</v>
      </c>
      <c r="Z1495" s="61">
        <f t="shared" si="77"/>
        <v>-1.7451596E-2</v>
      </c>
      <c r="AA1495" s="59" t="str">
        <f>HLOOKUP(F1495,'HY Financials'!$4:$4,1,0)</f>
        <v>HELMCF</v>
      </c>
    </row>
    <row r="1496" spans="1:27">
      <c r="A1496" s="60" t="str">
        <f>IFERROR(VLOOKUP(J1496,'TB mapping'!A:D,4,0),0)</f>
        <v>Ignore</v>
      </c>
      <c r="B1496" s="60" t="str">
        <f>IFERROR(VLOOKUP(J1496,'TB mapping'!A:C,3,0),0)</f>
        <v>Ignore</v>
      </c>
      <c r="C1496" s="60" t="str">
        <f t="shared" si="75"/>
        <v>HELMCFIgnore</v>
      </c>
      <c r="D1496" s="60" t="str">
        <f t="shared" si="76"/>
        <v>HELMCFIgnore</v>
      </c>
      <c r="E1496" s="54" t="s">
        <v>790</v>
      </c>
      <c r="F1496" s="54" t="s">
        <v>1408</v>
      </c>
      <c r="G1496" s="54" t="s">
        <v>1409</v>
      </c>
      <c r="H1496" s="55">
        <v>213000</v>
      </c>
      <c r="I1496" s="54" t="s">
        <v>819</v>
      </c>
      <c r="J1496" s="55">
        <v>213504</v>
      </c>
      <c r="K1496" s="55">
        <v>0</v>
      </c>
      <c r="L1496" s="54" t="s">
        <v>822</v>
      </c>
      <c r="M1496" s="54" t="s">
        <v>793</v>
      </c>
      <c r="N1496" s="55">
        <v>0</v>
      </c>
      <c r="O1496" s="55">
        <v>51360.65</v>
      </c>
      <c r="P1496" s="55">
        <v>0</v>
      </c>
      <c r="Q1496" s="55">
        <v>0</v>
      </c>
      <c r="R1496" s="55">
        <v>0</v>
      </c>
      <c r="S1496" s="55">
        <v>51360.65</v>
      </c>
      <c r="T1496" s="55">
        <v>0</v>
      </c>
      <c r="U1496" s="55">
        <v>51360.65</v>
      </c>
      <c r="V1496" s="55">
        <v>0</v>
      </c>
      <c r="W1496" s="55">
        <v>0</v>
      </c>
      <c r="X1496" s="55">
        <v>0</v>
      </c>
      <c r="Y1496" s="55">
        <v>51360.65</v>
      </c>
      <c r="Z1496" s="61">
        <f t="shared" si="77"/>
        <v>0</v>
      </c>
      <c r="AA1496" s="59" t="str">
        <f>HLOOKUP(F1496,'HY Financials'!$4:$4,1,0)</f>
        <v>HELMCF</v>
      </c>
    </row>
    <row r="1497" spans="1:27">
      <c r="A1497" s="60" t="str">
        <f>IFERROR(VLOOKUP(J1497,'TB mapping'!A:D,4,0),0)</f>
        <v>Ignore</v>
      </c>
      <c r="B1497" s="60" t="str">
        <f>IFERROR(VLOOKUP(J1497,'TB mapping'!A:C,3,0),0)</f>
        <v>Ignore</v>
      </c>
      <c r="C1497" s="60" t="str">
        <f t="shared" si="75"/>
        <v>HELMCFIgnore</v>
      </c>
      <c r="D1497" s="60" t="str">
        <f t="shared" si="76"/>
        <v>HELMCFIgnore</v>
      </c>
      <c r="E1497" s="54" t="s">
        <v>790</v>
      </c>
      <c r="F1497" s="54" t="s">
        <v>1408</v>
      </c>
      <c r="G1497" s="54" t="s">
        <v>1409</v>
      </c>
      <c r="H1497" s="55">
        <v>301000</v>
      </c>
      <c r="I1497" s="54" t="s">
        <v>823</v>
      </c>
      <c r="J1497" s="55">
        <v>310000</v>
      </c>
      <c r="K1497" s="55">
        <v>0</v>
      </c>
      <c r="L1497" s="54" t="s">
        <v>824</v>
      </c>
      <c r="M1497" s="54" t="s">
        <v>793</v>
      </c>
      <c r="N1497" s="55">
        <v>0</v>
      </c>
      <c r="O1497" s="55">
        <v>3259428392.1999998</v>
      </c>
      <c r="P1497" s="55">
        <v>-50167160.359999999</v>
      </c>
      <c r="Q1497" s="55">
        <v>0</v>
      </c>
      <c r="R1497" s="55">
        <v>0</v>
      </c>
      <c r="S1497" s="55">
        <v>3209261231.8400002</v>
      </c>
      <c r="T1497" s="55">
        <v>0</v>
      </c>
      <c r="U1497" s="55">
        <v>3259428392.1999998</v>
      </c>
      <c r="V1497" s="55">
        <v>-50167160.359999999</v>
      </c>
      <c r="W1497" s="55">
        <v>0</v>
      </c>
      <c r="X1497" s="55">
        <v>0</v>
      </c>
      <c r="Y1497" s="55">
        <v>3209261231.8400002</v>
      </c>
      <c r="Z1497" s="333">
        <f t="shared" si="77"/>
        <v>320.92612318400001</v>
      </c>
      <c r="AA1497" s="59" t="str">
        <f>HLOOKUP(F1497,'HY Financials'!$4:$4,1,0)</f>
        <v>HELMCF</v>
      </c>
    </row>
    <row r="1498" spans="1:27">
      <c r="A1498" s="60" t="str">
        <f>IFERROR(VLOOKUP(J1498,'TB mapping'!A:D,4,0),0)</f>
        <v>Ignore</v>
      </c>
      <c r="B1498" s="60" t="str">
        <f>IFERROR(VLOOKUP(J1498,'TB mapping'!A:C,3,0),0)</f>
        <v>Ignore</v>
      </c>
      <c r="C1498" s="60" t="str">
        <f t="shared" si="75"/>
        <v>HELMCFIgnore</v>
      </c>
      <c r="D1498" s="60" t="str">
        <f t="shared" si="76"/>
        <v>HELMCFIgnore</v>
      </c>
      <c r="E1498" s="54" t="s">
        <v>790</v>
      </c>
      <c r="F1498" s="54" t="s">
        <v>1408</v>
      </c>
      <c r="G1498" s="54" t="s">
        <v>1409</v>
      </c>
      <c r="H1498" s="55">
        <v>303000</v>
      </c>
      <c r="I1498" s="54" t="s">
        <v>825</v>
      </c>
      <c r="J1498" s="55">
        <v>303207</v>
      </c>
      <c r="K1498" s="55">
        <v>0</v>
      </c>
      <c r="L1498" s="54" t="s">
        <v>826</v>
      </c>
      <c r="M1498" s="54" t="s">
        <v>793</v>
      </c>
      <c r="N1498" s="55">
        <v>-628519163.05999994</v>
      </c>
      <c r="O1498" s="55">
        <v>0</v>
      </c>
      <c r="P1498" s="55">
        <v>-11726126.779999999</v>
      </c>
      <c r="Q1498" s="55">
        <v>0</v>
      </c>
      <c r="R1498" s="55">
        <v>-640245289.84000003</v>
      </c>
      <c r="S1498" s="55">
        <v>0</v>
      </c>
      <c r="T1498" s="55">
        <v>-628519163.05999994</v>
      </c>
      <c r="U1498" s="55">
        <v>0</v>
      </c>
      <c r="V1498" s="55">
        <v>-11726126.779999999</v>
      </c>
      <c r="W1498" s="55">
        <v>0</v>
      </c>
      <c r="X1498" s="55">
        <v>-640245289.84000003</v>
      </c>
      <c r="Y1498" s="55">
        <v>0</v>
      </c>
      <c r="Z1498" s="333">
        <f t="shared" si="77"/>
        <v>-1.1726126779999999</v>
      </c>
      <c r="AA1498" s="59" t="str">
        <f>HLOOKUP(F1498,'HY Financials'!$4:$4,1,0)</f>
        <v>HELMCF</v>
      </c>
    </row>
    <row r="1499" spans="1:27">
      <c r="A1499" s="60" t="str">
        <f>IFERROR(VLOOKUP(J1499,'TB mapping'!A:D,4,0),0)</f>
        <v>Ignore</v>
      </c>
      <c r="B1499" s="60" t="str">
        <f>IFERROR(VLOOKUP(J1499,'TB mapping'!A:C,3,0),0)</f>
        <v>Ignore</v>
      </c>
      <c r="C1499" s="60" t="str">
        <f t="shared" si="75"/>
        <v>HELMCFIgnore</v>
      </c>
      <c r="D1499" s="60" t="str">
        <f t="shared" si="76"/>
        <v>HELMCFIgnore</v>
      </c>
      <c r="E1499" s="54" t="s">
        <v>790</v>
      </c>
      <c r="F1499" s="54" t="s">
        <v>1408</v>
      </c>
      <c r="G1499" s="54" t="s">
        <v>1409</v>
      </c>
      <c r="H1499" s="55">
        <v>303000</v>
      </c>
      <c r="I1499" s="54" t="s">
        <v>825</v>
      </c>
      <c r="J1499" s="55">
        <v>303209</v>
      </c>
      <c r="K1499" s="55">
        <v>0</v>
      </c>
      <c r="L1499" s="54" t="s">
        <v>1064</v>
      </c>
      <c r="M1499" s="54" t="s">
        <v>793</v>
      </c>
      <c r="N1499" s="55">
        <v>-41483807.75</v>
      </c>
      <c r="O1499" s="55">
        <v>0</v>
      </c>
      <c r="P1499" s="55">
        <v>-26351469.140000001</v>
      </c>
      <c r="Q1499" s="55">
        <v>0</v>
      </c>
      <c r="R1499" s="55">
        <v>-67835276.890000001</v>
      </c>
      <c r="S1499" s="55">
        <v>0</v>
      </c>
      <c r="T1499" s="55">
        <v>-41483807.75</v>
      </c>
      <c r="U1499" s="55">
        <v>0</v>
      </c>
      <c r="V1499" s="55">
        <v>-26351469.140000001</v>
      </c>
      <c r="W1499" s="55">
        <v>0</v>
      </c>
      <c r="X1499" s="55">
        <v>-67835276.890000001</v>
      </c>
      <c r="Y1499" s="55">
        <v>0</v>
      </c>
      <c r="Z1499" s="333">
        <f t="shared" si="77"/>
        <v>-2.6351469139999999</v>
      </c>
      <c r="AA1499" s="59" t="str">
        <f>HLOOKUP(F1499,'HY Financials'!$4:$4,1,0)</f>
        <v>HELMCF</v>
      </c>
    </row>
    <row r="1500" spans="1:27">
      <c r="A1500" s="60" t="str">
        <f>IFERROR(VLOOKUP(J1500,'TB mapping'!A:D,4,0),0)</f>
        <v>Ignore</v>
      </c>
      <c r="B1500" s="60" t="str">
        <f>IFERROR(VLOOKUP(J1500,'TB mapping'!A:C,3,0),0)</f>
        <v>Ignore</v>
      </c>
      <c r="C1500" s="60" t="str">
        <f t="shared" si="75"/>
        <v>HELMCFIgnore</v>
      </c>
      <c r="D1500" s="60" t="str">
        <f t="shared" si="76"/>
        <v>HELMCFIgnore</v>
      </c>
      <c r="E1500" s="54" t="s">
        <v>790</v>
      </c>
      <c r="F1500" s="54" t="s">
        <v>1408</v>
      </c>
      <c r="G1500" s="54" t="s">
        <v>1409</v>
      </c>
      <c r="H1500" s="55">
        <v>303000</v>
      </c>
      <c r="I1500" s="54" t="s">
        <v>825</v>
      </c>
      <c r="J1500" s="55">
        <v>303245</v>
      </c>
      <c r="K1500" s="55">
        <v>0</v>
      </c>
      <c r="L1500" s="54" t="s">
        <v>880</v>
      </c>
      <c r="M1500" s="54" t="s">
        <v>793</v>
      </c>
      <c r="N1500" s="55">
        <v>-4524596.6900000004</v>
      </c>
      <c r="O1500" s="55">
        <v>0</v>
      </c>
      <c r="P1500" s="55">
        <v>0</v>
      </c>
      <c r="Q1500" s="55">
        <v>4576797.08</v>
      </c>
      <c r="R1500" s="55">
        <v>0</v>
      </c>
      <c r="S1500" s="55">
        <v>52200.39</v>
      </c>
      <c r="T1500" s="55">
        <v>-4524596.6900000004</v>
      </c>
      <c r="U1500" s="55">
        <v>0</v>
      </c>
      <c r="V1500" s="55">
        <v>0</v>
      </c>
      <c r="W1500" s="55">
        <v>4576797.08</v>
      </c>
      <c r="X1500" s="55">
        <v>0</v>
      </c>
      <c r="Y1500" s="55">
        <v>52200.39</v>
      </c>
      <c r="Z1500" s="333">
        <f t="shared" si="77"/>
        <v>0.45767970800000002</v>
      </c>
      <c r="AA1500" s="59" t="str">
        <f>HLOOKUP(F1500,'HY Financials'!$4:$4,1,0)</f>
        <v>HELMCF</v>
      </c>
    </row>
    <row r="1501" spans="1:27">
      <c r="A1501" s="60" t="str">
        <f>IFERROR(VLOOKUP(J1501,'TB mapping'!A:D,4,0),0)</f>
        <v>Ignore</v>
      </c>
      <c r="B1501" s="60" t="str">
        <f>IFERROR(VLOOKUP(J1501,'TB mapping'!A:C,3,0),0)</f>
        <v>Ignore</v>
      </c>
      <c r="C1501" s="60" t="str">
        <f t="shared" si="75"/>
        <v>HELMCFIgnore</v>
      </c>
      <c r="D1501" s="60" t="str">
        <f t="shared" si="76"/>
        <v>HELMCFIgnore</v>
      </c>
      <c r="E1501" s="54" t="s">
        <v>790</v>
      </c>
      <c r="F1501" s="54" t="s">
        <v>1408</v>
      </c>
      <c r="G1501" s="54" t="s">
        <v>1409</v>
      </c>
      <c r="H1501" s="55">
        <v>303000</v>
      </c>
      <c r="I1501" s="54" t="s">
        <v>825</v>
      </c>
      <c r="J1501" s="55">
        <v>303246</v>
      </c>
      <c r="K1501" s="55">
        <v>0</v>
      </c>
      <c r="L1501" s="54" t="s">
        <v>1065</v>
      </c>
      <c r="M1501" s="54" t="s">
        <v>793</v>
      </c>
      <c r="N1501" s="55">
        <v>-4143286.43</v>
      </c>
      <c r="O1501" s="55">
        <v>0</v>
      </c>
      <c r="P1501" s="55">
        <v>0</v>
      </c>
      <c r="Q1501" s="55">
        <v>970443.05</v>
      </c>
      <c r="R1501" s="55">
        <v>-3172843.38</v>
      </c>
      <c r="S1501" s="55">
        <v>0</v>
      </c>
      <c r="T1501" s="55">
        <v>-4143286.43</v>
      </c>
      <c r="U1501" s="55">
        <v>0</v>
      </c>
      <c r="V1501" s="55">
        <v>0</v>
      </c>
      <c r="W1501" s="55">
        <v>970443.05</v>
      </c>
      <c r="X1501" s="55">
        <v>-3172843.38</v>
      </c>
      <c r="Y1501" s="55">
        <v>0</v>
      </c>
      <c r="Z1501" s="61">
        <f t="shared" si="77"/>
        <v>9.7044305000000011E-2</v>
      </c>
      <c r="AA1501" s="59" t="str">
        <f>HLOOKUP(F1501,'HY Financials'!$4:$4,1,0)</f>
        <v>HELMCF</v>
      </c>
    </row>
    <row r="1502" spans="1:27">
      <c r="A1502" s="60" t="str">
        <f>IFERROR(VLOOKUP(J1502,'TB mapping'!A:D,4,0),0)</f>
        <v>Ignore</v>
      </c>
      <c r="B1502" s="60" t="str">
        <f>IFERROR(VLOOKUP(J1502,'TB mapping'!A:C,3,0),0)</f>
        <v>Ignore</v>
      </c>
      <c r="C1502" s="60" t="str">
        <f t="shared" si="75"/>
        <v>HELMCFIgnore</v>
      </c>
      <c r="D1502" s="60" t="str">
        <f t="shared" si="76"/>
        <v>HELMCFIgnore</v>
      </c>
      <c r="E1502" s="54" t="s">
        <v>790</v>
      </c>
      <c r="F1502" s="54" t="s">
        <v>1408</v>
      </c>
      <c r="G1502" s="54" t="s">
        <v>1409</v>
      </c>
      <c r="H1502" s="55">
        <v>303000</v>
      </c>
      <c r="I1502" s="54" t="s">
        <v>825</v>
      </c>
      <c r="J1502" s="55">
        <v>390000</v>
      </c>
      <c r="K1502" s="55">
        <v>0</v>
      </c>
      <c r="L1502" s="54" t="s">
        <v>827</v>
      </c>
      <c r="M1502" s="54" t="s">
        <v>793</v>
      </c>
      <c r="N1502" s="55">
        <v>0</v>
      </c>
      <c r="O1502" s="55">
        <v>82791901.140000001</v>
      </c>
      <c r="P1502" s="55">
        <v>0</v>
      </c>
      <c r="Q1502" s="55">
        <v>0</v>
      </c>
      <c r="R1502" s="55">
        <v>0</v>
      </c>
      <c r="S1502" s="55">
        <v>82791901.140000001</v>
      </c>
      <c r="T1502" s="55">
        <v>0</v>
      </c>
      <c r="U1502" s="55">
        <v>82791901.140000001</v>
      </c>
      <c r="V1502" s="55">
        <v>0</v>
      </c>
      <c r="W1502" s="55">
        <v>0</v>
      </c>
      <c r="X1502" s="55">
        <v>0</v>
      </c>
      <c r="Y1502" s="55">
        <v>82791901.140000001</v>
      </c>
      <c r="Z1502" s="61">
        <f t="shared" si="77"/>
        <v>0</v>
      </c>
      <c r="AA1502" s="59" t="str">
        <f>HLOOKUP(F1502,'HY Financials'!$4:$4,1,0)</f>
        <v>HELMCF</v>
      </c>
    </row>
    <row r="1503" spans="1:27">
      <c r="A1503" s="60" t="str">
        <f>IFERROR(VLOOKUP(J1503,'TB mapping'!A:D,4,0),0)</f>
        <v>Ignore</v>
      </c>
      <c r="B1503" s="60" t="str">
        <f>IFERROR(VLOOKUP(J1503,'TB mapping'!A:C,3,0),0)</f>
        <v>Ignore</v>
      </c>
      <c r="C1503" s="60" t="str">
        <f t="shared" si="75"/>
        <v>HELMCFIgnore</v>
      </c>
      <c r="D1503" s="60" t="str">
        <f t="shared" si="76"/>
        <v>HELMCFIgnore</v>
      </c>
      <c r="E1503" s="54" t="s">
        <v>790</v>
      </c>
      <c r="F1503" s="54" t="s">
        <v>1408</v>
      </c>
      <c r="G1503" s="54" t="s">
        <v>1409</v>
      </c>
      <c r="H1503" s="55">
        <v>303000</v>
      </c>
      <c r="I1503" s="54" t="s">
        <v>825</v>
      </c>
      <c r="J1503" s="55">
        <v>390405</v>
      </c>
      <c r="K1503" s="55">
        <v>0</v>
      </c>
      <c r="L1503" s="54" t="s">
        <v>828</v>
      </c>
      <c r="M1503" s="54" t="s">
        <v>793</v>
      </c>
      <c r="N1503" s="55">
        <v>-184215985.22</v>
      </c>
      <c r="O1503" s="55">
        <v>0</v>
      </c>
      <c r="P1503" s="55">
        <v>0</v>
      </c>
      <c r="Q1503" s="55">
        <v>0</v>
      </c>
      <c r="R1503" s="55">
        <v>-184215985.22</v>
      </c>
      <c r="S1503" s="55">
        <v>0</v>
      </c>
      <c r="T1503" s="55">
        <v>-184215985.22</v>
      </c>
      <c r="U1503" s="55">
        <v>0</v>
      </c>
      <c r="V1503" s="55">
        <v>0</v>
      </c>
      <c r="W1503" s="55">
        <v>0</v>
      </c>
      <c r="X1503" s="55">
        <v>-184215985.22</v>
      </c>
      <c r="Y1503" s="55">
        <v>0</v>
      </c>
      <c r="Z1503" s="61">
        <f t="shared" si="77"/>
        <v>0</v>
      </c>
      <c r="AA1503" s="59" t="str">
        <f>HLOOKUP(F1503,'HY Financials'!$4:$4,1,0)</f>
        <v>HELMCF</v>
      </c>
    </row>
    <row r="1504" spans="1:27">
      <c r="A1504" s="60" t="str">
        <f>IFERROR(VLOOKUP(J1504,'TB mapping'!A:D,4,0),0)</f>
        <v>Ignore</v>
      </c>
      <c r="B1504" s="60" t="str">
        <f>IFERROR(VLOOKUP(J1504,'TB mapping'!A:C,3,0),0)</f>
        <v>Ignore</v>
      </c>
      <c r="C1504" s="60" t="str">
        <f t="shared" si="75"/>
        <v>HELMCFIgnore</v>
      </c>
      <c r="D1504" s="60" t="str">
        <f t="shared" si="76"/>
        <v>HELMCFIgnore</v>
      </c>
      <c r="E1504" s="54" t="s">
        <v>790</v>
      </c>
      <c r="F1504" s="54" t="s">
        <v>1408</v>
      </c>
      <c r="G1504" s="54" t="s">
        <v>1409</v>
      </c>
      <c r="H1504" s="55">
        <v>303000</v>
      </c>
      <c r="I1504" s="54" t="s">
        <v>825</v>
      </c>
      <c r="J1504" s="55">
        <v>390407</v>
      </c>
      <c r="K1504" s="55">
        <v>0</v>
      </c>
      <c r="L1504" s="54" t="s">
        <v>829</v>
      </c>
      <c r="M1504" s="54" t="s">
        <v>793</v>
      </c>
      <c r="N1504" s="55">
        <v>0</v>
      </c>
      <c r="O1504" s="55">
        <v>185768505.09</v>
      </c>
      <c r="P1504" s="55">
        <v>0</v>
      </c>
      <c r="Q1504" s="55">
        <v>0</v>
      </c>
      <c r="R1504" s="55">
        <v>0</v>
      </c>
      <c r="S1504" s="55">
        <v>185768505.09</v>
      </c>
      <c r="T1504" s="55">
        <v>0</v>
      </c>
      <c r="U1504" s="55">
        <v>185768505.09</v>
      </c>
      <c r="V1504" s="55">
        <v>0</v>
      </c>
      <c r="W1504" s="55">
        <v>0</v>
      </c>
      <c r="X1504" s="55">
        <v>0</v>
      </c>
      <c r="Y1504" s="55">
        <v>185768505.09</v>
      </c>
      <c r="Z1504" s="61">
        <f t="shared" si="77"/>
        <v>0</v>
      </c>
      <c r="AA1504" s="59" t="str">
        <f>HLOOKUP(F1504,'HY Financials'!$4:$4,1,0)</f>
        <v>HELMCF</v>
      </c>
    </row>
    <row r="1505" spans="1:30">
      <c r="A1505" s="60" t="str">
        <f>IFERROR(VLOOKUP(J1505,'TB mapping'!A:D,4,0),0)</f>
        <v>Ignore</v>
      </c>
      <c r="B1505" s="60" t="str">
        <f>IFERROR(VLOOKUP(J1505,'TB mapping'!A:C,3,0),0)</f>
        <v>Ignore</v>
      </c>
      <c r="C1505" s="60" t="str">
        <f t="shared" si="75"/>
        <v>HELMCFIgnore</v>
      </c>
      <c r="D1505" s="60" t="str">
        <f t="shared" si="76"/>
        <v>HELMCFIgnore</v>
      </c>
      <c r="E1505" s="54" t="s">
        <v>790</v>
      </c>
      <c r="F1505" s="54" t="s">
        <v>1408</v>
      </c>
      <c r="G1505" s="54" t="s">
        <v>1409</v>
      </c>
      <c r="H1505" s="55">
        <v>303000</v>
      </c>
      <c r="I1505" s="54" t="s">
        <v>825</v>
      </c>
      <c r="J1505" s="55">
        <v>390409</v>
      </c>
      <c r="K1505" s="55">
        <v>0</v>
      </c>
      <c r="L1505" s="54" t="s">
        <v>830</v>
      </c>
      <c r="M1505" s="54" t="s">
        <v>793</v>
      </c>
      <c r="N1505" s="55">
        <v>0</v>
      </c>
      <c r="O1505" s="55">
        <v>27815324.879999999</v>
      </c>
      <c r="P1505" s="55">
        <v>0</v>
      </c>
      <c r="Q1505" s="55">
        <v>0</v>
      </c>
      <c r="R1505" s="55">
        <v>0</v>
      </c>
      <c r="S1505" s="55">
        <v>27815324.879999999</v>
      </c>
      <c r="T1505" s="55">
        <v>0</v>
      </c>
      <c r="U1505" s="55">
        <v>27815324.879999999</v>
      </c>
      <c r="V1505" s="55">
        <v>0</v>
      </c>
      <c r="W1505" s="55">
        <v>0</v>
      </c>
      <c r="X1505" s="55">
        <v>0</v>
      </c>
      <c r="Y1505" s="55">
        <v>27815324.879999999</v>
      </c>
      <c r="Z1505" s="61">
        <f t="shared" si="77"/>
        <v>0</v>
      </c>
      <c r="AA1505" s="59" t="str">
        <f>HLOOKUP(F1505,'HY Financials'!$4:$4,1,0)</f>
        <v>HELMCF</v>
      </c>
    </row>
    <row r="1506" spans="1:30">
      <c r="A1506" s="60" t="str">
        <f>IFERROR(VLOOKUP(J1506,'TB mapping'!A:D,4,0),0)</f>
        <v>Ignore</v>
      </c>
      <c r="B1506" s="60" t="str">
        <f>IFERROR(VLOOKUP(J1506,'TB mapping'!A:C,3,0),0)</f>
        <v>Ignore</v>
      </c>
      <c r="C1506" s="60" t="str">
        <f t="shared" si="75"/>
        <v>HELMCFIgnore</v>
      </c>
      <c r="D1506" s="60" t="str">
        <f t="shared" si="76"/>
        <v>HELMCFIgnore</v>
      </c>
      <c r="E1506" s="54" t="s">
        <v>790</v>
      </c>
      <c r="F1506" s="54" t="s">
        <v>1408</v>
      </c>
      <c r="G1506" s="54" t="s">
        <v>1409</v>
      </c>
      <c r="H1506" s="55">
        <v>303000</v>
      </c>
      <c r="I1506" s="54" t="s">
        <v>825</v>
      </c>
      <c r="J1506" s="55">
        <v>390445</v>
      </c>
      <c r="K1506" s="55">
        <v>0</v>
      </c>
      <c r="L1506" s="54" t="s">
        <v>881</v>
      </c>
      <c r="M1506" s="54" t="s">
        <v>793</v>
      </c>
      <c r="N1506" s="55">
        <v>0</v>
      </c>
      <c r="O1506" s="55">
        <v>913705.96</v>
      </c>
      <c r="P1506" s="55">
        <v>0</v>
      </c>
      <c r="Q1506" s="55">
        <v>0</v>
      </c>
      <c r="R1506" s="55">
        <v>0</v>
      </c>
      <c r="S1506" s="55">
        <v>913705.96</v>
      </c>
      <c r="T1506" s="55">
        <v>0</v>
      </c>
      <c r="U1506" s="55">
        <v>913705.96</v>
      </c>
      <c r="V1506" s="55">
        <v>0</v>
      </c>
      <c r="W1506" s="55">
        <v>0</v>
      </c>
      <c r="X1506" s="55">
        <v>0</v>
      </c>
      <c r="Y1506" s="55">
        <v>913705.96</v>
      </c>
      <c r="Z1506" s="61">
        <f t="shared" si="77"/>
        <v>0</v>
      </c>
      <c r="AA1506" s="59" t="str">
        <f>HLOOKUP(F1506,'HY Financials'!$4:$4,1,0)</f>
        <v>HELMCF</v>
      </c>
    </row>
    <row r="1507" spans="1:30">
      <c r="A1507" s="60" t="str">
        <f>IFERROR(VLOOKUP(J1507,'TB mapping'!A:D,4,0),0)</f>
        <v>Ignore</v>
      </c>
      <c r="B1507" s="60" t="str">
        <f>IFERROR(VLOOKUP(J1507,'TB mapping'!A:C,3,0),0)</f>
        <v>Ignore</v>
      </c>
      <c r="C1507" s="60" t="str">
        <f t="shared" si="75"/>
        <v>HELMCFIgnore</v>
      </c>
      <c r="D1507" s="60" t="str">
        <f t="shared" si="76"/>
        <v>HELMCFIgnore</v>
      </c>
      <c r="E1507" s="54" t="s">
        <v>790</v>
      </c>
      <c r="F1507" s="54" t="s">
        <v>1408</v>
      </c>
      <c r="G1507" s="54" t="s">
        <v>1409</v>
      </c>
      <c r="H1507" s="55">
        <v>303000</v>
      </c>
      <c r="I1507" s="54" t="s">
        <v>825</v>
      </c>
      <c r="J1507" s="55">
        <v>390446</v>
      </c>
      <c r="K1507" s="55">
        <v>0</v>
      </c>
      <c r="L1507" s="54" t="s">
        <v>1066</v>
      </c>
      <c r="M1507" s="54" t="s">
        <v>793</v>
      </c>
      <c r="N1507" s="55">
        <v>0</v>
      </c>
      <c r="O1507" s="55">
        <v>1769613.9300000004</v>
      </c>
      <c r="P1507" s="55">
        <v>0</v>
      </c>
      <c r="Q1507" s="55">
        <v>0</v>
      </c>
      <c r="R1507" s="55">
        <v>0</v>
      </c>
      <c r="S1507" s="55">
        <v>1769613.9300000004</v>
      </c>
      <c r="T1507" s="55">
        <v>0</v>
      </c>
      <c r="U1507" s="55">
        <v>1769613.9300000004</v>
      </c>
      <c r="V1507" s="55">
        <v>0</v>
      </c>
      <c r="W1507" s="55">
        <v>0</v>
      </c>
      <c r="X1507" s="55">
        <v>0</v>
      </c>
      <c r="Y1507" s="55">
        <v>1769613.9300000004</v>
      </c>
      <c r="Z1507" s="61">
        <f t="shared" si="77"/>
        <v>0</v>
      </c>
      <c r="AA1507" s="59" t="str">
        <f>HLOOKUP(F1507,'HY Financials'!$4:$4,1,0)</f>
        <v>HELMCF</v>
      </c>
    </row>
    <row r="1508" spans="1:30">
      <c r="A1508" s="60">
        <f>IFERROR(VLOOKUP(J1508,'TB mapping'!A:D,4,0),0)</f>
        <v>0</v>
      </c>
      <c r="B1508" s="60">
        <f>IFERROR(VLOOKUP(J1508,'TB mapping'!A:C,3,0),0)</f>
        <v>5.3</v>
      </c>
      <c r="C1508" s="60" t="str">
        <f t="shared" si="75"/>
        <v>HELMCF0</v>
      </c>
      <c r="D1508" s="60" t="str">
        <f t="shared" si="76"/>
        <v>HELMCF5.3</v>
      </c>
      <c r="E1508" s="54" t="s">
        <v>790</v>
      </c>
      <c r="F1508" s="54" t="s">
        <v>1408</v>
      </c>
      <c r="G1508" s="54" t="s">
        <v>1409</v>
      </c>
      <c r="H1508" s="55">
        <v>410000</v>
      </c>
      <c r="I1508" s="54" t="s">
        <v>931</v>
      </c>
      <c r="J1508" s="55">
        <v>411100</v>
      </c>
      <c r="K1508" s="55">
        <v>0</v>
      </c>
      <c r="L1508" s="54" t="s">
        <v>996</v>
      </c>
      <c r="M1508" s="54" t="s">
        <v>793</v>
      </c>
      <c r="N1508" s="55">
        <v>0</v>
      </c>
      <c r="O1508" s="55">
        <v>658221103.07000005</v>
      </c>
      <c r="P1508" s="55">
        <v>0</v>
      </c>
      <c r="Q1508" s="55">
        <v>211291646.81</v>
      </c>
      <c r="R1508" s="55">
        <v>0</v>
      </c>
      <c r="S1508" s="55">
        <v>869512749.88</v>
      </c>
      <c r="T1508" s="55">
        <v>0</v>
      </c>
      <c r="U1508" s="55">
        <v>658221103.07000005</v>
      </c>
      <c r="V1508" s="55">
        <v>0</v>
      </c>
      <c r="W1508" s="55">
        <v>211291646.81</v>
      </c>
      <c r="X1508" s="55">
        <v>0</v>
      </c>
      <c r="Y1508" s="55">
        <v>869512749.88</v>
      </c>
      <c r="Z1508" s="61">
        <f t="shared" si="77"/>
        <v>21.129164680999999</v>
      </c>
      <c r="AA1508" s="59" t="str">
        <f>HLOOKUP(F1508,'HY Financials'!$4:$4,1,0)</f>
        <v>HELMCF</v>
      </c>
    </row>
    <row r="1509" spans="1:30">
      <c r="A1509" s="60">
        <f>IFERROR(VLOOKUP(J1509,'TB mapping'!A:D,4,0),0)</f>
        <v>0</v>
      </c>
      <c r="B1509" s="60" t="str">
        <f>IFERROR(VLOOKUP(J1509,'TB mapping'!A:C,3,0),0)</f>
        <v>ignore</v>
      </c>
      <c r="C1509" s="60" t="str">
        <f t="shared" si="75"/>
        <v>HELMCF0</v>
      </c>
      <c r="D1509" s="60" t="str">
        <f t="shared" si="76"/>
        <v>HELMCFignore</v>
      </c>
      <c r="E1509" s="54" t="s">
        <v>790</v>
      </c>
      <c r="F1509" s="54" t="s">
        <v>1408</v>
      </c>
      <c r="G1509" s="54" t="s">
        <v>1409</v>
      </c>
      <c r="H1509" s="55">
        <v>430000</v>
      </c>
      <c r="I1509" s="54" t="s">
        <v>831</v>
      </c>
      <c r="J1509" s="55">
        <v>431100</v>
      </c>
      <c r="K1509" s="55">
        <v>0</v>
      </c>
      <c r="L1509" s="54" t="s">
        <v>997</v>
      </c>
      <c r="M1509" s="54" t="s">
        <v>793</v>
      </c>
      <c r="N1509" s="55">
        <v>0</v>
      </c>
      <c r="O1509" s="55">
        <v>1931268277.1199999</v>
      </c>
      <c r="P1509" s="55">
        <v>-223638412.58000001</v>
      </c>
      <c r="Q1509" s="55">
        <v>0</v>
      </c>
      <c r="R1509" s="55">
        <v>0</v>
      </c>
      <c r="S1509" s="55">
        <v>1707629864.54</v>
      </c>
      <c r="T1509" s="55">
        <v>0</v>
      </c>
      <c r="U1509" s="55">
        <v>1931268277.1199999</v>
      </c>
      <c r="V1509" s="55">
        <v>-223638412.58000001</v>
      </c>
      <c r="W1509" s="55">
        <v>0</v>
      </c>
      <c r="X1509" s="55">
        <v>0</v>
      </c>
      <c r="Y1509" s="55">
        <v>1707629864.54</v>
      </c>
      <c r="Z1509" s="61">
        <f t="shared" si="77"/>
        <v>-22.363841258000001</v>
      </c>
      <c r="AA1509" s="59" t="str">
        <f>HLOOKUP(F1509,'HY Financials'!$4:$4,1,0)</f>
        <v>HELMCF</v>
      </c>
    </row>
    <row r="1510" spans="1:30">
      <c r="A1510" s="60">
        <f>IFERROR(VLOOKUP(J1510,'TB mapping'!A:D,4,0),0)</f>
        <v>0</v>
      </c>
      <c r="B1510" s="60">
        <f>IFERROR(VLOOKUP(J1510,'TB mapping'!A:C,3,0),0)</f>
        <v>5.0999999999999996</v>
      </c>
      <c r="C1510" s="60" t="str">
        <f t="shared" si="75"/>
        <v>HELMCF0</v>
      </c>
      <c r="D1510" s="60" t="str">
        <f t="shared" si="76"/>
        <v>HELMCF5.1</v>
      </c>
      <c r="E1510" s="54" t="s">
        <v>790</v>
      </c>
      <c r="F1510" s="54" t="s">
        <v>1408</v>
      </c>
      <c r="G1510" s="54" t="s">
        <v>1409</v>
      </c>
      <c r="H1510" s="55">
        <v>450000</v>
      </c>
      <c r="I1510" s="54" t="s">
        <v>834</v>
      </c>
      <c r="J1510" s="55">
        <v>451100</v>
      </c>
      <c r="K1510" s="55">
        <v>0</v>
      </c>
      <c r="L1510" s="54" t="s">
        <v>998</v>
      </c>
      <c r="M1510" s="54" t="s">
        <v>793</v>
      </c>
      <c r="N1510" s="55">
        <v>0</v>
      </c>
      <c r="O1510" s="55">
        <v>25952750</v>
      </c>
      <c r="P1510" s="55">
        <v>0</v>
      </c>
      <c r="Q1510" s="55">
        <v>11920075</v>
      </c>
      <c r="R1510" s="55">
        <v>0</v>
      </c>
      <c r="S1510" s="55">
        <v>37872825</v>
      </c>
      <c r="T1510" s="55">
        <v>0</v>
      </c>
      <c r="U1510" s="55">
        <v>25952750</v>
      </c>
      <c r="V1510" s="55">
        <v>0</v>
      </c>
      <c r="W1510" s="55">
        <v>11920075</v>
      </c>
      <c r="X1510" s="55">
        <v>0</v>
      </c>
      <c r="Y1510" s="55">
        <v>37872825</v>
      </c>
      <c r="Z1510" s="61">
        <f t="shared" si="77"/>
        <v>1.1920075000000001</v>
      </c>
      <c r="AA1510" s="59" t="str">
        <f>HLOOKUP(F1510,'HY Financials'!$4:$4,1,0)</f>
        <v>HELMCF</v>
      </c>
    </row>
    <row r="1511" spans="1:30">
      <c r="A1511" s="60">
        <f>IFERROR(VLOOKUP(J1511,'TB mapping'!A:D,4,0),0)</f>
        <v>0</v>
      </c>
      <c r="B1511" s="60">
        <f>IFERROR(VLOOKUP(J1511,'TB mapping'!A:C,3,0),0)</f>
        <v>5.2</v>
      </c>
      <c r="C1511" s="60" t="str">
        <f t="shared" si="75"/>
        <v>HELMCF0</v>
      </c>
      <c r="D1511" s="60" t="str">
        <f t="shared" si="76"/>
        <v>HELMCF5.2</v>
      </c>
      <c r="E1511" s="54" t="s">
        <v>790</v>
      </c>
      <c r="F1511" s="54" t="s">
        <v>1408</v>
      </c>
      <c r="G1511" s="54" t="s">
        <v>1409</v>
      </c>
      <c r="H1511" s="55">
        <v>450000</v>
      </c>
      <c r="I1511" s="54" t="s">
        <v>834</v>
      </c>
      <c r="J1511" s="55">
        <v>452229</v>
      </c>
      <c r="K1511" s="55">
        <v>0</v>
      </c>
      <c r="L1511" s="54" t="s">
        <v>837</v>
      </c>
      <c r="M1511" s="54" t="s">
        <v>793</v>
      </c>
      <c r="N1511" s="55">
        <v>0</v>
      </c>
      <c r="O1511" s="55">
        <v>1486.68</v>
      </c>
      <c r="P1511" s="55">
        <v>0</v>
      </c>
      <c r="Q1511" s="55">
        <v>2843.71</v>
      </c>
      <c r="R1511" s="55">
        <v>0</v>
      </c>
      <c r="S1511" s="55">
        <v>4330.3900000000003</v>
      </c>
      <c r="T1511" s="55">
        <v>0</v>
      </c>
      <c r="U1511" s="55">
        <v>1486.68</v>
      </c>
      <c r="V1511" s="55">
        <v>0</v>
      </c>
      <c r="W1511" s="55">
        <v>2843.71</v>
      </c>
      <c r="X1511" s="55">
        <v>0</v>
      </c>
      <c r="Y1511" s="55">
        <v>4330.3900000000003</v>
      </c>
      <c r="Z1511" s="61">
        <f t="shared" si="77"/>
        <v>2.8437100000000001E-4</v>
      </c>
      <c r="AA1511" s="59" t="str">
        <f>HLOOKUP(F1511,'HY Financials'!$4:$4,1,0)</f>
        <v>HELMCF</v>
      </c>
    </row>
    <row r="1512" spans="1:30">
      <c r="A1512" s="60">
        <f>IFERROR(VLOOKUP(J1512,'TB mapping'!A:D,4,0),0)</f>
        <v>0</v>
      </c>
      <c r="B1512" s="60">
        <f>IFERROR(VLOOKUP(J1512,'TB mapping'!A:C,3,0),0)</f>
        <v>5.2</v>
      </c>
      <c r="C1512" s="60" t="str">
        <f t="shared" si="75"/>
        <v>HELMCF0</v>
      </c>
      <c r="D1512" s="60" t="str">
        <f t="shared" si="76"/>
        <v>HELMCF5.2</v>
      </c>
      <c r="E1512" s="54" t="s">
        <v>790</v>
      </c>
      <c r="F1512" s="54" t="s">
        <v>1408</v>
      </c>
      <c r="G1512" s="54" t="s">
        <v>1409</v>
      </c>
      <c r="H1512" s="55">
        <v>450000</v>
      </c>
      <c r="I1512" s="54" t="s">
        <v>834</v>
      </c>
      <c r="J1512" s="55">
        <v>452230</v>
      </c>
      <c r="K1512" s="55">
        <v>0</v>
      </c>
      <c r="L1512" s="54" t="s">
        <v>838</v>
      </c>
      <c r="M1512" s="54" t="s">
        <v>793</v>
      </c>
      <c r="N1512" s="55">
        <v>0</v>
      </c>
      <c r="O1512" s="55">
        <v>741672.7</v>
      </c>
      <c r="P1512" s="55">
        <v>0</v>
      </c>
      <c r="Q1512" s="55">
        <v>373966.27</v>
      </c>
      <c r="R1512" s="55">
        <v>0</v>
      </c>
      <c r="S1512" s="55">
        <v>1115638.97</v>
      </c>
      <c r="T1512" s="55">
        <v>0</v>
      </c>
      <c r="U1512" s="55">
        <v>741672.7</v>
      </c>
      <c r="V1512" s="55">
        <v>0</v>
      </c>
      <c r="W1512" s="55">
        <v>373966.27</v>
      </c>
      <c r="X1512" s="55">
        <v>0</v>
      </c>
      <c r="Y1512" s="55">
        <v>1115638.97</v>
      </c>
      <c r="Z1512" s="61">
        <f t="shared" si="77"/>
        <v>3.7396627000000002E-2</v>
      </c>
      <c r="AA1512" s="59" t="str">
        <f>HLOOKUP(F1512,'HY Financials'!$4:$4,1,0)</f>
        <v>HELMCF</v>
      </c>
    </row>
    <row r="1513" spans="1:30">
      <c r="A1513" s="60">
        <f>IFERROR(VLOOKUP(J1513,'TB mapping'!A:D,4,0),0)</f>
        <v>0</v>
      </c>
      <c r="B1513" s="60">
        <f>IFERROR(VLOOKUP(J1513,'TB mapping'!A:C,3,0),0)</f>
        <v>5.2</v>
      </c>
      <c r="C1513" s="60" t="str">
        <f t="shared" si="75"/>
        <v>HELMCF0</v>
      </c>
      <c r="D1513" s="60" t="str">
        <f t="shared" si="76"/>
        <v>HELMCF5.2</v>
      </c>
      <c r="E1513" s="54" t="s">
        <v>790</v>
      </c>
      <c r="F1513" s="54" t="s">
        <v>1408</v>
      </c>
      <c r="G1513" s="54" t="s">
        <v>1409</v>
      </c>
      <c r="H1513" s="55">
        <v>450000</v>
      </c>
      <c r="I1513" s="54" t="s">
        <v>834</v>
      </c>
      <c r="J1513" s="55">
        <v>452247</v>
      </c>
      <c r="K1513" s="55">
        <v>0</v>
      </c>
      <c r="L1513" s="54" t="s">
        <v>1346</v>
      </c>
      <c r="M1513" s="54" t="s">
        <v>793</v>
      </c>
      <c r="N1513" s="55">
        <v>0</v>
      </c>
      <c r="O1513" s="55">
        <v>333640.49</v>
      </c>
      <c r="P1513" s="55">
        <v>0</v>
      </c>
      <c r="Q1513" s="55">
        <v>820030.21</v>
      </c>
      <c r="R1513" s="55">
        <v>0</v>
      </c>
      <c r="S1513" s="55">
        <v>1153670.7</v>
      </c>
      <c r="T1513" s="55">
        <v>0</v>
      </c>
      <c r="U1513" s="55">
        <v>333640.49</v>
      </c>
      <c r="V1513" s="55">
        <v>0</v>
      </c>
      <c r="W1513" s="55">
        <v>820030.21</v>
      </c>
      <c r="X1513" s="55">
        <v>0</v>
      </c>
      <c r="Y1513" s="55">
        <v>1153670.7</v>
      </c>
      <c r="Z1513" s="61">
        <f t="shared" si="77"/>
        <v>8.2003020999999995E-2</v>
      </c>
      <c r="AA1513" s="59" t="str">
        <f>HLOOKUP(F1513,'HY Financials'!$4:$4,1,0)</f>
        <v>HELMCF</v>
      </c>
    </row>
    <row r="1514" spans="1:30">
      <c r="A1514" s="60">
        <f>IFERROR(VLOOKUP(J1514,'TB mapping'!A:D,4,0),0)</f>
        <v>0</v>
      </c>
      <c r="B1514" s="60">
        <f>IFERROR(VLOOKUP(J1514,'TB mapping'!A:C,3,0),0)</f>
        <v>5.5</v>
      </c>
      <c r="C1514" s="60" t="str">
        <f t="shared" si="75"/>
        <v>HELMCF0</v>
      </c>
      <c r="D1514" s="60" t="str">
        <f t="shared" si="76"/>
        <v>HELMCF5.5</v>
      </c>
      <c r="E1514" s="54" t="s">
        <v>790</v>
      </c>
      <c r="F1514" s="54" t="s">
        <v>1408</v>
      </c>
      <c r="G1514" s="54" t="s">
        <v>1409</v>
      </c>
      <c r="H1514" s="55">
        <v>460000</v>
      </c>
      <c r="I1514" s="54" t="s">
        <v>839</v>
      </c>
      <c r="J1514" s="55">
        <v>455103</v>
      </c>
      <c r="K1514" s="55">
        <v>0</v>
      </c>
      <c r="L1514" s="54" t="s">
        <v>999</v>
      </c>
      <c r="M1514" s="54" t="s">
        <v>793</v>
      </c>
      <c r="N1514" s="55">
        <v>0</v>
      </c>
      <c r="O1514" s="55">
        <v>547612.6</v>
      </c>
      <c r="P1514" s="55">
        <v>0</v>
      </c>
      <c r="Q1514" s="55">
        <v>360710.19</v>
      </c>
      <c r="R1514" s="55">
        <v>0</v>
      </c>
      <c r="S1514" s="55">
        <v>908322.79</v>
      </c>
      <c r="T1514" s="55">
        <v>0</v>
      </c>
      <c r="U1514" s="55">
        <v>547612.6</v>
      </c>
      <c r="V1514" s="55">
        <v>0</v>
      </c>
      <c r="W1514" s="55">
        <v>360710.19</v>
      </c>
      <c r="X1514" s="55">
        <v>0</v>
      </c>
      <c r="Y1514" s="55">
        <v>908322.79</v>
      </c>
      <c r="Z1514" s="61">
        <f t="shared" si="77"/>
        <v>3.6071019000000003E-2</v>
      </c>
      <c r="AA1514" s="59" t="str">
        <f>HLOOKUP(F1514,'HY Financials'!$4:$4,1,0)</f>
        <v>HELMCF</v>
      </c>
    </row>
    <row r="1515" spans="1:30">
      <c r="A1515" s="60">
        <f>IFERROR(VLOOKUP(J1515,'TB mapping'!A:D,4,0),0)</f>
        <v>0</v>
      </c>
      <c r="B1515" s="60">
        <f>IFERROR(VLOOKUP(J1515,'TB mapping'!A:C,3,0),0)</f>
        <v>5.5</v>
      </c>
      <c r="C1515" s="60" t="str">
        <f t="shared" si="75"/>
        <v>HELMCF0</v>
      </c>
      <c r="D1515" s="60" t="str">
        <f t="shared" si="76"/>
        <v>HELMCF5.5</v>
      </c>
      <c r="E1515" s="54" t="s">
        <v>790</v>
      </c>
      <c r="F1515" s="54" t="s">
        <v>1408</v>
      </c>
      <c r="G1515" s="54" t="s">
        <v>1409</v>
      </c>
      <c r="H1515" s="55">
        <v>460000</v>
      </c>
      <c r="I1515" s="54" t="s">
        <v>839</v>
      </c>
      <c r="J1515" s="55">
        <v>460000</v>
      </c>
      <c r="K1515" s="55">
        <v>0</v>
      </c>
      <c r="L1515" s="54" t="s">
        <v>1000</v>
      </c>
      <c r="M1515" s="54" t="s">
        <v>793</v>
      </c>
      <c r="N1515" s="55">
        <v>0</v>
      </c>
      <c r="O1515" s="55">
        <v>0</v>
      </c>
      <c r="P1515" s="55">
        <v>0</v>
      </c>
      <c r="Q1515" s="55">
        <v>467764</v>
      </c>
      <c r="R1515" s="55">
        <v>0</v>
      </c>
      <c r="S1515" s="55">
        <v>467764</v>
      </c>
      <c r="T1515" s="55">
        <v>0</v>
      </c>
      <c r="U1515" s="55">
        <v>0</v>
      </c>
      <c r="V1515" s="55">
        <v>0</v>
      </c>
      <c r="W1515" s="55">
        <v>467764</v>
      </c>
      <c r="X1515" s="55">
        <v>0</v>
      </c>
      <c r="Y1515" s="55">
        <v>467764</v>
      </c>
      <c r="Z1515" s="61">
        <f t="shared" si="77"/>
        <v>4.6776400000000003E-2</v>
      </c>
      <c r="AA1515" s="59" t="str">
        <f>HLOOKUP(F1515,'HY Financials'!$4:$4,1,0)</f>
        <v>HELMCF</v>
      </c>
    </row>
    <row r="1516" spans="1:30">
      <c r="A1516" s="60">
        <f>IFERROR(VLOOKUP(J1516,'TB mapping'!A:D,4,0),0)</f>
        <v>0</v>
      </c>
      <c r="B1516" s="60">
        <f>IFERROR(VLOOKUP(J1516,'TB mapping'!A:C,3,0),0)</f>
        <v>5.5</v>
      </c>
      <c r="C1516" s="60" t="str">
        <f t="shared" si="75"/>
        <v>HELMCF0</v>
      </c>
      <c r="D1516" s="60" t="str">
        <f t="shared" si="76"/>
        <v>HELMCF5.5</v>
      </c>
      <c r="E1516" s="54" t="s">
        <v>790</v>
      </c>
      <c r="F1516" s="54" t="s">
        <v>1408</v>
      </c>
      <c r="G1516" s="54" t="s">
        <v>1409</v>
      </c>
      <c r="H1516" s="55">
        <v>460000</v>
      </c>
      <c r="I1516" s="54" t="s">
        <v>839</v>
      </c>
      <c r="J1516" s="55">
        <v>460100</v>
      </c>
      <c r="K1516" s="55">
        <v>0</v>
      </c>
      <c r="L1516" s="54" t="s">
        <v>940</v>
      </c>
      <c r="M1516" s="54" t="s">
        <v>793</v>
      </c>
      <c r="N1516" s="55">
        <v>-21572.17</v>
      </c>
      <c r="O1516" s="55">
        <v>0</v>
      </c>
      <c r="P1516" s="55">
        <v>-5179.68</v>
      </c>
      <c r="Q1516" s="55">
        <v>0</v>
      </c>
      <c r="R1516" s="55">
        <v>-26751.85</v>
      </c>
      <c r="S1516" s="55">
        <v>0</v>
      </c>
      <c r="T1516" s="55">
        <v>-21572.17</v>
      </c>
      <c r="U1516" s="55">
        <v>0</v>
      </c>
      <c r="V1516" s="55">
        <v>-5179.68</v>
      </c>
      <c r="W1516" s="55">
        <v>0</v>
      </c>
      <c r="X1516" s="55">
        <v>-26751.85</v>
      </c>
      <c r="Y1516" s="55">
        <v>0</v>
      </c>
      <c r="Z1516" s="61">
        <f t="shared" si="77"/>
        <v>-5.1796800000000005E-4</v>
      </c>
      <c r="AA1516" s="59" t="str">
        <f>HLOOKUP(F1516,'HY Financials'!$4:$4,1,0)</f>
        <v>HELMCF</v>
      </c>
      <c r="AD1516" s="59">
        <f>+Z1516*10^7</f>
        <v>-5179.68</v>
      </c>
    </row>
    <row r="1517" spans="1:30">
      <c r="A1517" s="60">
        <f>IFERROR(VLOOKUP(J1517,'TB mapping'!A:D,4,0),0)</f>
        <v>0</v>
      </c>
      <c r="B1517" s="60">
        <f>IFERROR(VLOOKUP(J1517,'TB mapping'!A:C,3,0),0)</f>
        <v>5.5</v>
      </c>
      <c r="C1517" s="60" t="str">
        <f t="shared" si="75"/>
        <v>HELMCF0</v>
      </c>
      <c r="D1517" s="60" t="str">
        <f t="shared" si="76"/>
        <v>HELMCF5.5</v>
      </c>
      <c r="E1517" s="54" t="s">
        <v>790</v>
      </c>
      <c r="F1517" s="54" t="s">
        <v>1408</v>
      </c>
      <c r="G1517" s="54" t="s">
        <v>1409</v>
      </c>
      <c r="H1517" s="55">
        <v>460000</v>
      </c>
      <c r="I1517" s="54" t="s">
        <v>839</v>
      </c>
      <c r="J1517" s="55">
        <v>460106</v>
      </c>
      <c r="K1517" s="55">
        <v>0</v>
      </c>
      <c r="L1517" s="54" t="s">
        <v>840</v>
      </c>
      <c r="M1517" s="54" t="s">
        <v>793</v>
      </c>
      <c r="N1517" s="55">
        <v>0</v>
      </c>
      <c r="O1517" s="55">
        <v>19790.78</v>
      </c>
      <c r="P1517" s="55">
        <v>0</v>
      </c>
      <c r="Q1517" s="55">
        <v>1409.3</v>
      </c>
      <c r="R1517" s="55">
        <v>0</v>
      </c>
      <c r="S1517" s="55">
        <v>21200.080000000002</v>
      </c>
      <c r="T1517" s="55">
        <v>0</v>
      </c>
      <c r="U1517" s="55">
        <v>19790.78</v>
      </c>
      <c r="V1517" s="55">
        <v>0</v>
      </c>
      <c r="W1517" s="55">
        <v>1409.3</v>
      </c>
      <c r="X1517" s="55">
        <v>0</v>
      </c>
      <c r="Y1517" s="55">
        <v>21200.080000000002</v>
      </c>
      <c r="Z1517" s="61">
        <f t="shared" si="77"/>
        <v>1.4092999999999999E-4</v>
      </c>
      <c r="AA1517" s="59" t="str">
        <f>HLOOKUP(F1517,'HY Financials'!$4:$4,1,0)</f>
        <v>HELMCF</v>
      </c>
      <c r="AD1517" s="59">
        <f>+Z1517*10^7</f>
        <v>1409.3</v>
      </c>
    </row>
    <row r="1518" spans="1:30">
      <c r="A1518" s="60">
        <f>IFERROR(VLOOKUP(J1518,'TB mapping'!A:D,4,0),0)</f>
        <v>0</v>
      </c>
      <c r="B1518" s="60">
        <f>IFERROR(VLOOKUP(J1518,'TB mapping'!A:C,3,0),0)</f>
        <v>5.5</v>
      </c>
      <c r="C1518" s="60" t="str">
        <f t="shared" si="75"/>
        <v>HELMCF0</v>
      </c>
      <c r="D1518" s="60" t="str">
        <f t="shared" si="76"/>
        <v>HELMCF5.5</v>
      </c>
      <c r="E1518" s="54" t="s">
        <v>790</v>
      </c>
      <c r="F1518" s="54" t="s">
        <v>1408</v>
      </c>
      <c r="G1518" s="54" t="s">
        <v>1409</v>
      </c>
      <c r="H1518" s="55">
        <v>460000</v>
      </c>
      <c r="I1518" s="54" t="s">
        <v>839</v>
      </c>
      <c r="J1518" s="55">
        <v>460108</v>
      </c>
      <c r="K1518" s="55">
        <v>0</v>
      </c>
      <c r="L1518" s="54" t="s">
        <v>841</v>
      </c>
      <c r="M1518" s="54" t="s">
        <v>793</v>
      </c>
      <c r="N1518" s="55">
        <v>0</v>
      </c>
      <c r="O1518" s="55">
        <v>51.45</v>
      </c>
      <c r="P1518" s="55">
        <v>0</v>
      </c>
      <c r="Q1518" s="55">
        <v>2624.37</v>
      </c>
      <c r="R1518" s="55">
        <v>0</v>
      </c>
      <c r="S1518" s="55">
        <v>2675.82</v>
      </c>
      <c r="T1518" s="55">
        <v>0</v>
      </c>
      <c r="U1518" s="55">
        <v>51.45</v>
      </c>
      <c r="V1518" s="55">
        <v>0</v>
      </c>
      <c r="W1518" s="55">
        <v>2624.37</v>
      </c>
      <c r="X1518" s="55">
        <v>0</v>
      </c>
      <c r="Y1518" s="55">
        <v>2675.82</v>
      </c>
      <c r="Z1518" s="61">
        <f t="shared" si="77"/>
        <v>2.6243699999999997E-4</v>
      </c>
      <c r="AA1518" s="59" t="str">
        <f>HLOOKUP(F1518,'HY Financials'!$4:$4,1,0)</f>
        <v>HELMCF</v>
      </c>
      <c r="AD1518" s="59">
        <f>+Z1518*10^7</f>
        <v>2624.37</v>
      </c>
    </row>
    <row r="1519" spans="1:30">
      <c r="A1519" s="60">
        <f>IFERROR(VLOOKUP(J1519,'TB mapping'!A:D,4,0),0)</f>
        <v>0</v>
      </c>
      <c r="B1519" s="60">
        <f>IFERROR(VLOOKUP(J1519,'TB mapping'!A:C,3,0),0)</f>
        <v>5.5</v>
      </c>
      <c r="C1519" s="60" t="str">
        <f t="shared" si="75"/>
        <v>HELMCF0</v>
      </c>
      <c r="D1519" s="60" t="str">
        <f t="shared" si="76"/>
        <v>HELMCF5.5</v>
      </c>
      <c r="E1519" s="54" t="s">
        <v>790</v>
      </c>
      <c r="F1519" s="54" t="s">
        <v>1408</v>
      </c>
      <c r="G1519" s="54" t="s">
        <v>1409</v>
      </c>
      <c r="H1519" s="55">
        <v>460000</v>
      </c>
      <c r="I1519" s="54" t="s">
        <v>839</v>
      </c>
      <c r="J1519" s="55">
        <v>460143</v>
      </c>
      <c r="K1519" s="55">
        <v>0</v>
      </c>
      <c r="L1519" s="54" t="s">
        <v>1002</v>
      </c>
      <c r="M1519" s="54" t="s">
        <v>793</v>
      </c>
      <c r="N1519" s="55">
        <v>0</v>
      </c>
      <c r="O1519" s="55">
        <v>1729.94</v>
      </c>
      <c r="P1519" s="55">
        <v>0</v>
      </c>
      <c r="Q1519" s="55">
        <v>1146.01</v>
      </c>
      <c r="R1519" s="55">
        <v>0</v>
      </c>
      <c r="S1519" s="55">
        <v>2875.95</v>
      </c>
      <c r="T1519" s="55">
        <v>0</v>
      </c>
      <c r="U1519" s="55">
        <v>1729.94</v>
      </c>
      <c r="V1519" s="55">
        <v>0</v>
      </c>
      <c r="W1519" s="55">
        <v>1146.01</v>
      </c>
      <c r="X1519" s="55">
        <v>0</v>
      </c>
      <c r="Y1519" s="55">
        <v>2875.95</v>
      </c>
      <c r="Z1519" s="61">
        <f t="shared" si="77"/>
        <v>1.14601E-4</v>
      </c>
      <c r="AA1519" s="59" t="str">
        <f>HLOOKUP(F1519,'HY Financials'!$4:$4,1,0)</f>
        <v>HELMCF</v>
      </c>
      <c r="AD1519" s="59">
        <f>+Z1519*10^7</f>
        <v>1146.01</v>
      </c>
    </row>
    <row r="1520" spans="1:30">
      <c r="A1520" s="60">
        <f>IFERROR(VLOOKUP(J1520,'TB mapping'!A:D,4,0),0)</f>
        <v>0</v>
      </c>
      <c r="B1520" s="60">
        <f>IFERROR(VLOOKUP(J1520,'TB mapping'!A:C,3,0),0)</f>
        <v>5.3</v>
      </c>
      <c r="C1520" s="60" t="str">
        <f t="shared" si="75"/>
        <v>HELMCF0</v>
      </c>
      <c r="D1520" s="60" t="str">
        <f t="shared" si="76"/>
        <v>HELMCF5.3</v>
      </c>
      <c r="E1520" s="54" t="s">
        <v>790</v>
      </c>
      <c r="F1520" s="54" t="s">
        <v>1408</v>
      </c>
      <c r="G1520" s="54" t="s">
        <v>1409</v>
      </c>
      <c r="H1520" s="55">
        <v>510000</v>
      </c>
      <c r="I1520" s="54" t="s">
        <v>842</v>
      </c>
      <c r="J1520" s="55">
        <v>511100</v>
      </c>
      <c r="K1520" s="55">
        <v>0</v>
      </c>
      <c r="L1520" s="54" t="s">
        <v>1003</v>
      </c>
      <c r="M1520" s="54" t="s">
        <v>793</v>
      </c>
      <c r="N1520" s="55">
        <v>-21417876.640000001</v>
      </c>
      <c r="O1520" s="55">
        <v>0</v>
      </c>
      <c r="P1520" s="55">
        <v>-24448893.68</v>
      </c>
      <c r="Q1520" s="55">
        <v>0</v>
      </c>
      <c r="R1520" s="55">
        <v>-45866770.32</v>
      </c>
      <c r="S1520" s="55">
        <v>0</v>
      </c>
      <c r="T1520" s="55">
        <v>-21417876.640000001</v>
      </c>
      <c r="U1520" s="55">
        <v>0</v>
      </c>
      <c r="V1520" s="55">
        <v>-24448893.68</v>
      </c>
      <c r="W1520" s="55">
        <v>0</v>
      </c>
      <c r="X1520" s="55">
        <v>-45866770.32</v>
      </c>
      <c r="Y1520" s="55">
        <v>0</v>
      </c>
      <c r="Z1520" s="61">
        <f t="shared" si="77"/>
        <v>-2.4448893680000001</v>
      </c>
      <c r="AA1520" s="59" t="str">
        <f>HLOOKUP(F1520,'HY Financials'!$4:$4,1,0)</f>
        <v>HELMCF</v>
      </c>
    </row>
    <row r="1521" spans="1:27">
      <c r="A1521" s="60">
        <f>IFERROR(VLOOKUP(J1521,'TB mapping'!A:D,4,0),0)</f>
        <v>0</v>
      </c>
      <c r="B1521" s="60">
        <f>IFERROR(VLOOKUP(J1521,'TB mapping'!A:C,3,0),0)</f>
        <v>5.3</v>
      </c>
      <c r="C1521" s="60" t="str">
        <f t="shared" si="75"/>
        <v>HELMCF0</v>
      </c>
      <c r="D1521" s="60" t="str">
        <f t="shared" si="76"/>
        <v>HELMCF5.3</v>
      </c>
      <c r="E1521" s="54" t="s">
        <v>790</v>
      </c>
      <c r="F1521" s="54" t="s">
        <v>1408</v>
      </c>
      <c r="G1521" s="54" t="s">
        <v>1409</v>
      </c>
      <c r="H1521" s="55">
        <v>510000</v>
      </c>
      <c r="I1521" s="54" t="s">
        <v>842</v>
      </c>
      <c r="J1521" s="55">
        <v>512247</v>
      </c>
      <c r="K1521" s="55">
        <v>0</v>
      </c>
      <c r="L1521" s="54" t="s">
        <v>1348</v>
      </c>
      <c r="M1521" s="54" t="s">
        <v>793</v>
      </c>
      <c r="N1521" s="55">
        <v>0</v>
      </c>
      <c r="O1521" s="55">
        <v>86.97</v>
      </c>
      <c r="P1521" s="55">
        <v>-50.49</v>
      </c>
      <c r="Q1521" s="55">
        <v>0</v>
      </c>
      <c r="R1521" s="55">
        <v>0</v>
      </c>
      <c r="S1521" s="55">
        <v>36.480000000000004</v>
      </c>
      <c r="T1521" s="55">
        <v>0</v>
      </c>
      <c r="U1521" s="55">
        <v>86.97</v>
      </c>
      <c r="V1521" s="55">
        <v>-50.49</v>
      </c>
      <c r="W1521" s="55">
        <v>0</v>
      </c>
      <c r="X1521" s="55">
        <v>0</v>
      </c>
      <c r="Y1521" s="55">
        <v>36.480000000000004</v>
      </c>
      <c r="Z1521" s="61">
        <f t="shared" si="77"/>
        <v>-5.0490000000000003E-6</v>
      </c>
      <c r="AA1521" s="59" t="str">
        <f>HLOOKUP(F1521,'HY Financials'!$4:$4,1,0)</f>
        <v>HELMCF</v>
      </c>
    </row>
    <row r="1522" spans="1:27">
      <c r="A1522" s="60">
        <f>IFERROR(VLOOKUP(J1522,'TB mapping'!A:D,4,0),0)</f>
        <v>0</v>
      </c>
      <c r="B1522" s="60">
        <f>IFERROR(VLOOKUP(J1522,'TB mapping'!A:C,3,0),0)</f>
        <v>6.4</v>
      </c>
      <c r="C1522" s="60" t="str">
        <f t="shared" si="75"/>
        <v>HELMCF0</v>
      </c>
      <c r="D1522" s="60" t="str">
        <f t="shared" si="76"/>
        <v>HELMCF6.4</v>
      </c>
      <c r="E1522" s="54" t="s">
        <v>790</v>
      </c>
      <c r="F1522" s="54" t="s">
        <v>1408</v>
      </c>
      <c r="G1522" s="54" t="s">
        <v>1409</v>
      </c>
      <c r="H1522" s="55">
        <v>550000</v>
      </c>
      <c r="I1522" s="54" t="s">
        <v>846</v>
      </c>
      <c r="J1522" s="392">
        <v>553105</v>
      </c>
      <c r="K1522" s="55">
        <v>0</v>
      </c>
      <c r="L1522" s="54" t="s">
        <v>945</v>
      </c>
      <c r="M1522" s="54" t="s">
        <v>793</v>
      </c>
      <c r="N1522" s="55">
        <v>-11799.81</v>
      </c>
      <c r="O1522" s="55">
        <v>0</v>
      </c>
      <c r="P1522" s="55">
        <v>-147014.43</v>
      </c>
      <c r="Q1522" s="55">
        <v>0</v>
      </c>
      <c r="R1522" s="55">
        <v>-158814.24</v>
      </c>
      <c r="S1522" s="55">
        <v>0</v>
      </c>
      <c r="T1522" s="55">
        <v>-11799.81</v>
      </c>
      <c r="U1522" s="55">
        <v>0</v>
      </c>
      <c r="V1522" s="55">
        <v>-147014.43</v>
      </c>
      <c r="W1522" s="55">
        <v>0</v>
      </c>
      <c r="X1522" s="55">
        <v>-158814.24</v>
      </c>
      <c r="Y1522" s="55">
        <v>0</v>
      </c>
      <c r="Z1522" s="61">
        <f t="shared" si="77"/>
        <v>-1.4701443E-2</v>
      </c>
      <c r="AA1522" s="59" t="str">
        <f>HLOOKUP(F1522,'HY Financials'!$4:$4,1,0)</f>
        <v>HELMCF</v>
      </c>
    </row>
    <row r="1523" spans="1:27">
      <c r="A1523" s="60">
        <f>IFERROR(VLOOKUP(J1523,'TB mapping'!A:D,4,0),0)</f>
        <v>0</v>
      </c>
      <c r="B1523" s="60">
        <f>IFERROR(VLOOKUP(J1523,'TB mapping'!A:C,3,0),0)</f>
        <v>6.4</v>
      </c>
      <c r="C1523" s="60" t="str">
        <f t="shared" si="75"/>
        <v>HELMCF0</v>
      </c>
      <c r="D1523" s="60" t="str">
        <f t="shared" si="76"/>
        <v>HELMCF6.4</v>
      </c>
      <c r="E1523" s="54" t="s">
        <v>790</v>
      </c>
      <c r="F1523" s="54" t="s">
        <v>1408</v>
      </c>
      <c r="G1523" s="54" t="s">
        <v>1409</v>
      </c>
      <c r="H1523" s="55">
        <v>550000</v>
      </c>
      <c r="I1523" s="54" t="s">
        <v>846</v>
      </c>
      <c r="J1523" s="392">
        <v>553106</v>
      </c>
      <c r="K1523" s="55">
        <v>0</v>
      </c>
      <c r="L1523" s="54" t="s">
        <v>1004</v>
      </c>
      <c r="M1523" s="54" t="s">
        <v>793</v>
      </c>
      <c r="N1523" s="55">
        <v>0</v>
      </c>
      <c r="O1523" s="55">
        <v>0</v>
      </c>
      <c r="P1523" s="55">
        <v>0</v>
      </c>
      <c r="Q1523" s="55">
        <v>2007.79</v>
      </c>
      <c r="R1523" s="55">
        <v>0</v>
      </c>
      <c r="S1523" s="55">
        <v>2007.79</v>
      </c>
      <c r="T1523" s="55">
        <v>0</v>
      </c>
      <c r="U1523" s="55">
        <v>0</v>
      </c>
      <c r="V1523" s="55">
        <v>0</v>
      </c>
      <c r="W1523" s="55">
        <v>2007.79</v>
      </c>
      <c r="X1523" s="55">
        <v>0</v>
      </c>
      <c r="Y1523" s="55">
        <v>2007.79</v>
      </c>
      <c r="Z1523" s="61">
        <f t="shared" si="77"/>
        <v>2.00779E-4</v>
      </c>
      <c r="AA1523" s="59" t="str">
        <f>HLOOKUP(F1523,'HY Financials'!$4:$4,1,0)</f>
        <v>HELMCF</v>
      </c>
    </row>
    <row r="1524" spans="1:27">
      <c r="A1524" s="60">
        <f>IFERROR(VLOOKUP(J1524,'TB mapping'!A:D,4,0),0)</f>
        <v>0</v>
      </c>
      <c r="B1524" s="60">
        <f>IFERROR(VLOOKUP(J1524,'TB mapping'!A:C,3,0),0)</f>
        <v>6.4</v>
      </c>
      <c r="C1524" s="60" t="str">
        <f t="shared" si="75"/>
        <v>HELMCF0</v>
      </c>
      <c r="D1524" s="60" t="str">
        <f t="shared" si="76"/>
        <v>HELMCF6.4</v>
      </c>
      <c r="E1524" s="54" t="s">
        <v>790</v>
      </c>
      <c r="F1524" s="54" t="s">
        <v>1408</v>
      </c>
      <c r="G1524" s="54" t="s">
        <v>1409</v>
      </c>
      <c r="H1524" s="55">
        <v>550000</v>
      </c>
      <c r="I1524" s="54" t="s">
        <v>846</v>
      </c>
      <c r="J1524" s="392">
        <v>553107</v>
      </c>
      <c r="K1524" s="55">
        <v>0</v>
      </c>
      <c r="L1524" s="54" t="s">
        <v>847</v>
      </c>
      <c r="M1524" s="54" t="s">
        <v>793</v>
      </c>
      <c r="N1524" s="55">
        <v>-152503.14000000001</v>
      </c>
      <c r="O1524" s="55">
        <v>0</v>
      </c>
      <c r="P1524" s="55">
        <v>-434762</v>
      </c>
      <c r="Q1524" s="55">
        <v>0</v>
      </c>
      <c r="R1524" s="55">
        <v>-587265.14</v>
      </c>
      <c r="S1524" s="55">
        <v>0</v>
      </c>
      <c r="T1524" s="55">
        <v>-152503.14000000001</v>
      </c>
      <c r="U1524" s="55">
        <v>0</v>
      </c>
      <c r="V1524" s="55">
        <v>-434762</v>
      </c>
      <c r="W1524" s="55">
        <v>0</v>
      </c>
      <c r="X1524" s="55">
        <v>-587265.14</v>
      </c>
      <c r="Y1524" s="55">
        <v>0</v>
      </c>
      <c r="Z1524" s="61">
        <f t="shared" si="77"/>
        <v>-4.34762E-2</v>
      </c>
      <c r="AA1524" s="59" t="str">
        <f>HLOOKUP(F1524,'HY Financials'!$4:$4,1,0)</f>
        <v>HELMCF</v>
      </c>
    </row>
    <row r="1525" spans="1:27">
      <c r="A1525" s="60">
        <f>IFERROR(VLOOKUP(J1525,'TB mapping'!A:D,4,0),0)</f>
        <v>0</v>
      </c>
      <c r="B1525" s="60">
        <f>IFERROR(VLOOKUP(J1525,'TB mapping'!A:C,3,0),0)</f>
        <v>6.4</v>
      </c>
      <c r="C1525" s="60" t="str">
        <f t="shared" si="75"/>
        <v>HELMCF0</v>
      </c>
      <c r="D1525" s="60" t="str">
        <f t="shared" si="76"/>
        <v>HELMCF6.4</v>
      </c>
      <c r="E1525" s="54" t="s">
        <v>790</v>
      </c>
      <c r="F1525" s="54" t="s">
        <v>1408</v>
      </c>
      <c r="G1525" s="54" t="s">
        <v>1409</v>
      </c>
      <c r="H1525" s="55">
        <v>550000</v>
      </c>
      <c r="I1525" s="54" t="s">
        <v>846</v>
      </c>
      <c r="J1525" s="392">
        <v>553117</v>
      </c>
      <c r="K1525" s="55">
        <v>0</v>
      </c>
      <c r="L1525" s="54" t="s">
        <v>848</v>
      </c>
      <c r="M1525" s="54" t="s">
        <v>793</v>
      </c>
      <c r="N1525" s="55">
        <v>-110546.07</v>
      </c>
      <c r="O1525" s="55">
        <v>0</v>
      </c>
      <c r="P1525" s="55">
        <v>-266573.90000000002</v>
      </c>
      <c r="Q1525" s="55">
        <v>0</v>
      </c>
      <c r="R1525" s="55">
        <v>-377119.97</v>
      </c>
      <c r="S1525" s="55">
        <v>0</v>
      </c>
      <c r="T1525" s="55">
        <v>-110546.07</v>
      </c>
      <c r="U1525" s="55">
        <v>0</v>
      </c>
      <c r="V1525" s="55">
        <v>-266573.90000000002</v>
      </c>
      <c r="W1525" s="55">
        <v>0</v>
      </c>
      <c r="X1525" s="55">
        <v>-377119.97</v>
      </c>
      <c r="Y1525" s="55">
        <v>0</v>
      </c>
      <c r="Z1525" s="61">
        <f t="shared" si="77"/>
        <v>-2.6657390000000003E-2</v>
      </c>
      <c r="AA1525" s="59" t="str">
        <f>HLOOKUP(F1525,'HY Financials'!$4:$4,1,0)</f>
        <v>HELMCF</v>
      </c>
    </row>
    <row r="1526" spans="1:27">
      <c r="A1526" s="60">
        <f>IFERROR(VLOOKUP(J1526,'TB mapping'!A:D,4,0),0)</f>
        <v>0</v>
      </c>
      <c r="B1526" s="60">
        <f>IFERROR(VLOOKUP(J1526,'TB mapping'!A:C,3,0),0)</f>
        <v>6.4</v>
      </c>
      <c r="C1526" s="60" t="str">
        <f t="shared" si="75"/>
        <v>HELMCF0</v>
      </c>
      <c r="D1526" s="60" t="str">
        <f t="shared" si="76"/>
        <v>HELMCF6.4</v>
      </c>
      <c r="E1526" s="54" t="s">
        <v>790</v>
      </c>
      <c r="F1526" s="54" t="s">
        <v>1408</v>
      </c>
      <c r="G1526" s="54" t="s">
        <v>1409</v>
      </c>
      <c r="H1526" s="55">
        <v>550000</v>
      </c>
      <c r="I1526" s="54" t="s">
        <v>846</v>
      </c>
      <c r="J1526" s="392">
        <v>553126</v>
      </c>
      <c r="K1526" s="55">
        <v>0</v>
      </c>
      <c r="L1526" s="54" t="s">
        <v>1005</v>
      </c>
      <c r="M1526" s="54" t="s">
        <v>793</v>
      </c>
      <c r="N1526" s="55">
        <v>-10927.23</v>
      </c>
      <c r="O1526" s="55">
        <v>0</v>
      </c>
      <c r="P1526" s="55">
        <v>0</v>
      </c>
      <c r="Q1526" s="55">
        <v>0</v>
      </c>
      <c r="R1526" s="55">
        <v>-10927.23</v>
      </c>
      <c r="S1526" s="55">
        <v>0</v>
      </c>
      <c r="T1526" s="55">
        <v>-10927.23</v>
      </c>
      <c r="U1526" s="55">
        <v>0</v>
      </c>
      <c r="V1526" s="55">
        <v>0</v>
      </c>
      <c r="W1526" s="55">
        <v>0</v>
      </c>
      <c r="X1526" s="55">
        <v>-10927.23</v>
      </c>
      <c r="Y1526" s="55">
        <v>0</v>
      </c>
      <c r="Z1526" s="61">
        <f t="shared" si="77"/>
        <v>0</v>
      </c>
      <c r="AA1526" s="59" t="str">
        <f>HLOOKUP(F1526,'HY Financials'!$4:$4,1,0)</f>
        <v>HELMCF</v>
      </c>
    </row>
    <row r="1527" spans="1:27">
      <c r="A1527" s="60">
        <f>IFERROR(VLOOKUP(J1527,'TB mapping'!A:D,4,0),0)</f>
        <v>0</v>
      </c>
      <c r="B1527" s="60">
        <f>IFERROR(VLOOKUP(J1527,'TB mapping'!A:C,3,0),0)</f>
        <v>6.4</v>
      </c>
      <c r="C1527" s="60" t="str">
        <f t="shared" si="75"/>
        <v>HELMCF0</v>
      </c>
      <c r="D1527" s="60" t="str">
        <f t="shared" si="76"/>
        <v>HELMCF6.4</v>
      </c>
      <c r="E1527" s="54" t="s">
        <v>790</v>
      </c>
      <c r="F1527" s="54" t="s">
        <v>1408</v>
      </c>
      <c r="G1527" s="54" t="s">
        <v>1409</v>
      </c>
      <c r="H1527" s="55">
        <v>550000</v>
      </c>
      <c r="I1527" s="54" t="s">
        <v>846</v>
      </c>
      <c r="J1527" s="392">
        <v>553129</v>
      </c>
      <c r="K1527" s="55">
        <v>0</v>
      </c>
      <c r="L1527" s="54" t="s">
        <v>849</v>
      </c>
      <c r="M1527" s="54" t="s">
        <v>793</v>
      </c>
      <c r="N1527" s="55">
        <v>-2278577.42</v>
      </c>
      <c r="O1527" s="55">
        <v>0</v>
      </c>
      <c r="P1527" s="55">
        <v>-2707111.29</v>
      </c>
      <c r="Q1527" s="55">
        <v>0</v>
      </c>
      <c r="R1527" s="55">
        <v>-4985688.71</v>
      </c>
      <c r="S1527" s="55">
        <v>0</v>
      </c>
      <c r="T1527" s="55">
        <v>-2278577.42</v>
      </c>
      <c r="U1527" s="55">
        <v>0</v>
      </c>
      <c r="V1527" s="55">
        <v>-2707111.29</v>
      </c>
      <c r="W1527" s="55">
        <v>0</v>
      </c>
      <c r="X1527" s="55">
        <v>-4985688.71</v>
      </c>
      <c r="Y1527" s="55">
        <v>0</v>
      </c>
      <c r="Z1527" s="61">
        <f t="shared" si="77"/>
        <v>-0.27071112899999999</v>
      </c>
      <c r="AA1527" s="59" t="str">
        <f>HLOOKUP(F1527,'HY Financials'!$4:$4,1,0)</f>
        <v>HELMCF</v>
      </c>
    </row>
    <row r="1528" spans="1:27">
      <c r="A1528" s="60">
        <f>IFERROR(VLOOKUP(J1528,'TB mapping'!A:D,4,0),0)</f>
        <v>6.3</v>
      </c>
      <c r="B1528" s="60">
        <f>IFERROR(VLOOKUP(J1528,'TB mapping'!A:C,3,0),0)</f>
        <v>6.4</v>
      </c>
      <c r="C1528" s="60" t="str">
        <f t="shared" si="75"/>
        <v>HELMCF6.3</v>
      </c>
      <c r="D1528" s="60" t="str">
        <f t="shared" si="76"/>
        <v>HELMCF6.4</v>
      </c>
      <c r="E1528" s="54" t="s">
        <v>790</v>
      </c>
      <c r="F1528" s="54" t="s">
        <v>1408</v>
      </c>
      <c r="G1528" s="54" t="s">
        <v>1409</v>
      </c>
      <c r="H1528" s="55">
        <v>550000</v>
      </c>
      <c r="I1528" s="54" t="s">
        <v>846</v>
      </c>
      <c r="J1528" s="392">
        <v>553131</v>
      </c>
      <c r="K1528" s="55">
        <v>0</v>
      </c>
      <c r="L1528" s="54" t="s">
        <v>132</v>
      </c>
      <c r="M1528" s="54" t="s">
        <v>793</v>
      </c>
      <c r="N1528" s="55">
        <v>-61506</v>
      </c>
      <c r="O1528" s="55">
        <v>0</v>
      </c>
      <c r="P1528" s="55">
        <v>-83631</v>
      </c>
      <c r="Q1528" s="55">
        <v>0</v>
      </c>
      <c r="R1528" s="55">
        <v>-145137</v>
      </c>
      <c r="S1528" s="55">
        <v>0</v>
      </c>
      <c r="T1528" s="55">
        <v>-61506</v>
      </c>
      <c r="U1528" s="55">
        <v>0</v>
      </c>
      <c r="V1528" s="55">
        <v>-83631</v>
      </c>
      <c r="W1528" s="55">
        <v>0</v>
      </c>
      <c r="X1528" s="55">
        <v>-145137</v>
      </c>
      <c r="Y1528" s="55">
        <v>0</v>
      </c>
      <c r="Z1528" s="61">
        <f t="shared" si="77"/>
        <v>-8.3631E-3</v>
      </c>
      <c r="AA1528" s="59" t="str">
        <f>HLOOKUP(F1528,'HY Financials'!$4:$4,1,0)</f>
        <v>HELMCF</v>
      </c>
    </row>
    <row r="1529" spans="1:27">
      <c r="A1529" s="60">
        <f>IFERROR(VLOOKUP(J1529,'TB mapping'!A:D,4,0),0)</f>
        <v>0</v>
      </c>
      <c r="B1529" s="60">
        <f>IFERROR(VLOOKUP(J1529,'TB mapping'!A:C,3,0),0)</f>
        <v>6.4</v>
      </c>
      <c r="C1529" s="60" t="str">
        <f t="shared" si="75"/>
        <v>HELMCF0</v>
      </c>
      <c r="D1529" s="60" t="str">
        <f t="shared" si="76"/>
        <v>HELMCF6.4</v>
      </c>
      <c r="E1529" s="54" t="s">
        <v>790</v>
      </c>
      <c r="F1529" s="54" t="s">
        <v>1408</v>
      </c>
      <c r="G1529" s="54" t="s">
        <v>1409</v>
      </c>
      <c r="H1529" s="55">
        <v>550000</v>
      </c>
      <c r="I1529" s="54" t="s">
        <v>846</v>
      </c>
      <c r="J1529" s="392">
        <v>553141</v>
      </c>
      <c r="K1529" s="55">
        <v>0</v>
      </c>
      <c r="L1529" s="54" t="s">
        <v>946</v>
      </c>
      <c r="M1529" s="54" t="s">
        <v>793</v>
      </c>
      <c r="N1529" s="55">
        <v>-51599.91</v>
      </c>
      <c r="O1529" s="55">
        <v>0</v>
      </c>
      <c r="P1529" s="55">
        <v>-124882.1</v>
      </c>
      <c r="Q1529" s="55">
        <v>0</v>
      </c>
      <c r="R1529" s="55">
        <v>-176482.01</v>
      </c>
      <c r="S1529" s="55">
        <v>0</v>
      </c>
      <c r="T1529" s="55">
        <v>-51599.91</v>
      </c>
      <c r="U1529" s="55">
        <v>0</v>
      </c>
      <c r="V1529" s="55">
        <v>-124882.1</v>
      </c>
      <c r="W1529" s="55">
        <v>0</v>
      </c>
      <c r="X1529" s="55">
        <v>-176482.01</v>
      </c>
      <c r="Y1529" s="55">
        <v>0</v>
      </c>
      <c r="Z1529" s="61">
        <f t="shared" si="77"/>
        <v>-1.2488210000000001E-2</v>
      </c>
      <c r="AA1529" s="59" t="str">
        <f>HLOOKUP(F1529,'HY Financials'!$4:$4,1,0)</f>
        <v>HELMCF</v>
      </c>
    </row>
    <row r="1530" spans="1:27">
      <c r="A1530" s="60">
        <f>IFERROR(VLOOKUP(J1530,'TB mapping'!A:D,4,0),0)</f>
        <v>0</v>
      </c>
      <c r="B1530" s="60">
        <f>IFERROR(VLOOKUP(J1530,'TB mapping'!A:C,3,0),0)</f>
        <v>6.4</v>
      </c>
      <c r="C1530" s="60" t="str">
        <f t="shared" si="75"/>
        <v>HELMCF0</v>
      </c>
      <c r="D1530" s="60" t="str">
        <f t="shared" si="76"/>
        <v>HELMCF6.4</v>
      </c>
      <c r="E1530" s="54" t="s">
        <v>790</v>
      </c>
      <c r="F1530" s="54" t="s">
        <v>1408</v>
      </c>
      <c r="G1530" s="54" t="s">
        <v>1409</v>
      </c>
      <c r="H1530" s="55">
        <v>550000</v>
      </c>
      <c r="I1530" s="54" t="s">
        <v>846</v>
      </c>
      <c r="J1530" s="392">
        <v>553171</v>
      </c>
      <c r="K1530" s="55">
        <v>0</v>
      </c>
      <c r="L1530" s="54" t="s">
        <v>850</v>
      </c>
      <c r="M1530" s="54" t="s">
        <v>793</v>
      </c>
      <c r="N1530" s="55">
        <v>-521476.82</v>
      </c>
      <c r="O1530" s="55">
        <v>0</v>
      </c>
      <c r="P1530" s="55">
        <v>-515851.53</v>
      </c>
      <c r="Q1530" s="55">
        <v>0</v>
      </c>
      <c r="R1530" s="55">
        <v>-1037328.35</v>
      </c>
      <c r="S1530" s="55">
        <v>0</v>
      </c>
      <c r="T1530" s="55">
        <v>-521476.82</v>
      </c>
      <c r="U1530" s="55">
        <v>0</v>
      </c>
      <c r="V1530" s="55">
        <v>-515851.53</v>
      </c>
      <c r="W1530" s="55">
        <v>0</v>
      </c>
      <c r="X1530" s="55">
        <v>-1037328.35</v>
      </c>
      <c r="Y1530" s="55">
        <v>0</v>
      </c>
      <c r="Z1530" s="61">
        <f t="shared" si="77"/>
        <v>-5.1585153000000002E-2</v>
      </c>
      <c r="AA1530" s="59" t="str">
        <f>HLOOKUP(F1530,'HY Financials'!$4:$4,1,0)</f>
        <v>HELMCF</v>
      </c>
    </row>
    <row r="1531" spans="1:27">
      <c r="A1531" s="60">
        <f>IFERROR(VLOOKUP(J1531,'TB mapping'!A:D,4,0),0)</f>
        <v>0</v>
      </c>
      <c r="B1531" s="60">
        <f>IFERROR(VLOOKUP(J1531,'TB mapping'!A:C,3,0),0)</f>
        <v>6.4</v>
      </c>
      <c r="C1531" s="60" t="str">
        <f t="shared" si="75"/>
        <v>HELMCF0</v>
      </c>
      <c r="D1531" s="60" t="str">
        <f t="shared" si="76"/>
        <v>HELMCF6.4</v>
      </c>
      <c r="E1531" s="54" t="s">
        <v>790</v>
      </c>
      <c r="F1531" s="54" t="s">
        <v>1408</v>
      </c>
      <c r="G1531" s="54" t="s">
        <v>1409</v>
      </c>
      <c r="H1531" s="55">
        <v>550000</v>
      </c>
      <c r="I1531" s="54" t="s">
        <v>846</v>
      </c>
      <c r="J1531" s="392">
        <v>553176</v>
      </c>
      <c r="K1531" s="55">
        <v>0</v>
      </c>
      <c r="L1531" s="54" t="s">
        <v>1486</v>
      </c>
      <c r="M1531" s="54" t="s">
        <v>793</v>
      </c>
      <c r="N1531" s="55">
        <v>-10103.790000000001</v>
      </c>
      <c r="O1531" s="55">
        <v>0</v>
      </c>
      <c r="P1531" s="55">
        <v>-7594.51</v>
      </c>
      <c r="Q1531" s="55">
        <v>0</v>
      </c>
      <c r="R1531" s="55">
        <v>-17698.3</v>
      </c>
      <c r="S1531" s="55">
        <v>0</v>
      </c>
      <c r="T1531" s="55">
        <v>-10103.790000000001</v>
      </c>
      <c r="U1531" s="55">
        <v>0</v>
      </c>
      <c r="V1531" s="55">
        <v>-7594.51</v>
      </c>
      <c r="W1531" s="55">
        <v>0</v>
      </c>
      <c r="X1531" s="55">
        <v>-17698.3</v>
      </c>
      <c r="Y1531" s="55">
        <v>0</v>
      </c>
      <c r="Z1531" s="61">
        <f t="shared" si="77"/>
        <v>-7.5945100000000007E-4</v>
      </c>
      <c r="AA1531" s="59" t="str">
        <f>HLOOKUP(F1531,'HY Financials'!$4:$4,1,0)</f>
        <v>HELMCF</v>
      </c>
    </row>
    <row r="1532" spans="1:27">
      <c r="A1532" s="60">
        <f>IFERROR(VLOOKUP(J1532,'TB mapping'!A:D,4,0),0)</f>
        <v>0</v>
      </c>
      <c r="B1532" s="60">
        <f>IFERROR(VLOOKUP(J1532,'TB mapping'!A:C,3,0),0)</f>
        <v>6.4</v>
      </c>
      <c r="C1532" s="60" t="str">
        <f t="shared" si="75"/>
        <v>HELMCF0</v>
      </c>
      <c r="D1532" s="60" t="str">
        <f t="shared" si="76"/>
        <v>HELMCF6.4</v>
      </c>
      <c r="E1532" s="54" t="s">
        <v>790</v>
      </c>
      <c r="F1532" s="54" t="s">
        <v>1408</v>
      </c>
      <c r="G1532" s="54" t="s">
        <v>1409</v>
      </c>
      <c r="H1532" s="55">
        <v>550000</v>
      </c>
      <c r="I1532" s="54" t="s">
        <v>846</v>
      </c>
      <c r="J1532" s="392">
        <v>553190</v>
      </c>
      <c r="K1532" s="55">
        <v>0</v>
      </c>
      <c r="L1532" s="54" t="s">
        <v>852</v>
      </c>
      <c r="M1532" s="54" t="s">
        <v>793</v>
      </c>
      <c r="N1532" s="55">
        <v>-1676962.65</v>
      </c>
      <c r="O1532" s="55">
        <v>0</v>
      </c>
      <c r="P1532" s="55">
        <v>0</v>
      </c>
      <c r="Q1532" s="55">
        <v>392601.94</v>
      </c>
      <c r="R1532" s="55">
        <v>-1284360.71</v>
      </c>
      <c r="S1532" s="55">
        <v>0</v>
      </c>
      <c r="T1532" s="55">
        <v>-1676962.65</v>
      </c>
      <c r="U1532" s="55">
        <v>0</v>
      </c>
      <c r="V1532" s="55">
        <v>0</v>
      </c>
      <c r="W1532" s="55">
        <v>392601.94</v>
      </c>
      <c r="X1532" s="55">
        <v>-1284360.71</v>
      </c>
      <c r="Y1532" s="55">
        <v>0</v>
      </c>
      <c r="Z1532" s="61">
        <f t="shared" si="77"/>
        <v>3.9260193999999998E-2</v>
      </c>
      <c r="AA1532" s="59" t="str">
        <f>HLOOKUP(F1532,'HY Financials'!$4:$4,1,0)</f>
        <v>HELMCF</v>
      </c>
    </row>
    <row r="1533" spans="1:27">
      <c r="A1533" s="60">
        <f>IFERROR(VLOOKUP(J1533,'TB mapping'!A:D,4,0),0)</f>
        <v>0</v>
      </c>
      <c r="B1533" s="60">
        <f>IFERROR(VLOOKUP(J1533,'TB mapping'!A:C,3,0),0)</f>
        <v>6.4</v>
      </c>
      <c r="C1533" s="60" t="str">
        <f t="shared" si="75"/>
        <v>HELMCF0</v>
      </c>
      <c r="D1533" s="60" t="str">
        <f t="shared" si="76"/>
        <v>HELMCF6.4</v>
      </c>
      <c r="E1533" s="54" t="s">
        <v>790</v>
      </c>
      <c r="F1533" s="54" t="s">
        <v>1408</v>
      </c>
      <c r="G1533" s="54" t="s">
        <v>1409</v>
      </c>
      <c r="H1533" s="55">
        <v>550000</v>
      </c>
      <c r="I1533" s="54" t="s">
        <v>846</v>
      </c>
      <c r="J1533" s="392">
        <v>553197</v>
      </c>
      <c r="K1533" s="55">
        <v>0</v>
      </c>
      <c r="L1533" s="54" t="s">
        <v>947</v>
      </c>
      <c r="M1533" s="54" t="s">
        <v>793</v>
      </c>
      <c r="N1533" s="55">
        <v>0</v>
      </c>
      <c r="O1533" s="55">
        <v>0.01</v>
      </c>
      <c r="P1533" s="55">
        <v>0</v>
      </c>
      <c r="Q1533" s="55">
        <v>0</v>
      </c>
      <c r="R1533" s="55">
        <v>0</v>
      </c>
      <c r="S1533" s="55">
        <v>0.01</v>
      </c>
      <c r="T1533" s="55">
        <v>0</v>
      </c>
      <c r="U1533" s="55">
        <v>0.01</v>
      </c>
      <c r="V1533" s="55">
        <v>0</v>
      </c>
      <c r="W1533" s="55">
        <v>0</v>
      </c>
      <c r="X1533" s="55">
        <v>0</v>
      </c>
      <c r="Y1533" s="55">
        <v>0.01</v>
      </c>
      <c r="Z1533" s="61">
        <f t="shared" si="77"/>
        <v>0</v>
      </c>
      <c r="AA1533" s="59" t="str">
        <f>HLOOKUP(F1533,'HY Financials'!$4:$4,1,0)</f>
        <v>HELMCF</v>
      </c>
    </row>
    <row r="1534" spans="1:27">
      <c r="A1534" s="60">
        <f>IFERROR(VLOOKUP(J1534,'TB mapping'!A:D,4,0),0)</f>
        <v>6.1</v>
      </c>
      <c r="B1534" s="60">
        <f>IFERROR(VLOOKUP(J1534,'TB mapping'!A:C,3,0),0)</f>
        <v>6.4</v>
      </c>
      <c r="C1534" s="60" t="str">
        <f t="shared" si="75"/>
        <v>HELMCF6.1</v>
      </c>
      <c r="D1534" s="60" t="str">
        <f t="shared" si="76"/>
        <v>HELMCF6.4</v>
      </c>
      <c r="E1534" s="54" t="s">
        <v>790</v>
      </c>
      <c r="F1534" s="54" t="s">
        <v>1408</v>
      </c>
      <c r="G1534" s="54" t="s">
        <v>1409</v>
      </c>
      <c r="H1534" s="55">
        <v>550000</v>
      </c>
      <c r="I1534" s="54" t="s">
        <v>846</v>
      </c>
      <c r="J1534" s="392">
        <v>553202</v>
      </c>
      <c r="K1534" s="55">
        <v>0</v>
      </c>
      <c r="L1534" s="54" t="s">
        <v>853</v>
      </c>
      <c r="M1534" s="54" t="s">
        <v>793</v>
      </c>
      <c r="N1534" s="55">
        <v>-31563785.780000001</v>
      </c>
      <c r="O1534" s="55">
        <v>0</v>
      </c>
      <c r="P1534" s="55">
        <v>-31685823.710000001</v>
      </c>
      <c r="Q1534" s="55">
        <v>0</v>
      </c>
      <c r="R1534" s="55">
        <v>-63249609.490000002</v>
      </c>
      <c r="S1534" s="55">
        <v>0</v>
      </c>
      <c r="T1534" s="55">
        <v>-31563785.780000001</v>
      </c>
      <c r="U1534" s="55">
        <v>0</v>
      </c>
      <c r="V1534" s="55">
        <v>-31685823.710000001</v>
      </c>
      <c r="W1534" s="55">
        <v>0</v>
      </c>
      <c r="X1534" s="55">
        <v>-63249609.490000002</v>
      </c>
      <c r="Y1534" s="55">
        <v>0</v>
      </c>
      <c r="Z1534" s="61">
        <f t="shared" si="77"/>
        <v>-3.1685823710000003</v>
      </c>
      <c r="AA1534" s="59" t="str">
        <f>HLOOKUP(F1534,'HY Financials'!$4:$4,1,0)</f>
        <v>HELMCF</v>
      </c>
    </row>
    <row r="1535" spans="1:27">
      <c r="A1535" s="60">
        <f>IFERROR(VLOOKUP(J1535,'TB mapping'!A:D,4,0),0)</f>
        <v>0</v>
      </c>
      <c r="B1535" s="60">
        <f>IFERROR(VLOOKUP(J1535,'TB mapping'!A:C,3,0),0)</f>
        <v>6.4</v>
      </c>
      <c r="C1535" s="60" t="str">
        <f t="shared" si="75"/>
        <v>HELMCF0</v>
      </c>
      <c r="D1535" s="60" t="str">
        <f t="shared" si="76"/>
        <v>HELMCF6.4</v>
      </c>
      <c r="E1535" s="54" t="s">
        <v>790</v>
      </c>
      <c r="F1535" s="54" t="s">
        <v>1408</v>
      </c>
      <c r="G1535" s="54" t="s">
        <v>1409</v>
      </c>
      <c r="H1535" s="55">
        <v>550000</v>
      </c>
      <c r="I1535" s="54" t="s">
        <v>846</v>
      </c>
      <c r="J1535" s="392">
        <v>553900</v>
      </c>
      <c r="K1535" s="55">
        <v>0</v>
      </c>
      <c r="L1535" s="54" t="s">
        <v>1006</v>
      </c>
      <c r="M1535" s="54" t="s">
        <v>793</v>
      </c>
      <c r="N1535" s="55">
        <v>-606230.13</v>
      </c>
      <c r="O1535" s="55">
        <v>0</v>
      </c>
      <c r="P1535" s="55">
        <v>-1104614.74</v>
      </c>
      <c r="Q1535" s="55">
        <v>0</v>
      </c>
      <c r="R1535" s="55">
        <v>-1710844.87</v>
      </c>
      <c r="S1535" s="55">
        <v>0</v>
      </c>
      <c r="T1535" s="55">
        <v>-606230.13</v>
      </c>
      <c r="U1535" s="55">
        <v>0</v>
      </c>
      <c r="V1535" s="55">
        <v>-1104614.74</v>
      </c>
      <c r="W1535" s="55">
        <v>0</v>
      </c>
      <c r="X1535" s="55">
        <v>-1710844.87</v>
      </c>
      <c r="Y1535" s="55">
        <v>0</v>
      </c>
      <c r="Z1535" s="61">
        <f t="shared" si="77"/>
        <v>-0.110461474</v>
      </c>
      <c r="AA1535" s="59" t="str">
        <f>HLOOKUP(F1535,'HY Financials'!$4:$4,1,0)</f>
        <v>HELMCF</v>
      </c>
    </row>
    <row r="1536" spans="1:27">
      <c r="A1536" s="60">
        <f>IFERROR(VLOOKUP(J1536,'TB mapping'!A:D,4,0),0)</f>
        <v>0</v>
      </c>
      <c r="B1536" s="60">
        <f>IFERROR(VLOOKUP(J1536,'TB mapping'!A:C,3,0),0)</f>
        <v>6.4</v>
      </c>
      <c r="C1536" s="60" t="str">
        <f t="shared" si="75"/>
        <v>HELMCF0</v>
      </c>
      <c r="D1536" s="60" t="str">
        <f t="shared" si="76"/>
        <v>HELMCF6.4</v>
      </c>
      <c r="E1536" s="54" t="s">
        <v>790</v>
      </c>
      <c r="F1536" s="54" t="s">
        <v>1408</v>
      </c>
      <c r="G1536" s="54" t="s">
        <v>1409</v>
      </c>
      <c r="H1536" s="55">
        <v>550000</v>
      </c>
      <c r="I1536" s="54" t="s">
        <v>846</v>
      </c>
      <c r="J1536" s="392">
        <v>555163</v>
      </c>
      <c r="K1536" s="55">
        <v>0</v>
      </c>
      <c r="L1536" s="54" t="s">
        <v>860</v>
      </c>
      <c r="M1536" s="54" t="s">
        <v>793</v>
      </c>
      <c r="N1536" s="55">
        <v>-6218.28</v>
      </c>
      <c r="O1536" s="55">
        <v>0</v>
      </c>
      <c r="P1536" s="55">
        <v>-9333.8000000000011</v>
      </c>
      <c r="Q1536" s="55">
        <v>0</v>
      </c>
      <c r="R1536" s="55">
        <v>-15552.08</v>
      </c>
      <c r="S1536" s="55">
        <v>0</v>
      </c>
      <c r="T1536" s="55">
        <v>-6218.28</v>
      </c>
      <c r="U1536" s="55">
        <v>0</v>
      </c>
      <c r="V1536" s="55">
        <v>-9333.8000000000011</v>
      </c>
      <c r="W1536" s="55">
        <v>0</v>
      </c>
      <c r="X1536" s="55">
        <v>-15552.08</v>
      </c>
      <c r="Y1536" s="55">
        <v>0</v>
      </c>
      <c r="Z1536" s="61">
        <f t="shared" si="77"/>
        <v>-9.3338000000000015E-4</v>
      </c>
      <c r="AA1536" s="59" t="str">
        <f>HLOOKUP(F1536,'HY Financials'!$4:$4,1,0)</f>
        <v>HELMCF</v>
      </c>
    </row>
    <row r="1537" spans="1:27">
      <c r="A1537" s="60">
        <f>IFERROR(VLOOKUP(J1537,'TB mapping'!A:D,4,0),0)</f>
        <v>0</v>
      </c>
      <c r="B1537" s="60">
        <f>IFERROR(VLOOKUP(J1537,'TB mapping'!A:C,3,0),0)</f>
        <v>6.4</v>
      </c>
      <c r="C1537" s="60" t="str">
        <f t="shared" si="75"/>
        <v>HELMCF0</v>
      </c>
      <c r="D1537" s="60" t="str">
        <f t="shared" si="76"/>
        <v>HELMCF6.4</v>
      </c>
      <c r="E1537" s="54" t="s">
        <v>790</v>
      </c>
      <c r="F1537" s="54" t="s">
        <v>1408</v>
      </c>
      <c r="G1537" s="54" t="s">
        <v>1409</v>
      </c>
      <c r="H1537" s="55">
        <v>550000</v>
      </c>
      <c r="I1537" s="54" t="s">
        <v>846</v>
      </c>
      <c r="J1537" s="392">
        <v>555204</v>
      </c>
      <c r="K1537" s="55">
        <v>0</v>
      </c>
      <c r="L1537" s="54" t="s">
        <v>950</v>
      </c>
      <c r="M1537" s="54" t="s">
        <v>793</v>
      </c>
      <c r="N1537" s="55">
        <v>-63741.7</v>
      </c>
      <c r="O1537" s="55">
        <v>0</v>
      </c>
      <c r="P1537" s="55">
        <v>-243102.26</v>
      </c>
      <c r="Q1537" s="55">
        <v>0</v>
      </c>
      <c r="R1537" s="55">
        <v>-306843.96000000002</v>
      </c>
      <c r="S1537" s="55">
        <v>0</v>
      </c>
      <c r="T1537" s="55">
        <v>-63741.7</v>
      </c>
      <c r="U1537" s="55">
        <v>0</v>
      </c>
      <c r="V1537" s="55">
        <v>-243102.26</v>
      </c>
      <c r="W1537" s="55">
        <v>0</v>
      </c>
      <c r="X1537" s="55">
        <v>-306843.96000000002</v>
      </c>
      <c r="Y1537" s="55">
        <v>0</v>
      </c>
      <c r="Z1537" s="61">
        <f t="shared" si="77"/>
        <v>-2.4310226000000001E-2</v>
      </c>
      <c r="AA1537" s="59" t="str">
        <f>HLOOKUP(F1537,'HY Financials'!$4:$4,1,0)</f>
        <v>HELMCF</v>
      </c>
    </row>
    <row r="1538" spans="1:27">
      <c r="A1538" s="60">
        <f>IFERROR(VLOOKUP(J1538,'TB mapping'!A:D,4,0),0)</f>
        <v>0</v>
      </c>
      <c r="B1538" s="60">
        <f>IFERROR(VLOOKUP(J1538,'TB mapping'!A:C,3,0),0)</f>
        <v>6.4</v>
      </c>
      <c r="C1538" s="60" t="str">
        <f t="shared" si="75"/>
        <v>HELMCF0</v>
      </c>
      <c r="D1538" s="60" t="str">
        <f t="shared" si="76"/>
        <v>HELMCF6.4</v>
      </c>
      <c r="E1538" s="54" t="s">
        <v>790</v>
      </c>
      <c r="F1538" s="54" t="s">
        <v>1408</v>
      </c>
      <c r="G1538" s="54" t="s">
        <v>1409</v>
      </c>
      <c r="H1538" s="55">
        <v>550000</v>
      </c>
      <c r="I1538" s="54" t="s">
        <v>846</v>
      </c>
      <c r="J1538" s="392">
        <v>555597</v>
      </c>
      <c r="K1538" s="55">
        <v>0</v>
      </c>
      <c r="L1538" s="54" t="s">
        <v>861</v>
      </c>
      <c r="M1538" s="54" t="s">
        <v>793</v>
      </c>
      <c r="N1538" s="55">
        <v>-1310817.23</v>
      </c>
      <c r="O1538" s="55">
        <v>0</v>
      </c>
      <c r="P1538" s="55">
        <v>-1363838.6</v>
      </c>
      <c r="Q1538" s="55">
        <v>0</v>
      </c>
      <c r="R1538" s="55">
        <v>-2674655.83</v>
      </c>
      <c r="S1538" s="55">
        <v>0</v>
      </c>
      <c r="T1538" s="55">
        <v>-1310817.23</v>
      </c>
      <c r="U1538" s="55">
        <v>0</v>
      </c>
      <c r="V1538" s="55">
        <v>-1363838.6</v>
      </c>
      <c r="W1538" s="55">
        <v>0</v>
      </c>
      <c r="X1538" s="55">
        <v>-2674655.83</v>
      </c>
      <c r="Y1538" s="55">
        <v>0</v>
      </c>
      <c r="Z1538" s="61">
        <f t="shared" si="77"/>
        <v>-0.13638386</v>
      </c>
      <c r="AA1538" s="59" t="str">
        <f>HLOOKUP(F1538,'HY Financials'!$4:$4,1,0)</f>
        <v>HELMCF</v>
      </c>
    </row>
    <row r="1539" spans="1:27">
      <c r="A1539" s="60">
        <f>IFERROR(VLOOKUP(J1539,'TB mapping'!A:D,4,0),0)</f>
        <v>0</v>
      </c>
      <c r="B1539" s="60">
        <f>IFERROR(VLOOKUP(J1539,'TB mapping'!A:C,3,0),0)</f>
        <v>6.4</v>
      </c>
      <c r="C1539" s="60" t="str">
        <f t="shared" si="75"/>
        <v>HELMCF0</v>
      </c>
      <c r="D1539" s="60" t="str">
        <f t="shared" si="76"/>
        <v>HELMCF6.4</v>
      </c>
      <c r="E1539" s="54" t="s">
        <v>790</v>
      </c>
      <c r="F1539" s="54" t="s">
        <v>1408</v>
      </c>
      <c r="G1539" s="54" t="s">
        <v>1409</v>
      </c>
      <c r="H1539" s="55">
        <v>550000</v>
      </c>
      <c r="I1539" s="54" t="s">
        <v>846</v>
      </c>
      <c r="J1539" s="392">
        <v>555598</v>
      </c>
      <c r="K1539" s="55">
        <v>0</v>
      </c>
      <c r="L1539" s="54" t="s">
        <v>862</v>
      </c>
      <c r="M1539" s="54" t="s">
        <v>793</v>
      </c>
      <c r="N1539" s="55">
        <v>-1310817.23</v>
      </c>
      <c r="O1539" s="55">
        <v>0</v>
      </c>
      <c r="P1539" s="55">
        <v>-1363838.6</v>
      </c>
      <c r="Q1539" s="55">
        <v>0</v>
      </c>
      <c r="R1539" s="55">
        <v>-2674655.83</v>
      </c>
      <c r="S1539" s="55">
        <v>0</v>
      </c>
      <c r="T1539" s="55">
        <v>-1310817.23</v>
      </c>
      <c r="U1539" s="55">
        <v>0</v>
      </c>
      <c r="V1539" s="55">
        <v>-1363838.6</v>
      </c>
      <c r="W1539" s="55">
        <v>0</v>
      </c>
      <c r="X1539" s="55">
        <v>-2674655.83</v>
      </c>
      <c r="Y1539" s="55">
        <v>0</v>
      </c>
      <c r="Z1539" s="61">
        <f t="shared" si="77"/>
        <v>-0.13638386</v>
      </c>
      <c r="AA1539" s="59" t="str">
        <f>HLOOKUP(F1539,'HY Financials'!$4:$4,1,0)</f>
        <v>HELMCF</v>
      </c>
    </row>
    <row r="1540" spans="1:27">
      <c r="A1540" s="60">
        <f>IFERROR(VLOOKUP(J1540,'TB mapping'!A:D,4,0),0)</f>
        <v>0</v>
      </c>
      <c r="B1540" s="60">
        <f>IFERROR(VLOOKUP(J1540,'TB mapping'!A:C,3,0),0)</f>
        <v>6.4</v>
      </c>
      <c r="C1540" s="60" t="str">
        <f t="shared" ref="C1540:C1603" si="78">F1540&amp;A1540</f>
        <v>HELMCF0</v>
      </c>
      <c r="D1540" s="60" t="str">
        <f t="shared" ref="D1540:D1603" si="79">F1540&amp;B1540</f>
        <v>HELMCF6.4</v>
      </c>
      <c r="E1540" s="54" t="s">
        <v>790</v>
      </c>
      <c r="F1540" s="54" t="s">
        <v>1408</v>
      </c>
      <c r="G1540" s="54" t="s">
        <v>1409</v>
      </c>
      <c r="H1540" s="55">
        <v>550000</v>
      </c>
      <c r="I1540" s="54" t="s">
        <v>846</v>
      </c>
      <c r="J1540" s="392">
        <v>555599</v>
      </c>
      <c r="K1540" s="55">
        <v>0</v>
      </c>
      <c r="L1540" s="54" t="s">
        <v>1487</v>
      </c>
      <c r="M1540" s="54" t="s">
        <v>793</v>
      </c>
      <c r="N1540" s="55">
        <v>0</v>
      </c>
      <c r="O1540" s="55">
        <v>1871.65</v>
      </c>
      <c r="P1540" s="55">
        <v>0</v>
      </c>
      <c r="Q1540" s="55">
        <v>2204.29</v>
      </c>
      <c r="R1540" s="55">
        <v>0</v>
      </c>
      <c r="S1540" s="55">
        <v>4075.94</v>
      </c>
      <c r="T1540" s="55">
        <v>0</v>
      </c>
      <c r="U1540" s="55">
        <v>1871.65</v>
      </c>
      <c r="V1540" s="55">
        <v>0</v>
      </c>
      <c r="W1540" s="55">
        <v>2204.29</v>
      </c>
      <c r="X1540" s="55">
        <v>0</v>
      </c>
      <c r="Y1540" s="55">
        <v>4075.94</v>
      </c>
      <c r="Z1540" s="61">
        <f t="shared" ref="Z1540:Z1603" si="80">IF(I1540="Issue Capital",(X1540+Y1540)/10000000,(V1540+W1540)/10000000)</f>
        <v>2.2042899999999999E-4</v>
      </c>
      <c r="AA1540" s="59" t="str">
        <f>HLOOKUP(F1540,'HY Financials'!$4:$4,1,0)</f>
        <v>HELMCF</v>
      </c>
    </row>
    <row r="1541" spans="1:27">
      <c r="A1541" s="60">
        <f>IFERROR(VLOOKUP(J1541,'TB mapping'!A:D,4,0),0)</f>
        <v>0</v>
      </c>
      <c r="B1541" s="60">
        <f>IFERROR(VLOOKUP(J1541,'TB mapping'!A:C,3,0),0)</f>
        <v>6.4</v>
      </c>
      <c r="C1541" s="60" t="str">
        <f t="shared" si="78"/>
        <v>HELMCF0</v>
      </c>
      <c r="D1541" s="60" t="str">
        <f t="shared" si="79"/>
        <v>HELMCF6.4</v>
      </c>
      <c r="E1541" s="54" t="s">
        <v>790</v>
      </c>
      <c r="F1541" s="54" t="s">
        <v>1408</v>
      </c>
      <c r="G1541" s="54" t="s">
        <v>1409</v>
      </c>
      <c r="H1541" s="55">
        <v>550000</v>
      </c>
      <c r="I1541" s="54" t="s">
        <v>846</v>
      </c>
      <c r="J1541" s="392">
        <v>555600</v>
      </c>
      <c r="K1541" s="55">
        <v>0</v>
      </c>
      <c r="L1541" s="54" t="s">
        <v>1488</v>
      </c>
      <c r="M1541" s="54" t="s">
        <v>793</v>
      </c>
      <c r="N1541" s="55">
        <v>0</v>
      </c>
      <c r="O1541" s="55">
        <v>1871.65</v>
      </c>
      <c r="P1541" s="55">
        <v>0</v>
      </c>
      <c r="Q1541" s="55">
        <v>2204.29</v>
      </c>
      <c r="R1541" s="55">
        <v>0</v>
      </c>
      <c r="S1541" s="55">
        <v>4075.94</v>
      </c>
      <c r="T1541" s="55">
        <v>0</v>
      </c>
      <c r="U1541" s="55">
        <v>1871.65</v>
      </c>
      <c r="V1541" s="55">
        <v>0</v>
      </c>
      <c r="W1541" s="55">
        <v>2204.29</v>
      </c>
      <c r="X1541" s="55">
        <v>0</v>
      </c>
      <c r="Y1541" s="55">
        <v>4075.94</v>
      </c>
      <c r="Z1541" s="61">
        <f t="shared" si="80"/>
        <v>2.2042899999999999E-4</v>
      </c>
      <c r="AA1541" s="59" t="str">
        <f>HLOOKUP(F1541,'HY Financials'!$4:$4,1,0)</f>
        <v>HELMCF</v>
      </c>
    </row>
    <row r="1542" spans="1:27">
      <c r="A1542" s="60">
        <f>IFERROR(VLOOKUP(J1542,'TB mapping'!A:D,4,0),0)</f>
        <v>0</v>
      </c>
      <c r="B1542" s="60">
        <f>IFERROR(VLOOKUP(J1542,'TB mapping'!A:C,3,0),0)</f>
        <v>6.4</v>
      </c>
      <c r="C1542" s="60" t="str">
        <f t="shared" si="78"/>
        <v>HELMCF0</v>
      </c>
      <c r="D1542" s="60" t="str">
        <f t="shared" si="79"/>
        <v>HELMCF6.4</v>
      </c>
      <c r="E1542" s="54" t="s">
        <v>790</v>
      </c>
      <c r="F1542" s="54" t="s">
        <v>1408</v>
      </c>
      <c r="G1542" s="54" t="s">
        <v>1409</v>
      </c>
      <c r="H1542" s="55">
        <v>550000</v>
      </c>
      <c r="I1542" s="54" t="s">
        <v>846</v>
      </c>
      <c r="J1542" s="392">
        <v>555603</v>
      </c>
      <c r="K1542" s="55">
        <v>0</v>
      </c>
      <c r="L1542" s="54" t="s">
        <v>1489</v>
      </c>
      <c r="M1542" s="54" t="s">
        <v>793</v>
      </c>
      <c r="N1542" s="55">
        <v>-722307.83</v>
      </c>
      <c r="O1542" s="55">
        <v>0</v>
      </c>
      <c r="P1542" s="55">
        <v>-665184.78</v>
      </c>
      <c r="Q1542" s="55">
        <v>0</v>
      </c>
      <c r="R1542" s="55">
        <v>-1387492.61</v>
      </c>
      <c r="S1542" s="55">
        <v>0</v>
      </c>
      <c r="T1542" s="55">
        <v>-722307.83</v>
      </c>
      <c r="U1542" s="55">
        <v>0</v>
      </c>
      <c r="V1542" s="55">
        <v>-665184.78</v>
      </c>
      <c r="W1542" s="55">
        <v>0</v>
      </c>
      <c r="X1542" s="55">
        <v>-1387492.61</v>
      </c>
      <c r="Y1542" s="55">
        <v>0</v>
      </c>
      <c r="Z1542" s="61">
        <f t="shared" si="80"/>
        <v>-6.6518478000000006E-2</v>
      </c>
      <c r="AA1542" s="59" t="str">
        <f>HLOOKUP(F1542,'HY Financials'!$4:$4,1,0)</f>
        <v>HELMCF</v>
      </c>
    </row>
    <row r="1543" spans="1:27">
      <c r="A1543" s="60">
        <f>IFERROR(VLOOKUP(J1543,'TB mapping'!A:D,4,0),0)</f>
        <v>0</v>
      </c>
      <c r="B1543" s="60">
        <f>IFERROR(VLOOKUP(J1543,'TB mapping'!A:C,3,0),0)</f>
        <v>6.4</v>
      </c>
      <c r="C1543" s="60" t="str">
        <f t="shared" si="78"/>
        <v>HELMCF0</v>
      </c>
      <c r="D1543" s="60" t="str">
        <f t="shared" si="79"/>
        <v>HELMCF6.4</v>
      </c>
      <c r="E1543" s="54" t="s">
        <v>790</v>
      </c>
      <c r="F1543" s="54" t="s">
        <v>1408</v>
      </c>
      <c r="G1543" s="54" t="s">
        <v>1409</v>
      </c>
      <c r="H1543" s="55">
        <v>550000</v>
      </c>
      <c r="I1543" s="54" t="s">
        <v>846</v>
      </c>
      <c r="J1543" s="392">
        <v>555604</v>
      </c>
      <c r="K1543" s="55">
        <v>0</v>
      </c>
      <c r="L1543" s="54" t="s">
        <v>1490</v>
      </c>
      <c r="M1543" s="54" t="s">
        <v>793</v>
      </c>
      <c r="N1543" s="55">
        <v>-722307.83</v>
      </c>
      <c r="O1543" s="55">
        <v>0</v>
      </c>
      <c r="P1543" s="55">
        <v>-665184.78</v>
      </c>
      <c r="Q1543" s="55">
        <v>0</v>
      </c>
      <c r="R1543" s="55">
        <v>-1387492.61</v>
      </c>
      <c r="S1543" s="55">
        <v>0</v>
      </c>
      <c r="T1543" s="55">
        <v>-722307.83</v>
      </c>
      <c r="U1543" s="55">
        <v>0</v>
      </c>
      <c r="V1543" s="55">
        <v>-665184.78</v>
      </c>
      <c r="W1543" s="55">
        <v>0</v>
      </c>
      <c r="X1543" s="55">
        <v>-1387492.61</v>
      </c>
      <c r="Y1543" s="55">
        <v>0</v>
      </c>
      <c r="Z1543" s="61">
        <f t="shared" si="80"/>
        <v>-6.6518478000000006E-2</v>
      </c>
      <c r="AA1543" s="59" t="str">
        <f>HLOOKUP(F1543,'HY Financials'!$4:$4,1,0)</f>
        <v>HELMCF</v>
      </c>
    </row>
    <row r="1544" spans="1:27">
      <c r="A1544" s="60">
        <f>IFERROR(VLOOKUP(J1544,'TB mapping'!A:D,4,0),0)</f>
        <v>0</v>
      </c>
      <c r="B1544" s="60">
        <f>IFERROR(VLOOKUP(J1544,'TB mapping'!A:C,3,0),0)</f>
        <v>6.4</v>
      </c>
      <c r="C1544" s="60" t="str">
        <f t="shared" si="78"/>
        <v>HELMCF0</v>
      </c>
      <c r="D1544" s="60" t="str">
        <f t="shared" si="79"/>
        <v>HELMCF6.4</v>
      </c>
      <c r="E1544" s="54" t="s">
        <v>790</v>
      </c>
      <c r="F1544" s="54" t="s">
        <v>1408</v>
      </c>
      <c r="G1544" s="54" t="s">
        <v>1409</v>
      </c>
      <c r="H1544" s="55">
        <v>550000</v>
      </c>
      <c r="I1544" s="54" t="s">
        <v>846</v>
      </c>
      <c r="J1544" s="392">
        <v>556653</v>
      </c>
      <c r="K1544" s="55">
        <v>0</v>
      </c>
      <c r="L1544" s="54" t="s">
        <v>2073</v>
      </c>
      <c r="M1544" s="54" t="s">
        <v>793</v>
      </c>
      <c r="N1544" s="55">
        <v>-44660.62</v>
      </c>
      <c r="O1544" s="55">
        <v>0</v>
      </c>
      <c r="P1544" s="55">
        <v>-50671.15</v>
      </c>
      <c r="Q1544" s="55">
        <v>0</v>
      </c>
      <c r="R1544" s="55">
        <v>-95331.77</v>
      </c>
      <c r="S1544" s="55">
        <v>0</v>
      </c>
      <c r="T1544" s="55">
        <v>-44660.62</v>
      </c>
      <c r="U1544" s="55">
        <v>0</v>
      </c>
      <c r="V1544" s="55">
        <v>-50671.15</v>
      </c>
      <c r="W1544" s="55">
        <v>0</v>
      </c>
      <c r="X1544" s="55">
        <v>-95331.77</v>
      </c>
      <c r="Y1544" s="55">
        <v>0</v>
      </c>
      <c r="Z1544" s="61">
        <f t="shared" si="80"/>
        <v>-5.0671150000000005E-3</v>
      </c>
      <c r="AA1544" s="59" t="str">
        <f>HLOOKUP(F1544,'HY Financials'!$4:$4,1,0)</f>
        <v>HELMCF</v>
      </c>
    </row>
    <row r="1545" spans="1:27">
      <c r="A1545" s="60">
        <f>IFERROR(VLOOKUP(J1545,'TB mapping'!A:D,4,0),0)</f>
        <v>6.2</v>
      </c>
      <c r="B1545" s="60">
        <f>IFERROR(VLOOKUP(J1545,'TB mapping'!A:C,3,0),0)</f>
        <v>6.4</v>
      </c>
      <c r="C1545" s="60" t="str">
        <f t="shared" si="78"/>
        <v>HELMCF6.2</v>
      </c>
      <c r="D1545" s="60" t="str">
        <f t="shared" si="79"/>
        <v>HELMCF6.4</v>
      </c>
      <c r="E1545" s="54" t="s">
        <v>790</v>
      </c>
      <c r="F1545" s="54" t="s">
        <v>1408</v>
      </c>
      <c r="G1545" s="54" t="s">
        <v>1409</v>
      </c>
      <c r="H1545" s="55">
        <v>555100</v>
      </c>
      <c r="I1545" s="54" t="s">
        <v>863</v>
      </c>
      <c r="J1545" s="392">
        <v>555100</v>
      </c>
      <c r="K1545" s="55">
        <v>0</v>
      </c>
      <c r="L1545" s="54" t="s">
        <v>864</v>
      </c>
      <c r="M1545" s="54" t="s">
        <v>793</v>
      </c>
      <c r="N1545" s="55">
        <v>-14564536.369999999</v>
      </c>
      <c r="O1545" s="55">
        <v>0</v>
      </c>
      <c r="P1545" s="55">
        <v>-15153779.279999999</v>
      </c>
      <c r="Q1545" s="55">
        <v>0</v>
      </c>
      <c r="R1545" s="55">
        <v>-29718315.649999999</v>
      </c>
      <c r="S1545" s="55">
        <v>0</v>
      </c>
      <c r="T1545" s="55">
        <v>-14564536.369999999</v>
      </c>
      <c r="U1545" s="55">
        <v>0</v>
      </c>
      <c r="V1545" s="55">
        <v>-15153779.279999999</v>
      </c>
      <c r="W1545" s="55">
        <v>0</v>
      </c>
      <c r="X1545" s="55">
        <v>-29718315.649999999</v>
      </c>
      <c r="Y1545" s="55">
        <v>0</v>
      </c>
      <c r="Z1545" s="61">
        <f t="shared" si="80"/>
        <v>-1.5153779279999999</v>
      </c>
      <c r="AA1545" s="59" t="str">
        <f>HLOOKUP(F1545,'HY Financials'!$4:$4,1,0)</f>
        <v>HELMCF</v>
      </c>
    </row>
    <row r="1546" spans="1:27">
      <c r="A1546" s="60">
        <f>IFERROR(VLOOKUP(J1546,'TB mapping'!A:D,4,0),0)</f>
        <v>6.2</v>
      </c>
      <c r="B1546" s="60">
        <f>IFERROR(VLOOKUP(J1546,'TB mapping'!A:C,3,0),0)</f>
        <v>6.4</v>
      </c>
      <c r="C1546" s="60" t="str">
        <f t="shared" si="78"/>
        <v>HELMCF6.2</v>
      </c>
      <c r="D1546" s="60" t="str">
        <f t="shared" si="79"/>
        <v>HELMCF6.4</v>
      </c>
      <c r="E1546" s="54" t="s">
        <v>790</v>
      </c>
      <c r="F1546" s="54" t="s">
        <v>1408</v>
      </c>
      <c r="G1546" s="54" t="s">
        <v>1409</v>
      </c>
      <c r="H1546" s="55">
        <v>555100</v>
      </c>
      <c r="I1546" s="54" t="s">
        <v>863</v>
      </c>
      <c r="J1546" s="392">
        <v>555329</v>
      </c>
      <c r="K1546" s="55">
        <v>0</v>
      </c>
      <c r="L1546" s="54" t="s">
        <v>1491</v>
      </c>
      <c r="M1546" s="54" t="s">
        <v>793</v>
      </c>
      <c r="N1546" s="55">
        <v>0</v>
      </c>
      <c r="O1546" s="55">
        <v>20796.84</v>
      </c>
      <c r="P1546" s="55">
        <v>0</v>
      </c>
      <c r="Q1546" s="55">
        <v>24492.51</v>
      </c>
      <c r="R1546" s="55">
        <v>0</v>
      </c>
      <c r="S1546" s="55">
        <v>45289.35</v>
      </c>
      <c r="T1546" s="55">
        <v>0</v>
      </c>
      <c r="U1546" s="55">
        <v>20796.84</v>
      </c>
      <c r="V1546" s="55">
        <v>0</v>
      </c>
      <c r="W1546" s="55">
        <v>24492.51</v>
      </c>
      <c r="X1546" s="55">
        <v>0</v>
      </c>
      <c r="Y1546" s="55">
        <v>45289.35</v>
      </c>
      <c r="Z1546" s="61">
        <f t="shared" si="80"/>
        <v>2.4492509999999999E-3</v>
      </c>
      <c r="AA1546" s="59" t="str">
        <f>HLOOKUP(F1546,'HY Financials'!$4:$4,1,0)</f>
        <v>HELMCF</v>
      </c>
    </row>
    <row r="1547" spans="1:27">
      <c r="A1547" s="60">
        <f>IFERROR(VLOOKUP(J1547,'TB mapping'!A:D,4,0),0)</f>
        <v>6.2</v>
      </c>
      <c r="B1547" s="60">
        <f>IFERROR(VLOOKUP(J1547,'TB mapping'!A:C,3,0),0)</f>
        <v>6.4</v>
      </c>
      <c r="C1547" s="60" t="str">
        <f t="shared" si="78"/>
        <v>HELMCF6.2</v>
      </c>
      <c r="D1547" s="60" t="str">
        <f t="shared" si="79"/>
        <v>HELMCF6.4</v>
      </c>
      <c r="E1547" s="54" t="s">
        <v>790</v>
      </c>
      <c r="F1547" s="54" t="s">
        <v>1408</v>
      </c>
      <c r="G1547" s="54" t="s">
        <v>1409</v>
      </c>
      <c r="H1547" s="55">
        <v>555100</v>
      </c>
      <c r="I1547" s="54" t="s">
        <v>863</v>
      </c>
      <c r="J1547" s="392">
        <v>555526</v>
      </c>
      <c r="K1547" s="55">
        <v>0</v>
      </c>
      <c r="L1547" s="54" t="s">
        <v>1492</v>
      </c>
      <c r="M1547" s="54" t="s">
        <v>793</v>
      </c>
      <c r="N1547" s="55">
        <v>-8025663.3399999999</v>
      </c>
      <c r="O1547" s="55">
        <v>0</v>
      </c>
      <c r="P1547" s="55">
        <v>-7391000.0199999996</v>
      </c>
      <c r="Q1547" s="55">
        <v>0</v>
      </c>
      <c r="R1547" s="55">
        <v>-15416663.359999999</v>
      </c>
      <c r="S1547" s="55">
        <v>0</v>
      </c>
      <c r="T1547" s="55">
        <v>-8025663.3399999999</v>
      </c>
      <c r="U1547" s="55">
        <v>0</v>
      </c>
      <c r="V1547" s="55">
        <v>-7391000.0199999996</v>
      </c>
      <c r="W1547" s="55">
        <v>0</v>
      </c>
      <c r="X1547" s="55">
        <v>-15416663.359999999</v>
      </c>
      <c r="Y1547" s="55">
        <v>0</v>
      </c>
      <c r="Z1547" s="61">
        <f t="shared" si="80"/>
        <v>-0.73910000199999992</v>
      </c>
      <c r="AA1547" s="59" t="str">
        <f>HLOOKUP(F1547,'HY Financials'!$4:$4,1,0)</f>
        <v>HELMCF</v>
      </c>
    </row>
    <row r="1548" spans="1:27">
      <c r="A1548" s="60" t="str">
        <f>IFERROR(VLOOKUP(J1548,'TB mapping'!A:D,4,0),0)</f>
        <v>Ignore</v>
      </c>
      <c r="B1548" s="60" t="str">
        <f>IFERROR(VLOOKUP(J1548,'TB mapping'!A:C,3,0),0)</f>
        <v>Ignore</v>
      </c>
      <c r="C1548" s="60" t="str">
        <f t="shared" si="78"/>
        <v>HEMCPFIgnore</v>
      </c>
      <c r="D1548" s="60" t="str">
        <f t="shared" si="79"/>
        <v>HEMCPFIgnore</v>
      </c>
      <c r="E1548" s="54" t="s">
        <v>790</v>
      </c>
      <c r="F1548" s="54" t="s">
        <v>2077</v>
      </c>
      <c r="G1548" s="54" t="s">
        <v>2078</v>
      </c>
      <c r="H1548" s="55">
        <v>101000</v>
      </c>
      <c r="I1548" s="54" t="s">
        <v>987</v>
      </c>
      <c r="J1548" s="55">
        <v>101100</v>
      </c>
      <c r="K1548" s="55">
        <v>0</v>
      </c>
      <c r="L1548" s="54" t="s">
        <v>988</v>
      </c>
      <c r="M1548" s="54" t="s">
        <v>793</v>
      </c>
      <c r="N1548" s="55">
        <v>-1041389358.4</v>
      </c>
      <c r="O1548" s="55">
        <v>0</v>
      </c>
      <c r="P1548" s="55">
        <v>-11072024406.959999</v>
      </c>
      <c r="Q1548" s="55">
        <v>0</v>
      </c>
      <c r="R1548" s="55">
        <v>-12113413765.360001</v>
      </c>
      <c r="S1548" s="55">
        <v>0</v>
      </c>
      <c r="T1548" s="55">
        <v>-1041389358.4</v>
      </c>
      <c r="U1548" s="55">
        <v>0</v>
      </c>
      <c r="V1548" s="55">
        <v>-11072024406.959999</v>
      </c>
      <c r="W1548" s="55">
        <v>0</v>
      </c>
      <c r="X1548" s="55">
        <v>-12113413765.360001</v>
      </c>
      <c r="Y1548" s="55">
        <v>0</v>
      </c>
      <c r="Z1548" s="61">
        <f t="shared" si="80"/>
        <v>-1107.2024406959999</v>
      </c>
      <c r="AA1548" s="59" t="str">
        <f>HLOOKUP(F1548,'HY Financials'!$4:$4,1,0)</f>
        <v>HEMCPF</v>
      </c>
    </row>
    <row r="1549" spans="1:27">
      <c r="A1549" s="60">
        <f>IFERROR(VLOOKUP(J1549,'TB mapping'!A:D,4,0),0)</f>
        <v>0</v>
      </c>
      <c r="B1549" s="60">
        <f>IFERROR(VLOOKUP(J1549,'TB mapping'!A:C,3,0),0)</f>
        <v>0</v>
      </c>
      <c r="C1549" s="60" t="str">
        <f t="shared" si="78"/>
        <v>HEMCPF0</v>
      </c>
      <c r="D1549" s="60" t="str">
        <f t="shared" si="79"/>
        <v>HEMCPF0</v>
      </c>
      <c r="E1549" s="54" t="s">
        <v>790</v>
      </c>
      <c r="F1549" s="54" t="s">
        <v>2077</v>
      </c>
      <c r="G1549" s="54" t="s">
        <v>2078</v>
      </c>
      <c r="H1549" s="55">
        <v>102000</v>
      </c>
      <c r="I1549" s="54" t="s">
        <v>791</v>
      </c>
      <c r="J1549" s="55">
        <v>102230</v>
      </c>
      <c r="K1549" s="55">
        <v>0</v>
      </c>
      <c r="L1549" s="54" t="s">
        <v>1803</v>
      </c>
      <c r="M1549" s="54" t="s">
        <v>793</v>
      </c>
      <c r="N1549" s="55">
        <v>-6537100415.6899996</v>
      </c>
      <c r="O1549" s="55">
        <v>0</v>
      </c>
      <c r="P1549" s="55">
        <v>0</v>
      </c>
      <c r="Q1549" s="55">
        <v>6537100415.6899996</v>
      </c>
      <c r="R1549" s="55">
        <v>0</v>
      </c>
      <c r="S1549" s="55">
        <v>0</v>
      </c>
      <c r="T1549" s="55">
        <v>-6537100415.6899996</v>
      </c>
      <c r="U1549" s="55">
        <v>0</v>
      </c>
      <c r="V1549" s="55">
        <v>0</v>
      </c>
      <c r="W1549" s="55">
        <v>6537100415.6899996</v>
      </c>
      <c r="X1549" s="55">
        <v>0</v>
      </c>
      <c r="Y1549" s="55">
        <v>0</v>
      </c>
      <c r="Z1549" s="61">
        <f t="shared" si="80"/>
        <v>653.71004156899994</v>
      </c>
      <c r="AA1549" s="59" t="str">
        <f>HLOOKUP(F1549,'HY Financials'!$4:$4,1,0)</f>
        <v>HEMCPF</v>
      </c>
    </row>
    <row r="1550" spans="1:27">
      <c r="A1550" s="60">
        <f>IFERROR(VLOOKUP(J1550,'TB mapping'!A:D,4,0),0)</f>
        <v>0</v>
      </c>
      <c r="B1550" s="60">
        <f>IFERROR(VLOOKUP(J1550,'TB mapping'!A:C,3,0),0)</f>
        <v>0</v>
      </c>
      <c r="C1550" s="60" t="str">
        <f t="shared" si="78"/>
        <v>HEMCPF0</v>
      </c>
      <c r="D1550" s="60" t="str">
        <f t="shared" si="79"/>
        <v>HEMCPF0</v>
      </c>
      <c r="E1550" s="54" t="s">
        <v>790</v>
      </c>
      <c r="F1550" s="54" t="s">
        <v>2077</v>
      </c>
      <c r="G1550" s="54" t="s">
        <v>2078</v>
      </c>
      <c r="H1550" s="55">
        <v>110000</v>
      </c>
      <c r="I1550" s="54" t="s">
        <v>795</v>
      </c>
      <c r="J1550" s="55">
        <v>110114</v>
      </c>
      <c r="K1550" s="55">
        <v>0</v>
      </c>
      <c r="L1550" s="54" t="s">
        <v>2304</v>
      </c>
      <c r="M1550" s="54" t="s">
        <v>793</v>
      </c>
      <c r="N1550" s="55">
        <v>0</v>
      </c>
      <c r="O1550" s="55">
        <v>0</v>
      </c>
      <c r="P1550" s="55">
        <v>-1247000</v>
      </c>
      <c r="Q1550" s="55">
        <v>0</v>
      </c>
      <c r="R1550" s="55">
        <v>-1247000</v>
      </c>
      <c r="S1550" s="55">
        <v>0</v>
      </c>
      <c r="T1550" s="55">
        <v>0</v>
      </c>
      <c r="U1550" s="55">
        <v>0</v>
      </c>
      <c r="V1550" s="55">
        <v>-1247000</v>
      </c>
      <c r="W1550" s="55">
        <v>0</v>
      </c>
      <c r="X1550" s="55">
        <v>-1247000</v>
      </c>
      <c r="Y1550" s="55">
        <v>0</v>
      </c>
      <c r="Z1550" s="61">
        <f t="shared" si="80"/>
        <v>-0.12470000000000001</v>
      </c>
      <c r="AA1550" s="59" t="str">
        <f>HLOOKUP(F1550,'HY Financials'!$4:$4,1,0)</f>
        <v>HEMCPF</v>
      </c>
    </row>
    <row r="1551" spans="1:27">
      <c r="A1551" s="60" t="str">
        <f>IFERROR(VLOOKUP(J1551,'TB mapping'!A:D,4,0),0)</f>
        <v>Ignore</v>
      </c>
      <c r="B1551" s="60" t="str">
        <f>IFERROR(VLOOKUP(J1551,'TB mapping'!A:C,3,0),0)</f>
        <v>Ignore</v>
      </c>
      <c r="C1551" s="60" t="str">
        <f t="shared" si="78"/>
        <v>HEMCPFIgnore</v>
      </c>
      <c r="D1551" s="60" t="str">
        <f t="shared" si="79"/>
        <v>HEMCPFIgnore</v>
      </c>
      <c r="E1551" s="54" t="s">
        <v>790</v>
      </c>
      <c r="F1551" s="54" t="s">
        <v>2077</v>
      </c>
      <c r="G1551" s="54" t="s">
        <v>2078</v>
      </c>
      <c r="H1551" s="55">
        <v>110000</v>
      </c>
      <c r="I1551" s="54" t="s">
        <v>795</v>
      </c>
      <c r="J1551" s="55">
        <v>110247</v>
      </c>
      <c r="K1551" s="55">
        <v>0</v>
      </c>
      <c r="L1551" s="54" t="s">
        <v>1344</v>
      </c>
      <c r="M1551" s="54" t="s">
        <v>793</v>
      </c>
      <c r="N1551" s="55">
        <v>-6661142322.2600002</v>
      </c>
      <c r="O1551" s="55">
        <v>0</v>
      </c>
      <c r="P1551" s="55">
        <v>0</v>
      </c>
      <c r="Q1551" s="55">
        <v>6579179350.5600004</v>
      </c>
      <c r="R1551" s="55">
        <v>-81962971.700000003</v>
      </c>
      <c r="S1551" s="55">
        <v>0</v>
      </c>
      <c r="T1551" s="55">
        <v>-6661142322.2600002</v>
      </c>
      <c r="U1551" s="55">
        <v>0</v>
      </c>
      <c r="V1551" s="55">
        <v>0</v>
      </c>
      <c r="W1551" s="55">
        <v>6579179350.5600004</v>
      </c>
      <c r="X1551" s="55">
        <v>-81962971.700000003</v>
      </c>
      <c r="Y1551" s="55">
        <v>0</v>
      </c>
      <c r="Z1551" s="61">
        <f t="shared" si="80"/>
        <v>657.91793505600003</v>
      </c>
      <c r="AA1551" s="59" t="str">
        <f>HLOOKUP(F1551,'HY Financials'!$4:$4,1,0)</f>
        <v>HEMCPF</v>
      </c>
    </row>
    <row r="1552" spans="1:27">
      <c r="A1552" s="60" t="str">
        <f>IFERROR(VLOOKUP(J1552,'TB mapping'!A:D,4,0),0)</f>
        <v>Ignore</v>
      </c>
      <c r="B1552" s="60" t="str">
        <f>IFERROR(VLOOKUP(J1552,'TB mapping'!A:C,3,0),0)</f>
        <v>Ignore</v>
      </c>
      <c r="C1552" s="60" t="str">
        <f t="shared" si="78"/>
        <v>HEMCPFIgnore</v>
      </c>
      <c r="D1552" s="60" t="str">
        <f t="shared" si="79"/>
        <v>HEMCPFIgnore</v>
      </c>
      <c r="E1552" s="54" t="s">
        <v>790</v>
      </c>
      <c r="F1552" s="54" t="s">
        <v>2077</v>
      </c>
      <c r="G1552" s="54" t="s">
        <v>2078</v>
      </c>
      <c r="H1552" s="55">
        <v>132000</v>
      </c>
      <c r="I1552" s="54" t="s">
        <v>797</v>
      </c>
      <c r="J1552" s="55">
        <v>132121</v>
      </c>
      <c r="K1552" s="55">
        <v>0</v>
      </c>
      <c r="L1552" s="54" t="s">
        <v>990</v>
      </c>
      <c r="M1552" s="54" t="s">
        <v>793</v>
      </c>
      <c r="N1552" s="55">
        <v>-1346994.05</v>
      </c>
      <c r="O1552" s="55">
        <v>0</v>
      </c>
      <c r="P1552" s="55">
        <v>0</v>
      </c>
      <c r="Q1552" s="55">
        <v>1600494.05</v>
      </c>
      <c r="R1552" s="55">
        <v>0</v>
      </c>
      <c r="S1552" s="55">
        <v>253500</v>
      </c>
      <c r="T1552" s="55">
        <v>-1346994.05</v>
      </c>
      <c r="U1552" s="55">
        <v>0</v>
      </c>
      <c r="V1552" s="55">
        <v>0</v>
      </c>
      <c r="W1552" s="55">
        <v>1600494.05</v>
      </c>
      <c r="X1552" s="55">
        <v>0</v>
      </c>
      <c r="Y1552" s="55">
        <v>253500</v>
      </c>
      <c r="Z1552" s="61">
        <f t="shared" si="80"/>
        <v>0.16004940500000001</v>
      </c>
      <c r="AA1552" s="59" t="str">
        <f>HLOOKUP(F1552,'HY Financials'!$4:$4,1,0)</f>
        <v>HEMCPF</v>
      </c>
    </row>
    <row r="1553" spans="1:28">
      <c r="A1553" s="60" t="str">
        <f>IFERROR(VLOOKUP(J1553,'TB mapping'!A:D,4,0),0)</f>
        <v>Ignore</v>
      </c>
      <c r="B1553" s="60" t="str">
        <f>IFERROR(VLOOKUP(J1553,'TB mapping'!A:C,3,0),0)</f>
        <v>Ignore</v>
      </c>
      <c r="C1553" s="60" t="str">
        <f t="shared" si="78"/>
        <v>HEMCPFIgnore</v>
      </c>
      <c r="D1553" s="60" t="str">
        <f t="shared" si="79"/>
        <v>HEMCPFIgnore</v>
      </c>
      <c r="E1553" s="54" t="s">
        <v>790</v>
      </c>
      <c r="F1553" s="54" t="s">
        <v>2077</v>
      </c>
      <c r="G1553" s="54" t="s">
        <v>2078</v>
      </c>
      <c r="H1553" s="55">
        <v>132000</v>
      </c>
      <c r="I1553" s="54" t="s">
        <v>797</v>
      </c>
      <c r="J1553" s="55">
        <v>132124</v>
      </c>
      <c r="K1553" s="55">
        <v>0</v>
      </c>
      <c r="L1553" s="54" t="s">
        <v>884</v>
      </c>
      <c r="M1553" s="54" t="s">
        <v>793</v>
      </c>
      <c r="N1553" s="55">
        <v>0</v>
      </c>
      <c r="O1553" s="55">
        <v>11094275.34</v>
      </c>
      <c r="P1553" s="55">
        <v>-11043776.24</v>
      </c>
      <c r="Q1553" s="55">
        <v>0</v>
      </c>
      <c r="R1553" s="55">
        <v>0</v>
      </c>
      <c r="S1553" s="55">
        <v>50499.1</v>
      </c>
      <c r="T1553" s="55">
        <v>0</v>
      </c>
      <c r="U1553" s="55">
        <v>11094275.34</v>
      </c>
      <c r="V1553" s="55">
        <v>-11043776.24</v>
      </c>
      <c r="W1553" s="55">
        <v>0</v>
      </c>
      <c r="X1553" s="55">
        <v>0</v>
      </c>
      <c r="Y1553" s="55">
        <v>50499.1</v>
      </c>
      <c r="Z1553" s="61">
        <f t="shared" si="80"/>
        <v>-1.1043776240000001</v>
      </c>
      <c r="AA1553" s="59" t="str">
        <f>HLOOKUP(F1553,'HY Financials'!$4:$4,1,0)</f>
        <v>HEMCPF</v>
      </c>
    </row>
    <row r="1554" spans="1:28">
      <c r="A1554" s="60" t="str">
        <f>IFERROR(VLOOKUP(J1554,'TB mapping'!A:D,4,0),0)</f>
        <v>Ignore</v>
      </c>
      <c r="B1554" s="60" t="str">
        <f>IFERROR(VLOOKUP(J1554,'TB mapping'!A:C,3,0),0)</f>
        <v>Ignore</v>
      </c>
      <c r="C1554" s="60" t="str">
        <f t="shared" si="78"/>
        <v>HEMCPFIgnore</v>
      </c>
      <c r="D1554" s="60" t="str">
        <f t="shared" si="79"/>
        <v>HEMCPFIgnore</v>
      </c>
      <c r="E1554" s="54" t="s">
        <v>790</v>
      </c>
      <c r="F1554" s="54" t="s">
        <v>2077</v>
      </c>
      <c r="G1554" s="54" t="s">
        <v>2078</v>
      </c>
      <c r="H1554" s="55">
        <v>132000</v>
      </c>
      <c r="I1554" s="54" t="s">
        <v>797</v>
      </c>
      <c r="J1554" s="55">
        <v>132150</v>
      </c>
      <c r="K1554" s="55">
        <v>0</v>
      </c>
      <c r="L1554" s="54" t="s">
        <v>991</v>
      </c>
      <c r="M1554" s="54" t="s">
        <v>793</v>
      </c>
      <c r="N1554" s="55">
        <v>0</v>
      </c>
      <c r="O1554" s="55">
        <v>0</v>
      </c>
      <c r="P1554" s="55">
        <v>-49613800.159999996</v>
      </c>
      <c r="Q1554" s="55">
        <v>0</v>
      </c>
      <c r="R1554" s="55">
        <v>-49613800.159999996</v>
      </c>
      <c r="S1554" s="55">
        <v>0</v>
      </c>
      <c r="T1554" s="55">
        <v>0</v>
      </c>
      <c r="U1554" s="55">
        <v>0</v>
      </c>
      <c r="V1554" s="55">
        <v>-49613800.159999996</v>
      </c>
      <c r="W1554" s="55">
        <v>0</v>
      </c>
      <c r="X1554" s="55">
        <v>-49613800.159999996</v>
      </c>
      <c r="Y1554" s="55">
        <v>0</v>
      </c>
      <c r="Z1554" s="61">
        <f t="shared" si="80"/>
        <v>-4.9613800159999997</v>
      </c>
      <c r="AA1554" s="59" t="str">
        <f>HLOOKUP(F1554,'HY Financials'!$4:$4,1,0)</f>
        <v>HEMCPF</v>
      </c>
    </row>
    <row r="1555" spans="1:28">
      <c r="A1555" s="60" t="str">
        <f>IFERROR(VLOOKUP(J1555,'TB mapping'!A:D,4,0),0)</f>
        <v>Ignore</v>
      </c>
      <c r="B1555" s="60" t="str">
        <f>IFERROR(VLOOKUP(J1555,'TB mapping'!A:C,3,0),0)</f>
        <v>Ignore</v>
      </c>
      <c r="C1555" s="60" t="str">
        <f t="shared" si="78"/>
        <v>HEMCPFIgnore</v>
      </c>
      <c r="D1555" s="60" t="str">
        <f t="shared" si="79"/>
        <v>HEMCPFIgnore</v>
      </c>
      <c r="E1555" s="54" t="s">
        <v>790</v>
      </c>
      <c r="F1555" s="54" t="s">
        <v>2077</v>
      </c>
      <c r="G1555" s="54" t="s">
        <v>2078</v>
      </c>
      <c r="H1555" s="55">
        <v>140000</v>
      </c>
      <c r="I1555" s="54" t="s">
        <v>799</v>
      </c>
      <c r="J1555" s="55">
        <v>140314</v>
      </c>
      <c r="K1555" s="55">
        <v>0</v>
      </c>
      <c r="L1555" s="54" t="s">
        <v>878</v>
      </c>
      <c r="M1555" s="54" t="s">
        <v>793</v>
      </c>
      <c r="N1555" s="55">
        <v>0</v>
      </c>
      <c r="O1555" s="55">
        <v>0</v>
      </c>
      <c r="P1555" s="55">
        <v>-150400352.40000001</v>
      </c>
      <c r="Q1555" s="55">
        <v>0</v>
      </c>
      <c r="R1555" s="55">
        <v>-150400352.40000001</v>
      </c>
      <c r="S1555" s="55">
        <v>0</v>
      </c>
      <c r="T1555" s="55">
        <v>0</v>
      </c>
      <c r="U1555" s="55">
        <v>0</v>
      </c>
      <c r="V1555" s="55">
        <v>-150400352.40000001</v>
      </c>
      <c r="W1555" s="55">
        <v>0</v>
      </c>
      <c r="X1555" s="55">
        <v>-150400352.40000001</v>
      </c>
      <c r="Y1555" s="55">
        <v>0</v>
      </c>
      <c r="Z1555" s="61">
        <f t="shared" si="80"/>
        <v>-15.04003524</v>
      </c>
      <c r="AA1555" s="59" t="str">
        <f>HLOOKUP(F1555,'HY Financials'!$4:$4,1,0)</f>
        <v>HEMCPF</v>
      </c>
    </row>
    <row r="1556" spans="1:28">
      <c r="A1556" s="60" t="str">
        <f>IFERROR(VLOOKUP(J1556,'TB mapping'!A:D,4,0),0)</f>
        <v>Ignore</v>
      </c>
      <c r="B1556" s="60" t="str">
        <f>IFERROR(VLOOKUP(J1556,'TB mapping'!A:C,3,0),0)</f>
        <v>Ignore</v>
      </c>
      <c r="C1556" s="60" t="str">
        <f t="shared" si="78"/>
        <v>HEMCPFIgnore</v>
      </c>
      <c r="D1556" s="60" t="str">
        <f t="shared" si="79"/>
        <v>HEMCPFIgnore</v>
      </c>
      <c r="E1556" s="54" t="s">
        <v>790</v>
      </c>
      <c r="F1556" s="54" t="s">
        <v>2077</v>
      </c>
      <c r="G1556" s="54" t="s">
        <v>2078</v>
      </c>
      <c r="H1556" s="55">
        <v>140000</v>
      </c>
      <c r="I1556" s="54" t="s">
        <v>799</v>
      </c>
      <c r="J1556" s="55">
        <v>140500</v>
      </c>
      <c r="K1556" s="55">
        <v>0</v>
      </c>
      <c r="L1556" s="54" t="s">
        <v>800</v>
      </c>
      <c r="M1556" s="54" t="s">
        <v>793</v>
      </c>
      <c r="N1556" s="55">
        <v>0</v>
      </c>
      <c r="O1556" s="55">
        <v>0</v>
      </c>
      <c r="P1556" s="55">
        <v>-999.93</v>
      </c>
      <c r="Q1556" s="55">
        <v>0</v>
      </c>
      <c r="R1556" s="55">
        <v>-999.93</v>
      </c>
      <c r="S1556" s="55">
        <v>0</v>
      </c>
      <c r="T1556" s="55">
        <v>0</v>
      </c>
      <c r="U1556" s="55">
        <v>0</v>
      </c>
      <c r="V1556" s="55">
        <v>-999.93</v>
      </c>
      <c r="W1556" s="55">
        <v>0</v>
      </c>
      <c r="X1556" s="55">
        <v>-999.93</v>
      </c>
      <c r="Y1556" s="55">
        <v>0</v>
      </c>
      <c r="Z1556" s="61">
        <f t="shared" si="80"/>
        <v>-9.9992999999999989E-5</v>
      </c>
      <c r="AA1556" s="59" t="str">
        <f>HLOOKUP(F1556,'HY Financials'!$4:$4,1,0)</f>
        <v>HEMCPF</v>
      </c>
    </row>
    <row r="1557" spans="1:28">
      <c r="A1557" s="60" t="str">
        <f>IFERROR(VLOOKUP(J1557,'TB mapping'!A:D,4,0),0)</f>
        <v>Ignore</v>
      </c>
      <c r="B1557" s="60" t="str">
        <f>IFERROR(VLOOKUP(J1557,'TB mapping'!A:C,3,0),0)</f>
        <v>Ignore</v>
      </c>
      <c r="C1557" s="60" t="str">
        <f t="shared" si="78"/>
        <v>HEMCPFIgnore</v>
      </c>
      <c r="D1557" s="60" t="str">
        <f t="shared" si="79"/>
        <v>HEMCPFIgnore</v>
      </c>
      <c r="E1557" s="54" t="s">
        <v>790</v>
      </c>
      <c r="F1557" s="54" t="s">
        <v>2077</v>
      </c>
      <c r="G1557" s="54" t="s">
        <v>2078</v>
      </c>
      <c r="H1557" s="55">
        <v>140000</v>
      </c>
      <c r="I1557" s="54" t="s">
        <v>799</v>
      </c>
      <c r="J1557" s="55">
        <v>140504</v>
      </c>
      <c r="K1557" s="55">
        <v>0</v>
      </c>
      <c r="L1557" s="54" t="s">
        <v>801</v>
      </c>
      <c r="M1557" s="54" t="s">
        <v>793</v>
      </c>
      <c r="N1557" s="55">
        <v>0</v>
      </c>
      <c r="O1557" s="55">
        <v>12967796.91</v>
      </c>
      <c r="P1557" s="55">
        <v>-13262876.960000001</v>
      </c>
      <c r="Q1557" s="55">
        <v>0</v>
      </c>
      <c r="R1557" s="55">
        <v>-295080.05</v>
      </c>
      <c r="S1557" s="55">
        <v>0</v>
      </c>
      <c r="T1557" s="55">
        <v>0</v>
      </c>
      <c r="U1557" s="55">
        <v>12967796.91</v>
      </c>
      <c r="V1557" s="55">
        <v>-13262876.960000001</v>
      </c>
      <c r="W1557" s="55">
        <v>0</v>
      </c>
      <c r="X1557" s="55">
        <v>-295080.05</v>
      </c>
      <c r="Y1557" s="55">
        <v>0</v>
      </c>
      <c r="Z1557" s="61">
        <f t="shared" si="80"/>
        <v>-1.3262876960000001</v>
      </c>
      <c r="AA1557" s="59" t="str">
        <f>HLOOKUP(F1557,'HY Financials'!$4:$4,1,0)</f>
        <v>HEMCPF</v>
      </c>
    </row>
    <row r="1558" spans="1:28">
      <c r="A1558" s="60" t="str">
        <f>IFERROR(VLOOKUP(J1558,'TB mapping'!A:D,4,0),0)</f>
        <v>Ignore</v>
      </c>
      <c r="B1558" s="60" t="str">
        <f>IFERROR(VLOOKUP(J1558,'TB mapping'!A:C,3,0),0)</f>
        <v>Ignore</v>
      </c>
      <c r="C1558" s="60" t="str">
        <f t="shared" si="78"/>
        <v>HEMCPFIgnore</v>
      </c>
      <c r="D1558" s="60" t="str">
        <f t="shared" si="79"/>
        <v>HEMCPFIgnore</v>
      </c>
      <c r="E1558" s="54" t="s">
        <v>790</v>
      </c>
      <c r="F1558" s="54" t="s">
        <v>2077</v>
      </c>
      <c r="G1558" s="54" t="s">
        <v>2078</v>
      </c>
      <c r="H1558" s="55">
        <v>140000</v>
      </c>
      <c r="I1558" s="54" t="s">
        <v>799</v>
      </c>
      <c r="J1558" s="55">
        <v>140505</v>
      </c>
      <c r="K1558" s="55">
        <v>0</v>
      </c>
      <c r="L1558" s="54" t="s">
        <v>802</v>
      </c>
      <c r="M1558" s="54" t="s">
        <v>793</v>
      </c>
      <c r="N1558" s="55">
        <v>-0.01</v>
      </c>
      <c r="O1558" s="55">
        <v>0</v>
      </c>
      <c r="P1558" s="55">
        <v>-0.01</v>
      </c>
      <c r="Q1558" s="55">
        <v>0</v>
      </c>
      <c r="R1558" s="55">
        <v>-0.02</v>
      </c>
      <c r="S1558" s="55">
        <v>0</v>
      </c>
      <c r="T1558" s="55">
        <v>-0.01</v>
      </c>
      <c r="U1558" s="55">
        <v>0</v>
      </c>
      <c r="V1558" s="55">
        <v>-0.01</v>
      </c>
      <c r="W1558" s="55">
        <v>0</v>
      </c>
      <c r="X1558" s="55">
        <v>-0.02</v>
      </c>
      <c r="Y1558" s="55">
        <v>0</v>
      </c>
      <c r="Z1558" s="61">
        <f t="shared" si="80"/>
        <v>-1.0000000000000001E-9</v>
      </c>
      <c r="AA1558" s="59" t="str">
        <f>HLOOKUP(F1558,'HY Financials'!$4:$4,1,0)</f>
        <v>HEMCPF</v>
      </c>
    </row>
    <row r="1559" spans="1:28">
      <c r="A1559" s="60" t="str">
        <f>IFERROR(VLOOKUP(J1559,'TB mapping'!A:D,4,0),0)</f>
        <v>Ignore</v>
      </c>
      <c r="B1559" s="60" t="str">
        <f>IFERROR(VLOOKUP(J1559,'TB mapping'!A:C,3,0),0)</f>
        <v>Ignore</v>
      </c>
      <c r="C1559" s="60" t="str">
        <f t="shared" si="78"/>
        <v>HEMCPFIgnore</v>
      </c>
      <c r="D1559" s="60" t="str">
        <f t="shared" si="79"/>
        <v>HEMCPFIgnore</v>
      </c>
      <c r="E1559" s="54" t="s">
        <v>790</v>
      </c>
      <c r="F1559" s="54" t="s">
        <v>2077</v>
      </c>
      <c r="G1559" s="54" t="s">
        <v>2078</v>
      </c>
      <c r="H1559" s="55">
        <v>140000</v>
      </c>
      <c r="I1559" s="54" t="s">
        <v>799</v>
      </c>
      <c r="J1559" s="55">
        <v>141675</v>
      </c>
      <c r="K1559" s="55">
        <v>0</v>
      </c>
      <c r="L1559" s="54" t="s">
        <v>803</v>
      </c>
      <c r="M1559" s="54" t="s">
        <v>793</v>
      </c>
      <c r="N1559" s="55">
        <v>-136365</v>
      </c>
      <c r="O1559" s="55">
        <v>0</v>
      </c>
      <c r="P1559" s="55">
        <v>-1175657.32</v>
      </c>
      <c r="Q1559" s="55">
        <v>0</v>
      </c>
      <c r="R1559" s="55">
        <v>-1312022.32</v>
      </c>
      <c r="S1559" s="55">
        <v>0</v>
      </c>
      <c r="T1559" s="55">
        <v>-136365</v>
      </c>
      <c r="U1559" s="55">
        <v>0</v>
      </c>
      <c r="V1559" s="55">
        <v>-1175657.32</v>
      </c>
      <c r="W1559" s="55">
        <v>0</v>
      </c>
      <c r="X1559" s="55">
        <v>-1312022.32</v>
      </c>
      <c r="Y1559" s="55">
        <v>0</v>
      </c>
      <c r="Z1559" s="61">
        <f t="shared" si="80"/>
        <v>-0.11756573200000001</v>
      </c>
      <c r="AA1559" s="59" t="str">
        <f>HLOOKUP(F1559,'HY Financials'!$4:$4,1,0)</f>
        <v>HEMCPF</v>
      </c>
    </row>
    <row r="1560" spans="1:28">
      <c r="A1560" s="60">
        <f>IFERROR(VLOOKUP(J1560,'TB mapping'!A:D,4,0),0)</f>
        <v>0</v>
      </c>
      <c r="B1560" s="60">
        <f>IFERROR(VLOOKUP(J1560,'TB mapping'!A:C,3,0),0)</f>
        <v>0</v>
      </c>
      <c r="C1560" s="60" t="str">
        <f t="shared" si="78"/>
        <v>HEMCPF0</v>
      </c>
      <c r="D1560" s="60" t="str">
        <f t="shared" si="79"/>
        <v>HEMCPF0</v>
      </c>
      <c r="E1560" s="54" t="s">
        <v>790</v>
      </c>
      <c r="F1560" s="54" t="s">
        <v>2077</v>
      </c>
      <c r="G1560" s="54" t="s">
        <v>2078</v>
      </c>
      <c r="H1560" s="55">
        <v>152000</v>
      </c>
      <c r="I1560" s="54" t="s">
        <v>804</v>
      </c>
      <c r="J1560" s="55">
        <v>152230</v>
      </c>
      <c r="K1560" s="55">
        <v>0</v>
      </c>
      <c r="L1560" s="54" t="s">
        <v>1804</v>
      </c>
      <c r="M1560" s="54" t="s">
        <v>793</v>
      </c>
      <c r="N1560" s="55">
        <v>-621472.29</v>
      </c>
      <c r="O1560" s="55">
        <v>0</v>
      </c>
      <c r="P1560" s="55">
        <v>0</v>
      </c>
      <c r="Q1560" s="55">
        <v>621472.29</v>
      </c>
      <c r="R1560" s="55">
        <v>0</v>
      </c>
      <c r="S1560" s="55">
        <v>0</v>
      </c>
      <c r="T1560" s="55">
        <v>-621472.29</v>
      </c>
      <c r="U1560" s="55">
        <v>0</v>
      </c>
      <c r="V1560" s="55">
        <v>0</v>
      </c>
      <c r="W1560" s="55">
        <v>621472.29</v>
      </c>
      <c r="X1560" s="55">
        <v>0</v>
      </c>
      <c r="Y1560" s="55">
        <v>0</v>
      </c>
      <c r="Z1560" s="61">
        <f t="shared" si="80"/>
        <v>6.2147229000000005E-2</v>
      </c>
      <c r="AA1560" s="59" t="str">
        <f>HLOOKUP(F1560,'HY Financials'!$4:$4,1,0)</f>
        <v>HEMCPF</v>
      </c>
    </row>
    <row r="1561" spans="1:28">
      <c r="A1561" s="60" t="str">
        <f>IFERROR(VLOOKUP(J1561,'TB mapping'!A:D,4,0),0)</f>
        <v>Ignore</v>
      </c>
      <c r="B1561" s="60" t="str">
        <f>IFERROR(VLOOKUP(J1561,'TB mapping'!A:C,3,0),0)</f>
        <v>Ignore</v>
      </c>
      <c r="C1561" s="60" t="str">
        <f t="shared" si="78"/>
        <v>HEMCPFIgnore</v>
      </c>
      <c r="D1561" s="60" t="str">
        <f t="shared" si="79"/>
        <v>HEMCPFIgnore</v>
      </c>
      <c r="E1561" s="54" t="s">
        <v>790</v>
      </c>
      <c r="F1561" s="54" t="s">
        <v>2077</v>
      </c>
      <c r="G1561" s="54" t="s">
        <v>2078</v>
      </c>
      <c r="H1561" s="55">
        <v>152000</v>
      </c>
      <c r="I1561" s="54" t="s">
        <v>804</v>
      </c>
      <c r="J1561" s="55">
        <v>152247</v>
      </c>
      <c r="K1561" s="55">
        <v>0</v>
      </c>
      <c r="L1561" s="54" t="s">
        <v>1345</v>
      </c>
      <c r="M1561" s="54" t="s">
        <v>793</v>
      </c>
      <c r="N1561" s="55">
        <v>-587877.75</v>
      </c>
      <c r="O1561" s="55">
        <v>0</v>
      </c>
      <c r="P1561" s="55">
        <v>0</v>
      </c>
      <c r="Q1561" s="55">
        <v>579745.68000000005</v>
      </c>
      <c r="R1561" s="55">
        <v>-8132.0700000000015</v>
      </c>
      <c r="S1561" s="55">
        <v>0</v>
      </c>
      <c r="T1561" s="55">
        <v>-587877.75</v>
      </c>
      <c r="U1561" s="55">
        <v>0</v>
      </c>
      <c r="V1561" s="55">
        <v>0</v>
      </c>
      <c r="W1561" s="55">
        <v>579745.68000000005</v>
      </c>
      <c r="X1561" s="55">
        <v>-8132.0700000000015</v>
      </c>
      <c r="Y1561" s="55">
        <v>0</v>
      </c>
      <c r="Z1561" s="61">
        <f t="shared" si="80"/>
        <v>5.7974568000000004E-2</v>
      </c>
      <c r="AA1561" s="59" t="str">
        <f>HLOOKUP(F1561,'HY Financials'!$4:$4,1,0)</f>
        <v>HEMCPF</v>
      </c>
    </row>
    <row r="1562" spans="1:28">
      <c r="A1562" s="60" t="str">
        <f>IFERROR(VLOOKUP(J1562,'TB mapping'!A:D,4,0),0)</f>
        <v>Ignore</v>
      </c>
      <c r="B1562" s="60" t="str">
        <f>IFERROR(VLOOKUP(J1562,'TB mapping'!A:C,3,0),0)</f>
        <v>Ignore</v>
      </c>
      <c r="C1562" s="60" t="str">
        <f t="shared" si="78"/>
        <v>HEMCPFIgnore</v>
      </c>
      <c r="D1562" s="60" t="str">
        <f t="shared" si="79"/>
        <v>HEMCPFIgnore</v>
      </c>
      <c r="E1562" s="54" t="s">
        <v>790</v>
      </c>
      <c r="F1562" s="54" t="s">
        <v>2077</v>
      </c>
      <c r="G1562" s="54" t="s">
        <v>2078</v>
      </c>
      <c r="H1562" s="55">
        <v>160000</v>
      </c>
      <c r="I1562" s="54" t="s">
        <v>807</v>
      </c>
      <c r="J1562" s="55">
        <v>161100</v>
      </c>
      <c r="K1562" s="55">
        <v>0</v>
      </c>
      <c r="L1562" s="54" t="s">
        <v>992</v>
      </c>
      <c r="M1562" s="54" t="s">
        <v>793</v>
      </c>
      <c r="N1562" s="55">
        <v>0</v>
      </c>
      <c r="O1562" s="55">
        <v>4285108.4000000004</v>
      </c>
      <c r="P1562" s="55">
        <v>0</v>
      </c>
      <c r="Q1562" s="55">
        <v>528874656.88999999</v>
      </c>
      <c r="R1562" s="55">
        <v>0</v>
      </c>
      <c r="S1562" s="55">
        <v>533159765.29000002</v>
      </c>
      <c r="T1562" s="55">
        <v>0</v>
      </c>
      <c r="U1562" s="55">
        <v>4285108.4000000004</v>
      </c>
      <c r="V1562" s="55">
        <v>0</v>
      </c>
      <c r="W1562" s="55">
        <v>528874656.88999999</v>
      </c>
      <c r="X1562" s="55">
        <v>0</v>
      </c>
      <c r="Y1562" s="55">
        <v>533159765.29000002</v>
      </c>
      <c r="Z1562" s="61">
        <f t="shared" si="80"/>
        <v>52.887465688999995</v>
      </c>
      <c r="AA1562" s="59" t="str">
        <f>HLOOKUP(F1562,'HY Financials'!$4:$4,1,0)</f>
        <v>HEMCPF</v>
      </c>
    </row>
    <row r="1563" spans="1:28">
      <c r="A1563" s="60">
        <f>IFERROR(VLOOKUP(J1563,'TB mapping'!A:D,4,0),0)</f>
        <v>0</v>
      </c>
      <c r="B1563" s="60">
        <f>IFERROR(VLOOKUP(J1563,'TB mapping'!A:C,3,0),0)</f>
        <v>0</v>
      </c>
      <c r="C1563" s="60" t="str">
        <f t="shared" si="78"/>
        <v>HEMCPF0</v>
      </c>
      <c r="D1563" s="60" t="str">
        <f t="shared" si="79"/>
        <v>HEMCPF0</v>
      </c>
      <c r="E1563" s="54" t="s">
        <v>790</v>
      </c>
      <c r="F1563" s="54" t="s">
        <v>2077</v>
      </c>
      <c r="G1563" s="54" t="s">
        <v>2078</v>
      </c>
      <c r="H1563" s="55">
        <v>212000</v>
      </c>
      <c r="I1563" s="54" t="s">
        <v>809</v>
      </c>
      <c r="J1563" s="55">
        <v>210123</v>
      </c>
      <c r="K1563" s="55">
        <v>0</v>
      </c>
      <c r="L1563" s="54" t="s">
        <v>1805</v>
      </c>
      <c r="M1563" s="54" t="s">
        <v>793</v>
      </c>
      <c r="N1563" s="55">
        <v>0</v>
      </c>
      <c r="O1563" s="55">
        <v>658278.21</v>
      </c>
      <c r="P1563" s="55">
        <v>-653316.54</v>
      </c>
      <c r="Q1563" s="55">
        <v>0</v>
      </c>
      <c r="R1563" s="55">
        <v>0</v>
      </c>
      <c r="S1563" s="55">
        <v>4961.67</v>
      </c>
      <c r="T1563" s="55">
        <v>0</v>
      </c>
      <c r="U1563" s="55">
        <v>658278.21</v>
      </c>
      <c r="V1563" s="55">
        <v>-653316.54</v>
      </c>
      <c r="W1563" s="55">
        <v>0</v>
      </c>
      <c r="X1563" s="55">
        <v>0</v>
      </c>
      <c r="Y1563" s="55">
        <v>4961.67</v>
      </c>
      <c r="Z1563" s="61">
        <f t="shared" si="80"/>
        <v>-6.5331654000000003E-2</v>
      </c>
      <c r="AA1563" s="59" t="str">
        <f>HLOOKUP(F1563,'HY Financials'!$4:$4,1,0)</f>
        <v>HEMCPF</v>
      </c>
      <c r="AB1563" s="277">
        <f>Z1563*10^7</f>
        <v>-653316.54</v>
      </c>
    </row>
    <row r="1564" spans="1:28">
      <c r="A1564" s="60" t="str">
        <f>IFERROR(VLOOKUP(J1564,'TB mapping'!A:D,4,0),0)</f>
        <v>Ignore</v>
      </c>
      <c r="B1564" s="60" t="str">
        <f>IFERROR(VLOOKUP(J1564,'TB mapping'!A:C,3,0),0)</f>
        <v>Ignore</v>
      </c>
      <c r="C1564" s="60" t="str">
        <f t="shared" si="78"/>
        <v>HEMCPFIgnore</v>
      </c>
      <c r="D1564" s="60" t="str">
        <f t="shared" si="79"/>
        <v>HEMCPFIgnore</v>
      </c>
      <c r="E1564" s="54" t="s">
        <v>790</v>
      </c>
      <c r="F1564" s="54" t="s">
        <v>2077</v>
      </c>
      <c r="G1564" s="54" t="s">
        <v>2078</v>
      </c>
      <c r="H1564" s="55">
        <v>212000</v>
      </c>
      <c r="I1564" s="54" t="s">
        <v>809</v>
      </c>
      <c r="J1564" s="55">
        <v>212101</v>
      </c>
      <c r="K1564" s="55">
        <v>0</v>
      </c>
      <c r="L1564" s="54" t="s">
        <v>810</v>
      </c>
      <c r="M1564" s="54" t="s">
        <v>793</v>
      </c>
      <c r="N1564" s="55">
        <v>0</v>
      </c>
      <c r="O1564" s="55">
        <v>136365</v>
      </c>
      <c r="P1564" s="55">
        <v>0</v>
      </c>
      <c r="Q1564" s="55">
        <v>1175657.32</v>
      </c>
      <c r="R1564" s="55">
        <v>0</v>
      </c>
      <c r="S1564" s="55">
        <v>1312022.32</v>
      </c>
      <c r="T1564" s="55">
        <v>0</v>
      </c>
      <c r="U1564" s="55">
        <v>136365</v>
      </c>
      <c r="V1564" s="55">
        <v>0</v>
      </c>
      <c r="W1564" s="55">
        <v>1175657.32</v>
      </c>
      <c r="X1564" s="55">
        <v>0</v>
      </c>
      <c r="Y1564" s="55">
        <v>1312022.32</v>
      </c>
      <c r="Z1564" s="61">
        <f t="shared" si="80"/>
        <v>0.11756573200000001</v>
      </c>
      <c r="AA1564" s="59" t="str">
        <f>HLOOKUP(F1564,'HY Financials'!$4:$4,1,0)</f>
        <v>HEMCPF</v>
      </c>
    </row>
    <row r="1565" spans="1:28">
      <c r="A1565" s="60" t="str">
        <f>IFERROR(VLOOKUP(J1565,'TB mapping'!A:D,4,0),0)</f>
        <v>Ignore</v>
      </c>
      <c r="B1565" s="60" t="str">
        <f>IFERROR(VLOOKUP(J1565,'TB mapping'!A:C,3,0),0)</f>
        <v>Ignore</v>
      </c>
      <c r="C1565" s="60" t="str">
        <f t="shared" si="78"/>
        <v>HEMCPFIgnore</v>
      </c>
      <c r="D1565" s="60" t="str">
        <f t="shared" si="79"/>
        <v>HEMCPFIgnore</v>
      </c>
      <c r="E1565" s="54" t="s">
        <v>790</v>
      </c>
      <c r="F1565" s="54" t="s">
        <v>2077</v>
      </c>
      <c r="G1565" s="54" t="s">
        <v>2078</v>
      </c>
      <c r="H1565" s="55">
        <v>212000</v>
      </c>
      <c r="I1565" s="54" t="s">
        <v>809</v>
      </c>
      <c r="J1565" s="55">
        <v>212112</v>
      </c>
      <c r="K1565" s="55">
        <v>0</v>
      </c>
      <c r="L1565" s="54" t="s">
        <v>1071</v>
      </c>
      <c r="M1565" s="54" t="s">
        <v>793</v>
      </c>
      <c r="N1565" s="55">
        <v>0</v>
      </c>
      <c r="O1565" s="55">
        <v>591.41</v>
      </c>
      <c r="P1565" s="55">
        <v>0</v>
      </c>
      <c r="Q1565" s="55">
        <v>386907.97</v>
      </c>
      <c r="R1565" s="55">
        <v>0</v>
      </c>
      <c r="S1565" s="55">
        <v>387499.38</v>
      </c>
      <c r="T1565" s="55">
        <v>0</v>
      </c>
      <c r="U1565" s="55">
        <v>591.41</v>
      </c>
      <c r="V1565" s="55">
        <v>0</v>
      </c>
      <c r="W1565" s="55">
        <v>386907.97</v>
      </c>
      <c r="X1565" s="55">
        <v>0</v>
      </c>
      <c r="Y1565" s="55">
        <v>387499.38</v>
      </c>
      <c r="Z1565" s="61">
        <f t="shared" si="80"/>
        <v>3.8690796999999999E-2</v>
      </c>
      <c r="AA1565" s="59" t="str">
        <f>HLOOKUP(F1565,'HY Financials'!$4:$4,1,0)</f>
        <v>HEMCPF</v>
      </c>
    </row>
    <row r="1566" spans="1:28">
      <c r="A1566" s="60" t="str">
        <f>IFERROR(VLOOKUP(J1566,'TB mapping'!A:D,4,0),0)</f>
        <v>Ignore</v>
      </c>
      <c r="B1566" s="60" t="str">
        <f>IFERROR(VLOOKUP(J1566,'TB mapping'!A:C,3,0),0)</f>
        <v>Ignore</v>
      </c>
      <c r="C1566" s="60" t="str">
        <f t="shared" si="78"/>
        <v>HEMCPFIgnore</v>
      </c>
      <c r="D1566" s="60" t="str">
        <f t="shared" si="79"/>
        <v>HEMCPFIgnore</v>
      </c>
      <c r="E1566" s="54" t="s">
        <v>790</v>
      </c>
      <c r="F1566" s="54" t="s">
        <v>2077</v>
      </c>
      <c r="G1566" s="54" t="s">
        <v>2078</v>
      </c>
      <c r="H1566" s="55">
        <v>212000</v>
      </c>
      <c r="I1566" s="54" t="s">
        <v>809</v>
      </c>
      <c r="J1566" s="55">
        <v>212113</v>
      </c>
      <c r="K1566" s="55">
        <v>0</v>
      </c>
      <c r="L1566" s="54" t="s">
        <v>1061</v>
      </c>
      <c r="M1566" s="54" t="s">
        <v>793</v>
      </c>
      <c r="N1566" s="55">
        <v>0</v>
      </c>
      <c r="O1566" s="55">
        <v>591.41</v>
      </c>
      <c r="P1566" s="55">
        <v>0</v>
      </c>
      <c r="Q1566" s="55">
        <v>386907.97</v>
      </c>
      <c r="R1566" s="55">
        <v>0</v>
      </c>
      <c r="S1566" s="55">
        <v>387499.38</v>
      </c>
      <c r="T1566" s="55">
        <v>0</v>
      </c>
      <c r="U1566" s="55">
        <v>591.41</v>
      </c>
      <c r="V1566" s="55">
        <v>0</v>
      </c>
      <c r="W1566" s="55">
        <v>386907.97</v>
      </c>
      <c r="X1566" s="55">
        <v>0</v>
      </c>
      <c r="Y1566" s="55">
        <v>387499.38</v>
      </c>
      <c r="Z1566" s="61">
        <f t="shared" si="80"/>
        <v>3.8690796999999999E-2</v>
      </c>
      <c r="AA1566" s="59" t="str">
        <f>HLOOKUP(F1566,'HY Financials'!$4:$4,1,0)</f>
        <v>HEMCPF</v>
      </c>
    </row>
    <row r="1567" spans="1:28">
      <c r="A1567" s="60" t="str">
        <f>IFERROR(VLOOKUP(J1567,'TB mapping'!A:D,4,0),0)</f>
        <v>Ignore</v>
      </c>
      <c r="B1567" s="60" t="str">
        <f>IFERROR(VLOOKUP(J1567,'TB mapping'!A:C,3,0),0)</f>
        <v>Ignore</v>
      </c>
      <c r="C1567" s="60" t="str">
        <f t="shared" si="78"/>
        <v>HEMCPFIgnore</v>
      </c>
      <c r="D1567" s="60" t="str">
        <f t="shared" si="79"/>
        <v>HEMCPFIgnore</v>
      </c>
      <c r="E1567" s="54" t="s">
        <v>790</v>
      </c>
      <c r="F1567" s="54" t="s">
        <v>2077</v>
      </c>
      <c r="G1567" s="54" t="s">
        <v>2078</v>
      </c>
      <c r="H1567" s="55">
        <v>212000</v>
      </c>
      <c r="I1567" s="54" t="s">
        <v>809</v>
      </c>
      <c r="J1567" s="55">
        <v>212114</v>
      </c>
      <c r="K1567" s="55">
        <v>0</v>
      </c>
      <c r="L1567" s="54" t="s">
        <v>1062</v>
      </c>
      <c r="M1567" s="54" t="s">
        <v>793</v>
      </c>
      <c r="N1567" s="55">
        <v>0</v>
      </c>
      <c r="O1567" s="55">
        <v>22.14</v>
      </c>
      <c r="P1567" s="55">
        <v>0</v>
      </c>
      <c r="Q1567" s="55">
        <v>241216.87</v>
      </c>
      <c r="R1567" s="55">
        <v>0</v>
      </c>
      <c r="S1567" s="55">
        <v>241239.01</v>
      </c>
      <c r="T1567" s="55">
        <v>0</v>
      </c>
      <c r="U1567" s="55">
        <v>22.14</v>
      </c>
      <c r="V1567" s="55">
        <v>0</v>
      </c>
      <c r="W1567" s="55">
        <v>241216.87</v>
      </c>
      <c r="X1567" s="55">
        <v>0</v>
      </c>
      <c r="Y1567" s="55">
        <v>241239.01</v>
      </c>
      <c r="Z1567" s="61">
        <f t="shared" si="80"/>
        <v>2.4121686999999999E-2</v>
      </c>
      <c r="AA1567" s="59" t="str">
        <f>HLOOKUP(F1567,'HY Financials'!$4:$4,1,0)</f>
        <v>HEMCPF</v>
      </c>
    </row>
    <row r="1568" spans="1:28">
      <c r="A1568" s="60" t="str">
        <f>IFERROR(VLOOKUP(J1568,'TB mapping'!A:D,4,0),0)</f>
        <v>Ignore</v>
      </c>
      <c r="B1568" s="60" t="str">
        <f>IFERROR(VLOOKUP(J1568,'TB mapping'!A:C,3,0),0)</f>
        <v>Ignore</v>
      </c>
      <c r="C1568" s="60" t="str">
        <f t="shared" si="78"/>
        <v>HEMCPFIgnore</v>
      </c>
      <c r="D1568" s="60" t="str">
        <f t="shared" si="79"/>
        <v>HEMCPFIgnore</v>
      </c>
      <c r="E1568" s="54" t="s">
        <v>790</v>
      </c>
      <c r="F1568" s="54" t="s">
        <v>2077</v>
      </c>
      <c r="G1568" s="54" t="s">
        <v>2078</v>
      </c>
      <c r="H1568" s="55">
        <v>212000</v>
      </c>
      <c r="I1568" s="54" t="s">
        <v>809</v>
      </c>
      <c r="J1568" s="55">
        <v>212121</v>
      </c>
      <c r="K1568" s="55">
        <v>0</v>
      </c>
      <c r="L1568" s="54" t="s">
        <v>879</v>
      </c>
      <c r="M1568" s="54" t="s">
        <v>793</v>
      </c>
      <c r="N1568" s="55">
        <v>0</v>
      </c>
      <c r="O1568" s="55">
        <v>781911.85</v>
      </c>
      <c r="P1568" s="55">
        <v>0</v>
      </c>
      <c r="Q1568" s="55">
        <v>168412001.06999999</v>
      </c>
      <c r="R1568" s="55">
        <v>0</v>
      </c>
      <c r="S1568" s="55">
        <v>169193912.91999999</v>
      </c>
      <c r="T1568" s="55">
        <v>0</v>
      </c>
      <c r="U1568" s="55">
        <v>781911.85</v>
      </c>
      <c r="V1568" s="55">
        <v>0</v>
      </c>
      <c r="W1568" s="55">
        <v>168412001.06999999</v>
      </c>
      <c r="X1568" s="55">
        <v>0</v>
      </c>
      <c r="Y1568" s="55">
        <v>169193912.91999999</v>
      </c>
      <c r="Z1568" s="61">
        <f t="shared" si="80"/>
        <v>16.841200106999999</v>
      </c>
      <c r="AA1568" s="59" t="str">
        <f>HLOOKUP(F1568,'HY Financials'!$4:$4,1,0)</f>
        <v>HEMCPF</v>
      </c>
    </row>
    <row r="1569" spans="1:28">
      <c r="A1569" s="60" t="str">
        <f>IFERROR(VLOOKUP(J1569,'TB mapping'!A:D,4,0),0)</f>
        <v>Ignore</v>
      </c>
      <c r="B1569" s="60" t="str">
        <f>IFERROR(VLOOKUP(J1569,'TB mapping'!A:C,3,0),0)</f>
        <v>Ignore</v>
      </c>
      <c r="C1569" s="60" t="str">
        <f t="shared" si="78"/>
        <v>HEMCPFIgnore</v>
      </c>
      <c r="D1569" s="60" t="str">
        <f t="shared" si="79"/>
        <v>HEMCPFIgnore</v>
      </c>
      <c r="E1569" s="54" t="s">
        <v>790</v>
      </c>
      <c r="F1569" s="54" t="s">
        <v>2077</v>
      </c>
      <c r="G1569" s="54" t="s">
        <v>2078</v>
      </c>
      <c r="H1569" s="55">
        <v>212000</v>
      </c>
      <c r="I1569" s="54" t="s">
        <v>809</v>
      </c>
      <c r="J1569" s="55">
        <v>212124</v>
      </c>
      <c r="K1569" s="55">
        <v>0</v>
      </c>
      <c r="L1569" s="54" t="s">
        <v>896</v>
      </c>
      <c r="M1569" s="54" t="s">
        <v>793</v>
      </c>
      <c r="N1569" s="55">
        <v>-6948450.9299999997</v>
      </c>
      <c r="O1569" s="55">
        <v>0</v>
      </c>
      <c r="P1569" s="55">
        <v>0</v>
      </c>
      <c r="Q1569" s="55">
        <v>6948450.9299999997</v>
      </c>
      <c r="R1569" s="55">
        <v>0</v>
      </c>
      <c r="S1569" s="55">
        <v>0</v>
      </c>
      <c r="T1569" s="55">
        <v>-6948450.9299999997</v>
      </c>
      <c r="U1569" s="55">
        <v>0</v>
      </c>
      <c r="V1569" s="55">
        <v>0</v>
      </c>
      <c r="W1569" s="55">
        <v>6948450.9299999997</v>
      </c>
      <c r="X1569" s="55">
        <v>0</v>
      </c>
      <c r="Y1569" s="55">
        <v>0</v>
      </c>
      <c r="Z1569" s="61">
        <f t="shared" si="80"/>
        <v>0.69484509299999997</v>
      </c>
      <c r="AA1569" s="59" t="str">
        <f>HLOOKUP(F1569,'HY Financials'!$4:$4,1,0)</f>
        <v>HEMCPF</v>
      </c>
    </row>
    <row r="1570" spans="1:28">
      <c r="A1570" s="60" t="str">
        <f>IFERROR(VLOOKUP(J1570,'TB mapping'!A:D,4,0),0)</f>
        <v>Ignore</v>
      </c>
      <c r="B1570" s="60" t="str">
        <f>IFERROR(VLOOKUP(J1570,'TB mapping'!A:C,3,0),0)</f>
        <v>Ignore</v>
      </c>
      <c r="C1570" s="60" t="str">
        <f t="shared" si="78"/>
        <v>HEMCPFIgnore</v>
      </c>
      <c r="D1570" s="60" t="str">
        <f t="shared" si="79"/>
        <v>HEMCPFIgnore</v>
      </c>
      <c r="E1570" s="54" t="s">
        <v>790</v>
      </c>
      <c r="F1570" s="54" t="s">
        <v>2077</v>
      </c>
      <c r="G1570" s="54" t="s">
        <v>2078</v>
      </c>
      <c r="H1570" s="55">
        <v>212000</v>
      </c>
      <c r="I1570" s="54" t="s">
        <v>809</v>
      </c>
      <c r="J1570" s="55">
        <v>212150</v>
      </c>
      <c r="K1570" s="55">
        <v>0</v>
      </c>
      <c r="L1570" s="54" t="s">
        <v>1077</v>
      </c>
      <c r="M1570" s="54" t="s">
        <v>793</v>
      </c>
      <c r="N1570" s="55">
        <v>0</v>
      </c>
      <c r="O1570" s="55">
        <v>1041389358.4</v>
      </c>
      <c r="P1570" s="55">
        <v>-1041389358.4</v>
      </c>
      <c r="Q1570" s="55">
        <v>0</v>
      </c>
      <c r="R1570" s="55">
        <v>0</v>
      </c>
      <c r="S1570" s="55">
        <v>0</v>
      </c>
      <c r="T1570" s="55">
        <v>0</v>
      </c>
      <c r="U1570" s="55">
        <v>1041389358.4</v>
      </c>
      <c r="V1570" s="55">
        <v>-1041389358.4</v>
      </c>
      <c r="W1570" s="55">
        <v>0</v>
      </c>
      <c r="X1570" s="55">
        <v>0</v>
      </c>
      <c r="Y1570" s="55">
        <v>0</v>
      </c>
      <c r="Z1570" s="61">
        <f t="shared" si="80"/>
        <v>-104.13893584</v>
      </c>
      <c r="AA1570" s="59" t="str">
        <f>HLOOKUP(F1570,'HY Financials'!$4:$4,1,0)</f>
        <v>HEMCPF</v>
      </c>
    </row>
    <row r="1571" spans="1:28">
      <c r="A1571" s="60" t="str">
        <f>IFERROR(VLOOKUP(J1571,'TB mapping'!A:D,4,0),0)</f>
        <v>Ignore</v>
      </c>
      <c r="B1571" s="60" t="str">
        <f>IFERROR(VLOOKUP(J1571,'TB mapping'!A:C,3,0),0)</f>
        <v>Ignore</v>
      </c>
      <c r="C1571" s="60" t="str">
        <f t="shared" si="78"/>
        <v>HEMCPFIgnore</v>
      </c>
      <c r="D1571" s="60" t="str">
        <f t="shared" si="79"/>
        <v>HEMCPFIgnore</v>
      </c>
      <c r="E1571" s="54" t="s">
        <v>790</v>
      </c>
      <c r="F1571" s="54" t="s">
        <v>2077</v>
      </c>
      <c r="G1571" s="54" t="s">
        <v>2078</v>
      </c>
      <c r="H1571" s="55">
        <v>212000</v>
      </c>
      <c r="I1571" s="54" t="s">
        <v>809</v>
      </c>
      <c r="J1571" s="55">
        <v>212220</v>
      </c>
      <c r="K1571" s="55">
        <v>0</v>
      </c>
      <c r="L1571" s="54" t="s">
        <v>812</v>
      </c>
      <c r="M1571" s="54" t="s">
        <v>793</v>
      </c>
      <c r="N1571" s="55">
        <v>0</v>
      </c>
      <c r="O1571" s="55">
        <v>479986.79</v>
      </c>
      <c r="P1571" s="55">
        <v>0</v>
      </c>
      <c r="Q1571" s="55">
        <v>2227363.2400000002</v>
      </c>
      <c r="R1571" s="55">
        <v>0</v>
      </c>
      <c r="S1571" s="55">
        <v>2707350.03</v>
      </c>
      <c r="T1571" s="55">
        <v>0</v>
      </c>
      <c r="U1571" s="55">
        <v>479986.79</v>
      </c>
      <c r="V1571" s="55">
        <v>0</v>
      </c>
      <c r="W1571" s="55">
        <v>2227363.2400000002</v>
      </c>
      <c r="X1571" s="55">
        <v>0</v>
      </c>
      <c r="Y1571" s="55">
        <v>2707350.03</v>
      </c>
      <c r="Z1571" s="61">
        <f t="shared" si="80"/>
        <v>0.22273632400000001</v>
      </c>
      <c r="AA1571" s="59" t="str">
        <f>HLOOKUP(F1571,'HY Financials'!$4:$4,1,0)</f>
        <v>HEMCPF</v>
      </c>
    </row>
    <row r="1572" spans="1:28">
      <c r="A1572" s="60" t="str">
        <f>IFERROR(VLOOKUP(J1572,'TB mapping'!A:D,4,0),0)</f>
        <v>Ignore</v>
      </c>
      <c r="B1572" s="60" t="str">
        <f>IFERROR(VLOOKUP(J1572,'TB mapping'!A:C,3,0),0)</f>
        <v>Ignore</v>
      </c>
      <c r="C1572" s="60" t="str">
        <f t="shared" si="78"/>
        <v>HEMCPFIgnore</v>
      </c>
      <c r="D1572" s="60" t="str">
        <f t="shared" si="79"/>
        <v>HEMCPFIgnore</v>
      </c>
      <c r="E1572" s="54" t="s">
        <v>790</v>
      </c>
      <c r="F1572" s="54" t="s">
        <v>2077</v>
      </c>
      <c r="G1572" s="54" t="s">
        <v>2078</v>
      </c>
      <c r="H1572" s="55">
        <v>212000</v>
      </c>
      <c r="I1572" s="54" t="s">
        <v>809</v>
      </c>
      <c r="J1572" s="55">
        <v>212227</v>
      </c>
      <c r="K1572" s="55">
        <v>0</v>
      </c>
      <c r="L1572" s="54" t="s">
        <v>994</v>
      </c>
      <c r="M1572" s="54" t="s">
        <v>793</v>
      </c>
      <c r="N1572" s="55">
        <v>0</v>
      </c>
      <c r="O1572" s="55">
        <v>0</v>
      </c>
      <c r="P1572" s="55">
        <v>0</v>
      </c>
      <c r="Q1572" s="55">
        <v>1010226.59</v>
      </c>
      <c r="R1572" s="55">
        <v>0</v>
      </c>
      <c r="S1572" s="55">
        <v>1010226.59</v>
      </c>
      <c r="T1572" s="55">
        <v>0</v>
      </c>
      <c r="U1572" s="55">
        <v>0</v>
      </c>
      <c r="V1572" s="55">
        <v>0</v>
      </c>
      <c r="W1572" s="55">
        <v>1010226.59</v>
      </c>
      <c r="X1572" s="55">
        <v>0</v>
      </c>
      <c r="Y1572" s="55">
        <v>1010226.59</v>
      </c>
      <c r="Z1572" s="61">
        <f t="shared" si="80"/>
        <v>0.101022659</v>
      </c>
      <c r="AA1572" s="59" t="str">
        <f>HLOOKUP(F1572,'HY Financials'!$4:$4,1,0)</f>
        <v>HEMCPF</v>
      </c>
      <c r="AB1572" s="59">
        <f>SUMIF(AA:AA,AA1572,Z:Z)</f>
        <v>1316.4757913129999</v>
      </c>
    </row>
    <row r="1573" spans="1:28">
      <c r="A1573" s="60" t="str">
        <f>IFERROR(VLOOKUP(J1573,'TB mapping'!A:D,4,0),0)</f>
        <v>Ignore</v>
      </c>
      <c r="B1573" s="60" t="str">
        <f>IFERROR(VLOOKUP(J1573,'TB mapping'!A:C,3,0),0)</f>
        <v>Ignore</v>
      </c>
      <c r="C1573" s="60" t="str">
        <f t="shared" si="78"/>
        <v>HEMCPFIgnore</v>
      </c>
      <c r="D1573" s="60" t="str">
        <f t="shared" si="79"/>
        <v>HEMCPFIgnore</v>
      </c>
      <c r="E1573" s="54" t="s">
        <v>790</v>
      </c>
      <c r="F1573" s="54" t="s">
        <v>2077</v>
      </c>
      <c r="G1573" s="54" t="s">
        <v>2078</v>
      </c>
      <c r="H1573" s="55">
        <v>212000</v>
      </c>
      <c r="I1573" s="54" t="s">
        <v>809</v>
      </c>
      <c r="J1573" s="55">
        <v>212231</v>
      </c>
      <c r="K1573" s="55">
        <v>0</v>
      </c>
      <c r="L1573" s="54" t="s">
        <v>1063</v>
      </c>
      <c r="M1573" s="54" t="s">
        <v>793</v>
      </c>
      <c r="N1573" s="55">
        <v>0</v>
      </c>
      <c r="O1573" s="55">
        <v>7.82</v>
      </c>
      <c r="P1573" s="55">
        <v>0</v>
      </c>
      <c r="Q1573" s="55">
        <v>7001.19</v>
      </c>
      <c r="R1573" s="55">
        <v>0</v>
      </c>
      <c r="S1573" s="55">
        <v>7009.01</v>
      </c>
      <c r="T1573" s="55">
        <v>0</v>
      </c>
      <c r="U1573" s="55">
        <v>7.82</v>
      </c>
      <c r="V1573" s="55">
        <v>0</v>
      </c>
      <c r="W1573" s="55">
        <v>7001.19</v>
      </c>
      <c r="X1573" s="55">
        <v>0</v>
      </c>
      <c r="Y1573" s="55">
        <v>7009.01</v>
      </c>
      <c r="Z1573" s="61">
        <f t="shared" si="80"/>
        <v>7.0011899999999992E-4</v>
      </c>
      <c r="AA1573" s="59" t="str">
        <f>HLOOKUP(F1573,'HY Financials'!$4:$4,1,0)</f>
        <v>HEMCPF</v>
      </c>
      <c r="AB1573" s="59">
        <f>SUMIF(AA:AA,AA1573,Z:Z)</f>
        <v>1316.4757913129999</v>
      </c>
    </row>
    <row r="1574" spans="1:28">
      <c r="A1574" s="60" t="str">
        <f>IFERROR(VLOOKUP(J1574,'TB mapping'!A:D,4,0),0)</f>
        <v>Ignore</v>
      </c>
      <c r="B1574" s="60" t="str">
        <f>IFERROR(VLOOKUP(J1574,'TB mapping'!A:C,3,0),0)</f>
        <v>Ignore</v>
      </c>
      <c r="C1574" s="60" t="str">
        <f t="shared" si="78"/>
        <v>HEMCPFIgnore</v>
      </c>
      <c r="D1574" s="60" t="str">
        <f t="shared" si="79"/>
        <v>HEMCPFIgnore</v>
      </c>
      <c r="E1574" s="54" t="s">
        <v>790</v>
      </c>
      <c r="F1574" s="54" t="s">
        <v>2077</v>
      </c>
      <c r="G1574" s="54" t="s">
        <v>2078</v>
      </c>
      <c r="H1574" s="55">
        <v>212000</v>
      </c>
      <c r="I1574" s="54" t="s">
        <v>809</v>
      </c>
      <c r="J1574" s="55">
        <v>212240</v>
      </c>
      <c r="K1574" s="55">
        <v>0</v>
      </c>
      <c r="L1574" s="54" t="s">
        <v>813</v>
      </c>
      <c r="M1574" s="54" t="s">
        <v>793</v>
      </c>
      <c r="N1574" s="55">
        <v>0</v>
      </c>
      <c r="O1574" s="55">
        <v>50525.599999999999</v>
      </c>
      <c r="P1574" s="55">
        <v>0</v>
      </c>
      <c r="Q1574" s="55">
        <v>148273.56</v>
      </c>
      <c r="R1574" s="55">
        <v>0</v>
      </c>
      <c r="S1574" s="55">
        <v>198799.16</v>
      </c>
      <c r="T1574" s="55">
        <v>0</v>
      </c>
      <c r="U1574" s="55">
        <v>50525.599999999999</v>
      </c>
      <c r="V1574" s="55">
        <v>0</v>
      </c>
      <c r="W1574" s="55">
        <v>148273.56</v>
      </c>
      <c r="X1574" s="55">
        <v>0</v>
      </c>
      <c r="Y1574" s="55">
        <v>198799.16</v>
      </c>
      <c r="Z1574" s="61">
        <f t="shared" si="80"/>
        <v>1.4827356E-2</v>
      </c>
      <c r="AA1574" s="59" t="str">
        <f>HLOOKUP(F1574,'HY Financials'!$4:$4,1,0)</f>
        <v>HEMCPF</v>
      </c>
      <c r="AB1574" s="59">
        <f>SUMIF(AA:AA,AA1574,Z:Z)</f>
        <v>1316.4757913129999</v>
      </c>
    </row>
    <row r="1575" spans="1:28">
      <c r="A1575" s="60" t="str">
        <f>IFERROR(VLOOKUP(J1575,'TB mapping'!A:D,4,0),0)</f>
        <v>Ignore</v>
      </c>
      <c r="B1575" s="60" t="str">
        <f>IFERROR(VLOOKUP(J1575,'TB mapping'!A:C,3,0),0)</f>
        <v>Ignore</v>
      </c>
      <c r="C1575" s="60" t="str">
        <f t="shared" si="78"/>
        <v>HEMCPFIgnore</v>
      </c>
      <c r="D1575" s="60" t="str">
        <f t="shared" si="79"/>
        <v>HEMCPFIgnore</v>
      </c>
      <c r="E1575" s="54" t="s">
        <v>790</v>
      </c>
      <c r="F1575" s="54" t="s">
        <v>2077</v>
      </c>
      <c r="G1575" s="54" t="s">
        <v>2078</v>
      </c>
      <c r="H1575" s="55">
        <v>212000</v>
      </c>
      <c r="I1575" s="54" t="s">
        <v>809</v>
      </c>
      <c r="J1575" s="55">
        <v>212247</v>
      </c>
      <c r="K1575" s="55">
        <v>0</v>
      </c>
      <c r="L1575" s="54" t="s">
        <v>898</v>
      </c>
      <c r="M1575" s="54" t="s">
        <v>793</v>
      </c>
      <c r="N1575" s="55">
        <v>0</v>
      </c>
      <c r="O1575" s="55">
        <v>23339</v>
      </c>
      <c r="P1575" s="55">
        <v>-19465</v>
      </c>
      <c r="Q1575" s="55">
        <v>0</v>
      </c>
      <c r="R1575" s="55">
        <v>0</v>
      </c>
      <c r="S1575" s="55">
        <v>3874</v>
      </c>
      <c r="T1575" s="55">
        <v>0</v>
      </c>
      <c r="U1575" s="55">
        <v>23339</v>
      </c>
      <c r="V1575" s="55">
        <v>-19465</v>
      </c>
      <c r="W1575" s="55">
        <v>0</v>
      </c>
      <c r="X1575" s="55">
        <v>0</v>
      </c>
      <c r="Y1575" s="55">
        <v>3874</v>
      </c>
      <c r="Z1575" s="61">
        <f t="shared" si="80"/>
        <v>-1.9465000000000001E-3</v>
      </c>
      <c r="AA1575" s="59" t="str">
        <f>HLOOKUP(F1575,'HY Financials'!$4:$4,1,0)</f>
        <v>HEMCPF</v>
      </c>
    </row>
    <row r="1576" spans="1:28">
      <c r="A1576" s="60" t="str">
        <f>IFERROR(VLOOKUP(J1576,'TB mapping'!A:D,4,0),0)</f>
        <v>Ignore</v>
      </c>
      <c r="B1576" s="60" t="str">
        <f>IFERROR(VLOOKUP(J1576,'TB mapping'!A:C,3,0),0)</f>
        <v>Ignore</v>
      </c>
      <c r="C1576" s="60" t="str">
        <f t="shared" si="78"/>
        <v>HEMCPFIgnore</v>
      </c>
      <c r="D1576" s="60" t="str">
        <f t="shared" si="79"/>
        <v>HEMCPFIgnore</v>
      </c>
      <c r="E1576" s="54" t="s">
        <v>790</v>
      </c>
      <c r="F1576" s="54" t="s">
        <v>2077</v>
      </c>
      <c r="G1576" s="54" t="s">
        <v>2078</v>
      </c>
      <c r="H1576" s="55">
        <v>212000</v>
      </c>
      <c r="I1576" s="54" t="s">
        <v>809</v>
      </c>
      <c r="J1576" s="55">
        <v>212252</v>
      </c>
      <c r="K1576" s="55">
        <v>0</v>
      </c>
      <c r="L1576" s="54" t="s">
        <v>814</v>
      </c>
      <c r="M1576" s="54" t="s">
        <v>793</v>
      </c>
      <c r="N1576" s="55">
        <v>0</v>
      </c>
      <c r="O1576" s="55">
        <v>109133.72</v>
      </c>
      <c r="P1576" s="55">
        <v>-106338.39</v>
      </c>
      <c r="Q1576" s="55">
        <v>0</v>
      </c>
      <c r="R1576" s="55">
        <v>0</v>
      </c>
      <c r="S1576" s="55">
        <v>2795.33</v>
      </c>
      <c r="T1576" s="55">
        <v>0</v>
      </c>
      <c r="U1576" s="55">
        <v>109133.72</v>
      </c>
      <c r="V1576" s="55">
        <v>-106338.39</v>
      </c>
      <c r="W1576" s="55">
        <v>0</v>
      </c>
      <c r="X1576" s="55">
        <v>0</v>
      </c>
      <c r="Y1576" s="55">
        <v>2795.33</v>
      </c>
      <c r="Z1576" s="61">
        <f t="shared" si="80"/>
        <v>-1.0633838999999999E-2</v>
      </c>
      <c r="AA1576" s="59" t="str">
        <f>HLOOKUP(F1576,'HY Financials'!$4:$4,1,0)</f>
        <v>HEMCPF</v>
      </c>
    </row>
    <row r="1577" spans="1:28">
      <c r="A1577" s="60" t="str">
        <f>IFERROR(VLOOKUP(J1577,'TB mapping'!A:D,4,0),0)</f>
        <v>Ignore</v>
      </c>
      <c r="B1577" s="60" t="str">
        <f>IFERROR(VLOOKUP(J1577,'TB mapping'!A:C,3,0),0)</f>
        <v>Ignore</v>
      </c>
      <c r="C1577" s="60" t="str">
        <f t="shared" si="78"/>
        <v>HEMCPFIgnore</v>
      </c>
      <c r="D1577" s="60" t="str">
        <f t="shared" si="79"/>
        <v>HEMCPFIgnore</v>
      </c>
      <c r="E1577" s="54" t="s">
        <v>790</v>
      </c>
      <c r="F1577" s="54" t="s">
        <v>2077</v>
      </c>
      <c r="G1577" s="54" t="s">
        <v>2078</v>
      </c>
      <c r="H1577" s="55">
        <v>212000</v>
      </c>
      <c r="I1577" s="54" t="s">
        <v>809</v>
      </c>
      <c r="J1577" s="55">
        <v>212255</v>
      </c>
      <c r="K1577" s="55">
        <v>0</v>
      </c>
      <c r="L1577" s="54" t="s">
        <v>815</v>
      </c>
      <c r="M1577" s="54" t="s">
        <v>793</v>
      </c>
      <c r="N1577" s="55">
        <v>0</v>
      </c>
      <c r="O1577" s="55">
        <v>3211510.25</v>
      </c>
      <c r="P1577" s="55">
        <v>0</v>
      </c>
      <c r="Q1577" s="55">
        <v>64251400.729999997</v>
      </c>
      <c r="R1577" s="55">
        <v>0</v>
      </c>
      <c r="S1577" s="55">
        <v>67462910.980000004</v>
      </c>
      <c r="T1577" s="55">
        <v>0</v>
      </c>
      <c r="U1577" s="55">
        <v>3211510.25</v>
      </c>
      <c r="V1577" s="55">
        <v>0</v>
      </c>
      <c r="W1577" s="55">
        <v>64251400.729999997</v>
      </c>
      <c r="X1577" s="55">
        <v>0</v>
      </c>
      <c r="Y1577" s="55">
        <v>67462910.980000004</v>
      </c>
      <c r="Z1577" s="61">
        <f t="shared" si="80"/>
        <v>6.4251400729999997</v>
      </c>
      <c r="AA1577" s="59" t="str">
        <f>HLOOKUP(F1577,'HY Financials'!$4:$4,1,0)</f>
        <v>HEMCPF</v>
      </c>
    </row>
    <row r="1578" spans="1:28">
      <c r="A1578" s="60" t="str">
        <f>IFERROR(VLOOKUP(J1578,'TB mapping'!A:D,4,0),0)</f>
        <v>Ignore</v>
      </c>
      <c r="B1578" s="60" t="str">
        <f>IFERROR(VLOOKUP(J1578,'TB mapping'!A:C,3,0),0)</f>
        <v>Ignore</v>
      </c>
      <c r="C1578" s="60" t="str">
        <f t="shared" si="78"/>
        <v>HEMCPFIgnore</v>
      </c>
      <c r="D1578" s="60" t="str">
        <f t="shared" si="79"/>
        <v>HEMCPFIgnore</v>
      </c>
      <c r="E1578" s="54" t="s">
        <v>790</v>
      </c>
      <c r="F1578" s="54" t="s">
        <v>2077</v>
      </c>
      <c r="G1578" s="54" t="s">
        <v>2078</v>
      </c>
      <c r="H1578" s="55">
        <v>212000</v>
      </c>
      <c r="I1578" s="54" t="s">
        <v>809</v>
      </c>
      <c r="J1578" s="55">
        <v>212257</v>
      </c>
      <c r="K1578" s="55">
        <v>0</v>
      </c>
      <c r="L1578" s="54" t="s">
        <v>816</v>
      </c>
      <c r="M1578" s="54" t="s">
        <v>793</v>
      </c>
      <c r="N1578" s="55">
        <v>0</v>
      </c>
      <c r="O1578" s="55">
        <v>0</v>
      </c>
      <c r="P1578" s="55">
        <v>-50468240.759999998</v>
      </c>
      <c r="Q1578" s="55">
        <v>0</v>
      </c>
      <c r="R1578" s="55">
        <v>-50468240.759999998</v>
      </c>
      <c r="S1578" s="55">
        <v>0</v>
      </c>
      <c r="T1578" s="55">
        <v>0</v>
      </c>
      <c r="U1578" s="55">
        <v>0</v>
      </c>
      <c r="V1578" s="55">
        <v>-50468240.759999998</v>
      </c>
      <c r="W1578" s="55">
        <v>0</v>
      </c>
      <c r="X1578" s="55">
        <v>-50468240.759999998</v>
      </c>
      <c r="Y1578" s="55">
        <v>0</v>
      </c>
      <c r="Z1578" s="61">
        <f t="shared" si="80"/>
        <v>-5.046824076</v>
      </c>
      <c r="AA1578" s="59" t="str">
        <f>HLOOKUP(F1578,'HY Financials'!$4:$4,1,0)</f>
        <v>HEMCPF</v>
      </c>
    </row>
    <row r="1579" spans="1:28">
      <c r="A1579" s="60" t="str">
        <f>IFERROR(VLOOKUP(J1579,'TB mapping'!A:D,4,0),0)</f>
        <v>Ignore</v>
      </c>
      <c r="B1579" s="60" t="str">
        <f>IFERROR(VLOOKUP(J1579,'TB mapping'!A:C,3,0),0)</f>
        <v>Ignore</v>
      </c>
      <c r="C1579" s="60" t="str">
        <f t="shared" si="78"/>
        <v>HEMCPFIgnore</v>
      </c>
      <c r="D1579" s="60" t="str">
        <f t="shared" si="79"/>
        <v>HEMCPFIgnore</v>
      </c>
      <c r="E1579" s="54" t="s">
        <v>790</v>
      </c>
      <c r="F1579" s="54" t="s">
        <v>2077</v>
      </c>
      <c r="G1579" s="54" t="s">
        <v>2078</v>
      </c>
      <c r="H1579" s="55">
        <v>212000</v>
      </c>
      <c r="I1579" s="54" t="s">
        <v>809</v>
      </c>
      <c r="J1579" s="55">
        <v>212271</v>
      </c>
      <c r="K1579" s="55">
        <v>0</v>
      </c>
      <c r="L1579" s="54" t="s">
        <v>817</v>
      </c>
      <c r="M1579" s="54" t="s">
        <v>793</v>
      </c>
      <c r="N1579" s="55">
        <v>0</v>
      </c>
      <c r="O1579" s="55">
        <v>122729.12</v>
      </c>
      <c r="P1579" s="55">
        <v>0</v>
      </c>
      <c r="Q1579" s="55">
        <v>1025529.14</v>
      </c>
      <c r="R1579" s="55">
        <v>0</v>
      </c>
      <c r="S1579" s="55">
        <v>1148258.26</v>
      </c>
      <c r="T1579" s="55">
        <v>0</v>
      </c>
      <c r="U1579" s="55">
        <v>122729.12</v>
      </c>
      <c r="V1579" s="55">
        <v>0</v>
      </c>
      <c r="W1579" s="55">
        <v>1025529.14</v>
      </c>
      <c r="X1579" s="55">
        <v>0</v>
      </c>
      <c r="Y1579" s="55">
        <v>1148258.26</v>
      </c>
      <c r="Z1579" s="61">
        <f t="shared" si="80"/>
        <v>0.102552914</v>
      </c>
      <c r="AA1579" s="59" t="str">
        <f>HLOOKUP(F1579,'HY Financials'!$4:$4,1,0)</f>
        <v>HEMCPF</v>
      </c>
    </row>
    <row r="1580" spans="1:28">
      <c r="A1580" s="60" t="str">
        <f>IFERROR(VLOOKUP(J1580,'TB mapping'!A:D,4,0),0)</f>
        <v>Ignore</v>
      </c>
      <c r="B1580" s="60" t="str">
        <f>IFERROR(VLOOKUP(J1580,'TB mapping'!A:C,3,0),0)</f>
        <v>Ignore</v>
      </c>
      <c r="C1580" s="60" t="str">
        <f t="shared" si="78"/>
        <v>HEMCPFIgnore</v>
      </c>
      <c r="D1580" s="60" t="str">
        <f t="shared" si="79"/>
        <v>HEMCPFIgnore</v>
      </c>
      <c r="E1580" s="54" t="s">
        <v>790</v>
      </c>
      <c r="F1580" s="54" t="s">
        <v>2077</v>
      </c>
      <c r="G1580" s="54" t="s">
        <v>2078</v>
      </c>
      <c r="H1580" s="55">
        <v>212000</v>
      </c>
      <c r="I1580" s="54" t="s">
        <v>809</v>
      </c>
      <c r="J1580" s="55">
        <v>212272</v>
      </c>
      <c r="K1580" s="55">
        <v>0</v>
      </c>
      <c r="L1580" s="54" t="s">
        <v>818</v>
      </c>
      <c r="M1580" s="54" t="s">
        <v>793</v>
      </c>
      <c r="N1580" s="55">
        <v>0</v>
      </c>
      <c r="O1580" s="55">
        <v>122729.12</v>
      </c>
      <c r="P1580" s="55">
        <v>0</v>
      </c>
      <c r="Q1580" s="55">
        <v>1025529.14</v>
      </c>
      <c r="R1580" s="55">
        <v>0</v>
      </c>
      <c r="S1580" s="55">
        <v>1148258.26</v>
      </c>
      <c r="T1580" s="55">
        <v>0</v>
      </c>
      <c r="U1580" s="55">
        <v>122729.12</v>
      </c>
      <c r="V1580" s="55">
        <v>0</v>
      </c>
      <c r="W1580" s="55">
        <v>1025529.14</v>
      </c>
      <c r="X1580" s="55">
        <v>0</v>
      </c>
      <c r="Y1580" s="55">
        <v>1148258.26</v>
      </c>
      <c r="Z1580" s="61">
        <f t="shared" si="80"/>
        <v>0.102552914</v>
      </c>
      <c r="AA1580" s="59" t="str">
        <f>HLOOKUP(F1580,'HY Financials'!$4:$4,1,0)</f>
        <v>HEMCPF</v>
      </c>
    </row>
    <row r="1581" spans="1:28">
      <c r="A1581" s="60" t="str">
        <f>IFERROR(VLOOKUP(J1581,'TB mapping'!A:D,4,0),0)</f>
        <v>Ignore</v>
      </c>
      <c r="B1581" s="60" t="str">
        <f>IFERROR(VLOOKUP(J1581,'TB mapping'!A:C,3,0),0)</f>
        <v>Ignore</v>
      </c>
      <c r="C1581" s="60" t="str">
        <f t="shared" si="78"/>
        <v>HEMCPFIgnore</v>
      </c>
      <c r="D1581" s="60" t="str">
        <f t="shared" si="79"/>
        <v>HEMCPFIgnore</v>
      </c>
      <c r="E1581" s="54" t="s">
        <v>790</v>
      </c>
      <c r="F1581" s="54" t="s">
        <v>2077</v>
      </c>
      <c r="G1581" s="54" t="s">
        <v>2078</v>
      </c>
      <c r="H1581" s="55">
        <v>213000</v>
      </c>
      <c r="I1581" s="54" t="s">
        <v>819</v>
      </c>
      <c r="J1581" s="55">
        <v>213500</v>
      </c>
      <c r="K1581" s="55">
        <v>0</v>
      </c>
      <c r="L1581" s="54" t="s">
        <v>821</v>
      </c>
      <c r="M1581" s="54" t="s">
        <v>793</v>
      </c>
      <c r="N1581" s="55">
        <v>0</v>
      </c>
      <c r="O1581" s="55">
        <v>1363652.8</v>
      </c>
      <c r="P1581" s="55">
        <v>0</v>
      </c>
      <c r="Q1581" s="55">
        <v>11394718.859999999</v>
      </c>
      <c r="R1581" s="55">
        <v>0</v>
      </c>
      <c r="S1581" s="55">
        <v>12758371.66</v>
      </c>
      <c r="T1581" s="55">
        <v>0</v>
      </c>
      <c r="U1581" s="55">
        <v>1363652.8</v>
      </c>
      <c r="V1581" s="55">
        <v>0</v>
      </c>
      <c r="W1581" s="55">
        <v>11394718.859999999</v>
      </c>
      <c r="X1581" s="55">
        <v>0</v>
      </c>
      <c r="Y1581" s="55">
        <v>12758371.66</v>
      </c>
      <c r="Z1581" s="61">
        <f t="shared" si="80"/>
        <v>1.1394718859999999</v>
      </c>
      <c r="AA1581" s="59" t="str">
        <f>HLOOKUP(F1581,'HY Financials'!$4:$4,1,0)</f>
        <v>HEMCPF</v>
      </c>
    </row>
    <row r="1582" spans="1:28">
      <c r="A1582" s="60" t="str">
        <f>IFERROR(VLOOKUP(J1582,'TB mapping'!A:D,4,0),0)</f>
        <v>Ignore</v>
      </c>
      <c r="B1582" s="60" t="str">
        <f>IFERROR(VLOOKUP(J1582,'TB mapping'!A:C,3,0),0)</f>
        <v>Ignore</v>
      </c>
      <c r="C1582" s="60" t="str">
        <f t="shared" si="78"/>
        <v>HEMCPFIgnore</v>
      </c>
      <c r="D1582" s="60" t="str">
        <f t="shared" si="79"/>
        <v>HEMCPFIgnore</v>
      </c>
      <c r="E1582" s="54" t="s">
        <v>790</v>
      </c>
      <c r="F1582" s="54" t="s">
        <v>2077</v>
      </c>
      <c r="G1582" s="54" t="s">
        <v>2078</v>
      </c>
      <c r="H1582" s="55">
        <v>301000</v>
      </c>
      <c r="I1582" s="54" t="s">
        <v>823</v>
      </c>
      <c r="J1582" s="55">
        <v>310000</v>
      </c>
      <c r="K1582" s="55">
        <v>0</v>
      </c>
      <c r="L1582" s="54" t="s">
        <v>824</v>
      </c>
      <c r="M1582" s="54" t="s">
        <v>793</v>
      </c>
      <c r="N1582" s="55">
        <v>0</v>
      </c>
      <c r="O1582" s="55">
        <v>13164757913.129999</v>
      </c>
      <c r="P1582" s="55">
        <v>-977690605.22000003</v>
      </c>
      <c r="Q1582" s="55">
        <v>0</v>
      </c>
      <c r="R1582" s="55">
        <v>0</v>
      </c>
      <c r="S1582" s="55">
        <v>12187067307.91</v>
      </c>
      <c r="T1582" s="55">
        <v>0</v>
      </c>
      <c r="U1582" s="55">
        <v>13164757913.129999</v>
      </c>
      <c r="V1582" s="55">
        <v>-977690605.22000003</v>
      </c>
      <c r="W1582" s="55">
        <v>0</v>
      </c>
      <c r="X1582" s="55">
        <v>0</v>
      </c>
      <c r="Y1582" s="55">
        <v>12187067307.91</v>
      </c>
      <c r="Z1582" s="61">
        <f t="shared" si="80"/>
        <v>1218.7067307909999</v>
      </c>
      <c r="AA1582" s="59" t="str">
        <f>HLOOKUP(F1582,'HY Financials'!$4:$4,1,0)</f>
        <v>HEMCPF</v>
      </c>
    </row>
    <row r="1583" spans="1:28">
      <c r="A1583" s="60" t="str">
        <f>IFERROR(VLOOKUP(J1583,'TB mapping'!A:D,4,0),0)</f>
        <v>Ignore</v>
      </c>
      <c r="B1583" s="60" t="str">
        <f>IFERROR(VLOOKUP(J1583,'TB mapping'!A:C,3,0),0)</f>
        <v>Ignore</v>
      </c>
      <c r="C1583" s="60" t="str">
        <f t="shared" si="78"/>
        <v>HEMCPFIgnore</v>
      </c>
      <c r="D1583" s="60" t="str">
        <f t="shared" si="79"/>
        <v>HEMCPFIgnore</v>
      </c>
      <c r="E1583" s="54" t="s">
        <v>790</v>
      </c>
      <c r="F1583" s="54" t="s">
        <v>2077</v>
      </c>
      <c r="G1583" s="54" t="s">
        <v>2078</v>
      </c>
      <c r="H1583" s="55">
        <v>303000</v>
      </c>
      <c r="I1583" s="54" t="s">
        <v>825</v>
      </c>
      <c r="J1583" s="55">
        <v>303207</v>
      </c>
      <c r="K1583" s="55">
        <v>0</v>
      </c>
      <c r="L1583" s="54" t="s">
        <v>826</v>
      </c>
      <c r="M1583" s="54" t="s">
        <v>793</v>
      </c>
      <c r="N1583" s="55">
        <v>0</v>
      </c>
      <c r="O1583" s="55">
        <v>1408.97</v>
      </c>
      <c r="P1583" s="55">
        <v>0</v>
      </c>
      <c r="Q1583" s="55">
        <v>41144161.719999999</v>
      </c>
      <c r="R1583" s="55">
        <v>0</v>
      </c>
      <c r="S1583" s="55">
        <v>41145570.689999998</v>
      </c>
      <c r="T1583" s="55">
        <v>0</v>
      </c>
      <c r="U1583" s="55">
        <v>1408.97</v>
      </c>
      <c r="V1583" s="55">
        <v>0</v>
      </c>
      <c r="W1583" s="55">
        <v>41144161.719999999</v>
      </c>
      <c r="X1583" s="55">
        <v>0</v>
      </c>
      <c r="Y1583" s="55">
        <v>41145570.689999998</v>
      </c>
      <c r="Z1583" s="61">
        <f t="shared" si="80"/>
        <v>4.1144161720000003</v>
      </c>
      <c r="AA1583" s="59" t="str">
        <f>HLOOKUP(F1583,'HY Financials'!$4:$4,1,0)</f>
        <v>HEMCPF</v>
      </c>
    </row>
    <row r="1584" spans="1:28">
      <c r="A1584" s="60" t="str">
        <f>IFERROR(VLOOKUP(J1584,'TB mapping'!A:D,4,0),0)</f>
        <v>Ignore</v>
      </c>
      <c r="B1584" s="60" t="str">
        <f>IFERROR(VLOOKUP(J1584,'TB mapping'!A:C,3,0),0)</f>
        <v>Ignore</v>
      </c>
      <c r="C1584" s="60" t="str">
        <f t="shared" si="78"/>
        <v>HEMCPFIgnore</v>
      </c>
      <c r="D1584" s="60" t="str">
        <f t="shared" si="79"/>
        <v>HEMCPFIgnore</v>
      </c>
      <c r="E1584" s="54" t="s">
        <v>790</v>
      </c>
      <c r="F1584" s="54" t="s">
        <v>2077</v>
      </c>
      <c r="G1584" s="54" t="s">
        <v>2078</v>
      </c>
      <c r="H1584" s="55">
        <v>303000</v>
      </c>
      <c r="I1584" s="54" t="s">
        <v>825</v>
      </c>
      <c r="J1584" s="55">
        <v>303209</v>
      </c>
      <c r="K1584" s="55">
        <v>0</v>
      </c>
      <c r="L1584" s="54" t="s">
        <v>1064</v>
      </c>
      <c r="M1584" s="54" t="s">
        <v>793</v>
      </c>
      <c r="N1584" s="55">
        <v>0</v>
      </c>
      <c r="O1584" s="55">
        <v>47.81</v>
      </c>
      <c r="P1584" s="55">
        <v>-3367333.89</v>
      </c>
      <c r="Q1584" s="55">
        <v>0</v>
      </c>
      <c r="R1584" s="55">
        <v>-3367286.08</v>
      </c>
      <c r="S1584" s="55">
        <v>0</v>
      </c>
      <c r="T1584" s="55">
        <v>0</v>
      </c>
      <c r="U1584" s="55">
        <v>47.81</v>
      </c>
      <c r="V1584" s="55">
        <v>-3367333.89</v>
      </c>
      <c r="W1584" s="55">
        <v>0</v>
      </c>
      <c r="X1584" s="55">
        <v>-3367286.08</v>
      </c>
      <c r="Y1584" s="55">
        <v>0</v>
      </c>
      <c r="Z1584" s="61">
        <f t="shared" si="80"/>
        <v>-0.33673338899999999</v>
      </c>
      <c r="AA1584" s="59" t="str">
        <f>HLOOKUP(F1584,'HY Financials'!$4:$4,1,0)</f>
        <v>HEMCPF</v>
      </c>
    </row>
    <row r="1585" spans="1:30">
      <c r="A1585" s="60" t="str">
        <f>IFERROR(VLOOKUP(J1585,'TB mapping'!A:D,4,0),0)</f>
        <v>Ignore</v>
      </c>
      <c r="B1585" s="60" t="str">
        <f>IFERROR(VLOOKUP(J1585,'TB mapping'!A:C,3,0),0)</f>
        <v>Ignore</v>
      </c>
      <c r="C1585" s="60" t="str">
        <f t="shared" si="78"/>
        <v>HEMCPFIgnore</v>
      </c>
      <c r="D1585" s="60" t="str">
        <f t="shared" si="79"/>
        <v>HEMCPFIgnore</v>
      </c>
      <c r="E1585" s="54" t="s">
        <v>790</v>
      </c>
      <c r="F1585" s="54" t="s">
        <v>2077</v>
      </c>
      <c r="G1585" s="54" t="s">
        <v>2078</v>
      </c>
      <c r="H1585" s="55">
        <v>303000</v>
      </c>
      <c r="I1585" s="54" t="s">
        <v>825</v>
      </c>
      <c r="J1585" s="55">
        <v>303245</v>
      </c>
      <c r="K1585" s="55">
        <v>0</v>
      </c>
      <c r="L1585" s="54" t="s">
        <v>880</v>
      </c>
      <c r="M1585" s="54" t="s">
        <v>793</v>
      </c>
      <c r="N1585" s="55">
        <v>0</v>
      </c>
      <c r="O1585" s="55">
        <v>1105.6500000000001</v>
      </c>
      <c r="P1585" s="55">
        <v>-1337482.6499999999</v>
      </c>
      <c r="Q1585" s="55">
        <v>0</v>
      </c>
      <c r="R1585" s="55">
        <v>-1336377</v>
      </c>
      <c r="S1585" s="55">
        <v>0</v>
      </c>
      <c r="T1585" s="55">
        <v>0</v>
      </c>
      <c r="U1585" s="55">
        <v>1105.6500000000001</v>
      </c>
      <c r="V1585" s="55">
        <v>-1337482.6499999999</v>
      </c>
      <c r="W1585" s="55">
        <v>0</v>
      </c>
      <c r="X1585" s="55">
        <v>-1336377</v>
      </c>
      <c r="Y1585" s="55">
        <v>0</v>
      </c>
      <c r="Z1585" s="61">
        <f t="shared" si="80"/>
        <v>-0.13374826499999998</v>
      </c>
      <c r="AA1585" s="59" t="str">
        <f>HLOOKUP(F1585,'HY Financials'!$4:$4,1,0)</f>
        <v>HEMCPF</v>
      </c>
    </row>
    <row r="1586" spans="1:30">
      <c r="A1586" s="60" t="str">
        <f>IFERROR(VLOOKUP(J1586,'TB mapping'!A:D,4,0),0)</f>
        <v>Ignore</v>
      </c>
      <c r="B1586" s="60" t="str">
        <f>IFERROR(VLOOKUP(J1586,'TB mapping'!A:C,3,0),0)</f>
        <v>Ignore</v>
      </c>
      <c r="C1586" s="60" t="str">
        <f t="shared" si="78"/>
        <v>HEMCPFIgnore</v>
      </c>
      <c r="D1586" s="60" t="str">
        <f t="shared" si="79"/>
        <v>HEMCPFIgnore</v>
      </c>
      <c r="E1586" s="54" t="s">
        <v>790</v>
      </c>
      <c r="F1586" s="54" t="s">
        <v>2077</v>
      </c>
      <c r="G1586" s="54" t="s">
        <v>2078</v>
      </c>
      <c r="H1586" s="55">
        <v>303000</v>
      </c>
      <c r="I1586" s="54" t="s">
        <v>825</v>
      </c>
      <c r="J1586" s="55">
        <v>303246</v>
      </c>
      <c r="K1586" s="55">
        <v>0</v>
      </c>
      <c r="L1586" s="54" t="s">
        <v>1065</v>
      </c>
      <c r="M1586" s="54" t="s">
        <v>793</v>
      </c>
      <c r="N1586" s="55">
        <v>0</v>
      </c>
      <c r="O1586" s="55">
        <v>0</v>
      </c>
      <c r="P1586" s="55">
        <v>-5755.51</v>
      </c>
      <c r="Q1586" s="55">
        <v>0</v>
      </c>
      <c r="R1586" s="55">
        <v>-5755.51</v>
      </c>
      <c r="S1586" s="55">
        <v>0</v>
      </c>
      <c r="T1586" s="55">
        <v>0</v>
      </c>
      <c r="U1586" s="55">
        <v>0</v>
      </c>
      <c r="V1586" s="55">
        <v>-5755.51</v>
      </c>
      <c r="W1586" s="55">
        <v>0</v>
      </c>
      <c r="X1586" s="55">
        <v>-5755.51</v>
      </c>
      <c r="Y1586" s="55">
        <v>0</v>
      </c>
      <c r="Z1586" s="61">
        <f t="shared" si="80"/>
        <v>-5.7555099999999999E-4</v>
      </c>
      <c r="AA1586" s="59" t="str">
        <f>HLOOKUP(F1586,'HY Financials'!$4:$4,1,0)</f>
        <v>HEMCPF</v>
      </c>
    </row>
    <row r="1587" spans="1:30">
      <c r="A1587" s="60">
        <f>IFERROR(VLOOKUP(J1587,'TB mapping'!A:D,4,0),0)</f>
        <v>0</v>
      </c>
      <c r="B1587" s="60">
        <f>IFERROR(VLOOKUP(J1587,'TB mapping'!A:C,3,0),0)</f>
        <v>5.3</v>
      </c>
      <c r="C1587" s="60" t="str">
        <f t="shared" si="78"/>
        <v>HEMCPF0</v>
      </c>
      <c r="D1587" s="60" t="str">
        <f t="shared" si="79"/>
        <v>HEMCPF5.3</v>
      </c>
      <c r="E1587" s="54" t="s">
        <v>790</v>
      </c>
      <c r="F1587" s="54" t="s">
        <v>2077</v>
      </c>
      <c r="G1587" s="54" t="s">
        <v>2078</v>
      </c>
      <c r="H1587" s="55">
        <v>410000</v>
      </c>
      <c r="I1587" s="54" t="s">
        <v>931</v>
      </c>
      <c r="J1587" s="55">
        <v>411100</v>
      </c>
      <c r="K1587" s="55">
        <v>0</v>
      </c>
      <c r="L1587" s="54" t="s">
        <v>996</v>
      </c>
      <c r="M1587" s="54" t="s">
        <v>793</v>
      </c>
      <c r="N1587" s="55">
        <v>0</v>
      </c>
      <c r="O1587" s="55">
        <v>0</v>
      </c>
      <c r="P1587" s="55">
        <v>0</v>
      </c>
      <c r="Q1587" s="55">
        <v>70081352.530000001</v>
      </c>
      <c r="R1587" s="55">
        <v>0</v>
      </c>
      <c r="S1587" s="55">
        <v>70081352.530000001</v>
      </c>
      <c r="T1587" s="55">
        <v>0</v>
      </c>
      <c r="U1587" s="55">
        <v>0</v>
      </c>
      <c r="V1587" s="55">
        <v>0</v>
      </c>
      <c r="W1587" s="55">
        <v>70081352.530000001</v>
      </c>
      <c r="X1587" s="55">
        <v>0</v>
      </c>
      <c r="Y1587" s="55">
        <v>70081352.530000001</v>
      </c>
      <c r="Z1587" s="61">
        <f t="shared" si="80"/>
        <v>7.0081352529999998</v>
      </c>
      <c r="AA1587" s="59" t="str">
        <f>HLOOKUP(F1587,'HY Financials'!$4:$4,1,0)</f>
        <v>HEMCPF</v>
      </c>
    </row>
    <row r="1588" spans="1:30">
      <c r="A1588" s="60">
        <f>IFERROR(VLOOKUP(J1588,'TB mapping'!A:D,4,0),0)</f>
        <v>0</v>
      </c>
      <c r="B1588" s="60" t="str">
        <f>IFERROR(VLOOKUP(J1588,'TB mapping'!A:C,3,0),0)</f>
        <v>ignore</v>
      </c>
      <c r="C1588" s="60" t="str">
        <f t="shared" si="78"/>
        <v>HEMCPF0</v>
      </c>
      <c r="D1588" s="60" t="str">
        <f t="shared" si="79"/>
        <v>HEMCPFignore</v>
      </c>
      <c r="E1588" s="54" t="s">
        <v>790</v>
      </c>
      <c r="F1588" s="54" t="s">
        <v>2077</v>
      </c>
      <c r="G1588" s="54" t="s">
        <v>2078</v>
      </c>
      <c r="H1588" s="55">
        <v>430000</v>
      </c>
      <c r="I1588" s="54" t="s">
        <v>831</v>
      </c>
      <c r="J1588" s="55">
        <v>431100</v>
      </c>
      <c r="K1588" s="55">
        <v>0</v>
      </c>
      <c r="L1588" s="54" t="s">
        <v>997</v>
      </c>
      <c r="M1588" s="54" t="s">
        <v>793</v>
      </c>
      <c r="N1588" s="55">
        <v>-4285108.4000000004</v>
      </c>
      <c r="O1588" s="55">
        <v>0</v>
      </c>
      <c r="P1588" s="55">
        <v>-528874656.88999999</v>
      </c>
      <c r="Q1588" s="55">
        <v>0</v>
      </c>
      <c r="R1588" s="55">
        <v>-533159765.29000002</v>
      </c>
      <c r="S1588" s="55">
        <v>0</v>
      </c>
      <c r="T1588" s="55">
        <v>-4285108.4000000004</v>
      </c>
      <c r="U1588" s="55">
        <v>0</v>
      </c>
      <c r="V1588" s="55">
        <v>-528874656.88999999</v>
      </c>
      <c r="W1588" s="55">
        <v>0</v>
      </c>
      <c r="X1588" s="55">
        <v>-533159765.29000002</v>
      </c>
      <c r="Y1588" s="55">
        <v>0</v>
      </c>
      <c r="Z1588" s="61">
        <f t="shared" si="80"/>
        <v>-52.887465688999995</v>
      </c>
      <c r="AA1588" s="59" t="str">
        <f>HLOOKUP(F1588,'HY Financials'!$4:$4,1,0)</f>
        <v>HEMCPF</v>
      </c>
    </row>
    <row r="1589" spans="1:30">
      <c r="A1589" s="60">
        <f>IFERROR(VLOOKUP(J1589,'TB mapping'!A:D,4,0),0)</f>
        <v>0</v>
      </c>
      <c r="B1589" s="60">
        <f>IFERROR(VLOOKUP(J1589,'TB mapping'!A:C,3,0),0)</f>
        <v>5.0999999999999996</v>
      </c>
      <c r="C1589" s="60" t="str">
        <f t="shared" si="78"/>
        <v>HEMCPF0</v>
      </c>
      <c r="D1589" s="60" t="str">
        <f t="shared" si="79"/>
        <v>HEMCPF5.1</v>
      </c>
      <c r="E1589" s="54" t="s">
        <v>790</v>
      </c>
      <c r="F1589" s="54" t="s">
        <v>2077</v>
      </c>
      <c r="G1589" s="54" t="s">
        <v>2078</v>
      </c>
      <c r="H1589" s="55">
        <v>450000</v>
      </c>
      <c r="I1589" s="54" t="s">
        <v>834</v>
      </c>
      <c r="J1589" s="55">
        <v>451100</v>
      </c>
      <c r="K1589" s="55">
        <v>0</v>
      </c>
      <c r="L1589" s="54" t="s">
        <v>998</v>
      </c>
      <c r="M1589" s="54" t="s">
        <v>793</v>
      </c>
      <c r="N1589" s="55">
        <v>0</v>
      </c>
      <c r="O1589" s="55">
        <v>0</v>
      </c>
      <c r="P1589" s="55">
        <v>0</v>
      </c>
      <c r="Q1589" s="55">
        <v>20584500</v>
      </c>
      <c r="R1589" s="55">
        <v>0</v>
      </c>
      <c r="S1589" s="55">
        <v>20584500</v>
      </c>
      <c r="T1589" s="55">
        <v>0</v>
      </c>
      <c r="U1589" s="55">
        <v>0</v>
      </c>
      <c r="V1589" s="55">
        <v>0</v>
      </c>
      <c r="W1589" s="55">
        <v>20584500</v>
      </c>
      <c r="X1589" s="55">
        <v>0</v>
      </c>
      <c r="Y1589" s="55">
        <v>20584500</v>
      </c>
      <c r="Z1589" s="61">
        <f t="shared" si="80"/>
        <v>2.0584500000000001</v>
      </c>
      <c r="AA1589" s="59" t="str">
        <f>HLOOKUP(F1589,'HY Financials'!$4:$4,1,0)</f>
        <v>HEMCPF</v>
      </c>
    </row>
    <row r="1590" spans="1:30">
      <c r="A1590" s="60">
        <f>IFERROR(VLOOKUP(J1590,'TB mapping'!A:D,4,0),0)</f>
        <v>0</v>
      </c>
      <c r="B1590" s="60">
        <f>IFERROR(VLOOKUP(J1590,'TB mapping'!A:C,3,0),0)</f>
        <v>5.2</v>
      </c>
      <c r="C1590" s="60" t="str">
        <f t="shared" si="78"/>
        <v>HEMCPF0</v>
      </c>
      <c r="D1590" s="60" t="str">
        <f t="shared" si="79"/>
        <v>HEMCPF5.2</v>
      </c>
      <c r="E1590" s="54" t="s">
        <v>790</v>
      </c>
      <c r="F1590" s="54" t="s">
        <v>2077</v>
      </c>
      <c r="G1590" s="54" t="s">
        <v>2078</v>
      </c>
      <c r="H1590" s="55">
        <v>450000</v>
      </c>
      <c r="I1590" s="54" t="s">
        <v>834</v>
      </c>
      <c r="J1590" s="55">
        <v>452229</v>
      </c>
      <c r="K1590" s="55">
        <v>0</v>
      </c>
      <c r="L1590" s="54" t="s">
        <v>837</v>
      </c>
      <c r="M1590" s="54" t="s">
        <v>793</v>
      </c>
      <c r="N1590" s="55">
        <v>0</v>
      </c>
      <c r="O1590" s="55">
        <v>0</v>
      </c>
      <c r="P1590" s="55">
        <v>0</v>
      </c>
      <c r="Q1590" s="55">
        <v>31679.56</v>
      </c>
      <c r="R1590" s="55">
        <v>0</v>
      </c>
      <c r="S1590" s="55">
        <v>31679.56</v>
      </c>
      <c r="T1590" s="55">
        <v>0</v>
      </c>
      <c r="U1590" s="55">
        <v>0</v>
      </c>
      <c r="V1590" s="55">
        <v>0</v>
      </c>
      <c r="W1590" s="55">
        <v>31679.56</v>
      </c>
      <c r="X1590" s="55">
        <v>0</v>
      </c>
      <c r="Y1590" s="55">
        <v>31679.56</v>
      </c>
      <c r="Z1590" s="61">
        <f t="shared" si="80"/>
        <v>3.167956E-3</v>
      </c>
      <c r="AA1590" s="59" t="str">
        <f>HLOOKUP(F1590,'HY Financials'!$4:$4,1,0)</f>
        <v>HEMCPF</v>
      </c>
    </row>
    <row r="1591" spans="1:30">
      <c r="A1591" s="60">
        <f>IFERROR(VLOOKUP(J1591,'TB mapping'!A:D,4,0),0)</f>
        <v>0</v>
      </c>
      <c r="B1591" s="60">
        <f>IFERROR(VLOOKUP(J1591,'TB mapping'!A:C,3,0),0)</f>
        <v>5.2</v>
      </c>
      <c r="C1591" s="60" t="str">
        <f t="shared" si="78"/>
        <v>HEMCPF0</v>
      </c>
      <c r="D1591" s="60" t="str">
        <f t="shared" si="79"/>
        <v>HEMCPF5.2</v>
      </c>
      <c r="E1591" s="54" t="s">
        <v>790</v>
      </c>
      <c r="F1591" s="54" t="s">
        <v>2077</v>
      </c>
      <c r="G1591" s="54" t="s">
        <v>2078</v>
      </c>
      <c r="H1591" s="55">
        <v>450000</v>
      </c>
      <c r="I1591" s="54" t="s">
        <v>834</v>
      </c>
      <c r="J1591" s="55">
        <v>452230</v>
      </c>
      <c r="K1591" s="55">
        <v>0</v>
      </c>
      <c r="L1591" s="54" t="s">
        <v>838</v>
      </c>
      <c r="M1591" s="54" t="s">
        <v>793</v>
      </c>
      <c r="N1591" s="55">
        <v>0</v>
      </c>
      <c r="O1591" s="55">
        <v>4960482.28</v>
      </c>
      <c r="P1591" s="55">
        <v>0</v>
      </c>
      <c r="Q1591" s="55">
        <v>14919439.67</v>
      </c>
      <c r="R1591" s="55">
        <v>0</v>
      </c>
      <c r="S1591" s="55">
        <v>19879921.949999999</v>
      </c>
      <c r="T1591" s="55">
        <v>0</v>
      </c>
      <c r="U1591" s="55">
        <v>4960482.28</v>
      </c>
      <c r="V1591" s="55">
        <v>0</v>
      </c>
      <c r="W1591" s="55">
        <v>14919439.67</v>
      </c>
      <c r="X1591" s="55">
        <v>0</v>
      </c>
      <c r="Y1591" s="55">
        <v>19879921.949999999</v>
      </c>
      <c r="Z1591" s="61">
        <f t="shared" si="80"/>
        <v>1.4919439670000001</v>
      </c>
      <c r="AA1591" s="59" t="str">
        <f>HLOOKUP(F1591,'HY Financials'!$4:$4,1,0)</f>
        <v>HEMCPF</v>
      </c>
    </row>
    <row r="1592" spans="1:30">
      <c r="A1592" s="60">
        <f>IFERROR(VLOOKUP(J1592,'TB mapping'!A:D,4,0),0)</f>
        <v>0</v>
      </c>
      <c r="B1592" s="60">
        <f>IFERROR(VLOOKUP(J1592,'TB mapping'!A:C,3,0),0)</f>
        <v>5.2</v>
      </c>
      <c r="C1592" s="60" t="str">
        <f t="shared" si="78"/>
        <v>HEMCPF0</v>
      </c>
      <c r="D1592" s="60" t="str">
        <f t="shared" si="79"/>
        <v>HEMCPF5.2</v>
      </c>
      <c r="E1592" s="54" t="s">
        <v>790</v>
      </c>
      <c r="F1592" s="54" t="s">
        <v>2077</v>
      </c>
      <c r="G1592" s="54" t="s">
        <v>2078</v>
      </c>
      <c r="H1592" s="55">
        <v>450000</v>
      </c>
      <c r="I1592" s="54" t="s">
        <v>834</v>
      </c>
      <c r="J1592" s="55">
        <v>452247</v>
      </c>
      <c r="K1592" s="55">
        <v>0</v>
      </c>
      <c r="L1592" s="54" t="s">
        <v>1346</v>
      </c>
      <c r="M1592" s="54" t="s">
        <v>793</v>
      </c>
      <c r="N1592" s="55">
        <v>0</v>
      </c>
      <c r="O1592" s="55">
        <v>12493066.85</v>
      </c>
      <c r="P1592" s="55">
        <v>0</v>
      </c>
      <c r="Q1592" s="55">
        <v>29739447.649999999</v>
      </c>
      <c r="R1592" s="55">
        <v>0</v>
      </c>
      <c r="S1592" s="55">
        <v>42232514.5</v>
      </c>
      <c r="T1592" s="55">
        <v>0</v>
      </c>
      <c r="U1592" s="55">
        <v>12493066.85</v>
      </c>
      <c r="V1592" s="55">
        <v>0</v>
      </c>
      <c r="W1592" s="55">
        <v>29739447.649999999</v>
      </c>
      <c r="X1592" s="55">
        <v>0</v>
      </c>
      <c r="Y1592" s="55">
        <v>42232514.5</v>
      </c>
      <c r="Z1592" s="61">
        <f t="shared" si="80"/>
        <v>2.9739447649999997</v>
      </c>
      <c r="AA1592" s="59" t="str">
        <f>HLOOKUP(F1592,'HY Financials'!$4:$4,1,0)</f>
        <v>HEMCPF</v>
      </c>
    </row>
    <row r="1593" spans="1:30">
      <c r="A1593" s="60">
        <f>IFERROR(VLOOKUP(J1593,'TB mapping'!A:D,4,0),0)</f>
        <v>0</v>
      </c>
      <c r="B1593" s="60">
        <f>IFERROR(VLOOKUP(J1593,'TB mapping'!A:C,3,0),0)</f>
        <v>5.5</v>
      </c>
      <c r="C1593" s="60" t="str">
        <f t="shared" si="78"/>
        <v>HEMCPF0</v>
      </c>
      <c r="D1593" s="60" t="str">
        <f t="shared" si="79"/>
        <v>HEMCPF5.5</v>
      </c>
      <c r="E1593" s="54" t="s">
        <v>790</v>
      </c>
      <c r="F1593" s="54" t="s">
        <v>2077</v>
      </c>
      <c r="G1593" s="54" t="s">
        <v>2078</v>
      </c>
      <c r="H1593" s="55">
        <v>460000</v>
      </c>
      <c r="I1593" s="54" t="s">
        <v>839</v>
      </c>
      <c r="J1593" s="55">
        <v>455103</v>
      </c>
      <c r="K1593" s="55">
        <v>0</v>
      </c>
      <c r="L1593" s="54" t="s">
        <v>999</v>
      </c>
      <c r="M1593" s="54" t="s">
        <v>793</v>
      </c>
      <c r="N1593" s="55">
        <v>0</v>
      </c>
      <c r="O1593" s="55">
        <v>6694.2</v>
      </c>
      <c r="P1593" s="55">
        <v>0</v>
      </c>
      <c r="Q1593" s="55">
        <v>12376094.35</v>
      </c>
      <c r="R1593" s="55">
        <v>0</v>
      </c>
      <c r="S1593" s="55">
        <v>12382788.550000001</v>
      </c>
      <c r="T1593" s="55">
        <v>0</v>
      </c>
      <c r="U1593" s="55">
        <v>6694.2</v>
      </c>
      <c r="V1593" s="55">
        <v>0</v>
      </c>
      <c r="W1593" s="55">
        <v>12376094.35</v>
      </c>
      <c r="X1593" s="55">
        <v>0</v>
      </c>
      <c r="Y1593" s="55">
        <v>12382788.550000001</v>
      </c>
      <c r="Z1593" s="61">
        <f t="shared" si="80"/>
        <v>1.237609435</v>
      </c>
      <c r="AA1593" s="59" t="str">
        <f>HLOOKUP(F1593,'HY Financials'!$4:$4,1,0)</f>
        <v>HEMCPF</v>
      </c>
    </row>
    <row r="1594" spans="1:30">
      <c r="A1594" s="60">
        <f>IFERROR(VLOOKUP(J1594,'TB mapping'!A:D,4,0),0)</f>
        <v>0</v>
      </c>
      <c r="B1594" s="60">
        <f>IFERROR(VLOOKUP(J1594,'TB mapping'!A:C,3,0),0)</f>
        <v>5.5</v>
      </c>
      <c r="C1594" s="60" t="str">
        <f t="shared" si="78"/>
        <v>HEMCPF0</v>
      </c>
      <c r="D1594" s="60" t="str">
        <f t="shared" si="79"/>
        <v>HEMCPF5.5</v>
      </c>
      <c r="E1594" s="54" t="s">
        <v>790</v>
      </c>
      <c r="F1594" s="54" t="s">
        <v>2077</v>
      </c>
      <c r="G1594" s="54" t="s">
        <v>2078</v>
      </c>
      <c r="H1594" s="55">
        <v>460000</v>
      </c>
      <c r="I1594" s="54" t="s">
        <v>839</v>
      </c>
      <c r="J1594" s="55">
        <v>460100</v>
      </c>
      <c r="K1594" s="55">
        <v>0</v>
      </c>
      <c r="L1594" s="54" t="s">
        <v>940</v>
      </c>
      <c r="M1594" s="54" t="s">
        <v>793</v>
      </c>
      <c r="N1594" s="55">
        <v>0</v>
      </c>
      <c r="O1594" s="55">
        <v>117.12</v>
      </c>
      <c r="P1594" s="55">
        <v>0</v>
      </c>
      <c r="Q1594" s="55">
        <v>194836.07</v>
      </c>
      <c r="R1594" s="55">
        <v>0</v>
      </c>
      <c r="S1594" s="55">
        <v>194953.19</v>
      </c>
      <c r="T1594" s="55">
        <v>0</v>
      </c>
      <c r="U1594" s="55">
        <v>117.12</v>
      </c>
      <c r="V1594" s="55">
        <v>0</v>
      </c>
      <c r="W1594" s="55">
        <v>194836.07</v>
      </c>
      <c r="X1594" s="55">
        <v>0</v>
      </c>
      <c r="Y1594" s="55">
        <v>194953.19</v>
      </c>
      <c r="Z1594" s="61">
        <f t="shared" si="80"/>
        <v>1.9483607E-2</v>
      </c>
      <c r="AA1594" s="59" t="str">
        <f>HLOOKUP(F1594,'HY Financials'!$4:$4,1,0)</f>
        <v>HEMCPF</v>
      </c>
    </row>
    <row r="1595" spans="1:30">
      <c r="A1595" s="60">
        <f>IFERROR(VLOOKUP(J1595,'TB mapping'!A:D,4,0),0)</f>
        <v>0</v>
      </c>
      <c r="B1595" s="60">
        <f>IFERROR(VLOOKUP(J1595,'TB mapping'!A:C,3,0),0)</f>
        <v>5.5</v>
      </c>
      <c r="C1595" s="60" t="str">
        <f t="shared" si="78"/>
        <v>HEMCPF0</v>
      </c>
      <c r="D1595" s="60" t="str">
        <f t="shared" si="79"/>
        <v>HEMCPF5.5</v>
      </c>
      <c r="E1595" s="54" t="s">
        <v>790</v>
      </c>
      <c r="F1595" s="54" t="s">
        <v>2077</v>
      </c>
      <c r="G1595" s="54" t="s">
        <v>2078</v>
      </c>
      <c r="H1595" s="55">
        <v>460000</v>
      </c>
      <c r="I1595" s="54" t="s">
        <v>839</v>
      </c>
      <c r="J1595" s="55">
        <v>460106</v>
      </c>
      <c r="K1595" s="55">
        <v>0</v>
      </c>
      <c r="L1595" s="54" t="s">
        <v>840</v>
      </c>
      <c r="M1595" s="54" t="s">
        <v>793</v>
      </c>
      <c r="N1595" s="55">
        <v>-8.1300000000000008</v>
      </c>
      <c r="O1595" s="55">
        <v>0</v>
      </c>
      <c r="P1595" s="55">
        <v>-135184.08000000002</v>
      </c>
      <c r="Q1595" s="55">
        <v>0</v>
      </c>
      <c r="R1595" s="55">
        <v>-135192.21</v>
      </c>
      <c r="S1595" s="55">
        <v>0</v>
      </c>
      <c r="T1595" s="55">
        <v>-8.1300000000000008</v>
      </c>
      <c r="U1595" s="55">
        <v>0</v>
      </c>
      <c r="V1595" s="55">
        <v>-135184.08000000002</v>
      </c>
      <c r="W1595" s="55">
        <v>0</v>
      </c>
      <c r="X1595" s="55">
        <v>-135192.21</v>
      </c>
      <c r="Y1595" s="55">
        <v>0</v>
      </c>
      <c r="Z1595" s="61">
        <f t="shared" si="80"/>
        <v>-1.3518408000000001E-2</v>
      </c>
      <c r="AA1595" s="59" t="str">
        <f>HLOOKUP(F1595,'HY Financials'!$4:$4,1,0)</f>
        <v>HEMCPF</v>
      </c>
    </row>
    <row r="1596" spans="1:30">
      <c r="A1596" s="60">
        <f>IFERROR(VLOOKUP(J1596,'TB mapping'!A:D,4,0),0)</f>
        <v>0</v>
      </c>
      <c r="B1596" s="60">
        <f>IFERROR(VLOOKUP(J1596,'TB mapping'!A:C,3,0),0)</f>
        <v>5.5</v>
      </c>
      <c r="C1596" s="60" t="str">
        <f t="shared" si="78"/>
        <v>HEMCPF0</v>
      </c>
      <c r="D1596" s="60" t="str">
        <f t="shared" si="79"/>
        <v>HEMCPF5.5</v>
      </c>
      <c r="E1596" s="54" t="s">
        <v>790</v>
      </c>
      <c r="F1596" s="54" t="s">
        <v>2077</v>
      </c>
      <c r="G1596" s="54" t="s">
        <v>2078</v>
      </c>
      <c r="H1596" s="55">
        <v>460000</v>
      </c>
      <c r="I1596" s="54" t="s">
        <v>839</v>
      </c>
      <c r="J1596" s="55">
        <v>460108</v>
      </c>
      <c r="K1596" s="55">
        <v>0</v>
      </c>
      <c r="L1596" s="54" t="s">
        <v>841</v>
      </c>
      <c r="M1596" s="54" t="s">
        <v>793</v>
      </c>
      <c r="N1596" s="55">
        <v>0</v>
      </c>
      <c r="O1596" s="55">
        <v>0</v>
      </c>
      <c r="P1596" s="55">
        <v>0</v>
      </c>
      <c r="Q1596" s="55">
        <v>1071.1300000000001</v>
      </c>
      <c r="R1596" s="55">
        <v>0</v>
      </c>
      <c r="S1596" s="55">
        <v>1071.1300000000001</v>
      </c>
      <c r="T1596" s="55">
        <v>0</v>
      </c>
      <c r="U1596" s="55">
        <v>0</v>
      </c>
      <c r="V1596" s="55">
        <v>0</v>
      </c>
      <c r="W1596" s="55">
        <v>1071.1300000000001</v>
      </c>
      <c r="X1596" s="55">
        <v>0</v>
      </c>
      <c r="Y1596" s="55">
        <v>1071.1300000000001</v>
      </c>
      <c r="Z1596" s="61">
        <f t="shared" si="80"/>
        <v>1.0711300000000002E-4</v>
      </c>
      <c r="AA1596" s="59" t="str">
        <f>HLOOKUP(F1596,'HY Financials'!$4:$4,1,0)</f>
        <v>HEMCPF</v>
      </c>
      <c r="AD1596" s="59">
        <f>+Z1596*10^7</f>
        <v>1071.1300000000001</v>
      </c>
    </row>
    <row r="1597" spans="1:30">
      <c r="A1597" s="60">
        <f>IFERROR(VLOOKUP(J1597,'TB mapping'!A:D,4,0),0)</f>
        <v>0</v>
      </c>
      <c r="B1597" s="60">
        <f>IFERROR(VLOOKUP(J1597,'TB mapping'!A:C,3,0),0)</f>
        <v>5.5</v>
      </c>
      <c r="C1597" s="60" t="str">
        <f t="shared" si="78"/>
        <v>HEMCPF0</v>
      </c>
      <c r="D1597" s="60" t="str">
        <f t="shared" si="79"/>
        <v>HEMCPF5.5</v>
      </c>
      <c r="E1597" s="54" t="s">
        <v>790</v>
      </c>
      <c r="F1597" s="54" t="s">
        <v>2077</v>
      </c>
      <c r="G1597" s="54" t="s">
        <v>2078</v>
      </c>
      <c r="H1597" s="55">
        <v>460000</v>
      </c>
      <c r="I1597" s="54" t="s">
        <v>839</v>
      </c>
      <c r="J1597" s="55">
        <v>460143</v>
      </c>
      <c r="K1597" s="55">
        <v>0</v>
      </c>
      <c r="L1597" s="54" t="s">
        <v>1002</v>
      </c>
      <c r="M1597" s="54" t="s">
        <v>793</v>
      </c>
      <c r="N1597" s="55">
        <v>-108.99</v>
      </c>
      <c r="O1597" s="55">
        <v>0</v>
      </c>
      <c r="P1597" s="55">
        <v>-957.51</v>
      </c>
      <c r="Q1597" s="55">
        <v>0</v>
      </c>
      <c r="R1597" s="55">
        <v>-1066.5</v>
      </c>
      <c r="S1597" s="55">
        <v>0</v>
      </c>
      <c r="T1597" s="55">
        <v>-108.99</v>
      </c>
      <c r="U1597" s="55">
        <v>0</v>
      </c>
      <c r="V1597" s="55">
        <v>-957.51</v>
      </c>
      <c r="W1597" s="55">
        <v>0</v>
      </c>
      <c r="X1597" s="55">
        <v>-1066.5</v>
      </c>
      <c r="Y1597" s="55">
        <v>0</v>
      </c>
      <c r="Z1597" s="61">
        <f t="shared" si="80"/>
        <v>-9.5750999999999999E-5</v>
      </c>
      <c r="AA1597" s="59" t="str">
        <f>HLOOKUP(F1597,'HY Financials'!$4:$4,1,0)</f>
        <v>HEMCPF</v>
      </c>
      <c r="AD1597" s="59">
        <f>+Z1597*10^7</f>
        <v>-957.51</v>
      </c>
    </row>
    <row r="1598" spans="1:30">
      <c r="A1598" s="60">
        <f>IFERROR(VLOOKUP(J1598,'TB mapping'!A:D,4,0),0)</f>
        <v>0</v>
      </c>
      <c r="B1598" s="60">
        <f>IFERROR(VLOOKUP(J1598,'TB mapping'!A:C,3,0),0)</f>
        <v>5.5</v>
      </c>
      <c r="C1598" s="60" t="str">
        <f t="shared" si="78"/>
        <v>HEMCPF0</v>
      </c>
      <c r="D1598" s="60" t="str">
        <f t="shared" si="79"/>
        <v>HEMCPF5.5</v>
      </c>
      <c r="E1598" s="54" t="s">
        <v>790</v>
      </c>
      <c r="F1598" s="54" t="s">
        <v>2077</v>
      </c>
      <c r="G1598" s="54" t="s">
        <v>2078</v>
      </c>
      <c r="H1598" s="55">
        <v>460000</v>
      </c>
      <c r="I1598" s="54" t="s">
        <v>839</v>
      </c>
      <c r="J1598" s="55">
        <v>460144</v>
      </c>
      <c r="K1598" s="55">
        <v>0</v>
      </c>
      <c r="L1598" s="54" t="s">
        <v>1067</v>
      </c>
      <c r="M1598" s="54" t="s">
        <v>793</v>
      </c>
      <c r="N1598" s="55">
        <v>0</v>
      </c>
      <c r="O1598" s="55">
        <v>0</v>
      </c>
      <c r="P1598" s="55">
        <v>0</v>
      </c>
      <c r="Q1598" s="55">
        <v>195.68</v>
      </c>
      <c r="R1598" s="55">
        <v>0</v>
      </c>
      <c r="S1598" s="55">
        <v>195.68</v>
      </c>
      <c r="T1598" s="55">
        <v>0</v>
      </c>
      <c r="U1598" s="55">
        <v>0</v>
      </c>
      <c r="V1598" s="55">
        <v>0</v>
      </c>
      <c r="W1598" s="55">
        <v>195.68</v>
      </c>
      <c r="X1598" s="55">
        <v>0</v>
      </c>
      <c r="Y1598" s="55">
        <v>195.68</v>
      </c>
      <c r="Z1598" s="61">
        <f t="shared" si="80"/>
        <v>1.9568E-5</v>
      </c>
      <c r="AA1598" s="59" t="str">
        <f>HLOOKUP(F1598,'HY Financials'!$4:$4,1,0)</f>
        <v>HEMCPF</v>
      </c>
      <c r="AD1598" s="59">
        <f>+Z1598*10^7</f>
        <v>195.68</v>
      </c>
    </row>
    <row r="1599" spans="1:30">
      <c r="A1599" s="60">
        <f>IFERROR(VLOOKUP(J1599,'TB mapping'!A:D,4,0),0)</f>
        <v>0</v>
      </c>
      <c r="B1599" s="60">
        <f>IFERROR(VLOOKUP(J1599,'TB mapping'!A:C,3,0),0)</f>
        <v>5.3</v>
      </c>
      <c r="C1599" s="60" t="str">
        <f t="shared" si="78"/>
        <v>HEMCPF0</v>
      </c>
      <c r="D1599" s="60" t="str">
        <f t="shared" si="79"/>
        <v>HEMCPF5.3</v>
      </c>
      <c r="E1599" s="54" t="s">
        <v>790</v>
      </c>
      <c r="F1599" s="54" t="s">
        <v>2077</v>
      </c>
      <c r="G1599" s="54" t="s">
        <v>2078</v>
      </c>
      <c r="H1599" s="55">
        <v>510000</v>
      </c>
      <c r="I1599" s="54" t="s">
        <v>842</v>
      </c>
      <c r="J1599" s="55">
        <v>511100</v>
      </c>
      <c r="K1599" s="55">
        <v>0</v>
      </c>
      <c r="L1599" s="54" t="s">
        <v>1003</v>
      </c>
      <c r="M1599" s="54" t="s">
        <v>793</v>
      </c>
      <c r="N1599" s="55">
        <v>0</v>
      </c>
      <c r="O1599" s="55">
        <v>0</v>
      </c>
      <c r="P1599" s="55">
        <v>-52590321.740000002</v>
      </c>
      <c r="Q1599" s="55">
        <v>0</v>
      </c>
      <c r="R1599" s="55">
        <v>-52590321.740000002</v>
      </c>
      <c r="S1599" s="55">
        <v>0</v>
      </c>
      <c r="T1599" s="55">
        <v>0</v>
      </c>
      <c r="U1599" s="55">
        <v>0</v>
      </c>
      <c r="V1599" s="55">
        <v>-52590321.740000002</v>
      </c>
      <c r="W1599" s="55">
        <v>0</v>
      </c>
      <c r="X1599" s="55">
        <v>-52590321.740000002</v>
      </c>
      <c r="Y1599" s="55">
        <v>0</v>
      </c>
      <c r="Z1599" s="61">
        <f t="shared" si="80"/>
        <v>-5.2590321740000006</v>
      </c>
      <c r="AA1599" s="59" t="str">
        <f>HLOOKUP(F1599,'HY Financials'!$4:$4,1,0)</f>
        <v>HEMCPF</v>
      </c>
    </row>
    <row r="1600" spans="1:30">
      <c r="A1600" s="60">
        <f>IFERROR(VLOOKUP(J1600,'TB mapping'!A:D,4,0),0)</f>
        <v>0</v>
      </c>
      <c r="B1600" s="60">
        <f>IFERROR(VLOOKUP(J1600,'TB mapping'!A:C,3,0),0)</f>
        <v>5.3</v>
      </c>
      <c r="C1600" s="60" t="str">
        <f t="shared" si="78"/>
        <v>HEMCPF0</v>
      </c>
      <c r="D1600" s="60" t="str">
        <f t="shared" si="79"/>
        <v>HEMCPF5.3</v>
      </c>
      <c r="E1600" s="54" t="s">
        <v>790</v>
      </c>
      <c r="F1600" s="54" t="s">
        <v>2077</v>
      </c>
      <c r="G1600" s="54" t="s">
        <v>2078</v>
      </c>
      <c r="H1600" s="55">
        <v>510000</v>
      </c>
      <c r="I1600" s="54" t="s">
        <v>842</v>
      </c>
      <c r="J1600" s="55">
        <v>512247</v>
      </c>
      <c r="K1600" s="55">
        <v>0</v>
      </c>
      <c r="L1600" s="54" t="s">
        <v>1348</v>
      </c>
      <c r="M1600" s="54" t="s">
        <v>793</v>
      </c>
      <c r="N1600" s="55">
        <v>0</v>
      </c>
      <c r="O1600" s="55">
        <v>0</v>
      </c>
      <c r="P1600" s="55">
        <v>-4763.9800000000005</v>
      </c>
      <c r="Q1600" s="55">
        <v>0</v>
      </c>
      <c r="R1600" s="55">
        <v>-4763.9800000000005</v>
      </c>
      <c r="S1600" s="55">
        <v>0</v>
      </c>
      <c r="T1600" s="55">
        <v>0</v>
      </c>
      <c r="U1600" s="55">
        <v>0</v>
      </c>
      <c r="V1600" s="55">
        <v>-4763.9800000000005</v>
      </c>
      <c r="W1600" s="55">
        <v>0</v>
      </c>
      <c r="X1600" s="55">
        <v>-4763.9800000000005</v>
      </c>
      <c r="Y1600" s="55">
        <v>0</v>
      </c>
      <c r="Z1600" s="61">
        <f t="shared" si="80"/>
        <v>-4.7639800000000006E-4</v>
      </c>
      <c r="AA1600" s="59" t="str">
        <f>HLOOKUP(F1600,'HY Financials'!$4:$4,1,0)</f>
        <v>HEMCPF</v>
      </c>
    </row>
    <row r="1601" spans="1:27">
      <c r="A1601" s="60">
        <f>IFERROR(VLOOKUP(J1601,'TB mapping'!A:D,4,0),0)</f>
        <v>0</v>
      </c>
      <c r="B1601" s="60">
        <f>IFERROR(VLOOKUP(J1601,'TB mapping'!A:C,3,0),0)</f>
        <v>6.4</v>
      </c>
      <c r="C1601" s="60" t="str">
        <f t="shared" si="78"/>
        <v>HEMCPF0</v>
      </c>
      <c r="D1601" s="60" t="str">
        <f t="shared" si="79"/>
        <v>HEMCPF6.4</v>
      </c>
      <c r="E1601" s="54" t="s">
        <v>790</v>
      </c>
      <c r="F1601" s="54" t="s">
        <v>2077</v>
      </c>
      <c r="G1601" s="54" t="s">
        <v>2078</v>
      </c>
      <c r="H1601" s="55">
        <v>550000</v>
      </c>
      <c r="I1601" s="54" t="s">
        <v>846</v>
      </c>
      <c r="J1601" s="392">
        <v>553105</v>
      </c>
      <c r="K1601" s="55">
        <v>0</v>
      </c>
      <c r="L1601" s="54" t="s">
        <v>945</v>
      </c>
      <c r="M1601" s="54" t="s">
        <v>793</v>
      </c>
      <c r="N1601" s="55">
        <v>0</v>
      </c>
      <c r="O1601" s="55">
        <v>0</v>
      </c>
      <c r="P1601" s="55">
        <v>-231839.01</v>
      </c>
      <c r="Q1601" s="55">
        <v>0</v>
      </c>
      <c r="R1601" s="55">
        <v>-231839.01</v>
      </c>
      <c r="S1601" s="55">
        <v>0</v>
      </c>
      <c r="T1601" s="55">
        <v>0</v>
      </c>
      <c r="U1601" s="55">
        <v>0</v>
      </c>
      <c r="V1601" s="55">
        <v>-231839.01</v>
      </c>
      <c r="W1601" s="55">
        <v>0</v>
      </c>
      <c r="X1601" s="55">
        <v>-231839.01</v>
      </c>
      <c r="Y1601" s="55">
        <v>0</v>
      </c>
      <c r="Z1601" s="61">
        <f t="shared" si="80"/>
        <v>-2.3183901E-2</v>
      </c>
      <c r="AA1601" s="59" t="str">
        <f>HLOOKUP(F1601,'HY Financials'!$4:$4,1,0)</f>
        <v>HEMCPF</v>
      </c>
    </row>
    <row r="1602" spans="1:27">
      <c r="A1602" s="60">
        <f>IFERROR(VLOOKUP(J1602,'TB mapping'!A:D,4,0),0)</f>
        <v>0</v>
      </c>
      <c r="B1602" s="60">
        <f>IFERROR(VLOOKUP(J1602,'TB mapping'!A:C,3,0),0)</f>
        <v>6.4</v>
      </c>
      <c r="C1602" s="60" t="str">
        <f t="shared" si="78"/>
        <v>HEMCPF0</v>
      </c>
      <c r="D1602" s="60" t="str">
        <f t="shared" si="79"/>
        <v>HEMCPF6.4</v>
      </c>
      <c r="E1602" s="54" t="s">
        <v>790</v>
      </c>
      <c r="F1602" s="54" t="s">
        <v>2077</v>
      </c>
      <c r="G1602" s="54" t="s">
        <v>2078</v>
      </c>
      <c r="H1602" s="55">
        <v>550000</v>
      </c>
      <c r="I1602" s="54" t="s">
        <v>846</v>
      </c>
      <c r="J1602" s="392">
        <v>553107</v>
      </c>
      <c r="K1602" s="55">
        <v>0</v>
      </c>
      <c r="L1602" s="54" t="s">
        <v>847</v>
      </c>
      <c r="M1602" s="54" t="s">
        <v>793</v>
      </c>
      <c r="N1602" s="55">
        <v>0</v>
      </c>
      <c r="O1602" s="55">
        <v>0</v>
      </c>
      <c r="P1602" s="55">
        <v>-495292.1</v>
      </c>
      <c r="Q1602" s="55">
        <v>0</v>
      </c>
      <c r="R1602" s="55">
        <v>-495292.1</v>
      </c>
      <c r="S1602" s="55">
        <v>0</v>
      </c>
      <c r="T1602" s="55">
        <v>0</v>
      </c>
      <c r="U1602" s="55">
        <v>0</v>
      </c>
      <c r="V1602" s="55">
        <v>-495292.1</v>
      </c>
      <c r="W1602" s="55">
        <v>0</v>
      </c>
      <c r="X1602" s="55">
        <v>-495292.1</v>
      </c>
      <c r="Y1602" s="55">
        <v>0</v>
      </c>
      <c r="Z1602" s="61">
        <f t="shared" si="80"/>
        <v>-4.9529209999999997E-2</v>
      </c>
      <c r="AA1602" s="59" t="str">
        <f>HLOOKUP(F1602,'HY Financials'!$4:$4,1,0)</f>
        <v>HEMCPF</v>
      </c>
    </row>
    <row r="1603" spans="1:27">
      <c r="A1603" s="60">
        <f>IFERROR(VLOOKUP(J1603,'TB mapping'!A:D,4,0),0)</f>
        <v>0</v>
      </c>
      <c r="B1603" s="60">
        <f>IFERROR(VLOOKUP(J1603,'TB mapping'!A:C,3,0),0)</f>
        <v>6.4</v>
      </c>
      <c r="C1603" s="60" t="str">
        <f t="shared" si="78"/>
        <v>HEMCPF0</v>
      </c>
      <c r="D1603" s="60" t="str">
        <f t="shared" si="79"/>
        <v>HEMCPF6.4</v>
      </c>
      <c r="E1603" s="54" t="s">
        <v>790</v>
      </c>
      <c r="F1603" s="54" t="s">
        <v>2077</v>
      </c>
      <c r="G1603" s="54" t="s">
        <v>2078</v>
      </c>
      <c r="H1603" s="55">
        <v>550000</v>
      </c>
      <c r="I1603" s="54" t="s">
        <v>846</v>
      </c>
      <c r="J1603" s="392">
        <v>553117</v>
      </c>
      <c r="K1603" s="55">
        <v>0</v>
      </c>
      <c r="L1603" s="54" t="s">
        <v>848</v>
      </c>
      <c r="M1603" s="54" t="s">
        <v>793</v>
      </c>
      <c r="N1603" s="55">
        <v>0</v>
      </c>
      <c r="O1603" s="55">
        <v>0</v>
      </c>
      <c r="P1603" s="55">
        <v>-153838.99</v>
      </c>
      <c r="Q1603" s="55">
        <v>0</v>
      </c>
      <c r="R1603" s="55">
        <v>-153838.99</v>
      </c>
      <c r="S1603" s="55">
        <v>0</v>
      </c>
      <c r="T1603" s="55">
        <v>0</v>
      </c>
      <c r="U1603" s="55">
        <v>0</v>
      </c>
      <c r="V1603" s="55">
        <v>-153838.99</v>
      </c>
      <c r="W1603" s="55">
        <v>0</v>
      </c>
      <c r="X1603" s="55">
        <v>-153838.99</v>
      </c>
      <c r="Y1603" s="55">
        <v>0</v>
      </c>
      <c r="Z1603" s="61">
        <f t="shared" si="80"/>
        <v>-1.5383898999999999E-2</v>
      </c>
      <c r="AA1603" s="59" t="str">
        <f>HLOOKUP(F1603,'HY Financials'!$4:$4,1,0)</f>
        <v>HEMCPF</v>
      </c>
    </row>
    <row r="1604" spans="1:27">
      <c r="A1604" s="60">
        <f>IFERROR(VLOOKUP(J1604,'TB mapping'!A:D,4,0),0)</f>
        <v>0</v>
      </c>
      <c r="B1604" s="60">
        <f>IFERROR(VLOOKUP(J1604,'TB mapping'!A:C,3,0),0)</f>
        <v>6.4</v>
      </c>
      <c r="C1604" s="60" t="str">
        <f t="shared" ref="C1604:C1667" si="81">F1604&amp;A1604</f>
        <v>HEMCPF0</v>
      </c>
      <c r="D1604" s="60" t="str">
        <f t="shared" ref="D1604:D1667" si="82">F1604&amp;B1604</f>
        <v>HEMCPF6.4</v>
      </c>
      <c r="E1604" s="54" t="s">
        <v>790</v>
      </c>
      <c r="F1604" s="54" t="s">
        <v>2077</v>
      </c>
      <c r="G1604" s="54" t="s">
        <v>2078</v>
      </c>
      <c r="H1604" s="55">
        <v>550000</v>
      </c>
      <c r="I1604" s="54" t="s">
        <v>846</v>
      </c>
      <c r="J1604" s="392">
        <v>553129</v>
      </c>
      <c r="K1604" s="55">
        <v>0</v>
      </c>
      <c r="L1604" s="54" t="s">
        <v>849</v>
      </c>
      <c r="M1604" s="54" t="s">
        <v>793</v>
      </c>
      <c r="N1604" s="55">
        <v>0</v>
      </c>
      <c r="O1604" s="55">
        <v>0</v>
      </c>
      <c r="P1604" s="55">
        <v>-5714972.3399999999</v>
      </c>
      <c r="Q1604" s="55">
        <v>0</v>
      </c>
      <c r="R1604" s="55">
        <v>-5714972.3399999999</v>
      </c>
      <c r="S1604" s="55">
        <v>0</v>
      </c>
      <c r="T1604" s="55">
        <v>0</v>
      </c>
      <c r="U1604" s="55">
        <v>0</v>
      </c>
      <c r="V1604" s="55">
        <v>-5714972.3399999999</v>
      </c>
      <c r="W1604" s="55">
        <v>0</v>
      </c>
      <c r="X1604" s="55">
        <v>-5714972.3399999999</v>
      </c>
      <c r="Y1604" s="55">
        <v>0</v>
      </c>
      <c r="Z1604" s="61">
        <f t="shared" ref="Z1604:Z1667" si="83">IF(I1604="Issue Capital",(X1604+Y1604)/10000000,(V1604+W1604)/10000000)</f>
        <v>-0.57149723399999997</v>
      </c>
      <c r="AA1604" s="59" t="str">
        <f>HLOOKUP(F1604,'HY Financials'!$4:$4,1,0)</f>
        <v>HEMCPF</v>
      </c>
    </row>
    <row r="1605" spans="1:27">
      <c r="A1605" s="60">
        <f>IFERROR(VLOOKUP(J1605,'TB mapping'!A:D,4,0),0)</f>
        <v>6.3</v>
      </c>
      <c r="B1605" s="60">
        <f>IFERROR(VLOOKUP(J1605,'TB mapping'!A:C,3,0),0)</f>
        <v>6.4</v>
      </c>
      <c r="C1605" s="60" t="str">
        <f t="shared" si="81"/>
        <v>HEMCPF6.3</v>
      </c>
      <c r="D1605" s="60" t="str">
        <f t="shared" si="82"/>
        <v>HEMCPF6.4</v>
      </c>
      <c r="E1605" s="54" t="s">
        <v>790</v>
      </c>
      <c r="F1605" s="54" t="s">
        <v>2077</v>
      </c>
      <c r="G1605" s="54" t="s">
        <v>2078</v>
      </c>
      <c r="H1605" s="55">
        <v>550000</v>
      </c>
      <c r="I1605" s="54" t="s">
        <v>846</v>
      </c>
      <c r="J1605" s="392">
        <v>553131</v>
      </c>
      <c r="K1605" s="55">
        <v>0</v>
      </c>
      <c r="L1605" s="54" t="s">
        <v>132</v>
      </c>
      <c r="M1605" s="54" t="s">
        <v>793</v>
      </c>
      <c r="N1605" s="55">
        <v>0</v>
      </c>
      <c r="O1605" s="55">
        <v>0</v>
      </c>
      <c r="P1605" s="55">
        <v>-150339</v>
      </c>
      <c r="Q1605" s="55">
        <v>0</v>
      </c>
      <c r="R1605" s="55">
        <v>-150339</v>
      </c>
      <c r="S1605" s="55">
        <v>0</v>
      </c>
      <c r="T1605" s="55">
        <v>0</v>
      </c>
      <c r="U1605" s="55">
        <v>0</v>
      </c>
      <c r="V1605" s="55">
        <v>-150339</v>
      </c>
      <c r="W1605" s="55">
        <v>0</v>
      </c>
      <c r="X1605" s="55">
        <v>-150339</v>
      </c>
      <c r="Y1605" s="55">
        <v>0</v>
      </c>
      <c r="Z1605" s="61">
        <f t="shared" si="83"/>
        <v>-1.5033899999999999E-2</v>
      </c>
      <c r="AA1605" s="59" t="str">
        <f>HLOOKUP(F1605,'HY Financials'!$4:$4,1,0)</f>
        <v>HEMCPF</v>
      </c>
    </row>
    <row r="1606" spans="1:27">
      <c r="A1606" s="60">
        <f>IFERROR(VLOOKUP(J1606,'TB mapping'!A:D,4,0),0)</f>
        <v>0</v>
      </c>
      <c r="B1606" s="60">
        <f>IFERROR(VLOOKUP(J1606,'TB mapping'!A:C,3,0),0)</f>
        <v>6.4</v>
      </c>
      <c r="C1606" s="60" t="str">
        <f t="shared" si="81"/>
        <v>HEMCPF0</v>
      </c>
      <c r="D1606" s="60" t="str">
        <f t="shared" si="82"/>
        <v>HEMCPF6.4</v>
      </c>
      <c r="E1606" s="54" t="s">
        <v>790</v>
      </c>
      <c r="F1606" s="54" t="s">
        <v>2077</v>
      </c>
      <c r="G1606" s="54" t="s">
        <v>2078</v>
      </c>
      <c r="H1606" s="55">
        <v>550000</v>
      </c>
      <c r="I1606" s="54" t="s">
        <v>846</v>
      </c>
      <c r="J1606" s="392">
        <v>553141</v>
      </c>
      <c r="K1606" s="55">
        <v>0</v>
      </c>
      <c r="L1606" s="54" t="s">
        <v>946</v>
      </c>
      <c r="M1606" s="54" t="s">
        <v>793</v>
      </c>
      <c r="N1606" s="55">
        <v>0</v>
      </c>
      <c r="O1606" s="55">
        <v>0</v>
      </c>
      <c r="P1606" s="55">
        <v>-238620.25</v>
      </c>
      <c r="Q1606" s="55">
        <v>0</v>
      </c>
      <c r="R1606" s="55">
        <v>-238620.25</v>
      </c>
      <c r="S1606" s="55">
        <v>0</v>
      </c>
      <c r="T1606" s="55">
        <v>0</v>
      </c>
      <c r="U1606" s="55">
        <v>0</v>
      </c>
      <c r="V1606" s="55">
        <v>-238620.25</v>
      </c>
      <c r="W1606" s="55">
        <v>0</v>
      </c>
      <c r="X1606" s="55">
        <v>-238620.25</v>
      </c>
      <c r="Y1606" s="55">
        <v>0</v>
      </c>
      <c r="Z1606" s="61">
        <f t="shared" si="83"/>
        <v>-2.3862024999999999E-2</v>
      </c>
      <c r="AA1606" s="59" t="str">
        <f>HLOOKUP(F1606,'HY Financials'!$4:$4,1,0)</f>
        <v>HEMCPF</v>
      </c>
    </row>
    <row r="1607" spans="1:27">
      <c r="A1607" s="60">
        <f>IFERROR(VLOOKUP(J1607,'TB mapping'!A:D,4,0),0)</f>
        <v>0</v>
      </c>
      <c r="B1607" s="60">
        <f>IFERROR(VLOOKUP(J1607,'TB mapping'!A:C,3,0),0)</f>
        <v>6.4</v>
      </c>
      <c r="C1607" s="60" t="str">
        <f t="shared" si="81"/>
        <v>HEMCPF0</v>
      </c>
      <c r="D1607" s="60" t="str">
        <f t="shared" si="82"/>
        <v>HEMCPF6.4</v>
      </c>
      <c r="E1607" s="54" t="s">
        <v>790</v>
      </c>
      <c r="F1607" s="54" t="s">
        <v>2077</v>
      </c>
      <c r="G1607" s="54" t="s">
        <v>2078</v>
      </c>
      <c r="H1607" s="55">
        <v>550000</v>
      </c>
      <c r="I1607" s="54" t="s">
        <v>846</v>
      </c>
      <c r="J1607" s="392">
        <v>553171</v>
      </c>
      <c r="K1607" s="55">
        <v>0</v>
      </c>
      <c r="L1607" s="54" t="s">
        <v>850</v>
      </c>
      <c r="M1607" s="54" t="s">
        <v>793</v>
      </c>
      <c r="N1607" s="55">
        <v>-50525.599999999999</v>
      </c>
      <c r="O1607" s="55">
        <v>0</v>
      </c>
      <c r="P1607" s="55">
        <v>-1273263.06</v>
      </c>
      <c r="Q1607" s="55">
        <v>0</v>
      </c>
      <c r="R1607" s="55">
        <v>-1323788.6600000001</v>
      </c>
      <c r="S1607" s="55">
        <v>0</v>
      </c>
      <c r="T1607" s="55">
        <v>-50525.599999999999</v>
      </c>
      <c r="U1607" s="55">
        <v>0</v>
      </c>
      <c r="V1607" s="55">
        <v>-1273263.06</v>
      </c>
      <c r="W1607" s="55">
        <v>0</v>
      </c>
      <c r="X1607" s="55">
        <v>-1323788.6600000001</v>
      </c>
      <c r="Y1607" s="55">
        <v>0</v>
      </c>
      <c r="Z1607" s="61">
        <f t="shared" si="83"/>
        <v>-0.127326306</v>
      </c>
      <c r="AA1607" s="59" t="str">
        <f>HLOOKUP(F1607,'HY Financials'!$4:$4,1,0)</f>
        <v>HEMCPF</v>
      </c>
    </row>
    <row r="1608" spans="1:27">
      <c r="A1608" s="60">
        <f>IFERROR(VLOOKUP(J1608,'TB mapping'!A:D,4,0),0)</f>
        <v>0</v>
      </c>
      <c r="B1608" s="60">
        <f>IFERROR(VLOOKUP(J1608,'TB mapping'!A:C,3,0),0)</f>
        <v>6.4</v>
      </c>
      <c r="C1608" s="60" t="str">
        <f t="shared" si="81"/>
        <v>HEMCPF0</v>
      </c>
      <c r="D1608" s="60" t="str">
        <f t="shared" si="82"/>
        <v>HEMCPF6.4</v>
      </c>
      <c r="E1608" s="54" t="s">
        <v>790</v>
      </c>
      <c r="F1608" s="54" t="s">
        <v>2077</v>
      </c>
      <c r="G1608" s="54" t="s">
        <v>2078</v>
      </c>
      <c r="H1608" s="55">
        <v>550000</v>
      </c>
      <c r="I1608" s="54" t="s">
        <v>846</v>
      </c>
      <c r="J1608" s="392">
        <v>553176</v>
      </c>
      <c r="K1608" s="55">
        <v>0</v>
      </c>
      <c r="L1608" s="54" t="s">
        <v>1486</v>
      </c>
      <c r="M1608" s="54" t="s">
        <v>793</v>
      </c>
      <c r="N1608" s="55">
        <v>-109133.72</v>
      </c>
      <c r="O1608" s="55">
        <v>0</v>
      </c>
      <c r="P1608" s="55">
        <v>-276978.66000000003</v>
      </c>
      <c r="Q1608" s="55">
        <v>0</v>
      </c>
      <c r="R1608" s="55">
        <v>-386112.38</v>
      </c>
      <c r="S1608" s="55">
        <v>0</v>
      </c>
      <c r="T1608" s="55">
        <v>-109133.72</v>
      </c>
      <c r="U1608" s="55">
        <v>0</v>
      </c>
      <c r="V1608" s="55">
        <v>-276978.66000000003</v>
      </c>
      <c r="W1608" s="55">
        <v>0</v>
      </c>
      <c r="X1608" s="55">
        <v>-386112.38</v>
      </c>
      <c r="Y1608" s="55">
        <v>0</v>
      </c>
      <c r="Z1608" s="61">
        <f t="shared" si="83"/>
        <v>-2.7697866000000002E-2</v>
      </c>
      <c r="AA1608" s="59" t="str">
        <f>HLOOKUP(F1608,'HY Financials'!$4:$4,1,0)</f>
        <v>HEMCPF</v>
      </c>
    </row>
    <row r="1609" spans="1:27">
      <c r="A1609" s="60">
        <f>IFERROR(VLOOKUP(J1609,'TB mapping'!A:D,4,0),0)</f>
        <v>0</v>
      </c>
      <c r="B1609" s="60">
        <f>IFERROR(VLOOKUP(J1609,'TB mapping'!A:C,3,0),0)</f>
        <v>6.4</v>
      </c>
      <c r="C1609" s="60" t="str">
        <f t="shared" si="81"/>
        <v>HEMCPF0</v>
      </c>
      <c r="D1609" s="60" t="str">
        <f t="shared" si="82"/>
        <v>HEMCPF6.4</v>
      </c>
      <c r="E1609" s="54" t="s">
        <v>790</v>
      </c>
      <c r="F1609" s="54" t="s">
        <v>2077</v>
      </c>
      <c r="G1609" s="54" t="s">
        <v>2078</v>
      </c>
      <c r="H1609" s="55">
        <v>550000</v>
      </c>
      <c r="I1609" s="54" t="s">
        <v>846</v>
      </c>
      <c r="J1609" s="392">
        <v>553190</v>
      </c>
      <c r="K1609" s="55">
        <v>0</v>
      </c>
      <c r="L1609" s="54" t="s">
        <v>852</v>
      </c>
      <c r="M1609" s="54" t="s">
        <v>793</v>
      </c>
      <c r="N1609" s="55">
        <v>-479986.79</v>
      </c>
      <c r="O1609" s="55">
        <v>0</v>
      </c>
      <c r="P1609" s="55">
        <v>-2227363.2400000002</v>
      </c>
      <c r="Q1609" s="55">
        <v>0</v>
      </c>
      <c r="R1609" s="55">
        <v>-2707350.03</v>
      </c>
      <c r="S1609" s="55">
        <v>0</v>
      </c>
      <c r="T1609" s="55">
        <v>-479986.79</v>
      </c>
      <c r="U1609" s="55">
        <v>0</v>
      </c>
      <c r="V1609" s="55">
        <v>-2227363.2400000002</v>
      </c>
      <c r="W1609" s="55">
        <v>0</v>
      </c>
      <c r="X1609" s="55">
        <v>-2707350.03</v>
      </c>
      <c r="Y1609" s="55">
        <v>0</v>
      </c>
      <c r="Z1609" s="61">
        <f t="shared" si="83"/>
        <v>-0.22273632400000001</v>
      </c>
      <c r="AA1609" s="59" t="str">
        <f>HLOOKUP(F1609,'HY Financials'!$4:$4,1,0)</f>
        <v>HEMCPF</v>
      </c>
    </row>
    <row r="1610" spans="1:27">
      <c r="A1610" s="60">
        <f>IFERROR(VLOOKUP(J1610,'TB mapping'!A:D,4,0),0)</f>
        <v>6.1</v>
      </c>
      <c r="B1610" s="60">
        <f>IFERROR(VLOOKUP(J1610,'TB mapping'!A:C,3,0),0)</f>
        <v>6.4</v>
      </c>
      <c r="C1610" s="60" t="str">
        <f t="shared" si="81"/>
        <v>HEMCPF6.1</v>
      </c>
      <c r="D1610" s="60" t="str">
        <f t="shared" si="82"/>
        <v>HEMCPF6.4</v>
      </c>
      <c r="E1610" s="54" t="s">
        <v>790</v>
      </c>
      <c r="F1610" s="54" t="s">
        <v>2077</v>
      </c>
      <c r="G1610" s="54" t="s">
        <v>2078</v>
      </c>
      <c r="H1610" s="55">
        <v>550000</v>
      </c>
      <c r="I1610" s="54" t="s">
        <v>846</v>
      </c>
      <c r="J1610" s="392">
        <v>553202</v>
      </c>
      <c r="K1610" s="55">
        <v>0</v>
      </c>
      <c r="L1610" s="54" t="s">
        <v>853</v>
      </c>
      <c r="M1610" s="54" t="s">
        <v>793</v>
      </c>
      <c r="N1610" s="55">
        <v>-3211510.25</v>
      </c>
      <c r="O1610" s="55">
        <v>0</v>
      </c>
      <c r="P1610" s="55">
        <v>-64251400.729999997</v>
      </c>
      <c r="Q1610" s="55">
        <v>0</v>
      </c>
      <c r="R1610" s="55">
        <v>-67462910.980000004</v>
      </c>
      <c r="S1610" s="55">
        <v>0</v>
      </c>
      <c r="T1610" s="55">
        <v>-3211510.25</v>
      </c>
      <c r="U1610" s="55">
        <v>0</v>
      </c>
      <c r="V1610" s="55">
        <v>-64251400.729999997</v>
      </c>
      <c r="W1610" s="55">
        <v>0</v>
      </c>
      <c r="X1610" s="55">
        <v>-67462910.980000004</v>
      </c>
      <c r="Y1610" s="55">
        <v>0</v>
      </c>
      <c r="Z1610" s="61">
        <f t="shared" si="83"/>
        <v>-6.4251400729999997</v>
      </c>
      <c r="AA1610" s="59" t="str">
        <f>HLOOKUP(F1610,'HY Financials'!$4:$4,1,0)</f>
        <v>HEMCPF</v>
      </c>
    </row>
    <row r="1611" spans="1:27">
      <c r="A1611" s="60">
        <f>IFERROR(VLOOKUP(J1611,'TB mapping'!A:D,4,0),0)</f>
        <v>0</v>
      </c>
      <c r="B1611" s="60">
        <f>IFERROR(VLOOKUP(J1611,'TB mapping'!A:C,3,0),0)</f>
        <v>6.4</v>
      </c>
      <c r="C1611" s="60" t="str">
        <f t="shared" si="81"/>
        <v>HEMCPF0</v>
      </c>
      <c r="D1611" s="60" t="str">
        <f t="shared" si="82"/>
        <v>HEMCPF6.4</v>
      </c>
      <c r="E1611" s="54" t="s">
        <v>790</v>
      </c>
      <c r="F1611" s="54" t="s">
        <v>2077</v>
      </c>
      <c r="G1611" s="54" t="s">
        <v>2078</v>
      </c>
      <c r="H1611" s="55">
        <v>550000</v>
      </c>
      <c r="I1611" s="54" t="s">
        <v>846</v>
      </c>
      <c r="J1611" s="392">
        <v>553900</v>
      </c>
      <c r="K1611" s="55">
        <v>0</v>
      </c>
      <c r="L1611" s="54" t="s">
        <v>1006</v>
      </c>
      <c r="M1611" s="54" t="s">
        <v>793</v>
      </c>
      <c r="N1611" s="55">
        <v>0</v>
      </c>
      <c r="O1611" s="55">
        <v>0</v>
      </c>
      <c r="P1611" s="55">
        <v>-1010226.59</v>
      </c>
      <c r="Q1611" s="55">
        <v>0</v>
      </c>
      <c r="R1611" s="55">
        <v>-1010226.59</v>
      </c>
      <c r="S1611" s="55">
        <v>0</v>
      </c>
      <c r="T1611" s="55">
        <v>0</v>
      </c>
      <c r="U1611" s="55">
        <v>0</v>
      </c>
      <c r="V1611" s="55">
        <v>-1010226.59</v>
      </c>
      <c r="W1611" s="55">
        <v>0</v>
      </c>
      <c r="X1611" s="55">
        <v>-1010226.59</v>
      </c>
      <c r="Y1611" s="55">
        <v>0</v>
      </c>
      <c r="Z1611" s="61">
        <f t="shared" si="83"/>
        <v>-0.101022659</v>
      </c>
      <c r="AA1611" s="59" t="str">
        <f>HLOOKUP(F1611,'HY Financials'!$4:$4,1,0)</f>
        <v>HEMCPF</v>
      </c>
    </row>
    <row r="1612" spans="1:27">
      <c r="A1612" s="60">
        <f>IFERROR(VLOOKUP(J1612,'TB mapping'!A:D,4,0),0)</f>
        <v>0</v>
      </c>
      <c r="B1612" s="60">
        <f>IFERROR(VLOOKUP(J1612,'TB mapping'!A:C,3,0),0)</f>
        <v>6.4</v>
      </c>
      <c r="C1612" s="60" t="str">
        <f t="shared" si="81"/>
        <v>HEMCPF0</v>
      </c>
      <c r="D1612" s="60" t="str">
        <f t="shared" si="82"/>
        <v>HEMCPF6.4</v>
      </c>
      <c r="E1612" s="54" t="s">
        <v>790</v>
      </c>
      <c r="F1612" s="54" t="s">
        <v>2077</v>
      </c>
      <c r="G1612" s="54" t="s">
        <v>2078</v>
      </c>
      <c r="H1612" s="55">
        <v>550000</v>
      </c>
      <c r="I1612" s="54" t="s">
        <v>846</v>
      </c>
      <c r="J1612" s="392">
        <v>555163</v>
      </c>
      <c r="K1612" s="55">
        <v>0</v>
      </c>
      <c r="L1612" s="54" t="s">
        <v>860</v>
      </c>
      <c r="M1612" s="54" t="s">
        <v>793</v>
      </c>
      <c r="N1612" s="55">
        <v>0</v>
      </c>
      <c r="O1612" s="55">
        <v>0</v>
      </c>
      <c r="P1612" s="55">
        <v>-10135.64</v>
      </c>
      <c r="Q1612" s="55">
        <v>0</v>
      </c>
      <c r="R1612" s="55">
        <v>-10135.64</v>
      </c>
      <c r="S1612" s="55">
        <v>0</v>
      </c>
      <c r="T1612" s="55">
        <v>0</v>
      </c>
      <c r="U1612" s="55">
        <v>0</v>
      </c>
      <c r="V1612" s="55">
        <v>-10135.64</v>
      </c>
      <c r="W1612" s="55">
        <v>0</v>
      </c>
      <c r="X1612" s="55">
        <v>-10135.64</v>
      </c>
      <c r="Y1612" s="55">
        <v>0</v>
      </c>
      <c r="Z1612" s="61">
        <f t="shared" si="83"/>
        <v>-1.013564E-3</v>
      </c>
      <c r="AA1612" s="59" t="str">
        <f>HLOOKUP(F1612,'HY Financials'!$4:$4,1,0)</f>
        <v>HEMCPF</v>
      </c>
    </row>
    <row r="1613" spans="1:27">
      <c r="A1613" s="60">
        <f>IFERROR(VLOOKUP(J1613,'TB mapping'!A:D,4,0),0)</f>
        <v>0</v>
      </c>
      <c r="B1613" s="60">
        <f>IFERROR(VLOOKUP(J1613,'TB mapping'!A:C,3,0),0)</f>
        <v>6.4</v>
      </c>
      <c r="C1613" s="60" t="str">
        <f t="shared" si="81"/>
        <v>HEMCPF0</v>
      </c>
      <c r="D1613" s="60" t="str">
        <f t="shared" si="82"/>
        <v>HEMCPF6.4</v>
      </c>
      <c r="E1613" s="54" t="s">
        <v>790</v>
      </c>
      <c r="F1613" s="54" t="s">
        <v>2077</v>
      </c>
      <c r="G1613" s="54" t="s">
        <v>2078</v>
      </c>
      <c r="H1613" s="55">
        <v>550000</v>
      </c>
      <c r="I1613" s="54" t="s">
        <v>846</v>
      </c>
      <c r="J1613" s="392">
        <v>555204</v>
      </c>
      <c r="K1613" s="55">
        <v>0</v>
      </c>
      <c r="L1613" s="54" t="s">
        <v>950</v>
      </c>
      <c r="M1613" s="54" t="s">
        <v>793</v>
      </c>
      <c r="N1613" s="55">
        <v>0</v>
      </c>
      <c r="O1613" s="55">
        <v>0</v>
      </c>
      <c r="P1613" s="55">
        <v>-478749.61</v>
      </c>
      <c r="Q1613" s="55">
        <v>0</v>
      </c>
      <c r="R1613" s="55">
        <v>-478749.61</v>
      </c>
      <c r="S1613" s="55">
        <v>0</v>
      </c>
      <c r="T1613" s="55">
        <v>0</v>
      </c>
      <c r="U1613" s="55">
        <v>0</v>
      </c>
      <c r="V1613" s="55">
        <v>-478749.61</v>
      </c>
      <c r="W1613" s="55">
        <v>0</v>
      </c>
      <c r="X1613" s="55">
        <v>-478749.61</v>
      </c>
      <c r="Y1613" s="55">
        <v>0</v>
      </c>
      <c r="Z1613" s="61">
        <f t="shared" si="83"/>
        <v>-4.7874961000000001E-2</v>
      </c>
      <c r="AA1613" s="59" t="str">
        <f>HLOOKUP(F1613,'HY Financials'!$4:$4,1,0)</f>
        <v>HEMCPF</v>
      </c>
    </row>
    <row r="1614" spans="1:27">
      <c r="A1614" s="60">
        <f>IFERROR(VLOOKUP(J1614,'TB mapping'!A:D,4,0),0)</f>
        <v>0</v>
      </c>
      <c r="B1614" s="60">
        <f>IFERROR(VLOOKUP(J1614,'TB mapping'!A:C,3,0),0)</f>
        <v>6.4</v>
      </c>
      <c r="C1614" s="60" t="str">
        <f t="shared" si="81"/>
        <v>HEMCPF0</v>
      </c>
      <c r="D1614" s="60" t="str">
        <f t="shared" si="82"/>
        <v>HEMCPF6.4</v>
      </c>
      <c r="E1614" s="54" t="s">
        <v>790</v>
      </c>
      <c r="F1614" s="54" t="s">
        <v>2077</v>
      </c>
      <c r="G1614" s="54" t="s">
        <v>2078</v>
      </c>
      <c r="H1614" s="55">
        <v>550000</v>
      </c>
      <c r="I1614" s="54" t="s">
        <v>846</v>
      </c>
      <c r="J1614" s="392">
        <v>555597</v>
      </c>
      <c r="K1614" s="55">
        <v>0</v>
      </c>
      <c r="L1614" s="54" t="s">
        <v>861</v>
      </c>
      <c r="M1614" s="54" t="s">
        <v>793</v>
      </c>
      <c r="N1614" s="55">
        <v>-122775.74</v>
      </c>
      <c r="O1614" s="55">
        <v>0</v>
      </c>
      <c r="P1614" s="55">
        <v>-3299804.89</v>
      </c>
      <c r="Q1614" s="55">
        <v>0</v>
      </c>
      <c r="R1614" s="55">
        <v>-3422580.63</v>
      </c>
      <c r="S1614" s="55">
        <v>0</v>
      </c>
      <c r="T1614" s="55">
        <v>-122775.74</v>
      </c>
      <c r="U1614" s="55">
        <v>0</v>
      </c>
      <c r="V1614" s="55">
        <v>-3299804.89</v>
      </c>
      <c r="W1614" s="55">
        <v>0</v>
      </c>
      <c r="X1614" s="55">
        <v>-3422580.63</v>
      </c>
      <c r="Y1614" s="55">
        <v>0</v>
      </c>
      <c r="Z1614" s="61">
        <f t="shared" si="83"/>
        <v>-0.32998048899999999</v>
      </c>
      <c r="AA1614" s="59" t="str">
        <f>HLOOKUP(F1614,'HY Financials'!$4:$4,1,0)</f>
        <v>HEMCPF</v>
      </c>
    </row>
    <row r="1615" spans="1:27">
      <c r="A1615" s="60">
        <f>IFERROR(VLOOKUP(J1615,'TB mapping'!A:D,4,0),0)</f>
        <v>0</v>
      </c>
      <c r="B1615" s="60">
        <f>IFERROR(VLOOKUP(J1615,'TB mapping'!A:C,3,0),0)</f>
        <v>6.4</v>
      </c>
      <c r="C1615" s="60" t="str">
        <f t="shared" si="81"/>
        <v>HEMCPF0</v>
      </c>
      <c r="D1615" s="60" t="str">
        <f t="shared" si="82"/>
        <v>HEMCPF6.4</v>
      </c>
      <c r="E1615" s="54" t="s">
        <v>790</v>
      </c>
      <c r="F1615" s="54" t="s">
        <v>2077</v>
      </c>
      <c r="G1615" s="54" t="s">
        <v>2078</v>
      </c>
      <c r="H1615" s="55">
        <v>550000</v>
      </c>
      <c r="I1615" s="54" t="s">
        <v>846</v>
      </c>
      <c r="J1615" s="392">
        <v>555598</v>
      </c>
      <c r="K1615" s="55">
        <v>0</v>
      </c>
      <c r="L1615" s="54" t="s">
        <v>862</v>
      </c>
      <c r="M1615" s="54" t="s">
        <v>793</v>
      </c>
      <c r="N1615" s="55">
        <v>-122775.74</v>
      </c>
      <c r="O1615" s="55">
        <v>0</v>
      </c>
      <c r="P1615" s="55">
        <v>-3299804.89</v>
      </c>
      <c r="Q1615" s="55">
        <v>0</v>
      </c>
      <c r="R1615" s="55">
        <v>-3422580.63</v>
      </c>
      <c r="S1615" s="55">
        <v>0</v>
      </c>
      <c r="T1615" s="55">
        <v>-122775.74</v>
      </c>
      <c r="U1615" s="55">
        <v>0</v>
      </c>
      <c r="V1615" s="55">
        <v>-3299804.89</v>
      </c>
      <c r="W1615" s="55">
        <v>0</v>
      </c>
      <c r="X1615" s="55">
        <v>-3422580.63</v>
      </c>
      <c r="Y1615" s="55">
        <v>0</v>
      </c>
      <c r="Z1615" s="61">
        <f t="shared" si="83"/>
        <v>-0.32998048899999999</v>
      </c>
      <c r="AA1615" s="59" t="str">
        <f>HLOOKUP(F1615,'HY Financials'!$4:$4,1,0)</f>
        <v>HEMCPF</v>
      </c>
    </row>
    <row r="1616" spans="1:27">
      <c r="A1616" s="60">
        <f>IFERROR(VLOOKUP(J1616,'TB mapping'!A:D,4,0),0)</f>
        <v>0</v>
      </c>
      <c r="B1616" s="60">
        <f>IFERROR(VLOOKUP(J1616,'TB mapping'!A:C,3,0),0)</f>
        <v>6.4</v>
      </c>
      <c r="C1616" s="60" t="str">
        <f t="shared" si="81"/>
        <v>HEMCPF0</v>
      </c>
      <c r="D1616" s="60" t="str">
        <f t="shared" si="82"/>
        <v>HEMCPF6.4</v>
      </c>
      <c r="E1616" s="54" t="s">
        <v>790</v>
      </c>
      <c r="F1616" s="54" t="s">
        <v>2077</v>
      </c>
      <c r="G1616" s="54" t="s">
        <v>2078</v>
      </c>
      <c r="H1616" s="55">
        <v>550000</v>
      </c>
      <c r="I1616" s="54" t="s">
        <v>846</v>
      </c>
      <c r="J1616" s="392">
        <v>555599</v>
      </c>
      <c r="K1616" s="55">
        <v>0</v>
      </c>
      <c r="L1616" s="54" t="s">
        <v>1487</v>
      </c>
      <c r="M1616" s="54" t="s">
        <v>793</v>
      </c>
      <c r="N1616" s="55">
        <v>0</v>
      </c>
      <c r="O1616" s="55">
        <v>46.62</v>
      </c>
      <c r="P1616" s="55">
        <v>0</v>
      </c>
      <c r="Q1616" s="55">
        <v>1271.17</v>
      </c>
      <c r="R1616" s="55">
        <v>0</v>
      </c>
      <c r="S1616" s="55">
        <v>1317.79</v>
      </c>
      <c r="T1616" s="55">
        <v>0</v>
      </c>
      <c r="U1616" s="55">
        <v>46.62</v>
      </c>
      <c r="V1616" s="55">
        <v>0</v>
      </c>
      <c r="W1616" s="55">
        <v>1271.17</v>
      </c>
      <c r="X1616" s="55">
        <v>0</v>
      </c>
      <c r="Y1616" s="55">
        <v>1317.79</v>
      </c>
      <c r="Z1616" s="61">
        <f t="shared" si="83"/>
        <v>1.27117E-4</v>
      </c>
      <c r="AA1616" s="59" t="str">
        <f>HLOOKUP(F1616,'HY Financials'!$4:$4,1,0)</f>
        <v>HEMCPF</v>
      </c>
    </row>
    <row r="1617" spans="1:27">
      <c r="A1617" s="60">
        <f>IFERROR(VLOOKUP(J1617,'TB mapping'!A:D,4,0),0)</f>
        <v>0</v>
      </c>
      <c r="B1617" s="60">
        <f>IFERROR(VLOOKUP(J1617,'TB mapping'!A:C,3,0),0)</f>
        <v>6.4</v>
      </c>
      <c r="C1617" s="60" t="str">
        <f t="shared" si="81"/>
        <v>HEMCPF0</v>
      </c>
      <c r="D1617" s="60" t="str">
        <f t="shared" si="82"/>
        <v>HEMCPF6.4</v>
      </c>
      <c r="E1617" s="54" t="s">
        <v>790</v>
      </c>
      <c r="F1617" s="54" t="s">
        <v>2077</v>
      </c>
      <c r="G1617" s="54" t="s">
        <v>2078</v>
      </c>
      <c r="H1617" s="55">
        <v>550000</v>
      </c>
      <c r="I1617" s="54" t="s">
        <v>846</v>
      </c>
      <c r="J1617" s="392">
        <v>555600</v>
      </c>
      <c r="K1617" s="55">
        <v>0</v>
      </c>
      <c r="L1617" s="54" t="s">
        <v>1488</v>
      </c>
      <c r="M1617" s="54" t="s">
        <v>793</v>
      </c>
      <c r="N1617" s="55">
        <v>0</v>
      </c>
      <c r="O1617" s="55">
        <v>46.62</v>
      </c>
      <c r="P1617" s="55">
        <v>0</v>
      </c>
      <c r="Q1617" s="55">
        <v>1271.17</v>
      </c>
      <c r="R1617" s="55">
        <v>0</v>
      </c>
      <c r="S1617" s="55">
        <v>1317.79</v>
      </c>
      <c r="T1617" s="55">
        <v>0</v>
      </c>
      <c r="U1617" s="55">
        <v>46.62</v>
      </c>
      <c r="V1617" s="55">
        <v>0</v>
      </c>
      <c r="W1617" s="55">
        <v>1271.17</v>
      </c>
      <c r="X1617" s="55">
        <v>0</v>
      </c>
      <c r="Y1617" s="55">
        <v>1317.79</v>
      </c>
      <c r="Z1617" s="61">
        <f t="shared" si="83"/>
        <v>1.27117E-4</v>
      </c>
      <c r="AA1617" s="59" t="str">
        <f>HLOOKUP(F1617,'HY Financials'!$4:$4,1,0)</f>
        <v>HEMCPF</v>
      </c>
    </row>
    <row r="1618" spans="1:27">
      <c r="A1618" s="60">
        <f>IFERROR(VLOOKUP(J1618,'TB mapping'!A:D,4,0),0)</f>
        <v>0</v>
      </c>
      <c r="B1618" s="60">
        <f>IFERROR(VLOOKUP(J1618,'TB mapping'!A:C,3,0),0)</f>
        <v>6.4</v>
      </c>
      <c r="C1618" s="60" t="str">
        <f t="shared" si="81"/>
        <v>HEMCPF0</v>
      </c>
      <c r="D1618" s="60" t="str">
        <f t="shared" si="82"/>
        <v>HEMCPF6.4</v>
      </c>
      <c r="E1618" s="54" t="s">
        <v>790</v>
      </c>
      <c r="F1618" s="54" t="s">
        <v>2077</v>
      </c>
      <c r="G1618" s="54" t="s">
        <v>2078</v>
      </c>
      <c r="H1618" s="55">
        <v>550000</v>
      </c>
      <c r="I1618" s="54" t="s">
        <v>846</v>
      </c>
      <c r="J1618" s="392">
        <v>555603</v>
      </c>
      <c r="K1618" s="55">
        <v>0</v>
      </c>
      <c r="L1618" s="54" t="s">
        <v>1489</v>
      </c>
      <c r="M1618" s="54" t="s">
        <v>793</v>
      </c>
      <c r="N1618" s="55">
        <v>0</v>
      </c>
      <c r="O1618" s="55">
        <v>0</v>
      </c>
      <c r="P1618" s="55">
        <v>-1555125.15</v>
      </c>
      <c r="Q1618" s="55">
        <v>0</v>
      </c>
      <c r="R1618" s="55">
        <v>-1555125.15</v>
      </c>
      <c r="S1618" s="55">
        <v>0</v>
      </c>
      <c r="T1618" s="55">
        <v>0</v>
      </c>
      <c r="U1618" s="55">
        <v>0</v>
      </c>
      <c r="V1618" s="55">
        <v>-1555125.15</v>
      </c>
      <c r="W1618" s="55">
        <v>0</v>
      </c>
      <c r="X1618" s="55">
        <v>-1555125.15</v>
      </c>
      <c r="Y1618" s="55">
        <v>0</v>
      </c>
      <c r="Z1618" s="61">
        <f t="shared" si="83"/>
        <v>-0.15551251499999999</v>
      </c>
      <c r="AA1618" s="59" t="str">
        <f>HLOOKUP(F1618,'HY Financials'!$4:$4,1,0)</f>
        <v>HEMCPF</v>
      </c>
    </row>
    <row r="1619" spans="1:27">
      <c r="A1619" s="60">
        <f>IFERROR(VLOOKUP(J1619,'TB mapping'!A:D,4,0),0)</f>
        <v>0</v>
      </c>
      <c r="B1619" s="60">
        <f>IFERROR(VLOOKUP(J1619,'TB mapping'!A:C,3,0),0)</f>
        <v>6.4</v>
      </c>
      <c r="C1619" s="60" t="str">
        <f t="shared" si="81"/>
        <v>HEMCPF0</v>
      </c>
      <c r="D1619" s="60" t="str">
        <f t="shared" si="82"/>
        <v>HEMCPF6.4</v>
      </c>
      <c r="E1619" s="54" t="s">
        <v>790</v>
      </c>
      <c r="F1619" s="54" t="s">
        <v>2077</v>
      </c>
      <c r="G1619" s="54" t="s">
        <v>2078</v>
      </c>
      <c r="H1619" s="55">
        <v>550000</v>
      </c>
      <c r="I1619" s="54" t="s">
        <v>846</v>
      </c>
      <c r="J1619" s="392">
        <v>555604</v>
      </c>
      <c r="K1619" s="55">
        <v>0</v>
      </c>
      <c r="L1619" s="54" t="s">
        <v>1490</v>
      </c>
      <c r="M1619" s="54" t="s">
        <v>793</v>
      </c>
      <c r="N1619" s="55">
        <v>0</v>
      </c>
      <c r="O1619" s="55">
        <v>0</v>
      </c>
      <c r="P1619" s="55">
        <v>-1555125.15</v>
      </c>
      <c r="Q1619" s="55">
        <v>0</v>
      </c>
      <c r="R1619" s="55">
        <v>-1555125.15</v>
      </c>
      <c r="S1619" s="55">
        <v>0</v>
      </c>
      <c r="T1619" s="55">
        <v>0</v>
      </c>
      <c r="U1619" s="55">
        <v>0</v>
      </c>
      <c r="V1619" s="55">
        <v>-1555125.15</v>
      </c>
      <c r="W1619" s="55">
        <v>0</v>
      </c>
      <c r="X1619" s="55">
        <v>-1555125.15</v>
      </c>
      <c r="Y1619" s="55">
        <v>0</v>
      </c>
      <c r="Z1619" s="61">
        <f t="shared" si="83"/>
        <v>-0.15551251499999999</v>
      </c>
      <c r="AA1619" s="59" t="str">
        <f>HLOOKUP(F1619,'HY Financials'!$4:$4,1,0)</f>
        <v>HEMCPF</v>
      </c>
    </row>
    <row r="1620" spans="1:27">
      <c r="A1620" s="60">
        <f>IFERROR(VLOOKUP(J1620,'TB mapping'!A:D,4,0),0)</f>
        <v>0</v>
      </c>
      <c r="B1620" s="60">
        <f>IFERROR(VLOOKUP(J1620,'TB mapping'!A:C,3,0),0)</f>
        <v>6.4</v>
      </c>
      <c r="C1620" s="60" t="str">
        <f t="shared" si="81"/>
        <v>HEMCPF0</v>
      </c>
      <c r="D1620" s="60" t="str">
        <f t="shared" si="82"/>
        <v>HEMCPF6.4</v>
      </c>
      <c r="E1620" s="54" t="s">
        <v>790</v>
      </c>
      <c r="F1620" s="54" t="s">
        <v>2077</v>
      </c>
      <c r="G1620" s="54" t="s">
        <v>2078</v>
      </c>
      <c r="H1620" s="55">
        <v>550000</v>
      </c>
      <c r="I1620" s="54" t="s">
        <v>846</v>
      </c>
      <c r="J1620" s="392">
        <v>556653</v>
      </c>
      <c r="K1620" s="55">
        <v>0</v>
      </c>
      <c r="L1620" s="54" t="s">
        <v>2073</v>
      </c>
      <c r="M1620" s="54" t="s">
        <v>793</v>
      </c>
      <c r="N1620" s="55">
        <v>0</v>
      </c>
      <c r="O1620" s="55">
        <v>0</v>
      </c>
      <c r="P1620" s="55">
        <v>-107710.05</v>
      </c>
      <c r="Q1620" s="55">
        <v>0</v>
      </c>
      <c r="R1620" s="55">
        <v>-107710.05</v>
      </c>
      <c r="S1620" s="55">
        <v>0</v>
      </c>
      <c r="T1620" s="55">
        <v>0</v>
      </c>
      <c r="U1620" s="55">
        <v>0</v>
      </c>
      <c r="V1620" s="55">
        <v>-107710.05</v>
      </c>
      <c r="W1620" s="55">
        <v>0</v>
      </c>
      <c r="X1620" s="55">
        <v>-107710.05</v>
      </c>
      <c r="Y1620" s="55">
        <v>0</v>
      </c>
      <c r="Z1620" s="61">
        <f t="shared" si="83"/>
        <v>-1.0771005E-2</v>
      </c>
      <c r="AA1620" s="59" t="str">
        <f>HLOOKUP(F1620,'HY Financials'!$4:$4,1,0)</f>
        <v>HEMCPF</v>
      </c>
    </row>
    <row r="1621" spans="1:27">
      <c r="A1621" s="60">
        <f>IFERROR(VLOOKUP(J1621,'TB mapping'!A:D,4,0),0)</f>
        <v>6.2</v>
      </c>
      <c r="B1621" s="60">
        <f>IFERROR(VLOOKUP(J1621,'TB mapping'!A:C,3,0),0)</f>
        <v>6.4</v>
      </c>
      <c r="C1621" s="60" t="str">
        <f t="shared" si="81"/>
        <v>HEMCPF6.2</v>
      </c>
      <c r="D1621" s="60" t="str">
        <f t="shared" si="82"/>
        <v>HEMCPF6.4</v>
      </c>
      <c r="E1621" s="54" t="s">
        <v>790</v>
      </c>
      <c r="F1621" s="54" t="s">
        <v>2077</v>
      </c>
      <c r="G1621" s="54" t="s">
        <v>2078</v>
      </c>
      <c r="H1621" s="55">
        <v>555100</v>
      </c>
      <c r="I1621" s="54" t="s">
        <v>863</v>
      </c>
      <c r="J1621" s="392">
        <v>555100</v>
      </c>
      <c r="K1621" s="55">
        <v>0</v>
      </c>
      <c r="L1621" s="54" t="s">
        <v>864</v>
      </c>
      <c r="M1621" s="54" t="s">
        <v>793</v>
      </c>
      <c r="N1621" s="55">
        <v>-1364170.67</v>
      </c>
      <c r="O1621" s="55">
        <v>0</v>
      </c>
      <c r="P1621" s="55">
        <v>-36664417.090000004</v>
      </c>
      <c r="Q1621" s="55">
        <v>0</v>
      </c>
      <c r="R1621" s="55">
        <v>-38028587.759999998</v>
      </c>
      <c r="S1621" s="55">
        <v>0</v>
      </c>
      <c r="T1621" s="55">
        <v>-1364170.67</v>
      </c>
      <c r="U1621" s="55">
        <v>0</v>
      </c>
      <c r="V1621" s="55">
        <v>-36664417.090000004</v>
      </c>
      <c r="W1621" s="55">
        <v>0</v>
      </c>
      <c r="X1621" s="55">
        <v>-38028587.759999998</v>
      </c>
      <c r="Y1621" s="55">
        <v>0</v>
      </c>
      <c r="Z1621" s="61">
        <f t="shared" si="83"/>
        <v>-3.6664417090000003</v>
      </c>
      <c r="AA1621" s="59" t="str">
        <f>HLOOKUP(F1621,'HY Financials'!$4:$4,1,0)</f>
        <v>HEMCPF</v>
      </c>
    </row>
    <row r="1622" spans="1:27">
      <c r="A1622" s="60">
        <f>IFERROR(VLOOKUP(J1622,'TB mapping'!A:D,4,0),0)</f>
        <v>6.2</v>
      </c>
      <c r="B1622" s="60">
        <f>IFERROR(VLOOKUP(J1622,'TB mapping'!A:C,3,0),0)</f>
        <v>6.4</v>
      </c>
      <c r="C1622" s="60" t="str">
        <f t="shared" si="81"/>
        <v>HEMCPF6.2</v>
      </c>
      <c r="D1622" s="60" t="str">
        <f t="shared" si="82"/>
        <v>HEMCPF6.4</v>
      </c>
      <c r="E1622" s="54" t="s">
        <v>790</v>
      </c>
      <c r="F1622" s="54" t="s">
        <v>2077</v>
      </c>
      <c r="G1622" s="54" t="s">
        <v>2078</v>
      </c>
      <c r="H1622" s="55">
        <v>555100</v>
      </c>
      <c r="I1622" s="54" t="s">
        <v>863</v>
      </c>
      <c r="J1622" s="392">
        <v>555329</v>
      </c>
      <c r="K1622" s="55">
        <v>0</v>
      </c>
      <c r="L1622" s="54" t="s">
        <v>1491</v>
      </c>
      <c r="M1622" s="54" t="s">
        <v>793</v>
      </c>
      <c r="N1622" s="55">
        <v>0</v>
      </c>
      <c r="O1622" s="55">
        <v>517.87</v>
      </c>
      <c r="P1622" s="55">
        <v>0</v>
      </c>
      <c r="Q1622" s="55">
        <v>14123.49</v>
      </c>
      <c r="R1622" s="55">
        <v>0</v>
      </c>
      <c r="S1622" s="55">
        <v>14641.36</v>
      </c>
      <c r="T1622" s="55">
        <v>0</v>
      </c>
      <c r="U1622" s="55">
        <v>517.87</v>
      </c>
      <c r="V1622" s="55">
        <v>0</v>
      </c>
      <c r="W1622" s="55">
        <v>14123.49</v>
      </c>
      <c r="X1622" s="55">
        <v>0</v>
      </c>
      <c r="Y1622" s="55">
        <v>14641.36</v>
      </c>
      <c r="Z1622" s="61">
        <f t="shared" si="83"/>
        <v>1.412349E-3</v>
      </c>
      <c r="AA1622" s="59" t="str">
        <f>HLOOKUP(F1622,'HY Financials'!$4:$4,1,0)</f>
        <v>HEMCPF</v>
      </c>
    </row>
    <row r="1623" spans="1:27">
      <c r="A1623" s="60">
        <f>IFERROR(VLOOKUP(J1623,'TB mapping'!A:D,4,0),0)</f>
        <v>6.2</v>
      </c>
      <c r="B1623" s="60">
        <f>IFERROR(VLOOKUP(J1623,'TB mapping'!A:C,3,0),0)</f>
        <v>6.4</v>
      </c>
      <c r="C1623" s="60" t="str">
        <f t="shared" si="81"/>
        <v>HEMCPF6.2</v>
      </c>
      <c r="D1623" s="60" t="str">
        <f t="shared" si="82"/>
        <v>HEMCPF6.4</v>
      </c>
      <c r="E1623" s="54" t="s">
        <v>790</v>
      </c>
      <c r="F1623" s="54" t="s">
        <v>2077</v>
      </c>
      <c r="G1623" s="54" t="s">
        <v>2078</v>
      </c>
      <c r="H1623" s="55">
        <v>555100</v>
      </c>
      <c r="I1623" s="54" t="s">
        <v>863</v>
      </c>
      <c r="J1623" s="392">
        <v>555526</v>
      </c>
      <c r="K1623" s="55">
        <v>0</v>
      </c>
      <c r="L1623" s="54" t="s">
        <v>1492</v>
      </c>
      <c r="M1623" s="54" t="s">
        <v>793</v>
      </c>
      <c r="N1623" s="55">
        <v>0</v>
      </c>
      <c r="O1623" s="55">
        <v>0</v>
      </c>
      <c r="P1623" s="55">
        <v>-17279106.949999999</v>
      </c>
      <c r="Q1623" s="55">
        <v>0</v>
      </c>
      <c r="R1623" s="55">
        <v>-17279106.949999999</v>
      </c>
      <c r="S1623" s="55">
        <v>0</v>
      </c>
      <c r="T1623" s="55">
        <v>0</v>
      </c>
      <c r="U1623" s="55">
        <v>0</v>
      </c>
      <c r="V1623" s="55">
        <v>-17279106.949999999</v>
      </c>
      <c r="W1623" s="55">
        <v>0</v>
      </c>
      <c r="X1623" s="55">
        <v>-17279106.949999999</v>
      </c>
      <c r="Y1623" s="55">
        <v>0</v>
      </c>
      <c r="Z1623" s="61">
        <f t="shared" si="83"/>
        <v>-1.7279106949999998</v>
      </c>
      <c r="AA1623" s="59" t="str">
        <f>HLOOKUP(F1623,'HY Financials'!$4:$4,1,0)</f>
        <v>HEMCPF</v>
      </c>
    </row>
    <row r="1624" spans="1:27">
      <c r="A1624" s="60" t="str">
        <f>IFERROR(VLOOKUP(J1624,'TB mapping'!A:D,4,0),0)</f>
        <v>Ignore</v>
      </c>
      <c r="B1624" s="60" t="str">
        <f>IFERROR(VLOOKUP(J1624,'TB mapping'!A:C,3,0),0)</f>
        <v>Ignore</v>
      </c>
      <c r="C1624" s="60" t="str">
        <f t="shared" si="81"/>
        <v>HEMIDFIgnore</v>
      </c>
      <c r="D1624" s="60" t="str">
        <f t="shared" si="82"/>
        <v>HEMIDFIgnore</v>
      </c>
      <c r="E1624" s="54" t="s">
        <v>790</v>
      </c>
      <c r="F1624" s="54" t="s">
        <v>7</v>
      </c>
      <c r="G1624" s="54" t="s">
        <v>1200</v>
      </c>
      <c r="H1624" s="55">
        <v>101000</v>
      </c>
      <c r="I1624" s="54" t="s">
        <v>987</v>
      </c>
      <c r="J1624" s="55">
        <v>101100</v>
      </c>
      <c r="K1624" s="55">
        <v>0</v>
      </c>
      <c r="L1624" s="54" t="s">
        <v>988</v>
      </c>
      <c r="M1624" s="54" t="s">
        <v>793</v>
      </c>
      <c r="N1624" s="55">
        <v>-1658182183.79</v>
      </c>
      <c r="O1624" s="55">
        <v>0</v>
      </c>
      <c r="P1624" s="55">
        <v>-12167503.17</v>
      </c>
      <c r="Q1624" s="55">
        <v>0</v>
      </c>
      <c r="R1624" s="55">
        <v>-1670349686.96</v>
      </c>
      <c r="S1624" s="55">
        <v>0</v>
      </c>
      <c r="T1624" s="55">
        <v>-1658182183.79</v>
      </c>
      <c r="U1624" s="55">
        <v>0</v>
      </c>
      <c r="V1624" s="55">
        <v>-12167503.17</v>
      </c>
      <c r="W1624" s="55">
        <v>0</v>
      </c>
      <c r="X1624" s="55">
        <v>-1670349686.96</v>
      </c>
      <c r="Y1624" s="55">
        <v>0</v>
      </c>
      <c r="Z1624" s="61">
        <f t="shared" si="83"/>
        <v>-1.216750317</v>
      </c>
      <c r="AA1624" s="59" t="str">
        <f>HLOOKUP(F1624,'HY Financials'!$4:$4,1,0)</f>
        <v>HEMIDF</v>
      </c>
    </row>
    <row r="1625" spans="1:27">
      <c r="A1625" s="60">
        <f>IFERROR(VLOOKUP(J1625,'TB mapping'!A:D,4,0),0)</f>
        <v>0</v>
      </c>
      <c r="B1625" s="60">
        <f>IFERROR(VLOOKUP(J1625,'TB mapping'!A:C,3,0),0)</f>
        <v>0</v>
      </c>
      <c r="C1625" s="60" t="str">
        <f t="shared" si="81"/>
        <v>HEMIDF0</v>
      </c>
      <c r="D1625" s="60" t="str">
        <f t="shared" si="82"/>
        <v>HEMIDF0</v>
      </c>
      <c r="E1625" s="54" t="s">
        <v>790</v>
      </c>
      <c r="F1625" s="54" t="s">
        <v>7</v>
      </c>
      <c r="G1625" s="54" t="s">
        <v>1200</v>
      </c>
      <c r="H1625" s="55">
        <v>102000</v>
      </c>
      <c r="I1625" s="54" t="s">
        <v>791</v>
      </c>
      <c r="J1625" s="55">
        <v>102230</v>
      </c>
      <c r="K1625" s="55">
        <v>0</v>
      </c>
      <c r="L1625" s="54" t="s">
        <v>1803</v>
      </c>
      <c r="M1625" s="54" t="s">
        <v>793</v>
      </c>
      <c r="N1625" s="55">
        <v>-11884281.09</v>
      </c>
      <c r="O1625" s="55">
        <v>0</v>
      </c>
      <c r="P1625" s="55">
        <v>0</v>
      </c>
      <c r="Q1625" s="55">
        <v>11884281.09</v>
      </c>
      <c r="R1625" s="55">
        <v>0</v>
      </c>
      <c r="S1625" s="55">
        <v>0</v>
      </c>
      <c r="T1625" s="55">
        <v>-11884281.09</v>
      </c>
      <c r="U1625" s="55">
        <v>0</v>
      </c>
      <c r="V1625" s="55">
        <v>0</v>
      </c>
      <c r="W1625" s="55">
        <v>11884281.09</v>
      </c>
      <c r="X1625" s="55">
        <v>0</v>
      </c>
      <c r="Y1625" s="55">
        <v>0</v>
      </c>
      <c r="Z1625" s="61">
        <f t="shared" si="83"/>
        <v>1.188428109</v>
      </c>
      <c r="AA1625" s="59" t="str">
        <f>HLOOKUP(F1625,'HY Financials'!$4:$4,1,0)</f>
        <v>HEMIDF</v>
      </c>
    </row>
    <row r="1626" spans="1:27">
      <c r="A1626" s="60" t="str">
        <f>IFERROR(VLOOKUP(J1626,'TB mapping'!A:D,4,0),0)</f>
        <v>Ignore</v>
      </c>
      <c r="B1626" s="60" t="str">
        <f>IFERROR(VLOOKUP(J1626,'TB mapping'!A:C,3,0),0)</f>
        <v>Ignore</v>
      </c>
      <c r="C1626" s="60" t="str">
        <f t="shared" si="81"/>
        <v>HEMIDFIgnore</v>
      </c>
      <c r="D1626" s="60" t="str">
        <f t="shared" si="82"/>
        <v>HEMIDFIgnore</v>
      </c>
      <c r="E1626" s="54" t="s">
        <v>790</v>
      </c>
      <c r="F1626" s="54" t="s">
        <v>7</v>
      </c>
      <c r="G1626" s="54" t="s">
        <v>1200</v>
      </c>
      <c r="H1626" s="55">
        <v>110000</v>
      </c>
      <c r="I1626" s="54" t="s">
        <v>795</v>
      </c>
      <c r="J1626" s="55">
        <v>103122</v>
      </c>
      <c r="K1626" s="55">
        <v>0</v>
      </c>
      <c r="L1626" s="54" t="s">
        <v>1343</v>
      </c>
      <c r="M1626" s="54" t="s">
        <v>793</v>
      </c>
      <c r="N1626" s="55">
        <v>-150000</v>
      </c>
      <c r="O1626" s="55">
        <v>0</v>
      </c>
      <c r="P1626" s="55">
        <v>0</v>
      </c>
      <c r="Q1626" s="55">
        <v>150000</v>
      </c>
      <c r="R1626" s="55">
        <v>0</v>
      </c>
      <c r="S1626" s="55">
        <v>0</v>
      </c>
      <c r="T1626" s="55">
        <v>-150000</v>
      </c>
      <c r="U1626" s="55">
        <v>0</v>
      </c>
      <c r="V1626" s="55">
        <v>0</v>
      </c>
      <c r="W1626" s="55">
        <v>150000</v>
      </c>
      <c r="X1626" s="55">
        <v>0</v>
      </c>
      <c r="Y1626" s="55">
        <v>0</v>
      </c>
      <c r="Z1626" s="61">
        <f t="shared" si="83"/>
        <v>1.4999999999999999E-2</v>
      </c>
      <c r="AA1626" s="59" t="str">
        <f>HLOOKUP(F1626,'HY Financials'!$4:$4,1,0)</f>
        <v>HEMIDF</v>
      </c>
    </row>
    <row r="1627" spans="1:27">
      <c r="A1627" s="60">
        <f>IFERROR(VLOOKUP(J1627,'TB mapping'!A:D,4,0),0)</f>
        <v>0</v>
      </c>
      <c r="B1627" s="60">
        <f>IFERROR(VLOOKUP(J1627,'TB mapping'!A:C,3,0),0)</f>
        <v>0</v>
      </c>
      <c r="C1627" s="60" t="str">
        <f t="shared" si="81"/>
        <v>HEMIDF0</v>
      </c>
      <c r="D1627" s="60" t="str">
        <f t="shared" si="82"/>
        <v>HEMIDF0</v>
      </c>
      <c r="E1627" s="54" t="s">
        <v>790</v>
      </c>
      <c r="F1627" s="54" t="s">
        <v>7</v>
      </c>
      <c r="G1627" s="54" t="s">
        <v>1200</v>
      </c>
      <c r="H1627" s="55">
        <v>110000</v>
      </c>
      <c r="I1627" s="54" t="s">
        <v>795</v>
      </c>
      <c r="J1627" s="55">
        <v>110114</v>
      </c>
      <c r="K1627" s="55">
        <v>0</v>
      </c>
      <c r="L1627" s="54" t="s">
        <v>2304</v>
      </c>
      <c r="M1627" s="54" t="s">
        <v>793</v>
      </c>
      <c r="N1627" s="55">
        <v>0</v>
      </c>
      <c r="O1627" s="55">
        <v>0</v>
      </c>
      <c r="P1627" s="55">
        <v>-700000</v>
      </c>
      <c r="Q1627" s="55">
        <v>0</v>
      </c>
      <c r="R1627" s="55">
        <v>-700000</v>
      </c>
      <c r="S1627" s="55">
        <v>0</v>
      </c>
      <c r="T1627" s="55">
        <v>0</v>
      </c>
      <c r="U1627" s="55">
        <v>0</v>
      </c>
      <c r="V1627" s="55">
        <v>-700000</v>
      </c>
      <c r="W1627" s="55">
        <v>0</v>
      </c>
      <c r="X1627" s="55">
        <v>-700000</v>
      </c>
      <c r="Y1627" s="55">
        <v>0</v>
      </c>
      <c r="Z1627" s="61">
        <f t="shared" si="83"/>
        <v>-7.0000000000000007E-2</v>
      </c>
      <c r="AA1627" s="59" t="str">
        <f>HLOOKUP(F1627,'HY Financials'!$4:$4,1,0)</f>
        <v>HEMIDF</v>
      </c>
    </row>
    <row r="1628" spans="1:27">
      <c r="A1628" s="60" t="str">
        <f>IFERROR(VLOOKUP(J1628,'TB mapping'!A:D,4,0),0)</f>
        <v>Ignore</v>
      </c>
      <c r="B1628" s="60" t="str">
        <f>IFERROR(VLOOKUP(J1628,'TB mapping'!A:C,3,0),0)</f>
        <v>Ignore</v>
      </c>
      <c r="C1628" s="60" t="str">
        <f t="shared" si="81"/>
        <v>HEMIDFIgnore</v>
      </c>
      <c r="D1628" s="60" t="str">
        <f t="shared" si="82"/>
        <v>HEMIDFIgnore</v>
      </c>
      <c r="E1628" s="54" t="s">
        <v>790</v>
      </c>
      <c r="F1628" s="54" t="s">
        <v>7</v>
      </c>
      <c r="G1628" s="54" t="s">
        <v>1200</v>
      </c>
      <c r="H1628" s="55">
        <v>110000</v>
      </c>
      <c r="I1628" s="54" t="s">
        <v>795</v>
      </c>
      <c r="J1628" s="55">
        <v>110119</v>
      </c>
      <c r="K1628" s="55">
        <v>0</v>
      </c>
      <c r="L1628" s="54" t="s">
        <v>796</v>
      </c>
      <c r="M1628" s="54" t="s">
        <v>793</v>
      </c>
      <c r="N1628" s="55">
        <v>-67350</v>
      </c>
      <c r="O1628" s="55">
        <v>0</v>
      </c>
      <c r="P1628" s="55">
        <v>0</v>
      </c>
      <c r="Q1628" s="55">
        <v>67350</v>
      </c>
      <c r="R1628" s="55">
        <v>0</v>
      </c>
      <c r="S1628" s="55">
        <v>0</v>
      </c>
      <c r="T1628" s="55">
        <v>-67350</v>
      </c>
      <c r="U1628" s="55">
        <v>0</v>
      </c>
      <c r="V1628" s="55">
        <v>0</v>
      </c>
      <c r="W1628" s="55">
        <v>67350</v>
      </c>
      <c r="X1628" s="55">
        <v>0</v>
      </c>
      <c r="Y1628" s="55">
        <v>0</v>
      </c>
      <c r="Z1628" s="61">
        <f t="shared" si="83"/>
        <v>6.7349999999999997E-3</v>
      </c>
      <c r="AA1628" s="59" t="str">
        <f>HLOOKUP(F1628,'HY Financials'!$4:$4,1,0)</f>
        <v>HEMIDF</v>
      </c>
    </row>
    <row r="1629" spans="1:27">
      <c r="A1629" s="60" t="str">
        <f>IFERROR(VLOOKUP(J1629,'TB mapping'!A:D,4,0),0)</f>
        <v>Ignore</v>
      </c>
      <c r="B1629" s="60" t="str">
        <f>IFERROR(VLOOKUP(J1629,'TB mapping'!A:C,3,0),0)</f>
        <v>Ignore</v>
      </c>
      <c r="C1629" s="60" t="str">
        <f t="shared" si="81"/>
        <v>HEMIDFIgnore</v>
      </c>
      <c r="D1629" s="60" t="str">
        <f t="shared" si="82"/>
        <v>HEMIDFIgnore</v>
      </c>
      <c r="E1629" s="54" t="s">
        <v>790</v>
      </c>
      <c r="F1629" s="54" t="s">
        <v>7</v>
      </c>
      <c r="G1629" s="54" t="s">
        <v>1200</v>
      </c>
      <c r="H1629" s="55">
        <v>110000</v>
      </c>
      <c r="I1629" s="54" t="s">
        <v>795</v>
      </c>
      <c r="J1629" s="55">
        <v>110247</v>
      </c>
      <c r="K1629" s="55">
        <v>0</v>
      </c>
      <c r="L1629" s="54" t="s">
        <v>1344</v>
      </c>
      <c r="M1629" s="54" t="s">
        <v>793</v>
      </c>
      <c r="N1629" s="55">
        <v>-12109831.25</v>
      </c>
      <c r="O1629" s="55">
        <v>0</v>
      </c>
      <c r="P1629" s="55">
        <v>-99755673.159999996</v>
      </c>
      <c r="Q1629" s="55">
        <v>0</v>
      </c>
      <c r="R1629" s="55">
        <v>-111865504.41</v>
      </c>
      <c r="S1629" s="55">
        <v>0</v>
      </c>
      <c r="T1629" s="55">
        <v>-12109831.25</v>
      </c>
      <c r="U1629" s="55">
        <v>0</v>
      </c>
      <c r="V1629" s="55">
        <v>-99755673.159999996</v>
      </c>
      <c r="W1629" s="55">
        <v>0</v>
      </c>
      <c r="X1629" s="55">
        <v>-111865504.41</v>
      </c>
      <c r="Y1629" s="55">
        <v>0</v>
      </c>
      <c r="Z1629" s="61">
        <f t="shared" si="83"/>
        <v>-9.9755673159999994</v>
      </c>
      <c r="AA1629" s="59" t="str">
        <f>HLOOKUP(F1629,'HY Financials'!$4:$4,1,0)</f>
        <v>HEMIDF</v>
      </c>
    </row>
    <row r="1630" spans="1:27">
      <c r="A1630" s="60" t="str">
        <f>IFERROR(VLOOKUP(J1630,'TB mapping'!A:D,4,0),0)</f>
        <v>Ignore</v>
      </c>
      <c r="B1630" s="60" t="str">
        <f>IFERROR(VLOOKUP(J1630,'TB mapping'!A:C,3,0),0)</f>
        <v>Ignore</v>
      </c>
      <c r="C1630" s="60" t="str">
        <f t="shared" si="81"/>
        <v>HEMIDFIgnore</v>
      </c>
      <c r="D1630" s="60" t="str">
        <f t="shared" si="82"/>
        <v>HEMIDFIgnore</v>
      </c>
      <c r="E1630" s="54" t="s">
        <v>790</v>
      </c>
      <c r="F1630" s="54" t="s">
        <v>7</v>
      </c>
      <c r="G1630" s="54" t="s">
        <v>1200</v>
      </c>
      <c r="H1630" s="55">
        <v>132000</v>
      </c>
      <c r="I1630" s="54" t="s">
        <v>797</v>
      </c>
      <c r="J1630" s="55">
        <v>132100</v>
      </c>
      <c r="K1630" s="55">
        <v>0</v>
      </c>
      <c r="L1630" s="54" t="s">
        <v>989</v>
      </c>
      <c r="M1630" s="54" t="s">
        <v>793</v>
      </c>
      <c r="N1630" s="55">
        <v>-3436250</v>
      </c>
      <c r="O1630" s="55">
        <v>0</v>
      </c>
      <c r="P1630" s="55">
        <v>0</v>
      </c>
      <c r="Q1630" s="55">
        <v>3436250</v>
      </c>
      <c r="R1630" s="55">
        <v>0</v>
      </c>
      <c r="S1630" s="55">
        <v>0</v>
      </c>
      <c r="T1630" s="55">
        <v>-3436250</v>
      </c>
      <c r="U1630" s="55">
        <v>0</v>
      </c>
      <c r="V1630" s="55">
        <v>0</v>
      </c>
      <c r="W1630" s="55">
        <v>3436250</v>
      </c>
      <c r="X1630" s="55">
        <v>0</v>
      </c>
      <c r="Y1630" s="55">
        <v>0</v>
      </c>
      <c r="Z1630" s="61">
        <f t="shared" si="83"/>
        <v>0.34362500000000001</v>
      </c>
      <c r="AA1630" s="59" t="str">
        <f>HLOOKUP(F1630,'HY Financials'!$4:$4,1,0)</f>
        <v>HEMIDF</v>
      </c>
    </row>
    <row r="1631" spans="1:27">
      <c r="A1631" s="60" t="str">
        <f>IFERROR(VLOOKUP(J1631,'TB mapping'!A:D,4,0),0)</f>
        <v>Ignore</v>
      </c>
      <c r="B1631" s="60" t="str">
        <f>IFERROR(VLOOKUP(J1631,'TB mapping'!A:C,3,0),0)</f>
        <v>Ignore</v>
      </c>
      <c r="C1631" s="60" t="str">
        <f t="shared" si="81"/>
        <v>HEMIDFIgnore</v>
      </c>
      <c r="D1631" s="60" t="str">
        <f t="shared" si="82"/>
        <v>HEMIDFIgnore</v>
      </c>
      <c r="E1631" s="54" t="s">
        <v>790</v>
      </c>
      <c r="F1631" s="54" t="s">
        <v>7</v>
      </c>
      <c r="G1631" s="54" t="s">
        <v>1200</v>
      </c>
      <c r="H1631" s="55">
        <v>132000</v>
      </c>
      <c r="I1631" s="54" t="s">
        <v>797</v>
      </c>
      <c r="J1631" s="55">
        <v>132121</v>
      </c>
      <c r="K1631" s="55">
        <v>0</v>
      </c>
      <c r="L1631" s="54" t="s">
        <v>990</v>
      </c>
      <c r="M1631" s="54" t="s">
        <v>793</v>
      </c>
      <c r="N1631" s="55">
        <v>0</v>
      </c>
      <c r="O1631" s="55">
        <v>37500</v>
      </c>
      <c r="P1631" s="55">
        <v>0</v>
      </c>
      <c r="Q1631" s="55">
        <v>13500</v>
      </c>
      <c r="R1631" s="55">
        <v>0</v>
      </c>
      <c r="S1631" s="55">
        <v>51000</v>
      </c>
      <c r="T1631" s="55">
        <v>0</v>
      </c>
      <c r="U1631" s="55">
        <v>37500</v>
      </c>
      <c r="V1631" s="55">
        <v>0</v>
      </c>
      <c r="W1631" s="55">
        <v>13500</v>
      </c>
      <c r="X1631" s="55">
        <v>0</v>
      </c>
      <c r="Y1631" s="55">
        <v>51000</v>
      </c>
      <c r="Z1631" s="61">
        <f t="shared" si="83"/>
        <v>1.3500000000000001E-3</v>
      </c>
      <c r="AA1631" s="59" t="str">
        <f>HLOOKUP(F1631,'HY Financials'!$4:$4,1,0)</f>
        <v>HEMIDF</v>
      </c>
    </row>
    <row r="1632" spans="1:27">
      <c r="A1632" s="60" t="str">
        <f>IFERROR(VLOOKUP(J1632,'TB mapping'!A:D,4,0),0)</f>
        <v>Ignore</v>
      </c>
      <c r="B1632" s="60" t="str">
        <f>IFERROR(VLOOKUP(J1632,'TB mapping'!A:C,3,0),0)</f>
        <v>Ignore</v>
      </c>
      <c r="C1632" s="60" t="str">
        <f t="shared" si="81"/>
        <v>HEMIDFIgnore</v>
      </c>
      <c r="D1632" s="60" t="str">
        <f t="shared" si="82"/>
        <v>HEMIDFIgnore</v>
      </c>
      <c r="E1632" s="54" t="s">
        <v>790</v>
      </c>
      <c r="F1632" s="54" t="s">
        <v>7</v>
      </c>
      <c r="G1632" s="54" t="s">
        <v>1200</v>
      </c>
      <c r="H1632" s="55">
        <v>132000</v>
      </c>
      <c r="I1632" s="54" t="s">
        <v>797</v>
      </c>
      <c r="J1632" s="55">
        <v>132124</v>
      </c>
      <c r="K1632" s="55">
        <v>0</v>
      </c>
      <c r="L1632" s="54" t="s">
        <v>884</v>
      </c>
      <c r="M1632" s="54" t="s">
        <v>793</v>
      </c>
      <c r="N1632" s="55">
        <v>-6327372.5300000003</v>
      </c>
      <c r="O1632" s="55">
        <v>0</v>
      </c>
      <c r="P1632" s="55">
        <v>0</v>
      </c>
      <c r="Q1632" s="55">
        <v>8227506.6399999997</v>
      </c>
      <c r="R1632" s="55">
        <v>0</v>
      </c>
      <c r="S1632" s="55">
        <v>1900134.11</v>
      </c>
      <c r="T1632" s="55">
        <v>-6327372.5300000003</v>
      </c>
      <c r="U1632" s="55">
        <v>0</v>
      </c>
      <c r="V1632" s="55">
        <v>0</v>
      </c>
      <c r="W1632" s="55">
        <v>8227506.6399999997</v>
      </c>
      <c r="X1632" s="55">
        <v>0</v>
      </c>
      <c r="Y1632" s="55">
        <v>1900134.11</v>
      </c>
      <c r="Z1632" s="61">
        <f t="shared" si="83"/>
        <v>0.82275066399999996</v>
      </c>
      <c r="AA1632" s="59" t="str">
        <f>HLOOKUP(F1632,'HY Financials'!$4:$4,1,0)</f>
        <v>HEMIDF</v>
      </c>
    </row>
    <row r="1633" spans="1:27">
      <c r="A1633" s="60" t="str">
        <f>IFERROR(VLOOKUP(J1633,'TB mapping'!A:D,4,0),0)</f>
        <v>Ignore</v>
      </c>
      <c r="B1633" s="60" t="str">
        <f>IFERROR(VLOOKUP(J1633,'TB mapping'!A:C,3,0),0)</f>
        <v>Ignore</v>
      </c>
      <c r="C1633" s="60" t="str">
        <f t="shared" si="81"/>
        <v>HEMIDFIgnore</v>
      </c>
      <c r="D1633" s="60" t="str">
        <f t="shared" si="82"/>
        <v>HEMIDFIgnore</v>
      </c>
      <c r="E1633" s="54" t="s">
        <v>790</v>
      </c>
      <c r="F1633" s="54" t="s">
        <v>7</v>
      </c>
      <c r="G1633" s="54" t="s">
        <v>1200</v>
      </c>
      <c r="H1633" s="55">
        <v>140000</v>
      </c>
      <c r="I1633" s="54" t="s">
        <v>799</v>
      </c>
      <c r="J1633" s="55">
        <v>140314</v>
      </c>
      <c r="K1633" s="55">
        <v>0</v>
      </c>
      <c r="L1633" s="54" t="s">
        <v>878</v>
      </c>
      <c r="M1633" s="54" t="s">
        <v>793</v>
      </c>
      <c r="N1633" s="55">
        <v>-181599825.94999999</v>
      </c>
      <c r="O1633" s="55">
        <v>0</v>
      </c>
      <c r="P1633" s="55">
        <v>0</v>
      </c>
      <c r="Q1633" s="55">
        <v>157567954.75999999</v>
      </c>
      <c r="R1633" s="55">
        <v>-24031871.190000001</v>
      </c>
      <c r="S1633" s="55">
        <v>0</v>
      </c>
      <c r="T1633" s="55">
        <v>-181599825.94999999</v>
      </c>
      <c r="U1633" s="55">
        <v>0</v>
      </c>
      <c r="V1633" s="55">
        <v>0</v>
      </c>
      <c r="W1633" s="55">
        <v>157567954.75999999</v>
      </c>
      <c r="X1633" s="55">
        <v>-24031871.190000001</v>
      </c>
      <c r="Y1633" s="55">
        <v>0</v>
      </c>
      <c r="Z1633" s="61">
        <f t="shared" si="83"/>
        <v>15.756795475999999</v>
      </c>
      <c r="AA1633" s="59" t="str">
        <f>HLOOKUP(F1633,'HY Financials'!$4:$4,1,0)</f>
        <v>HEMIDF</v>
      </c>
    </row>
    <row r="1634" spans="1:27">
      <c r="A1634" s="60" t="str">
        <f>IFERROR(VLOOKUP(J1634,'TB mapping'!A:D,4,0),0)</f>
        <v>Ignore</v>
      </c>
      <c r="B1634" s="60" t="str">
        <f>IFERROR(VLOOKUP(J1634,'TB mapping'!A:C,3,0),0)</f>
        <v>Ignore</v>
      </c>
      <c r="C1634" s="60" t="str">
        <f t="shared" si="81"/>
        <v>HEMIDFIgnore</v>
      </c>
      <c r="D1634" s="60" t="str">
        <f t="shared" si="82"/>
        <v>HEMIDFIgnore</v>
      </c>
      <c r="E1634" s="54" t="s">
        <v>790</v>
      </c>
      <c r="F1634" s="54" t="s">
        <v>7</v>
      </c>
      <c r="G1634" s="54" t="s">
        <v>1200</v>
      </c>
      <c r="H1634" s="55">
        <v>140000</v>
      </c>
      <c r="I1634" s="54" t="s">
        <v>799</v>
      </c>
      <c r="J1634" s="55">
        <v>140500</v>
      </c>
      <c r="K1634" s="55">
        <v>0</v>
      </c>
      <c r="L1634" s="54" t="s">
        <v>800</v>
      </c>
      <c r="M1634" s="54" t="s">
        <v>793</v>
      </c>
      <c r="N1634" s="55">
        <v>-1005.78</v>
      </c>
      <c r="O1634" s="55">
        <v>0</v>
      </c>
      <c r="P1634" s="55">
        <v>-9880238.9900000002</v>
      </c>
      <c r="Q1634" s="55">
        <v>0</v>
      </c>
      <c r="R1634" s="55">
        <v>-9881244.7699999996</v>
      </c>
      <c r="S1634" s="55">
        <v>0</v>
      </c>
      <c r="T1634" s="55">
        <v>-1005.78</v>
      </c>
      <c r="U1634" s="55">
        <v>0</v>
      </c>
      <c r="V1634" s="55">
        <v>-9880238.9900000002</v>
      </c>
      <c r="W1634" s="55">
        <v>0</v>
      </c>
      <c r="X1634" s="55">
        <v>-9881244.7699999996</v>
      </c>
      <c r="Y1634" s="55">
        <v>0</v>
      </c>
      <c r="Z1634" s="61">
        <f t="shared" si="83"/>
        <v>-0.98802389899999998</v>
      </c>
      <c r="AA1634" s="59" t="str">
        <f>HLOOKUP(F1634,'HY Financials'!$4:$4,1,0)</f>
        <v>HEMIDF</v>
      </c>
    </row>
    <row r="1635" spans="1:27">
      <c r="A1635" s="60" t="str">
        <f>IFERROR(VLOOKUP(J1635,'TB mapping'!A:D,4,0),0)</f>
        <v>Ignore</v>
      </c>
      <c r="B1635" s="60" t="str">
        <f>IFERROR(VLOOKUP(J1635,'TB mapping'!A:C,3,0),0)</f>
        <v>Ignore</v>
      </c>
      <c r="C1635" s="60" t="str">
        <f t="shared" si="81"/>
        <v>HEMIDFIgnore</v>
      </c>
      <c r="D1635" s="60" t="str">
        <f t="shared" si="82"/>
        <v>HEMIDFIgnore</v>
      </c>
      <c r="E1635" s="54" t="s">
        <v>790</v>
      </c>
      <c r="F1635" s="54" t="s">
        <v>7</v>
      </c>
      <c r="G1635" s="54" t="s">
        <v>1200</v>
      </c>
      <c r="H1635" s="55">
        <v>140000</v>
      </c>
      <c r="I1635" s="54" t="s">
        <v>799</v>
      </c>
      <c r="J1635" s="55">
        <v>140504</v>
      </c>
      <c r="K1635" s="55">
        <v>0</v>
      </c>
      <c r="L1635" s="54" t="s">
        <v>801</v>
      </c>
      <c r="M1635" s="54" t="s">
        <v>793</v>
      </c>
      <c r="N1635" s="55">
        <v>-1360.02</v>
      </c>
      <c r="O1635" s="55">
        <v>0</v>
      </c>
      <c r="P1635" s="55">
        <v>-31533.58</v>
      </c>
      <c r="Q1635" s="55">
        <v>0</v>
      </c>
      <c r="R1635" s="55">
        <v>-32893.599999999999</v>
      </c>
      <c r="S1635" s="55">
        <v>0</v>
      </c>
      <c r="T1635" s="55">
        <v>-1360.02</v>
      </c>
      <c r="U1635" s="55">
        <v>0</v>
      </c>
      <c r="V1635" s="55">
        <v>-31533.58</v>
      </c>
      <c r="W1635" s="55">
        <v>0</v>
      </c>
      <c r="X1635" s="55">
        <v>-32893.599999999999</v>
      </c>
      <c r="Y1635" s="55">
        <v>0</v>
      </c>
      <c r="Z1635" s="61">
        <f t="shared" si="83"/>
        <v>-3.1533580000000002E-3</v>
      </c>
      <c r="AA1635" s="59" t="str">
        <f>HLOOKUP(F1635,'HY Financials'!$4:$4,1,0)</f>
        <v>HEMIDF</v>
      </c>
    </row>
    <row r="1636" spans="1:27">
      <c r="A1636" s="60" t="str">
        <f>IFERROR(VLOOKUP(J1636,'TB mapping'!A:D,4,0),0)</f>
        <v>Ignore</v>
      </c>
      <c r="B1636" s="60" t="str">
        <f>IFERROR(VLOOKUP(J1636,'TB mapping'!A:C,3,0),0)</f>
        <v>Ignore</v>
      </c>
      <c r="C1636" s="60" t="str">
        <f t="shared" si="81"/>
        <v>HEMIDFIgnore</v>
      </c>
      <c r="D1636" s="60" t="str">
        <f t="shared" si="82"/>
        <v>HEMIDFIgnore</v>
      </c>
      <c r="E1636" s="54" t="s">
        <v>790</v>
      </c>
      <c r="F1636" s="54" t="s">
        <v>7</v>
      </c>
      <c r="G1636" s="54" t="s">
        <v>1200</v>
      </c>
      <c r="H1636" s="55">
        <v>140000</v>
      </c>
      <c r="I1636" s="54" t="s">
        <v>799</v>
      </c>
      <c r="J1636" s="55">
        <v>140505</v>
      </c>
      <c r="K1636" s="55">
        <v>0</v>
      </c>
      <c r="L1636" s="54" t="s">
        <v>802</v>
      </c>
      <c r="M1636" s="54" t="s">
        <v>793</v>
      </c>
      <c r="N1636" s="55">
        <v>-368.17</v>
      </c>
      <c r="O1636" s="55">
        <v>0</v>
      </c>
      <c r="P1636" s="55">
        <v>0</v>
      </c>
      <c r="Q1636" s="55">
        <v>0.02</v>
      </c>
      <c r="R1636" s="55">
        <v>-368.15</v>
      </c>
      <c r="S1636" s="55">
        <v>0</v>
      </c>
      <c r="T1636" s="55">
        <v>-368.17</v>
      </c>
      <c r="U1636" s="55">
        <v>0</v>
      </c>
      <c r="V1636" s="55">
        <v>0</v>
      </c>
      <c r="W1636" s="55">
        <v>0.02</v>
      </c>
      <c r="X1636" s="55">
        <v>-368.15</v>
      </c>
      <c r="Y1636" s="55">
        <v>0</v>
      </c>
      <c r="Z1636" s="61">
        <f t="shared" si="83"/>
        <v>2.0000000000000001E-9</v>
      </c>
      <c r="AA1636" s="59" t="str">
        <f>HLOOKUP(F1636,'HY Financials'!$4:$4,1,0)</f>
        <v>HEMIDF</v>
      </c>
    </row>
    <row r="1637" spans="1:27">
      <c r="A1637" s="60" t="str">
        <f>IFERROR(VLOOKUP(J1637,'TB mapping'!A:D,4,0),0)</f>
        <v>Ignore</v>
      </c>
      <c r="B1637" s="60" t="str">
        <f>IFERROR(VLOOKUP(J1637,'TB mapping'!A:C,3,0),0)</f>
        <v>Ignore</v>
      </c>
      <c r="C1637" s="60" t="str">
        <f t="shared" si="81"/>
        <v>HEMIDFIgnore</v>
      </c>
      <c r="D1637" s="60" t="str">
        <f t="shared" si="82"/>
        <v>HEMIDFIgnore</v>
      </c>
      <c r="E1637" s="54" t="s">
        <v>790</v>
      </c>
      <c r="F1637" s="54" t="s">
        <v>7</v>
      </c>
      <c r="G1637" s="54" t="s">
        <v>1200</v>
      </c>
      <c r="H1637" s="55">
        <v>140000</v>
      </c>
      <c r="I1637" s="54" t="s">
        <v>799</v>
      </c>
      <c r="J1637" s="55">
        <v>141675</v>
      </c>
      <c r="K1637" s="55">
        <v>0</v>
      </c>
      <c r="L1637" s="54" t="s">
        <v>803</v>
      </c>
      <c r="M1637" s="54" t="s">
        <v>793</v>
      </c>
      <c r="N1637" s="55">
        <v>-317675.66000000003</v>
      </c>
      <c r="O1637" s="55">
        <v>0</v>
      </c>
      <c r="P1637" s="55">
        <v>-13946.35</v>
      </c>
      <c r="Q1637" s="55">
        <v>0</v>
      </c>
      <c r="R1637" s="55">
        <v>-331622.01</v>
      </c>
      <c r="S1637" s="55">
        <v>0</v>
      </c>
      <c r="T1637" s="55">
        <v>-317675.66000000003</v>
      </c>
      <c r="U1637" s="55">
        <v>0</v>
      </c>
      <c r="V1637" s="55">
        <v>-13946.35</v>
      </c>
      <c r="W1637" s="55">
        <v>0</v>
      </c>
      <c r="X1637" s="55">
        <v>-331622.01</v>
      </c>
      <c r="Y1637" s="55">
        <v>0</v>
      </c>
      <c r="Z1637" s="61">
        <f t="shared" si="83"/>
        <v>-1.394635E-3</v>
      </c>
      <c r="AA1637" s="59" t="str">
        <f>HLOOKUP(F1637,'HY Financials'!$4:$4,1,0)</f>
        <v>HEMIDF</v>
      </c>
    </row>
    <row r="1638" spans="1:27">
      <c r="A1638" s="60">
        <f>IFERROR(VLOOKUP(J1638,'TB mapping'!A:D,4,0),0)</f>
        <v>0</v>
      </c>
      <c r="B1638" s="60">
        <f>IFERROR(VLOOKUP(J1638,'TB mapping'!A:C,3,0),0)</f>
        <v>0</v>
      </c>
      <c r="C1638" s="60" t="str">
        <f t="shared" si="81"/>
        <v>HEMIDF0</v>
      </c>
      <c r="D1638" s="60" t="str">
        <f t="shared" si="82"/>
        <v>HEMIDF0</v>
      </c>
      <c r="E1638" s="54" t="s">
        <v>790</v>
      </c>
      <c r="F1638" s="54" t="s">
        <v>7</v>
      </c>
      <c r="G1638" s="54" t="s">
        <v>1200</v>
      </c>
      <c r="H1638" s="55">
        <v>152000</v>
      </c>
      <c r="I1638" s="54" t="s">
        <v>804</v>
      </c>
      <c r="J1638" s="55">
        <v>152230</v>
      </c>
      <c r="K1638" s="55">
        <v>0</v>
      </c>
      <c r="L1638" s="54" t="s">
        <v>1804</v>
      </c>
      <c r="M1638" s="54" t="s">
        <v>793</v>
      </c>
      <c r="N1638" s="55">
        <v>-1129.82</v>
      </c>
      <c r="O1638" s="55">
        <v>0</v>
      </c>
      <c r="P1638" s="55">
        <v>0</v>
      </c>
      <c r="Q1638" s="55">
        <v>1129.82</v>
      </c>
      <c r="R1638" s="55">
        <v>0</v>
      </c>
      <c r="S1638" s="55">
        <v>0</v>
      </c>
      <c r="T1638" s="55">
        <v>-1129.82</v>
      </c>
      <c r="U1638" s="55">
        <v>0</v>
      </c>
      <c r="V1638" s="55">
        <v>0</v>
      </c>
      <c r="W1638" s="55">
        <v>1129.82</v>
      </c>
      <c r="X1638" s="55">
        <v>0</v>
      </c>
      <c r="Y1638" s="55">
        <v>0</v>
      </c>
      <c r="Z1638" s="61">
        <f t="shared" si="83"/>
        <v>1.12982E-4</v>
      </c>
      <c r="AA1638" s="59" t="str">
        <f>HLOOKUP(F1638,'HY Financials'!$4:$4,1,0)</f>
        <v>HEMIDF</v>
      </c>
    </row>
    <row r="1639" spans="1:27">
      <c r="A1639" s="60" t="str">
        <f>IFERROR(VLOOKUP(J1639,'TB mapping'!A:D,4,0),0)</f>
        <v>Ignore</v>
      </c>
      <c r="B1639" s="60" t="str">
        <f>IFERROR(VLOOKUP(J1639,'TB mapping'!A:C,3,0),0)</f>
        <v>Ignore</v>
      </c>
      <c r="C1639" s="60" t="str">
        <f t="shared" si="81"/>
        <v>HEMIDFIgnore</v>
      </c>
      <c r="D1639" s="60" t="str">
        <f t="shared" si="82"/>
        <v>HEMIDFIgnore</v>
      </c>
      <c r="E1639" s="54" t="s">
        <v>790</v>
      </c>
      <c r="F1639" s="54" t="s">
        <v>7</v>
      </c>
      <c r="G1639" s="54" t="s">
        <v>1200</v>
      </c>
      <c r="H1639" s="55">
        <v>152000</v>
      </c>
      <c r="I1639" s="54" t="s">
        <v>804</v>
      </c>
      <c r="J1639" s="55">
        <v>152247</v>
      </c>
      <c r="K1639" s="55">
        <v>0</v>
      </c>
      <c r="L1639" s="54" t="s">
        <v>1345</v>
      </c>
      <c r="M1639" s="54" t="s">
        <v>793</v>
      </c>
      <c r="N1639" s="55">
        <v>-1068.75</v>
      </c>
      <c r="O1639" s="55">
        <v>0</v>
      </c>
      <c r="P1639" s="55">
        <v>-10030.15</v>
      </c>
      <c r="Q1639" s="55">
        <v>0</v>
      </c>
      <c r="R1639" s="55">
        <v>-11098.9</v>
      </c>
      <c r="S1639" s="55">
        <v>0</v>
      </c>
      <c r="T1639" s="55">
        <v>-1068.75</v>
      </c>
      <c r="U1639" s="55">
        <v>0</v>
      </c>
      <c r="V1639" s="55">
        <v>-10030.15</v>
      </c>
      <c r="W1639" s="55">
        <v>0</v>
      </c>
      <c r="X1639" s="55">
        <v>-11098.9</v>
      </c>
      <c r="Y1639" s="55">
        <v>0</v>
      </c>
      <c r="Z1639" s="61">
        <f t="shared" si="83"/>
        <v>-1.0030149999999999E-3</v>
      </c>
      <c r="AA1639" s="59" t="str">
        <f>HLOOKUP(F1639,'HY Financials'!$4:$4,1,0)</f>
        <v>HEMIDF</v>
      </c>
    </row>
    <row r="1640" spans="1:27">
      <c r="A1640" s="60" t="str">
        <f>IFERROR(VLOOKUP(J1640,'TB mapping'!A:D,4,0),0)</f>
        <v>Ignore</v>
      </c>
      <c r="B1640" s="60" t="str">
        <f>IFERROR(VLOOKUP(J1640,'TB mapping'!A:C,3,0),0)</f>
        <v>Ignore</v>
      </c>
      <c r="C1640" s="60" t="str">
        <f t="shared" si="81"/>
        <v>HEMIDFIgnore</v>
      </c>
      <c r="D1640" s="60" t="str">
        <f t="shared" si="82"/>
        <v>HEMIDFIgnore</v>
      </c>
      <c r="E1640" s="54" t="s">
        <v>790</v>
      </c>
      <c r="F1640" s="54" t="s">
        <v>7</v>
      </c>
      <c r="G1640" s="54" t="s">
        <v>1200</v>
      </c>
      <c r="H1640" s="55">
        <v>160000</v>
      </c>
      <c r="I1640" s="54" t="s">
        <v>807</v>
      </c>
      <c r="J1640" s="55">
        <v>161100</v>
      </c>
      <c r="K1640" s="55">
        <v>0</v>
      </c>
      <c r="L1640" s="54" t="s">
        <v>992</v>
      </c>
      <c r="M1640" s="54" t="s">
        <v>793</v>
      </c>
      <c r="N1640" s="55">
        <v>-1709148880.3599999</v>
      </c>
      <c r="O1640" s="55">
        <v>0</v>
      </c>
      <c r="P1640" s="55">
        <v>0</v>
      </c>
      <c r="Q1640" s="55">
        <v>268595907.47000003</v>
      </c>
      <c r="R1640" s="55">
        <v>-1440552972.8900001</v>
      </c>
      <c r="S1640" s="55">
        <v>0</v>
      </c>
      <c r="T1640" s="55">
        <v>-1709148880.3599999</v>
      </c>
      <c r="U1640" s="55">
        <v>0</v>
      </c>
      <c r="V1640" s="55">
        <v>0</v>
      </c>
      <c r="W1640" s="55">
        <v>268595907.47000003</v>
      </c>
      <c r="X1640" s="55">
        <v>-1440552972.8900001</v>
      </c>
      <c r="Y1640" s="55">
        <v>0</v>
      </c>
      <c r="Z1640" s="61">
        <f t="shared" si="83"/>
        <v>26.859590747000002</v>
      </c>
      <c r="AA1640" s="59" t="str">
        <f>HLOOKUP(F1640,'HY Financials'!$4:$4,1,0)</f>
        <v>HEMIDF</v>
      </c>
    </row>
    <row r="1641" spans="1:27">
      <c r="A1641" s="60">
        <f>IFERROR(VLOOKUP(J1641,'TB mapping'!A:D,4,0),0)</f>
        <v>0</v>
      </c>
      <c r="B1641" s="60">
        <f>IFERROR(VLOOKUP(J1641,'TB mapping'!A:C,3,0),0)</f>
        <v>0</v>
      </c>
      <c r="C1641" s="60" t="str">
        <f t="shared" si="81"/>
        <v>HEMIDF0</v>
      </c>
      <c r="D1641" s="60" t="str">
        <f t="shared" si="82"/>
        <v>HEMIDF0</v>
      </c>
      <c r="E1641" s="54" t="s">
        <v>790</v>
      </c>
      <c r="F1641" s="54" t="s">
        <v>7</v>
      </c>
      <c r="G1641" s="54" t="s">
        <v>1200</v>
      </c>
      <c r="H1641" s="55">
        <v>212000</v>
      </c>
      <c r="I1641" s="54" t="s">
        <v>809</v>
      </c>
      <c r="J1641" s="55">
        <v>210123</v>
      </c>
      <c r="K1641" s="55">
        <v>0</v>
      </c>
      <c r="L1641" s="54" t="s">
        <v>1805</v>
      </c>
      <c r="M1641" s="54" t="s">
        <v>793</v>
      </c>
      <c r="N1641" s="55">
        <v>0</v>
      </c>
      <c r="O1641" s="55">
        <v>1631</v>
      </c>
      <c r="P1641" s="55">
        <v>-155.44</v>
      </c>
      <c r="Q1641" s="55">
        <v>0</v>
      </c>
      <c r="R1641" s="55">
        <v>0</v>
      </c>
      <c r="S1641" s="55">
        <v>1475.56</v>
      </c>
      <c r="T1641" s="55">
        <v>0</v>
      </c>
      <c r="U1641" s="55">
        <v>1631</v>
      </c>
      <c r="V1641" s="55">
        <v>-155.44</v>
      </c>
      <c r="W1641" s="55">
        <v>0</v>
      </c>
      <c r="X1641" s="55">
        <v>0</v>
      </c>
      <c r="Y1641" s="55">
        <v>1475.56</v>
      </c>
      <c r="Z1641" s="61">
        <f t="shared" si="83"/>
        <v>-1.5543999999999999E-5</v>
      </c>
      <c r="AA1641" s="59" t="str">
        <f>HLOOKUP(F1641,'HY Financials'!$4:$4,1,0)</f>
        <v>HEMIDF</v>
      </c>
    </row>
    <row r="1642" spans="1:27">
      <c r="A1642" s="60" t="str">
        <f>IFERROR(VLOOKUP(J1642,'TB mapping'!A:D,4,0),0)</f>
        <v>Ignore</v>
      </c>
      <c r="B1642" s="60" t="str">
        <f>IFERROR(VLOOKUP(J1642,'TB mapping'!A:C,3,0),0)</f>
        <v>Ignore</v>
      </c>
      <c r="C1642" s="60" t="str">
        <f t="shared" si="81"/>
        <v>HEMIDFIgnore</v>
      </c>
      <c r="D1642" s="60" t="str">
        <f t="shared" si="82"/>
        <v>HEMIDFIgnore</v>
      </c>
      <c r="E1642" s="54" t="s">
        <v>790</v>
      </c>
      <c r="F1642" s="54" t="s">
        <v>7</v>
      </c>
      <c r="G1642" s="54" t="s">
        <v>1200</v>
      </c>
      <c r="H1642" s="55">
        <v>212000</v>
      </c>
      <c r="I1642" s="54" t="s">
        <v>809</v>
      </c>
      <c r="J1642" s="55">
        <v>211101</v>
      </c>
      <c r="K1642" s="55">
        <v>0</v>
      </c>
      <c r="L1642" s="54" t="s">
        <v>1076</v>
      </c>
      <c r="M1642" s="54" t="s">
        <v>793</v>
      </c>
      <c r="N1642" s="55">
        <v>0</v>
      </c>
      <c r="O1642" s="55">
        <v>5000</v>
      </c>
      <c r="P1642" s="55">
        <v>0</v>
      </c>
      <c r="Q1642" s="55">
        <v>0</v>
      </c>
      <c r="R1642" s="55">
        <v>0</v>
      </c>
      <c r="S1642" s="55">
        <v>5000</v>
      </c>
      <c r="T1642" s="55">
        <v>0</v>
      </c>
      <c r="U1642" s="55">
        <v>5000</v>
      </c>
      <c r="V1642" s="55">
        <v>0</v>
      </c>
      <c r="W1642" s="55">
        <v>0</v>
      </c>
      <c r="X1642" s="55">
        <v>0</v>
      </c>
      <c r="Y1642" s="55">
        <v>5000</v>
      </c>
      <c r="Z1642" s="61">
        <f t="shared" si="83"/>
        <v>0</v>
      </c>
      <c r="AA1642" s="59" t="str">
        <f>HLOOKUP(F1642,'HY Financials'!$4:$4,1,0)</f>
        <v>HEMIDF</v>
      </c>
    </row>
    <row r="1643" spans="1:27">
      <c r="A1643" s="60" t="str">
        <f>IFERROR(VLOOKUP(J1643,'TB mapping'!A:D,4,0),0)</f>
        <v>Ignore</v>
      </c>
      <c r="B1643" s="60" t="str">
        <f>IFERROR(VLOOKUP(J1643,'TB mapping'!A:C,3,0),0)</f>
        <v>Ignore</v>
      </c>
      <c r="C1643" s="60" t="str">
        <f t="shared" si="81"/>
        <v>HEMIDFIgnore</v>
      </c>
      <c r="D1643" s="60" t="str">
        <f t="shared" si="82"/>
        <v>HEMIDFIgnore</v>
      </c>
      <c r="E1643" s="54" t="s">
        <v>790</v>
      </c>
      <c r="F1643" s="54" t="s">
        <v>7</v>
      </c>
      <c r="G1643" s="54" t="s">
        <v>1200</v>
      </c>
      <c r="H1643" s="55">
        <v>212000</v>
      </c>
      <c r="I1643" s="54" t="s">
        <v>809</v>
      </c>
      <c r="J1643" s="55">
        <v>211103</v>
      </c>
      <c r="K1643" s="55">
        <v>0</v>
      </c>
      <c r="L1643" s="54" t="s">
        <v>894</v>
      </c>
      <c r="M1643" s="54" t="s">
        <v>793</v>
      </c>
      <c r="N1643" s="55">
        <v>0</v>
      </c>
      <c r="O1643" s="55">
        <v>32683.11</v>
      </c>
      <c r="P1643" s="55">
        <v>0</v>
      </c>
      <c r="Q1643" s="55">
        <v>0</v>
      </c>
      <c r="R1643" s="55">
        <v>0</v>
      </c>
      <c r="S1643" s="55">
        <v>32683.11</v>
      </c>
      <c r="T1643" s="55">
        <v>0</v>
      </c>
      <c r="U1643" s="55">
        <v>32683.11</v>
      </c>
      <c r="V1643" s="55">
        <v>0</v>
      </c>
      <c r="W1643" s="55">
        <v>0</v>
      </c>
      <c r="X1643" s="55">
        <v>0</v>
      </c>
      <c r="Y1643" s="55">
        <v>32683.11</v>
      </c>
      <c r="Z1643" s="61">
        <f t="shared" si="83"/>
        <v>0</v>
      </c>
      <c r="AA1643" s="59" t="str">
        <f>HLOOKUP(F1643,'HY Financials'!$4:$4,1,0)</f>
        <v>HEMIDF</v>
      </c>
    </row>
    <row r="1644" spans="1:27">
      <c r="A1644" s="60" t="str">
        <f>IFERROR(VLOOKUP(J1644,'TB mapping'!A:D,4,0),0)</f>
        <v>Ignore</v>
      </c>
      <c r="B1644" s="60" t="str">
        <f>IFERROR(VLOOKUP(J1644,'TB mapping'!A:C,3,0),0)</f>
        <v>Ignore</v>
      </c>
      <c r="C1644" s="60" t="str">
        <f t="shared" si="81"/>
        <v>HEMIDFIgnore</v>
      </c>
      <c r="D1644" s="60" t="str">
        <f t="shared" si="82"/>
        <v>HEMIDFIgnore</v>
      </c>
      <c r="E1644" s="54" t="s">
        <v>790</v>
      </c>
      <c r="F1644" s="54" t="s">
        <v>7</v>
      </c>
      <c r="G1644" s="54" t="s">
        <v>1200</v>
      </c>
      <c r="H1644" s="55">
        <v>212000</v>
      </c>
      <c r="I1644" s="54" t="s">
        <v>809</v>
      </c>
      <c r="J1644" s="55">
        <v>211105</v>
      </c>
      <c r="K1644" s="55">
        <v>0</v>
      </c>
      <c r="L1644" s="54" t="s">
        <v>993</v>
      </c>
      <c r="M1644" s="54" t="s">
        <v>793</v>
      </c>
      <c r="N1644" s="55">
        <v>0</v>
      </c>
      <c r="O1644" s="55">
        <v>0</v>
      </c>
      <c r="P1644" s="55">
        <v>-9814.52</v>
      </c>
      <c r="Q1644" s="55">
        <v>0</v>
      </c>
      <c r="R1644" s="55">
        <v>-9814.52</v>
      </c>
      <c r="S1644" s="55">
        <v>0</v>
      </c>
      <c r="T1644" s="55">
        <v>0</v>
      </c>
      <c r="U1644" s="55">
        <v>0</v>
      </c>
      <c r="V1644" s="55">
        <v>-9814.52</v>
      </c>
      <c r="W1644" s="55">
        <v>0</v>
      </c>
      <c r="X1644" s="55">
        <v>-9814.52</v>
      </c>
      <c r="Y1644" s="55">
        <v>0</v>
      </c>
      <c r="Z1644" s="61">
        <f t="shared" si="83"/>
        <v>-9.8145200000000006E-4</v>
      </c>
      <c r="AA1644" s="59" t="str">
        <f>HLOOKUP(F1644,'HY Financials'!$4:$4,1,0)</f>
        <v>HEMIDF</v>
      </c>
    </row>
    <row r="1645" spans="1:27">
      <c r="A1645" s="60" t="str">
        <f>IFERROR(VLOOKUP(J1645,'TB mapping'!A:D,4,0),0)</f>
        <v>Ignore</v>
      </c>
      <c r="B1645" s="60" t="str">
        <f>IFERROR(VLOOKUP(J1645,'TB mapping'!A:C,3,0),0)</f>
        <v>Ignore</v>
      </c>
      <c r="C1645" s="60" t="str">
        <f t="shared" si="81"/>
        <v>HEMIDFIgnore</v>
      </c>
      <c r="D1645" s="60" t="str">
        <f t="shared" si="82"/>
        <v>HEMIDFIgnore</v>
      </c>
      <c r="E1645" s="54" t="s">
        <v>790</v>
      </c>
      <c r="F1645" s="54" t="s">
        <v>7</v>
      </c>
      <c r="G1645" s="54" t="s">
        <v>1200</v>
      </c>
      <c r="H1645" s="55">
        <v>212000</v>
      </c>
      <c r="I1645" s="54" t="s">
        <v>809</v>
      </c>
      <c r="J1645" s="55">
        <v>212100</v>
      </c>
      <c r="K1645" s="55">
        <v>0</v>
      </c>
      <c r="L1645" s="54" t="s">
        <v>895</v>
      </c>
      <c r="M1645" s="54" t="s">
        <v>793</v>
      </c>
      <c r="N1645" s="55">
        <v>0</v>
      </c>
      <c r="O1645" s="55">
        <v>0.01</v>
      </c>
      <c r="P1645" s="55">
        <v>-0.01</v>
      </c>
      <c r="Q1645" s="55">
        <v>0</v>
      </c>
      <c r="R1645" s="55">
        <v>0</v>
      </c>
      <c r="S1645" s="55">
        <v>0</v>
      </c>
      <c r="T1645" s="55">
        <v>0</v>
      </c>
      <c r="U1645" s="55">
        <v>0.01</v>
      </c>
      <c r="V1645" s="55">
        <v>-0.01</v>
      </c>
      <c r="W1645" s="55">
        <v>0</v>
      </c>
      <c r="X1645" s="55">
        <v>0</v>
      </c>
      <c r="Y1645" s="55">
        <v>0</v>
      </c>
      <c r="Z1645" s="61">
        <f t="shared" si="83"/>
        <v>-1.0000000000000001E-9</v>
      </c>
      <c r="AA1645" s="59" t="str">
        <f>HLOOKUP(F1645,'HY Financials'!$4:$4,1,0)</f>
        <v>HEMIDF</v>
      </c>
    </row>
    <row r="1646" spans="1:27">
      <c r="A1646" s="60" t="str">
        <f>IFERROR(VLOOKUP(J1646,'TB mapping'!A:D,4,0),0)</f>
        <v>Ignore</v>
      </c>
      <c r="B1646" s="60" t="str">
        <f>IFERROR(VLOOKUP(J1646,'TB mapping'!A:C,3,0),0)</f>
        <v>Ignore</v>
      </c>
      <c r="C1646" s="60" t="str">
        <f t="shared" si="81"/>
        <v>HEMIDFIgnore</v>
      </c>
      <c r="D1646" s="60" t="str">
        <f t="shared" si="82"/>
        <v>HEMIDFIgnore</v>
      </c>
      <c r="E1646" s="54" t="s">
        <v>790</v>
      </c>
      <c r="F1646" s="54" t="s">
        <v>7</v>
      </c>
      <c r="G1646" s="54" t="s">
        <v>1200</v>
      </c>
      <c r="H1646" s="55">
        <v>212000</v>
      </c>
      <c r="I1646" s="54" t="s">
        <v>809</v>
      </c>
      <c r="J1646" s="55">
        <v>212101</v>
      </c>
      <c r="K1646" s="55">
        <v>0</v>
      </c>
      <c r="L1646" s="54" t="s">
        <v>810</v>
      </c>
      <c r="M1646" s="54" t="s">
        <v>793</v>
      </c>
      <c r="N1646" s="55">
        <v>0</v>
      </c>
      <c r="O1646" s="55">
        <v>317675.66000000003</v>
      </c>
      <c r="P1646" s="55">
        <v>0</v>
      </c>
      <c r="Q1646" s="55">
        <v>13946.35</v>
      </c>
      <c r="R1646" s="55">
        <v>0</v>
      </c>
      <c r="S1646" s="55">
        <v>331622.01</v>
      </c>
      <c r="T1646" s="55">
        <v>0</v>
      </c>
      <c r="U1646" s="55">
        <v>317675.66000000003</v>
      </c>
      <c r="V1646" s="55">
        <v>0</v>
      </c>
      <c r="W1646" s="55">
        <v>13946.35</v>
      </c>
      <c r="X1646" s="55">
        <v>0</v>
      </c>
      <c r="Y1646" s="55">
        <v>331622.01</v>
      </c>
      <c r="Z1646" s="61">
        <f t="shared" si="83"/>
        <v>1.394635E-3</v>
      </c>
      <c r="AA1646" s="59" t="str">
        <f>HLOOKUP(F1646,'HY Financials'!$4:$4,1,0)</f>
        <v>HEMIDF</v>
      </c>
    </row>
    <row r="1647" spans="1:27">
      <c r="A1647" s="60" t="str">
        <f>IFERROR(VLOOKUP(J1647,'TB mapping'!A:D,4,0),0)</f>
        <v>Ignore</v>
      </c>
      <c r="B1647" s="60" t="str">
        <f>IFERROR(VLOOKUP(J1647,'TB mapping'!A:C,3,0),0)</f>
        <v>Ignore</v>
      </c>
      <c r="C1647" s="60" t="str">
        <f t="shared" si="81"/>
        <v>HEMIDFIgnore</v>
      </c>
      <c r="D1647" s="60" t="str">
        <f t="shared" si="82"/>
        <v>HEMIDFIgnore</v>
      </c>
      <c r="E1647" s="54" t="s">
        <v>790</v>
      </c>
      <c r="F1647" s="54" t="s">
        <v>7</v>
      </c>
      <c r="G1647" s="54" t="s">
        <v>1200</v>
      </c>
      <c r="H1647" s="55">
        <v>212000</v>
      </c>
      <c r="I1647" s="54" t="s">
        <v>809</v>
      </c>
      <c r="J1647" s="55">
        <v>212112</v>
      </c>
      <c r="K1647" s="55">
        <v>0</v>
      </c>
      <c r="L1647" s="54" t="s">
        <v>1071</v>
      </c>
      <c r="M1647" s="54" t="s">
        <v>793</v>
      </c>
      <c r="N1647" s="55">
        <v>0</v>
      </c>
      <c r="O1647" s="55">
        <v>5537.97</v>
      </c>
      <c r="P1647" s="55">
        <v>-5416.95</v>
      </c>
      <c r="Q1647" s="55">
        <v>0</v>
      </c>
      <c r="R1647" s="55">
        <v>0</v>
      </c>
      <c r="S1647" s="55">
        <v>121.02</v>
      </c>
      <c r="T1647" s="55">
        <v>0</v>
      </c>
      <c r="U1647" s="55">
        <v>5537.97</v>
      </c>
      <c r="V1647" s="55">
        <v>-5416.95</v>
      </c>
      <c r="W1647" s="55">
        <v>0</v>
      </c>
      <c r="X1647" s="55">
        <v>0</v>
      </c>
      <c r="Y1647" s="55">
        <v>121.02</v>
      </c>
      <c r="Z1647" s="61">
        <f t="shared" si="83"/>
        <v>-5.4169500000000002E-4</v>
      </c>
      <c r="AA1647" s="59" t="str">
        <f>HLOOKUP(F1647,'HY Financials'!$4:$4,1,0)</f>
        <v>HEMIDF</v>
      </c>
    </row>
    <row r="1648" spans="1:27">
      <c r="A1648" s="60" t="str">
        <f>IFERROR(VLOOKUP(J1648,'TB mapping'!A:D,4,0),0)</f>
        <v>Ignore</v>
      </c>
      <c r="B1648" s="60" t="str">
        <f>IFERROR(VLOOKUP(J1648,'TB mapping'!A:C,3,0),0)</f>
        <v>Ignore</v>
      </c>
      <c r="C1648" s="60" t="str">
        <f t="shared" si="81"/>
        <v>HEMIDFIgnore</v>
      </c>
      <c r="D1648" s="60" t="str">
        <f t="shared" si="82"/>
        <v>HEMIDFIgnore</v>
      </c>
      <c r="E1648" s="54" t="s">
        <v>790</v>
      </c>
      <c r="F1648" s="54" t="s">
        <v>7</v>
      </c>
      <c r="G1648" s="54" t="s">
        <v>1200</v>
      </c>
      <c r="H1648" s="55">
        <v>212000</v>
      </c>
      <c r="I1648" s="54" t="s">
        <v>809</v>
      </c>
      <c r="J1648" s="55">
        <v>212113</v>
      </c>
      <c r="K1648" s="55">
        <v>0</v>
      </c>
      <c r="L1648" s="54" t="s">
        <v>1061</v>
      </c>
      <c r="M1648" s="54" t="s">
        <v>793</v>
      </c>
      <c r="N1648" s="55">
        <v>0</v>
      </c>
      <c r="O1648" s="55">
        <v>5537.97</v>
      </c>
      <c r="P1648" s="55">
        <v>-5416.95</v>
      </c>
      <c r="Q1648" s="55">
        <v>0</v>
      </c>
      <c r="R1648" s="55">
        <v>0</v>
      </c>
      <c r="S1648" s="55">
        <v>121.02</v>
      </c>
      <c r="T1648" s="55">
        <v>0</v>
      </c>
      <c r="U1648" s="55">
        <v>5537.97</v>
      </c>
      <c r="V1648" s="55">
        <v>-5416.95</v>
      </c>
      <c r="W1648" s="55">
        <v>0</v>
      </c>
      <c r="X1648" s="55">
        <v>0</v>
      </c>
      <c r="Y1648" s="55">
        <v>121.02</v>
      </c>
      <c r="Z1648" s="61">
        <f t="shared" si="83"/>
        <v>-5.4169500000000002E-4</v>
      </c>
      <c r="AA1648" s="59" t="str">
        <f>HLOOKUP(F1648,'HY Financials'!$4:$4,1,0)</f>
        <v>HEMIDF</v>
      </c>
    </row>
    <row r="1649" spans="1:28">
      <c r="A1649" s="60" t="str">
        <f>IFERROR(VLOOKUP(J1649,'TB mapping'!A:D,4,0),0)</f>
        <v>Ignore</v>
      </c>
      <c r="B1649" s="60" t="str">
        <f>IFERROR(VLOOKUP(J1649,'TB mapping'!A:C,3,0),0)</f>
        <v>Ignore</v>
      </c>
      <c r="C1649" s="60" t="str">
        <f t="shared" si="81"/>
        <v>HEMIDFIgnore</v>
      </c>
      <c r="D1649" s="60" t="str">
        <f t="shared" si="82"/>
        <v>HEMIDFIgnore</v>
      </c>
      <c r="E1649" s="54" t="s">
        <v>790</v>
      </c>
      <c r="F1649" s="54" t="s">
        <v>7</v>
      </c>
      <c r="G1649" s="54" t="s">
        <v>1200</v>
      </c>
      <c r="H1649" s="55">
        <v>212000</v>
      </c>
      <c r="I1649" s="54" t="s">
        <v>809</v>
      </c>
      <c r="J1649" s="55">
        <v>212114</v>
      </c>
      <c r="K1649" s="55">
        <v>0</v>
      </c>
      <c r="L1649" s="54" t="s">
        <v>1062</v>
      </c>
      <c r="M1649" s="54" t="s">
        <v>793</v>
      </c>
      <c r="N1649" s="55">
        <v>0</v>
      </c>
      <c r="O1649" s="55">
        <v>58040.21</v>
      </c>
      <c r="P1649" s="55">
        <v>-53487.15</v>
      </c>
      <c r="Q1649" s="55">
        <v>0</v>
      </c>
      <c r="R1649" s="55">
        <v>0</v>
      </c>
      <c r="S1649" s="55">
        <v>4553.0600000000004</v>
      </c>
      <c r="T1649" s="55">
        <v>0</v>
      </c>
      <c r="U1649" s="55">
        <v>58040.21</v>
      </c>
      <c r="V1649" s="55">
        <v>-53487.15</v>
      </c>
      <c r="W1649" s="55">
        <v>0</v>
      </c>
      <c r="X1649" s="55">
        <v>0</v>
      </c>
      <c r="Y1649" s="55">
        <v>4553.0600000000004</v>
      </c>
      <c r="Z1649" s="61">
        <f t="shared" si="83"/>
        <v>-5.3487150000000004E-3</v>
      </c>
      <c r="AA1649" s="59" t="str">
        <f>HLOOKUP(F1649,'HY Financials'!$4:$4,1,0)</f>
        <v>HEMIDF</v>
      </c>
    </row>
    <row r="1650" spans="1:28">
      <c r="A1650" s="60" t="str">
        <f>IFERROR(VLOOKUP(J1650,'TB mapping'!A:D,4,0),0)</f>
        <v>Ignore</v>
      </c>
      <c r="B1650" s="60" t="str">
        <f>IFERROR(VLOOKUP(J1650,'TB mapping'!A:C,3,0),0)</f>
        <v>Ignore</v>
      </c>
      <c r="C1650" s="60" t="str">
        <f t="shared" si="81"/>
        <v>HEMIDFIgnore</v>
      </c>
      <c r="D1650" s="60" t="str">
        <f t="shared" si="82"/>
        <v>HEMIDFIgnore</v>
      </c>
      <c r="E1650" s="54" t="s">
        <v>790</v>
      </c>
      <c r="F1650" s="54" t="s">
        <v>7</v>
      </c>
      <c r="G1650" s="54" t="s">
        <v>1200</v>
      </c>
      <c r="H1650" s="55">
        <v>212000</v>
      </c>
      <c r="I1650" s="54" t="s">
        <v>809</v>
      </c>
      <c r="J1650" s="55">
        <v>212121</v>
      </c>
      <c r="K1650" s="55">
        <v>0</v>
      </c>
      <c r="L1650" s="54" t="s">
        <v>879</v>
      </c>
      <c r="M1650" s="54" t="s">
        <v>793</v>
      </c>
      <c r="N1650" s="55">
        <v>0</v>
      </c>
      <c r="O1650" s="55">
        <v>186999889.5</v>
      </c>
      <c r="P1650" s="55">
        <v>-162348449.72999999</v>
      </c>
      <c r="Q1650" s="55">
        <v>0</v>
      </c>
      <c r="R1650" s="55">
        <v>0</v>
      </c>
      <c r="S1650" s="55">
        <v>24651439.77</v>
      </c>
      <c r="T1650" s="55">
        <v>0</v>
      </c>
      <c r="U1650" s="55">
        <v>186999889.5</v>
      </c>
      <c r="V1650" s="55">
        <v>-162348449.72999999</v>
      </c>
      <c r="W1650" s="55">
        <v>0</v>
      </c>
      <c r="X1650" s="55">
        <v>0</v>
      </c>
      <c r="Y1650" s="55">
        <v>24651439.77</v>
      </c>
      <c r="Z1650" s="61">
        <f t="shared" si="83"/>
        <v>-16.234844972999998</v>
      </c>
      <c r="AA1650" s="59" t="str">
        <f>HLOOKUP(F1650,'HY Financials'!$4:$4,1,0)</f>
        <v>HEMIDF</v>
      </c>
    </row>
    <row r="1651" spans="1:28">
      <c r="A1651" s="60" t="str">
        <f>IFERROR(VLOOKUP(J1651,'TB mapping'!A:D,4,0),0)</f>
        <v>Ignore</v>
      </c>
      <c r="B1651" s="60" t="str">
        <f>IFERROR(VLOOKUP(J1651,'TB mapping'!A:C,3,0),0)</f>
        <v>Ignore</v>
      </c>
      <c r="C1651" s="60" t="str">
        <f t="shared" si="81"/>
        <v>HEMIDFIgnore</v>
      </c>
      <c r="D1651" s="60" t="str">
        <f t="shared" si="82"/>
        <v>HEMIDFIgnore</v>
      </c>
      <c r="E1651" s="54" t="s">
        <v>790</v>
      </c>
      <c r="F1651" s="54" t="s">
        <v>7</v>
      </c>
      <c r="G1651" s="54" t="s">
        <v>1200</v>
      </c>
      <c r="H1651" s="55">
        <v>212000</v>
      </c>
      <c r="I1651" s="54" t="s">
        <v>809</v>
      </c>
      <c r="J1651" s="55">
        <v>212124</v>
      </c>
      <c r="K1651" s="55">
        <v>0</v>
      </c>
      <c r="L1651" s="54" t="s">
        <v>896</v>
      </c>
      <c r="M1651" s="54" t="s">
        <v>793</v>
      </c>
      <c r="N1651" s="55">
        <v>0</v>
      </c>
      <c r="O1651" s="55">
        <v>10939383.35</v>
      </c>
      <c r="P1651" s="55">
        <v>-9969246.2899999991</v>
      </c>
      <c r="Q1651" s="55">
        <v>0</v>
      </c>
      <c r="R1651" s="55">
        <v>0</v>
      </c>
      <c r="S1651" s="55">
        <v>970137.06</v>
      </c>
      <c r="T1651" s="55">
        <v>0</v>
      </c>
      <c r="U1651" s="55">
        <v>10939383.35</v>
      </c>
      <c r="V1651" s="55">
        <v>-9969246.2899999991</v>
      </c>
      <c r="W1651" s="55">
        <v>0</v>
      </c>
      <c r="X1651" s="55">
        <v>0</v>
      </c>
      <c r="Y1651" s="55">
        <v>970137.06</v>
      </c>
      <c r="Z1651" s="61">
        <f t="shared" si="83"/>
        <v>-0.9969246289999999</v>
      </c>
      <c r="AA1651" s="59" t="str">
        <f>HLOOKUP(F1651,'HY Financials'!$4:$4,1,0)</f>
        <v>HEMIDF</v>
      </c>
    </row>
    <row r="1652" spans="1:28">
      <c r="A1652" s="60" t="str">
        <f>IFERROR(VLOOKUP(J1652,'TB mapping'!A:D,4,0),0)</f>
        <v>Ignore</v>
      </c>
      <c r="B1652" s="60" t="str">
        <f>IFERROR(VLOOKUP(J1652,'TB mapping'!A:C,3,0),0)</f>
        <v>Ignore</v>
      </c>
      <c r="C1652" s="60" t="str">
        <f t="shared" si="81"/>
        <v>HEMIDFIgnore</v>
      </c>
      <c r="D1652" s="60" t="str">
        <f t="shared" si="82"/>
        <v>HEMIDFIgnore</v>
      </c>
      <c r="E1652" s="54" t="s">
        <v>790</v>
      </c>
      <c r="F1652" s="54" t="s">
        <v>7</v>
      </c>
      <c r="G1652" s="54" t="s">
        <v>1200</v>
      </c>
      <c r="H1652" s="55">
        <v>212000</v>
      </c>
      <c r="I1652" s="54" t="s">
        <v>809</v>
      </c>
      <c r="J1652" s="55">
        <v>212150</v>
      </c>
      <c r="K1652" s="55">
        <v>0</v>
      </c>
      <c r="L1652" s="54" t="s">
        <v>1077</v>
      </c>
      <c r="M1652" s="54" t="s">
        <v>793</v>
      </c>
      <c r="N1652" s="55">
        <v>0</v>
      </c>
      <c r="O1652" s="55">
        <v>0</v>
      </c>
      <c r="P1652" s="55">
        <v>0</v>
      </c>
      <c r="Q1652" s="55">
        <v>9880239</v>
      </c>
      <c r="R1652" s="55">
        <v>0</v>
      </c>
      <c r="S1652" s="55">
        <v>9880239</v>
      </c>
      <c r="T1652" s="55">
        <v>0</v>
      </c>
      <c r="U1652" s="55">
        <v>0</v>
      </c>
      <c r="V1652" s="55">
        <v>0</v>
      </c>
      <c r="W1652" s="55">
        <v>9880239</v>
      </c>
      <c r="X1652" s="55">
        <v>0</v>
      </c>
      <c r="Y1652" s="55">
        <v>9880239</v>
      </c>
      <c r="Z1652" s="61">
        <f t="shared" si="83"/>
        <v>0.98802389999999995</v>
      </c>
      <c r="AA1652" s="59" t="str">
        <f>HLOOKUP(F1652,'HY Financials'!$4:$4,1,0)</f>
        <v>HEMIDF</v>
      </c>
    </row>
    <row r="1653" spans="1:28">
      <c r="A1653" s="60" t="str">
        <f>IFERROR(VLOOKUP(J1653,'TB mapping'!A:D,4,0),0)</f>
        <v>Ignore</v>
      </c>
      <c r="B1653" s="60" t="str">
        <f>IFERROR(VLOOKUP(J1653,'TB mapping'!A:C,3,0),0)</f>
        <v>Ignore</v>
      </c>
      <c r="C1653" s="60" t="str">
        <f t="shared" si="81"/>
        <v>HEMIDFIgnore</v>
      </c>
      <c r="D1653" s="60" t="str">
        <f t="shared" si="82"/>
        <v>HEMIDFIgnore</v>
      </c>
      <c r="E1653" s="54" t="s">
        <v>790</v>
      </c>
      <c r="F1653" s="54" t="s">
        <v>7</v>
      </c>
      <c r="G1653" s="54" t="s">
        <v>1200</v>
      </c>
      <c r="H1653" s="55">
        <v>212000</v>
      </c>
      <c r="I1653" s="54" t="s">
        <v>809</v>
      </c>
      <c r="J1653" s="55">
        <v>212220</v>
      </c>
      <c r="K1653" s="55">
        <v>0</v>
      </c>
      <c r="L1653" s="54" t="s">
        <v>812</v>
      </c>
      <c r="M1653" s="54" t="s">
        <v>793</v>
      </c>
      <c r="N1653" s="55">
        <v>0</v>
      </c>
      <c r="O1653" s="55">
        <v>1388751.8</v>
      </c>
      <c r="P1653" s="55">
        <v>-228519.94</v>
      </c>
      <c r="Q1653" s="55">
        <v>0</v>
      </c>
      <c r="R1653" s="55">
        <v>0</v>
      </c>
      <c r="S1653" s="55">
        <v>1160231.8600000001</v>
      </c>
      <c r="T1653" s="55">
        <v>0</v>
      </c>
      <c r="U1653" s="55">
        <v>1388751.8</v>
      </c>
      <c r="V1653" s="55">
        <v>-228519.94</v>
      </c>
      <c r="W1653" s="55">
        <v>0</v>
      </c>
      <c r="X1653" s="55">
        <v>0</v>
      </c>
      <c r="Y1653" s="55">
        <v>1160231.8600000001</v>
      </c>
      <c r="Z1653" s="61">
        <f t="shared" si="83"/>
        <v>-2.2851994E-2</v>
      </c>
      <c r="AA1653" s="59" t="str">
        <f>HLOOKUP(F1653,'HY Financials'!$4:$4,1,0)</f>
        <v>HEMIDF</v>
      </c>
    </row>
    <row r="1654" spans="1:28">
      <c r="A1654" s="60" t="str">
        <f>IFERROR(VLOOKUP(J1654,'TB mapping'!A:D,4,0),0)</f>
        <v>Ignore</v>
      </c>
      <c r="B1654" s="60" t="str">
        <f>IFERROR(VLOOKUP(J1654,'TB mapping'!A:C,3,0),0)</f>
        <v>Ignore</v>
      </c>
      <c r="C1654" s="60" t="str">
        <f t="shared" si="81"/>
        <v>HEMIDFIgnore</v>
      </c>
      <c r="D1654" s="60" t="str">
        <f t="shared" si="82"/>
        <v>HEMIDFIgnore</v>
      </c>
      <c r="E1654" s="54" t="s">
        <v>790</v>
      </c>
      <c r="F1654" s="54" t="s">
        <v>7</v>
      </c>
      <c r="G1654" s="54" t="s">
        <v>1200</v>
      </c>
      <c r="H1654" s="55">
        <v>212000</v>
      </c>
      <c r="I1654" s="54" t="s">
        <v>809</v>
      </c>
      <c r="J1654" s="55">
        <v>212227</v>
      </c>
      <c r="K1654" s="55">
        <v>0</v>
      </c>
      <c r="L1654" s="54" t="s">
        <v>994</v>
      </c>
      <c r="M1654" s="54" t="s">
        <v>793</v>
      </c>
      <c r="N1654" s="55">
        <v>0</v>
      </c>
      <c r="O1654" s="55">
        <v>169907.11</v>
      </c>
      <c r="P1654" s="55">
        <v>0</v>
      </c>
      <c r="Q1654" s="55">
        <v>459058.97</v>
      </c>
      <c r="R1654" s="55">
        <v>0</v>
      </c>
      <c r="S1654" s="55">
        <v>628966.07999999996</v>
      </c>
      <c r="T1654" s="55">
        <v>0</v>
      </c>
      <c r="U1654" s="55">
        <v>169907.11</v>
      </c>
      <c r="V1654" s="55">
        <v>0</v>
      </c>
      <c r="W1654" s="55">
        <v>459058.97</v>
      </c>
      <c r="X1654" s="55">
        <v>0</v>
      </c>
      <c r="Y1654" s="55">
        <v>628966.07999999996</v>
      </c>
      <c r="Z1654" s="61">
        <f t="shared" si="83"/>
        <v>4.5905896999999994E-2</v>
      </c>
      <c r="AA1654" s="59" t="str">
        <f>HLOOKUP(F1654,'HY Financials'!$4:$4,1,0)</f>
        <v>HEMIDF</v>
      </c>
    </row>
    <row r="1655" spans="1:28">
      <c r="A1655" s="60" t="str">
        <f>IFERROR(VLOOKUP(J1655,'TB mapping'!A:D,4,0),0)</f>
        <v>Ignore</v>
      </c>
      <c r="B1655" s="60" t="str">
        <f>IFERROR(VLOOKUP(J1655,'TB mapping'!A:C,3,0),0)</f>
        <v>Ignore</v>
      </c>
      <c r="C1655" s="60" t="str">
        <f t="shared" si="81"/>
        <v>HEMIDFIgnore</v>
      </c>
      <c r="D1655" s="60" t="str">
        <f t="shared" si="82"/>
        <v>HEMIDFIgnore</v>
      </c>
      <c r="E1655" s="54" t="s">
        <v>790</v>
      </c>
      <c r="F1655" s="54" t="s">
        <v>7</v>
      </c>
      <c r="G1655" s="54" t="s">
        <v>1200</v>
      </c>
      <c r="H1655" s="55">
        <v>212000</v>
      </c>
      <c r="I1655" s="54" t="s">
        <v>809</v>
      </c>
      <c r="J1655" s="55">
        <v>212231</v>
      </c>
      <c r="K1655" s="55">
        <v>0</v>
      </c>
      <c r="L1655" s="54" t="s">
        <v>1063</v>
      </c>
      <c r="M1655" s="54" t="s">
        <v>793</v>
      </c>
      <c r="N1655" s="55">
        <v>0</v>
      </c>
      <c r="O1655" s="55">
        <v>3676.54</v>
      </c>
      <c r="P1655" s="55">
        <v>-3329.26</v>
      </c>
      <c r="Q1655" s="55">
        <v>0</v>
      </c>
      <c r="R1655" s="55">
        <v>0</v>
      </c>
      <c r="S1655" s="55">
        <v>347.28</v>
      </c>
      <c r="T1655" s="55">
        <v>0</v>
      </c>
      <c r="U1655" s="55">
        <v>3676.54</v>
      </c>
      <c r="V1655" s="55">
        <v>-3329.26</v>
      </c>
      <c r="W1655" s="55">
        <v>0</v>
      </c>
      <c r="X1655" s="55">
        <v>0</v>
      </c>
      <c r="Y1655" s="55">
        <v>347.28</v>
      </c>
      <c r="Z1655" s="61">
        <f t="shared" si="83"/>
        <v>-3.3292600000000004E-4</v>
      </c>
      <c r="AA1655" s="59" t="str">
        <f>HLOOKUP(F1655,'HY Financials'!$4:$4,1,0)</f>
        <v>HEMIDF</v>
      </c>
    </row>
    <row r="1656" spans="1:28">
      <c r="A1656" s="60" t="str">
        <f>IFERROR(VLOOKUP(J1656,'TB mapping'!A:D,4,0),0)</f>
        <v>Ignore</v>
      </c>
      <c r="B1656" s="60" t="str">
        <f>IFERROR(VLOOKUP(J1656,'TB mapping'!A:C,3,0),0)</f>
        <v>Ignore</v>
      </c>
      <c r="C1656" s="60" t="str">
        <f t="shared" si="81"/>
        <v>HEMIDFIgnore</v>
      </c>
      <c r="D1656" s="60" t="str">
        <f t="shared" si="82"/>
        <v>HEMIDFIgnore</v>
      </c>
      <c r="E1656" s="54" t="s">
        <v>790</v>
      </c>
      <c r="F1656" s="54" t="s">
        <v>7</v>
      </c>
      <c r="G1656" s="54" t="s">
        <v>1200</v>
      </c>
      <c r="H1656" s="55">
        <v>212000</v>
      </c>
      <c r="I1656" s="54" t="s">
        <v>809</v>
      </c>
      <c r="J1656" s="55">
        <v>212232</v>
      </c>
      <c r="K1656" s="55">
        <v>0</v>
      </c>
      <c r="L1656" s="54" t="s">
        <v>1041</v>
      </c>
      <c r="M1656" s="54" t="s">
        <v>793</v>
      </c>
      <c r="N1656" s="55">
        <v>0</v>
      </c>
      <c r="O1656" s="55">
        <v>1473.18</v>
      </c>
      <c r="P1656" s="55">
        <v>0</v>
      </c>
      <c r="Q1656" s="55">
        <v>0</v>
      </c>
      <c r="R1656" s="55">
        <v>0</v>
      </c>
      <c r="S1656" s="55">
        <v>1473.18</v>
      </c>
      <c r="T1656" s="55">
        <v>0</v>
      </c>
      <c r="U1656" s="55">
        <v>1473.18</v>
      </c>
      <c r="V1656" s="55">
        <v>0</v>
      </c>
      <c r="W1656" s="55">
        <v>0</v>
      </c>
      <c r="X1656" s="55">
        <v>0</v>
      </c>
      <c r="Y1656" s="55">
        <v>1473.18</v>
      </c>
      <c r="Z1656" s="61">
        <f t="shared" si="83"/>
        <v>0</v>
      </c>
      <c r="AA1656" s="59" t="str">
        <f>HLOOKUP(F1656,'HY Financials'!$4:$4,1,0)</f>
        <v>HEMIDF</v>
      </c>
    </row>
    <row r="1657" spans="1:28">
      <c r="A1657" s="60" t="str">
        <f>IFERROR(VLOOKUP(J1657,'TB mapping'!A:D,4,0),0)</f>
        <v>Ignore</v>
      </c>
      <c r="B1657" s="60" t="str">
        <f>IFERROR(VLOOKUP(J1657,'TB mapping'!A:C,3,0),0)</f>
        <v>Ignore</v>
      </c>
      <c r="C1657" s="60" t="str">
        <f t="shared" si="81"/>
        <v>HEMIDFIgnore</v>
      </c>
      <c r="D1657" s="60" t="str">
        <f t="shared" si="82"/>
        <v>HEMIDFIgnore</v>
      </c>
      <c r="E1657" s="54" t="s">
        <v>790</v>
      </c>
      <c r="F1657" s="54" t="s">
        <v>7</v>
      </c>
      <c r="G1657" s="54" t="s">
        <v>1200</v>
      </c>
      <c r="H1657" s="55">
        <v>212000</v>
      </c>
      <c r="I1657" s="54" t="s">
        <v>809</v>
      </c>
      <c r="J1657" s="55">
        <v>212233</v>
      </c>
      <c r="K1657" s="55">
        <v>0</v>
      </c>
      <c r="L1657" s="54" t="s">
        <v>897</v>
      </c>
      <c r="M1657" s="54" t="s">
        <v>793</v>
      </c>
      <c r="N1657" s="55">
        <v>0</v>
      </c>
      <c r="O1657" s="55">
        <v>4036447</v>
      </c>
      <c r="P1657" s="55">
        <v>-3734257</v>
      </c>
      <c r="Q1657" s="55">
        <v>0</v>
      </c>
      <c r="R1657" s="55">
        <v>0</v>
      </c>
      <c r="S1657" s="55">
        <v>302190</v>
      </c>
      <c r="T1657" s="55">
        <v>0</v>
      </c>
      <c r="U1657" s="55">
        <v>4036447</v>
      </c>
      <c r="V1657" s="55">
        <v>-3734257</v>
      </c>
      <c r="W1657" s="55">
        <v>0</v>
      </c>
      <c r="X1657" s="55">
        <v>0</v>
      </c>
      <c r="Y1657" s="55">
        <v>302190</v>
      </c>
      <c r="Z1657" s="61">
        <f t="shared" si="83"/>
        <v>-0.37342570000000003</v>
      </c>
      <c r="AA1657" s="59" t="str">
        <f>HLOOKUP(F1657,'HY Financials'!$4:$4,1,0)</f>
        <v>HEMIDF</v>
      </c>
    </row>
    <row r="1658" spans="1:28">
      <c r="A1658" s="60" t="str">
        <f>IFERROR(VLOOKUP(J1658,'TB mapping'!A:D,4,0),0)</f>
        <v>Ignore</v>
      </c>
      <c r="B1658" s="60" t="str">
        <f>IFERROR(VLOOKUP(J1658,'TB mapping'!A:C,3,0),0)</f>
        <v>Ignore</v>
      </c>
      <c r="C1658" s="60" t="str">
        <f t="shared" si="81"/>
        <v>HEMIDFIgnore</v>
      </c>
      <c r="D1658" s="60" t="str">
        <f t="shared" si="82"/>
        <v>HEMIDFIgnore</v>
      </c>
      <c r="E1658" s="54" t="s">
        <v>790</v>
      </c>
      <c r="F1658" s="54" t="s">
        <v>7</v>
      </c>
      <c r="G1658" s="54" t="s">
        <v>1200</v>
      </c>
      <c r="H1658" s="55">
        <v>212000</v>
      </c>
      <c r="I1658" s="54" t="s">
        <v>809</v>
      </c>
      <c r="J1658" s="55">
        <v>212240</v>
      </c>
      <c r="K1658" s="55">
        <v>0</v>
      </c>
      <c r="L1658" s="54" t="s">
        <v>813</v>
      </c>
      <c r="M1658" s="54" t="s">
        <v>793</v>
      </c>
      <c r="N1658" s="55">
        <v>0</v>
      </c>
      <c r="O1658" s="55">
        <v>57503.44</v>
      </c>
      <c r="P1658" s="55">
        <v>-4451.9000000000005</v>
      </c>
      <c r="Q1658" s="55">
        <v>0</v>
      </c>
      <c r="R1658" s="55">
        <v>0</v>
      </c>
      <c r="S1658" s="55">
        <v>53051.54</v>
      </c>
      <c r="T1658" s="55">
        <v>0</v>
      </c>
      <c r="U1658" s="55">
        <v>57503.44</v>
      </c>
      <c r="V1658" s="55">
        <v>-4451.9000000000005</v>
      </c>
      <c r="W1658" s="55">
        <v>0</v>
      </c>
      <c r="X1658" s="55">
        <v>0</v>
      </c>
      <c r="Y1658" s="55">
        <v>53051.54</v>
      </c>
      <c r="Z1658" s="61">
        <f t="shared" si="83"/>
        <v>-4.4519000000000004E-4</v>
      </c>
      <c r="AA1658" s="59" t="str">
        <f>HLOOKUP(F1658,'HY Financials'!$4:$4,1,0)</f>
        <v>HEMIDF</v>
      </c>
    </row>
    <row r="1659" spans="1:28">
      <c r="A1659" s="60" t="str">
        <f>IFERROR(VLOOKUP(J1659,'TB mapping'!A:D,4,0),0)</f>
        <v>Ignore</v>
      </c>
      <c r="B1659" s="60" t="str">
        <f>IFERROR(VLOOKUP(J1659,'TB mapping'!A:C,3,0),0)</f>
        <v>Ignore</v>
      </c>
      <c r="C1659" s="60" t="str">
        <f t="shared" si="81"/>
        <v>HEMIDFIgnore</v>
      </c>
      <c r="D1659" s="60" t="str">
        <f t="shared" si="82"/>
        <v>HEMIDFIgnore</v>
      </c>
      <c r="E1659" s="54" t="s">
        <v>790</v>
      </c>
      <c r="F1659" s="54" t="s">
        <v>7</v>
      </c>
      <c r="G1659" s="54" t="s">
        <v>1200</v>
      </c>
      <c r="H1659" s="55">
        <v>212000</v>
      </c>
      <c r="I1659" s="54" t="s">
        <v>809</v>
      </c>
      <c r="J1659" s="55">
        <v>212247</v>
      </c>
      <c r="K1659" s="55">
        <v>0</v>
      </c>
      <c r="L1659" s="54" t="s">
        <v>898</v>
      </c>
      <c r="M1659" s="54" t="s">
        <v>793</v>
      </c>
      <c r="N1659" s="55">
        <v>0</v>
      </c>
      <c r="O1659" s="55">
        <v>2675</v>
      </c>
      <c r="P1659" s="55">
        <v>0</v>
      </c>
      <c r="Q1659" s="55">
        <v>249</v>
      </c>
      <c r="R1659" s="55">
        <v>0</v>
      </c>
      <c r="S1659" s="55">
        <v>2924</v>
      </c>
      <c r="T1659" s="55">
        <v>0</v>
      </c>
      <c r="U1659" s="55">
        <v>2675</v>
      </c>
      <c r="V1659" s="55">
        <v>0</v>
      </c>
      <c r="W1659" s="55">
        <v>249</v>
      </c>
      <c r="X1659" s="55">
        <v>0</v>
      </c>
      <c r="Y1659" s="55">
        <v>2924</v>
      </c>
      <c r="Z1659" s="61">
        <f t="shared" si="83"/>
        <v>2.4899999999999999E-5</v>
      </c>
      <c r="AA1659" s="59" t="str">
        <f>HLOOKUP(F1659,'HY Financials'!$4:$4,1,0)</f>
        <v>HEMIDF</v>
      </c>
    </row>
    <row r="1660" spans="1:28">
      <c r="A1660" s="60" t="str">
        <f>IFERROR(VLOOKUP(J1660,'TB mapping'!A:D,4,0),0)</f>
        <v>Ignore</v>
      </c>
      <c r="B1660" s="60" t="str">
        <f>IFERROR(VLOOKUP(J1660,'TB mapping'!A:C,3,0),0)</f>
        <v>Ignore</v>
      </c>
      <c r="C1660" s="60" t="str">
        <f t="shared" si="81"/>
        <v>HEMIDFIgnore</v>
      </c>
      <c r="D1660" s="60" t="str">
        <f t="shared" si="82"/>
        <v>HEMIDFIgnore</v>
      </c>
      <c r="E1660" s="54" t="s">
        <v>790</v>
      </c>
      <c r="F1660" s="54" t="s">
        <v>7</v>
      </c>
      <c r="G1660" s="54" t="s">
        <v>1200</v>
      </c>
      <c r="H1660" s="55">
        <v>212000</v>
      </c>
      <c r="I1660" s="54" t="s">
        <v>809</v>
      </c>
      <c r="J1660" s="55">
        <v>212252</v>
      </c>
      <c r="K1660" s="55">
        <v>0</v>
      </c>
      <c r="L1660" s="54" t="s">
        <v>814</v>
      </c>
      <c r="M1660" s="54" t="s">
        <v>793</v>
      </c>
      <c r="N1660" s="55">
        <v>0</v>
      </c>
      <c r="O1660" s="55">
        <v>612.1</v>
      </c>
      <c r="P1660" s="55">
        <v>0</v>
      </c>
      <c r="Q1660" s="55">
        <v>501.91</v>
      </c>
      <c r="R1660" s="55">
        <v>0</v>
      </c>
      <c r="S1660" s="55">
        <v>1114.01</v>
      </c>
      <c r="T1660" s="55">
        <v>0</v>
      </c>
      <c r="U1660" s="55">
        <v>612.1</v>
      </c>
      <c r="V1660" s="55">
        <v>0</v>
      </c>
      <c r="W1660" s="55">
        <v>501.91</v>
      </c>
      <c r="X1660" s="55">
        <v>0</v>
      </c>
      <c r="Y1660" s="55">
        <v>1114.01</v>
      </c>
      <c r="Z1660" s="61">
        <f t="shared" si="83"/>
        <v>5.0191000000000001E-5</v>
      </c>
      <c r="AA1660" s="59" t="str">
        <f>HLOOKUP(F1660,'HY Financials'!$4:$4,1,0)</f>
        <v>HEMIDF</v>
      </c>
    </row>
    <row r="1661" spans="1:28">
      <c r="A1661" s="60" t="str">
        <f>IFERROR(VLOOKUP(J1661,'TB mapping'!A:D,4,0),0)</f>
        <v>Ignore</v>
      </c>
      <c r="B1661" s="60" t="str">
        <f>IFERROR(VLOOKUP(J1661,'TB mapping'!A:C,3,0),0)</f>
        <v>Ignore</v>
      </c>
      <c r="C1661" s="60" t="str">
        <f t="shared" si="81"/>
        <v>HEMIDFIgnore</v>
      </c>
      <c r="D1661" s="60" t="str">
        <f t="shared" si="82"/>
        <v>HEMIDFIgnore</v>
      </c>
      <c r="E1661" s="54" t="s">
        <v>790</v>
      </c>
      <c r="F1661" s="54" t="s">
        <v>7</v>
      </c>
      <c r="G1661" s="54" t="s">
        <v>1200</v>
      </c>
      <c r="H1661" s="55">
        <v>212000</v>
      </c>
      <c r="I1661" s="54" t="s">
        <v>809</v>
      </c>
      <c r="J1661" s="55">
        <v>212255</v>
      </c>
      <c r="K1661" s="55">
        <v>0</v>
      </c>
      <c r="L1661" s="54" t="s">
        <v>815</v>
      </c>
      <c r="M1661" s="54" t="s">
        <v>793</v>
      </c>
      <c r="N1661" s="55">
        <v>0</v>
      </c>
      <c r="O1661" s="55">
        <v>18170521.84</v>
      </c>
      <c r="P1661" s="55">
        <v>0</v>
      </c>
      <c r="Q1661" s="55">
        <v>13921010.42</v>
      </c>
      <c r="R1661" s="55">
        <v>0</v>
      </c>
      <c r="S1661" s="55">
        <v>32091532.260000002</v>
      </c>
      <c r="T1661" s="55">
        <v>0</v>
      </c>
      <c r="U1661" s="55">
        <v>18170521.84</v>
      </c>
      <c r="V1661" s="55">
        <v>0</v>
      </c>
      <c r="W1661" s="55">
        <v>13921010.42</v>
      </c>
      <c r="X1661" s="55">
        <v>0</v>
      </c>
      <c r="Y1661" s="55">
        <v>32091532.260000002</v>
      </c>
      <c r="Z1661" s="61">
        <f t="shared" si="83"/>
        <v>1.392101042</v>
      </c>
      <c r="AA1661" s="59" t="str">
        <f>HLOOKUP(F1661,'HY Financials'!$4:$4,1,0)</f>
        <v>HEMIDF</v>
      </c>
    </row>
    <row r="1662" spans="1:28">
      <c r="A1662" s="60" t="str">
        <f>IFERROR(VLOOKUP(J1662,'TB mapping'!A:D,4,0),0)</f>
        <v>Ignore</v>
      </c>
      <c r="B1662" s="60" t="str">
        <f>IFERROR(VLOOKUP(J1662,'TB mapping'!A:C,3,0),0)</f>
        <v>Ignore</v>
      </c>
      <c r="C1662" s="60" t="str">
        <f t="shared" si="81"/>
        <v>HEMIDFIgnore</v>
      </c>
      <c r="D1662" s="60" t="str">
        <f t="shared" si="82"/>
        <v>HEMIDFIgnore</v>
      </c>
      <c r="E1662" s="54" t="s">
        <v>790</v>
      </c>
      <c r="F1662" s="54" t="s">
        <v>7</v>
      </c>
      <c r="G1662" s="54" t="s">
        <v>1200</v>
      </c>
      <c r="H1662" s="55">
        <v>212000</v>
      </c>
      <c r="I1662" s="54" t="s">
        <v>809</v>
      </c>
      <c r="J1662" s="55">
        <v>212257</v>
      </c>
      <c r="K1662" s="55">
        <v>0</v>
      </c>
      <c r="L1662" s="54" t="s">
        <v>816</v>
      </c>
      <c r="M1662" s="54" t="s">
        <v>793</v>
      </c>
      <c r="N1662" s="55">
        <v>-14095149.23</v>
      </c>
      <c r="O1662" s="55">
        <v>0</v>
      </c>
      <c r="P1662" s="55">
        <v>-14673491.960000001</v>
      </c>
      <c r="Q1662" s="55">
        <v>0</v>
      </c>
      <c r="R1662" s="55">
        <v>-28768641.190000001</v>
      </c>
      <c r="S1662" s="55">
        <v>0</v>
      </c>
      <c r="T1662" s="55">
        <v>-14095149.23</v>
      </c>
      <c r="U1662" s="55">
        <v>0</v>
      </c>
      <c r="V1662" s="55">
        <v>-14673491.960000001</v>
      </c>
      <c r="W1662" s="55">
        <v>0</v>
      </c>
      <c r="X1662" s="55">
        <v>-28768641.190000001</v>
      </c>
      <c r="Y1662" s="55">
        <v>0</v>
      </c>
      <c r="Z1662" s="61">
        <f t="shared" si="83"/>
        <v>-1.467349196</v>
      </c>
      <c r="AA1662" s="59" t="str">
        <f>HLOOKUP(F1662,'HY Financials'!$4:$4,1,0)</f>
        <v>HEMIDF</v>
      </c>
    </row>
    <row r="1663" spans="1:28">
      <c r="A1663" s="60" t="str">
        <f>IFERROR(VLOOKUP(J1663,'TB mapping'!A:D,4,0),0)</f>
        <v>Ignore</v>
      </c>
      <c r="B1663" s="60" t="str">
        <f>IFERROR(VLOOKUP(J1663,'TB mapping'!A:C,3,0),0)</f>
        <v>Ignore</v>
      </c>
      <c r="C1663" s="60" t="str">
        <f t="shared" si="81"/>
        <v>HEMIDFIgnore</v>
      </c>
      <c r="D1663" s="60" t="str">
        <f t="shared" si="82"/>
        <v>HEMIDFIgnore</v>
      </c>
      <c r="E1663" s="54" t="s">
        <v>790</v>
      </c>
      <c r="F1663" s="54" t="s">
        <v>7</v>
      </c>
      <c r="G1663" s="54" t="s">
        <v>1200</v>
      </c>
      <c r="H1663" s="55">
        <v>212000</v>
      </c>
      <c r="I1663" s="54" t="s">
        <v>809</v>
      </c>
      <c r="J1663" s="55">
        <v>212271</v>
      </c>
      <c r="K1663" s="55">
        <v>0</v>
      </c>
      <c r="L1663" s="54" t="s">
        <v>817</v>
      </c>
      <c r="M1663" s="54" t="s">
        <v>793</v>
      </c>
      <c r="N1663" s="55">
        <v>0</v>
      </c>
      <c r="O1663" s="55">
        <v>277888</v>
      </c>
      <c r="P1663" s="55">
        <v>0</v>
      </c>
      <c r="Q1663" s="55">
        <v>11312.91</v>
      </c>
      <c r="R1663" s="55">
        <v>0</v>
      </c>
      <c r="S1663" s="55">
        <v>289200.91000000003</v>
      </c>
      <c r="T1663" s="55">
        <v>0</v>
      </c>
      <c r="U1663" s="55">
        <v>277888</v>
      </c>
      <c r="V1663" s="55">
        <v>0</v>
      </c>
      <c r="W1663" s="55">
        <v>11312.91</v>
      </c>
      <c r="X1663" s="55">
        <v>0</v>
      </c>
      <c r="Y1663" s="55">
        <v>289200.91000000003</v>
      </c>
      <c r="Z1663" s="61">
        <f t="shared" si="83"/>
        <v>1.131291E-3</v>
      </c>
      <c r="AA1663" s="59" t="str">
        <f>HLOOKUP(F1663,'HY Financials'!$4:$4,1,0)</f>
        <v>HEMIDF</v>
      </c>
      <c r="AB1663" s="277">
        <f>Z1663*10^7</f>
        <v>11312.91</v>
      </c>
    </row>
    <row r="1664" spans="1:28">
      <c r="A1664" s="60" t="str">
        <f>IFERROR(VLOOKUP(J1664,'TB mapping'!A:D,4,0),0)</f>
        <v>Ignore</v>
      </c>
      <c r="B1664" s="60" t="str">
        <f>IFERROR(VLOOKUP(J1664,'TB mapping'!A:C,3,0),0)</f>
        <v>Ignore</v>
      </c>
      <c r="C1664" s="60" t="str">
        <f t="shared" si="81"/>
        <v>HEMIDFIgnore</v>
      </c>
      <c r="D1664" s="60" t="str">
        <f t="shared" si="82"/>
        <v>HEMIDFIgnore</v>
      </c>
      <c r="E1664" s="54" t="s">
        <v>790</v>
      </c>
      <c r="F1664" s="54" t="s">
        <v>7</v>
      </c>
      <c r="G1664" s="54" t="s">
        <v>1200</v>
      </c>
      <c r="H1664" s="55">
        <v>212000</v>
      </c>
      <c r="I1664" s="54" t="s">
        <v>809</v>
      </c>
      <c r="J1664" s="55">
        <v>212272</v>
      </c>
      <c r="K1664" s="55">
        <v>0</v>
      </c>
      <c r="L1664" s="54" t="s">
        <v>818</v>
      </c>
      <c r="M1664" s="54" t="s">
        <v>793</v>
      </c>
      <c r="N1664" s="55">
        <v>0</v>
      </c>
      <c r="O1664" s="55">
        <v>277888</v>
      </c>
      <c r="P1664" s="55">
        <v>0</v>
      </c>
      <c r="Q1664" s="55">
        <v>11312.91</v>
      </c>
      <c r="R1664" s="55">
        <v>0</v>
      </c>
      <c r="S1664" s="55">
        <v>289200.91000000003</v>
      </c>
      <c r="T1664" s="55">
        <v>0</v>
      </c>
      <c r="U1664" s="55">
        <v>277888</v>
      </c>
      <c r="V1664" s="55">
        <v>0</v>
      </c>
      <c r="W1664" s="55">
        <v>11312.91</v>
      </c>
      <c r="X1664" s="55">
        <v>0</v>
      </c>
      <c r="Y1664" s="55">
        <v>289200.91000000003</v>
      </c>
      <c r="Z1664" s="61">
        <f t="shared" si="83"/>
        <v>1.131291E-3</v>
      </c>
      <c r="AA1664" s="59" t="str">
        <f>HLOOKUP(F1664,'HY Financials'!$4:$4,1,0)</f>
        <v>HEMIDF</v>
      </c>
    </row>
    <row r="1665" spans="1:28">
      <c r="A1665" s="60" t="str">
        <f>IFERROR(VLOOKUP(J1665,'TB mapping'!A:D,4,0),0)</f>
        <v>Ignore</v>
      </c>
      <c r="B1665" s="60" t="str">
        <f>IFERROR(VLOOKUP(J1665,'TB mapping'!A:C,3,0),0)</f>
        <v>Ignore</v>
      </c>
      <c r="C1665" s="60" t="str">
        <f t="shared" si="81"/>
        <v>HEMIDFIgnore</v>
      </c>
      <c r="D1665" s="60" t="str">
        <f t="shared" si="82"/>
        <v>HEMIDFIgnore</v>
      </c>
      <c r="E1665" s="54" t="s">
        <v>790</v>
      </c>
      <c r="F1665" s="54" t="s">
        <v>7</v>
      </c>
      <c r="G1665" s="54" t="s">
        <v>1200</v>
      </c>
      <c r="H1665" s="55">
        <v>212000</v>
      </c>
      <c r="I1665" s="54" t="s">
        <v>809</v>
      </c>
      <c r="J1665" s="55">
        <v>213330</v>
      </c>
      <c r="K1665" s="55">
        <v>0</v>
      </c>
      <c r="L1665" s="54" t="s">
        <v>1078</v>
      </c>
      <c r="M1665" s="54" t="s">
        <v>793</v>
      </c>
      <c r="N1665" s="55">
        <v>-166036.44</v>
      </c>
      <c r="O1665" s="55">
        <v>0</v>
      </c>
      <c r="P1665" s="55">
        <v>0</v>
      </c>
      <c r="Q1665" s="55">
        <v>0</v>
      </c>
      <c r="R1665" s="55">
        <v>-166036.44</v>
      </c>
      <c r="S1665" s="55">
        <v>0</v>
      </c>
      <c r="T1665" s="55">
        <v>-166036.44</v>
      </c>
      <c r="U1665" s="55">
        <v>0</v>
      </c>
      <c r="V1665" s="55">
        <v>0</v>
      </c>
      <c r="W1665" s="55">
        <v>0</v>
      </c>
      <c r="X1665" s="55">
        <v>-166036.44</v>
      </c>
      <c r="Y1665" s="55">
        <v>0</v>
      </c>
      <c r="Z1665" s="61">
        <f t="shared" si="83"/>
        <v>0</v>
      </c>
      <c r="AA1665" s="59" t="str">
        <f>HLOOKUP(F1665,'HY Financials'!$4:$4,1,0)</f>
        <v>HEMIDF</v>
      </c>
    </row>
    <row r="1666" spans="1:28">
      <c r="A1666" s="60">
        <f>IFERROR(VLOOKUP(J1666,'TB mapping'!A:D,4,0),0)</f>
        <v>0</v>
      </c>
      <c r="B1666" s="60">
        <f>IFERROR(VLOOKUP(J1666,'TB mapping'!A:C,3,0),0)</f>
        <v>0</v>
      </c>
      <c r="C1666" s="60" t="str">
        <f t="shared" si="81"/>
        <v>HEMIDF0</v>
      </c>
      <c r="D1666" s="60" t="str">
        <f t="shared" si="82"/>
        <v>HEMIDF0</v>
      </c>
      <c r="E1666" s="54" t="s">
        <v>790</v>
      </c>
      <c r="F1666" s="54" t="s">
        <v>7</v>
      </c>
      <c r="G1666" s="54" t="s">
        <v>1200</v>
      </c>
      <c r="H1666" s="55">
        <v>212000</v>
      </c>
      <c r="I1666" s="54" t="s">
        <v>809</v>
      </c>
      <c r="J1666" s="55">
        <v>215107</v>
      </c>
      <c r="K1666" s="55">
        <v>0</v>
      </c>
      <c r="L1666" s="54" t="s">
        <v>2076</v>
      </c>
      <c r="M1666" s="54" t="s">
        <v>793</v>
      </c>
      <c r="N1666" s="55">
        <v>0</v>
      </c>
      <c r="O1666" s="55">
        <v>514</v>
      </c>
      <c r="P1666" s="55">
        <v>0</v>
      </c>
      <c r="Q1666" s="55">
        <v>0</v>
      </c>
      <c r="R1666" s="55">
        <v>0</v>
      </c>
      <c r="S1666" s="55">
        <v>514</v>
      </c>
      <c r="T1666" s="55">
        <v>0</v>
      </c>
      <c r="U1666" s="55">
        <v>514</v>
      </c>
      <c r="V1666" s="55">
        <v>0</v>
      </c>
      <c r="W1666" s="55">
        <v>0</v>
      </c>
      <c r="X1666" s="55">
        <v>0</v>
      </c>
      <c r="Y1666" s="55">
        <v>514</v>
      </c>
      <c r="Z1666" s="61">
        <f t="shared" si="83"/>
        <v>0</v>
      </c>
      <c r="AA1666" s="59" t="str">
        <f>HLOOKUP(F1666,'HY Financials'!$4:$4,1,0)</f>
        <v>HEMIDF</v>
      </c>
    </row>
    <row r="1667" spans="1:28">
      <c r="A1667" s="60" t="str">
        <f>IFERROR(VLOOKUP(J1667,'TB mapping'!A:D,4,0),0)</f>
        <v>Ignore</v>
      </c>
      <c r="B1667" s="60" t="str">
        <f>IFERROR(VLOOKUP(J1667,'TB mapping'!A:C,3,0),0)</f>
        <v>Ignore</v>
      </c>
      <c r="C1667" s="60" t="str">
        <f t="shared" si="81"/>
        <v>HEMIDFIgnore</v>
      </c>
      <c r="D1667" s="60" t="str">
        <f t="shared" si="82"/>
        <v>HEMIDFIgnore</v>
      </c>
      <c r="E1667" s="54" t="s">
        <v>790</v>
      </c>
      <c r="F1667" s="54" t="s">
        <v>7</v>
      </c>
      <c r="G1667" s="54" t="s">
        <v>1200</v>
      </c>
      <c r="H1667" s="55">
        <v>213000</v>
      </c>
      <c r="I1667" s="54" t="s">
        <v>819</v>
      </c>
      <c r="J1667" s="55">
        <v>213105</v>
      </c>
      <c r="K1667" s="55">
        <v>0</v>
      </c>
      <c r="L1667" s="54" t="s">
        <v>902</v>
      </c>
      <c r="M1667" s="54" t="s">
        <v>793</v>
      </c>
      <c r="N1667" s="55">
        <v>0</v>
      </c>
      <c r="O1667" s="55">
        <v>36541.53</v>
      </c>
      <c r="P1667" s="55">
        <v>0</v>
      </c>
      <c r="Q1667" s="55">
        <v>0</v>
      </c>
      <c r="R1667" s="55">
        <v>0</v>
      </c>
      <c r="S1667" s="55">
        <v>36541.53</v>
      </c>
      <c r="T1667" s="55">
        <v>0</v>
      </c>
      <c r="U1667" s="55">
        <v>36541.53</v>
      </c>
      <c r="V1667" s="55">
        <v>0</v>
      </c>
      <c r="W1667" s="55">
        <v>0</v>
      </c>
      <c r="X1667" s="55">
        <v>0</v>
      </c>
      <c r="Y1667" s="55">
        <v>36541.53</v>
      </c>
      <c r="Z1667" s="61">
        <f t="shared" si="83"/>
        <v>0</v>
      </c>
      <c r="AA1667" s="59" t="str">
        <f>HLOOKUP(F1667,'HY Financials'!$4:$4,1,0)</f>
        <v>HEMIDF</v>
      </c>
    </row>
    <row r="1668" spans="1:28">
      <c r="A1668" s="60" t="str">
        <f>IFERROR(VLOOKUP(J1668,'TB mapping'!A:D,4,0),0)</f>
        <v>Ignore</v>
      </c>
      <c r="B1668" s="60" t="str">
        <f>IFERROR(VLOOKUP(J1668,'TB mapping'!A:C,3,0),0)</f>
        <v>Ignore</v>
      </c>
      <c r="C1668" s="60" t="str">
        <f t="shared" ref="C1668:C1731" si="84">F1668&amp;A1668</f>
        <v>HEMIDFIgnore</v>
      </c>
      <c r="D1668" s="60" t="str">
        <f t="shared" ref="D1668:D1731" si="85">F1668&amp;B1668</f>
        <v>HEMIDFIgnore</v>
      </c>
      <c r="E1668" s="54" t="s">
        <v>790</v>
      </c>
      <c r="F1668" s="54" t="s">
        <v>7</v>
      </c>
      <c r="G1668" s="54" t="s">
        <v>1200</v>
      </c>
      <c r="H1668" s="55">
        <v>213000</v>
      </c>
      <c r="I1668" s="54" t="s">
        <v>819</v>
      </c>
      <c r="J1668" s="55">
        <v>213141</v>
      </c>
      <c r="K1668" s="55">
        <v>0</v>
      </c>
      <c r="L1668" s="54" t="s">
        <v>903</v>
      </c>
      <c r="M1668" s="54" t="s">
        <v>793</v>
      </c>
      <c r="N1668" s="55">
        <v>0</v>
      </c>
      <c r="O1668" s="55">
        <v>2696.94</v>
      </c>
      <c r="P1668" s="55">
        <v>0</v>
      </c>
      <c r="Q1668" s="55">
        <v>0</v>
      </c>
      <c r="R1668" s="55">
        <v>0</v>
      </c>
      <c r="S1668" s="55">
        <v>2696.94</v>
      </c>
      <c r="T1668" s="55">
        <v>0</v>
      </c>
      <c r="U1668" s="55">
        <v>2696.94</v>
      </c>
      <c r="V1668" s="55">
        <v>0</v>
      </c>
      <c r="W1668" s="55">
        <v>0</v>
      </c>
      <c r="X1668" s="55">
        <v>0</v>
      </c>
      <c r="Y1668" s="55">
        <v>2696.94</v>
      </c>
      <c r="Z1668" s="61">
        <f t="shared" ref="Z1668:Z1731" si="86">IF(I1668="Issue Capital",(X1668+Y1668)/10000000,(V1668+W1668)/10000000)</f>
        <v>0</v>
      </c>
      <c r="AA1668" s="59" t="str">
        <f>HLOOKUP(F1668,'HY Financials'!$4:$4,1,0)</f>
        <v>HEMIDF</v>
      </c>
    </row>
    <row r="1669" spans="1:28">
      <c r="A1669" s="60" t="str">
        <f>IFERROR(VLOOKUP(J1669,'TB mapping'!A:D,4,0),0)</f>
        <v>Ignore</v>
      </c>
      <c r="B1669" s="60" t="str">
        <f>IFERROR(VLOOKUP(J1669,'TB mapping'!A:C,3,0),0)</f>
        <v>Ignore</v>
      </c>
      <c r="C1669" s="60" t="str">
        <f t="shared" si="84"/>
        <v>HEMIDFIgnore</v>
      </c>
      <c r="D1669" s="60" t="str">
        <f t="shared" si="85"/>
        <v>HEMIDFIgnore</v>
      </c>
      <c r="E1669" s="54" t="s">
        <v>790</v>
      </c>
      <c r="F1669" s="54" t="s">
        <v>7</v>
      </c>
      <c r="G1669" s="54" t="s">
        <v>1200</v>
      </c>
      <c r="H1669" s="55">
        <v>213000</v>
      </c>
      <c r="I1669" s="54" t="s">
        <v>819</v>
      </c>
      <c r="J1669" s="55">
        <v>213143</v>
      </c>
      <c r="K1669" s="55">
        <v>0</v>
      </c>
      <c r="L1669" s="54" t="s">
        <v>820</v>
      </c>
      <c r="M1669" s="54" t="s">
        <v>793</v>
      </c>
      <c r="N1669" s="55">
        <v>0</v>
      </c>
      <c r="O1669" s="55">
        <v>161713.54</v>
      </c>
      <c r="P1669" s="55">
        <v>-173145.23</v>
      </c>
      <c r="Q1669" s="55">
        <v>0</v>
      </c>
      <c r="R1669" s="55">
        <v>-11431.69</v>
      </c>
      <c r="S1669" s="55">
        <v>0</v>
      </c>
      <c r="T1669" s="55">
        <v>0</v>
      </c>
      <c r="U1669" s="55">
        <v>161713.54</v>
      </c>
      <c r="V1669" s="55">
        <v>-173145.23</v>
      </c>
      <c r="W1669" s="55">
        <v>0</v>
      </c>
      <c r="X1669" s="55">
        <v>-11431.69</v>
      </c>
      <c r="Y1669" s="55">
        <v>0</v>
      </c>
      <c r="Z1669" s="61">
        <f t="shared" si="86"/>
        <v>-1.7314523000000002E-2</v>
      </c>
      <c r="AA1669" s="59" t="str">
        <f>HLOOKUP(F1669,'HY Financials'!$4:$4,1,0)</f>
        <v>HEMIDF</v>
      </c>
    </row>
    <row r="1670" spans="1:28">
      <c r="A1670" s="60">
        <f>IFERROR(VLOOKUP(J1670,'TB mapping'!A:D,4,0),0)</f>
        <v>0</v>
      </c>
      <c r="B1670" s="60">
        <f>IFERROR(VLOOKUP(J1670,'TB mapping'!A:C,3,0),0)</f>
        <v>0</v>
      </c>
      <c r="C1670" s="60" t="str">
        <f t="shared" si="84"/>
        <v>HEMIDF0</v>
      </c>
      <c r="D1670" s="60" t="str">
        <f t="shared" si="85"/>
        <v>HEMIDF0</v>
      </c>
      <c r="E1670" s="54" t="s">
        <v>790</v>
      </c>
      <c r="F1670" s="54" t="s">
        <v>7</v>
      </c>
      <c r="G1670" s="54" t="s">
        <v>1200</v>
      </c>
      <c r="H1670" s="55">
        <v>213000</v>
      </c>
      <c r="I1670" s="54" t="s">
        <v>819</v>
      </c>
      <c r="J1670" s="55">
        <v>213173</v>
      </c>
      <c r="K1670" s="55">
        <v>0</v>
      </c>
      <c r="L1670" s="54" t="s">
        <v>2072</v>
      </c>
      <c r="M1670" s="54" t="s">
        <v>793</v>
      </c>
      <c r="N1670" s="55">
        <v>0</v>
      </c>
      <c r="O1670" s="55">
        <v>29108.44</v>
      </c>
      <c r="P1670" s="55">
        <v>-31166.14</v>
      </c>
      <c r="Q1670" s="55">
        <v>0</v>
      </c>
      <c r="R1670" s="55">
        <v>-2057.6999999999998</v>
      </c>
      <c r="S1670" s="55">
        <v>0</v>
      </c>
      <c r="T1670" s="55">
        <v>0</v>
      </c>
      <c r="U1670" s="55">
        <v>29108.44</v>
      </c>
      <c r="V1670" s="55">
        <v>-31166.14</v>
      </c>
      <c r="W1670" s="55">
        <v>0</v>
      </c>
      <c r="X1670" s="55">
        <v>-2057.6999999999998</v>
      </c>
      <c r="Y1670" s="55">
        <v>0</v>
      </c>
      <c r="Z1670" s="61">
        <f t="shared" si="86"/>
        <v>-3.1166139999999998E-3</v>
      </c>
      <c r="AA1670" s="59" t="str">
        <f>HLOOKUP(F1670,'HY Financials'!$4:$4,1,0)</f>
        <v>HEMIDF</v>
      </c>
    </row>
    <row r="1671" spans="1:28">
      <c r="A1671" s="60" t="str">
        <f>IFERROR(VLOOKUP(J1671,'TB mapping'!A:D,4,0),0)</f>
        <v>Ignore</v>
      </c>
      <c r="B1671" s="60" t="str">
        <f>IFERROR(VLOOKUP(J1671,'TB mapping'!A:C,3,0),0)</f>
        <v>Ignore</v>
      </c>
      <c r="C1671" s="60" t="str">
        <f t="shared" si="84"/>
        <v>HEMIDFIgnore</v>
      </c>
      <c r="D1671" s="60" t="str">
        <f t="shared" si="85"/>
        <v>HEMIDFIgnore</v>
      </c>
      <c r="E1671" s="54" t="s">
        <v>790</v>
      </c>
      <c r="F1671" s="54" t="s">
        <v>7</v>
      </c>
      <c r="G1671" s="54" t="s">
        <v>1200</v>
      </c>
      <c r="H1671" s="55">
        <v>213000</v>
      </c>
      <c r="I1671" s="54" t="s">
        <v>819</v>
      </c>
      <c r="J1671" s="55">
        <v>213500</v>
      </c>
      <c r="K1671" s="55">
        <v>0</v>
      </c>
      <c r="L1671" s="54" t="s">
        <v>821</v>
      </c>
      <c r="M1671" s="54" t="s">
        <v>793</v>
      </c>
      <c r="N1671" s="55">
        <v>0</v>
      </c>
      <c r="O1671" s="55">
        <v>3087648.94</v>
      </c>
      <c r="P1671" s="55">
        <v>0</v>
      </c>
      <c r="Q1671" s="55">
        <v>125698.56</v>
      </c>
      <c r="R1671" s="55">
        <v>0</v>
      </c>
      <c r="S1671" s="55">
        <v>3213347.5</v>
      </c>
      <c r="T1671" s="55">
        <v>0</v>
      </c>
      <c r="U1671" s="55">
        <v>3087648.94</v>
      </c>
      <c r="V1671" s="55">
        <v>0</v>
      </c>
      <c r="W1671" s="55">
        <v>125698.56</v>
      </c>
      <c r="X1671" s="55">
        <v>0</v>
      </c>
      <c r="Y1671" s="55">
        <v>3213347.5</v>
      </c>
      <c r="Z1671" s="61">
        <f t="shared" si="86"/>
        <v>1.2569855999999999E-2</v>
      </c>
      <c r="AA1671" s="59" t="str">
        <f>HLOOKUP(F1671,'HY Financials'!$4:$4,1,0)</f>
        <v>HEMIDF</v>
      </c>
    </row>
    <row r="1672" spans="1:28">
      <c r="A1672" s="60" t="str">
        <f>IFERROR(VLOOKUP(J1672,'TB mapping'!A:D,4,0),0)</f>
        <v>Ignore</v>
      </c>
      <c r="B1672" s="60" t="str">
        <f>IFERROR(VLOOKUP(J1672,'TB mapping'!A:C,3,0),0)</f>
        <v>Ignore</v>
      </c>
      <c r="C1672" s="60" t="str">
        <f t="shared" si="84"/>
        <v>HEMIDFIgnore</v>
      </c>
      <c r="D1672" s="60" t="str">
        <f t="shared" si="85"/>
        <v>HEMIDFIgnore</v>
      </c>
      <c r="E1672" s="54" t="s">
        <v>790</v>
      </c>
      <c r="F1672" s="54" t="s">
        <v>7</v>
      </c>
      <c r="G1672" s="54" t="s">
        <v>1200</v>
      </c>
      <c r="H1672" s="55">
        <v>213000</v>
      </c>
      <c r="I1672" s="54" t="s">
        <v>819</v>
      </c>
      <c r="J1672" s="55">
        <v>213504</v>
      </c>
      <c r="K1672" s="55">
        <v>0</v>
      </c>
      <c r="L1672" s="54" t="s">
        <v>822</v>
      </c>
      <c r="M1672" s="54" t="s">
        <v>793</v>
      </c>
      <c r="N1672" s="55">
        <v>0</v>
      </c>
      <c r="O1672" s="55">
        <v>41962.78</v>
      </c>
      <c r="P1672" s="55">
        <v>0</v>
      </c>
      <c r="Q1672" s="55">
        <v>0</v>
      </c>
      <c r="R1672" s="55">
        <v>0</v>
      </c>
      <c r="S1672" s="55">
        <v>41962.78</v>
      </c>
      <c r="T1672" s="55">
        <v>0</v>
      </c>
      <c r="U1672" s="55">
        <v>41962.78</v>
      </c>
      <c r="V1672" s="55">
        <v>0</v>
      </c>
      <c r="W1672" s="55">
        <v>0</v>
      </c>
      <c r="X1672" s="55">
        <v>0</v>
      </c>
      <c r="Y1672" s="55">
        <v>41962.78</v>
      </c>
      <c r="Z1672" s="61">
        <f t="shared" si="86"/>
        <v>0</v>
      </c>
      <c r="AA1672" s="59" t="str">
        <f>HLOOKUP(F1672,'HY Financials'!$4:$4,1,0)</f>
        <v>HEMIDF</v>
      </c>
    </row>
    <row r="1673" spans="1:28">
      <c r="A1673" s="60" t="str">
        <f>IFERROR(VLOOKUP(J1673,'TB mapping'!A:D,4,0),0)</f>
        <v>Ignore</v>
      </c>
      <c r="B1673" s="60" t="str">
        <f>IFERROR(VLOOKUP(J1673,'TB mapping'!A:C,3,0),0)</f>
        <v>Ignore</v>
      </c>
      <c r="C1673" s="60" t="str">
        <f t="shared" si="84"/>
        <v>HEMIDFIgnore</v>
      </c>
      <c r="D1673" s="60" t="str">
        <f t="shared" si="85"/>
        <v>HEMIDFIgnore</v>
      </c>
      <c r="E1673" s="54" t="s">
        <v>790</v>
      </c>
      <c r="F1673" s="54" t="s">
        <v>7</v>
      </c>
      <c r="G1673" s="54" t="s">
        <v>1200</v>
      </c>
      <c r="H1673" s="55">
        <v>301000</v>
      </c>
      <c r="I1673" s="54" t="s">
        <v>823</v>
      </c>
      <c r="J1673" s="55">
        <v>310000</v>
      </c>
      <c r="K1673" s="55">
        <v>0</v>
      </c>
      <c r="L1673" s="54" t="s">
        <v>824</v>
      </c>
      <c r="M1673" s="54" t="s">
        <v>793</v>
      </c>
      <c r="N1673" s="55">
        <v>0</v>
      </c>
      <c r="O1673" s="55">
        <v>469238672.13</v>
      </c>
      <c r="P1673" s="55">
        <v>-20621599.699999999</v>
      </c>
      <c r="Q1673" s="55">
        <v>0</v>
      </c>
      <c r="R1673" s="55">
        <v>0</v>
      </c>
      <c r="S1673" s="55">
        <v>448617072.43000001</v>
      </c>
      <c r="T1673" s="55">
        <v>0</v>
      </c>
      <c r="U1673" s="55">
        <v>469238672.13</v>
      </c>
      <c r="V1673" s="55">
        <v>-20621599.699999999</v>
      </c>
      <c r="W1673" s="55">
        <v>0</v>
      </c>
      <c r="X1673" s="55">
        <v>0</v>
      </c>
      <c r="Y1673" s="55">
        <v>448617072.43000001</v>
      </c>
      <c r="Z1673" s="61">
        <f t="shared" si="86"/>
        <v>44.861707242999998</v>
      </c>
      <c r="AA1673" s="59" t="str">
        <f>HLOOKUP(F1673,'HY Financials'!$4:$4,1,0)</f>
        <v>HEMIDF</v>
      </c>
    </row>
    <row r="1674" spans="1:28">
      <c r="A1674" s="60" t="str">
        <f>IFERROR(VLOOKUP(J1674,'TB mapping'!A:D,4,0),0)</f>
        <v>Ignore</v>
      </c>
      <c r="B1674" s="60" t="str">
        <f>IFERROR(VLOOKUP(J1674,'TB mapping'!A:C,3,0),0)</f>
        <v>Ignore</v>
      </c>
      <c r="C1674" s="60" t="str">
        <f t="shared" si="84"/>
        <v>HEMIDFIgnore</v>
      </c>
      <c r="D1674" s="60" t="str">
        <f t="shared" si="85"/>
        <v>HEMIDFIgnore</v>
      </c>
      <c r="E1674" s="54" t="s">
        <v>790</v>
      </c>
      <c r="F1674" s="54" t="s">
        <v>7</v>
      </c>
      <c r="G1674" s="54" t="s">
        <v>1200</v>
      </c>
      <c r="H1674" s="55">
        <v>303000</v>
      </c>
      <c r="I1674" s="54" t="s">
        <v>825</v>
      </c>
      <c r="J1674" s="55">
        <v>303207</v>
      </c>
      <c r="K1674" s="55">
        <v>0</v>
      </c>
      <c r="L1674" s="54" t="s">
        <v>826</v>
      </c>
      <c r="M1674" s="54" t="s">
        <v>793</v>
      </c>
      <c r="N1674" s="55">
        <v>-420782417.44999999</v>
      </c>
      <c r="O1674" s="55">
        <v>0</v>
      </c>
      <c r="P1674" s="55">
        <v>-73120212.079999998</v>
      </c>
      <c r="Q1674" s="55">
        <v>0</v>
      </c>
      <c r="R1674" s="55">
        <v>-493902629.52999997</v>
      </c>
      <c r="S1674" s="55">
        <v>0</v>
      </c>
      <c r="T1674" s="55">
        <v>-420782417.44999999</v>
      </c>
      <c r="U1674" s="55">
        <v>0</v>
      </c>
      <c r="V1674" s="55">
        <v>-73120212.079999998</v>
      </c>
      <c r="W1674" s="55">
        <v>0</v>
      </c>
      <c r="X1674" s="55">
        <v>-493902629.52999997</v>
      </c>
      <c r="Y1674" s="55">
        <v>0</v>
      </c>
      <c r="Z1674" s="61">
        <f t="shared" si="86"/>
        <v>-7.312021208</v>
      </c>
      <c r="AA1674" s="59" t="str">
        <f>HLOOKUP(F1674,'HY Financials'!$4:$4,1,0)</f>
        <v>HEMIDF</v>
      </c>
    </row>
    <row r="1675" spans="1:28">
      <c r="A1675" s="60" t="str">
        <f>IFERROR(VLOOKUP(J1675,'TB mapping'!A:D,4,0),0)</f>
        <v>Ignore</v>
      </c>
      <c r="B1675" s="60" t="str">
        <f>IFERROR(VLOOKUP(J1675,'TB mapping'!A:C,3,0),0)</f>
        <v>Ignore</v>
      </c>
      <c r="C1675" s="60" t="str">
        <f t="shared" si="84"/>
        <v>HEMIDFIgnore</v>
      </c>
      <c r="D1675" s="60" t="str">
        <f t="shared" si="85"/>
        <v>HEMIDFIgnore</v>
      </c>
      <c r="E1675" s="54" t="s">
        <v>790</v>
      </c>
      <c r="F1675" s="54" t="s">
        <v>7</v>
      </c>
      <c r="G1675" s="54" t="s">
        <v>1200</v>
      </c>
      <c r="H1675" s="55">
        <v>303000</v>
      </c>
      <c r="I1675" s="54" t="s">
        <v>825</v>
      </c>
      <c r="J1675" s="55">
        <v>303209</v>
      </c>
      <c r="K1675" s="55">
        <v>0</v>
      </c>
      <c r="L1675" s="54" t="s">
        <v>1064</v>
      </c>
      <c r="M1675" s="54" t="s">
        <v>793</v>
      </c>
      <c r="N1675" s="55">
        <v>-210752075.09999999</v>
      </c>
      <c r="O1675" s="55">
        <v>0</v>
      </c>
      <c r="P1675" s="55">
        <v>-21403320.109999999</v>
      </c>
      <c r="Q1675" s="55">
        <v>0</v>
      </c>
      <c r="R1675" s="55">
        <v>-232155395.21000001</v>
      </c>
      <c r="S1675" s="55">
        <v>0</v>
      </c>
      <c r="T1675" s="55">
        <v>-210752075.09999999</v>
      </c>
      <c r="U1675" s="55">
        <v>0</v>
      </c>
      <c r="V1675" s="55">
        <v>-21403320.109999999</v>
      </c>
      <c r="W1675" s="55">
        <v>0</v>
      </c>
      <c r="X1675" s="55">
        <v>-232155395.21000001</v>
      </c>
      <c r="Y1675" s="55">
        <v>0</v>
      </c>
      <c r="Z1675" s="61">
        <f t="shared" si="86"/>
        <v>-2.1403320109999999</v>
      </c>
      <c r="AA1675" s="59" t="str">
        <f>HLOOKUP(F1675,'HY Financials'!$4:$4,1,0)</f>
        <v>HEMIDF</v>
      </c>
    </row>
    <row r="1676" spans="1:28">
      <c r="A1676" s="60" t="str">
        <f>IFERROR(VLOOKUP(J1676,'TB mapping'!A:D,4,0),0)</f>
        <v>Ignore</v>
      </c>
      <c r="B1676" s="60" t="str">
        <f>IFERROR(VLOOKUP(J1676,'TB mapping'!A:C,3,0),0)</f>
        <v>Ignore</v>
      </c>
      <c r="C1676" s="60" t="str">
        <f t="shared" si="84"/>
        <v>HEMIDFIgnore</v>
      </c>
      <c r="D1676" s="60" t="str">
        <f t="shared" si="85"/>
        <v>HEMIDFIgnore</v>
      </c>
      <c r="E1676" s="54" t="s">
        <v>790</v>
      </c>
      <c r="F1676" s="54" t="s">
        <v>7</v>
      </c>
      <c r="G1676" s="54" t="s">
        <v>1200</v>
      </c>
      <c r="H1676" s="55">
        <v>303000</v>
      </c>
      <c r="I1676" s="54" t="s">
        <v>825</v>
      </c>
      <c r="J1676" s="55">
        <v>303245</v>
      </c>
      <c r="K1676" s="55">
        <v>0</v>
      </c>
      <c r="L1676" s="54" t="s">
        <v>880</v>
      </c>
      <c r="M1676" s="54" t="s">
        <v>793</v>
      </c>
      <c r="N1676" s="55">
        <v>-45104932.659999996</v>
      </c>
      <c r="O1676" s="55">
        <v>0</v>
      </c>
      <c r="P1676" s="55">
        <v>-21363098.609999999</v>
      </c>
      <c r="Q1676" s="55">
        <v>0</v>
      </c>
      <c r="R1676" s="55">
        <v>-66468031.270000003</v>
      </c>
      <c r="S1676" s="55">
        <v>0</v>
      </c>
      <c r="T1676" s="55">
        <v>-45104932.659999996</v>
      </c>
      <c r="U1676" s="55">
        <v>0</v>
      </c>
      <c r="V1676" s="55">
        <v>-21363098.609999999</v>
      </c>
      <c r="W1676" s="55">
        <v>0</v>
      </c>
      <c r="X1676" s="55">
        <v>-66468031.270000003</v>
      </c>
      <c r="Y1676" s="55">
        <v>0</v>
      </c>
      <c r="Z1676" s="61">
        <f t="shared" si="86"/>
        <v>-2.136309861</v>
      </c>
      <c r="AA1676" s="59" t="str">
        <f>HLOOKUP(F1676,'HY Financials'!$4:$4,1,0)</f>
        <v>HEMIDF</v>
      </c>
    </row>
    <row r="1677" spans="1:28">
      <c r="A1677" s="60" t="str">
        <f>IFERROR(VLOOKUP(J1677,'TB mapping'!A:D,4,0),0)</f>
        <v>Ignore</v>
      </c>
      <c r="B1677" s="60" t="str">
        <f>IFERROR(VLOOKUP(J1677,'TB mapping'!A:C,3,0),0)</f>
        <v>Ignore</v>
      </c>
      <c r="C1677" s="60" t="str">
        <f t="shared" si="84"/>
        <v>HEMIDFIgnore</v>
      </c>
      <c r="D1677" s="60" t="str">
        <f t="shared" si="85"/>
        <v>HEMIDFIgnore</v>
      </c>
      <c r="E1677" s="54" t="s">
        <v>790</v>
      </c>
      <c r="F1677" s="54" t="s">
        <v>7</v>
      </c>
      <c r="G1677" s="54" t="s">
        <v>1200</v>
      </c>
      <c r="H1677" s="55">
        <v>303000</v>
      </c>
      <c r="I1677" s="54" t="s">
        <v>825</v>
      </c>
      <c r="J1677" s="55">
        <v>303246</v>
      </c>
      <c r="K1677" s="55">
        <v>0</v>
      </c>
      <c r="L1677" s="54" t="s">
        <v>1065</v>
      </c>
      <c r="M1677" s="54" t="s">
        <v>793</v>
      </c>
      <c r="N1677" s="55">
        <v>0</v>
      </c>
      <c r="O1677" s="55">
        <v>3703337.71</v>
      </c>
      <c r="P1677" s="55">
        <v>0</v>
      </c>
      <c r="Q1677" s="55">
        <v>216591.64</v>
      </c>
      <c r="R1677" s="55">
        <v>0</v>
      </c>
      <c r="S1677" s="55">
        <v>3919929.35</v>
      </c>
      <c r="T1677" s="55">
        <v>0</v>
      </c>
      <c r="U1677" s="55">
        <v>3703337.71</v>
      </c>
      <c r="V1677" s="55">
        <v>0</v>
      </c>
      <c r="W1677" s="55">
        <v>216591.64</v>
      </c>
      <c r="X1677" s="55">
        <v>0</v>
      </c>
      <c r="Y1677" s="55">
        <v>3919929.35</v>
      </c>
      <c r="Z1677" s="61">
        <f t="shared" si="86"/>
        <v>2.1659164000000002E-2</v>
      </c>
      <c r="AA1677" s="59" t="str">
        <f>HLOOKUP(F1677,'HY Financials'!$4:$4,1,0)</f>
        <v>HEMIDF</v>
      </c>
    </row>
    <row r="1678" spans="1:28">
      <c r="A1678" s="60" t="str">
        <f>IFERROR(VLOOKUP(J1678,'TB mapping'!A:D,4,0),0)</f>
        <v>Ignore</v>
      </c>
      <c r="B1678" s="60" t="str">
        <f>IFERROR(VLOOKUP(J1678,'TB mapping'!A:C,3,0),0)</f>
        <v>Ignore</v>
      </c>
      <c r="C1678" s="60" t="str">
        <f t="shared" si="84"/>
        <v>HEMIDFIgnore</v>
      </c>
      <c r="D1678" s="60" t="str">
        <f t="shared" si="85"/>
        <v>HEMIDFIgnore</v>
      </c>
      <c r="E1678" s="54" t="s">
        <v>790</v>
      </c>
      <c r="F1678" s="54" t="s">
        <v>7</v>
      </c>
      <c r="G1678" s="54" t="s">
        <v>1200</v>
      </c>
      <c r="H1678" s="55">
        <v>303000</v>
      </c>
      <c r="I1678" s="54" t="s">
        <v>825</v>
      </c>
      <c r="J1678" s="55">
        <v>390000</v>
      </c>
      <c r="K1678" s="55">
        <v>0</v>
      </c>
      <c r="L1678" s="54" t="s">
        <v>827</v>
      </c>
      <c r="M1678" s="54" t="s">
        <v>793</v>
      </c>
      <c r="N1678" s="55">
        <v>0</v>
      </c>
      <c r="O1678" s="55">
        <v>1523171405.02</v>
      </c>
      <c r="P1678" s="55">
        <v>0</v>
      </c>
      <c r="Q1678" s="55">
        <v>0</v>
      </c>
      <c r="R1678" s="55">
        <v>0</v>
      </c>
      <c r="S1678" s="55">
        <v>1523171405.02</v>
      </c>
      <c r="T1678" s="55">
        <v>0</v>
      </c>
      <c r="U1678" s="55">
        <v>1523171405.02</v>
      </c>
      <c r="V1678" s="55">
        <v>0</v>
      </c>
      <c r="W1678" s="55">
        <v>0</v>
      </c>
      <c r="X1678" s="55">
        <v>0</v>
      </c>
      <c r="Y1678" s="55">
        <v>1523171405.02</v>
      </c>
      <c r="Z1678" s="61">
        <f t="shared" si="86"/>
        <v>0</v>
      </c>
      <c r="AA1678" s="59" t="str">
        <f>HLOOKUP(F1678,'HY Financials'!$4:$4,1,0)</f>
        <v>HEMIDF</v>
      </c>
    </row>
    <row r="1679" spans="1:28">
      <c r="A1679" s="60" t="str">
        <f>IFERROR(VLOOKUP(J1679,'TB mapping'!A:D,4,0),0)</f>
        <v>Ignore</v>
      </c>
      <c r="B1679" s="60" t="str">
        <f>IFERROR(VLOOKUP(J1679,'TB mapping'!A:C,3,0),0)</f>
        <v>Ignore</v>
      </c>
      <c r="C1679" s="60" t="str">
        <f t="shared" si="84"/>
        <v>HEMIDFIgnore</v>
      </c>
      <c r="D1679" s="60" t="str">
        <f t="shared" si="85"/>
        <v>HEMIDFIgnore</v>
      </c>
      <c r="E1679" s="54" t="s">
        <v>790</v>
      </c>
      <c r="F1679" s="54" t="s">
        <v>7</v>
      </c>
      <c r="G1679" s="54" t="s">
        <v>1200</v>
      </c>
      <c r="H1679" s="55">
        <v>303000</v>
      </c>
      <c r="I1679" s="54" t="s">
        <v>825</v>
      </c>
      <c r="J1679" s="55">
        <v>390405</v>
      </c>
      <c r="K1679" s="55">
        <v>0</v>
      </c>
      <c r="L1679" s="54" t="s">
        <v>828</v>
      </c>
      <c r="M1679" s="54" t="s">
        <v>793</v>
      </c>
      <c r="N1679" s="55">
        <v>-255045849.59</v>
      </c>
      <c r="O1679" s="55">
        <v>0</v>
      </c>
      <c r="P1679" s="55">
        <v>0</v>
      </c>
      <c r="Q1679" s="55">
        <v>0</v>
      </c>
      <c r="R1679" s="55">
        <v>-255045849.59</v>
      </c>
      <c r="S1679" s="55">
        <v>0</v>
      </c>
      <c r="T1679" s="55">
        <v>-255045849.59</v>
      </c>
      <c r="U1679" s="55">
        <v>0</v>
      </c>
      <c r="V1679" s="55">
        <v>0</v>
      </c>
      <c r="W1679" s="55">
        <v>0</v>
      </c>
      <c r="X1679" s="55">
        <v>-255045849.59</v>
      </c>
      <c r="Y1679" s="55">
        <v>0</v>
      </c>
      <c r="Z1679" s="61">
        <f t="shared" si="86"/>
        <v>0</v>
      </c>
      <c r="AA1679" s="59" t="str">
        <f>HLOOKUP(F1679,'HY Financials'!$4:$4,1,0)</f>
        <v>HEMIDF</v>
      </c>
      <c r="AB1679" s="59">
        <f>SUMIF(AA:AA,AA1679,Z:Z)</f>
        <v>46.92386721300003</v>
      </c>
    </row>
    <row r="1680" spans="1:28">
      <c r="A1680" s="60" t="str">
        <f>IFERROR(VLOOKUP(J1680,'TB mapping'!A:D,4,0),0)</f>
        <v>Ignore</v>
      </c>
      <c r="B1680" s="60" t="str">
        <f>IFERROR(VLOOKUP(J1680,'TB mapping'!A:C,3,0),0)</f>
        <v>Ignore</v>
      </c>
      <c r="C1680" s="60" t="str">
        <f t="shared" si="84"/>
        <v>HEMIDFIgnore</v>
      </c>
      <c r="D1680" s="60" t="str">
        <f t="shared" si="85"/>
        <v>HEMIDFIgnore</v>
      </c>
      <c r="E1680" s="54" t="s">
        <v>790</v>
      </c>
      <c r="F1680" s="54" t="s">
        <v>7</v>
      </c>
      <c r="G1680" s="54" t="s">
        <v>1200</v>
      </c>
      <c r="H1680" s="55">
        <v>303000</v>
      </c>
      <c r="I1680" s="54" t="s">
        <v>825</v>
      </c>
      <c r="J1680" s="55">
        <v>390406</v>
      </c>
      <c r="K1680" s="55">
        <v>0</v>
      </c>
      <c r="L1680" s="54" t="s">
        <v>1148</v>
      </c>
      <c r="M1680" s="54" t="s">
        <v>793</v>
      </c>
      <c r="N1680" s="55">
        <v>-97116.67</v>
      </c>
      <c r="O1680" s="55">
        <v>0</v>
      </c>
      <c r="P1680" s="55">
        <v>0</v>
      </c>
      <c r="Q1680" s="55">
        <v>0</v>
      </c>
      <c r="R1680" s="55">
        <v>-97116.67</v>
      </c>
      <c r="S1680" s="55">
        <v>0</v>
      </c>
      <c r="T1680" s="55">
        <v>-97116.67</v>
      </c>
      <c r="U1680" s="55">
        <v>0</v>
      </c>
      <c r="V1680" s="55">
        <v>0</v>
      </c>
      <c r="W1680" s="55">
        <v>0</v>
      </c>
      <c r="X1680" s="55">
        <v>-97116.67</v>
      </c>
      <c r="Y1680" s="55">
        <v>0</v>
      </c>
      <c r="Z1680" s="61">
        <f t="shared" si="86"/>
        <v>0</v>
      </c>
      <c r="AA1680" s="59" t="str">
        <f>HLOOKUP(F1680,'HY Financials'!$4:$4,1,0)</f>
        <v>HEMIDF</v>
      </c>
      <c r="AB1680" s="59">
        <f>SUMIF(AA:AA,AA1680,Z:Z)</f>
        <v>46.92386721300003</v>
      </c>
    </row>
    <row r="1681" spans="1:30">
      <c r="A1681" s="60" t="str">
        <f>IFERROR(VLOOKUP(J1681,'TB mapping'!A:D,4,0),0)</f>
        <v>Ignore</v>
      </c>
      <c r="B1681" s="60" t="str">
        <f>IFERROR(VLOOKUP(J1681,'TB mapping'!A:C,3,0),0)</f>
        <v>Ignore</v>
      </c>
      <c r="C1681" s="60" t="str">
        <f t="shared" si="84"/>
        <v>HEMIDFIgnore</v>
      </c>
      <c r="D1681" s="60" t="str">
        <f t="shared" si="85"/>
        <v>HEMIDFIgnore</v>
      </c>
      <c r="E1681" s="54" t="s">
        <v>790</v>
      </c>
      <c r="F1681" s="54" t="s">
        <v>7</v>
      </c>
      <c r="G1681" s="54" t="s">
        <v>1200</v>
      </c>
      <c r="H1681" s="55">
        <v>303000</v>
      </c>
      <c r="I1681" s="54" t="s">
        <v>825</v>
      </c>
      <c r="J1681" s="55">
        <v>390407</v>
      </c>
      <c r="K1681" s="55">
        <v>0</v>
      </c>
      <c r="L1681" s="54" t="s">
        <v>829</v>
      </c>
      <c r="M1681" s="54" t="s">
        <v>793</v>
      </c>
      <c r="N1681" s="55">
        <v>0</v>
      </c>
      <c r="O1681" s="55">
        <v>554538056.71000004</v>
      </c>
      <c r="P1681" s="55">
        <v>0</v>
      </c>
      <c r="Q1681" s="55">
        <v>0</v>
      </c>
      <c r="R1681" s="55">
        <v>0</v>
      </c>
      <c r="S1681" s="55">
        <v>554538056.71000004</v>
      </c>
      <c r="T1681" s="55">
        <v>0</v>
      </c>
      <c r="U1681" s="55">
        <v>554538056.71000004</v>
      </c>
      <c r="V1681" s="55">
        <v>0</v>
      </c>
      <c r="W1681" s="55">
        <v>0</v>
      </c>
      <c r="X1681" s="55">
        <v>0</v>
      </c>
      <c r="Y1681" s="55">
        <v>554538056.71000004</v>
      </c>
      <c r="Z1681" s="61">
        <f t="shared" si="86"/>
        <v>0</v>
      </c>
      <c r="AA1681" s="59" t="str">
        <f>HLOOKUP(F1681,'HY Financials'!$4:$4,1,0)</f>
        <v>HEMIDF</v>
      </c>
      <c r="AB1681" s="59">
        <f>SUMIF(AA:AA,AA1681,Z:Z)</f>
        <v>46.92386721300003</v>
      </c>
    </row>
    <row r="1682" spans="1:30">
      <c r="A1682" s="60" t="str">
        <f>IFERROR(VLOOKUP(J1682,'TB mapping'!A:D,4,0),0)</f>
        <v>Ignore</v>
      </c>
      <c r="B1682" s="60" t="str">
        <f>IFERROR(VLOOKUP(J1682,'TB mapping'!A:C,3,0),0)</f>
        <v>Ignore</v>
      </c>
      <c r="C1682" s="60" t="str">
        <f t="shared" si="84"/>
        <v>HEMIDFIgnore</v>
      </c>
      <c r="D1682" s="60" t="str">
        <f t="shared" si="85"/>
        <v>HEMIDFIgnore</v>
      </c>
      <c r="E1682" s="54" t="s">
        <v>790</v>
      </c>
      <c r="F1682" s="54" t="s">
        <v>7</v>
      </c>
      <c r="G1682" s="54" t="s">
        <v>1200</v>
      </c>
      <c r="H1682" s="55">
        <v>303000</v>
      </c>
      <c r="I1682" s="54" t="s">
        <v>825</v>
      </c>
      <c r="J1682" s="55">
        <v>390409</v>
      </c>
      <c r="K1682" s="55">
        <v>0</v>
      </c>
      <c r="L1682" s="54" t="s">
        <v>830</v>
      </c>
      <c r="M1682" s="54" t="s">
        <v>793</v>
      </c>
      <c r="N1682" s="55">
        <v>-223829047.97</v>
      </c>
      <c r="O1682" s="55">
        <v>0</v>
      </c>
      <c r="P1682" s="55">
        <v>0</v>
      </c>
      <c r="Q1682" s="55">
        <v>0</v>
      </c>
      <c r="R1682" s="55">
        <v>-223829047.97</v>
      </c>
      <c r="S1682" s="55">
        <v>0</v>
      </c>
      <c r="T1682" s="55">
        <v>-223829047.97</v>
      </c>
      <c r="U1682" s="55">
        <v>0</v>
      </c>
      <c r="V1682" s="55">
        <v>0</v>
      </c>
      <c r="W1682" s="55">
        <v>0</v>
      </c>
      <c r="X1682" s="55">
        <v>-223829047.97</v>
      </c>
      <c r="Y1682" s="55">
        <v>0</v>
      </c>
      <c r="Z1682" s="61">
        <f t="shared" si="86"/>
        <v>0</v>
      </c>
      <c r="AA1682" s="59" t="str">
        <f>HLOOKUP(F1682,'HY Financials'!$4:$4,1,0)</f>
        <v>HEMIDF</v>
      </c>
    </row>
    <row r="1683" spans="1:30">
      <c r="A1683" s="60" t="str">
        <f>IFERROR(VLOOKUP(J1683,'TB mapping'!A:D,4,0),0)</f>
        <v>Ignore</v>
      </c>
      <c r="B1683" s="60" t="str">
        <f>IFERROR(VLOOKUP(J1683,'TB mapping'!A:C,3,0),0)</f>
        <v>Ignore</v>
      </c>
      <c r="C1683" s="60" t="str">
        <f t="shared" si="84"/>
        <v>HEMIDFIgnore</v>
      </c>
      <c r="D1683" s="60" t="str">
        <f t="shared" si="85"/>
        <v>HEMIDFIgnore</v>
      </c>
      <c r="E1683" s="54" t="s">
        <v>790</v>
      </c>
      <c r="F1683" s="54" t="s">
        <v>7</v>
      </c>
      <c r="G1683" s="54" t="s">
        <v>1200</v>
      </c>
      <c r="H1683" s="55">
        <v>303000</v>
      </c>
      <c r="I1683" s="54" t="s">
        <v>825</v>
      </c>
      <c r="J1683" s="55">
        <v>390445</v>
      </c>
      <c r="K1683" s="55">
        <v>0</v>
      </c>
      <c r="L1683" s="54" t="s">
        <v>881</v>
      </c>
      <c r="M1683" s="54" t="s">
        <v>793</v>
      </c>
      <c r="N1683" s="55">
        <v>-119150529.40000001</v>
      </c>
      <c r="O1683" s="55">
        <v>0</v>
      </c>
      <c r="P1683" s="55">
        <v>0</v>
      </c>
      <c r="Q1683" s="55">
        <v>0</v>
      </c>
      <c r="R1683" s="55">
        <v>-119150529.40000001</v>
      </c>
      <c r="S1683" s="55">
        <v>0</v>
      </c>
      <c r="T1683" s="55">
        <v>-119150529.40000001</v>
      </c>
      <c r="U1683" s="55">
        <v>0</v>
      </c>
      <c r="V1683" s="55">
        <v>0</v>
      </c>
      <c r="W1683" s="55">
        <v>0</v>
      </c>
      <c r="X1683" s="55">
        <v>-119150529.40000001</v>
      </c>
      <c r="Y1683" s="55">
        <v>0</v>
      </c>
      <c r="Z1683" s="61">
        <f t="shared" si="86"/>
        <v>0</v>
      </c>
      <c r="AA1683" s="59" t="str">
        <f>HLOOKUP(F1683,'HY Financials'!$4:$4,1,0)</f>
        <v>HEMIDF</v>
      </c>
    </row>
    <row r="1684" spans="1:30">
      <c r="A1684" s="60" t="str">
        <f>IFERROR(VLOOKUP(J1684,'TB mapping'!A:D,4,0),0)</f>
        <v>Ignore</v>
      </c>
      <c r="B1684" s="60" t="str">
        <f>IFERROR(VLOOKUP(J1684,'TB mapping'!A:C,3,0),0)</f>
        <v>Ignore</v>
      </c>
      <c r="C1684" s="60" t="str">
        <f t="shared" si="84"/>
        <v>HEMIDFIgnore</v>
      </c>
      <c r="D1684" s="60" t="str">
        <f t="shared" si="85"/>
        <v>HEMIDFIgnore</v>
      </c>
      <c r="E1684" s="54" t="s">
        <v>790</v>
      </c>
      <c r="F1684" s="54" t="s">
        <v>7</v>
      </c>
      <c r="G1684" s="54" t="s">
        <v>1200</v>
      </c>
      <c r="H1684" s="55">
        <v>303000</v>
      </c>
      <c r="I1684" s="54" t="s">
        <v>825</v>
      </c>
      <c r="J1684" s="55">
        <v>390446</v>
      </c>
      <c r="K1684" s="55">
        <v>0</v>
      </c>
      <c r="L1684" s="54" t="s">
        <v>1066</v>
      </c>
      <c r="M1684" s="54" t="s">
        <v>793</v>
      </c>
      <c r="N1684" s="55">
        <v>-2170630.33</v>
      </c>
      <c r="O1684" s="55">
        <v>0</v>
      </c>
      <c r="P1684" s="55">
        <v>0</v>
      </c>
      <c r="Q1684" s="55">
        <v>0</v>
      </c>
      <c r="R1684" s="55">
        <v>-2170630.33</v>
      </c>
      <c r="S1684" s="55">
        <v>0</v>
      </c>
      <c r="T1684" s="55">
        <v>-2170630.33</v>
      </c>
      <c r="U1684" s="55">
        <v>0</v>
      </c>
      <c r="V1684" s="55">
        <v>0</v>
      </c>
      <c r="W1684" s="55">
        <v>0</v>
      </c>
      <c r="X1684" s="55">
        <v>-2170630.33</v>
      </c>
      <c r="Y1684" s="55">
        <v>0</v>
      </c>
      <c r="Z1684" s="61">
        <f t="shared" si="86"/>
        <v>0</v>
      </c>
      <c r="AA1684" s="59" t="str">
        <f>HLOOKUP(F1684,'HY Financials'!$4:$4,1,0)</f>
        <v>HEMIDF</v>
      </c>
    </row>
    <row r="1685" spans="1:30">
      <c r="A1685" s="60">
        <f>IFERROR(VLOOKUP(J1685,'TB mapping'!A:D,4,0),0)</f>
        <v>0</v>
      </c>
      <c r="B1685" s="60">
        <f>IFERROR(VLOOKUP(J1685,'TB mapping'!A:C,3,0),0)</f>
        <v>5.3</v>
      </c>
      <c r="C1685" s="60" t="str">
        <f t="shared" si="84"/>
        <v>HEMIDF0</v>
      </c>
      <c r="D1685" s="60" t="str">
        <f t="shared" si="85"/>
        <v>HEMIDF5.3</v>
      </c>
      <c r="E1685" s="54" t="s">
        <v>790</v>
      </c>
      <c r="F1685" s="54" t="s">
        <v>7</v>
      </c>
      <c r="G1685" s="54" t="s">
        <v>1200</v>
      </c>
      <c r="H1685" s="55">
        <v>410000</v>
      </c>
      <c r="I1685" s="54" t="s">
        <v>931</v>
      </c>
      <c r="J1685" s="55">
        <v>411100</v>
      </c>
      <c r="K1685" s="55">
        <v>0</v>
      </c>
      <c r="L1685" s="54" t="s">
        <v>996</v>
      </c>
      <c r="M1685" s="54" t="s">
        <v>793</v>
      </c>
      <c r="N1685" s="55">
        <v>0</v>
      </c>
      <c r="O1685" s="55">
        <v>553237608.5</v>
      </c>
      <c r="P1685" s="55">
        <v>0</v>
      </c>
      <c r="Q1685" s="55">
        <v>286345460.16000003</v>
      </c>
      <c r="R1685" s="55">
        <v>0</v>
      </c>
      <c r="S1685" s="55">
        <v>839583068.65999997</v>
      </c>
      <c r="T1685" s="55">
        <v>0</v>
      </c>
      <c r="U1685" s="55">
        <v>553237608.5</v>
      </c>
      <c r="V1685" s="55">
        <v>0</v>
      </c>
      <c r="W1685" s="55">
        <v>286345460.16000003</v>
      </c>
      <c r="X1685" s="55">
        <v>0</v>
      </c>
      <c r="Y1685" s="55">
        <v>839583068.65999997</v>
      </c>
      <c r="Z1685" s="61">
        <f t="shared" si="86"/>
        <v>28.634546016000002</v>
      </c>
      <c r="AA1685" s="59" t="str">
        <f>HLOOKUP(F1685,'HY Financials'!$4:$4,1,0)</f>
        <v>HEMIDF</v>
      </c>
    </row>
    <row r="1686" spans="1:30">
      <c r="A1686" s="60">
        <f>IFERROR(VLOOKUP(J1686,'TB mapping'!A:D,4,0),0)</f>
        <v>0</v>
      </c>
      <c r="B1686" s="60" t="str">
        <f>IFERROR(VLOOKUP(J1686,'TB mapping'!A:C,3,0),0)</f>
        <v>ignore</v>
      </c>
      <c r="C1686" s="60" t="str">
        <f t="shared" si="84"/>
        <v>HEMIDF0</v>
      </c>
      <c r="D1686" s="60" t="str">
        <f t="shared" si="85"/>
        <v>HEMIDFignore</v>
      </c>
      <c r="E1686" s="54" t="s">
        <v>790</v>
      </c>
      <c r="F1686" s="54" t="s">
        <v>7</v>
      </c>
      <c r="G1686" s="54" t="s">
        <v>1200</v>
      </c>
      <c r="H1686" s="55">
        <v>430000</v>
      </c>
      <c r="I1686" s="54" t="s">
        <v>831</v>
      </c>
      <c r="J1686" s="55">
        <v>431100</v>
      </c>
      <c r="K1686" s="55">
        <v>0</v>
      </c>
      <c r="L1686" s="54" t="s">
        <v>997</v>
      </c>
      <c r="M1686" s="54" t="s">
        <v>793</v>
      </c>
      <c r="N1686" s="55">
        <v>0</v>
      </c>
      <c r="O1686" s="55">
        <v>1709148880.3599999</v>
      </c>
      <c r="P1686" s="55">
        <v>-268595907.47000003</v>
      </c>
      <c r="Q1686" s="55">
        <v>0</v>
      </c>
      <c r="R1686" s="55">
        <v>0</v>
      </c>
      <c r="S1686" s="55">
        <v>1440552972.8900001</v>
      </c>
      <c r="T1686" s="55">
        <v>0</v>
      </c>
      <c r="U1686" s="55">
        <v>1709148880.3599999</v>
      </c>
      <c r="V1686" s="55">
        <v>-268595907.47000003</v>
      </c>
      <c r="W1686" s="55">
        <v>0</v>
      </c>
      <c r="X1686" s="55">
        <v>0</v>
      </c>
      <c r="Y1686" s="55">
        <v>1440552972.8900001</v>
      </c>
      <c r="Z1686" s="61">
        <f t="shared" si="86"/>
        <v>-26.859590747000002</v>
      </c>
      <c r="AA1686" s="59" t="str">
        <f>HLOOKUP(F1686,'HY Financials'!$4:$4,1,0)</f>
        <v>HEMIDF</v>
      </c>
    </row>
    <row r="1687" spans="1:30">
      <c r="A1687" s="60">
        <f>IFERROR(VLOOKUP(J1687,'TB mapping'!A:D,4,0),0)</f>
        <v>0</v>
      </c>
      <c r="B1687" s="60">
        <f>IFERROR(VLOOKUP(J1687,'TB mapping'!A:C,3,0),0)</f>
        <v>5.0999999999999996</v>
      </c>
      <c r="C1687" s="60" t="str">
        <f t="shared" si="84"/>
        <v>HEMIDF0</v>
      </c>
      <c r="D1687" s="60" t="str">
        <f t="shared" si="85"/>
        <v>HEMIDF5.1</v>
      </c>
      <c r="E1687" s="54" t="s">
        <v>790</v>
      </c>
      <c r="F1687" s="54" t="s">
        <v>7</v>
      </c>
      <c r="G1687" s="54" t="s">
        <v>1200</v>
      </c>
      <c r="H1687" s="55">
        <v>450000</v>
      </c>
      <c r="I1687" s="54" t="s">
        <v>834</v>
      </c>
      <c r="J1687" s="55">
        <v>451100</v>
      </c>
      <c r="K1687" s="55">
        <v>0</v>
      </c>
      <c r="L1687" s="54" t="s">
        <v>998</v>
      </c>
      <c r="M1687" s="54" t="s">
        <v>793</v>
      </c>
      <c r="N1687" s="55">
        <v>0</v>
      </c>
      <c r="O1687" s="55">
        <v>12598540</v>
      </c>
      <c r="P1687" s="55">
        <v>0</v>
      </c>
      <c r="Q1687" s="55">
        <v>3896500</v>
      </c>
      <c r="R1687" s="55">
        <v>0</v>
      </c>
      <c r="S1687" s="55">
        <v>16495040</v>
      </c>
      <c r="T1687" s="55">
        <v>0</v>
      </c>
      <c r="U1687" s="55">
        <v>12598540</v>
      </c>
      <c r="V1687" s="55">
        <v>0</v>
      </c>
      <c r="W1687" s="55">
        <v>3896500</v>
      </c>
      <c r="X1687" s="55">
        <v>0</v>
      </c>
      <c r="Y1687" s="55">
        <v>16495040</v>
      </c>
      <c r="Z1687" s="61">
        <f t="shared" si="86"/>
        <v>0.38965</v>
      </c>
      <c r="AA1687" s="59" t="str">
        <f>HLOOKUP(F1687,'HY Financials'!$4:$4,1,0)</f>
        <v>HEMIDF</v>
      </c>
    </row>
    <row r="1688" spans="1:30">
      <c r="A1688" s="60">
        <f>IFERROR(VLOOKUP(J1688,'TB mapping'!A:D,4,0),0)</f>
        <v>0</v>
      </c>
      <c r="B1688" s="60">
        <f>IFERROR(VLOOKUP(J1688,'TB mapping'!A:C,3,0),0)</f>
        <v>5.2</v>
      </c>
      <c r="C1688" s="60" t="str">
        <f t="shared" si="84"/>
        <v>HEMIDF0</v>
      </c>
      <c r="D1688" s="60" t="str">
        <f t="shared" si="85"/>
        <v>HEMIDF5.2</v>
      </c>
      <c r="E1688" s="54" t="s">
        <v>790</v>
      </c>
      <c r="F1688" s="54" t="s">
        <v>7</v>
      </c>
      <c r="G1688" s="54" t="s">
        <v>1200</v>
      </c>
      <c r="H1688" s="55">
        <v>450000</v>
      </c>
      <c r="I1688" s="54" t="s">
        <v>834</v>
      </c>
      <c r="J1688" s="55">
        <v>452229</v>
      </c>
      <c r="K1688" s="55">
        <v>0</v>
      </c>
      <c r="L1688" s="54" t="s">
        <v>837</v>
      </c>
      <c r="M1688" s="54" t="s">
        <v>793</v>
      </c>
      <c r="N1688" s="55">
        <v>0</v>
      </c>
      <c r="O1688" s="55">
        <v>1679.2</v>
      </c>
      <c r="P1688" s="55">
        <v>0</v>
      </c>
      <c r="Q1688" s="55">
        <v>2447.29</v>
      </c>
      <c r="R1688" s="55">
        <v>0</v>
      </c>
      <c r="S1688" s="55">
        <v>4126.49</v>
      </c>
      <c r="T1688" s="55">
        <v>0</v>
      </c>
      <c r="U1688" s="55">
        <v>1679.2</v>
      </c>
      <c r="V1688" s="55">
        <v>0</v>
      </c>
      <c r="W1688" s="55">
        <v>2447.29</v>
      </c>
      <c r="X1688" s="55">
        <v>0</v>
      </c>
      <c r="Y1688" s="55">
        <v>4126.49</v>
      </c>
      <c r="Z1688" s="61">
        <f t="shared" si="86"/>
        <v>2.4472900000000001E-4</v>
      </c>
      <c r="AA1688" s="59" t="str">
        <f>HLOOKUP(F1688,'HY Financials'!$4:$4,1,0)</f>
        <v>HEMIDF</v>
      </c>
    </row>
    <row r="1689" spans="1:30">
      <c r="A1689" s="60">
        <f>IFERROR(VLOOKUP(J1689,'TB mapping'!A:D,4,0),0)</f>
        <v>0</v>
      </c>
      <c r="B1689" s="60">
        <f>IFERROR(VLOOKUP(J1689,'TB mapping'!A:C,3,0),0)</f>
        <v>5.2</v>
      </c>
      <c r="C1689" s="60" t="str">
        <f t="shared" si="84"/>
        <v>HEMIDF0</v>
      </c>
      <c r="D1689" s="60" t="str">
        <f t="shared" si="85"/>
        <v>HEMIDF5.2</v>
      </c>
      <c r="E1689" s="54" t="s">
        <v>790</v>
      </c>
      <c r="F1689" s="54" t="s">
        <v>7</v>
      </c>
      <c r="G1689" s="54" t="s">
        <v>1200</v>
      </c>
      <c r="H1689" s="55">
        <v>450000</v>
      </c>
      <c r="I1689" s="54" t="s">
        <v>834</v>
      </c>
      <c r="J1689" s="55">
        <v>452230</v>
      </c>
      <c r="K1689" s="55">
        <v>0</v>
      </c>
      <c r="L1689" s="54" t="s">
        <v>838</v>
      </c>
      <c r="M1689" s="54" t="s">
        <v>793</v>
      </c>
      <c r="N1689" s="55">
        <v>0</v>
      </c>
      <c r="O1689" s="55">
        <v>564019.39</v>
      </c>
      <c r="P1689" s="55">
        <v>0</v>
      </c>
      <c r="Q1689" s="55">
        <v>363017.54</v>
      </c>
      <c r="R1689" s="55">
        <v>0</v>
      </c>
      <c r="S1689" s="55">
        <v>927036.93</v>
      </c>
      <c r="T1689" s="55">
        <v>0</v>
      </c>
      <c r="U1689" s="55">
        <v>564019.39</v>
      </c>
      <c r="V1689" s="55">
        <v>0</v>
      </c>
      <c r="W1689" s="55">
        <v>363017.54</v>
      </c>
      <c r="X1689" s="55">
        <v>0</v>
      </c>
      <c r="Y1689" s="55">
        <v>927036.93</v>
      </c>
      <c r="Z1689" s="61">
        <f t="shared" si="86"/>
        <v>3.6301753999999999E-2</v>
      </c>
      <c r="AA1689" s="59" t="str">
        <f>HLOOKUP(F1689,'HY Financials'!$4:$4,1,0)</f>
        <v>HEMIDF</v>
      </c>
    </row>
    <row r="1690" spans="1:30">
      <c r="A1690" s="60">
        <f>IFERROR(VLOOKUP(J1690,'TB mapping'!A:D,4,0),0)</f>
        <v>0</v>
      </c>
      <c r="B1690" s="60">
        <f>IFERROR(VLOOKUP(J1690,'TB mapping'!A:C,3,0),0)</f>
        <v>5.2</v>
      </c>
      <c r="C1690" s="60" t="str">
        <f t="shared" si="84"/>
        <v>HEMIDF0</v>
      </c>
      <c r="D1690" s="60" t="str">
        <f t="shared" si="85"/>
        <v>HEMIDF5.2</v>
      </c>
      <c r="E1690" s="54" t="s">
        <v>790</v>
      </c>
      <c r="F1690" s="54" t="s">
        <v>7</v>
      </c>
      <c r="G1690" s="54" t="s">
        <v>1200</v>
      </c>
      <c r="H1690" s="55">
        <v>450000</v>
      </c>
      <c r="I1690" s="54" t="s">
        <v>834</v>
      </c>
      <c r="J1690" s="55">
        <v>452247</v>
      </c>
      <c r="K1690" s="55">
        <v>0</v>
      </c>
      <c r="L1690" s="54" t="s">
        <v>1346</v>
      </c>
      <c r="M1690" s="54" t="s">
        <v>793</v>
      </c>
      <c r="N1690" s="55">
        <v>0</v>
      </c>
      <c r="O1690" s="55">
        <v>223261.3</v>
      </c>
      <c r="P1690" s="55">
        <v>0</v>
      </c>
      <c r="Q1690" s="55">
        <v>998264.86</v>
      </c>
      <c r="R1690" s="55">
        <v>0</v>
      </c>
      <c r="S1690" s="55">
        <v>1221526.1599999999</v>
      </c>
      <c r="T1690" s="55">
        <v>0</v>
      </c>
      <c r="U1690" s="55">
        <v>223261.3</v>
      </c>
      <c r="V1690" s="55">
        <v>0</v>
      </c>
      <c r="W1690" s="55">
        <v>998264.86</v>
      </c>
      <c r="X1690" s="55">
        <v>0</v>
      </c>
      <c r="Y1690" s="55">
        <v>1221526.1599999999</v>
      </c>
      <c r="Z1690" s="61">
        <f t="shared" si="86"/>
        <v>9.9826485999999992E-2</v>
      </c>
      <c r="AA1690" s="59" t="str">
        <f>HLOOKUP(F1690,'HY Financials'!$4:$4,1,0)</f>
        <v>HEMIDF</v>
      </c>
    </row>
    <row r="1691" spans="1:30">
      <c r="A1691" s="60">
        <f>IFERROR(VLOOKUP(J1691,'TB mapping'!A:D,4,0),0)</f>
        <v>0</v>
      </c>
      <c r="B1691" s="60">
        <f>IFERROR(VLOOKUP(J1691,'TB mapping'!A:C,3,0),0)</f>
        <v>5.5</v>
      </c>
      <c r="C1691" s="60" t="str">
        <f t="shared" si="84"/>
        <v>HEMIDF0</v>
      </c>
      <c r="D1691" s="60" t="str">
        <f t="shared" si="85"/>
        <v>HEMIDF5.5</v>
      </c>
      <c r="E1691" s="54" t="s">
        <v>790</v>
      </c>
      <c r="F1691" s="54" t="s">
        <v>7</v>
      </c>
      <c r="G1691" s="54" t="s">
        <v>1200</v>
      </c>
      <c r="H1691" s="55">
        <v>460000</v>
      </c>
      <c r="I1691" s="54" t="s">
        <v>839</v>
      </c>
      <c r="J1691" s="55">
        <v>455103</v>
      </c>
      <c r="K1691" s="55">
        <v>0</v>
      </c>
      <c r="L1691" s="54" t="s">
        <v>999</v>
      </c>
      <c r="M1691" s="54" t="s">
        <v>793</v>
      </c>
      <c r="N1691" s="55">
        <v>0</v>
      </c>
      <c r="O1691" s="55">
        <v>560934.92000000004</v>
      </c>
      <c r="P1691" s="55">
        <v>0</v>
      </c>
      <c r="Q1691" s="55">
        <v>515144.29</v>
      </c>
      <c r="R1691" s="55">
        <v>0</v>
      </c>
      <c r="S1691" s="55">
        <v>1076079.21</v>
      </c>
      <c r="T1691" s="55">
        <v>0</v>
      </c>
      <c r="U1691" s="55">
        <v>560934.92000000004</v>
      </c>
      <c r="V1691" s="55">
        <v>0</v>
      </c>
      <c r="W1691" s="55">
        <v>515144.29</v>
      </c>
      <c r="X1691" s="55">
        <v>0</v>
      </c>
      <c r="Y1691" s="55">
        <v>1076079.21</v>
      </c>
      <c r="Z1691" s="61">
        <f t="shared" si="86"/>
        <v>5.1514429E-2</v>
      </c>
      <c r="AA1691" s="59" t="str">
        <f>HLOOKUP(F1691,'HY Financials'!$4:$4,1,0)</f>
        <v>HEMIDF</v>
      </c>
    </row>
    <row r="1692" spans="1:30">
      <c r="A1692" s="60">
        <f>IFERROR(VLOOKUP(J1692,'TB mapping'!A:D,4,0),0)</f>
        <v>0</v>
      </c>
      <c r="B1692" s="60">
        <f>IFERROR(VLOOKUP(J1692,'TB mapping'!A:C,3,0),0)</f>
        <v>5.5</v>
      </c>
      <c r="C1692" s="60" t="str">
        <f t="shared" si="84"/>
        <v>HEMIDF0</v>
      </c>
      <c r="D1692" s="60" t="str">
        <f t="shared" si="85"/>
        <v>HEMIDF5.5</v>
      </c>
      <c r="E1692" s="54" t="s">
        <v>790</v>
      </c>
      <c r="F1692" s="54" t="s">
        <v>7</v>
      </c>
      <c r="G1692" s="54" t="s">
        <v>1200</v>
      </c>
      <c r="H1692" s="55">
        <v>460000</v>
      </c>
      <c r="I1692" s="54" t="s">
        <v>839</v>
      </c>
      <c r="J1692" s="55">
        <v>460100</v>
      </c>
      <c r="K1692" s="55">
        <v>0</v>
      </c>
      <c r="L1692" s="54" t="s">
        <v>940</v>
      </c>
      <c r="M1692" s="54" t="s">
        <v>793</v>
      </c>
      <c r="N1692" s="55">
        <v>-38244.520000000004</v>
      </c>
      <c r="O1692" s="55">
        <v>0</v>
      </c>
      <c r="P1692" s="55">
        <v>0</v>
      </c>
      <c r="Q1692" s="55">
        <v>4189.7700000000004</v>
      </c>
      <c r="R1692" s="55">
        <v>-34054.75</v>
      </c>
      <c r="S1692" s="55">
        <v>0</v>
      </c>
      <c r="T1692" s="55">
        <v>-38244.520000000004</v>
      </c>
      <c r="U1692" s="55">
        <v>0</v>
      </c>
      <c r="V1692" s="55">
        <v>0</v>
      </c>
      <c r="W1692" s="55">
        <v>4189.7700000000004</v>
      </c>
      <c r="X1692" s="55">
        <v>-34054.75</v>
      </c>
      <c r="Y1692" s="55">
        <v>0</v>
      </c>
      <c r="Z1692" s="61">
        <f t="shared" si="86"/>
        <v>4.1897700000000006E-4</v>
      </c>
      <c r="AA1692" s="59" t="str">
        <f>HLOOKUP(F1692,'HY Financials'!$4:$4,1,0)</f>
        <v>HEMIDF</v>
      </c>
      <c r="AD1692" s="59">
        <f>+Z1692*10^7</f>
        <v>4189.7700000000004</v>
      </c>
    </row>
    <row r="1693" spans="1:30">
      <c r="A1693" s="60">
        <f>IFERROR(VLOOKUP(J1693,'TB mapping'!A:D,4,0),0)</f>
        <v>0</v>
      </c>
      <c r="B1693" s="60">
        <f>IFERROR(VLOOKUP(J1693,'TB mapping'!A:C,3,0),0)</f>
        <v>5.5</v>
      </c>
      <c r="C1693" s="60" t="str">
        <f t="shared" si="84"/>
        <v>HEMIDF0</v>
      </c>
      <c r="D1693" s="60" t="str">
        <f t="shared" si="85"/>
        <v>HEMIDF5.5</v>
      </c>
      <c r="E1693" s="54" t="s">
        <v>790</v>
      </c>
      <c r="F1693" s="54" t="s">
        <v>7</v>
      </c>
      <c r="G1693" s="54" t="s">
        <v>1200</v>
      </c>
      <c r="H1693" s="55">
        <v>460000</v>
      </c>
      <c r="I1693" s="54" t="s">
        <v>839</v>
      </c>
      <c r="J1693" s="55">
        <v>460106</v>
      </c>
      <c r="K1693" s="55">
        <v>0</v>
      </c>
      <c r="L1693" s="54" t="s">
        <v>840</v>
      </c>
      <c r="M1693" s="54" t="s">
        <v>793</v>
      </c>
      <c r="N1693" s="55">
        <v>0</v>
      </c>
      <c r="O1693" s="55">
        <v>32882.47</v>
      </c>
      <c r="P1693" s="55">
        <v>0</v>
      </c>
      <c r="Q1693" s="55">
        <v>86.57</v>
      </c>
      <c r="R1693" s="55">
        <v>0</v>
      </c>
      <c r="S1693" s="55">
        <v>32969.040000000001</v>
      </c>
      <c r="T1693" s="55">
        <v>0</v>
      </c>
      <c r="U1693" s="55">
        <v>32882.47</v>
      </c>
      <c r="V1693" s="55">
        <v>0</v>
      </c>
      <c r="W1693" s="55">
        <v>86.57</v>
      </c>
      <c r="X1693" s="55">
        <v>0</v>
      </c>
      <c r="Y1693" s="55">
        <v>32969.040000000001</v>
      </c>
      <c r="Z1693" s="61">
        <f t="shared" si="86"/>
        <v>8.6569999999999986E-6</v>
      </c>
      <c r="AA1693" s="59" t="str">
        <f>HLOOKUP(F1693,'HY Financials'!$4:$4,1,0)</f>
        <v>HEMIDF</v>
      </c>
      <c r="AD1693" s="59">
        <f>+Z1693*10^7</f>
        <v>86.569999999999979</v>
      </c>
    </row>
    <row r="1694" spans="1:30">
      <c r="A1694" s="60">
        <f>IFERROR(VLOOKUP(J1694,'TB mapping'!A:D,4,0),0)</f>
        <v>0</v>
      </c>
      <c r="B1694" s="60">
        <f>IFERROR(VLOOKUP(J1694,'TB mapping'!A:C,3,0),0)</f>
        <v>5.5</v>
      </c>
      <c r="C1694" s="60" t="str">
        <f t="shared" si="84"/>
        <v>HEMIDF0</v>
      </c>
      <c r="D1694" s="60" t="str">
        <f t="shared" si="85"/>
        <v>HEMIDF5.5</v>
      </c>
      <c r="E1694" s="54" t="s">
        <v>790</v>
      </c>
      <c r="F1694" s="54" t="s">
        <v>7</v>
      </c>
      <c r="G1694" s="54" t="s">
        <v>1200</v>
      </c>
      <c r="H1694" s="55">
        <v>460000</v>
      </c>
      <c r="I1694" s="54" t="s">
        <v>839</v>
      </c>
      <c r="J1694" s="55">
        <v>460108</v>
      </c>
      <c r="K1694" s="55">
        <v>0</v>
      </c>
      <c r="L1694" s="54" t="s">
        <v>841</v>
      </c>
      <c r="M1694" s="54" t="s">
        <v>793</v>
      </c>
      <c r="N1694" s="55">
        <v>0</v>
      </c>
      <c r="O1694" s="55">
        <v>4751.95</v>
      </c>
      <c r="P1694" s="55">
        <v>0</v>
      </c>
      <c r="Q1694" s="55">
        <v>5602.25</v>
      </c>
      <c r="R1694" s="55">
        <v>0</v>
      </c>
      <c r="S1694" s="55">
        <v>10354.200000000001</v>
      </c>
      <c r="T1694" s="55">
        <v>0</v>
      </c>
      <c r="U1694" s="55">
        <v>4751.95</v>
      </c>
      <c r="V1694" s="55">
        <v>0</v>
      </c>
      <c r="W1694" s="55">
        <v>5602.25</v>
      </c>
      <c r="X1694" s="55">
        <v>0</v>
      </c>
      <c r="Y1694" s="55">
        <v>10354.200000000001</v>
      </c>
      <c r="Z1694" s="61">
        <f t="shared" si="86"/>
        <v>5.6022500000000002E-4</v>
      </c>
      <c r="AA1694" s="59" t="str">
        <f>HLOOKUP(F1694,'HY Financials'!$4:$4,1,0)</f>
        <v>HEMIDF</v>
      </c>
      <c r="AD1694" s="59">
        <f>+Z1694*10^7</f>
        <v>5602.25</v>
      </c>
    </row>
    <row r="1695" spans="1:30">
      <c r="A1695" s="60">
        <f>IFERROR(VLOOKUP(J1695,'TB mapping'!A:D,4,0),0)</f>
        <v>0</v>
      </c>
      <c r="B1695" s="60">
        <f>IFERROR(VLOOKUP(J1695,'TB mapping'!A:C,3,0),0)</f>
        <v>5.5</v>
      </c>
      <c r="C1695" s="60" t="str">
        <f t="shared" si="84"/>
        <v>HEMIDF0</v>
      </c>
      <c r="D1695" s="60" t="str">
        <f t="shared" si="85"/>
        <v>HEMIDF5.5</v>
      </c>
      <c r="E1695" s="54" t="s">
        <v>790</v>
      </c>
      <c r="F1695" s="54" t="s">
        <v>7</v>
      </c>
      <c r="G1695" s="54" t="s">
        <v>1200</v>
      </c>
      <c r="H1695" s="55">
        <v>460000</v>
      </c>
      <c r="I1695" s="54" t="s">
        <v>839</v>
      </c>
      <c r="J1695" s="55">
        <v>460143</v>
      </c>
      <c r="K1695" s="55">
        <v>0</v>
      </c>
      <c r="L1695" s="54" t="s">
        <v>1002</v>
      </c>
      <c r="M1695" s="54" t="s">
        <v>793</v>
      </c>
      <c r="N1695" s="55">
        <v>0</v>
      </c>
      <c r="O1695" s="55">
        <v>610.1</v>
      </c>
      <c r="P1695" s="55">
        <v>-9878.59</v>
      </c>
      <c r="Q1695" s="55">
        <v>0</v>
      </c>
      <c r="R1695" s="55">
        <v>-9268.49</v>
      </c>
      <c r="S1695" s="55">
        <v>0</v>
      </c>
      <c r="T1695" s="55">
        <v>0</v>
      </c>
      <c r="U1695" s="55">
        <v>610.1</v>
      </c>
      <c r="V1695" s="55">
        <v>-9878.59</v>
      </c>
      <c r="W1695" s="55">
        <v>0</v>
      </c>
      <c r="X1695" s="55">
        <v>-9268.49</v>
      </c>
      <c r="Y1695" s="55">
        <v>0</v>
      </c>
      <c r="Z1695" s="61">
        <f t="shared" si="86"/>
        <v>-9.87859E-4</v>
      </c>
      <c r="AA1695" s="59" t="str">
        <f>HLOOKUP(F1695,'HY Financials'!$4:$4,1,0)</f>
        <v>HEMIDF</v>
      </c>
      <c r="AD1695" s="59">
        <f>+Z1695*10^7</f>
        <v>-9878.59</v>
      </c>
    </row>
    <row r="1696" spans="1:30">
      <c r="A1696" s="60">
        <f>IFERROR(VLOOKUP(J1696,'TB mapping'!A:D,4,0),0)</f>
        <v>0</v>
      </c>
      <c r="B1696" s="60">
        <f>IFERROR(VLOOKUP(J1696,'TB mapping'!A:C,3,0),0)</f>
        <v>5.3</v>
      </c>
      <c r="C1696" s="60" t="str">
        <f t="shared" si="84"/>
        <v>HEMIDF0</v>
      </c>
      <c r="D1696" s="60" t="str">
        <f t="shared" si="85"/>
        <v>HEMIDF5.3</v>
      </c>
      <c r="E1696" s="54" t="s">
        <v>790</v>
      </c>
      <c r="F1696" s="54" t="s">
        <v>7</v>
      </c>
      <c r="G1696" s="54" t="s">
        <v>1200</v>
      </c>
      <c r="H1696" s="55">
        <v>510000</v>
      </c>
      <c r="I1696" s="54" t="s">
        <v>842</v>
      </c>
      <c r="J1696" s="55">
        <v>511100</v>
      </c>
      <c r="K1696" s="55">
        <v>0</v>
      </c>
      <c r="L1696" s="54" t="s">
        <v>1003</v>
      </c>
      <c r="M1696" s="54" t="s">
        <v>793</v>
      </c>
      <c r="N1696" s="55">
        <v>-139041336.03999999</v>
      </c>
      <c r="O1696" s="55">
        <v>0</v>
      </c>
      <c r="P1696" s="55">
        <v>-8116284.2400000002</v>
      </c>
      <c r="Q1696" s="55">
        <v>0</v>
      </c>
      <c r="R1696" s="55">
        <v>-147157620.28</v>
      </c>
      <c r="S1696" s="55">
        <v>0</v>
      </c>
      <c r="T1696" s="55">
        <v>-139041336.03999999</v>
      </c>
      <c r="U1696" s="55">
        <v>0</v>
      </c>
      <c r="V1696" s="55">
        <v>-8116284.2400000002</v>
      </c>
      <c r="W1696" s="55">
        <v>0</v>
      </c>
      <c r="X1696" s="55">
        <v>-147157620.28</v>
      </c>
      <c r="Y1696" s="55">
        <v>0</v>
      </c>
      <c r="Z1696" s="61">
        <f t="shared" si="86"/>
        <v>-0.81162842400000001</v>
      </c>
      <c r="AA1696" s="59" t="str">
        <f>HLOOKUP(F1696,'HY Financials'!$4:$4,1,0)</f>
        <v>HEMIDF</v>
      </c>
    </row>
    <row r="1697" spans="1:27">
      <c r="A1697" s="60">
        <f>IFERROR(VLOOKUP(J1697,'TB mapping'!A:D,4,0),0)</f>
        <v>0</v>
      </c>
      <c r="B1697" s="60">
        <f>IFERROR(VLOOKUP(J1697,'TB mapping'!A:C,3,0),0)</f>
        <v>5.3</v>
      </c>
      <c r="C1697" s="60" t="str">
        <f t="shared" si="84"/>
        <v>HEMIDF0</v>
      </c>
      <c r="D1697" s="60" t="str">
        <f t="shared" si="85"/>
        <v>HEMIDF5.3</v>
      </c>
      <c r="E1697" s="54" t="s">
        <v>790</v>
      </c>
      <c r="F1697" s="54" t="s">
        <v>7</v>
      </c>
      <c r="G1697" s="54" t="s">
        <v>1200</v>
      </c>
      <c r="H1697" s="55">
        <v>510000</v>
      </c>
      <c r="I1697" s="54" t="s">
        <v>842</v>
      </c>
      <c r="J1697" s="55">
        <v>512247</v>
      </c>
      <c r="K1697" s="55">
        <v>0</v>
      </c>
      <c r="L1697" s="54" t="s">
        <v>1348</v>
      </c>
      <c r="M1697" s="54" t="s">
        <v>793</v>
      </c>
      <c r="N1697" s="55">
        <v>0</v>
      </c>
      <c r="O1697" s="55">
        <v>44.84</v>
      </c>
      <c r="P1697" s="55">
        <v>-11.29</v>
      </c>
      <c r="Q1697" s="55">
        <v>0</v>
      </c>
      <c r="R1697" s="55">
        <v>0</v>
      </c>
      <c r="S1697" s="55">
        <v>33.549999999999997</v>
      </c>
      <c r="T1697" s="55">
        <v>0</v>
      </c>
      <c r="U1697" s="55">
        <v>44.84</v>
      </c>
      <c r="V1697" s="55">
        <v>-11.29</v>
      </c>
      <c r="W1697" s="55">
        <v>0</v>
      </c>
      <c r="X1697" s="55">
        <v>0</v>
      </c>
      <c r="Y1697" s="55">
        <v>33.549999999999997</v>
      </c>
      <c r="Z1697" s="61">
        <f t="shared" si="86"/>
        <v>-1.1289999999999999E-6</v>
      </c>
      <c r="AA1697" s="59" t="str">
        <f>HLOOKUP(F1697,'HY Financials'!$4:$4,1,0)</f>
        <v>HEMIDF</v>
      </c>
    </row>
    <row r="1698" spans="1:27">
      <c r="A1698" s="60">
        <f>IFERROR(VLOOKUP(J1698,'TB mapping'!A:D,4,0),0)</f>
        <v>0</v>
      </c>
      <c r="B1698" s="60">
        <f>IFERROR(VLOOKUP(J1698,'TB mapping'!A:C,3,0),0)</f>
        <v>6.4</v>
      </c>
      <c r="C1698" s="60" t="str">
        <f t="shared" si="84"/>
        <v>HEMIDF0</v>
      </c>
      <c r="D1698" s="60" t="str">
        <f t="shared" si="85"/>
        <v>HEMIDF6.4</v>
      </c>
      <c r="E1698" s="54" t="s">
        <v>790</v>
      </c>
      <c r="F1698" s="54" t="s">
        <v>7</v>
      </c>
      <c r="G1698" s="54" t="s">
        <v>1200</v>
      </c>
      <c r="H1698" s="55">
        <v>550000</v>
      </c>
      <c r="I1698" s="54" t="s">
        <v>846</v>
      </c>
      <c r="J1698" s="392">
        <v>553105</v>
      </c>
      <c r="K1698" s="55">
        <v>0</v>
      </c>
      <c r="L1698" s="54" t="s">
        <v>945</v>
      </c>
      <c r="M1698" s="54" t="s">
        <v>793</v>
      </c>
      <c r="N1698" s="55">
        <v>-7317.2</v>
      </c>
      <c r="O1698" s="55">
        <v>0</v>
      </c>
      <c r="P1698" s="55">
        <v>-95133.33</v>
      </c>
      <c r="Q1698" s="55">
        <v>0</v>
      </c>
      <c r="R1698" s="55">
        <v>-102450.53</v>
      </c>
      <c r="S1698" s="55">
        <v>0</v>
      </c>
      <c r="T1698" s="55">
        <v>-7317.2</v>
      </c>
      <c r="U1698" s="55">
        <v>0</v>
      </c>
      <c r="V1698" s="55">
        <v>-95133.33</v>
      </c>
      <c r="W1698" s="55">
        <v>0</v>
      </c>
      <c r="X1698" s="55">
        <v>-102450.53</v>
      </c>
      <c r="Y1698" s="55">
        <v>0</v>
      </c>
      <c r="Z1698" s="61">
        <f t="shared" si="86"/>
        <v>-9.5133330000000006E-3</v>
      </c>
      <c r="AA1698" s="59" t="str">
        <f>HLOOKUP(F1698,'HY Financials'!$4:$4,1,0)</f>
        <v>HEMIDF</v>
      </c>
    </row>
    <row r="1699" spans="1:27">
      <c r="A1699" s="60">
        <f>IFERROR(VLOOKUP(J1699,'TB mapping'!A:D,4,0),0)</f>
        <v>0</v>
      </c>
      <c r="B1699" s="60">
        <f>IFERROR(VLOOKUP(J1699,'TB mapping'!A:C,3,0),0)</f>
        <v>6.4</v>
      </c>
      <c r="C1699" s="60" t="str">
        <f t="shared" si="84"/>
        <v>HEMIDF0</v>
      </c>
      <c r="D1699" s="60" t="str">
        <f t="shared" si="85"/>
        <v>HEMIDF6.4</v>
      </c>
      <c r="E1699" s="54" t="s">
        <v>790</v>
      </c>
      <c r="F1699" s="54" t="s">
        <v>7</v>
      </c>
      <c r="G1699" s="54" t="s">
        <v>1200</v>
      </c>
      <c r="H1699" s="55">
        <v>550000</v>
      </c>
      <c r="I1699" s="54" t="s">
        <v>846</v>
      </c>
      <c r="J1699" s="392">
        <v>553106</v>
      </c>
      <c r="K1699" s="55">
        <v>0</v>
      </c>
      <c r="L1699" s="54" t="s">
        <v>1004</v>
      </c>
      <c r="M1699" s="54" t="s">
        <v>793</v>
      </c>
      <c r="N1699" s="55">
        <v>0</v>
      </c>
      <c r="O1699" s="55">
        <v>0</v>
      </c>
      <c r="P1699" s="55">
        <v>0</v>
      </c>
      <c r="Q1699" s="55">
        <v>9814.52</v>
      </c>
      <c r="R1699" s="55">
        <v>0</v>
      </c>
      <c r="S1699" s="55">
        <v>9814.52</v>
      </c>
      <c r="T1699" s="55">
        <v>0</v>
      </c>
      <c r="U1699" s="55">
        <v>0</v>
      </c>
      <c r="V1699" s="55">
        <v>0</v>
      </c>
      <c r="W1699" s="55">
        <v>9814.52</v>
      </c>
      <c r="X1699" s="55">
        <v>0</v>
      </c>
      <c r="Y1699" s="55">
        <v>9814.52</v>
      </c>
      <c r="Z1699" s="61">
        <f t="shared" si="86"/>
        <v>9.8145200000000006E-4</v>
      </c>
      <c r="AA1699" s="59" t="str">
        <f>HLOOKUP(F1699,'HY Financials'!$4:$4,1,0)</f>
        <v>HEMIDF</v>
      </c>
    </row>
    <row r="1700" spans="1:27">
      <c r="A1700" s="60">
        <f>IFERROR(VLOOKUP(J1700,'TB mapping'!A:D,4,0),0)</f>
        <v>0</v>
      </c>
      <c r="B1700" s="60">
        <f>IFERROR(VLOOKUP(J1700,'TB mapping'!A:C,3,0),0)</f>
        <v>6.4</v>
      </c>
      <c r="C1700" s="60" t="str">
        <f t="shared" si="84"/>
        <v>HEMIDF0</v>
      </c>
      <c r="D1700" s="60" t="str">
        <f t="shared" si="85"/>
        <v>HEMIDF6.4</v>
      </c>
      <c r="E1700" s="54" t="s">
        <v>790</v>
      </c>
      <c r="F1700" s="54" t="s">
        <v>7</v>
      </c>
      <c r="G1700" s="54" t="s">
        <v>1200</v>
      </c>
      <c r="H1700" s="55">
        <v>550000</v>
      </c>
      <c r="I1700" s="54" t="s">
        <v>846</v>
      </c>
      <c r="J1700" s="392">
        <v>553107</v>
      </c>
      <c r="K1700" s="55">
        <v>0</v>
      </c>
      <c r="L1700" s="54" t="s">
        <v>847</v>
      </c>
      <c r="M1700" s="54" t="s">
        <v>793</v>
      </c>
      <c r="N1700" s="55">
        <v>-97394</v>
      </c>
      <c r="O1700" s="55">
        <v>0</v>
      </c>
      <c r="P1700" s="55">
        <v>-280956.7</v>
      </c>
      <c r="Q1700" s="55">
        <v>0</v>
      </c>
      <c r="R1700" s="55">
        <v>-378350.7</v>
      </c>
      <c r="S1700" s="55">
        <v>0</v>
      </c>
      <c r="T1700" s="55">
        <v>-97394</v>
      </c>
      <c r="U1700" s="55">
        <v>0</v>
      </c>
      <c r="V1700" s="55">
        <v>-280956.7</v>
      </c>
      <c r="W1700" s="55">
        <v>0</v>
      </c>
      <c r="X1700" s="55">
        <v>-378350.7</v>
      </c>
      <c r="Y1700" s="55">
        <v>0</v>
      </c>
      <c r="Z1700" s="61">
        <f t="shared" si="86"/>
        <v>-2.809567E-2</v>
      </c>
      <c r="AA1700" s="59" t="str">
        <f>HLOOKUP(F1700,'HY Financials'!$4:$4,1,0)</f>
        <v>HEMIDF</v>
      </c>
    </row>
    <row r="1701" spans="1:27">
      <c r="A1701" s="60">
        <f>IFERROR(VLOOKUP(J1701,'TB mapping'!A:D,4,0),0)</f>
        <v>0</v>
      </c>
      <c r="B1701" s="60">
        <f>IFERROR(VLOOKUP(J1701,'TB mapping'!A:C,3,0),0)</f>
        <v>6.4</v>
      </c>
      <c r="C1701" s="60" t="str">
        <f t="shared" si="84"/>
        <v>HEMIDF0</v>
      </c>
      <c r="D1701" s="60" t="str">
        <f t="shared" si="85"/>
        <v>HEMIDF6.4</v>
      </c>
      <c r="E1701" s="54" t="s">
        <v>790</v>
      </c>
      <c r="F1701" s="54" t="s">
        <v>7</v>
      </c>
      <c r="G1701" s="54" t="s">
        <v>1200</v>
      </c>
      <c r="H1701" s="55">
        <v>550000</v>
      </c>
      <c r="I1701" s="54" t="s">
        <v>846</v>
      </c>
      <c r="J1701" s="392">
        <v>553117</v>
      </c>
      <c r="K1701" s="55">
        <v>0</v>
      </c>
      <c r="L1701" s="54" t="s">
        <v>848</v>
      </c>
      <c r="M1701" s="54" t="s">
        <v>793</v>
      </c>
      <c r="N1701" s="55">
        <v>-86302.33</v>
      </c>
      <c r="O1701" s="55">
        <v>0</v>
      </c>
      <c r="P1701" s="55">
        <v>-172866.37</v>
      </c>
      <c r="Q1701" s="55">
        <v>0</v>
      </c>
      <c r="R1701" s="55">
        <v>-259168.7</v>
      </c>
      <c r="S1701" s="55">
        <v>0</v>
      </c>
      <c r="T1701" s="55">
        <v>-86302.33</v>
      </c>
      <c r="U1701" s="55">
        <v>0</v>
      </c>
      <c r="V1701" s="55">
        <v>-172866.37</v>
      </c>
      <c r="W1701" s="55">
        <v>0</v>
      </c>
      <c r="X1701" s="55">
        <v>-259168.7</v>
      </c>
      <c r="Y1701" s="55">
        <v>0</v>
      </c>
      <c r="Z1701" s="61">
        <f t="shared" si="86"/>
        <v>-1.7286637000000001E-2</v>
      </c>
      <c r="AA1701" s="59" t="str">
        <f>HLOOKUP(F1701,'HY Financials'!$4:$4,1,0)</f>
        <v>HEMIDF</v>
      </c>
    </row>
    <row r="1702" spans="1:27">
      <c r="A1702" s="60">
        <f>IFERROR(VLOOKUP(J1702,'TB mapping'!A:D,4,0),0)</f>
        <v>0</v>
      </c>
      <c r="B1702" s="60">
        <f>IFERROR(VLOOKUP(J1702,'TB mapping'!A:C,3,0),0)</f>
        <v>6.4</v>
      </c>
      <c r="C1702" s="60" t="str">
        <f t="shared" si="84"/>
        <v>HEMIDF0</v>
      </c>
      <c r="D1702" s="60" t="str">
        <f t="shared" si="85"/>
        <v>HEMIDF6.4</v>
      </c>
      <c r="E1702" s="54" t="s">
        <v>790</v>
      </c>
      <c r="F1702" s="54" t="s">
        <v>7</v>
      </c>
      <c r="G1702" s="54" t="s">
        <v>1200</v>
      </c>
      <c r="H1702" s="55">
        <v>550000</v>
      </c>
      <c r="I1702" s="54" t="s">
        <v>846</v>
      </c>
      <c r="J1702" s="392">
        <v>553126</v>
      </c>
      <c r="K1702" s="55">
        <v>0</v>
      </c>
      <c r="L1702" s="54" t="s">
        <v>1005</v>
      </c>
      <c r="M1702" s="54" t="s">
        <v>793</v>
      </c>
      <c r="N1702" s="55">
        <v>-7292.66</v>
      </c>
      <c r="O1702" s="55">
        <v>0</v>
      </c>
      <c r="P1702" s="55">
        <v>0</v>
      </c>
      <c r="Q1702" s="55">
        <v>0</v>
      </c>
      <c r="R1702" s="55">
        <v>-7292.66</v>
      </c>
      <c r="S1702" s="55">
        <v>0</v>
      </c>
      <c r="T1702" s="55">
        <v>-7292.66</v>
      </c>
      <c r="U1702" s="55">
        <v>0</v>
      </c>
      <c r="V1702" s="55">
        <v>0</v>
      </c>
      <c r="W1702" s="55">
        <v>0</v>
      </c>
      <c r="X1702" s="55">
        <v>-7292.66</v>
      </c>
      <c r="Y1702" s="55">
        <v>0</v>
      </c>
      <c r="Z1702" s="61">
        <f t="shared" si="86"/>
        <v>0</v>
      </c>
      <c r="AA1702" s="59" t="str">
        <f>HLOOKUP(F1702,'HY Financials'!$4:$4,1,0)</f>
        <v>HEMIDF</v>
      </c>
    </row>
    <row r="1703" spans="1:27">
      <c r="A1703" s="60">
        <f>IFERROR(VLOOKUP(J1703,'TB mapping'!A:D,4,0),0)</f>
        <v>0</v>
      </c>
      <c r="B1703" s="60">
        <f>IFERROR(VLOOKUP(J1703,'TB mapping'!A:C,3,0),0)</f>
        <v>6.4</v>
      </c>
      <c r="C1703" s="60" t="str">
        <f t="shared" si="84"/>
        <v>HEMIDF0</v>
      </c>
      <c r="D1703" s="60" t="str">
        <f t="shared" si="85"/>
        <v>HEMIDF6.4</v>
      </c>
      <c r="E1703" s="54" t="s">
        <v>790</v>
      </c>
      <c r="F1703" s="54" t="s">
        <v>7</v>
      </c>
      <c r="G1703" s="54" t="s">
        <v>1200</v>
      </c>
      <c r="H1703" s="55">
        <v>550000</v>
      </c>
      <c r="I1703" s="54" t="s">
        <v>846</v>
      </c>
      <c r="J1703" s="392">
        <v>553129</v>
      </c>
      <c r="K1703" s="55">
        <v>0</v>
      </c>
      <c r="L1703" s="54" t="s">
        <v>849</v>
      </c>
      <c r="M1703" s="54" t="s">
        <v>793</v>
      </c>
      <c r="N1703" s="55">
        <v>-1458771.28</v>
      </c>
      <c r="O1703" s="55">
        <v>0</v>
      </c>
      <c r="P1703" s="55">
        <v>-1762106.59</v>
      </c>
      <c r="Q1703" s="55">
        <v>0</v>
      </c>
      <c r="R1703" s="55">
        <v>-3220877.87</v>
      </c>
      <c r="S1703" s="55">
        <v>0</v>
      </c>
      <c r="T1703" s="55">
        <v>-1458771.28</v>
      </c>
      <c r="U1703" s="55">
        <v>0</v>
      </c>
      <c r="V1703" s="55">
        <v>-1762106.59</v>
      </c>
      <c r="W1703" s="55">
        <v>0</v>
      </c>
      <c r="X1703" s="55">
        <v>-3220877.87</v>
      </c>
      <c r="Y1703" s="55">
        <v>0</v>
      </c>
      <c r="Z1703" s="61">
        <f t="shared" si="86"/>
        <v>-0.17621065900000002</v>
      </c>
      <c r="AA1703" s="59" t="str">
        <f>HLOOKUP(F1703,'HY Financials'!$4:$4,1,0)</f>
        <v>HEMIDF</v>
      </c>
    </row>
    <row r="1704" spans="1:27">
      <c r="A1704" s="60">
        <f>IFERROR(VLOOKUP(J1704,'TB mapping'!A:D,4,0),0)</f>
        <v>6.3</v>
      </c>
      <c r="B1704" s="60">
        <f>IFERROR(VLOOKUP(J1704,'TB mapping'!A:C,3,0),0)</f>
        <v>6.4</v>
      </c>
      <c r="C1704" s="60" t="str">
        <f t="shared" si="84"/>
        <v>HEMIDF6.3</v>
      </c>
      <c r="D1704" s="60" t="str">
        <f t="shared" si="85"/>
        <v>HEMIDF6.4</v>
      </c>
      <c r="E1704" s="54" t="s">
        <v>790</v>
      </c>
      <c r="F1704" s="54" t="s">
        <v>7</v>
      </c>
      <c r="G1704" s="54" t="s">
        <v>1200</v>
      </c>
      <c r="H1704" s="55">
        <v>550000</v>
      </c>
      <c r="I1704" s="54" t="s">
        <v>846</v>
      </c>
      <c r="J1704" s="392">
        <v>553131</v>
      </c>
      <c r="K1704" s="55">
        <v>0</v>
      </c>
      <c r="L1704" s="54" t="s">
        <v>132</v>
      </c>
      <c r="M1704" s="54" t="s">
        <v>793</v>
      </c>
      <c r="N1704" s="55">
        <v>-40446</v>
      </c>
      <c r="O1704" s="55">
        <v>0</v>
      </c>
      <c r="P1704" s="55">
        <v>-54309</v>
      </c>
      <c r="Q1704" s="55">
        <v>0</v>
      </c>
      <c r="R1704" s="55">
        <v>-94755</v>
      </c>
      <c r="S1704" s="55">
        <v>0</v>
      </c>
      <c r="T1704" s="55">
        <v>-40446</v>
      </c>
      <c r="U1704" s="55">
        <v>0</v>
      </c>
      <c r="V1704" s="55">
        <v>-54309</v>
      </c>
      <c r="W1704" s="55">
        <v>0</v>
      </c>
      <c r="X1704" s="55">
        <v>-94755</v>
      </c>
      <c r="Y1704" s="55">
        <v>0</v>
      </c>
      <c r="Z1704" s="61">
        <f t="shared" si="86"/>
        <v>-5.4308999999999998E-3</v>
      </c>
      <c r="AA1704" s="59" t="str">
        <f>HLOOKUP(F1704,'HY Financials'!$4:$4,1,0)</f>
        <v>HEMIDF</v>
      </c>
    </row>
    <row r="1705" spans="1:27">
      <c r="A1705" s="60">
        <f>IFERROR(VLOOKUP(J1705,'TB mapping'!A:D,4,0),0)</f>
        <v>0</v>
      </c>
      <c r="B1705" s="60">
        <f>IFERROR(VLOOKUP(J1705,'TB mapping'!A:C,3,0),0)</f>
        <v>6.4</v>
      </c>
      <c r="C1705" s="60" t="str">
        <f t="shared" si="84"/>
        <v>HEMIDF0</v>
      </c>
      <c r="D1705" s="60" t="str">
        <f t="shared" si="85"/>
        <v>HEMIDF6.4</v>
      </c>
      <c r="E1705" s="54" t="s">
        <v>790</v>
      </c>
      <c r="F1705" s="54" t="s">
        <v>7</v>
      </c>
      <c r="G1705" s="54" t="s">
        <v>1200</v>
      </c>
      <c r="H1705" s="55">
        <v>550000</v>
      </c>
      <c r="I1705" s="54" t="s">
        <v>846</v>
      </c>
      <c r="J1705" s="392">
        <v>553141</v>
      </c>
      <c r="K1705" s="55">
        <v>0</v>
      </c>
      <c r="L1705" s="54" t="s">
        <v>946</v>
      </c>
      <c r="M1705" s="54" t="s">
        <v>793</v>
      </c>
      <c r="N1705" s="55">
        <v>-35474.950000000004</v>
      </c>
      <c r="O1705" s="55">
        <v>0</v>
      </c>
      <c r="P1705" s="55">
        <v>-88646.68</v>
      </c>
      <c r="Q1705" s="55">
        <v>0</v>
      </c>
      <c r="R1705" s="55">
        <v>-124121.63</v>
      </c>
      <c r="S1705" s="55">
        <v>0</v>
      </c>
      <c r="T1705" s="55">
        <v>-35474.950000000004</v>
      </c>
      <c r="U1705" s="55">
        <v>0</v>
      </c>
      <c r="V1705" s="55">
        <v>-88646.68</v>
      </c>
      <c r="W1705" s="55">
        <v>0</v>
      </c>
      <c r="X1705" s="55">
        <v>-124121.63</v>
      </c>
      <c r="Y1705" s="55">
        <v>0</v>
      </c>
      <c r="Z1705" s="61">
        <f t="shared" si="86"/>
        <v>-8.8646679999999992E-3</v>
      </c>
      <c r="AA1705" s="59" t="str">
        <f>HLOOKUP(F1705,'HY Financials'!$4:$4,1,0)</f>
        <v>HEMIDF</v>
      </c>
    </row>
    <row r="1706" spans="1:27">
      <c r="A1706" s="60">
        <f>IFERROR(VLOOKUP(J1706,'TB mapping'!A:D,4,0),0)</f>
        <v>0</v>
      </c>
      <c r="B1706" s="60">
        <f>IFERROR(VLOOKUP(J1706,'TB mapping'!A:C,3,0),0)</f>
        <v>6.4</v>
      </c>
      <c r="C1706" s="60" t="str">
        <f t="shared" si="84"/>
        <v>HEMIDF0</v>
      </c>
      <c r="D1706" s="60" t="str">
        <f t="shared" si="85"/>
        <v>HEMIDF6.4</v>
      </c>
      <c r="E1706" s="54" t="s">
        <v>790</v>
      </c>
      <c r="F1706" s="54" t="s">
        <v>7</v>
      </c>
      <c r="G1706" s="54" t="s">
        <v>1200</v>
      </c>
      <c r="H1706" s="55">
        <v>550000</v>
      </c>
      <c r="I1706" s="54" t="s">
        <v>846</v>
      </c>
      <c r="J1706" s="392">
        <v>553171</v>
      </c>
      <c r="K1706" s="55">
        <v>0</v>
      </c>
      <c r="L1706" s="54" t="s">
        <v>850</v>
      </c>
      <c r="M1706" s="54" t="s">
        <v>793</v>
      </c>
      <c r="N1706" s="55">
        <v>-334117.3</v>
      </c>
      <c r="O1706" s="55">
        <v>0</v>
      </c>
      <c r="P1706" s="55">
        <v>-336151.87</v>
      </c>
      <c r="Q1706" s="55">
        <v>0</v>
      </c>
      <c r="R1706" s="55">
        <v>-670269.17000000004</v>
      </c>
      <c r="S1706" s="55">
        <v>0</v>
      </c>
      <c r="T1706" s="55">
        <v>-334117.3</v>
      </c>
      <c r="U1706" s="55">
        <v>0</v>
      </c>
      <c r="V1706" s="55">
        <v>-336151.87</v>
      </c>
      <c r="W1706" s="55">
        <v>0</v>
      </c>
      <c r="X1706" s="55">
        <v>-670269.17000000004</v>
      </c>
      <c r="Y1706" s="55">
        <v>0</v>
      </c>
      <c r="Z1706" s="61">
        <f t="shared" si="86"/>
        <v>-3.3615186999999998E-2</v>
      </c>
      <c r="AA1706" s="59" t="str">
        <f>HLOOKUP(F1706,'HY Financials'!$4:$4,1,0)</f>
        <v>HEMIDF</v>
      </c>
    </row>
    <row r="1707" spans="1:27">
      <c r="A1707" s="60">
        <f>IFERROR(VLOOKUP(J1707,'TB mapping'!A:D,4,0),0)</f>
        <v>0</v>
      </c>
      <c r="B1707" s="60">
        <f>IFERROR(VLOOKUP(J1707,'TB mapping'!A:C,3,0),0)</f>
        <v>6.4</v>
      </c>
      <c r="C1707" s="60" t="str">
        <f t="shared" si="84"/>
        <v>HEMIDF0</v>
      </c>
      <c r="D1707" s="60" t="str">
        <f t="shared" si="85"/>
        <v>HEMIDF6.4</v>
      </c>
      <c r="E1707" s="54" t="s">
        <v>790</v>
      </c>
      <c r="F1707" s="54" t="s">
        <v>7</v>
      </c>
      <c r="G1707" s="54" t="s">
        <v>1200</v>
      </c>
      <c r="H1707" s="55">
        <v>550000</v>
      </c>
      <c r="I1707" s="54" t="s">
        <v>846</v>
      </c>
      <c r="J1707" s="392">
        <v>553176</v>
      </c>
      <c r="K1707" s="55">
        <v>0</v>
      </c>
      <c r="L1707" s="54" t="s">
        <v>1486</v>
      </c>
      <c r="M1707" s="54" t="s">
        <v>793</v>
      </c>
      <c r="N1707" s="55">
        <v>-7652.81</v>
      </c>
      <c r="O1707" s="55">
        <v>0</v>
      </c>
      <c r="P1707" s="55">
        <v>-7844.68</v>
      </c>
      <c r="Q1707" s="55">
        <v>0</v>
      </c>
      <c r="R1707" s="55">
        <v>-15497.49</v>
      </c>
      <c r="S1707" s="55">
        <v>0</v>
      </c>
      <c r="T1707" s="55">
        <v>-7652.81</v>
      </c>
      <c r="U1707" s="55">
        <v>0</v>
      </c>
      <c r="V1707" s="55">
        <v>-7844.68</v>
      </c>
      <c r="W1707" s="55">
        <v>0</v>
      </c>
      <c r="X1707" s="55">
        <v>-15497.49</v>
      </c>
      <c r="Y1707" s="55">
        <v>0</v>
      </c>
      <c r="Z1707" s="61">
        <f t="shared" si="86"/>
        <v>-7.8446800000000008E-4</v>
      </c>
      <c r="AA1707" s="59" t="str">
        <f>HLOOKUP(F1707,'HY Financials'!$4:$4,1,0)</f>
        <v>HEMIDF</v>
      </c>
    </row>
    <row r="1708" spans="1:27">
      <c r="A1708" s="60">
        <f>IFERROR(VLOOKUP(J1708,'TB mapping'!A:D,4,0),0)</f>
        <v>0</v>
      </c>
      <c r="B1708" s="60">
        <f>IFERROR(VLOOKUP(J1708,'TB mapping'!A:C,3,0),0)</f>
        <v>6.4</v>
      </c>
      <c r="C1708" s="60" t="str">
        <f t="shared" si="84"/>
        <v>HEMIDF0</v>
      </c>
      <c r="D1708" s="60" t="str">
        <f t="shared" si="85"/>
        <v>HEMIDF6.4</v>
      </c>
      <c r="E1708" s="54" t="s">
        <v>790</v>
      </c>
      <c r="F1708" s="54" t="s">
        <v>7</v>
      </c>
      <c r="G1708" s="54" t="s">
        <v>1200</v>
      </c>
      <c r="H1708" s="55">
        <v>550000</v>
      </c>
      <c r="I1708" s="54" t="s">
        <v>846</v>
      </c>
      <c r="J1708" s="392">
        <v>553190</v>
      </c>
      <c r="K1708" s="55">
        <v>0</v>
      </c>
      <c r="L1708" s="54" t="s">
        <v>852</v>
      </c>
      <c r="M1708" s="54" t="s">
        <v>793</v>
      </c>
      <c r="N1708" s="55">
        <v>-1222715.3600000001</v>
      </c>
      <c r="O1708" s="55">
        <v>0</v>
      </c>
      <c r="P1708" s="55">
        <v>0</v>
      </c>
      <c r="Q1708" s="55">
        <v>228519.94</v>
      </c>
      <c r="R1708" s="55">
        <v>-994195.42</v>
      </c>
      <c r="S1708" s="55">
        <v>0</v>
      </c>
      <c r="T1708" s="55">
        <v>-1222715.3600000001</v>
      </c>
      <c r="U1708" s="55">
        <v>0</v>
      </c>
      <c r="V1708" s="55">
        <v>0</v>
      </c>
      <c r="W1708" s="55">
        <v>228519.94</v>
      </c>
      <c r="X1708" s="55">
        <v>-994195.42</v>
      </c>
      <c r="Y1708" s="55">
        <v>0</v>
      </c>
      <c r="Z1708" s="61">
        <f t="shared" si="86"/>
        <v>2.2851994E-2</v>
      </c>
      <c r="AA1708" s="59" t="str">
        <f>HLOOKUP(F1708,'HY Financials'!$4:$4,1,0)</f>
        <v>HEMIDF</v>
      </c>
    </row>
    <row r="1709" spans="1:27">
      <c r="A1709" s="60">
        <f>IFERROR(VLOOKUP(J1709,'TB mapping'!A:D,4,0),0)</f>
        <v>6.1</v>
      </c>
      <c r="B1709" s="60">
        <f>IFERROR(VLOOKUP(J1709,'TB mapping'!A:C,3,0),0)</f>
        <v>6.4</v>
      </c>
      <c r="C1709" s="60" t="str">
        <f t="shared" si="84"/>
        <v>HEMIDF6.1</v>
      </c>
      <c r="D1709" s="60" t="str">
        <f t="shared" si="85"/>
        <v>HEMIDF6.4</v>
      </c>
      <c r="E1709" s="54" t="s">
        <v>790</v>
      </c>
      <c r="F1709" s="54" t="s">
        <v>7</v>
      </c>
      <c r="G1709" s="54" t="s">
        <v>1200</v>
      </c>
      <c r="H1709" s="55">
        <v>550000</v>
      </c>
      <c r="I1709" s="54" t="s">
        <v>846</v>
      </c>
      <c r="J1709" s="392">
        <v>553202</v>
      </c>
      <c r="K1709" s="55">
        <v>0</v>
      </c>
      <c r="L1709" s="54" t="s">
        <v>853</v>
      </c>
      <c r="M1709" s="54" t="s">
        <v>793</v>
      </c>
      <c r="N1709" s="55">
        <v>-14571890.58</v>
      </c>
      <c r="O1709" s="55">
        <v>0</v>
      </c>
      <c r="P1709" s="55">
        <v>-13921010.42</v>
      </c>
      <c r="Q1709" s="55">
        <v>0</v>
      </c>
      <c r="R1709" s="55">
        <v>-28492901</v>
      </c>
      <c r="S1709" s="55">
        <v>0</v>
      </c>
      <c r="T1709" s="55">
        <v>-14571890.58</v>
      </c>
      <c r="U1709" s="55">
        <v>0</v>
      </c>
      <c r="V1709" s="55">
        <v>-13921010.42</v>
      </c>
      <c r="W1709" s="55">
        <v>0</v>
      </c>
      <c r="X1709" s="55">
        <v>-28492901</v>
      </c>
      <c r="Y1709" s="55">
        <v>0</v>
      </c>
      <c r="Z1709" s="61">
        <f t="shared" si="86"/>
        <v>-1.392101042</v>
      </c>
      <c r="AA1709" s="59" t="str">
        <f>HLOOKUP(F1709,'HY Financials'!$4:$4,1,0)</f>
        <v>HEMIDF</v>
      </c>
    </row>
    <row r="1710" spans="1:27">
      <c r="A1710" s="60">
        <f>IFERROR(VLOOKUP(J1710,'TB mapping'!A:D,4,0),0)</f>
        <v>0</v>
      </c>
      <c r="B1710" s="60">
        <f>IFERROR(VLOOKUP(J1710,'TB mapping'!A:C,3,0),0)</f>
        <v>6.4</v>
      </c>
      <c r="C1710" s="60" t="str">
        <f t="shared" si="84"/>
        <v>HEMIDF0</v>
      </c>
      <c r="D1710" s="60" t="str">
        <f t="shared" si="85"/>
        <v>HEMIDF6.4</v>
      </c>
      <c r="E1710" s="54" t="s">
        <v>790</v>
      </c>
      <c r="F1710" s="54" t="s">
        <v>7</v>
      </c>
      <c r="G1710" s="54" t="s">
        <v>1200</v>
      </c>
      <c r="H1710" s="55">
        <v>550000</v>
      </c>
      <c r="I1710" s="54" t="s">
        <v>846</v>
      </c>
      <c r="J1710" s="392">
        <v>553900</v>
      </c>
      <c r="K1710" s="55">
        <v>0</v>
      </c>
      <c r="L1710" s="54" t="s">
        <v>1006</v>
      </c>
      <c r="M1710" s="54" t="s">
        <v>793</v>
      </c>
      <c r="N1710" s="55">
        <v>-169907.11</v>
      </c>
      <c r="O1710" s="55">
        <v>0</v>
      </c>
      <c r="P1710" s="55">
        <v>-459058.97</v>
      </c>
      <c r="Q1710" s="55">
        <v>0</v>
      </c>
      <c r="R1710" s="55">
        <v>-628966.07999999996</v>
      </c>
      <c r="S1710" s="55">
        <v>0</v>
      </c>
      <c r="T1710" s="55">
        <v>-169907.11</v>
      </c>
      <c r="U1710" s="55">
        <v>0</v>
      </c>
      <c r="V1710" s="55">
        <v>-459058.97</v>
      </c>
      <c r="W1710" s="55">
        <v>0</v>
      </c>
      <c r="X1710" s="55">
        <v>-628966.07999999996</v>
      </c>
      <c r="Y1710" s="55">
        <v>0</v>
      </c>
      <c r="Z1710" s="61">
        <f t="shared" si="86"/>
        <v>-4.5905896999999994E-2</v>
      </c>
      <c r="AA1710" s="59" t="str">
        <f>HLOOKUP(F1710,'HY Financials'!$4:$4,1,0)</f>
        <v>HEMIDF</v>
      </c>
    </row>
    <row r="1711" spans="1:27">
      <c r="A1711" s="60">
        <f>IFERROR(VLOOKUP(J1711,'TB mapping'!A:D,4,0),0)</f>
        <v>0</v>
      </c>
      <c r="B1711" s="60">
        <f>IFERROR(VLOOKUP(J1711,'TB mapping'!A:C,3,0),0)</f>
        <v>6.4</v>
      </c>
      <c r="C1711" s="60" t="str">
        <f t="shared" si="84"/>
        <v>HEMIDF0</v>
      </c>
      <c r="D1711" s="60" t="str">
        <f t="shared" si="85"/>
        <v>HEMIDF6.4</v>
      </c>
      <c r="E1711" s="54" t="s">
        <v>790</v>
      </c>
      <c r="F1711" s="54" t="s">
        <v>7</v>
      </c>
      <c r="G1711" s="54" t="s">
        <v>1200</v>
      </c>
      <c r="H1711" s="55">
        <v>550000</v>
      </c>
      <c r="I1711" s="54" t="s">
        <v>846</v>
      </c>
      <c r="J1711" s="392">
        <v>555163</v>
      </c>
      <c r="K1711" s="55">
        <v>0</v>
      </c>
      <c r="L1711" s="54" t="s">
        <v>860</v>
      </c>
      <c r="M1711" s="54" t="s">
        <v>793</v>
      </c>
      <c r="N1711" s="55">
        <v>-19549.27</v>
      </c>
      <c r="O1711" s="55">
        <v>0</v>
      </c>
      <c r="P1711" s="55">
        <v>-9535.86</v>
      </c>
      <c r="Q1711" s="55">
        <v>0</v>
      </c>
      <c r="R1711" s="55">
        <v>-29085.13</v>
      </c>
      <c r="S1711" s="55">
        <v>0</v>
      </c>
      <c r="T1711" s="55">
        <v>-19549.27</v>
      </c>
      <c r="U1711" s="55">
        <v>0</v>
      </c>
      <c r="V1711" s="55">
        <v>-9535.86</v>
      </c>
      <c r="W1711" s="55">
        <v>0</v>
      </c>
      <c r="X1711" s="55">
        <v>-29085.13</v>
      </c>
      <c r="Y1711" s="55">
        <v>0</v>
      </c>
      <c r="Z1711" s="61">
        <f t="shared" si="86"/>
        <v>-9.5358600000000008E-4</v>
      </c>
      <c r="AA1711" s="59" t="str">
        <f>HLOOKUP(F1711,'HY Financials'!$4:$4,1,0)</f>
        <v>HEMIDF</v>
      </c>
    </row>
    <row r="1712" spans="1:27">
      <c r="A1712" s="60">
        <f>IFERROR(VLOOKUP(J1712,'TB mapping'!A:D,4,0),0)</f>
        <v>0</v>
      </c>
      <c r="B1712" s="60">
        <f>IFERROR(VLOOKUP(J1712,'TB mapping'!A:C,3,0),0)</f>
        <v>6.4</v>
      </c>
      <c r="C1712" s="60" t="str">
        <f t="shared" si="84"/>
        <v>HEMIDF0</v>
      </c>
      <c r="D1712" s="60" t="str">
        <f t="shared" si="85"/>
        <v>HEMIDF6.4</v>
      </c>
      <c r="E1712" s="54" t="s">
        <v>790</v>
      </c>
      <c r="F1712" s="54" t="s">
        <v>7</v>
      </c>
      <c r="G1712" s="54" t="s">
        <v>1200</v>
      </c>
      <c r="H1712" s="55">
        <v>550000</v>
      </c>
      <c r="I1712" s="54" t="s">
        <v>846</v>
      </c>
      <c r="J1712" s="392">
        <v>555204</v>
      </c>
      <c r="K1712" s="55">
        <v>0</v>
      </c>
      <c r="L1712" s="54" t="s">
        <v>950</v>
      </c>
      <c r="M1712" s="54" t="s">
        <v>793</v>
      </c>
      <c r="N1712" s="55">
        <v>-41147.129999999997</v>
      </c>
      <c r="O1712" s="55">
        <v>0</v>
      </c>
      <c r="P1712" s="55">
        <v>-159124.74</v>
      </c>
      <c r="Q1712" s="55">
        <v>0</v>
      </c>
      <c r="R1712" s="55">
        <v>-200271.87</v>
      </c>
      <c r="S1712" s="55">
        <v>0</v>
      </c>
      <c r="T1712" s="55">
        <v>-41147.129999999997</v>
      </c>
      <c r="U1712" s="55">
        <v>0</v>
      </c>
      <c r="V1712" s="55">
        <v>-159124.74</v>
      </c>
      <c r="W1712" s="55">
        <v>0</v>
      </c>
      <c r="X1712" s="55">
        <v>-200271.87</v>
      </c>
      <c r="Y1712" s="55">
        <v>0</v>
      </c>
      <c r="Z1712" s="61">
        <f t="shared" si="86"/>
        <v>-1.5912473999999999E-2</v>
      </c>
      <c r="AA1712" s="59" t="str">
        <f>HLOOKUP(F1712,'HY Financials'!$4:$4,1,0)</f>
        <v>HEMIDF</v>
      </c>
    </row>
    <row r="1713" spans="1:27">
      <c r="A1713" s="60">
        <f>IFERROR(VLOOKUP(J1713,'TB mapping'!A:D,4,0),0)</f>
        <v>0</v>
      </c>
      <c r="B1713" s="60">
        <f>IFERROR(VLOOKUP(J1713,'TB mapping'!A:C,3,0),0)</f>
        <v>6.4</v>
      </c>
      <c r="C1713" s="60" t="str">
        <f t="shared" si="84"/>
        <v>HEMIDF0</v>
      </c>
      <c r="D1713" s="60" t="str">
        <f t="shared" si="85"/>
        <v>HEMIDF6.4</v>
      </c>
      <c r="E1713" s="54" t="s">
        <v>790</v>
      </c>
      <c r="F1713" s="54" t="s">
        <v>7</v>
      </c>
      <c r="G1713" s="54" t="s">
        <v>1200</v>
      </c>
      <c r="H1713" s="55">
        <v>550000</v>
      </c>
      <c r="I1713" s="54" t="s">
        <v>846</v>
      </c>
      <c r="J1713" s="392">
        <v>555597</v>
      </c>
      <c r="K1713" s="55">
        <v>0</v>
      </c>
      <c r="L1713" s="54" t="s">
        <v>861</v>
      </c>
      <c r="M1713" s="54" t="s">
        <v>793</v>
      </c>
      <c r="N1713" s="55">
        <v>-1154272.02</v>
      </c>
      <c r="O1713" s="55">
        <v>0</v>
      </c>
      <c r="P1713" s="55">
        <v>-1218577.8600000001</v>
      </c>
      <c r="Q1713" s="55">
        <v>0</v>
      </c>
      <c r="R1713" s="55">
        <v>-2372849.88</v>
      </c>
      <c r="S1713" s="55">
        <v>0</v>
      </c>
      <c r="T1713" s="55">
        <v>-1154272.02</v>
      </c>
      <c r="U1713" s="55">
        <v>0</v>
      </c>
      <c r="V1713" s="55">
        <v>-1218577.8600000001</v>
      </c>
      <c r="W1713" s="55">
        <v>0</v>
      </c>
      <c r="X1713" s="55">
        <v>-2372849.88</v>
      </c>
      <c r="Y1713" s="55">
        <v>0</v>
      </c>
      <c r="Z1713" s="61">
        <f t="shared" si="86"/>
        <v>-0.12185778600000001</v>
      </c>
      <c r="AA1713" s="59" t="str">
        <f>HLOOKUP(F1713,'HY Financials'!$4:$4,1,0)</f>
        <v>HEMIDF</v>
      </c>
    </row>
    <row r="1714" spans="1:27">
      <c r="A1714" s="60">
        <f>IFERROR(VLOOKUP(J1714,'TB mapping'!A:D,4,0),0)</f>
        <v>0</v>
      </c>
      <c r="B1714" s="60">
        <f>IFERROR(VLOOKUP(J1714,'TB mapping'!A:C,3,0),0)</f>
        <v>6.4</v>
      </c>
      <c r="C1714" s="60" t="str">
        <f t="shared" si="84"/>
        <v>HEMIDF0</v>
      </c>
      <c r="D1714" s="60" t="str">
        <f t="shared" si="85"/>
        <v>HEMIDF6.4</v>
      </c>
      <c r="E1714" s="54" t="s">
        <v>790</v>
      </c>
      <c r="F1714" s="54" t="s">
        <v>7</v>
      </c>
      <c r="G1714" s="54" t="s">
        <v>1200</v>
      </c>
      <c r="H1714" s="55">
        <v>550000</v>
      </c>
      <c r="I1714" s="54" t="s">
        <v>846</v>
      </c>
      <c r="J1714" s="392">
        <v>555598</v>
      </c>
      <c r="K1714" s="55">
        <v>0</v>
      </c>
      <c r="L1714" s="54" t="s">
        <v>862</v>
      </c>
      <c r="M1714" s="54" t="s">
        <v>793</v>
      </c>
      <c r="N1714" s="55">
        <v>-1154272.02</v>
      </c>
      <c r="O1714" s="55">
        <v>0</v>
      </c>
      <c r="P1714" s="55">
        <v>-1218577.8600000001</v>
      </c>
      <c r="Q1714" s="55">
        <v>0</v>
      </c>
      <c r="R1714" s="55">
        <v>-2372849.88</v>
      </c>
      <c r="S1714" s="55">
        <v>0</v>
      </c>
      <c r="T1714" s="55">
        <v>-1154272.02</v>
      </c>
      <c r="U1714" s="55">
        <v>0</v>
      </c>
      <c r="V1714" s="55">
        <v>-1218577.8600000001</v>
      </c>
      <c r="W1714" s="55">
        <v>0</v>
      </c>
      <c r="X1714" s="55">
        <v>-2372849.88</v>
      </c>
      <c r="Y1714" s="55">
        <v>0</v>
      </c>
      <c r="Z1714" s="61">
        <f t="shared" si="86"/>
        <v>-0.12185778600000001</v>
      </c>
      <c r="AA1714" s="59" t="str">
        <f>HLOOKUP(F1714,'HY Financials'!$4:$4,1,0)</f>
        <v>HEMIDF</v>
      </c>
    </row>
    <row r="1715" spans="1:27">
      <c r="A1715" s="60">
        <f>IFERROR(VLOOKUP(J1715,'TB mapping'!A:D,4,0),0)</f>
        <v>0</v>
      </c>
      <c r="B1715" s="60">
        <f>IFERROR(VLOOKUP(J1715,'TB mapping'!A:C,3,0),0)</f>
        <v>6.4</v>
      </c>
      <c r="C1715" s="60" t="str">
        <f t="shared" si="84"/>
        <v>HEMIDF0</v>
      </c>
      <c r="D1715" s="60" t="str">
        <f t="shared" si="85"/>
        <v>HEMIDF6.4</v>
      </c>
      <c r="E1715" s="54" t="s">
        <v>790</v>
      </c>
      <c r="F1715" s="54" t="s">
        <v>7</v>
      </c>
      <c r="G1715" s="54" t="s">
        <v>1200</v>
      </c>
      <c r="H1715" s="55">
        <v>550000</v>
      </c>
      <c r="I1715" s="54" t="s">
        <v>846</v>
      </c>
      <c r="J1715" s="392">
        <v>555599</v>
      </c>
      <c r="K1715" s="55">
        <v>0</v>
      </c>
      <c r="L1715" s="54" t="s">
        <v>1487</v>
      </c>
      <c r="M1715" s="54" t="s">
        <v>793</v>
      </c>
      <c r="N1715" s="55">
        <v>0</v>
      </c>
      <c r="O1715" s="55">
        <v>3640.88</v>
      </c>
      <c r="P1715" s="55">
        <v>0</v>
      </c>
      <c r="Q1715" s="55">
        <v>4551.46</v>
      </c>
      <c r="R1715" s="55">
        <v>0</v>
      </c>
      <c r="S1715" s="55">
        <v>8192.34</v>
      </c>
      <c r="T1715" s="55">
        <v>0</v>
      </c>
      <c r="U1715" s="55">
        <v>3640.88</v>
      </c>
      <c r="V1715" s="55">
        <v>0</v>
      </c>
      <c r="W1715" s="55">
        <v>4551.46</v>
      </c>
      <c r="X1715" s="55">
        <v>0</v>
      </c>
      <c r="Y1715" s="55">
        <v>8192.34</v>
      </c>
      <c r="Z1715" s="61">
        <f t="shared" si="86"/>
        <v>4.5514600000000002E-4</v>
      </c>
      <c r="AA1715" s="59" t="str">
        <f>HLOOKUP(F1715,'HY Financials'!$4:$4,1,0)</f>
        <v>HEMIDF</v>
      </c>
    </row>
    <row r="1716" spans="1:27">
      <c r="A1716" s="60">
        <f>IFERROR(VLOOKUP(J1716,'TB mapping'!A:D,4,0),0)</f>
        <v>0</v>
      </c>
      <c r="B1716" s="60">
        <f>IFERROR(VLOOKUP(J1716,'TB mapping'!A:C,3,0),0)</f>
        <v>6.4</v>
      </c>
      <c r="C1716" s="60" t="str">
        <f t="shared" si="84"/>
        <v>HEMIDF0</v>
      </c>
      <c r="D1716" s="60" t="str">
        <f t="shared" si="85"/>
        <v>HEMIDF6.4</v>
      </c>
      <c r="E1716" s="54" t="s">
        <v>790</v>
      </c>
      <c r="F1716" s="54" t="s">
        <v>7</v>
      </c>
      <c r="G1716" s="54" t="s">
        <v>1200</v>
      </c>
      <c r="H1716" s="55">
        <v>550000</v>
      </c>
      <c r="I1716" s="54" t="s">
        <v>846</v>
      </c>
      <c r="J1716" s="392">
        <v>555600</v>
      </c>
      <c r="K1716" s="55">
        <v>0</v>
      </c>
      <c r="L1716" s="54" t="s">
        <v>1488</v>
      </c>
      <c r="M1716" s="54" t="s">
        <v>793</v>
      </c>
      <c r="N1716" s="55">
        <v>0</v>
      </c>
      <c r="O1716" s="55">
        <v>3640.88</v>
      </c>
      <c r="P1716" s="55">
        <v>0</v>
      </c>
      <c r="Q1716" s="55">
        <v>4551.46</v>
      </c>
      <c r="R1716" s="55">
        <v>0</v>
      </c>
      <c r="S1716" s="55">
        <v>8192.34</v>
      </c>
      <c r="T1716" s="55">
        <v>0</v>
      </c>
      <c r="U1716" s="55">
        <v>3640.88</v>
      </c>
      <c r="V1716" s="55">
        <v>0</v>
      </c>
      <c r="W1716" s="55">
        <v>4551.46</v>
      </c>
      <c r="X1716" s="55">
        <v>0</v>
      </c>
      <c r="Y1716" s="55">
        <v>8192.34</v>
      </c>
      <c r="Z1716" s="61">
        <f t="shared" si="86"/>
        <v>4.5514600000000002E-4</v>
      </c>
      <c r="AA1716" s="59" t="str">
        <f>HLOOKUP(F1716,'HY Financials'!$4:$4,1,0)</f>
        <v>HEMIDF</v>
      </c>
    </row>
    <row r="1717" spans="1:27">
      <c r="A1717" s="60">
        <f>IFERROR(VLOOKUP(J1717,'TB mapping'!A:D,4,0),0)</f>
        <v>0</v>
      </c>
      <c r="B1717" s="60">
        <f>IFERROR(VLOOKUP(J1717,'TB mapping'!A:C,3,0),0)</f>
        <v>6.4</v>
      </c>
      <c r="C1717" s="60" t="str">
        <f t="shared" si="84"/>
        <v>HEMIDF0</v>
      </c>
      <c r="D1717" s="60" t="str">
        <f t="shared" si="85"/>
        <v>HEMIDF6.4</v>
      </c>
      <c r="E1717" s="54" t="s">
        <v>790</v>
      </c>
      <c r="F1717" s="54" t="s">
        <v>7</v>
      </c>
      <c r="G1717" s="54" t="s">
        <v>1200</v>
      </c>
      <c r="H1717" s="55">
        <v>550000</v>
      </c>
      <c r="I1717" s="54" t="s">
        <v>846</v>
      </c>
      <c r="J1717" s="392">
        <v>555603</v>
      </c>
      <c r="K1717" s="55">
        <v>0</v>
      </c>
      <c r="L1717" s="54" t="s">
        <v>1489</v>
      </c>
      <c r="M1717" s="54" t="s">
        <v>793</v>
      </c>
      <c r="N1717" s="55">
        <v>-443739.73</v>
      </c>
      <c r="O1717" s="55">
        <v>0</v>
      </c>
      <c r="P1717" s="55">
        <v>-505395.67</v>
      </c>
      <c r="Q1717" s="55">
        <v>0</v>
      </c>
      <c r="R1717" s="55">
        <v>-949135.4</v>
      </c>
      <c r="S1717" s="55">
        <v>0</v>
      </c>
      <c r="T1717" s="55">
        <v>-443739.73</v>
      </c>
      <c r="U1717" s="55">
        <v>0</v>
      </c>
      <c r="V1717" s="55">
        <v>-505395.67</v>
      </c>
      <c r="W1717" s="55">
        <v>0</v>
      </c>
      <c r="X1717" s="55">
        <v>-949135.4</v>
      </c>
      <c r="Y1717" s="55">
        <v>0</v>
      </c>
      <c r="Z1717" s="61">
        <f t="shared" si="86"/>
        <v>-5.0539567000000001E-2</v>
      </c>
      <c r="AA1717" s="59" t="str">
        <f>HLOOKUP(F1717,'HY Financials'!$4:$4,1,0)</f>
        <v>HEMIDF</v>
      </c>
    </row>
    <row r="1718" spans="1:27">
      <c r="A1718" s="60">
        <f>IFERROR(VLOOKUP(J1718,'TB mapping'!A:D,4,0),0)</f>
        <v>0</v>
      </c>
      <c r="B1718" s="60">
        <f>IFERROR(VLOOKUP(J1718,'TB mapping'!A:C,3,0),0)</f>
        <v>6.4</v>
      </c>
      <c r="C1718" s="60" t="str">
        <f t="shared" si="84"/>
        <v>HEMIDF0</v>
      </c>
      <c r="D1718" s="60" t="str">
        <f t="shared" si="85"/>
        <v>HEMIDF6.4</v>
      </c>
      <c r="E1718" s="54" t="s">
        <v>790</v>
      </c>
      <c r="F1718" s="54" t="s">
        <v>7</v>
      </c>
      <c r="G1718" s="54" t="s">
        <v>1200</v>
      </c>
      <c r="H1718" s="55">
        <v>550000</v>
      </c>
      <c r="I1718" s="54" t="s">
        <v>846</v>
      </c>
      <c r="J1718" s="392">
        <v>555604</v>
      </c>
      <c r="K1718" s="55">
        <v>0</v>
      </c>
      <c r="L1718" s="54" t="s">
        <v>1490</v>
      </c>
      <c r="M1718" s="54" t="s">
        <v>793</v>
      </c>
      <c r="N1718" s="55">
        <v>-443739.73</v>
      </c>
      <c r="O1718" s="55">
        <v>0</v>
      </c>
      <c r="P1718" s="55">
        <v>-505395.67</v>
      </c>
      <c r="Q1718" s="55">
        <v>0</v>
      </c>
      <c r="R1718" s="55">
        <v>-949135.4</v>
      </c>
      <c r="S1718" s="55">
        <v>0</v>
      </c>
      <c r="T1718" s="55">
        <v>-443739.73</v>
      </c>
      <c r="U1718" s="55">
        <v>0</v>
      </c>
      <c r="V1718" s="55">
        <v>-505395.67</v>
      </c>
      <c r="W1718" s="55">
        <v>0</v>
      </c>
      <c r="X1718" s="55">
        <v>-949135.4</v>
      </c>
      <c r="Y1718" s="55">
        <v>0</v>
      </c>
      <c r="Z1718" s="61">
        <f t="shared" si="86"/>
        <v>-5.0539567000000001E-2</v>
      </c>
      <c r="AA1718" s="59" t="str">
        <f>HLOOKUP(F1718,'HY Financials'!$4:$4,1,0)</f>
        <v>HEMIDF</v>
      </c>
    </row>
    <row r="1719" spans="1:27">
      <c r="A1719" s="60">
        <f>IFERROR(VLOOKUP(J1719,'TB mapping'!A:D,4,0),0)</f>
        <v>0</v>
      </c>
      <c r="B1719" s="60">
        <f>IFERROR(VLOOKUP(J1719,'TB mapping'!A:C,3,0),0)</f>
        <v>6.4</v>
      </c>
      <c r="C1719" s="60" t="str">
        <f t="shared" si="84"/>
        <v>HEMIDF0</v>
      </c>
      <c r="D1719" s="60" t="str">
        <f t="shared" si="85"/>
        <v>HEMIDF6.4</v>
      </c>
      <c r="E1719" s="54" t="s">
        <v>790</v>
      </c>
      <c r="F1719" s="54" t="s">
        <v>7</v>
      </c>
      <c r="G1719" s="54" t="s">
        <v>1200</v>
      </c>
      <c r="H1719" s="55">
        <v>550000</v>
      </c>
      <c r="I1719" s="54" t="s">
        <v>846</v>
      </c>
      <c r="J1719" s="392">
        <v>556653</v>
      </c>
      <c r="K1719" s="55">
        <v>0</v>
      </c>
      <c r="L1719" s="54" t="s">
        <v>2073</v>
      </c>
      <c r="M1719" s="54" t="s">
        <v>793</v>
      </c>
      <c r="N1719" s="55">
        <v>-28566.3</v>
      </c>
      <c r="O1719" s="55">
        <v>0</v>
      </c>
      <c r="P1719" s="55">
        <v>-32993.97</v>
      </c>
      <c r="Q1719" s="55">
        <v>0</v>
      </c>
      <c r="R1719" s="55">
        <v>-61560.27</v>
      </c>
      <c r="S1719" s="55">
        <v>0</v>
      </c>
      <c r="T1719" s="55">
        <v>-28566.3</v>
      </c>
      <c r="U1719" s="55">
        <v>0</v>
      </c>
      <c r="V1719" s="55">
        <v>-32993.97</v>
      </c>
      <c r="W1719" s="55">
        <v>0</v>
      </c>
      <c r="X1719" s="55">
        <v>-61560.27</v>
      </c>
      <c r="Y1719" s="55">
        <v>0</v>
      </c>
      <c r="Z1719" s="61">
        <f t="shared" si="86"/>
        <v>-3.2993969999999999E-3</v>
      </c>
      <c r="AA1719" s="59" t="str">
        <f>HLOOKUP(F1719,'HY Financials'!$4:$4,1,0)</f>
        <v>HEMIDF</v>
      </c>
    </row>
    <row r="1720" spans="1:27">
      <c r="A1720" s="60">
        <f>IFERROR(VLOOKUP(J1720,'TB mapping'!A:D,4,0),0)</f>
        <v>6.2</v>
      </c>
      <c r="B1720" s="60">
        <f>IFERROR(VLOOKUP(J1720,'TB mapping'!A:C,3,0),0)</f>
        <v>6.4</v>
      </c>
      <c r="C1720" s="60" t="str">
        <f t="shared" si="84"/>
        <v>HEMIDF6.2</v>
      </c>
      <c r="D1720" s="60" t="str">
        <f t="shared" si="85"/>
        <v>HEMIDF6.4</v>
      </c>
      <c r="E1720" s="54" t="s">
        <v>790</v>
      </c>
      <c r="F1720" s="54" t="s">
        <v>7</v>
      </c>
      <c r="G1720" s="54" t="s">
        <v>1200</v>
      </c>
      <c r="H1720" s="55">
        <v>555100</v>
      </c>
      <c r="I1720" s="54" t="s">
        <v>863</v>
      </c>
      <c r="J1720" s="392">
        <v>555100</v>
      </c>
      <c r="K1720" s="55">
        <v>0</v>
      </c>
      <c r="L1720" s="54" t="s">
        <v>864</v>
      </c>
      <c r="M1720" s="54" t="s">
        <v>793</v>
      </c>
      <c r="N1720" s="55">
        <v>-12825303.23</v>
      </c>
      <c r="O1720" s="55">
        <v>0</v>
      </c>
      <c r="P1720" s="55">
        <v>-13539761.68</v>
      </c>
      <c r="Q1720" s="55">
        <v>0</v>
      </c>
      <c r="R1720" s="55">
        <v>-26365064.91</v>
      </c>
      <c r="S1720" s="55">
        <v>0</v>
      </c>
      <c r="T1720" s="55">
        <v>-12825303.23</v>
      </c>
      <c r="U1720" s="55">
        <v>0</v>
      </c>
      <c r="V1720" s="55">
        <v>-13539761.68</v>
      </c>
      <c r="W1720" s="55">
        <v>0</v>
      </c>
      <c r="X1720" s="55">
        <v>-26365064.91</v>
      </c>
      <c r="Y1720" s="55">
        <v>0</v>
      </c>
      <c r="Z1720" s="61">
        <f t="shared" si="86"/>
        <v>-1.353976168</v>
      </c>
      <c r="AA1720" s="59" t="str">
        <f>HLOOKUP(F1720,'HY Financials'!$4:$4,1,0)</f>
        <v>HEMIDF</v>
      </c>
    </row>
    <row r="1721" spans="1:27">
      <c r="A1721" s="60">
        <f>IFERROR(VLOOKUP(J1721,'TB mapping'!A:D,4,0),0)</f>
        <v>6.2</v>
      </c>
      <c r="B1721" s="60">
        <f>IFERROR(VLOOKUP(J1721,'TB mapping'!A:C,3,0),0)</f>
        <v>6.4</v>
      </c>
      <c r="C1721" s="60" t="str">
        <f t="shared" si="84"/>
        <v>HEMIDF6.2</v>
      </c>
      <c r="D1721" s="60" t="str">
        <f t="shared" si="85"/>
        <v>HEMIDF6.4</v>
      </c>
      <c r="E1721" s="54" t="s">
        <v>790</v>
      </c>
      <c r="F1721" s="54" t="s">
        <v>7</v>
      </c>
      <c r="G1721" s="54" t="s">
        <v>1200</v>
      </c>
      <c r="H1721" s="55">
        <v>555100</v>
      </c>
      <c r="I1721" s="54" t="s">
        <v>863</v>
      </c>
      <c r="J1721" s="392">
        <v>555329</v>
      </c>
      <c r="K1721" s="55">
        <v>0</v>
      </c>
      <c r="L1721" s="54" t="s">
        <v>1491</v>
      </c>
      <c r="M1721" s="54" t="s">
        <v>793</v>
      </c>
      <c r="N1721" s="55">
        <v>0</v>
      </c>
      <c r="O1721" s="55">
        <v>40454.400000000001</v>
      </c>
      <c r="P1721" s="55">
        <v>0</v>
      </c>
      <c r="Q1721" s="55">
        <v>50572.53</v>
      </c>
      <c r="R1721" s="55">
        <v>0</v>
      </c>
      <c r="S1721" s="55">
        <v>91026.93</v>
      </c>
      <c r="T1721" s="55">
        <v>0</v>
      </c>
      <c r="U1721" s="55">
        <v>40454.400000000001</v>
      </c>
      <c r="V1721" s="55">
        <v>0</v>
      </c>
      <c r="W1721" s="55">
        <v>50572.53</v>
      </c>
      <c r="X1721" s="55">
        <v>0</v>
      </c>
      <c r="Y1721" s="55">
        <v>91026.93</v>
      </c>
      <c r="Z1721" s="61">
        <f t="shared" si="86"/>
        <v>5.0572530000000003E-3</v>
      </c>
      <c r="AA1721" s="59" t="str">
        <f>HLOOKUP(F1721,'HY Financials'!$4:$4,1,0)</f>
        <v>HEMIDF</v>
      </c>
    </row>
    <row r="1722" spans="1:27">
      <c r="A1722" s="60">
        <f>IFERROR(VLOOKUP(J1722,'TB mapping'!A:D,4,0),0)</f>
        <v>6.2</v>
      </c>
      <c r="B1722" s="60">
        <f>IFERROR(VLOOKUP(J1722,'TB mapping'!A:C,3,0),0)</f>
        <v>6.4</v>
      </c>
      <c r="C1722" s="60" t="str">
        <f t="shared" si="84"/>
        <v>HEMIDF6.2</v>
      </c>
      <c r="D1722" s="60" t="str">
        <f t="shared" si="85"/>
        <v>HEMIDF6.4</v>
      </c>
      <c r="E1722" s="54" t="s">
        <v>790</v>
      </c>
      <c r="F1722" s="54" t="s">
        <v>7</v>
      </c>
      <c r="G1722" s="54" t="s">
        <v>1200</v>
      </c>
      <c r="H1722" s="55">
        <v>555100</v>
      </c>
      <c r="I1722" s="54" t="s">
        <v>863</v>
      </c>
      <c r="J1722" s="392">
        <v>555526</v>
      </c>
      <c r="K1722" s="55">
        <v>0</v>
      </c>
      <c r="L1722" s="54" t="s">
        <v>1492</v>
      </c>
      <c r="M1722" s="54" t="s">
        <v>793</v>
      </c>
      <c r="N1722" s="55">
        <v>-4930430.63</v>
      </c>
      <c r="O1722" s="55">
        <v>0</v>
      </c>
      <c r="P1722" s="55">
        <v>-5615490.2300000004</v>
      </c>
      <c r="Q1722" s="55">
        <v>0</v>
      </c>
      <c r="R1722" s="55">
        <v>-10545920.859999999</v>
      </c>
      <c r="S1722" s="55">
        <v>0</v>
      </c>
      <c r="T1722" s="55">
        <v>-4930430.63</v>
      </c>
      <c r="U1722" s="55">
        <v>0</v>
      </c>
      <c r="V1722" s="55">
        <v>-5615490.2300000004</v>
      </c>
      <c r="W1722" s="55">
        <v>0</v>
      </c>
      <c r="X1722" s="55">
        <v>-10545920.859999999</v>
      </c>
      <c r="Y1722" s="55">
        <v>0</v>
      </c>
      <c r="Z1722" s="61">
        <f t="shared" si="86"/>
        <v>-0.56154902300000009</v>
      </c>
      <c r="AA1722" s="59" t="str">
        <f>HLOOKUP(F1722,'HY Financials'!$4:$4,1,0)</f>
        <v>HEMIDF</v>
      </c>
    </row>
    <row r="1723" spans="1:27">
      <c r="A1723" s="60">
        <f>IFERROR(VLOOKUP(J1723,'TB mapping'!A:D,4,0),0)</f>
        <v>0</v>
      </c>
      <c r="B1723" s="60" t="str">
        <f>IFERROR(VLOOKUP(J1723,'TB mapping'!A:C,3,0),0)</f>
        <v>ignore</v>
      </c>
      <c r="C1723" s="60" t="str">
        <f t="shared" si="84"/>
        <v>HEMIDF0</v>
      </c>
      <c r="D1723" s="60" t="str">
        <f t="shared" si="85"/>
        <v>HEMIDFignore</v>
      </c>
      <c r="E1723" s="54" t="s">
        <v>790</v>
      </c>
      <c r="F1723" s="54" t="s">
        <v>7</v>
      </c>
      <c r="G1723" s="54" t="s">
        <v>1200</v>
      </c>
      <c r="H1723" s="55">
        <v>555300</v>
      </c>
      <c r="I1723" s="54" t="s">
        <v>951</v>
      </c>
      <c r="J1723" s="55">
        <v>554346</v>
      </c>
      <c r="K1723" s="55">
        <v>0</v>
      </c>
      <c r="L1723" s="54" t="s">
        <v>1073</v>
      </c>
      <c r="M1723" s="54" t="s">
        <v>793</v>
      </c>
      <c r="N1723" s="55">
        <v>-640579.51</v>
      </c>
      <c r="O1723" s="55">
        <v>0</v>
      </c>
      <c r="P1723" s="55">
        <v>0</v>
      </c>
      <c r="Q1723" s="55">
        <v>0</v>
      </c>
      <c r="R1723" s="55">
        <v>-640579.51</v>
      </c>
      <c r="S1723" s="55">
        <v>0</v>
      </c>
      <c r="T1723" s="55">
        <v>-640579.51</v>
      </c>
      <c r="U1723" s="55">
        <v>0</v>
      </c>
      <c r="V1723" s="55">
        <v>0</v>
      </c>
      <c r="W1723" s="55">
        <v>0</v>
      </c>
      <c r="X1723" s="55">
        <v>-640579.51</v>
      </c>
      <c r="Y1723" s="55">
        <v>0</v>
      </c>
      <c r="Z1723" s="61">
        <f t="shared" si="86"/>
        <v>0</v>
      </c>
      <c r="AA1723" s="59" t="str">
        <f>HLOOKUP(F1723,'HY Financials'!$4:$4,1,0)</f>
        <v>HEMIDF</v>
      </c>
    </row>
    <row r="1724" spans="1:27">
      <c r="A1724" s="60" t="str">
        <f>IFERROR(VLOOKUP(J1724,'TB mapping'!A:D,4,0),0)</f>
        <v>Ignore</v>
      </c>
      <c r="B1724" s="60" t="str">
        <f>IFERROR(VLOOKUP(J1724,'TB mapping'!A:C,3,0),0)</f>
        <v>Ignore</v>
      </c>
      <c r="C1724" s="60" t="str">
        <f t="shared" si="84"/>
        <v>HEPROFIgnore</v>
      </c>
      <c r="D1724" s="60" t="str">
        <f t="shared" si="85"/>
        <v>HEPROFIgnore</v>
      </c>
      <c r="E1724" s="54" t="s">
        <v>790</v>
      </c>
      <c r="F1724" s="54" t="s">
        <v>8</v>
      </c>
      <c r="G1724" s="54" t="s">
        <v>232</v>
      </c>
      <c r="H1724" s="55">
        <v>101000</v>
      </c>
      <c r="I1724" s="54" t="s">
        <v>987</v>
      </c>
      <c r="J1724" s="55">
        <v>101100</v>
      </c>
      <c r="K1724" s="55">
        <v>0</v>
      </c>
      <c r="L1724" s="54" t="s">
        <v>988</v>
      </c>
      <c r="M1724" s="54" t="s">
        <v>793</v>
      </c>
      <c r="N1724" s="55">
        <v>-612496116.90999997</v>
      </c>
      <c r="O1724" s="55">
        <v>0</v>
      </c>
      <c r="P1724" s="55">
        <v>-74095736.670000002</v>
      </c>
      <c r="Q1724" s="55">
        <v>0</v>
      </c>
      <c r="R1724" s="55">
        <v>-686591853.58000004</v>
      </c>
      <c r="S1724" s="55">
        <v>0</v>
      </c>
      <c r="T1724" s="55">
        <v>-612496116.90999997</v>
      </c>
      <c r="U1724" s="55">
        <v>0</v>
      </c>
      <c r="V1724" s="55">
        <v>-74095736.670000002</v>
      </c>
      <c r="W1724" s="55">
        <v>0</v>
      </c>
      <c r="X1724" s="55">
        <v>-686591853.58000004</v>
      </c>
      <c r="Y1724" s="55">
        <v>0</v>
      </c>
      <c r="Z1724" s="61">
        <f t="shared" si="86"/>
        <v>-7.4095736670000001</v>
      </c>
      <c r="AA1724" s="59" t="str">
        <f>HLOOKUP(F1724,'HY Financials'!$4:$4,1,0)</f>
        <v>HEPROF</v>
      </c>
    </row>
    <row r="1725" spans="1:27">
      <c r="A1725" s="60">
        <f>IFERROR(VLOOKUP(J1725,'TB mapping'!A:D,4,0),0)</f>
        <v>0</v>
      </c>
      <c r="B1725" s="60">
        <f>IFERROR(VLOOKUP(J1725,'TB mapping'!A:C,3,0),0)</f>
        <v>0</v>
      </c>
      <c r="C1725" s="60" t="str">
        <f t="shared" si="84"/>
        <v>HEPROF0</v>
      </c>
      <c r="D1725" s="60" t="str">
        <f t="shared" si="85"/>
        <v>HEPROF0</v>
      </c>
      <c r="E1725" s="54" t="s">
        <v>790</v>
      </c>
      <c r="F1725" s="54" t="s">
        <v>8</v>
      </c>
      <c r="G1725" s="54" t="s">
        <v>232</v>
      </c>
      <c r="H1725" s="55">
        <v>102000</v>
      </c>
      <c r="I1725" s="54" t="s">
        <v>791</v>
      </c>
      <c r="J1725" s="55">
        <v>102230</v>
      </c>
      <c r="K1725" s="55">
        <v>0</v>
      </c>
      <c r="L1725" s="54" t="s">
        <v>1803</v>
      </c>
      <c r="M1725" s="54" t="s">
        <v>793</v>
      </c>
      <c r="N1725" s="55">
        <v>-491427.28</v>
      </c>
      <c r="O1725" s="55">
        <v>0</v>
      </c>
      <c r="P1725" s="55">
        <v>0</v>
      </c>
      <c r="Q1725" s="55">
        <v>491427.28</v>
      </c>
      <c r="R1725" s="55">
        <v>0</v>
      </c>
      <c r="S1725" s="55">
        <v>0</v>
      </c>
      <c r="T1725" s="55">
        <v>-491427.28</v>
      </c>
      <c r="U1725" s="55">
        <v>0</v>
      </c>
      <c r="V1725" s="55">
        <v>0</v>
      </c>
      <c r="W1725" s="55">
        <v>491427.28</v>
      </c>
      <c r="X1725" s="55">
        <v>0</v>
      </c>
      <c r="Y1725" s="55">
        <v>0</v>
      </c>
      <c r="Z1725" s="61">
        <f t="shared" si="86"/>
        <v>4.9142728000000004E-2</v>
      </c>
      <c r="AA1725" s="59" t="str">
        <f>HLOOKUP(F1725,'HY Financials'!$4:$4,1,0)</f>
        <v>HEPROF</v>
      </c>
    </row>
    <row r="1726" spans="1:27">
      <c r="A1726" s="60" t="str">
        <f>IFERROR(VLOOKUP(J1726,'TB mapping'!A:D,4,0),0)</f>
        <v>Ignore</v>
      </c>
      <c r="B1726" s="60" t="str">
        <f>IFERROR(VLOOKUP(J1726,'TB mapping'!A:C,3,0),0)</f>
        <v>Ignore</v>
      </c>
      <c r="C1726" s="60" t="str">
        <f t="shared" si="84"/>
        <v>HEPROFIgnore</v>
      </c>
      <c r="D1726" s="60" t="str">
        <f t="shared" si="85"/>
        <v>HEPROFIgnore</v>
      </c>
      <c r="E1726" s="54" t="s">
        <v>790</v>
      </c>
      <c r="F1726" s="54" t="s">
        <v>8</v>
      </c>
      <c r="G1726" s="54" t="s">
        <v>232</v>
      </c>
      <c r="H1726" s="55">
        <v>110000</v>
      </c>
      <c r="I1726" s="54" t="s">
        <v>795</v>
      </c>
      <c r="J1726" s="55">
        <v>103122</v>
      </c>
      <c r="K1726" s="55">
        <v>0</v>
      </c>
      <c r="L1726" s="54" t="s">
        <v>1343</v>
      </c>
      <c r="M1726" s="54" t="s">
        <v>793</v>
      </c>
      <c r="N1726" s="55">
        <v>-150000</v>
      </c>
      <c r="O1726" s="55">
        <v>0</v>
      </c>
      <c r="P1726" s="55">
        <v>0</v>
      </c>
      <c r="Q1726" s="55">
        <v>150000</v>
      </c>
      <c r="R1726" s="55">
        <v>0</v>
      </c>
      <c r="S1726" s="55">
        <v>0</v>
      </c>
      <c r="T1726" s="55">
        <v>-150000</v>
      </c>
      <c r="U1726" s="55">
        <v>0</v>
      </c>
      <c r="V1726" s="55">
        <v>0</v>
      </c>
      <c r="W1726" s="55">
        <v>150000</v>
      </c>
      <c r="X1726" s="55">
        <v>0</v>
      </c>
      <c r="Y1726" s="55">
        <v>0</v>
      </c>
      <c r="Z1726" s="61">
        <f t="shared" si="86"/>
        <v>1.4999999999999999E-2</v>
      </c>
      <c r="AA1726" s="59" t="str">
        <f>HLOOKUP(F1726,'HY Financials'!$4:$4,1,0)</f>
        <v>HEPROF</v>
      </c>
    </row>
    <row r="1727" spans="1:27">
      <c r="A1727" s="60">
        <f>IFERROR(VLOOKUP(J1727,'TB mapping'!A:D,4,0),0)</f>
        <v>0</v>
      </c>
      <c r="B1727" s="60">
        <f>IFERROR(VLOOKUP(J1727,'TB mapping'!A:C,3,0),0)</f>
        <v>0</v>
      </c>
      <c r="C1727" s="60" t="str">
        <f t="shared" si="84"/>
        <v>HEPROF0</v>
      </c>
      <c r="D1727" s="60" t="str">
        <f t="shared" si="85"/>
        <v>HEPROF0</v>
      </c>
      <c r="E1727" s="54" t="s">
        <v>790</v>
      </c>
      <c r="F1727" s="54" t="s">
        <v>8</v>
      </c>
      <c r="G1727" s="54" t="s">
        <v>232</v>
      </c>
      <c r="H1727" s="55">
        <v>110000</v>
      </c>
      <c r="I1727" s="54" t="s">
        <v>795</v>
      </c>
      <c r="J1727" s="55">
        <v>110114</v>
      </c>
      <c r="K1727" s="55">
        <v>0</v>
      </c>
      <c r="L1727" s="54" t="s">
        <v>2304</v>
      </c>
      <c r="M1727" s="54" t="s">
        <v>793</v>
      </c>
      <c r="N1727" s="55">
        <v>0</v>
      </c>
      <c r="O1727" s="55">
        <v>0</v>
      </c>
      <c r="P1727" s="55">
        <v>-200000</v>
      </c>
      <c r="Q1727" s="55">
        <v>0</v>
      </c>
      <c r="R1727" s="55">
        <v>-200000</v>
      </c>
      <c r="S1727" s="55">
        <v>0</v>
      </c>
      <c r="T1727" s="55">
        <v>0</v>
      </c>
      <c r="U1727" s="55">
        <v>0</v>
      </c>
      <c r="V1727" s="55">
        <v>-200000</v>
      </c>
      <c r="W1727" s="55">
        <v>0</v>
      </c>
      <c r="X1727" s="55">
        <v>-200000</v>
      </c>
      <c r="Y1727" s="55">
        <v>0</v>
      </c>
      <c r="Z1727" s="61">
        <f t="shared" si="86"/>
        <v>-0.02</v>
      </c>
      <c r="AA1727" s="59" t="str">
        <f>HLOOKUP(F1727,'HY Financials'!$4:$4,1,0)</f>
        <v>HEPROF</v>
      </c>
    </row>
    <row r="1728" spans="1:27">
      <c r="A1728" s="60" t="str">
        <f>IFERROR(VLOOKUP(J1728,'TB mapping'!A:D,4,0),0)</f>
        <v>Ignore</v>
      </c>
      <c r="B1728" s="60" t="str">
        <f>IFERROR(VLOOKUP(J1728,'TB mapping'!A:C,3,0),0)</f>
        <v>Ignore</v>
      </c>
      <c r="C1728" s="60" t="str">
        <f t="shared" si="84"/>
        <v>HEPROFIgnore</v>
      </c>
      <c r="D1728" s="60" t="str">
        <f t="shared" si="85"/>
        <v>HEPROFIgnore</v>
      </c>
      <c r="E1728" s="54" t="s">
        <v>790</v>
      </c>
      <c r="F1728" s="54" t="s">
        <v>8</v>
      </c>
      <c r="G1728" s="54" t="s">
        <v>232</v>
      </c>
      <c r="H1728" s="55">
        <v>110000</v>
      </c>
      <c r="I1728" s="54" t="s">
        <v>795</v>
      </c>
      <c r="J1728" s="55">
        <v>110119</v>
      </c>
      <c r="K1728" s="55">
        <v>0</v>
      </c>
      <c r="L1728" s="54" t="s">
        <v>796</v>
      </c>
      <c r="M1728" s="54" t="s">
        <v>793</v>
      </c>
      <c r="N1728" s="55">
        <v>-21538</v>
      </c>
      <c r="O1728" s="55">
        <v>0</v>
      </c>
      <c r="P1728" s="55">
        <v>0</v>
      </c>
      <c r="Q1728" s="55">
        <v>21538</v>
      </c>
      <c r="R1728" s="55">
        <v>0</v>
      </c>
      <c r="S1728" s="55">
        <v>0</v>
      </c>
      <c r="T1728" s="55">
        <v>-21538</v>
      </c>
      <c r="U1728" s="55">
        <v>0</v>
      </c>
      <c r="V1728" s="55">
        <v>0</v>
      </c>
      <c r="W1728" s="55">
        <v>21538</v>
      </c>
      <c r="X1728" s="55">
        <v>0</v>
      </c>
      <c r="Y1728" s="55">
        <v>0</v>
      </c>
      <c r="Z1728" s="61">
        <f t="shared" si="86"/>
        <v>2.1538E-3</v>
      </c>
      <c r="AA1728" s="59" t="str">
        <f>HLOOKUP(F1728,'HY Financials'!$4:$4,1,0)</f>
        <v>HEPROF</v>
      </c>
    </row>
    <row r="1729" spans="1:27">
      <c r="A1729" s="60" t="str">
        <f>IFERROR(VLOOKUP(J1729,'TB mapping'!A:D,4,0),0)</f>
        <v>Ignore</v>
      </c>
      <c r="B1729" s="60" t="str">
        <f>IFERROR(VLOOKUP(J1729,'TB mapping'!A:C,3,0),0)</f>
        <v>Ignore</v>
      </c>
      <c r="C1729" s="60" t="str">
        <f t="shared" si="84"/>
        <v>HEPROFIgnore</v>
      </c>
      <c r="D1729" s="60" t="str">
        <f t="shared" si="85"/>
        <v>HEPROFIgnore</v>
      </c>
      <c r="E1729" s="54" t="s">
        <v>790</v>
      </c>
      <c r="F1729" s="54" t="s">
        <v>8</v>
      </c>
      <c r="G1729" s="54" t="s">
        <v>232</v>
      </c>
      <c r="H1729" s="55">
        <v>110000</v>
      </c>
      <c r="I1729" s="54" t="s">
        <v>795</v>
      </c>
      <c r="J1729" s="55">
        <v>110247</v>
      </c>
      <c r="K1729" s="55">
        <v>0</v>
      </c>
      <c r="L1729" s="54" t="s">
        <v>1344</v>
      </c>
      <c r="M1729" s="54" t="s">
        <v>793</v>
      </c>
      <c r="N1729" s="55">
        <v>-500855.8</v>
      </c>
      <c r="O1729" s="55">
        <v>0</v>
      </c>
      <c r="P1729" s="55">
        <v>-15301672.720000001</v>
      </c>
      <c r="Q1729" s="55">
        <v>0</v>
      </c>
      <c r="R1729" s="55">
        <v>-15802528.52</v>
      </c>
      <c r="S1729" s="55">
        <v>0</v>
      </c>
      <c r="T1729" s="55">
        <v>-500855.8</v>
      </c>
      <c r="U1729" s="55">
        <v>0</v>
      </c>
      <c r="V1729" s="55">
        <v>-15301672.720000001</v>
      </c>
      <c r="W1729" s="55">
        <v>0</v>
      </c>
      <c r="X1729" s="55">
        <v>-15802528.52</v>
      </c>
      <c r="Y1729" s="55">
        <v>0</v>
      </c>
      <c r="Z1729" s="61">
        <f t="shared" si="86"/>
        <v>-1.5301672720000001</v>
      </c>
      <c r="AA1729" s="59" t="str">
        <f>HLOOKUP(F1729,'HY Financials'!$4:$4,1,0)</f>
        <v>HEPROF</v>
      </c>
    </row>
    <row r="1730" spans="1:27">
      <c r="A1730" s="60" t="str">
        <f>IFERROR(VLOOKUP(J1730,'TB mapping'!A:D,4,0),0)</f>
        <v>Ignore</v>
      </c>
      <c r="B1730" s="60" t="str">
        <f>IFERROR(VLOOKUP(J1730,'TB mapping'!A:C,3,0),0)</f>
        <v>Ignore</v>
      </c>
      <c r="C1730" s="60" t="str">
        <f t="shared" si="84"/>
        <v>HEPROFIgnore</v>
      </c>
      <c r="D1730" s="60" t="str">
        <f t="shared" si="85"/>
        <v>HEPROFIgnore</v>
      </c>
      <c r="E1730" s="54" t="s">
        <v>790</v>
      </c>
      <c r="F1730" s="54" t="s">
        <v>8</v>
      </c>
      <c r="G1730" s="54" t="s">
        <v>232</v>
      </c>
      <c r="H1730" s="55">
        <v>132000</v>
      </c>
      <c r="I1730" s="54" t="s">
        <v>797</v>
      </c>
      <c r="J1730" s="55">
        <v>132100</v>
      </c>
      <c r="K1730" s="55">
        <v>0</v>
      </c>
      <c r="L1730" s="54" t="s">
        <v>989</v>
      </c>
      <c r="M1730" s="54" t="s">
        <v>793</v>
      </c>
      <c r="N1730" s="55">
        <v>-5791558</v>
      </c>
      <c r="O1730" s="55">
        <v>0</v>
      </c>
      <c r="P1730" s="55">
        <v>0</v>
      </c>
      <c r="Q1730" s="55">
        <v>5791558</v>
      </c>
      <c r="R1730" s="55">
        <v>0</v>
      </c>
      <c r="S1730" s="55">
        <v>0</v>
      </c>
      <c r="T1730" s="55">
        <v>-5791558</v>
      </c>
      <c r="U1730" s="55">
        <v>0</v>
      </c>
      <c r="V1730" s="55">
        <v>0</v>
      </c>
      <c r="W1730" s="55">
        <v>5791558</v>
      </c>
      <c r="X1730" s="55">
        <v>0</v>
      </c>
      <c r="Y1730" s="55">
        <v>0</v>
      </c>
      <c r="Z1730" s="61">
        <f t="shared" si="86"/>
        <v>0.5791558</v>
      </c>
      <c r="AA1730" s="59" t="str">
        <f>HLOOKUP(F1730,'HY Financials'!$4:$4,1,0)</f>
        <v>HEPROF</v>
      </c>
    </row>
    <row r="1731" spans="1:27">
      <c r="A1731" s="60" t="str">
        <f>IFERROR(VLOOKUP(J1731,'TB mapping'!A:D,4,0),0)</f>
        <v>Ignore</v>
      </c>
      <c r="B1731" s="60" t="str">
        <f>IFERROR(VLOOKUP(J1731,'TB mapping'!A:C,3,0),0)</f>
        <v>Ignore</v>
      </c>
      <c r="C1731" s="60" t="str">
        <f t="shared" si="84"/>
        <v>HEPROFIgnore</v>
      </c>
      <c r="D1731" s="60" t="str">
        <f t="shared" si="85"/>
        <v>HEPROFIgnore</v>
      </c>
      <c r="E1731" s="54" t="s">
        <v>790</v>
      </c>
      <c r="F1731" s="54" t="s">
        <v>8</v>
      </c>
      <c r="G1731" s="54" t="s">
        <v>232</v>
      </c>
      <c r="H1731" s="55">
        <v>132000</v>
      </c>
      <c r="I1731" s="54" t="s">
        <v>797</v>
      </c>
      <c r="J1731" s="55">
        <v>132121</v>
      </c>
      <c r="K1731" s="55">
        <v>0</v>
      </c>
      <c r="L1731" s="54" t="s">
        <v>990</v>
      </c>
      <c r="M1731" s="54" t="s">
        <v>793</v>
      </c>
      <c r="N1731" s="55">
        <v>0</v>
      </c>
      <c r="O1731" s="55">
        <v>4000</v>
      </c>
      <c r="P1731" s="55">
        <v>0</v>
      </c>
      <c r="Q1731" s="55">
        <v>499500</v>
      </c>
      <c r="R1731" s="55">
        <v>0</v>
      </c>
      <c r="S1731" s="55">
        <v>503500</v>
      </c>
      <c r="T1731" s="55">
        <v>0</v>
      </c>
      <c r="U1731" s="55">
        <v>4000</v>
      </c>
      <c r="V1731" s="55">
        <v>0</v>
      </c>
      <c r="W1731" s="55">
        <v>499500</v>
      </c>
      <c r="X1731" s="55">
        <v>0</v>
      </c>
      <c r="Y1731" s="55">
        <v>503500</v>
      </c>
      <c r="Z1731" s="61">
        <f t="shared" si="86"/>
        <v>4.9950000000000001E-2</v>
      </c>
      <c r="AA1731" s="59" t="str">
        <f>HLOOKUP(F1731,'HY Financials'!$4:$4,1,0)</f>
        <v>HEPROF</v>
      </c>
    </row>
    <row r="1732" spans="1:27">
      <c r="A1732" s="60" t="str">
        <f>IFERROR(VLOOKUP(J1732,'TB mapping'!A:D,4,0),0)</f>
        <v>Ignore</v>
      </c>
      <c r="B1732" s="60" t="str">
        <f>IFERROR(VLOOKUP(J1732,'TB mapping'!A:C,3,0),0)</f>
        <v>Ignore</v>
      </c>
      <c r="C1732" s="60" t="str">
        <f t="shared" ref="C1732:C1795" si="87">F1732&amp;A1732</f>
        <v>HEPROFIgnore</v>
      </c>
      <c r="D1732" s="60" t="str">
        <f t="shared" ref="D1732:D1795" si="88">F1732&amp;B1732</f>
        <v>HEPROFIgnore</v>
      </c>
      <c r="E1732" s="54" t="s">
        <v>790</v>
      </c>
      <c r="F1732" s="54" t="s">
        <v>8</v>
      </c>
      <c r="G1732" s="54" t="s">
        <v>232</v>
      </c>
      <c r="H1732" s="55">
        <v>132000</v>
      </c>
      <c r="I1732" s="54" t="s">
        <v>797</v>
      </c>
      <c r="J1732" s="55">
        <v>132124</v>
      </c>
      <c r="K1732" s="55">
        <v>0</v>
      </c>
      <c r="L1732" s="54" t="s">
        <v>884</v>
      </c>
      <c r="M1732" s="54" t="s">
        <v>793</v>
      </c>
      <c r="N1732" s="55">
        <v>-551182.77</v>
      </c>
      <c r="O1732" s="55">
        <v>0</v>
      </c>
      <c r="P1732" s="55">
        <v>0</v>
      </c>
      <c r="Q1732" s="55">
        <v>551084.56000000006</v>
      </c>
      <c r="R1732" s="55">
        <v>-98.21</v>
      </c>
      <c r="S1732" s="55">
        <v>0</v>
      </c>
      <c r="T1732" s="55">
        <v>-551182.77</v>
      </c>
      <c r="U1732" s="55">
        <v>0</v>
      </c>
      <c r="V1732" s="55">
        <v>0</v>
      </c>
      <c r="W1732" s="55">
        <v>551084.56000000006</v>
      </c>
      <c r="X1732" s="55">
        <v>-98.21</v>
      </c>
      <c r="Y1732" s="55">
        <v>0</v>
      </c>
      <c r="Z1732" s="61">
        <f t="shared" ref="Z1732:Z1795" si="89">IF(I1732="Issue Capital",(X1732+Y1732)/10000000,(V1732+W1732)/10000000)</f>
        <v>5.5108456000000007E-2</v>
      </c>
      <c r="AA1732" s="59" t="str">
        <f>HLOOKUP(F1732,'HY Financials'!$4:$4,1,0)</f>
        <v>HEPROF</v>
      </c>
    </row>
    <row r="1733" spans="1:27">
      <c r="A1733" s="60" t="str">
        <f>IFERROR(VLOOKUP(J1733,'TB mapping'!A:D,4,0),0)</f>
        <v>Ignore</v>
      </c>
      <c r="B1733" s="60" t="str">
        <f>IFERROR(VLOOKUP(J1733,'TB mapping'!A:C,3,0),0)</f>
        <v>Ignore</v>
      </c>
      <c r="C1733" s="60" t="str">
        <f t="shared" si="87"/>
        <v>HEPROFIgnore</v>
      </c>
      <c r="D1733" s="60" t="str">
        <f t="shared" si="88"/>
        <v>HEPROFIgnore</v>
      </c>
      <c r="E1733" s="54" t="s">
        <v>790</v>
      </c>
      <c r="F1733" s="54" t="s">
        <v>8</v>
      </c>
      <c r="G1733" s="54" t="s">
        <v>232</v>
      </c>
      <c r="H1733" s="55">
        <v>132000</v>
      </c>
      <c r="I1733" s="54" t="s">
        <v>797</v>
      </c>
      <c r="J1733" s="55">
        <v>132150</v>
      </c>
      <c r="K1733" s="55">
        <v>0</v>
      </c>
      <c r="L1733" s="54" t="s">
        <v>991</v>
      </c>
      <c r="M1733" s="54" t="s">
        <v>793</v>
      </c>
      <c r="N1733" s="55">
        <v>-12931081.49</v>
      </c>
      <c r="O1733" s="55">
        <v>0</v>
      </c>
      <c r="P1733" s="55">
        <v>0</v>
      </c>
      <c r="Q1733" s="55">
        <v>4695830.28</v>
      </c>
      <c r="R1733" s="55">
        <v>-8235251.21</v>
      </c>
      <c r="S1733" s="55">
        <v>0</v>
      </c>
      <c r="T1733" s="55">
        <v>-12931081.49</v>
      </c>
      <c r="U1733" s="55">
        <v>0</v>
      </c>
      <c r="V1733" s="55">
        <v>0</v>
      </c>
      <c r="W1733" s="55">
        <v>4695830.28</v>
      </c>
      <c r="X1733" s="55">
        <v>-8235251.21</v>
      </c>
      <c r="Y1733" s="55">
        <v>0</v>
      </c>
      <c r="Z1733" s="61">
        <f t="shared" si="89"/>
        <v>0.46958302800000001</v>
      </c>
      <c r="AA1733" s="59" t="str">
        <f>HLOOKUP(F1733,'HY Financials'!$4:$4,1,0)</f>
        <v>HEPROF</v>
      </c>
    </row>
    <row r="1734" spans="1:27">
      <c r="A1734" s="60" t="str">
        <f>IFERROR(VLOOKUP(J1734,'TB mapping'!A:D,4,0),0)</f>
        <v>Ignore</v>
      </c>
      <c r="B1734" s="60" t="str">
        <f>IFERROR(VLOOKUP(J1734,'TB mapping'!A:C,3,0),0)</f>
        <v>Ignore</v>
      </c>
      <c r="C1734" s="60" t="str">
        <f t="shared" si="87"/>
        <v>HEPROFIgnore</v>
      </c>
      <c r="D1734" s="60" t="str">
        <f t="shared" si="88"/>
        <v>HEPROFIgnore</v>
      </c>
      <c r="E1734" s="54" t="s">
        <v>790</v>
      </c>
      <c r="F1734" s="54" t="s">
        <v>8</v>
      </c>
      <c r="G1734" s="54" t="s">
        <v>232</v>
      </c>
      <c r="H1734" s="55">
        <v>132000</v>
      </c>
      <c r="I1734" s="54" t="s">
        <v>797</v>
      </c>
      <c r="J1734" s="55">
        <v>132220</v>
      </c>
      <c r="K1734" s="55">
        <v>0</v>
      </c>
      <c r="L1734" s="54" t="s">
        <v>1060</v>
      </c>
      <c r="M1734" s="54" t="s">
        <v>793</v>
      </c>
      <c r="N1734" s="55">
        <v>0</v>
      </c>
      <c r="O1734" s="55">
        <v>5170.45</v>
      </c>
      <c r="P1734" s="55">
        <v>0</v>
      </c>
      <c r="Q1734" s="55">
        <v>0</v>
      </c>
      <c r="R1734" s="55">
        <v>0</v>
      </c>
      <c r="S1734" s="55">
        <v>5170.45</v>
      </c>
      <c r="T1734" s="55">
        <v>0</v>
      </c>
      <c r="U1734" s="55">
        <v>5170.45</v>
      </c>
      <c r="V1734" s="55">
        <v>0</v>
      </c>
      <c r="W1734" s="55">
        <v>0</v>
      </c>
      <c r="X1734" s="55">
        <v>0</v>
      </c>
      <c r="Y1734" s="55">
        <v>5170.45</v>
      </c>
      <c r="Z1734" s="61">
        <f t="shared" si="89"/>
        <v>0</v>
      </c>
      <c r="AA1734" s="59" t="str">
        <f>HLOOKUP(F1734,'HY Financials'!$4:$4,1,0)</f>
        <v>HEPROF</v>
      </c>
    </row>
    <row r="1735" spans="1:27">
      <c r="A1735" s="60" t="str">
        <f>IFERROR(VLOOKUP(J1735,'TB mapping'!A:D,4,0),0)</f>
        <v>Ignore</v>
      </c>
      <c r="B1735" s="60" t="str">
        <f>IFERROR(VLOOKUP(J1735,'TB mapping'!A:C,3,0),0)</f>
        <v>Ignore</v>
      </c>
      <c r="C1735" s="60" t="str">
        <f t="shared" si="87"/>
        <v>HEPROFIgnore</v>
      </c>
      <c r="D1735" s="60" t="str">
        <f t="shared" si="88"/>
        <v>HEPROFIgnore</v>
      </c>
      <c r="E1735" s="54" t="s">
        <v>790</v>
      </c>
      <c r="F1735" s="54" t="s">
        <v>8</v>
      </c>
      <c r="G1735" s="54" t="s">
        <v>232</v>
      </c>
      <c r="H1735" s="55">
        <v>140000</v>
      </c>
      <c r="I1735" s="54" t="s">
        <v>799</v>
      </c>
      <c r="J1735" s="55">
        <v>140314</v>
      </c>
      <c r="K1735" s="55">
        <v>0</v>
      </c>
      <c r="L1735" s="54" t="s">
        <v>878</v>
      </c>
      <c r="M1735" s="54" t="s">
        <v>793</v>
      </c>
      <c r="N1735" s="55">
        <v>-30480019.02</v>
      </c>
      <c r="O1735" s="55">
        <v>0</v>
      </c>
      <c r="P1735" s="55">
        <v>0</v>
      </c>
      <c r="Q1735" s="55">
        <v>18292934.93</v>
      </c>
      <c r="R1735" s="55">
        <v>-12187084.09</v>
      </c>
      <c r="S1735" s="55">
        <v>0</v>
      </c>
      <c r="T1735" s="55">
        <v>-30480019.02</v>
      </c>
      <c r="U1735" s="55">
        <v>0</v>
      </c>
      <c r="V1735" s="55">
        <v>0</v>
      </c>
      <c r="W1735" s="55">
        <v>18292934.93</v>
      </c>
      <c r="X1735" s="55">
        <v>-12187084.09</v>
      </c>
      <c r="Y1735" s="55">
        <v>0</v>
      </c>
      <c r="Z1735" s="61">
        <f t="shared" si="89"/>
        <v>1.829293493</v>
      </c>
      <c r="AA1735" s="59" t="str">
        <f>HLOOKUP(F1735,'HY Financials'!$4:$4,1,0)</f>
        <v>HEPROF</v>
      </c>
    </row>
    <row r="1736" spans="1:27">
      <c r="A1736" s="60" t="str">
        <f>IFERROR(VLOOKUP(J1736,'TB mapping'!A:D,4,0),0)</f>
        <v>Ignore</v>
      </c>
      <c r="B1736" s="60" t="str">
        <f>IFERROR(VLOOKUP(J1736,'TB mapping'!A:C,3,0),0)</f>
        <v>Ignore</v>
      </c>
      <c r="C1736" s="60" t="str">
        <f t="shared" si="87"/>
        <v>HEPROFIgnore</v>
      </c>
      <c r="D1736" s="60" t="str">
        <f t="shared" si="88"/>
        <v>HEPROFIgnore</v>
      </c>
      <c r="E1736" s="54" t="s">
        <v>790</v>
      </c>
      <c r="F1736" s="54" t="s">
        <v>8</v>
      </c>
      <c r="G1736" s="54" t="s">
        <v>232</v>
      </c>
      <c r="H1736" s="55">
        <v>140000</v>
      </c>
      <c r="I1736" s="54" t="s">
        <v>799</v>
      </c>
      <c r="J1736" s="55">
        <v>140500</v>
      </c>
      <c r="K1736" s="55">
        <v>0</v>
      </c>
      <c r="L1736" s="54" t="s">
        <v>800</v>
      </c>
      <c r="M1736" s="54" t="s">
        <v>793</v>
      </c>
      <c r="N1736" s="55">
        <v>-6527094.71</v>
      </c>
      <c r="O1736" s="55">
        <v>0</v>
      </c>
      <c r="P1736" s="55">
        <v>0</v>
      </c>
      <c r="Q1736" s="55">
        <v>2067326.04</v>
      </c>
      <c r="R1736" s="55">
        <v>-4459768.67</v>
      </c>
      <c r="S1736" s="55">
        <v>0</v>
      </c>
      <c r="T1736" s="55">
        <v>-6527094.71</v>
      </c>
      <c r="U1736" s="55">
        <v>0</v>
      </c>
      <c r="V1736" s="55">
        <v>0</v>
      </c>
      <c r="W1736" s="55">
        <v>2067326.04</v>
      </c>
      <c r="X1736" s="55">
        <v>-4459768.67</v>
      </c>
      <c r="Y1736" s="55">
        <v>0</v>
      </c>
      <c r="Z1736" s="61">
        <f t="shared" si="89"/>
        <v>0.20673260400000001</v>
      </c>
      <c r="AA1736" s="59" t="str">
        <f>HLOOKUP(F1736,'HY Financials'!$4:$4,1,0)</f>
        <v>HEPROF</v>
      </c>
    </row>
    <row r="1737" spans="1:27">
      <c r="A1737" s="60" t="str">
        <f>IFERROR(VLOOKUP(J1737,'TB mapping'!A:D,4,0),0)</f>
        <v>Ignore</v>
      </c>
      <c r="B1737" s="60" t="str">
        <f>IFERROR(VLOOKUP(J1737,'TB mapping'!A:C,3,0),0)</f>
        <v>Ignore</v>
      </c>
      <c r="C1737" s="60" t="str">
        <f t="shared" si="87"/>
        <v>HEPROFIgnore</v>
      </c>
      <c r="D1737" s="60" t="str">
        <f t="shared" si="88"/>
        <v>HEPROFIgnore</v>
      </c>
      <c r="E1737" s="54" t="s">
        <v>790</v>
      </c>
      <c r="F1737" s="54" t="s">
        <v>8</v>
      </c>
      <c r="G1737" s="54" t="s">
        <v>232</v>
      </c>
      <c r="H1737" s="55">
        <v>140000</v>
      </c>
      <c r="I1737" s="54" t="s">
        <v>799</v>
      </c>
      <c r="J1737" s="55">
        <v>140504</v>
      </c>
      <c r="K1737" s="55">
        <v>0</v>
      </c>
      <c r="L1737" s="54" t="s">
        <v>801</v>
      </c>
      <c r="M1737" s="54" t="s">
        <v>793</v>
      </c>
      <c r="N1737" s="55">
        <v>-1000.73</v>
      </c>
      <c r="O1737" s="55">
        <v>0</v>
      </c>
      <c r="P1737" s="55">
        <v>-2293.37</v>
      </c>
      <c r="Q1737" s="55">
        <v>0</v>
      </c>
      <c r="R1737" s="55">
        <v>-3294.1</v>
      </c>
      <c r="S1737" s="55">
        <v>0</v>
      </c>
      <c r="T1737" s="55">
        <v>-1000.73</v>
      </c>
      <c r="U1737" s="55">
        <v>0</v>
      </c>
      <c r="V1737" s="55">
        <v>-2293.37</v>
      </c>
      <c r="W1737" s="55">
        <v>0</v>
      </c>
      <c r="X1737" s="55">
        <v>-3294.1</v>
      </c>
      <c r="Y1737" s="55">
        <v>0</v>
      </c>
      <c r="Z1737" s="61">
        <f t="shared" si="89"/>
        <v>-2.2933699999999998E-4</v>
      </c>
      <c r="AA1737" s="59" t="str">
        <f>HLOOKUP(F1737,'HY Financials'!$4:$4,1,0)</f>
        <v>HEPROF</v>
      </c>
    </row>
    <row r="1738" spans="1:27">
      <c r="A1738" s="60" t="str">
        <f>IFERROR(VLOOKUP(J1738,'TB mapping'!A:D,4,0),0)</f>
        <v>Ignore</v>
      </c>
      <c r="B1738" s="60" t="str">
        <f>IFERROR(VLOOKUP(J1738,'TB mapping'!A:C,3,0),0)</f>
        <v>Ignore</v>
      </c>
      <c r="C1738" s="60" t="str">
        <f t="shared" si="87"/>
        <v>HEPROFIgnore</v>
      </c>
      <c r="D1738" s="60" t="str">
        <f t="shared" si="88"/>
        <v>HEPROFIgnore</v>
      </c>
      <c r="E1738" s="54" t="s">
        <v>790</v>
      </c>
      <c r="F1738" s="54" t="s">
        <v>8</v>
      </c>
      <c r="G1738" s="54" t="s">
        <v>232</v>
      </c>
      <c r="H1738" s="55">
        <v>140000</v>
      </c>
      <c r="I1738" s="54" t="s">
        <v>799</v>
      </c>
      <c r="J1738" s="55">
        <v>140505</v>
      </c>
      <c r="K1738" s="55">
        <v>0</v>
      </c>
      <c r="L1738" s="54" t="s">
        <v>802</v>
      </c>
      <c r="M1738" s="54" t="s">
        <v>793</v>
      </c>
      <c r="N1738" s="55">
        <v>-1394.33</v>
      </c>
      <c r="O1738" s="55">
        <v>0</v>
      </c>
      <c r="P1738" s="55">
        <v>-0.02</v>
      </c>
      <c r="Q1738" s="55">
        <v>0</v>
      </c>
      <c r="R1738" s="55">
        <v>-1394.35</v>
      </c>
      <c r="S1738" s="55">
        <v>0</v>
      </c>
      <c r="T1738" s="55">
        <v>-1394.33</v>
      </c>
      <c r="U1738" s="55">
        <v>0</v>
      </c>
      <c r="V1738" s="55">
        <v>-0.02</v>
      </c>
      <c r="W1738" s="55">
        <v>0</v>
      </c>
      <c r="X1738" s="55">
        <v>-1394.35</v>
      </c>
      <c r="Y1738" s="55">
        <v>0</v>
      </c>
      <c r="Z1738" s="61">
        <f t="shared" si="89"/>
        <v>-2.0000000000000001E-9</v>
      </c>
      <c r="AA1738" s="59" t="str">
        <f>HLOOKUP(F1738,'HY Financials'!$4:$4,1,0)</f>
        <v>HEPROF</v>
      </c>
    </row>
    <row r="1739" spans="1:27">
      <c r="A1739" s="60" t="str">
        <f>IFERROR(VLOOKUP(J1739,'TB mapping'!A:D,4,0),0)</f>
        <v>Ignore</v>
      </c>
      <c r="B1739" s="60" t="str">
        <f>IFERROR(VLOOKUP(J1739,'TB mapping'!A:C,3,0),0)</f>
        <v>Ignore</v>
      </c>
      <c r="C1739" s="60" t="str">
        <f t="shared" si="87"/>
        <v>HEPROFIgnore</v>
      </c>
      <c r="D1739" s="60" t="str">
        <f t="shared" si="88"/>
        <v>HEPROFIgnore</v>
      </c>
      <c r="E1739" s="54" t="s">
        <v>790</v>
      </c>
      <c r="F1739" s="54" t="s">
        <v>8</v>
      </c>
      <c r="G1739" s="54" t="s">
        <v>232</v>
      </c>
      <c r="H1739" s="55">
        <v>140000</v>
      </c>
      <c r="I1739" s="54" t="s">
        <v>799</v>
      </c>
      <c r="J1739" s="55">
        <v>141675</v>
      </c>
      <c r="K1739" s="55">
        <v>0</v>
      </c>
      <c r="L1739" s="54" t="s">
        <v>803</v>
      </c>
      <c r="M1739" s="54" t="s">
        <v>793</v>
      </c>
      <c r="N1739" s="55">
        <v>-134148.14000000001</v>
      </c>
      <c r="O1739" s="55">
        <v>0</v>
      </c>
      <c r="P1739" s="55">
        <v>-16626.77</v>
      </c>
      <c r="Q1739" s="55">
        <v>0</v>
      </c>
      <c r="R1739" s="55">
        <v>-150774.91</v>
      </c>
      <c r="S1739" s="55">
        <v>0</v>
      </c>
      <c r="T1739" s="55">
        <v>-134148.14000000001</v>
      </c>
      <c r="U1739" s="55">
        <v>0</v>
      </c>
      <c r="V1739" s="55">
        <v>-16626.77</v>
      </c>
      <c r="W1739" s="55">
        <v>0</v>
      </c>
      <c r="X1739" s="55">
        <v>-150774.91</v>
      </c>
      <c r="Y1739" s="55">
        <v>0</v>
      </c>
      <c r="Z1739" s="61">
        <f t="shared" si="89"/>
        <v>-1.662677E-3</v>
      </c>
      <c r="AA1739" s="59" t="str">
        <f>HLOOKUP(F1739,'HY Financials'!$4:$4,1,0)</f>
        <v>HEPROF</v>
      </c>
    </row>
    <row r="1740" spans="1:27">
      <c r="A1740" s="60">
        <f>IFERROR(VLOOKUP(J1740,'TB mapping'!A:D,4,0),0)</f>
        <v>0</v>
      </c>
      <c r="B1740" s="60">
        <f>IFERROR(VLOOKUP(J1740,'TB mapping'!A:C,3,0),0)</f>
        <v>0</v>
      </c>
      <c r="C1740" s="60" t="str">
        <f t="shared" si="87"/>
        <v>HEPROF0</v>
      </c>
      <c r="D1740" s="60" t="str">
        <f t="shared" si="88"/>
        <v>HEPROF0</v>
      </c>
      <c r="E1740" s="54" t="s">
        <v>790</v>
      </c>
      <c r="F1740" s="54" t="s">
        <v>8</v>
      </c>
      <c r="G1740" s="54" t="s">
        <v>232</v>
      </c>
      <c r="H1740" s="55">
        <v>152000</v>
      </c>
      <c r="I1740" s="54" t="s">
        <v>804</v>
      </c>
      <c r="J1740" s="55">
        <v>152230</v>
      </c>
      <c r="K1740" s="55">
        <v>0</v>
      </c>
      <c r="L1740" s="54" t="s">
        <v>1804</v>
      </c>
      <c r="M1740" s="54" t="s">
        <v>793</v>
      </c>
      <c r="N1740" s="55">
        <v>-46.72</v>
      </c>
      <c r="O1740" s="55">
        <v>0</v>
      </c>
      <c r="P1740" s="55">
        <v>0</v>
      </c>
      <c r="Q1740" s="55">
        <v>46.72</v>
      </c>
      <c r="R1740" s="55">
        <v>0</v>
      </c>
      <c r="S1740" s="55">
        <v>0</v>
      </c>
      <c r="T1740" s="55">
        <v>-46.72</v>
      </c>
      <c r="U1740" s="55">
        <v>0</v>
      </c>
      <c r="V1740" s="55">
        <v>0</v>
      </c>
      <c r="W1740" s="55">
        <v>46.72</v>
      </c>
      <c r="X1740" s="55">
        <v>0</v>
      </c>
      <c r="Y1740" s="55">
        <v>0</v>
      </c>
      <c r="Z1740" s="61">
        <f t="shared" si="89"/>
        <v>4.6719999999999995E-6</v>
      </c>
      <c r="AA1740" s="59" t="str">
        <f>HLOOKUP(F1740,'HY Financials'!$4:$4,1,0)</f>
        <v>HEPROF</v>
      </c>
    </row>
    <row r="1741" spans="1:27">
      <c r="A1741" s="60" t="str">
        <f>IFERROR(VLOOKUP(J1741,'TB mapping'!A:D,4,0),0)</f>
        <v>Ignore</v>
      </c>
      <c r="B1741" s="60" t="str">
        <f>IFERROR(VLOOKUP(J1741,'TB mapping'!A:C,3,0),0)</f>
        <v>Ignore</v>
      </c>
      <c r="C1741" s="60" t="str">
        <f t="shared" si="87"/>
        <v>HEPROFIgnore</v>
      </c>
      <c r="D1741" s="60" t="str">
        <f t="shared" si="88"/>
        <v>HEPROFIgnore</v>
      </c>
      <c r="E1741" s="54" t="s">
        <v>790</v>
      </c>
      <c r="F1741" s="54" t="s">
        <v>8</v>
      </c>
      <c r="G1741" s="54" t="s">
        <v>232</v>
      </c>
      <c r="H1741" s="55">
        <v>152000</v>
      </c>
      <c r="I1741" s="54" t="s">
        <v>804</v>
      </c>
      <c r="J1741" s="55">
        <v>152247</v>
      </c>
      <c r="K1741" s="55">
        <v>0</v>
      </c>
      <c r="L1741" s="54" t="s">
        <v>1345</v>
      </c>
      <c r="M1741" s="54" t="s">
        <v>793</v>
      </c>
      <c r="N1741" s="55">
        <v>-44.2</v>
      </c>
      <c r="O1741" s="55">
        <v>0</v>
      </c>
      <c r="P1741" s="55">
        <v>-1523.67</v>
      </c>
      <c r="Q1741" s="55">
        <v>0</v>
      </c>
      <c r="R1741" s="55">
        <v>-1567.87</v>
      </c>
      <c r="S1741" s="55">
        <v>0</v>
      </c>
      <c r="T1741" s="55">
        <v>-44.2</v>
      </c>
      <c r="U1741" s="55">
        <v>0</v>
      </c>
      <c r="V1741" s="55">
        <v>-1523.67</v>
      </c>
      <c r="W1741" s="55">
        <v>0</v>
      </c>
      <c r="X1741" s="55">
        <v>-1567.87</v>
      </c>
      <c r="Y1741" s="55">
        <v>0</v>
      </c>
      <c r="Z1741" s="61">
        <f t="shared" si="89"/>
        <v>-1.5236700000000001E-4</v>
      </c>
      <c r="AA1741" s="59" t="str">
        <f>HLOOKUP(F1741,'HY Financials'!$4:$4,1,0)</f>
        <v>HEPROF</v>
      </c>
    </row>
    <row r="1742" spans="1:27">
      <c r="A1742" s="60" t="str">
        <f>IFERROR(VLOOKUP(J1742,'TB mapping'!A:D,4,0),0)</f>
        <v>Ignore</v>
      </c>
      <c r="B1742" s="60" t="str">
        <f>IFERROR(VLOOKUP(J1742,'TB mapping'!A:C,3,0),0)</f>
        <v>Ignore</v>
      </c>
      <c r="C1742" s="60" t="str">
        <f t="shared" si="87"/>
        <v>HEPROFIgnore</v>
      </c>
      <c r="D1742" s="60" t="str">
        <f t="shared" si="88"/>
        <v>HEPROFIgnore</v>
      </c>
      <c r="E1742" s="54" t="s">
        <v>790</v>
      </c>
      <c r="F1742" s="54" t="s">
        <v>8</v>
      </c>
      <c r="G1742" s="54" t="s">
        <v>232</v>
      </c>
      <c r="H1742" s="55">
        <v>160000</v>
      </c>
      <c r="I1742" s="54" t="s">
        <v>807</v>
      </c>
      <c r="J1742" s="55">
        <v>161100</v>
      </c>
      <c r="K1742" s="55">
        <v>0</v>
      </c>
      <c r="L1742" s="54" t="s">
        <v>992</v>
      </c>
      <c r="M1742" s="54" t="s">
        <v>793</v>
      </c>
      <c r="N1742" s="55">
        <v>-494372777.69</v>
      </c>
      <c r="O1742" s="55">
        <v>0</v>
      </c>
      <c r="P1742" s="55">
        <v>0</v>
      </c>
      <c r="Q1742" s="55">
        <v>82684562.620000005</v>
      </c>
      <c r="R1742" s="55">
        <v>-411688215.06999999</v>
      </c>
      <c r="S1742" s="55">
        <v>0</v>
      </c>
      <c r="T1742" s="55">
        <v>-494372777.69</v>
      </c>
      <c r="U1742" s="55">
        <v>0</v>
      </c>
      <c r="V1742" s="55">
        <v>0</v>
      </c>
      <c r="W1742" s="55">
        <v>82684562.620000005</v>
      </c>
      <c r="X1742" s="55">
        <v>-411688215.06999999</v>
      </c>
      <c r="Y1742" s="55">
        <v>0</v>
      </c>
      <c r="Z1742" s="61">
        <f t="shared" si="89"/>
        <v>8.2684562620000008</v>
      </c>
      <c r="AA1742" s="59" t="str">
        <f>HLOOKUP(F1742,'HY Financials'!$4:$4,1,0)</f>
        <v>HEPROF</v>
      </c>
    </row>
    <row r="1743" spans="1:27">
      <c r="A1743" s="60">
        <f>IFERROR(VLOOKUP(J1743,'TB mapping'!A:D,4,0),0)</f>
        <v>0</v>
      </c>
      <c r="B1743" s="60">
        <f>IFERROR(VLOOKUP(J1743,'TB mapping'!A:C,3,0),0)</f>
        <v>0</v>
      </c>
      <c r="C1743" s="60" t="str">
        <f t="shared" si="87"/>
        <v>HEPROF0</v>
      </c>
      <c r="D1743" s="60" t="str">
        <f t="shared" si="88"/>
        <v>HEPROF0</v>
      </c>
      <c r="E1743" s="54" t="s">
        <v>790</v>
      </c>
      <c r="F1743" s="54" t="s">
        <v>8</v>
      </c>
      <c r="G1743" s="54" t="s">
        <v>232</v>
      </c>
      <c r="H1743" s="55">
        <v>212000</v>
      </c>
      <c r="I1743" s="54" t="s">
        <v>809</v>
      </c>
      <c r="J1743" s="55">
        <v>210123</v>
      </c>
      <c r="K1743" s="55">
        <v>0</v>
      </c>
      <c r="L1743" s="54" t="s">
        <v>1805</v>
      </c>
      <c r="M1743" s="54" t="s">
        <v>793</v>
      </c>
      <c r="N1743" s="55">
        <v>0</v>
      </c>
      <c r="O1743" s="55">
        <v>164.52</v>
      </c>
      <c r="P1743" s="55">
        <v>0</v>
      </c>
      <c r="Q1743" s="55">
        <v>500.54</v>
      </c>
      <c r="R1743" s="55">
        <v>0</v>
      </c>
      <c r="S1743" s="55">
        <v>665.06</v>
      </c>
      <c r="T1743" s="55">
        <v>0</v>
      </c>
      <c r="U1743" s="55">
        <v>164.52</v>
      </c>
      <c r="V1743" s="55">
        <v>0</v>
      </c>
      <c r="W1743" s="55">
        <v>500.54</v>
      </c>
      <c r="X1743" s="55">
        <v>0</v>
      </c>
      <c r="Y1743" s="55">
        <v>665.06</v>
      </c>
      <c r="Z1743" s="61">
        <f t="shared" si="89"/>
        <v>5.0053999999999999E-5</v>
      </c>
      <c r="AA1743" s="59" t="str">
        <f>HLOOKUP(F1743,'HY Financials'!$4:$4,1,0)</f>
        <v>HEPROF</v>
      </c>
    </row>
    <row r="1744" spans="1:27">
      <c r="A1744" s="60" t="str">
        <f>IFERROR(VLOOKUP(J1744,'TB mapping'!A:D,4,0),0)</f>
        <v>Ignore</v>
      </c>
      <c r="B1744" s="60" t="str">
        <f>IFERROR(VLOOKUP(J1744,'TB mapping'!A:C,3,0),0)</f>
        <v>Ignore</v>
      </c>
      <c r="C1744" s="60" t="str">
        <f t="shared" si="87"/>
        <v>HEPROFIgnore</v>
      </c>
      <c r="D1744" s="60" t="str">
        <f t="shared" si="88"/>
        <v>HEPROFIgnore</v>
      </c>
      <c r="E1744" s="54" t="s">
        <v>790</v>
      </c>
      <c r="F1744" s="54" t="s">
        <v>8</v>
      </c>
      <c r="G1744" s="54" t="s">
        <v>232</v>
      </c>
      <c r="H1744" s="55">
        <v>212000</v>
      </c>
      <c r="I1744" s="54" t="s">
        <v>809</v>
      </c>
      <c r="J1744" s="55">
        <v>211103</v>
      </c>
      <c r="K1744" s="55">
        <v>0</v>
      </c>
      <c r="L1744" s="54" t="s">
        <v>894</v>
      </c>
      <c r="M1744" s="54" t="s">
        <v>793</v>
      </c>
      <c r="N1744" s="55">
        <v>0</v>
      </c>
      <c r="O1744" s="55">
        <v>9776.73</v>
      </c>
      <c r="P1744" s="55">
        <v>0</v>
      </c>
      <c r="Q1744" s="55">
        <v>0</v>
      </c>
      <c r="R1744" s="55">
        <v>0</v>
      </c>
      <c r="S1744" s="55">
        <v>9776.73</v>
      </c>
      <c r="T1744" s="55">
        <v>0</v>
      </c>
      <c r="U1744" s="55">
        <v>9776.73</v>
      </c>
      <c r="V1744" s="55">
        <v>0</v>
      </c>
      <c r="W1744" s="55">
        <v>0</v>
      </c>
      <c r="X1744" s="55">
        <v>0</v>
      </c>
      <c r="Y1744" s="55">
        <v>9776.73</v>
      </c>
      <c r="Z1744" s="61">
        <f t="shared" si="89"/>
        <v>0</v>
      </c>
      <c r="AA1744" s="59" t="str">
        <f>HLOOKUP(F1744,'HY Financials'!$4:$4,1,0)</f>
        <v>HEPROF</v>
      </c>
    </row>
    <row r="1745" spans="1:28">
      <c r="A1745" s="60" t="str">
        <f>IFERROR(VLOOKUP(J1745,'TB mapping'!A:D,4,0),0)</f>
        <v>Ignore</v>
      </c>
      <c r="B1745" s="60" t="str">
        <f>IFERROR(VLOOKUP(J1745,'TB mapping'!A:C,3,0),0)</f>
        <v>Ignore</v>
      </c>
      <c r="C1745" s="60" t="str">
        <f t="shared" si="87"/>
        <v>HEPROFIgnore</v>
      </c>
      <c r="D1745" s="60" t="str">
        <f t="shared" si="88"/>
        <v>HEPROFIgnore</v>
      </c>
      <c r="E1745" s="54" t="s">
        <v>790</v>
      </c>
      <c r="F1745" s="54" t="s">
        <v>8</v>
      </c>
      <c r="G1745" s="54" t="s">
        <v>232</v>
      </c>
      <c r="H1745" s="55">
        <v>212000</v>
      </c>
      <c r="I1745" s="54" t="s">
        <v>809</v>
      </c>
      <c r="J1745" s="55">
        <v>211105</v>
      </c>
      <c r="K1745" s="55">
        <v>0</v>
      </c>
      <c r="L1745" s="54" t="s">
        <v>993</v>
      </c>
      <c r="M1745" s="54" t="s">
        <v>793</v>
      </c>
      <c r="N1745" s="55">
        <v>0</v>
      </c>
      <c r="O1745" s="55">
        <v>0</v>
      </c>
      <c r="P1745" s="55">
        <v>-1947.72</v>
      </c>
      <c r="Q1745" s="55">
        <v>0</v>
      </c>
      <c r="R1745" s="55">
        <v>-1947.72</v>
      </c>
      <c r="S1745" s="55">
        <v>0</v>
      </c>
      <c r="T1745" s="55">
        <v>0</v>
      </c>
      <c r="U1745" s="55">
        <v>0</v>
      </c>
      <c r="V1745" s="55">
        <v>-1947.72</v>
      </c>
      <c r="W1745" s="55">
        <v>0</v>
      </c>
      <c r="X1745" s="55">
        <v>-1947.72</v>
      </c>
      <c r="Y1745" s="55">
        <v>0</v>
      </c>
      <c r="Z1745" s="61">
        <f t="shared" si="89"/>
        <v>-1.9477200000000001E-4</v>
      </c>
      <c r="AA1745" s="59" t="str">
        <f>HLOOKUP(F1745,'HY Financials'!$4:$4,1,0)</f>
        <v>HEPROF</v>
      </c>
    </row>
    <row r="1746" spans="1:28">
      <c r="A1746" s="60" t="str">
        <f>IFERROR(VLOOKUP(J1746,'TB mapping'!A:D,4,0),0)</f>
        <v>Ignore</v>
      </c>
      <c r="B1746" s="60" t="str">
        <f>IFERROR(VLOOKUP(J1746,'TB mapping'!A:C,3,0),0)</f>
        <v>Ignore</v>
      </c>
      <c r="C1746" s="60" t="str">
        <f t="shared" si="87"/>
        <v>HEPROFIgnore</v>
      </c>
      <c r="D1746" s="60" t="str">
        <f t="shared" si="88"/>
        <v>HEPROFIgnore</v>
      </c>
      <c r="E1746" s="54" t="s">
        <v>790</v>
      </c>
      <c r="F1746" s="54" t="s">
        <v>8</v>
      </c>
      <c r="G1746" s="54" t="s">
        <v>232</v>
      </c>
      <c r="H1746" s="55">
        <v>212000</v>
      </c>
      <c r="I1746" s="54" t="s">
        <v>809</v>
      </c>
      <c r="J1746" s="55">
        <v>212101</v>
      </c>
      <c r="K1746" s="55">
        <v>0</v>
      </c>
      <c r="L1746" s="54" t="s">
        <v>810</v>
      </c>
      <c r="M1746" s="54" t="s">
        <v>793</v>
      </c>
      <c r="N1746" s="55">
        <v>0</v>
      </c>
      <c r="O1746" s="55">
        <v>134148.14000000001</v>
      </c>
      <c r="P1746" s="55">
        <v>0</v>
      </c>
      <c r="Q1746" s="55">
        <v>16626.77</v>
      </c>
      <c r="R1746" s="55">
        <v>0</v>
      </c>
      <c r="S1746" s="55">
        <v>150774.91</v>
      </c>
      <c r="T1746" s="55">
        <v>0</v>
      </c>
      <c r="U1746" s="55">
        <v>134148.14000000001</v>
      </c>
      <c r="V1746" s="55">
        <v>0</v>
      </c>
      <c r="W1746" s="55">
        <v>16626.77</v>
      </c>
      <c r="X1746" s="55">
        <v>0</v>
      </c>
      <c r="Y1746" s="55">
        <v>150774.91</v>
      </c>
      <c r="Z1746" s="61">
        <f t="shared" si="89"/>
        <v>1.662677E-3</v>
      </c>
      <c r="AA1746" s="59" t="str">
        <f>HLOOKUP(F1746,'HY Financials'!$4:$4,1,0)</f>
        <v>HEPROF</v>
      </c>
    </row>
    <row r="1747" spans="1:28">
      <c r="A1747" s="60" t="str">
        <f>IFERROR(VLOOKUP(J1747,'TB mapping'!A:D,4,0),0)</f>
        <v>Ignore</v>
      </c>
      <c r="B1747" s="60" t="str">
        <f>IFERROR(VLOOKUP(J1747,'TB mapping'!A:C,3,0),0)</f>
        <v>Ignore</v>
      </c>
      <c r="C1747" s="60" t="str">
        <f t="shared" si="87"/>
        <v>HEPROFIgnore</v>
      </c>
      <c r="D1747" s="60" t="str">
        <f t="shared" si="88"/>
        <v>HEPROFIgnore</v>
      </c>
      <c r="E1747" s="54" t="s">
        <v>790</v>
      </c>
      <c r="F1747" s="54" t="s">
        <v>8</v>
      </c>
      <c r="G1747" s="54" t="s">
        <v>232</v>
      </c>
      <c r="H1747" s="55">
        <v>212000</v>
      </c>
      <c r="I1747" s="54" t="s">
        <v>809</v>
      </c>
      <c r="J1747" s="55">
        <v>212112</v>
      </c>
      <c r="K1747" s="55">
        <v>0</v>
      </c>
      <c r="L1747" s="54" t="s">
        <v>1071</v>
      </c>
      <c r="M1747" s="54" t="s">
        <v>793</v>
      </c>
      <c r="N1747" s="55">
        <v>0</v>
      </c>
      <c r="O1747" s="55">
        <v>600.06000000000006</v>
      </c>
      <c r="P1747" s="55">
        <v>0</v>
      </c>
      <c r="Q1747" s="55">
        <v>3037.14</v>
      </c>
      <c r="R1747" s="55">
        <v>0</v>
      </c>
      <c r="S1747" s="55">
        <v>3637.2</v>
      </c>
      <c r="T1747" s="55">
        <v>0</v>
      </c>
      <c r="U1747" s="55">
        <v>600.06000000000006</v>
      </c>
      <c r="V1747" s="55">
        <v>0</v>
      </c>
      <c r="W1747" s="55">
        <v>3037.14</v>
      </c>
      <c r="X1747" s="55">
        <v>0</v>
      </c>
      <c r="Y1747" s="55">
        <v>3637.2</v>
      </c>
      <c r="Z1747" s="61">
        <f t="shared" si="89"/>
        <v>3.0371400000000001E-4</v>
      </c>
      <c r="AA1747" s="59" t="str">
        <f>HLOOKUP(F1747,'HY Financials'!$4:$4,1,0)</f>
        <v>HEPROF</v>
      </c>
    </row>
    <row r="1748" spans="1:28">
      <c r="A1748" s="60" t="str">
        <f>IFERROR(VLOOKUP(J1748,'TB mapping'!A:D,4,0),0)</f>
        <v>Ignore</v>
      </c>
      <c r="B1748" s="60" t="str">
        <f>IFERROR(VLOOKUP(J1748,'TB mapping'!A:C,3,0),0)</f>
        <v>Ignore</v>
      </c>
      <c r="C1748" s="60" t="str">
        <f t="shared" si="87"/>
        <v>HEPROFIgnore</v>
      </c>
      <c r="D1748" s="60" t="str">
        <f t="shared" si="88"/>
        <v>HEPROFIgnore</v>
      </c>
      <c r="E1748" s="54" t="s">
        <v>790</v>
      </c>
      <c r="F1748" s="54" t="s">
        <v>8</v>
      </c>
      <c r="G1748" s="54" t="s">
        <v>232</v>
      </c>
      <c r="H1748" s="55">
        <v>212000</v>
      </c>
      <c r="I1748" s="54" t="s">
        <v>809</v>
      </c>
      <c r="J1748" s="55">
        <v>212113</v>
      </c>
      <c r="K1748" s="55">
        <v>0</v>
      </c>
      <c r="L1748" s="54" t="s">
        <v>1061</v>
      </c>
      <c r="M1748" s="54" t="s">
        <v>793</v>
      </c>
      <c r="N1748" s="55">
        <v>0</v>
      </c>
      <c r="O1748" s="55">
        <v>600.06000000000006</v>
      </c>
      <c r="P1748" s="55">
        <v>0</v>
      </c>
      <c r="Q1748" s="55">
        <v>3037.14</v>
      </c>
      <c r="R1748" s="55">
        <v>0</v>
      </c>
      <c r="S1748" s="55">
        <v>3637.2</v>
      </c>
      <c r="T1748" s="55">
        <v>0</v>
      </c>
      <c r="U1748" s="55">
        <v>600.06000000000006</v>
      </c>
      <c r="V1748" s="55">
        <v>0</v>
      </c>
      <c r="W1748" s="55">
        <v>3037.14</v>
      </c>
      <c r="X1748" s="55">
        <v>0</v>
      </c>
      <c r="Y1748" s="55">
        <v>3637.2</v>
      </c>
      <c r="Z1748" s="61">
        <f t="shared" si="89"/>
        <v>3.0371400000000001E-4</v>
      </c>
      <c r="AA1748" s="59" t="str">
        <f>HLOOKUP(F1748,'HY Financials'!$4:$4,1,0)</f>
        <v>HEPROF</v>
      </c>
    </row>
    <row r="1749" spans="1:28">
      <c r="A1749" s="60" t="str">
        <f>IFERROR(VLOOKUP(J1749,'TB mapping'!A:D,4,0),0)</f>
        <v>Ignore</v>
      </c>
      <c r="B1749" s="60" t="str">
        <f>IFERROR(VLOOKUP(J1749,'TB mapping'!A:C,3,0),0)</f>
        <v>Ignore</v>
      </c>
      <c r="C1749" s="60" t="str">
        <f t="shared" si="87"/>
        <v>HEPROFIgnore</v>
      </c>
      <c r="D1749" s="60" t="str">
        <f t="shared" si="88"/>
        <v>HEPROFIgnore</v>
      </c>
      <c r="E1749" s="54" t="s">
        <v>790</v>
      </c>
      <c r="F1749" s="54" t="s">
        <v>8</v>
      </c>
      <c r="G1749" s="54" t="s">
        <v>232</v>
      </c>
      <c r="H1749" s="55">
        <v>212000</v>
      </c>
      <c r="I1749" s="54" t="s">
        <v>809</v>
      </c>
      <c r="J1749" s="55">
        <v>212114</v>
      </c>
      <c r="K1749" s="55">
        <v>0</v>
      </c>
      <c r="L1749" s="54" t="s">
        <v>1062</v>
      </c>
      <c r="M1749" s="54" t="s">
        <v>793</v>
      </c>
      <c r="N1749" s="55">
        <v>0</v>
      </c>
      <c r="O1749" s="55">
        <v>1800.87</v>
      </c>
      <c r="P1749" s="55">
        <v>-1070</v>
      </c>
      <c r="Q1749" s="55">
        <v>0</v>
      </c>
      <c r="R1749" s="55">
        <v>0</v>
      </c>
      <c r="S1749" s="55">
        <v>730.87</v>
      </c>
      <c r="T1749" s="55">
        <v>0</v>
      </c>
      <c r="U1749" s="55">
        <v>1800.87</v>
      </c>
      <c r="V1749" s="55">
        <v>-1070</v>
      </c>
      <c r="W1749" s="55">
        <v>0</v>
      </c>
      <c r="X1749" s="55">
        <v>0</v>
      </c>
      <c r="Y1749" s="55">
        <v>730.87</v>
      </c>
      <c r="Z1749" s="61">
        <f t="shared" si="89"/>
        <v>-1.07E-4</v>
      </c>
      <c r="AA1749" s="59" t="str">
        <f>HLOOKUP(F1749,'HY Financials'!$4:$4,1,0)</f>
        <v>HEPROF</v>
      </c>
    </row>
    <row r="1750" spans="1:28">
      <c r="A1750" s="60" t="str">
        <f>IFERROR(VLOOKUP(J1750,'TB mapping'!A:D,4,0),0)</f>
        <v>Ignore</v>
      </c>
      <c r="B1750" s="60" t="str">
        <f>IFERROR(VLOOKUP(J1750,'TB mapping'!A:C,3,0),0)</f>
        <v>Ignore</v>
      </c>
      <c r="C1750" s="60" t="str">
        <f t="shared" si="87"/>
        <v>HEPROFIgnore</v>
      </c>
      <c r="D1750" s="60" t="str">
        <f t="shared" si="88"/>
        <v>HEPROFIgnore</v>
      </c>
      <c r="E1750" s="54" t="s">
        <v>790</v>
      </c>
      <c r="F1750" s="54" t="s">
        <v>8</v>
      </c>
      <c r="G1750" s="54" t="s">
        <v>232</v>
      </c>
      <c r="H1750" s="55">
        <v>212000</v>
      </c>
      <c r="I1750" s="54" t="s">
        <v>809</v>
      </c>
      <c r="J1750" s="55">
        <v>212121</v>
      </c>
      <c r="K1750" s="55">
        <v>0</v>
      </c>
      <c r="L1750" s="54" t="s">
        <v>879</v>
      </c>
      <c r="M1750" s="54" t="s">
        <v>793</v>
      </c>
      <c r="N1750" s="55">
        <v>0</v>
      </c>
      <c r="O1750" s="55">
        <v>31704542.289999999</v>
      </c>
      <c r="P1750" s="55">
        <v>-16268441.689999999</v>
      </c>
      <c r="Q1750" s="55">
        <v>0</v>
      </c>
      <c r="R1750" s="55">
        <v>0</v>
      </c>
      <c r="S1750" s="55">
        <v>15436100.6</v>
      </c>
      <c r="T1750" s="55">
        <v>0</v>
      </c>
      <c r="U1750" s="55">
        <v>31704542.289999999</v>
      </c>
      <c r="V1750" s="55">
        <v>-16268441.689999999</v>
      </c>
      <c r="W1750" s="55">
        <v>0</v>
      </c>
      <c r="X1750" s="55">
        <v>0</v>
      </c>
      <c r="Y1750" s="55">
        <v>15436100.6</v>
      </c>
      <c r="Z1750" s="61">
        <f t="shared" si="89"/>
        <v>-1.626844169</v>
      </c>
      <c r="AA1750" s="59" t="str">
        <f>HLOOKUP(F1750,'HY Financials'!$4:$4,1,0)</f>
        <v>HEPROF</v>
      </c>
    </row>
    <row r="1751" spans="1:28">
      <c r="A1751" s="60" t="str">
        <f>IFERROR(VLOOKUP(J1751,'TB mapping'!A:D,4,0),0)</f>
        <v>Ignore</v>
      </c>
      <c r="B1751" s="60" t="str">
        <f>IFERROR(VLOOKUP(J1751,'TB mapping'!A:C,3,0),0)</f>
        <v>Ignore</v>
      </c>
      <c r="C1751" s="60" t="str">
        <f t="shared" si="87"/>
        <v>HEPROFIgnore</v>
      </c>
      <c r="D1751" s="60" t="str">
        <f t="shared" si="88"/>
        <v>HEPROFIgnore</v>
      </c>
      <c r="E1751" s="54" t="s">
        <v>790</v>
      </c>
      <c r="F1751" s="54" t="s">
        <v>8</v>
      </c>
      <c r="G1751" s="54" t="s">
        <v>232</v>
      </c>
      <c r="H1751" s="55">
        <v>212000</v>
      </c>
      <c r="I1751" s="54" t="s">
        <v>809</v>
      </c>
      <c r="J1751" s="55">
        <v>212124</v>
      </c>
      <c r="K1751" s="55">
        <v>0</v>
      </c>
      <c r="L1751" s="54" t="s">
        <v>896</v>
      </c>
      <c r="M1751" s="54" t="s">
        <v>793</v>
      </c>
      <c r="N1751" s="55">
        <v>0</v>
      </c>
      <c r="O1751" s="55">
        <v>656039.41</v>
      </c>
      <c r="P1751" s="55">
        <v>-656039.41</v>
      </c>
      <c r="Q1751" s="55">
        <v>0</v>
      </c>
      <c r="R1751" s="55">
        <v>0</v>
      </c>
      <c r="S1751" s="55">
        <v>0</v>
      </c>
      <c r="T1751" s="55">
        <v>0</v>
      </c>
      <c r="U1751" s="55">
        <v>656039.41</v>
      </c>
      <c r="V1751" s="55">
        <v>-656039.41</v>
      </c>
      <c r="W1751" s="55">
        <v>0</v>
      </c>
      <c r="X1751" s="55">
        <v>0</v>
      </c>
      <c r="Y1751" s="55">
        <v>0</v>
      </c>
      <c r="Z1751" s="61">
        <f t="shared" si="89"/>
        <v>-6.5603940999999999E-2</v>
      </c>
      <c r="AA1751" s="59" t="str">
        <f>HLOOKUP(F1751,'HY Financials'!$4:$4,1,0)</f>
        <v>HEPROF</v>
      </c>
    </row>
    <row r="1752" spans="1:28">
      <c r="A1752" s="60" t="str">
        <f>IFERROR(VLOOKUP(J1752,'TB mapping'!A:D,4,0),0)</f>
        <v>Ignore</v>
      </c>
      <c r="B1752" s="60" t="str">
        <f>IFERROR(VLOOKUP(J1752,'TB mapping'!A:C,3,0),0)</f>
        <v>Ignore</v>
      </c>
      <c r="C1752" s="60" t="str">
        <f t="shared" si="87"/>
        <v>HEPROFIgnore</v>
      </c>
      <c r="D1752" s="60" t="str">
        <f t="shared" si="88"/>
        <v>HEPROFIgnore</v>
      </c>
      <c r="E1752" s="54" t="s">
        <v>790</v>
      </c>
      <c r="F1752" s="54" t="s">
        <v>8</v>
      </c>
      <c r="G1752" s="54" t="s">
        <v>232</v>
      </c>
      <c r="H1752" s="55">
        <v>212000</v>
      </c>
      <c r="I1752" s="54" t="s">
        <v>809</v>
      </c>
      <c r="J1752" s="55">
        <v>212150</v>
      </c>
      <c r="K1752" s="55">
        <v>0</v>
      </c>
      <c r="L1752" s="54" t="s">
        <v>1077</v>
      </c>
      <c r="M1752" s="54" t="s">
        <v>793</v>
      </c>
      <c r="N1752" s="55">
        <v>0</v>
      </c>
      <c r="O1752" s="55">
        <v>6509011.5</v>
      </c>
      <c r="P1752" s="55">
        <v>0</v>
      </c>
      <c r="Q1752" s="55">
        <v>3626474.69</v>
      </c>
      <c r="R1752" s="55">
        <v>0</v>
      </c>
      <c r="S1752" s="55">
        <v>10135486.189999999</v>
      </c>
      <c r="T1752" s="55">
        <v>0</v>
      </c>
      <c r="U1752" s="55">
        <v>6509011.5</v>
      </c>
      <c r="V1752" s="55">
        <v>0</v>
      </c>
      <c r="W1752" s="55">
        <v>3626474.69</v>
      </c>
      <c r="X1752" s="55">
        <v>0</v>
      </c>
      <c r="Y1752" s="55">
        <v>10135486.189999999</v>
      </c>
      <c r="Z1752" s="61">
        <f t="shared" si="89"/>
        <v>0.362647469</v>
      </c>
      <c r="AA1752" s="59" t="str">
        <f>HLOOKUP(F1752,'HY Financials'!$4:$4,1,0)</f>
        <v>HEPROF</v>
      </c>
    </row>
    <row r="1753" spans="1:28">
      <c r="A1753" s="60" t="str">
        <f>IFERROR(VLOOKUP(J1753,'TB mapping'!A:D,4,0),0)</f>
        <v>Ignore</v>
      </c>
      <c r="B1753" s="60" t="str">
        <f>IFERROR(VLOOKUP(J1753,'TB mapping'!A:C,3,0),0)</f>
        <v>Ignore</v>
      </c>
      <c r="C1753" s="60" t="str">
        <f t="shared" si="87"/>
        <v>HEPROFIgnore</v>
      </c>
      <c r="D1753" s="60" t="str">
        <f t="shared" si="88"/>
        <v>HEPROFIgnore</v>
      </c>
      <c r="E1753" s="54" t="s">
        <v>790</v>
      </c>
      <c r="F1753" s="54" t="s">
        <v>8</v>
      </c>
      <c r="G1753" s="54" t="s">
        <v>232</v>
      </c>
      <c r="H1753" s="55">
        <v>212000</v>
      </c>
      <c r="I1753" s="54" t="s">
        <v>809</v>
      </c>
      <c r="J1753" s="55">
        <v>212220</v>
      </c>
      <c r="K1753" s="55">
        <v>0</v>
      </c>
      <c r="L1753" s="54" t="s">
        <v>812</v>
      </c>
      <c r="M1753" s="54" t="s">
        <v>793</v>
      </c>
      <c r="N1753" s="55">
        <v>0</v>
      </c>
      <c r="O1753" s="55">
        <v>476045.1</v>
      </c>
      <c r="P1753" s="55">
        <v>-83845.72</v>
      </c>
      <c r="Q1753" s="55">
        <v>0</v>
      </c>
      <c r="R1753" s="55">
        <v>0</v>
      </c>
      <c r="S1753" s="55">
        <v>392199.38</v>
      </c>
      <c r="T1753" s="55">
        <v>0</v>
      </c>
      <c r="U1753" s="55">
        <v>476045.1</v>
      </c>
      <c r="V1753" s="55">
        <v>-83845.72</v>
      </c>
      <c r="W1753" s="55">
        <v>0</v>
      </c>
      <c r="X1753" s="55">
        <v>0</v>
      </c>
      <c r="Y1753" s="55">
        <v>392199.38</v>
      </c>
      <c r="Z1753" s="61">
        <f t="shared" si="89"/>
        <v>-8.3845719999999999E-3</v>
      </c>
      <c r="AA1753" s="59" t="str">
        <f>HLOOKUP(F1753,'HY Financials'!$4:$4,1,0)</f>
        <v>HEPROF</v>
      </c>
    </row>
    <row r="1754" spans="1:28">
      <c r="A1754" s="60" t="str">
        <f>IFERROR(VLOOKUP(J1754,'TB mapping'!A:D,4,0),0)</f>
        <v>Ignore</v>
      </c>
      <c r="B1754" s="60" t="str">
        <f>IFERROR(VLOOKUP(J1754,'TB mapping'!A:C,3,0),0)</f>
        <v>Ignore</v>
      </c>
      <c r="C1754" s="60" t="str">
        <f t="shared" si="87"/>
        <v>HEPROFIgnore</v>
      </c>
      <c r="D1754" s="60" t="str">
        <f t="shared" si="88"/>
        <v>HEPROFIgnore</v>
      </c>
      <c r="E1754" s="54" t="s">
        <v>790</v>
      </c>
      <c r="F1754" s="54" t="s">
        <v>8</v>
      </c>
      <c r="G1754" s="54" t="s">
        <v>232</v>
      </c>
      <c r="H1754" s="55">
        <v>212000</v>
      </c>
      <c r="I1754" s="54" t="s">
        <v>809</v>
      </c>
      <c r="J1754" s="55">
        <v>212227</v>
      </c>
      <c r="K1754" s="55">
        <v>0</v>
      </c>
      <c r="L1754" s="54" t="s">
        <v>994</v>
      </c>
      <c r="M1754" s="54" t="s">
        <v>793</v>
      </c>
      <c r="N1754" s="55">
        <v>0</v>
      </c>
      <c r="O1754" s="55">
        <v>8706.0400000000009</v>
      </c>
      <c r="P1754" s="55">
        <v>0</v>
      </c>
      <c r="Q1754" s="55">
        <v>57831.72</v>
      </c>
      <c r="R1754" s="55">
        <v>0</v>
      </c>
      <c r="S1754" s="55">
        <v>66537.759999999995</v>
      </c>
      <c r="T1754" s="55">
        <v>0</v>
      </c>
      <c r="U1754" s="55">
        <v>8706.0400000000009</v>
      </c>
      <c r="V1754" s="55">
        <v>0</v>
      </c>
      <c r="W1754" s="55">
        <v>57831.72</v>
      </c>
      <c r="X1754" s="55">
        <v>0</v>
      </c>
      <c r="Y1754" s="55">
        <v>66537.759999999995</v>
      </c>
      <c r="Z1754" s="61">
        <f t="shared" si="89"/>
        <v>5.7831720000000005E-3</v>
      </c>
      <c r="AA1754" s="59" t="str">
        <f>HLOOKUP(F1754,'HY Financials'!$4:$4,1,0)</f>
        <v>HEPROF</v>
      </c>
    </row>
    <row r="1755" spans="1:28">
      <c r="A1755" s="60" t="str">
        <f>IFERROR(VLOOKUP(J1755,'TB mapping'!A:D,4,0),0)</f>
        <v>Ignore</v>
      </c>
      <c r="B1755" s="60" t="str">
        <f>IFERROR(VLOOKUP(J1755,'TB mapping'!A:C,3,0),0)</f>
        <v>Ignore</v>
      </c>
      <c r="C1755" s="60" t="str">
        <f t="shared" si="87"/>
        <v>HEPROFIgnore</v>
      </c>
      <c r="D1755" s="60" t="str">
        <f t="shared" si="88"/>
        <v>HEPROFIgnore</v>
      </c>
      <c r="E1755" s="54" t="s">
        <v>790</v>
      </c>
      <c r="F1755" s="54" t="s">
        <v>8</v>
      </c>
      <c r="G1755" s="54" t="s">
        <v>232</v>
      </c>
      <c r="H1755" s="55">
        <v>212000</v>
      </c>
      <c r="I1755" s="54" t="s">
        <v>809</v>
      </c>
      <c r="J1755" s="55">
        <v>212231</v>
      </c>
      <c r="K1755" s="55">
        <v>0</v>
      </c>
      <c r="L1755" s="54" t="s">
        <v>1063</v>
      </c>
      <c r="M1755" s="54" t="s">
        <v>793</v>
      </c>
      <c r="N1755" s="55">
        <v>0</v>
      </c>
      <c r="O1755" s="55">
        <v>446.26</v>
      </c>
      <c r="P1755" s="55">
        <v>-300.81</v>
      </c>
      <c r="Q1755" s="55">
        <v>0</v>
      </c>
      <c r="R1755" s="55">
        <v>0</v>
      </c>
      <c r="S1755" s="55">
        <v>145.45000000000002</v>
      </c>
      <c r="T1755" s="55">
        <v>0</v>
      </c>
      <c r="U1755" s="55">
        <v>446.26</v>
      </c>
      <c r="V1755" s="55">
        <v>-300.81</v>
      </c>
      <c r="W1755" s="55">
        <v>0</v>
      </c>
      <c r="X1755" s="55">
        <v>0</v>
      </c>
      <c r="Y1755" s="55">
        <v>145.45000000000002</v>
      </c>
      <c r="Z1755" s="61">
        <f t="shared" si="89"/>
        <v>-3.0080999999999999E-5</v>
      </c>
      <c r="AA1755" s="59" t="str">
        <f>HLOOKUP(F1755,'HY Financials'!$4:$4,1,0)</f>
        <v>HEPROF</v>
      </c>
    </row>
    <row r="1756" spans="1:28">
      <c r="A1756" s="60" t="str">
        <f>IFERROR(VLOOKUP(J1756,'TB mapping'!A:D,4,0),0)</f>
        <v>Ignore</v>
      </c>
      <c r="B1756" s="60" t="str">
        <f>IFERROR(VLOOKUP(J1756,'TB mapping'!A:C,3,0),0)</f>
        <v>Ignore</v>
      </c>
      <c r="C1756" s="60" t="str">
        <f t="shared" si="87"/>
        <v>HEPROFIgnore</v>
      </c>
      <c r="D1756" s="60" t="str">
        <f t="shared" si="88"/>
        <v>HEPROFIgnore</v>
      </c>
      <c r="E1756" s="54" t="s">
        <v>790</v>
      </c>
      <c r="F1756" s="54" t="s">
        <v>8</v>
      </c>
      <c r="G1756" s="54" t="s">
        <v>232</v>
      </c>
      <c r="H1756" s="55">
        <v>212000</v>
      </c>
      <c r="I1756" s="54" t="s">
        <v>809</v>
      </c>
      <c r="J1756" s="55">
        <v>212232</v>
      </c>
      <c r="K1756" s="55">
        <v>0</v>
      </c>
      <c r="L1756" s="54" t="s">
        <v>1041</v>
      </c>
      <c r="M1756" s="54" t="s">
        <v>793</v>
      </c>
      <c r="N1756" s="55">
        <v>0</v>
      </c>
      <c r="O1756" s="55">
        <v>6902.53</v>
      </c>
      <c r="P1756" s="55">
        <v>0</v>
      </c>
      <c r="Q1756" s="55">
        <v>0</v>
      </c>
      <c r="R1756" s="55">
        <v>0</v>
      </c>
      <c r="S1756" s="55">
        <v>6902.53</v>
      </c>
      <c r="T1756" s="55">
        <v>0</v>
      </c>
      <c r="U1756" s="55">
        <v>6902.53</v>
      </c>
      <c r="V1756" s="55">
        <v>0</v>
      </c>
      <c r="W1756" s="55">
        <v>0</v>
      </c>
      <c r="X1756" s="55">
        <v>0</v>
      </c>
      <c r="Y1756" s="55">
        <v>6902.53</v>
      </c>
      <c r="Z1756" s="61">
        <f t="shared" si="89"/>
        <v>0</v>
      </c>
      <c r="AA1756" s="59" t="str">
        <f>HLOOKUP(F1756,'HY Financials'!$4:$4,1,0)</f>
        <v>HEPROF</v>
      </c>
    </row>
    <row r="1757" spans="1:28">
      <c r="A1757" s="60" t="str">
        <f>IFERROR(VLOOKUP(J1757,'TB mapping'!A:D,4,0),0)</f>
        <v>Ignore</v>
      </c>
      <c r="B1757" s="60" t="str">
        <f>IFERROR(VLOOKUP(J1757,'TB mapping'!A:C,3,0),0)</f>
        <v>Ignore</v>
      </c>
      <c r="C1757" s="60" t="str">
        <f t="shared" si="87"/>
        <v>HEPROFIgnore</v>
      </c>
      <c r="D1757" s="60" t="str">
        <f t="shared" si="88"/>
        <v>HEPROFIgnore</v>
      </c>
      <c r="E1757" s="54" t="s">
        <v>790</v>
      </c>
      <c r="F1757" s="54" t="s">
        <v>8</v>
      </c>
      <c r="G1757" s="54" t="s">
        <v>232</v>
      </c>
      <c r="H1757" s="55">
        <v>212000</v>
      </c>
      <c r="I1757" s="54" t="s">
        <v>809</v>
      </c>
      <c r="J1757" s="55">
        <v>212233</v>
      </c>
      <c r="K1757" s="55">
        <v>0</v>
      </c>
      <c r="L1757" s="54" t="s">
        <v>897</v>
      </c>
      <c r="M1757" s="54" t="s">
        <v>793</v>
      </c>
      <c r="N1757" s="55">
        <v>0</v>
      </c>
      <c r="O1757" s="55">
        <v>34089</v>
      </c>
      <c r="P1757" s="55">
        <v>-29411</v>
      </c>
      <c r="Q1757" s="55">
        <v>0</v>
      </c>
      <c r="R1757" s="55">
        <v>0</v>
      </c>
      <c r="S1757" s="55">
        <v>4678</v>
      </c>
      <c r="T1757" s="55">
        <v>0</v>
      </c>
      <c r="U1757" s="55">
        <v>34089</v>
      </c>
      <c r="V1757" s="55">
        <v>-29411</v>
      </c>
      <c r="W1757" s="55">
        <v>0</v>
      </c>
      <c r="X1757" s="55">
        <v>0</v>
      </c>
      <c r="Y1757" s="55">
        <v>4678</v>
      </c>
      <c r="Z1757" s="61">
        <f t="shared" si="89"/>
        <v>-2.9410999999999999E-3</v>
      </c>
      <c r="AA1757" s="59" t="str">
        <f>HLOOKUP(F1757,'HY Financials'!$4:$4,1,0)</f>
        <v>HEPROF</v>
      </c>
    </row>
    <row r="1758" spans="1:28">
      <c r="A1758" s="60" t="str">
        <f>IFERROR(VLOOKUP(J1758,'TB mapping'!A:D,4,0),0)</f>
        <v>Ignore</v>
      </c>
      <c r="B1758" s="60" t="str">
        <f>IFERROR(VLOOKUP(J1758,'TB mapping'!A:C,3,0),0)</f>
        <v>Ignore</v>
      </c>
      <c r="C1758" s="60" t="str">
        <f t="shared" si="87"/>
        <v>HEPROFIgnore</v>
      </c>
      <c r="D1758" s="60" t="str">
        <f t="shared" si="88"/>
        <v>HEPROFIgnore</v>
      </c>
      <c r="E1758" s="54" t="s">
        <v>790</v>
      </c>
      <c r="F1758" s="54" t="s">
        <v>8</v>
      </c>
      <c r="G1758" s="54" t="s">
        <v>232</v>
      </c>
      <c r="H1758" s="55">
        <v>212000</v>
      </c>
      <c r="I1758" s="54" t="s">
        <v>809</v>
      </c>
      <c r="J1758" s="55">
        <v>212240</v>
      </c>
      <c r="K1758" s="55">
        <v>0</v>
      </c>
      <c r="L1758" s="54" t="s">
        <v>813</v>
      </c>
      <c r="M1758" s="54" t="s">
        <v>793</v>
      </c>
      <c r="N1758" s="55">
        <v>0</v>
      </c>
      <c r="O1758" s="55">
        <v>18362.600000000002</v>
      </c>
      <c r="P1758" s="55">
        <v>-171.78</v>
      </c>
      <c r="Q1758" s="55">
        <v>0</v>
      </c>
      <c r="R1758" s="55">
        <v>0</v>
      </c>
      <c r="S1758" s="55">
        <v>18190.82</v>
      </c>
      <c r="T1758" s="55">
        <v>0</v>
      </c>
      <c r="U1758" s="55">
        <v>18362.600000000002</v>
      </c>
      <c r="V1758" s="55">
        <v>-171.78</v>
      </c>
      <c r="W1758" s="55">
        <v>0</v>
      </c>
      <c r="X1758" s="55">
        <v>0</v>
      </c>
      <c r="Y1758" s="55">
        <v>18190.82</v>
      </c>
      <c r="Z1758" s="61">
        <f t="shared" si="89"/>
        <v>-1.7178000000000001E-5</v>
      </c>
      <c r="AA1758" s="59" t="str">
        <f>HLOOKUP(F1758,'HY Financials'!$4:$4,1,0)</f>
        <v>HEPROF</v>
      </c>
    </row>
    <row r="1759" spans="1:28">
      <c r="A1759" s="60" t="str">
        <f>IFERROR(VLOOKUP(J1759,'TB mapping'!A:D,4,0),0)</f>
        <v>Ignore</v>
      </c>
      <c r="B1759" s="60" t="str">
        <f>IFERROR(VLOOKUP(J1759,'TB mapping'!A:C,3,0),0)</f>
        <v>Ignore</v>
      </c>
      <c r="C1759" s="60" t="str">
        <f t="shared" si="87"/>
        <v>HEPROFIgnore</v>
      </c>
      <c r="D1759" s="60" t="str">
        <f t="shared" si="88"/>
        <v>HEPROFIgnore</v>
      </c>
      <c r="E1759" s="54" t="s">
        <v>790</v>
      </c>
      <c r="F1759" s="54" t="s">
        <v>8</v>
      </c>
      <c r="G1759" s="54" t="s">
        <v>232</v>
      </c>
      <c r="H1759" s="55">
        <v>212000</v>
      </c>
      <c r="I1759" s="54" t="s">
        <v>809</v>
      </c>
      <c r="J1759" s="55">
        <v>212247</v>
      </c>
      <c r="K1759" s="55">
        <v>0</v>
      </c>
      <c r="L1759" s="54" t="s">
        <v>898</v>
      </c>
      <c r="M1759" s="54" t="s">
        <v>793</v>
      </c>
      <c r="N1759" s="55">
        <v>0</v>
      </c>
      <c r="O1759" s="55">
        <v>350</v>
      </c>
      <c r="P1759" s="55">
        <v>0</v>
      </c>
      <c r="Q1759" s="55">
        <v>400</v>
      </c>
      <c r="R1759" s="55">
        <v>0</v>
      </c>
      <c r="S1759" s="55">
        <v>750</v>
      </c>
      <c r="T1759" s="55">
        <v>0</v>
      </c>
      <c r="U1759" s="55">
        <v>350</v>
      </c>
      <c r="V1759" s="55">
        <v>0</v>
      </c>
      <c r="W1759" s="55">
        <v>400</v>
      </c>
      <c r="X1759" s="55">
        <v>0</v>
      </c>
      <c r="Y1759" s="55">
        <v>750</v>
      </c>
      <c r="Z1759" s="61">
        <f t="shared" si="89"/>
        <v>4.0000000000000003E-5</v>
      </c>
      <c r="AA1759" s="59" t="str">
        <f>HLOOKUP(F1759,'HY Financials'!$4:$4,1,0)</f>
        <v>HEPROF</v>
      </c>
    </row>
    <row r="1760" spans="1:28">
      <c r="A1760" s="60" t="str">
        <f>IFERROR(VLOOKUP(J1760,'TB mapping'!A:D,4,0),0)</f>
        <v>Ignore</v>
      </c>
      <c r="B1760" s="60" t="str">
        <f>IFERROR(VLOOKUP(J1760,'TB mapping'!A:C,3,0),0)</f>
        <v>Ignore</v>
      </c>
      <c r="C1760" s="60" t="str">
        <f t="shared" si="87"/>
        <v>HEPROFIgnore</v>
      </c>
      <c r="D1760" s="60" t="str">
        <f t="shared" si="88"/>
        <v>HEPROFIgnore</v>
      </c>
      <c r="E1760" s="54" t="s">
        <v>790</v>
      </c>
      <c r="F1760" s="54" t="s">
        <v>8</v>
      </c>
      <c r="G1760" s="54" t="s">
        <v>232</v>
      </c>
      <c r="H1760" s="55">
        <v>212000</v>
      </c>
      <c r="I1760" s="54" t="s">
        <v>809</v>
      </c>
      <c r="J1760" s="55">
        <v>212252</v>
      </c>
      <c r="K1760" s="55">
        <v>0</v>
      </c>
      <c r="L1760" s="54" t="s">
        <v>814</v>
      </c>
      <c r="M1760" s="54" t="s">
        <v>793</v>
      </c>
      <c r="N1760" s="55">
        <v>0</v>
      </c>
      <c r="O1760" s="55">
        <v>95.12</v>
      </c>
      <c r="P1760" s="55">
        <v>0</v>
      </c>
      <c r="Q1760" s="55">
        <v>113.73</v>
      </c>
      <c r="R1760" s="55">
        <v>0</v>
      </c>
      <c r="S1760" s="55">
        <v>208.85</v>
      </c>
      <c r="T1760" s="55">
        <v>0</v>
      </c>
      <c r="U1760" s="55">
        <v>95.12</v>
      </c>
      <c r="V1760" s="55">
        <v>0</v>
      </c>
      <c r="W1760" s="55">
        <v>113.73</v>
      </c>
      <c r="X1760" s="55">
        <v>0</v>
      </c>
      <c r="Y1760" s="55">
        <v>208.85</v>
      </c>
      <c r="Z1760" s="61">
        <f t="shared" si="89"/>
        <v>1.1373000000000001E-5</v>
      </c>
      <c r="AA1760" s="59" t="str">
        <f>HLOOKUP(F1760,'HY Financials'!$4:$4,1,0)</f>
        <v>HEPROF</v>
      </c>
      <c r="AB1760" s="277">
        <f>Z1760*10^7</f>
        <v>113.73</v>
      </c>
    </row>
    <row r="1761" spans="1:27">
      <c r="A1761" s="60" t="str">
        <f>IFERROR(VLOOKUP(J1761,'TB mapping'!A:D,4,0),0)</f>
        <v>Ignore</v>
      </c>
      <c r="B1761" s="60" t="str">
        <f>IFERROR(VLOOKUP(J1761,'TB mapping'!A:C,3,0),0)</f>
        <v>Ignore</v>
      </c>
      <c r="C1761" s="60" t="str">
        <f t="shared" si="87"/>
        <v>HEPROFIgnore</v>
      </c>
      <c r="D1761" s="60" t="str">
        <f t="shared" si="88"/>
        <v>HEPROFIgnore</v>
      </c>
      <c r="E1761" s="54" t="s">
        <v>790</v>
      </c>
      <c r="F1761" s="54" t="s">
        <v>8</v>
      </c>
      <c r="G1761" s="54" t="s">
        <v>232</v>
      </c>
      <c r="H1761" s="55">
        <v>212000</v>
      </c>
      <c r="I1761" s="54" t="s">
        <v>809</v>
      </c>
      <c r="J1761" s="55">
        <v>212255</v>
      </c>
      <c r="K1761" s="55">
        <v>0</v>
      </c>
      <c r="L1761" s="54" t="s">
        <v>815</v>
      </c>
      <c r="M1761" s="54" t="s">
        <v>793</v>
      </c>
      <c r="N1761" s="55">
        <v>0</v>
      </c>
      <c r="O1761" s="55">
        <v>3870636.52</v>
      </c>
      <c r="P1761" s="55">
        <v>0</v>
      </c>
      <c r="Q1761" s="55">
        <v>3249153.35</v>
      </c>
      <c r="R1761" s="55">
        <v>0</v>
      </c>
      <c r="S1761" s="55">
        <v>7119789.8700000001</v>
      </c>
      <c r="T1761" s="55">
        <v>0</v>
      </c>
      <c r="U1761" s="55">
        <v>3870636.52</v>
      </c>
      <c r="V1761" s="55">
        <v>0</v>
      </c>
      <c r="W1761" s="55">
        <v>3249153.35</v>
      </c>
      <c r="X1761" s="55">
        <v>0</v>
      </c>
      <c r="Y1761" s="55">
        <v>7119789.8700000001</v>
      </c>
      <c r="Z1761" s="61">
        <f t="shared" si="89"/>
        <v>0.32491533500000003</v>
      </c>
      <c r="AA1761" s="59" t="str">
        <f>HLOOKUP(F1761,'HY Financials'!$4:$4,1,0)</f>
        <v>HEPROF</v>
      </c>
    </row>
    <row r="1762" spans="1:27">
      <c r="A1762" s="60" t="str">
        <f>IFERROR(VLOOKUP(J1762,'TB mapping'!A:D,4,0),0)</f>
        <v>Ignore</v>
      </c>
      <c r="B1762" s="60" t="str">
        <f>IFERROR(VLOOKUP(J1762,'TB mapping'!A:C,3,0),0)</f>
        <v>Ignore</v>
      </c>
      <c r="C1762" s="60" t="str">
        <f t="shared" si="87"/>
        <v>HEPROFIgnore</v>
      </c>
      <c r="D1762" s="60" t="str">
        <f t="shared" si="88"/>
        <v>HEPROFIgnore</v>
      </c>
      <c r="E1762" s="54" t="s">
        <v>790</v>
      </c>
      <c r="F1762" s="54" t="s">
        <v>8</v>
      </c>
      <c r="G1762" s="54" t="s">
        <v>232</v>
      </c>
      <c r="H1762" s="55">
        <v>212000</v>
      </c>
      <c r="I1762" s="54" t="s">
        <v>809</v>
      </c>
      <c r="J1762" s="55">
        <v>212257</v>
      </c>
      <c r="K1762" s="55">
        <v>0</v>
      </c>
      <c r="L1762" s="54" t="s">
        <v>816</v>
      </c>
      <c r="M1762" s="54" t="s">
        <v>793</v>
      </c>
      <c r="N1762" s="55">
        <v>-3053896.82</v>
      </c>
      <c r="O1762" s="55">
        <v>0</v>
      </c>
      <c r="P1762" s="55">
        <v>-3086563.61</v>
      </c>
      <c r="Q1762" s="55">
        <v>0</v>
      </c>
      <c r="R1762" s="55">
        <v>-6140460.4299999997</v>
      </c>
      <c r="S1762" s="55">
        <v>0</v>
      </c>
      <c r="T1762" s="55">
        <v>-3053896.82</v>
      </c>
      <c r="U1762" s="55">
        <v>0</v>
      </c>
      <c r="V1762" s="55">
        <v>-3086563.61</v>
      </c>
      <c r="W1762" s="55">
        <v>0</v>
      </c>
      <c r="X1762" s="55">
        <v>-6140460.4299999997</v>
      </c>
      <c r="Y1762" s="55">
        <v>0</v>
      </c>
      <c r="Z1762" s="61">
        <f t="shared" si="89"/>
        <v>-0.30865636099999999</v>
      </c>
      <c r="AA1762" s="59" t="str">
        <f>HLOOKUP(F1762,'HY Financials'!$4:$4,1,0)</f>
        <v>HEPROF</v>
      </c>
    </row>
    <row r="1763" spans="1:27">
      <c r="A1763" s="60" t="str">
        <f>IFERROR(VLOOKUP(J1763,'TB mapping'!A:D,4,0),0)</f>
        <v>Ignore</v>
      </c>
      <c r="B1763" s="60" t="str">
        <f>IFERROR(VLOOKUP(J1763,'TB mapping'!A:C,3,0),0)</f>
        <v>Ignore</v>
      </c>
      <c r="C1763" s="60" t="str">
        <f t="shared" si="87"/>
        <v>HEPROFIgnore</v>
      </c>
      <c r="D1763" s="60" t="str">
        <f t="shared" si="88"/>
        <v>HEPROFIgnore</v>
      </c>
      <c r="E1763" s="54" t="s">
        <v>790</v>
      </c>
      <c r="F1763" s="54" t="s">
        <v>8</v>
      </c>
      <c r="G1763" s="54" t="s">
        <v>232</v>
      </c>
      <c r="H1763" s="55">
        <v>212000</v>
      </c>
      <c r="I1763" s="54" t="s">
        <v>809</v>
      </c>
      <c r="J1763" s="55">
        <v>212271</v>
      </c>
      <c r="K1763" s="55">
        <v>0</v>
      </c>
      <c r="L1763" s="54" t="s">
        <v>817</v>
      </c>
      <c r="M1763" s="54" t="s">
        <v>793</v>
      </c>
      <c r="N1763" s="55">
        <v>0</v>
      </c>
      <c r="O1763" s="55">
        <v>118174.73</v>
      </c>
      <c r="P1763" s="55">
        <v>0</v>
      </c>
      <c r="Q1763" s="55">
        <v>14107.7</v>
      </c>
      <c r="R1763" s="55">
        <v>0</v>
      </c>
      <c r="S1763" s="55">
        <v>132282.43</v>
      </c>
      <c r="T1763" s="55">
        <v>0</v>
      </c>
      <c r="U1763" s="55">
        <v>118174.73</v>
      </c>
      <c r="V1763" s="55">
        <v>0</v>
      </c>
      <c r="W1763" s="55">
        <v>14107.7</v>
      </c>
      <c r="X1763" s="55">
        <v>0</v>
      </c>
      <c r="Y1763" s="55">
        <v>132282.43</v>
      </c>
      <c r="Z1763" s="61">
        <f t="shared" si="89"/>
        <v>1.41077E-3</v>
      </c>
      <c r="AA1763" s="59" t="str">
        <f>HLOOKUP(F1763,'HY Financials'!$4:$4,1,0)</f>
        <v>HEPROF</v>
      </c>
    </row>
    <row r="1764" spans="1:27">
      <c r="A1764" s="60" t="str">
        <f>IFERROR(VLOOKUP(J1764,'TB mapping'!A:D,4,0),0)</f>
        <v>Ignore</v>
      </c>
      <c r="B1764" s="60" t="str">
        <f>IFERROR(VLOOKUP(J1764,'TB mapping'!A:C,3,0),0)</f>
        <v>Ignore</v>
      </c>
      <c r="C1764" s="60" t="str">
        <f t="shared" si="87"/>
        <v>HEPROFIgnore</v>
      </c>
      <c r="D1764" s="60" t="str">
        <f t="shared" si="88"/>
        <v>HEPROFIgnore</v>
      </c>
      <c r="E1764" s="54" t="s">
        <v>790</v>
      </c>
      <c r="F1764" s="54" t="s">
        <v>8</v>
      </c>
      <c r="G1764" s="54" t="s">
        <v>232</v>
      </c>
      <c r="H1764" s="55">
        <v>212000</v>
      </c>
      <c r="I1764" s="54" t="s">
        <v>809</v>
      </c>
      <c r="J1764" s="55">
        <v>212272</v>
      </c>
      <c r="K1764" s="55">
        <v>0</v>
      </c>
      <c r="L1764" s="54" t="s">
        <v>818</v>
      </c>
      <c r="M1764" s="54" t="s">
        <v>793</v>
      </c>
      <c r="N1764" s="55">
        <v>0</v>
      </c>
      <c r="O1764" s="55">
        <v>118174.73</v>
      </c>
      <c r="P1764" s="55">
        <v>0</v>
      </c>
      <c r="Q1764" s="55">
        <v>14107.7</v>
      </c>
      <c r="R1764" s="55">
        <v>0</v>
      </c>
      <c r="S1764" s="55">
        <v>132282.43</v>
      </c>
      <c r="T1764" s="55">
        <v>0</v>
      </c>
      <c r="U1764" s="55">
        <v>118174.73</v>
      </c>
      <c r="V1764" s="55">
        <v>0</v>
      </c>
      <c r="W1764" s="55">
        <v>14107.7</v>
      </c>
      <c r="X1764" s="55">
        <v>0</v>
      </c>
      <c r="Y1764" s="55">
        <v>132282.43</v>
      </c>
      <c r="Z1764" s="61">
        <f t="shared" si="89"/>
        <v>1.41077E-3</v>
      </c>
      <c r="AA1764" s="59" t="str">
        <f>HLOOKUP(F1764,'HY Financials'!$4:$4,1,0)</f>
        <v>HEPROF</v>
      </c>
    </row>
    <row r="1765" spans="1:27">
      <c r="A1765" s="60">
        <f>IFERROR(VLOOKUP(J1765,'TB mapping'!A:D,4,0),0)</f>
        <v>0</v>
      </c>
      <c r="B1765" s="60">
        <f>IFERROR(VLOOKUP(J1765,'TB mapping'!A:C,3,0),0)</f>
        <v>0</v>
      </c>
      <c r="C1765" s="60" t="str">
        <f t="shared" si="87"/>
        <v>HEPROF0</v>
      </c>
      <c r="D1765" s="60" t="str">
        <f t="shared" si="88"/>
        <v>HEPROF0</v>
      </c>
      <c r="E1765" s="54" t="s">
        <v>790</v>
      </c>
      <c r="F1765" s="54" t="s">
        <v>8</v>
      </c>
      <c r="G1765" s="54" t="s">
        <v>232</v>
      </c>
      <c r="H1765" s="55">
        <v>212000</v>
      </c>
      <c r="I1765" s="54" t="s">
        <v>809</v>
      </c>
      <c r="J1765" s="55">
        <v>215107</v>
      </c>
      <c r="K1765" s="55">
        <v>0</v>
      </c>
      <c r="L1765" s="54" t="s">
        <v>2076</v>
      </c>
      <c r="M1765" s="54" t="s">
        <v>793</v>
      </c>
      <c r="N1765" s="55">
        <v>0</v>
      </c>
      <c r="O1765" s="55">
        <v>540</v>
      </c>
      <c r="P1765" s="55">
        <v>0</v>
      </c>
      <c r="Q1765" s="55">
        <v>0</v>
      </c>
      <c r="R1765" s="55">
        <v>0</v>
      </c>
      <c r="S1765" s="55">
        <v>540</v>
      </c>
      <c r="T1765" s="55">
        <v>0</v>
      </c>
      <c r="U1765" s="55">
        <v>540</v>
      </c>
      <c r="V1765" s="55">
        <v>0</v>
      </c>
      <c r="W1765" s="55">
        <v>0</v>
      </c>
      <c r="X1765" s="55">
        <v>0</v>
      </c>
      <c r="Y1765" s="55">
        <v>540</v>
      </c>
      <c r="Z1765" s="61">
        <f t="shared" si="89"/>
        <v>0</v>
      </c>
      <c r="AA1765" s="59" t="str">
        <f>HLOOKUP(F1765,'HY Financials'!$4:$4,1,0)</f>
        <v>HEPROF</v>
      </c>
    </row>
    <row r="1766" spans="1:27">
      <c r="A1766" s="60" t="str">
        <f>IFERROR(VLOOKUP(J1766,'TB mapping'!A:D,4,0),0)</f>
        <v>Ignore</v>
      </c>
      <c r="B1766" s="60" t="str">
        <f>IFERROR(VLOOKUP(J1766,'TB mapping'!A:C,3,0),0)</f>
        <v>Ignore</v>
      </c>
      <c r="C1766" s="60" t="str">
        <f t="shared" si="87"/>
        <v>HEPROFIgnore</v>
      </c>
      <c r="D1766" s="60" t="str">
        <f t="shared" si="88"/>
        <v>HEPROFIgnore</v>
      </c>
      <c r="E1766" s="54" t="s">
        <v>790</v>
      </c>
      <c r="F1766" s="54" t="s">
        <v>8</v>
      </c>
      <c r="G1766" s="54" t="s">
        <v>232</v>
      </c>
      <c r="H1766" s="55">
        <v>213000</v>
      </c>
      <c r="I1766" s="54" t="s">
        <v>819</v>
      </c>
      <c r="J1766" s="55">
        <v>213105</v>
      </c>
      <c r="K1766" s="55">
        <v>0</v>
      </c>
      <c r="L1766" s="54" t="s">
        <v>902</v>
      </c>
      <c r="M1766" s="54" t="s">
        <v>793</v>
      </c>
      <c r="N1766" s="55">
        <v>0</v>
      </c>
      <c r="O1766" s="55">
        <v>10962.45</v>
      </c>
      <c r="P1766" s="55">
        <v>0</v>
      </c>
      <c r="Q1766" s="55">
        <v>0</v>
      </c>
      <c r="R1766" s="55">
        <v>0</v>
      </c>
      <c r="S1766" s="55">
        <v>10962.45</v>
      </c>
      <c r="T1766" s="55">
        <v>0</v>
      </c>
      <c r="U1766" s="55">
        <v>10962.45</v>
      </c>
      <c r="V1766" s="55">
        <v>0</v>
      </c>
      <c r="W1766" s="55">
        <v>0</v>
      </c>
      <c r="X1766" s="55">
        <v>0</v>
      </c>
      <c r="Y1766" s="55">
        <v>10962.45</v>
      </c>
      <c r="Z1766" s="61">
        <f t="shared" si="89"/>
        <v>0</v>
      </c>
      <c r="AA1766" s="59" t="str">
        <f>HLOOKUP(F1766,'HY Financials'!$4:$4,1,0)</f>
        <v>HEPROF</v>
      </c>
    </row>
    <row r="1767" spans="1:27">
      <c r="A1767" s="60" t="str">
        <f>IFERROR(VLOOKUP(J1767,'TB mapping'!A:D,4,0),0)</f>
        <v>Ignore</v>
      </c>
      <c r="B1767" s="60" t="str">
        <f>IFERROR(VLOOKUP(J1767,'TB mapping'!A:C,3,0),0)</f>
        <v>Ignore</v>
      </c>
      <c r="C1767" s="60" t="str">
        <f t="shared" si="87"/>
        <v>HEPROFIgnore</v>
      </c>
      <c r="D1767" s="60" t="str">
        <f t="shared" si="88"/>
        <v>HEPROFIgnore</v>
      </c>
      <c r="E1767" s="54" t="s">
        <v>790</v>
      </c>
      <c r="F1767" s="54" t="s">
        <v>8</v>
      </c>
      <c r="G1767" s="54" t="s">
        <v>232</v>
      </c>
      <c r="H1767" s="55">
        <v>213000</v>
      </c>
      <c r="I1767" s="54" t="s">
        <v>819</v>
      </c>
      <c r="J1767" s="55">
        <v>213141</v>
      </c>
      <c r="K1767" s="55">
        <v>0</v>
      </c>
      <c r="L1767" s="54" t="s">
        <v>903</v>
      </c>
      <c r="M1767" s="54" t="s">
        <v>793</v>
      </c>
      <c r="N1767" s="55">
        <v>0</v>
      </c>
      <c r="O1767" s="55">
        <v>809.08</v>
      </c>
      <c r="P1767" s="55">
        <v>0</v>
      </c>
      <c r="Q1767" s="55">
        <v>0</v>
      </c>
      <c r="R1767" s="55">
        <v>0</v>
      </c>
      <c r="S1767" s="55">
        <v>809.08</v>
      </c>
      <c r="T1767" s="55">
        <v>0</v>
      </c>
      <c r="U1767" s="55">
        <v>809.08</v>
      </c>
      <c r="V1767" s="55">
        <v>0</v>
      </c>
      <c r="W1767" s="55">
        <v>0</v>
      </c>
      <c r="X1767" s="55">
        <v>0</v>
      </c>
      <c r="Y1767" s="55">
        <v>809.08</v>
      </c>
      <c r="Z1767" s="61">
        <f t="shared" si="89"/>
        <v>0</v>
      </c>
      <c r="AA1767" s="59" t="str">
        <f>HLOOKUP(F1767,'HY Financials'!$4:$4,1,0)</f>
        <v>HEPROF</v>
      </c>
    </row>
    <row r="1768" spans="1:27">
      <c r="A1768" s="60" t="str">
        <f>IFERROR(VLOOKUP(J1768,'TB mapping'!A:D,4,0),0)</f>
        <v>Ignore</v>
      </c>
      <c r="B1768" s="60" t="str">
        <f>IFERROR(VLOOKUP(J1768,'TB mapping'!A:C,3,0),0)</f>
        <v>Ignore</v>
      </c>
      <c r="C1768" s="60" t="str">
        <f t="shared" si="87"/>
        <v>HEPROFIgnore</v>
      </c>
      <c r="D1768" s="60" t="str">
        <f t="shared" si="88"/>
        <v>HEPROFIgnore</v>
      </c>
      <c r="E1768" s="54" t="s">
        <v>790</v>
      </c>
      <c r="F1768" s="54" t="s">
        <v>8</v>
      </c>
      <c r="G1768" s="54" t="s">
        <v>232</v>
      </c>
      <c r="H1768" s="55">
        <v>213000</v>
      </c>
      <c r="I1768" s="54" t="s">
        <v>819</v>
      </c>
      <c r="J1768" s="55">
        <v>213143</v>
      </c>
      <c r="K1768" s="55">
        <v>0</v>
      </c>
      <c r="L1768" s="54" t="s">
        <v>820</v>
      </c>
      <c r="M1768" s="54" t="s">
        <v>793</v>
      </c>
      <c r="N1768" s="55">
        <v>0</v>
      </c>
      <c r="O1768" s="55">
        <v>48514.06</v>
      </c>
      <c r="P1768" s="55">
        <v>-51943.58</v>
      </c>
      <c r="Q1768" s="55">
        <v>0</v>
      </c>
      <c r="R1768" s="55">
        <v>-3429.52</v>
      </c>
      <c r="S1768" s="55">
        <v>0</v>
      </c>
      <c r="T1768" s="55">
        <v>0</v>
      </c>
      <c r="U1768" s="55">
        <v>48514.06</v>
      </c>
      <c r="V1768" s="55">
        <v>-51943.58</v>
      </c>
      <c r="W1768" s="55">
        <v>0</v>
      </c>
      <c r="X1768" s="55">
        <v>-3429.52</v>
      </c>
      <c r="Y1768" s="55">
        <v>0</v>
      </c>
      <c r="Z1768" s="61">
        <f t="shared" si="89"/>
        <v>-5.1943580000000005E-3</v>
      </c>
      <c r="AA1768" s="59" t="str">
        <f>HLOOKUP(F1768,'HY Financials'!$4:$4,1,0)</f>
        <v>HEPROF</v>
      </c>
    </row>
    <row r="1769" spans="1:27">
      <c r="A1769" s="60">
        <f>IFERROR(VLOOKUP(J1769,'TB mapping'!A:D,4,0),0)</f>
        <v>0</v>
      </c>
      <c r="B1769" s="60">
        <f>IFERROR(VLOOKUP(J1769,'TB mapping'!A:C,3,0),0)</f>
        <v>0</v>
      </c>
      <c r="C1769" s="60" t="str">
        <f t="shared" si="87"/>
        <v>HEPROF0</v>
      </c>
      <c r="D1769" s="60" t="str">
        <f t="shared" si="88"/>
        <v>HEPROF0</v>
      </c>
      <c r="E1769" s="54" t="s">
        <v>790</v>
      </c>
      <c r="F1769" s="54" t="s">
        <v>8</v>
      </c>
      <c r="G1769" s="54" t="s">
        <v>232</v>
      </c>
      <c r="H1769" s="55">
        <v>213000</v>
      </c>
      <c r="I1769" s="54" t="s">
        <v>819</v>
      </c>
      <c r="J1769" s="55">
        <v>213173</v>
      </c>
      <c r="K1769" s="55">
        <v>0</v>
      </c>
      <c r="L1769" s="54" t="s">
        <v>2072</v>
      </c>
      <c r="M1769" s="54" t="s">
        <v>793</v>
      </c>
      <c r="N1769" s="55">
        <v>0</v>
      </c>
      <c r="O1769" s="55">
        <v>8732.5300000000007</v>
      </c>
      <c r="P1769" s="55">
        <v>-9349.84</v>
      </c>
      <c r="Q1769" s="55">
        <v>0</v>
      </c>
      <c r="R1769" s="55">
        <v>-617.31000000000006</v>
      </c>
      <c r="S1769" s="55">
        <v>0</v>
      </c>
      <c r="T1769" s="55">
        <v>0</v>
      </c>
      <c r="U1769" s="55">
        <v>8732.5300000000007</v>
      </c>
      <c r="V1769" s="55">
        <v>-9349.84</v>
      </c>
      <c r="W1769" s="55">
        <v>0</v>
      </c>
      <c r="X1769" s="55">
        <v>-617.31000000000006</v>
      </c>
      <c r="Y1769" s="55">
        <v>0</v>
      </c>
      <c r="Z1769" s="61">
        <f t="shared" si="89"/>
        <v>-9.3498400000000003E-4</v>
      </c>
      <c r="AA1769" s="59" t="str">
        <f>HLOOKUP(F1769,'HY Financials'!$4:$4,1,0)</f>
        <v>HEPROF</v>
      </c>
    </row>
    <row r="1770" spans="1:27">
      <c r="A1770" s="60" t="str">
        <f>IFERROR(VLOOKUP(J1770,'TB mapping'!A:D,4,0),0)</f>
        <v>Ignore</v>
      </c>
      <c r="B1770" s="60" t="str">
        <f>IFERROR(VLOOKUP(J1770,'TB mapping'!A:C,3,0),0)</f>
        <v>Ignore</v>
      </c>
      <c r="C1770" s="60" t="str">
        <f t="shared" si="87"/>
        <v>HEPROFIgnore</v>
      </c>
      <c r="D1770" s="60" t="str">
        <f t="shared" si="88"/>
        <v>HEPROFIgnore</v>
      </c>
      <c r="E1770" s="54" t="s">
        <v>790</v>
      </c>
      <c r="F1770" s="54" t="s">
        <v>8</v>
      </c>
      <c r="G1770" s="54" t="s">
        <v>232</v>
      </c>
      <c r="H1770" s="55">
        <v>213000</v>
      </c>
      <c r="I1770" s="54" t="s">
        <v>819</v>
      </c>
      <c r="J1770" s="55">
        <v>213500</v>
      </c>
      <c r="K1770" s="55">
        <v>0</v>
      </c>
      <c r="L1770" s="54" t="s">
        <v>821</v>
      </c>
      <c r="M1770" s="54" t="s">
        <v>793</v>
      </c>
      <c r="N1770" s="55">
        <v>0</v>
      </c>
      <c r="O1770" s="55">
        <v>1313051.67</v>
      </c>
      <c r="P1770" s="55">
        <v>0</v>
      </c>
      <c r="Q1770" s="55">
        <v>156748.45000000001</v>
      </c>
      <c r="R1770" s="55">
        <v>0</v>
      </c>
      <c r="S1770" s="55">
        <v>1469800.12</v>
      </c>
      <c r="T1770" s="55">
        <v>0</v>
      </c>
      <c r="U1770" s="55">
        <v>1313051.67</v>
      </c>
      <c r="V1770" s="55">
        <v>0</v>
      </c>
      <c r="W1770" s="55">
        <v>156748.45000000001</v>
      </c>
      <c r="X1770" s="55">
        <v>0</v>
      </c>
      <c r="Y1770" s="55">
        <v>1469800.12</v>
      </c>
      <c r="Z1770" s="61">
        <f t="shared" si="89"/>
        <v>1.5674845E-2</v>
      </c>
      <c r="AA1770" s="59" t="str">
        <f>HLOOKUP(F1770,'HY Financials'!$4:$4,1,0)</f>
        <v>HEPROF</v>
      </c>
    </row>
    <row r="1771" spans="1:27">
      <c r="A1771" s="60" t="str">
        <f>IFERROR(VLOOKUP(J1771,'TB mapping'!A:D,4,0),0)</f>
        <v>Ignore</v>
      </c>
      <c r="B1771" s="60" t="str">
        <f>IFERROR(VLOOKUP(J1771,'TB mapping'!A:C,3,0),0)</f>
        <v>Ignore</v>
      </c>
      <c r="C1771" s="60" t="str">
        <f t="shared" si="87"/>
        <v>HEPROFIgnore</v>
      </c>
      <c r="D1771" s="60" t="str">
        <f t="shared" si="88"/>
        <v>HEPROFIgnore</v>
      </c>
      <c r="E1771" s="54" t="s">
        <v>790</v>
      </c>
      <c r="F1771" s="54" t="s">
        <v>8</v>
      </c>
      <c r="G1771" s="54" t="s">
        <v>232</v>
      </c>
      <c r="H1771" s="55">
        <v>213000</v>
      </c>
      <c r="I1771" s="54" t="s">
        <v>819</v>
      </c>
      <c r="J1771" s="55">
        <v>213504</v>
      </c>
      <c r="K1771" s="55">
        <v>0</v>
      </c>
      <c r="L1771" s="54" t="s">
        <v>822</v>
      </c>
      <c r="M1771" s="54" t="s">
        <v>793</v>
      </c>
      <c r="N1771" s="55">
        <v>0</v>
      </c>
      <c r="O1771" s="55">
        <v>26309.71</v>
      </c>
      <c r="P1771" s="55">
        <v>0</v>
      </c>
      <c r="Q1771" s="55">
        <v>0</v>
      </c>
      <c r="R1771" s="55">
        <v>0</v>
      </c>
      <c r="S1771" s="55">
        <v>26309.71</v>
      </c>
      <c r="T1771" s="55">
        <v>0</v>
      </c>
      <c r="U1771" s="55">
        <v>26309.71</v>
      </c>
      <c r="V1771" s="55">
        <v>0</v>
      </c>
      <c r="W1771" s="55">
        <v>0</v>
      </c>
      <c r="X1771" s="55">
        <v>0</v>
      </c>
      <c r="Y1771" s="55">
        <v>26309.71</v>
      </c>
      <c r="Z1771" s="61">
        <f t="shared" si="89"/>
        <v>0</v>
      </c>
      <c r="AA1771" s="59" t="str">
        <f>HLOOKUP(F1771,'HY Financials'!$4:$4,1,0)</f>
        <v>HEPROF</v>
      </c>
    </row>
    <row r="1772" spans="1:27">
      <c r="A1772" s="60" t="str">
        <f>IFERROR(VLOOKUP(J1772,'TB mapping'!A:D,4,0),0)</f>
        <v>Ignore</v>
      </c>
      <c r="B1772" s="60" t="str">
        <f>IFERROR(VLOOKUP(J1772,'TB mapping'!A:C,3,0),0)</f>
        <v>Ignore</v>
      </c>
      <c r="C1772" s="60" t="str">
        <f t="shared" si="87"/>
        <v>HEPROFIgnore</v>
      </c>
      <c r="D1772" s="60" t="str">
        <f t="shared" si="88"/>
        <v>HEPROFIgnore</v>
      </c>
      <c r="E1772" s="54" t="s">
        <v>790</v>
      </c>
      <c r="F1772" s="54" t="s">
        <v>8</v>
      </c>
      <c r="G1772" s="54" t="s">
        <v>232</v>
      </c>
      <c r="H1772" s="55">
        <v>301000</v>
      </c>
      <c r="I1772" s="54" t="s">
        <v>823</v>
      </c>
      <c r="J1772" s="55">
        <v>310000</v>
      </c>
      <c r="K1772" s="55">
        <v>0</v>
      </c>
      <c r="L1772" s="54" t="s">
        <v>824</v>
      </c>
      <c r="M1772" s="54" t="s">
        <v>793</v>
      </c>
      <c r="N1772" s="55">
        <v>0</v>
      </c>
      <c r="O1772" s="55">
        <v>465523835.31</v>
      </c>
      <c r="P1772" s="55">
        <v>0</v>
      </c>
      <c r="Q1772" s="55">
        <v>4497412.4400000004</v>
      </c>
      <c r="R1772" s="55">
        <v>0</v>
      </c>
      <c r="S1772" s="55">
        <v>470021247.75</v>
      </c>
      <c r="T1772" s="55">
        <v>0</v>
      </c>
      <c r="U1772" s="55">
        <v>465523835.31</v>
      </c>
      <c r="V1772" s="55">
        <v>0</v>
      </c>
      <c r="W1772" s="55">
        <v>4497412.4400000004</v>
      </c>
      <c r="X1772" s="55">
        <v>0</v>
      </c>
      <c r="Y1772" s="55">
        <v>470021247.75</v>
      </c>
      <c r="Z1772" s="61">
        <f t="shared" si="89"/>
        <v>47.002124774999999</v>
      </c>
      <c r="AA1772" s="59" t="str">
        <f>HLOOKUP(F1772,'HY Financials'!$4:$4,1,0)</f>
        <v>HEPROF</v>
      </c>
    </row>
    <row r="1773" spans="1:27">
      <c r="A1773" s="60" t="str">
        <f>IFERROR(VLOOKUP(J1773,'TB mapping'!A:D,4,0),0)</f>
        <v>Ignore</v>
      </c>
      <c r="B1773" s="60" t="str">
        <f>IFERROR(VLOOKUP(J1773,'TB mapping'!A:C,3,0),0)</f>
        <v>Ignore</v>
      </c>
      <c r="C1773" s="60" t="str">
        <f t="shared" si="87"/>
        <v>HEPROFIgnore</v>
      </c>
      <c r="D1773" s="60" t="str">
        <f t="shared" si="88"/>
        <v>HEPROFIgnore</v>
      </c>
      <c r="E1773" s="54" t="s">
        <v>790</v>
      </c>
      <c r="F1773" s="54" t="s">
        <v>8</v>
      </c>
      <c r="G1773" s="54" t="s">
        <v>232</v>
      </c>
      <c r="H1773" s="55">
        <v>303000</v>
      </c>
      <c r="I1773" s="54" t="s">
        <v>825</v>
      </c>
      <c r="J1773" s="55">
        <v>303207</v>
      </c>
      <c r="K1773" s="55">
        <v>0</v>
      </c>
      <c r="L1773" s="54" t="s">
        <v>826</v>
      </c>
      <c r="M1773" s="54" t="s">
        <v>793</v>
      </c>
      <c r="N1773" s="55">
        <v>-291477983.41000003</v>
      </c>
      <c r="O1773" s="55">
        <v>0</v>
      </c>
      <c r="P1773" s="55">
        <v>0</v>
      </c>
      <c r="Q1773" s="55">
        <v>14295634.92</v>
      </c>
      <c r="R1773" s="55">
        <v>-277182348.49000001</v>
      </c>
      <c r="S1773" s="55">
        <v>0</v>
      </c>
      <c r="T1773" s="55">
        <v>-291477983.41000003</v>
      </c>
      <c r="U1773" s="55">
        <v>0</v>
      </c>
      <c r="V1773" s="55">
        <v>0</v>
      </c>
      <c r="W1773" s="55">
        <v>14295634.92</v>
      </c>
      <c r="X1773" s="55">
        <v>-277182348.49000001</v>
      </c>
      <c r="Y1773" s="55">
        <v>0</v>
      </c>
      <c r="Z1773" s="61">
        <f t="shared" si="89"/>
        <v>1.429563492</v>
      </c>
      <c r="AA1773" s="59" t="str">
        <f>HLOOKUP(F1773,'HY Financials'!$4:$4,1,0)</f>
        <v>HEPROF</v>
      </c>
    </row>
    <row r="1774" spans="1:27">
      <c r="A1774" s="60" t="str">
        <f>IFERROR(VLOOKUP(J1774,'TB mapping'!A:D,4,0),0)</f>
        <v>Ignore</v>
      </c>
      <c r="B1774" s="60" t="str">
        <f>IFERROR(VLOOKUP(J1774,'TB mapping'!A:C,3,0),0)</f>
        <v>Ignore</v>
      </c>
      <c r="C1774" s="60" t="str">
        <f t="shared" si="87"/>
        <v>HEPROFIgnore</v>
      </c>
      <c r="D1774" s="60" t="str">
        <f t="shared" si="88"/>
        <v>HEPROFIgnore</v>
      </c>
      <c r="E1774" s="54" t="s">
        <v>790</v>
      </c>
      <c r="F1774" s="54" t="s">
        <v>8</v>
      </c>
      <c r="G1774" s="54" t="s">
        <v>232</v>
      </c>
      <c r="H1774" s="55">
        <v>303000</v>
      </c>
      <c r="I1774" s="54" t="s">
        <v>825</v>
      </c>
      <c r="J1774" s="55">
        <v>303209</v>
      </c>
      <c r="K1774" s="55">
        <v>0</v>
      </c>
      <c r="L1774" s="54" t="s">
        <v>1064</v>
      </c>
      <c r="M1774" s="54" t="s">
        <v>793</v>
      </c>
      <c r="N1774" s="55">
        <v>-535053277.10000002</v>
      </c>
      <c r="O1774" s="55">
        <v>0</v>
      </c>
      <c r="P1774" s="55">
        <v>-5919467.3600000003</v>
      </c>
      <c r="Q1774" s="55">
        <v>0</v>
      </c>
      <c r="R1774" s="55">
        <v>-540972744.46000004</v>
      </c>
      <c r="S1774" s="55">
        <v>0</v>
      </c>
      <c r="T1774" s="55">
        <v>-535053277.10000002</v>
      </c>
      <c r="U1774" s="55">
        <v>0</v>
      </c>
      <c r="V1774" s="55">
        <v>-5919467.3600000003</v>
      </c>
      <c r="W1774" s="55">
        <v>0</v>
      </c>
      <c r="X1774" s="55">
        <v>-540972744.46000004</v>
      </c>
      <c r="Y1774" s="55">
        <v>0</v>
      </c>
      <c r="Z1774" s="61">
        <f t="shared" si="89"/>
        <v>-0.59194673600000003</v>
      </c>
      <c r="AA1774" s="59" t="str">
        <f>HLOOKUP(F1774,'HY Financials'!$4:$4,1,0)</f>
        <v>HEPROF</v>
      </c>
    </row>
    <row r="1775" spans="1:27">
      <c r="A1775" s="60" t="str">
        <f>IFERROR(VLOOKUP(J1775,'TB mapping'!A:D,4,0),0)</f>
        <v>Ignore</v>
      </c>
      <c r="B1775" s="60" t="str">
        <f>IFERROR(VLOOKUP(J1775,'TB mapping'!A:C,3,0),0)</f>
        <v>Ignore</v>
      </c>
      <c r="C1775" s="60" t="str">
        <f t="shared" si="87"/>
        <v>HEPROFIgnore</v>
      </c>
      <c r="D1775" s="60" t="str">
        <f t="shared" si="88"/>
        <v>HEPROFIgnore</v>
      </c>
      <c r="E1775" s="54" t="s">
        <v>790</v>
      </c>
      <c r="F1775" s="54" t="s">
        <v>8</v>
      </c>
      <c r="G1775" s="54" t="s">
        <v>232</v>
      </c>
      <c r="H1775" s="55">
        <v>303000</v>
      </c>
      <c r="I1775" s="54" t="s">
        <v>825</v>
      </c>
      <c r="J1775" s="55">
        <v>303245</v>
      </c>
      <c r="K1775" s="55">
        <v>0</v>
      </c>
      <c r="L1775" s="54" t="s">
        <v>880</v>
      </c>
      <c r="M1775" s="54" t="s">
        <v>793</v>
      </c>
      <c r="N1775" s="55">
        <v>0</v>
      </c>
      <c r="O1775" s="55">
        <v>6314919.3700000001</v>
      </c>
      <c r="P1775" s="55">
        <v>0</v>
      </c>
      <c r="Q1775" s="55">
        <v>762309.24</v>
      </c>
      <c r="R1775" s="55">
        <v>0</v>
      </c>
      <c r="S1775" s="55">
        <v>7077228.6100000003</v>
      </c>
      <c r="T1775" s="55">
        <v>0</v>
      </c>
      <c r="U1775" s="55">
        <v>6314919.3700000001</v>
      </c>
      <c r="V1775" s="55">
        <v>0</v>
      </c>
      <c r="W1775" s="55">
        <v>762309.24</v>
      </c>
      <c r="X1775" s="55">
        <v>0</v>
      </c>
      <c r="Y1775" s="55">
        <v>7077228.6100000003</v>
      </c>
      <c r="Z1775" s="61">
        <f t="shared" si="89"/>
        <v>7.6230924000000005E-2</v>
      </c>
      <c r="AA1775" s="59" t="str">
        <f>HLOOKUP(F1775,'HY Financials'!$4:$4,1,0)</f>
        <v>HEPROF</v>
      </c>
    </row>
    <row r="1776" spans="1:27">
      <c r="A1776" s="60" t="str">
        <f>IFERROR(VLOOKUP(J1776,'TB mapping'!A:D,4,0),0)</f>
        <v>Ignore</v>
      </c>
      <c r="B1776" s="60" t="str">
        <f>IFERROR(VLOOKUP(J1776,'TB mapping'!A:C,3,0),0)</f>
        <v>Ignore</v>
      </c>
      <c r="C1776" s="60" t="str">
        <f t="shared" si="87"/>
        <v>HEPROFIgnore</v>
      </c>
      <c r="D1776" s="60" t="str">
        <f t="shared" si="88"/>
        <v>HEPROFIgnore</v>
      </c>
      <c r="E1776" s="54" t="s">
        <v>790</v>
      </c>
      <c r="F1776" s="54" t="s">
        <v>8</v>
      </c>
      <c r="G1776" s="54" t="s">
        <v>232</v>
      </c>
      <c r="H1776" s="55">
        <v>303000</v>
      </c>
      <c r="I1776" s="54" t="s">
        <v>825</v>
      </c>
      <c r="J1776" s="55">
        <v>303246</v>
      </c>
      <c r="K1776" s="55">
        <v>0</v>
      </c>
      <c r="L1776" s="54" t="s">
        <v>1065</v>
      </c>
      <c r="M1776" s="54" t="s">
        <v>793</v>
      </c>
      <c r="N1776" s="55">
        <v>0</v>
      </c>
      <c r="O1776" s="55">
        <v>406366.49</v>
      </c>
      <c r="P1776" s="55">
        <v>0</v>
      </c>
      <c r="Q1776" s="55">
        <v>30904.94</v>
      </c>
      <c r="R1776" s="55">
        <v>0</v>
      </c>
      <c r="S1776" s="55">
        <v>437271.43</v>
      </c>
      <c r="T1776" s="55">
        <v>0</v>
      </c>
      <c r="U1776" s="55">
        <v>406366.49</v>
      </c>
      <c r="V1776" s="55">
        <v>0</v>
      </c>
      <c r="W1776" s="55">
        <v>30904.94</v>
      </c>
      <c r="X1776" s="55">
        <v>0</v>
      </c>
      <c r="Y1776" s="55">
        <v>437271.43</v>
      </c>
      <c r="Z1776" s="61">
        <f t="shared" si="89"/>
        <v>3.0904940000000001E-3</v>
      </c>
      <c r="AA1776" s="59" t="str">
        <f>HLOOKUP(F1776,'HY Financials'!$4:$4,1,0)</f>
        <v>HEPROF</v>
      </c>
    </row>
    <row r="1777" spans="1:30">
      <c r="A1777" s="60" t="str">
        <f>IFERROR(VLOOKUP(J1777,'TB mapping'!A:D,4,0),0)</f>
        <v>Ignore</v>
      </c>
      <c r="B1777" s="60" t="str">
        <f>IFERROR(VLOOKUP(J1777,'TB mapping'!A:C,3,0),0)</f>
        <v>Ignore</v>
      </c>
      <c r="C1777" s="60" t="str">
        <f t="shared" si="87"/>
        <v>HEPROFIgnore</v>
      </c>
      <c r="D1777" s="60" t="str">
        <f t="shared" si="88"/>
        <v>HEPROFIgnore</v>
      </c>
      <c r="E1777" s="54" t="s">
        <v>790</v>
      </c>
      <c r="F1777" s="54" t="s">
        <v>8</v>
      </c>
      <c r="G1777" s="54" t="s">
        <v>232</v>
      </c>
      <c r="H1777" s="55">
        <v>303000</v>
      </c>
      <c r="I1777" s="54" t="s">
        <v>825</v>
      </c>
      <c r="J1777" s="55">
        <v>390000</v>
      </c>
      <c r="K1777" s="55">
        <v>0</v>
      </c>
      <c r="L1777" s="54" t="s">
        <v>827</v>
      </c>
      <c r="M1777" s="54" t="s">
        <v>793</v>
      </c>
      <c r="N1777" s="55">
        <v>0</v>
      </c>
      <c r="O1777" s="55">
        <v>134437454.74000001</v>
      </c>
      <c r="P1777" s="55">
        <v>0</v>
      </c>
      <c r="Q1777" s="55">
        <v>0</v>
      </c>
      <c r="R1777" s="55">
        <v>0</v>
      </c>
      <c r="S1777" s="55">
        <v>134437454.74000001</v>
      </c>
      <c r="T1777" s="55">
        <v>0</v>
      </c>
      <c r="U1777" s="55">
        <v>134437454.74000001</v>
      </c>
      <c r="V1777" s="55">
        <v>0</v>
      </c>
      <c r="W1777" s="55">
        <v>0</v>
      </c>
      <c r="X1777" s="55">
        <v>0</v>
      </c>
      <c r="Y1777" s="55">
        <v>134437454.74000001</v>
      </c>
      <c r="Z1777" s="61">
        <f t="shared" si="89"/>
        <v>0</v>
      </c>
      <c r="AA1777" s="59" t="str">
        <f>HLOOKUP(F1777,'HY Financials'!$4:$4,1,0)</f>
        <v>HEPROF</v>
      </c>
    </row>
    <row r="1778" spans="1:30">
      <c r="A1778" s="60" t="str">
        <f>IFERROR(VLOOKUP(J1778,'TB mapping'!A:D,4,0),0)</f>
        <v>Ignore</v>
      </c>
      <c r="B1778" s="60" t="str">
        <f>IFERROR(VLOOKUP(J1778,'TB mapping'!A:C,3,0),0)</f>
        <v>Ignore</v>
      </c>
      <c r="C1778" s="60" t="str">
        <f t="shared" si="87"/>
        <v>HEPROFIgnore</v>
      </c>
      <c r="D1778" s="60" t="str">
        <f t="shared" si="88"/>
        <v>HEPROFIgnore</v>
      </c>
      <c r="E1778" s="54" t="s">
        <v>790</v>
      </c>
      <c r="F1778" s="54" t="s">
        <v>8</v>
      </c>
      <c r="G1778" s="54" t="s">
        <v>232</v>
      </c>
      <c r="H1778" s="55">
        <v>303000</v>
      </c>
      <c r="I1778" s="54" t="s">
        <v>825</v>
      </c>
      <c r="J1778" s="55">
        <v>390405</v>
      </c>
      <c r="K1778" s="55">
        <v>0</v>
      </c>
      <c r="L1778" s="54" t="s">
        <v>828</v>
      </c>
      <c r="M1778" s="54" t="s">
        <v>793</v>
      </c>
      <c r="N1778" s="55">
        <v>-70228625.099999994</v>
      </c>
      <c r="O1778" s="55">
        <v>0</v>
      </c>
      <c r="P1778" s="55">
        <v>0</v>
      </c>
      <c r="Q1778" s="55">
        <v>0</v>
      </c>
      <c r="R1778" s="55">
        <v>-70228625.099999994</v>
      </c>
      <c r="S1778" s="55">
        <v>0</v>
      </c>
      <c r="T1778" s="55">
        <v>-70228625.099999994</v>
      </c>
      <c r="U1778" s="55">
        <v>0</v>
      </c>
      <c r="V1778" s="55">
        <v>0</v>
      </c>
      <c r="W1778" s="55">
        <v>0</v>
      </c>
      <c r="X1778" s="55">
        <v>-70228625.099999994</v>
      </c>
      <c r="Y1778" s="55">
        <v>0</v>
      </c>
      <c r="Z1778" s="61">
        <f t="shared" si="89"/>
        <v>0</v>
      </c>
      <c r="AA1778" s="59" t="str">
        <f>HLOOKUP(F1778,'HY Financials'!$4:$4,1,0)</f>
        <v>HEPROF</v>
      </c>
    </row>
    <row r="1779" spans="1:30">
      <c r="A1779" s="60" t="str">
        <f>IFERROR(VLOOKUP(J1779,'TB mapping'!A:D,4,0),0)</f>
        <v>Ignore</v>
      </c>
      <c r="B1779" s="60" t="str">
        <f>IFERROR(VLOOKUP(J1779,'TB mapping'!A:C,3,0),0)</f>
        <v>Ignore</v>
      </c>
      <c r="C1779" s="60" t="str">
        <f t="shared" si="87"/>
        <v>HEPROFIgnore</v>
      </c>
      <c r="D1779" s="60" t="str">
        <f t="shared" si="88"/>
        <v>HEPROFIgnore</v>
      </c>
      <c r="E1779" s="54" t="s">
        <v>790</v>
      </c>
      <c r="F1779" s="54" t="s">
        <v>8</v>
      </c>
      <c r="G1779" s="54" t="s">
        <v>232</v>
      </c>
      <c r="H1779" s="55">
        <v>303000</v>
      </c>
      <c r="I1779" s="54" t="s">
        <v>825</v>
      </c>
      <c r="J1779" s="55">
        <v>390406</v>
      </c>
      <c r="K1779" s="55">
        <v>0</v>
      </c>
      <c r="L1779" s="54" t="s">
        <v>1148</v>
      </c>
      <c r="M1779" s="54" t="s">
        <v>793</v>
      </c>
      <c r="N1779" s="55">
        <v>-2901.79</v>
      </c>
      <c r="O1779" s="55">
        <v>0</v>
      </c>
      <c r="P1779" s="55">
        <v>0</v>
      </c>
      <c r="Q1779" s="55">
        <v>0</v>
      </c>
      <c r="R1779" s="55">
        <v>-2901.79</v>
      </c>
      <c r="S1779" s="55">
        <v>0</v>
      </c>
      <c r="T1779" s="55">
        <v>-2901.79</v>
      </c>
      <c r="U1779" s="55">
        <v>0</v>
      </c>
      <c r="V1779" s="55">
        <v>0</v>
      </c>
      <c r="W1779" s="55">
        <v>0</v>
      </c>
      <c r="X1779" s="55">
        <v>-2901.79</v>
      </c>
      <c r="Y1779" s="55">
        <v>0</v>
      </c>
      <c r="Z1779" s="61">
        <f t="shared" si="89"/>
        <v>0</v>
      </c>
      <c r="AA1779" s="59" t="str">
        <f>HLOOKUP(F1779,'HY Financials'!$4:$4,1,0)</f>
        <v>HEPROF</v>
      </c>
    </row>
    <row r="1780" spans="1:30">
      <c r="A1780" s="60" t="str">
        <f>IFERROR(VLOOKUP(J1780,'TB mapping'!A:D,4,0),0)</f>
        <v>Ignore</v>
      </c>
      <c r="B1780" s="60" t="str">
        <f>IFERROR(VLOOKUP(J1780,'TB mapping'!A:C,3,0),0)</f>
        <v>Ignore</v>
      </c>
      <c r="C1780" s="60" t="str">
        <f t="shared" si="87"/>
        <v>HEPROFIgnore</v>
      </c>
      <c r="D1780" s="60" t="str">
        <f t="shared" si="88"/>
        <v>HEPROFIgnore</v>
      </c>
      <c r="E1780" s="54" t="s">
        <v>790</v>
      </c>
      <c r="F1780" s="54" t="s">
        <v>8</v>
      </c>
      <c r="G1780" s="54" t="s">
        <v>232</v>
      </c>
      <c r="H1780" s="55">
        <v>303000</v>
      </c>
      <c r="I1780" s="54" t="s">
        <v>825</v>
      </c>
      <c r="J1780" s="55">
        <v>390407</v>
      </c>
      <c r="K1780" s="55">
        <v>0</v>
      </c>
      <c r="L1780" s="54" t="s">
        <v>829</v>
      </c>
      <c r="M1780" s="54" t="s">
        <v>793</v>
      </c>
      <c r="N1780" s="55">
        <v>0</v>
      </c>
      <c r="O1780" s="55">
        <v>542204449.14999998</v>
      </c>
      <c r="P1780" s="55">
        <v>0</v>
      </c>
      <c r="Q1780" s="55">
        <v>0</v>
      </c>
      <c r="R1780" s="55">
        <v>0</v>
      </c>
      <c r="S1780" s="55">
        <v>542204449.14999998</v>
      </c>
      <c r="T1780" s="55">
        <v>0</v>
      </c>
      <c r="U1780" s="55">
        <v>542204449.14999998</v>
      </c>
      <c r="V1780" s="55">
        <v>0</v>
      </c>
      <c r="W1780" s="55">
        <v>0</v>
      </c>
      <c r="X1780" s="55">
        <v>0</v>
      </c>
      <c r="Y1780" s="55">
        <v>542204449.14999998</v>
      </c>
      <c r="Z1780" s="61">
        <f t="shared" si="89"/>
        <v>0</v>
      </c>
      <c r="AA1780" s="59" t="str">
        <f>HLOOKUP(F1780,'HY Financials'!$4:$4,1,0)</f>
        <v>HEPROF</v>
      </c>
    </row>
    <row r="1781" spans="1:30">
      <c r="A1781" s="60" t="str">
        <f>IFERROR(VLOOKUP(J1781,'TB mapping'!A:D,4,0),0)</f>
        <v>Ignore</v>
      </c>
      <c r="B1781" s="60" t="str">
        <f>IFERROR(VLOOKUP(J1781,'TB mapping'!A:C,3,0),0)</f>
        <v>Ignore</v>
      </c>
      <c r="C1781" s="60" t="str">
        <f t="shared" si="87"/>
        <v>HEPROFIgnore</v>
      </c>
      <c r="D1781" s="60" t="str">
        <f t="shared" si="88"/>
        <v>HEPROFIgnore</v>
      </c>
      <c r="E1781" s="54" t="s">
        <v>790</v>
      </c>
      <c r="F1781" s="54" t="s">
        <v>8</v>
      </c>
      <c r="G1781" s="54" t="s">
        <v>232</v>
      </c>
      <c r="H1781" s="55">
        <v>303000</v>
      </c>
      <c r="I1781" s="54" t="s">
        <v>825</v>
      </c>
      <c r="J1781" s="55">
        <v>390409</v>
      </c>
      <c r="K1781" s="55">
        <v>0</v>
      </c>
      <c r="L1781" s="54" t="s">
        <v>830</v>
      </c>
      <c r="M1781" s="54" t="s">
        <v>793</v>
      </c>
      <c r="N1781" s="55">
        <v>0</v>
      </c>
      <c r="O1781" s="55">
        <v>283489883.63</v>
      </c>
      <c r="P1781" s="55">
        <v>0</v>
      </c>
      <c r="Q1781" s="55">
        <v>0</v>
      </c>
      <c r="R1781" s="55">
        <v>0</v>
      </c>
      <c r="S1781" s="55">
        <v>283489883.63</v>
      </c>
      <c r="T1781" s="55">
        <v>0</v>
      </c>
      <c r="U1781" s="55">
        <v>283489883.63</v>
      </c>
      <c r="V1781" s="55">
        <v>0</v>
      </c>
      <c r="W1781" s="55">
        <v>0</v>
      </c>
      <c r="X1781" s="55">
        <v>0</v>
      </c>
      <c r="Y1781" s="55">
        <v>283489883.63</v>
      </c>
      <c r="Z1781" s="61">
        <f t="shared" si="89"/>
        <v>0</v>
      </c>
      <c r="AA1781" s="59" t="str">
        <f>HLOOKUP(F1781,'HY Financials'!$4:$4,1,0)</f>
        <v>HEPROF</v>
      </c>
    </row>
    <row r="1782" spans="1:30">
      <c r="A1782" s="60" t="str">
        <f>IFERROR(VLOOKUP(J1782,'TB mapping'!A:D,4,0),0)</f>
        <v>Ignore</v>
      </c>
      <c r="B1782" s="60" t="str">
        <f>IFERROR(VLOOKUP(J1782,'TB mapping'!A:C,3,0),0)</f>
        <v>Ignore</v>
      </c>
      <c r="C1782" s="60" t="str">
        <f t="shared" si="87"/>
        <v>HEPROFIgnore</v>
      </c>
      <c r="D1782" s="60" t="str">
        <f t="shared" si="88"/>
        <v>HEPROFIgnore</v>
      </c>
      <c r="E1782" s="54" t="s">
        <v>790</v>
      </c>
      <c r="F1782" s="54" t="s">
        <v>8</v>
      </c>
      <c r="G1782" s="54" t="s">
        <v>232</v>
      </c>
      <c r="H1782" s="55">
        <v>303000</v>
      </c>
      <c r="I1782" s="54" t="s">
        <v>825</v>
      </c>
      <c r="J1782" s="55">
        <v>390445</v>
      </c>
      <c r="K1782" s="55">
        <v>0</v>
      </c>
      <c r="L1782" s="54" t="s">
        <v>881</v>
      </c>
      <c r="M1782" s="54" t="s">
        <v>793</v>
      </c>
      <c r="N1782" s="55">
        <v>0</v>
      </c>
      <c r="O1782" s="55">
        <v>4604148.62</v>
      </c>
      <c r="P1782" s="55">
        <v>0</v>
      </c>
      <c r="Q1782" s="55">
        <v>0</v>
      </c>
      <c r="R1782" s="55">
        <v>0</v>
      </c>
      <c r="S1782" s="55">
        <v>4604148.62</v>
      </c>
      <c r="T1782" s="55">
        <v>0</v>
      </c>
      <c r="U1782" s="55">
        <v>4604148.62</v>
      </c>
      <c r="V1782" s="55">
        <v>0</v>
      </c>
      <c r="W1782" s="55">
        <v>0</v>
      </c>
      <c r="X1782" s="55">
        <v>0</v>
      </c>
      <c r="Y1782" s="55">
        <v>4604148.62</v>
      </c>
      <c r="Z1782" s="61">
        <f t="shared" si="89"/>
        <v>0</v>
      </c>
      <c r="AA1782" s="59" t="str">
        <f>HLOOKUP(F1782,'HY Financials'!$4:$4,1,0)</f>
        <v>HEPROF</v>
      </c>
    </row>
    <row r="1783" spans="1:30">
      <c r="A1783" s="60" t="str">
        <f>IFERROR(VLOOKUP(J1783,'TB mapping'!A:D,4,0),0)</f>
        <v>Ignore</v>
      </c>
      <c r="B1783" s="60" t="str">
        <f>IFERROR(VLOOKUP(J1783,'TB mapping'!A:C,3,0),0)</f>
        <v>Ignore</v>
      </c>
      <c r="C1783" s="60" t="str">
        <f t="shared" si="87"/>
        <v>HEPROFIgnore</v>
      </c>
      <c r="D1783" s="60" t="str">
        <f t="shared" si="88"/>
        <v>HEPROFIgnore</v>
      </c>
      <c r="E1783" s="54" t="s">
        <v>790</v>
      </c>
      <c r="F1783" s="54" t="s">
        <v>8</v>
      </c>
      <c r="G1783" s="54" t="s">
        <v>232</v>
      </c>
      <c r="H1783" s="55">
        <v>303000</v>
      </c>
      <c r="I1783" s="54" t="s">
        <v>825</v>
      </c>
      <c r="J1783" s="55">
        <v>390446</v>
      </c>
      <c r="K1783" s="55">
        <v>0</v>
      </c>
      <c r="L1783" s="54" t="s">
        <v>1066</v>
      </c>
      <c r="M1783" s="54" t="s">
        <v>793</v>
      </c>
      <c r="N1783" s="55">
        <v>-815997.86</v>
      </c>
      <c r="O1783" s="55">
        <v>0</v>
      </c>
      <c r="P1783" s="55">
        <v>0</v>
      </c>
      <c r="Q1783" s="55">
        <v>0</v>
      </c>
      <c r="R1783" s="55">
        <v>-815997.86</v>
      </c>
      <c r="S1783" s="55">
        <v>0</v>
      </c>
      <c r="T1783" s="55">
        <v>-815997.86</v>
      </c>
      <c r="U1783" s="55">
        <v>0</v>
      </c>
      <c r="V1783" s="55">
        <v>0</v>
      </c>
      <c r="W1783" s="55">
        <v>0</v>
      </c>
      <c r="X1783" s="55">
        <v>-815997.86</v>
      </c>
      <c r="Y1783" s="55">
        <v>0</v>
      </c>
      <c r="Z1783" s="61">
        <f t="shared" si="89"/>
        <v>0</v>
      </c>
      <c r="AA1783" s="59" t="str">
        <f>HLOOKUP(F1783,'HY Financials'!$4:$4,1,0)</f>
        <v>HEPROF</v>
      </c>
    </row>
    <row r="1784" spans="1:30">
      <c r="A1784" s="60">
        <f>IFERROR(VLOOKUP(J1784,'TB mapping'!A:D,4,0),0)</f>
        <v>0</v>
      </c>
      <c r="B1784" s="60">
        <f>IFERROR(VLOOKUP(J1784,'TB mapping'!A:C,3,0),0)</f>
        <v>5.3</v>
      </c>
      <c r="C1784" s="60" t="str">
        <f t="shared" si="87"/>
        <v>HEPROF0</v>
      </c>
      <c r="D1784" s="60" t="str">
        <f t="shared" si="88"/>
        <v>HEPROF5.3</v>
      </c>
      <c r="E1784" s="54" t="s">
        <v>790</v>
      </c>
      <c r="F1784" s="54" t="s">
        <v>8</v>
      </c>
      <c r="G1784" s="54" t="s">
        <v>232</v>
      </c>
      <c r="H1784" s="55">
        <v>410000</v>
      </c>
      <c r="I1784" s="54" t="s">
        <v>931</v>
      </c>
      <c r="J1784" s="55">
        <v>411100</v>
      </c>
      <c r="K1784" s="55">
        <v>0</v>
      </c>
      <c r="L1784" s="54" t="s">
        <v>996</v>
      </c>
      <c r="M1784" s="54" t="s">
        <v>793</v>
      </c>
      <c r="N1784" s="55">
        <v>0</v>
      </c>
      <c r="O1784" s="55">
        <v>92268907.150000006</v>
      </c>
      <c r="P1784" s="55">
        <v>0</v>
      </c>
      <c r="Q1784" s="55">
        <v>66009854.439999998</v>
      </c>
      <c r="R1784" s="55">
        <v>0</v>
      </c>
      <c r="S1784" s="55">
        <v>158278761.59</v>
      </c>
      <c r="T1784" s="55">
        <v>0</v>
      </c>
      <c r="U1784" s="55">
        <v>92268907.150000006</v>
      </c>
      <c r="V1784" s="55">
        <v>0</v>
      </c>
      <c r="W1784" s="55">
        <v>66009854.439999998</v>
      </c>
      <c r="X1784" s="55">
        <v>0</v>
      </c>
      <c r="Y1784" s="55">
        <v>158278761.59</v>
      </c>
      <c r="Z1784" s="61">
        <f t="shared" si="89"/>
        <v>6.600985444</v>
      </c>
      <c r="AA1784" s="59" t="str">
        <f>HLOOKUP(F1784,'HY Financials'!$4:$4,1,0)</f>
        <v>HEPROF</v>
      </c>
    </row>
    <row r="1785" spans="1:30">
      <c r="A1785" s="60">
        <f>IFERROR(VLOOKUP(J1785,'TB mapping'!A:D,4,0),0)</f>
        <v>0</v>
      </c>
      <c r="B1785" s="60" t="str">
        <f>IFERROR(VLOOKUP(J1785,'TB mapping'!A:C,3,0),0)</f>
        <v>ignore</v>
      </c>
      <c r="C1785" s="60" t="str">
        <f t="shared" si="87"/>
        <v>HEPROF0</v>
      </c>
      <c r="D1785" s="60" t="str">
        <f t="shared" si="88"/>
        <v>HEPROFignore</v>
      </c>
      <c r="E1785" s="54" t="s">
        <v>790</v>
      </c>
      <c r="F1785" s="54" t="s">
        <v>8</v>
      </c>
      <c r="G1785" s="54" t="s">
        <v>232</v>
      </c>
      <c r="H1785" s="55">
        <v>430000</v>
      </c>
      <c r="I1785" s="54" t="s">
        <v>831</v>
      </c>
      <c r="J1785" s="55">
        <v>431100</v>
      </c>
      <c r="K1785" s="55">
        <v>0</v>
      </c>
      <c r="L1785" s="54" t="s">
        <v>997</v>
      </c>
      <c r="M1785" s="54" t="s">
        <v>793</v>
      </c>
      <c r="N1785" s="55">
        <v>0</v>
      </c>
      <c r="O1785" s="55">
        <v>494372777.69</v>
      </c>
      <c r="P1785" s="55">
        <v>-82684562.620000005</v>
      </c>
      <c r="Q1785" s="55">
        <v>0</v>
      </c>
      <c r="R1785" s="55">
        <v>0</v>
      </c>
      <c r="S1785" s="55">
        <v>411688215.06999999</v>
      </c>
      <c r="T1785" s="55">
        <v>0</v>
      </c>
      <c r="U1785" s="55">
        <v>494372777.69</v>
      </c>
      <c r="V1785" s="55">
        <v>-82684562.620000005</v>
      </c>
      <c r="W1785" s="55">
        <v>0</v>
      </c>
      <c r="X1785" s="55">
        <v>0</v>
      </c>
      <c r="Y1785" s="55">
        <v>411688215.06999999</v>
      </c>
      <c r="Z1785" s="61">
        <f t="shared" si="89"/>
        <v>-8.2684562620000008</v>
      </c>
      <c r="AA1785" s="59" t="str">
        <f>HLOOKUP(F1785,'HY Financials'!$4:$4,1,0)</f>
        <v>HEPROF</v>
      </c>
    </row>
    <row r="1786" spans="1:30">
      <c r="A1786" s="60">
        <f>IFERROR(VLOOKUP(J1786,'TB mapping'!A:D,4,0),0)</f>
        <v>0</v>
      </c>
      <c r="B1786" s="60">
        <f>IFERROR(VLOOKUP(J1786,'TB mapping'!A:C,3,0),0)</f>
        <v>5.0999999999999996</v>
      </c>
      <c r="C1786" s="60" t="str">
        <f t="shared" si="87"/>
        <v>HEPROF0</v>
      </c>
      <c r="D1786" s="60" t="str">
        <f t="shared" si="88"/>
        <v>HEPROF5.1</v>
      </c>
      <c r="E1786" s="54" t="s">
        <v>790</v>
      </c>
      <c r="F1786" s="54" t="s">
        <v>8</v>
      </c>
      <c r="G1786" s="54" t="s">
        <v>232</v>
      </c>
      <c r="H1786" s="55">
        <v>450000</v>
      </c>
      <c r="I1786" s="54" t="s">
        <v>834</v>
      </c>
      <c r="J1786" s="55">
        <v>451100</v>
      </c>
      <c r="K1786" s="55">
        <v>0</v>
      </c>
      <c r="L1786" s="54" t="s">
        <v>998</v>
      </c>
      <c r="M1786" s="54" t="s">
        <v>793</v>
      </c>
      <c r="N1786" s="55">
        <v>0</v>
      </c>
      <c r="O1786" s="55">
        <v>9079571.5</v>
      </c>
      <c r="P1786" s="55">
        <v>0</v>
      </c>
      <c r="Q1786" s="55">
        <v>4285932</v>
      </c>
      <c r="R1786" s="55">
        <v>0</v>
      </c>
      <c r="S1786" s="55">
        <v>13365503.5</v>
      </c>
      <c r="T1786" s="55">
        <v>0</v>
      </c>
      <c r="U1786" s="55">
        <v>9079571.5</v>
      </c>
      <c r="V1786" s="55">
        <v>0</v>
      </c>
      <c r="W1786" s="55">
        <v>4285932</v>
      </c>
      <c r="X1786" s="55">
        <v>0</v>
      </c>
      <c r="Y1786" s="55">
        <v>13365503.5</v>
      </c>
      <c r="Z1786" s="61">
        <f t="shared" si="89"/>
        <v>0.42859320000000001</v>
      </c>
      <c r="AA1786" s="59" t="str">
        <f>HLOOKUP(F1786,'HY Financials'!$4:$4,1,0)</f>
        <v>HEPROF</v>
      </c>
    </row>
    <row r="1787" spans="1:30">
      <c r="A1787" s="60">
        <f>IFERROR(VLOOKUP(J1787,'TB mapping'!A:D,4,0),0)</f>
        <v>0</v>
      </c>
      <c r="B1787" s="60">
        <f>IFERROR(VLOOKUP(J1787,'TB mapping'!A:C,3,0),0)</f>
        <v>5.2</v>
      </c>
      <c r="C1787" s="60" t="str">
        <f t="shared" si="87"/>
        <v>HEPROF0</v>
      </c>
      <c r="D1787" s="60" t="str">
        <f t="shared" si="88"/>
        <v>HEPROF5.2</v>
      </c>
      <c r="E1787" s="54" t="s">
        <v>790</v>
      </c>
      <c r="F1787" s="54" t="s">
        <v>8</v>
      </c>
      <c r="G1787" s="54" t="s">
        <v>232</v>
      </c>
      <c r="H1787" s="55">
        <v>450000</v>
      </c>
      <c r="I1787" s="54" t="s">
        <v>834</v>
      </c>
      <c r="J1787" s="55">
        <v>452229</v>
      </c>
      <c r="K1787" s="55">
        <v>0</v>
      </c>
      <c r="L1787" s="54" t="s">
        <v>837</v>
      </c>
      <c r="M1787" s="54" t="s">
        <v>793</v>
      </c>
      <c r="N1787" s="55">
        <v>0</v>
      </c>
      <c r="O1787" s="55">
        <v>1745.24</v>
      </c>
      <c r="P1787" s="55">
        <v>0</v>
      </c>
      <c r="Q1787" s="55">
        <v>2034.18</v>
      </c>
      <c r="R1787" s="55">
        <v>0</v>
      </c>
      <c r="S1787" s="55">
        <v>3779.42</v>
      </c>
      <c r="T1787" s="55">
        <v>0</v>
      </c>
      <c r="U1787" s="55">
        <v>1745.24</v>
      </c>
      <c r="V1787" s="55">
        <v>0</v>
      </c>
      <c r="W1787" s="55">
        <v>2034.18</v>
      </c>
      <c r="X1787" s="55">
        <v>0</v>
      </c>
      <c r="Y1787" s="55">
        <v>3779.42</v>
      </c>
      <c r="Z1787" s="61">
        <f t="shared" si="89"/>
        <v>2.03418E-4</v>
      </c>
      <c r="AA1787" s="59" t="str">
        <f>HLOOKUP(F1787,'HY Financials'!$4:$4,1,0)</f>
        <v>HEPROF</v>
      </c>
    </row>
    <row r="1788" spans="1:30">
      <c r="A1788" s="60">
        <f>IFERROR(VLOOKUP(J1788,'TB mapping'!A:D,4,0),0)</f>
        <v>0</v>
      </c>
      <c r="B1788" s="60">
        <f>IFERROR(VLOOKUP(J1788,'TB mapping'!A:C,3,0),0)</f>
        <v>5.2</v>
      </c>
      <c r="C1788" s="60" t="str">
        <f t="shared" si="87"/>
        <v>HEPROF0</v>
      </c>
      <c r="D1788" s="60" t="str">
        <f t="shared" si="88"/>
        <v>HEPROF5.2</v>
      </c>
      <c r="E1788" s="54" t="s">
        <v>790</v>
      </c>
      <c r="F1788" s="54" t="s">
        <v>8</v>
      </c>
      <c r="G1788" s="54" t="s">
        <v>232</v>
      </c>
      <c r="H1788" s="55">
        <v>450000</v>
      </c>
      <c r="I1788" s="54" t="s">
        <v>834</v>
      </c>
      <c r="J1788" s="55">
        <v>452230</v>
      </c>
      <c r="K1788" s="55">
        <v>0</v>
      </c>
      <c r="L1788" s="54" t="s">
        <v>838</v>
      </c>
      <c r="M1788" s="54" t="s">
        <v>793</v>
      </c>
      <c r="N1788" s="55">
        <v>0</v>
      </c>
      <c r="O1788" s="55">
        <v>175186.66</v>
      </c>
      <c r="P1788" s="55">
        <v>0</v>
      </c>
      <c r="Q1788" s="55">
        <v>100599.11</v>
      </c>
      <c r="R1788" s="55">
        <v>0</v>
      </c>
      <c r="S1788" s="55">
        <v>275785.77</v>
      </c>
      <c r="T1788" s="55">
        <v>0</v>
      </c>
      <c r="U1788" s="55">
        <v>175186.66</v>
      </c>
      <c r="V1788" s="55">
        <v>0</v>
      </c>
      <c r="W1788" s="55">
        <v>100599.11</v>
      </c>
      <c r="X1788" s="55">
        <v>0</v>
      </c>
      <c r="Y1788" s="55">
        <v>275785.77</v>
      </c>
      <c r="Z1788" s="61">
        <f t="shared" si="89"/>
        <v>1.0059911E-2</v>
      </c>
      <c r="AA1788" s="59" t="str">
        <f>HLOOKUP(F1788,'HY Financials'!$4:$4,1,0)</f>
        <v>HEPROF</v>
      </c>
    </row>
    <row r="1789" spans="1:30">
      <c r="A1789" s="60">
        <f>IFERROR(VLOOKUP(J1789,'TB mapping'!A:D,4,0),0)</f>
        <v>0</v>
      </c>
      <c r="B1789" s="60">
        <f>IFERROR(VLOOKUP(J1789,'TB mapping'!A:C,3,0),0)</f>
        <v>5.2</v>
      </c>
      <c r="C1789" s="60" t="str">
        <f t="shared" si="87"/>
        <v>HEPROF0</v>
      </c>
      <c r="D1789" s="60" t="str">
        <f t="shared" si="88"/>
        <v>HEPROF5.2</v>
      </c>
      <c r="E1789" s="54" t="s">
        <v>790</v>
      </c>
      <c r="F1789" s="54" t="s">
        <v>8</v>
      </c>
      <c r="G1789" s="54" t="s">
        <v>232</v>
      </c>
      <c r="H1789" s="55">
        <v>450000</v>
      </c>
      <c r="I1789" s="54" t="s">
        <v>834</v>
      </c>
      <c r="J1789" s="55">
        <v>452247</v>
      </c>
      <c r="K1789" s="55">
        <v>0</v>
      </c>
      <c r="L1789" s="54" t="s">
        <v>1346</v>
      </c>
      <c r="M1789" s="54" t="s">
        <v>793</v>
      </c>
      <c r="N1789" s="55">
        <v>0</v>
      </c>
      <c r="O1789" s="55">
        <v>74872.900000000009</v>
      </c>
      <c r="P1789" s="55">
        <v>0</v>
      </c>
      <c r="Q1789" s="55">
        <v>282240.8</v>
      </c>
      <c r="R1789" s="55">
        <v>0</v>
      </c>
      <c r="S1789" s="55">
        <v>357113.7</v>
      </c>
      <c r="T1789" s="55">
        <v>0</v>
      </c>
      <c r="U1789" s="55">
        <v>74872.900000000009</v>
      </c>
      <c r="V1789" s="55">
        <v>0</v>
      </c>
      <c r="W1789" s="55">
        <v>282240.8</v>
      </c>
      <c r="X1789" s="55">
        <v>0</v>
      </c>
      <c r="Y1789" s="55">
        <v>357113.7</v>
      </c>
      <c r="Z1789" s="61">
        <f t="shared" si="89"/>
        <v>2.8224079999999999E-2</v>
      </c>
      <c r="AA1789" s="59" t="str">
        <f>HLOOKUP(F1789,'HY Financials'!$4:$4,1,0)</f>
        <v>HEPROF</v>
      </c>
    </row>
    <row r="1790" spans="1:30">
      <c r="A1790" s="60">
        <f>IFERROR(VLOOKUP(J1790,'TB mapping'!A:D,4,0),0)</f>
        <v>0</v>
      </c>
      <c r="B1790" s="60">
        <f>IFERROR(VLOOKUP(J1790,'TB mapping'!A:C,3,0),0)</f>
        <v>5.5</v>
      </c>
      <c r="C1790" s="60" t="str">
        <f t="shared" si="87"/>
        <v>HEPROF0</v>
      </c>
      <c r="D1790" s="60" t="str">
        <f t="shared" si="88"/>
        <v>HEPROF5.5</v>
      </c>
      <c r="E1790" s="54" t="s">
        <v>790</v>
      </c>
      <c r="F1790" s="54" t="s">
        <v>8</v>
      </c>
      <c r="G1790" s="54" t="s">
        <v>232</v>
      </c>
      <c r="H1790" s="55">
        <v>460000</v>
      </c>
      <c r="I1790" s="54" t="s">
        <v>839</v>
      </c>
      <c r="J1790" s="55">
        <v>455103</v>
      </c>
      <c r="K1790" s="55">
        <v>0</v>
      </c>
      <c r="L1790" s="54" t="s">
        <v>999</v>
      </c>
      <c r="M1790" s="54" t="s">
        <v>793</v>
      </c>
      <c r="N1790" s="55">
        <v>0</v>
      </c>
      <c r="O1790" s="55">
        <v>150369.63</v>
      </c>
      <c r="P1790" s="55">
        <v>0</v>
      </c>
      <c r="Q1790" s="55">
        <v>153718.74</v>
      </c>
      <c r="R1790" s="55">
        <v>0</v>
      </c>
      <c r="S1790" s="55">
        <v>304088.37</v>
      </c>
      <c r="T1790" s="55">
        <v>0</v>
      </c>
      <c r="U1790" s="55">
        <v>150369.63</v>
      </c>
      <c r="V1790" s="55">
        <v>0</v>
      </c>
      <c r="W1790" s="55">
        <v>153718.74</v>
      </c>
      <c r="X1790" s="55">
        <v>0</v>
      </c>
      <c r="Y1790" s="55">
        <v>304088.37</v>
      </c>
      <c r="Z1790" s="61">
        <f t="shared" si="89"/>
        <v>1.5371873999999999E-2</v>
      </c>
      <c r="AA1790" s="59" t="str">
        <f>HLOOKUP(F1790,'HY Financials'!$4:$4,1,0)</f>
        <v>HEPROF</v>
      </c>
    </row>
    <row r="1791" spans="1:30">
      <c r="A1791" s="60">
        <f>IFERROR(VLOOKUP(J1791,'TB mapping'!A:D,4,0),0)</f>
        <v>0</v>
      </c>
      <c r="B1791" s="60">
        <f>IFERROR(VLOOKUP(J1791,'TB mapping'!A:C,3,0),0)</f>
        <v>5.5</v>
      </c>
      <c r="C1791" s="60" t="str">
        <f t="shared" si="87"/>
        <v>HEPROF0</v>
      </c>
      <c r="D1791" s="60" t="str">
        <f t="shared" si="88"/>
        <v>HEPROF5.5</v>
      </c>
      <c r="E1791" s="54" t="s">
        <v>790</v>
      </c>
      <c r="F1791" s="54" t="s">
        <v>8</v>
      </c>
      <c r="G1791" s="54" t="s">
        <v>232</v>
      </c>
      <c r="H1791" s="55">
        <v>460000</v>
      </c>
      <c r="I1791" s="54" t="s">
        <v>839</v>
      </c>
      <c r="J1791" s="55">
        <v>460100</v>
      </c>
      <c r="K1791" s="55">
        <v>0</v>
      </c>
      <c r="L1791" s="54" t="s">
        <v>940</v>
      </c>
      <c r="M1791" s="54" t="s">
        <v>793</v>
      </c>
      <c r="N1791" s="55">
        <v>-2076.1999999999998</v>
      </c>
      <c r="O1791" s="55">
        <v>0</v>
      </c>
      <c r="P1791" s="55">
        <v>0</v>
      </c>
      <c r="Q1791" s="55">
        <v>598.70000000000005</v>
      </c>
      <c r="R1791" s="55">
        <v>-1477.5</v>
      </c>
      <c r="S1791" s="55">
        <v>0</v>
      </c>
      <c r="T1791" s="55">
        <v>-2076.1999999999998</v>
      </c>
      <c r="U1791" s="55">
        <v>0</v>
      </c>
      <c r="V1791" s="55">
        <v>0</v>
      </c>
      <c r="W1791" s="55">
        <v>598.70000000000005</v>
      </c>
      <c r="X1791" s="55">
        <v>-1477.5</v>
      </c>
      <c r="Y1791" s="55">
        <v>0</v>
      </c>
      <c r="Z1791" s="61">
        <f t="shared" si="89"/>
        <v>5.9870000000000008E-5</v>
      </c>
      <c r="AA1791" s="59" t="str">
        <f>HLOOKUP(F1791,'HY Financials'!$4:$4,1,0)</f>
        <v>HEPROF</v>
      </c>
      <c r="AD1791" s="59">
        <f>+Z1791*10^7</f>
        <v>598.70000000000005</v>
      </c>
    </row>
    <row r="1792" spans="1:30">
      <c r="A1792" s="60">
        <f>IFERROR(VLOOKUP(J1792,'TB mapping'!A:D,4,0),0)</f>
        <v>0</v>
      </c>
      <c r="B1792" s="60">
        <f>IFERROR(VLOOKUP(J1792,'TB mapping'!A:C,3,0),0)</f>
        <v>5.5</v>
      </c>
      <c r="C1792" s="60" t="str">
        <f t="shared" si="87"/>
        <v>HEPROF0</v>
      </c>
      <c r="D1792" s="60" t="str">
        <f t="shared" si="88"/>
        <v>HEPROF5.5</v>
      </c>
      <c r="E1792" s="54" t="s">
        <v>790</v>
      </c>
      <c r="F1792" s="54" t="s">
        <v>8</v>
      </c>
      <c r="G1792" s="54" t="s">
        <v>232</v>
      </c>
      <c r="H1792" s="55">
        <v>460000</v>
      </c>
      <c r="I1792" s="54" t="s">
        <v>839</v>
      </c>
      <c r="J1792" s="55">
        <v>460106</v>
      </c>
      <c r="K1792" s="55">
        <v>0</v>
      </c>
      <c r="L1792" s="54" t="s">
        <v>840</v>
      </c>
      <c r="M1792" s="54" t="s">
        <v>793</v>
      </c>
      <c r="N1792" s="55">
        <v>0</v>
      </c>
      <c r="O1792" s="55">
        <v>1697.37</v>
      </c>
      <c r="P1792" s="55">
        <v>-186.42</v>
      </c>
      <c r="Q1792" s="55">
        <v>0</v>
      </c>
      <c r="R1792" s="55">
        <v>0</v>
      </c>
      <c r="S1792" s="55">
        <v>1510.95</v>
      </c>
      <c r="T1792" s="55">
        <v>0</v>
      </c>
      <c r="U1792" s="55">
        <v>1697.37</v>
      </c>
      <c r="V1792" s="55">
        <v>-186.42</v>
      </c>
      <c r="W1792" s="55">
        <v>0</v>
      </c>
      <c r="X1792" s="55">
        <v>0</v>
      </c>
      <c r="Y1792" s="55">
        <v>1510.95</v>
      </c>
      <c r="Z1792" s="61">
        <f t="shared" si="89"/>
        <v>-1.8641999999999999E-5</v>
      </c>
      <c r="AA1792" s="59" t="str">
        <f>HLOOKUP(F1792,'HY Financials'!$4:$4,1,0)</f>
        <v>HEPROF</v>
      </c>
      <c r="AD1792" s="59">
        <f>+Z1792*10^7</f>
        <v>-186.42</v>
      </c>
    </row>
    <row r="1793" spans="1:30">
      <c r="A1793" s="60">
        <f>IFERROR(VLOOKUP(J1793,'TB mapping'!A:D,4,0),0)</f>
        <v>0</v>
      </c>
      <c r="B1793" s="60">
        <f>IFERROR(VLOOKUP(J1793,'TB mapping'!A:C,3,0),0)</f>
        <v>5.5</v>
      </c>
      <c r="C1793" s="60" t="str">
        <f t="shared" si="87"/>
        <v>HEPROF0</v>
      </c>
      <c r="D1793" s="60" t="str">
        <f t="shared" si="88"/>
        <v>HEPROF5.5</v>
      </c>
      <c r="E1793" s="54" t="s">
        <v>790</v>
      </c>
      <c r="F1793" s="54" t="s">
        <v>8</v>
      </c>
      <c r="G1793" s="54" t="s">
        <v>232</v>
      </c>
      <c r="H1793" s="55">
        <v>460000</v>
      </c>
      <c r="I1793" s="54" t="s">
        <v>839</v>
      </c>
      <c r="J1793" s="55">
        <v>460108</v>
      </c>
      <c r="K1793" s="55">
        <v>0</v>
      </c>
      <c r="L1793" s="54" t="s">
        <v>841</v>
      </c>
      <c r="M1793" s="54" t="s">
        <v>793</v>
      </c>
      <c r="N1793" s="55">
        <v>0</v>
      </c>
      <c r="O1793" s="55">
        <v>101.88</v>
      </c>
      <c r="P1793" s="55">
        <v>0</v>
      </c>
      <c r="Q1793" s="55">
        <v>23.03</v>
      </c>
      <c r="R1793" s="55">
        <v>0</v>
      </c>
      <c r="S1793" s="55">
        <v>124.91</v>
      </c>
      <c r="T1793" s="55">
        <v>0</v>
      </c>
      <c r="U1793" s="55">
        <v>101.88</v>
      </c>
      <c r="V1793" s="55">
        <v>0</v>
      </c>
      <c r="W1793" s="55">
        <v>23.03</v>
      </c>
      <c r="X1793" s="55">
        <v>0</v>
      </c>
      <c r="Y1793" s="55">
        <v>124.91</v>
      </c>
      <c r="Z1793" s="61">
        <f t="shared" si="89"/>
        <v>2.3030000000000002E-6</v>
      </c>
      <c r="AA1793" s="59" t="str">
        <f>HLOOKUP(F1793,'HY Financials'!$4:$4,1,0)</f>
        <v>HEPROF</v>
      </c>
      <c r="AD1793" s="59">
        <f>+Z1793*10^7</f>
        <v>23.03</v>
      </c>
    </row>
    <row r="1794" spans="1:30">
      <c r="A1794" s="60">
        <f>IFERROR(VLOOKUP(J1794,'TB mapping'!A:D,4,0),0)</f>
        <v>0</v>
      </c>
      <c r="B1794" s="60">
        <f>IFERROR(VLOOKUP(J1794,'TB mapping'!A:C,3,0),0)</f>
        <v>5.5</v>
      </c>
      <c r="C1794" s="60" t="str">
        <f t="shared" si="87"/>
        <v>HEPROF0</v>
      </c>
      <c r="D1794" s="60" t="str">
        <f t="shared" si="88"/>
        <v>HEPROF5.5</v>
      </c>
      <c r="E1794" s="54" t="s">
        <v>790</v>
      </c>
      <c r="F1794" s="54" t="s">
        <v>8</v>
      </c>
      <c r="G1794" s="54" t="s">
        <v>232</v>
      </c>
      <c r="H1794" s="55">
        <v>460000</v>
      </c>
      <c r="I1794" s="54" t="s">
        <v>839</v>
      </c>
      <c r="J1794" s="55">
        <v>460143</v>
      </c>
      <c r="K1794" s="55">
        <v>0</v>
      </c>
      <c r="L1794" s="54" t="s">
        <v>1002</v>
      </c>
      <c r="M1794" s="54" t="s">
        <v>793</v>
      </c>
      <c r="N1794" s="55">
        <v>0</v>
      </c>
      <c r="O1794" s="55">
        <v>276.95</v>
      </c>
      <c r="P1794" s="55">
        <v>-435.31</v>
      </c>
      <c r="Q1794" s="55">
        <v>0</v>
      </c>
      <c r="R1794" s="55">
        <v>-158.36000000000001</v>
      </c>
      <c r="S1794" s="55">
        <v>0</v>
      </c>
      <c r="T1794" s="55">
        <v>0</v>
      </c>
      <c r="U1794" s="55">
        <v>276.95</v>
      </c>
      <c r="V1794" s="55">
        <v>-435.31</v>
      </c>
      <c r="W1794" s="55">
        <v>0</v>
      </c>
      <c r="X1794" s="55">
        <v>-158.36000000000001</v>
      </c>
      <c r="Y1794" s="55">
        <v>0</v>
      </c>
      <c r="Z1794" s="61">
        <f t="shared" si="89"/>
        <v>-4.3531E-5</v>
      </c>
      <c r="AA1794" s="59" t="str">
        <f>HLOOKUP(F1794,'HY Financials'!$4:$4,1,0)</f>
        <v>HEPROF</v>
      </c>
      <c r="AD1794" s="59">
        <f>+Z1794*10^7</f>
        <v>-435.31</v>
      </c>
    </row>
    <row r="1795" spans="1:30">
      <c r="A1795" s="60">
        <f>IFERROR(VLOOKUP(J1795,'TB mapping'!A:D,4,0),0)</f>
        <v>0</v>
      </c>
      <c r="B1795" s="60">
        <f>IFERROR(VLOOKUP(J1795,'TB mapping'!A:C,3,0),0)</f>
        <v>5.3</v>
      </c>
      <c r="C1795" s="60" t="str">
        <f t="shared" si="87"/>
        <v>HEPROF0</v>
      </c>
      <c r="D1795" s="60" t="str">
        <f t="shared" si="88"/>
        <v>HEPROF5.3</v>
      </c>
      <c r="E1795" s="54" t="s">
        <v>790</v>
      </c>
      <c r="F1795" s="54" t="s">
        <v>8</v>
      </c>
      <c r="G1795" s="54" t="s">
        <v>232</v>
      </c>
      <c r="H1795" s="55">
        <v>510000</v>
      </c>
      <c r="I1795" s="54" t="s">
        <v>842</v>
      </c>
      <c r="J1795" s="55">
        <v>511100</v>
      </c>
      <c r="K1795" s="55">
        <v>0</v>
      </c>
      <c r="L1795" s="54" t="s">
        <v>1003</v>
      </c>
      <c r="M1795" s="54" t="s">
        <v>793</v>
      </c>
      <c r="N1795" s="55">
        <v>0</v>
      </c>
      <c r="O1795" s="55">
        <v>0</v>
      </c>
      <c r="P1795" s="55">
        <v>-181022.15</v>
      </c>
      <c r="Q1795" s="55">
        <v>0</v>
      </c>
      <c r="R1795" s="55">
        <v>-181022.15</v>
      </c>
      <c r="S1795" s="55">
        <v>0</v>
      </c>
      <c r="T1795" s="55">
        <v>0</v>
      </c>
      <c r="U1795" s="55">
        <v>0</v>
      </c>
      <c r="V1795" s="55">
        <v>-181022.15</v>
      </c>
      <c r="W1795" s="55">
        <v>0</v>
      </c>
      <c r="X1795" s="55">
        <v>-181022.15</v>
      </c>
      <c r="Y1795" s="55">
        <v>0</v>
      </c>
      <c r="Z1795" s="61">
        <f t="shared" si="89"/>
        <v>-1.8102214999999998E-2</v>
      </c>
      <c r="AA1795" s="59" t="str">
        <f>HLOOKUP(F1795,'HY Financials'!$4:$4,1,0)</f>
        <v>HEPROF</v>
      </c>
    </row>
    <row r="1796" spans="1:30">
      <c r="A1796" s="60">
        <f>IFERROR(VLOOKUP(J1796,'TB mapping'!A:D,4,0),0)</f>
        <v>0</v>
      </c>
      <c r="B1796" s="60">
        <f>IFERROR(VLOOKUP(J1796,'TB mapping'!A:C,3,0),0)</f>
        <v>5.3</v>
      </c>
      <c r="C1796" s="60" t="str">
        <f t="shared" ref="C1796:C1859" si="90">F1796&amp;A1796</f>
        <v>HEPROF0</v>
      </c>
      <c r="D1796" s="60" t="str">
        <f t="shared" ref="D1796:D1859" si="91">F1796&amp;B1796</f>
        <v>HEPROF5.3</v>
      </c>
      <c r="E1796" s="54" t="s">
        <v>790</v>
      </c>
      <c r="F1796" s="54" t="s">
        <v>8</v>
      </c>
      <c r="G1796" s="54" t="s">
        <v>232</v>
      </c>
      <c r="H1796" s="55">
        <v>510000</v>
      </c>
      <c r="I1796" s="54" t="s">
        <v>842</v>
      </c>
      <c r="J1796" s="55">
        <v>512247</v>
      </c>
      <c r="K1796" s="55">
        <v>0</v>
      </c>
      <c r="L1796" s="54" t="s">
        <v>1348</v>
      </c>
      <c r="M1796" s="54" t="s">
        <v>793</v>
      </c>
      <c r="N1796" s="55">
        <v>0</v>
      </c>
      <c r="O1796" s="55">
        <v>22.61</v>
      </c>
      <c r="P1796" s="55">
        <v>-18.2</v>
      </c>
      <c r="Q1796" s="55">
        <v>0</v>
      </c>
      <c r="R1796" s="55">
        <v>0</v>
      </c>
      <c r="S1796" s="55">
        <v>4.41</v>
      </c>
      <c r="T1796" s="55">
        <v>0</v>
      </c>
      <c r="U1796" s="55">
        <v>22.61</v>
      </c>
      <c r="V1796" s="55">
        <v>-18.2</v>
      </c>
      <c r="W1796" s="55">
        <v>0</v>
      </c>
      <c r="X1796" s="55">
        <v>0</v>
      </c>
      <c r="Y1796" s="55">
        <v>4.41</v>
      </c>
      <c r="Z1796" s="61">
        <f t="shared" ref="Z1796:Z1859" si="92">IF(I1796="Issue Capital",(X1796+Y1796)/10000000,(V1796+W1796)/10000000)</f>
        <v>-1.8199999999999999E-6</v>
      </c>
      <c r="AA1796" s="59" t="str">
        <f>HLOOKUP(F1796,'HY Financials'!$4:$4,1,0)</f>
        <v>HEPROF</v>
      </c>
    </row>
    <row r="1797" spans="1:30">
      <c r="A1797" s="60">
        <f>IFERROR(VLOOKUP(J1797,'TB mapping'!A:D,4,0),0)</f>
        <v>0</v>
      </c>
      <c r="B1797" s="60">
        <f>IFERROR(VLOOKUP(J1797,'TB mapping'!A:C,3,0),0)</f>
        <v>6.4</v>
      </c>
      <c r="C1797" s="60" t="str">
        <f t="shared" si="90"/>
        <v>HEPROF0</v>
      </c>
      <c r="D1797" s="60" t="str">
        <f t="shared" si="91"/>
        <v>HEPROF6.4</v>
      </c>
      <c r="E1797" s="54" t="s">
        <v>790</v>
      </c>
      <c r="F1797" s="54" t="s">
        <v>8</v>
      </c>
      <c r="G1797" s="54" t="s">
        <v>232</v>
      </c>
      <c r="H1797" s="55">
        <v>550000</v>
      </c>
      <c r="I1797" s="54" t="s">
        <v>846</v>
      </c>
      <c r="J1797" s="392">
        <v>553105</v>
      </c>
      <c r="K1797" s="55">
        <v>0</v>
      </c>
      <c r="L1797" s="54" t="s">
        <v>945</v>
      </c>
      <c r="M1797" s="54" t="s">
        <v>793</v>
      </c>
      <c r="N1797" s="55">
        <v>-2320.41</v>
      </c>
      <c r="O1797" s="55">
        <v>0</v>
      </c>
      <c r="P1797" s="55">
        <v>-31869.8</v>
      </c>
      <c r="Q1797" s="55">
        <v>0</v>
      </c>
      <c r="R1797" s="55">
        <v>-34190.21</v>
      </c>
      <c r="S1797" s="55">
        <v>0</v>
      </c>
      <c r="T1797" s="55">
        <v>-2320.41</v>
      </c>
      <c r="U1797" s="55">
        <v>0</v>
      </c>
      <c r="V1797" s="55">
        <v>-31869.8</v>
      </c>
      <c r="W1797" s="55">
        <v>0</v>
      </c>
      <c r="X1797" s="55">
        <v>-34190.21</v>
      </c>
      <c r="Y1797" s="55">
        <v>0</v>
      </c>
      <c r="Z1797" s="61">
        <f t="shared" si="92"/>
        <v>-3.1869799999999998E-3</v>
      </c>
      <c r="AA1797" s="59" t="str">
        <f>HLOOKUP(F1797,'HY Financials'!$4:$4,1,0)</f>
        <v>HEPROF</v>
      </c>
    </row>
    <row r="1798" spans="1:30">
      <c r="A1798" s="60">
        <f>IFERROR(VLOOKUP(J1798,'TB mapping'!A:D,4,0),0)</f>
        <v>0</v>
      </c>
      <c r="B1798" s="60">
        <f>IFERROR(VLOOKUP(J1798,'TB mapping'!A:C,3,0),0)</f>
        <v>6.4</v>
      </c>
      <c r="C1798" s="60" t="str">
        <f t="shared" si="90"/>
        <v>HEPROF0</v>
      </c>
      <c r="D1798" s="60" t="str">
        <f t="shared" si="91"/>
        <v>HEPROF6.4</v>
      </c>
      <c r="E1798" s="54" t="s">
        <v>790</v>
      </c>
      <c r="F1798" s="54" t="s">
        <v>8</v>
      </c>
      <c r="G1798" s="54" t="s">
        <v>232</v>
      </c>
      <c r="H1798" s="55">
        <v>550000</v>
      </c>
      <c r="I1798" s="54" t="s">
        <v>846</v>
      </c>
      <c r="J1798" s="392">
        <v>553106</v>
      </c>
      <c r="K1798" s="55">
        <v>0</v>
      </c>
      <c r="L1798" s="54" t="s">
        <v>1004</v>
      </c>
      <c r="M1798" s="54" t="s">
        <v>793</v>
      </c>
      <c r="N1798" s="55">
        <v>0</v>
      </c>
      <c r="O1798" s="55">
        <v>0</v>
      </c>
      <c r="P1798" s="55">
        <v>0</v>
      </c>
      <c r="Q1798" s="55">
        <v>1947.72</v>
      </c>
      <c r="R1798" s="55">
        <v>0</v>
      </c>
      <c r="S1798" s="55">
        <v>1947.72</v>
      </c>
      <c r="T1798" s="55">
        <v>0</v>
      </c>
      <c r="U1798" s="55">
        <v>0</v>
      </c>
      <c r="V1798" s="55">
        <v>0</v>
      </c>
      <c r="W1798" s="55">
        <v>1947.72</v>
      </c>
      <c r="X1798" s="55">
        <v>0</v>
      </c>
      <c r="Y1798" s="55">
        <v>1947.72</v>
      </c>
      <c r="Z1798" s="61">
        <f t="shared" si="92"/>
        <v>1.9477200000000001E-4</v>
      </c>
      <c r="AA1798" s="59" t="str">
        <f>HLOOKUP(F1798,'HY Financials'!$4:$4,1,0)</f>
        <v>HEPROF</v>
      </c>
    </row>
    <row r="1799" spans="1:30">
      <c r="A1799" s="60">
        <f>IFERROR(VLOOKUP(J1799,'TB mapping'!A:D,4,0),0)</f>
        <v>0</v>
      </c>
      <c r="B1799" s="60">
        <f>IFERROR(VLOOKUP(J1799,'TB mapping'!A:C,3,0),0)</f>
        <v>6.4</v>
      </c>
      <c r="C1799" s="60" t="str">
        <f t="shared" si="90"/>
        <v>HEPROF0</v>
      </c>
      <c r="D1799" s="60" t="str">
        <f t="shared" si="91"/>
        <v>HEPROF6.4</v>
      </c>
      <c r="E1799" s="54" t="s">
        <v>790</v>
      </c>
      <c r="F1799" s="54" t="s">
        <v>8</v>
      </c>
      <c r="G1799" s="54" t="s">
        <v>232</v>
      </c>
      <c r="H1799" s="55">
        <v>550000</v>
      </c>
      <c r="I1799" s="54" t="s">
        <v>846</v>
      </c>
      <c r="J1799" s="392">
        <v>553107</v>
      </c>
      <c r="K1799" s="55">
        <v>0</v>
      </c>
      <c r="L1799" s="54" t="s">
        <v>847</v>
      </c>
      <c r="M1799" s="54" t="s">
        <v>793</v>
      </c>
      <c r="N1799" s="55">
        <v>-29974.400000000001</v>
      </c>
      <c r="O1799" s="55">
        <v>0</v>
      </c>
      <c r="P1799" s="55">
        <v>-91002.45</v>
      </c>
      <c r="Q1799" s="55">
        <v>0</v>
      </c>
      <c r="R1799" s="55">
        <v>-120976.85</v>
      </c>
      <c r="S1799" s="55">
        <v>0</v>
      </c>
      <c r="T1799" s="55">
        <v>-29974.400000000001</v>
      </c>
      <c r="U1799" s="55">
        <v>0</v>
      </c>
      <c r="V1799" s="55">
        <v>-91002.45</v>
      </c>
      <c r="W1799" s="55">
        <v>0</v>
      </c>
      <c r="X1799" s="55">
        <v>-120976.85</v>
      </c>
      <c r="Y1799" s="55">
        <v>0</v>
      </c>
      <c r="Z1799" s="61">
        <f t="shared" si="92"/>
        <v>-9.1002449999999999E-3</v>
      </c>
      <c r="AA1799" s="59" t="str">
        <f>HLOOKUP(F1799,'HY Financials'!$4:$4,1,0)</f>
        <v>HEPROF</v>
      </c>
    </row>
    <row r="1800" spans="1:30">
      <c r="A1800" s="60">
        <f>IFERROR(VLOOKUP(J1800,'TB mapping'!A:D,4,0),0)</f>
        <v>0</v>
      </c>
      <c r="B1800" s="60">
        <f>IFERROR(VLOOKUP(J1800,'TB mapping'!A:C,3,0),0)</f>
        <v>6.4</v>
      </c>
      <c r="C1800" s="60" t="str">
        <f t="shared" si="90"/>
        <v>HEPROF0</v>
      </c>
      <c r="D1800" s="60" t="str">
        <f t="shared" si="91"/>
        <v>HEPROF6.4</v>
      </c>
      <c r="E1800" s="54" t="s">
        <v>790</v>
      </c>
      <c r="F1800" s="54" t="s">
        <v>8</v>
      </c>
      <c r="G1800" s="54" t="s">
        <v>232</v>
      </c>
      <c r="H1800" s="55">
        <v>550000</v>
      </c>
      <c r="I1800" s="54" t="s">
        <v>846</v>
      </c>
      <c r="J1800" s="392">
        <v>553117</v>
      </c>
      <c r="K1800" s="55">
        <v>0</v>
      </c>
      <c r="L1800" s="54" t="s">
        <v>848</v>
      </c>
      <c r="M1800" s="54" t="s">
        <v>793</v>
      </c>
      <c r="N1800" s="55">
        <v>-30145.040000000001</v>
      </c>
      <c r="O1800" s="55">
        <v>0</v>
      </c>
      <c r="P1800" s="55">
        <v>-59037.2</v>
      </c>
      <c r="Q1800" s="55">
        <v>0</v>
      </c>
      <c r="R1800" s="55">
        <v>-89182.24</v>
      </c>
      <c r="S1800" s="55">
        <v>0</v>
      </c>
      <c r="T1800" s="55">
        <v>-30145.040000000001</v>
      </c>
      <c r="U1800" s="55">
        <v>0</v>
      </c>
      <c r="V1800" s="55">
        <v>-59037.2</v>
      </c>
      <c r="W1800" s="55">
        <v>0</v>
      </c>
      <c r="X1800" s="55">
        <v>-89182.24</v>
      </c>
      <c r="Y1800" s="55">
        <v>0</v>
      </c>
      <c r="Z1800" s="61">
        <f t="shared" si="92"/>
        <v>-5.9037199999999995E-3</v>
      </c>
      <c r="AA1800" s="59" t="str">
        <f>HLOOKUP(F1800,'HY Financials'!$4:$4,1,0)</f>
        <v>HEPROF</v>
      </c>
    </row>
    <row r="1801" spans="1:30">
      <c r="A1801" s="60">
        <f>IFERROR(VLOOKUP(J1801,'TB mapping'!A:D,4,0),0)</f>
        <v>0</v>
      </c>
      <c r="B1801" s="60">
        <f>IFERROR(VLOOKUP(J1801,'TB mapping'!A:C,3,0),0)</f>
        <v>6.4</v>
      </c>
      <c r="C1801" s="60" t="str">
        <f t="shared" si="90"/>
        <v>HEPROF0</v>
      </c>
      <c r="D1801" s="60" t="str">
        <f t="shared" si="91"/>
        <v>HEPROF6.4</v>
      </c>
      <c r="E1801" s="54" t="s">
        <v>790</v>
      </c>
      <c r="F1801" s="54" t="s">
        <v>8</v>
      </c>
      <c r="G1801" s="54" t="s">
        <v>232</v>
      </c>
      <c r="H1801" s="55">
        <v>550000</v>
      </c>
      <c r="I1801" s="54" t="s">
        <v>846</v>
      </c>
      <c r="J1801" s="392">
        <v>553126</v>
      </c>
      <c r="K1801" s="55">
        <v>0</v>
      </c>
      <c r="L1801" s="54" t="s">
        <v>1005</v>
      </c>
      <c r="M1801" s="54" t="s">
        <v>793</v>
      </c>
      <c r="N1801" s="55">
        <v>-2187.8000000000002</v>
      </c>
      <c r="O1801" s="55">
        <v>0</v>
      </c>
      <c r="P1801" s="55">
        <v>0</v>
      </c>
      <c r="Q1801" s="55">
        <v>0</v>
      </c>
      <c r="R1801" s="55">
        <v>-2187.8000000000002</v>
      </c>
      <c r="S1801" s="55">
        <v>0</v>
      </c>
      <c r="T1801" s="55">
        <v>-2187.8000000000002</v>
      </c>
      <c r="U1801" s="55">
        <v>0</v>
      </c>
      <c r="V1801" s="55">
        <v>0</v>
      </c>
      <c r="W1801" s="55">
        <v>0</v>
      </c>
      <c r="X1801" s="55">
        <v>-2187.8000000000002</v>
      </c>
      <c r="Y1801" s="55">
        <v>0</v>
      </c>
      <c r="Z1801" s="61">
        <f t="shared" si="92"/>
        <v>0</v>
      </c>
      <c r="AA1801" s="59" t="str">
        <f>HLOOKUP(F1801,'HY Financials'!$4:$4,1,0)</f>
        <v>HEPROF</v>
      </c>
    </row>
    <row r="1802" spans="1:30">
      <c r="A1802" s="60">
        <f>IFERROR(VLOOKUP(J1802,'TB mapping'!A:D,4,0),0)</f>
        <v>0</v>
      </c>
      <c r="B1802" s="60">
        <f>IFERROR(VLOOKUP(J1802,'TB mapping'!A:C,3,0),0)</f>
        <v>6.4</v>
      </c>
      <c r="C1802" s="60" t="str">
        <f t="shared" si="90"/>
        <v>HEPROF0</v>
      </c>
      <c r="D1802" s="60" t="str">
        <f t="shared" si="91"/>
        <v>HEPROF6.4</v>
      </c>
      <c r="E1802" s="54" t="s">
        <v>790</v>
      </c>
      <c r="F1802" s="54" t="s">
        <v>8</v>
      </c>
      <c r="G1802" s="54" t="s">
        <v>232</v>
      </c>
      <c r="H1802" s="55">
        <v>550000</v>
      </c>
      <c r="I1802" s="54" t="s">
        <v>846</v>
      </c>
      <c r="J1802" s="392">
        <v>553129</v>
      </c>
      <c r="K1802" s="55">
        <v>0</v>
      </c>
      <c r="L1802" s="54" t="s">
        <v>849</v>
      </c>
      <c r="M1802" s="54" t="s">
        <v>793</v>
      </c>
      <c r="N1802" s="55">
        <v>-452273.84</v>
      </c>
      <c r="O1802" s="55">
        <v>0</v>
      </c>
      <c r="P1802" s="55">
        <v>-580552.79</v>
      </c>
      <c r="Q1802" s="55">
        <v>0</v>
      </c>
      <c r="R1802" s="55">
        <v>-1032826.63</v>
      </c>
      <c r="S1802" s="55">
        <v>0</v>
      </c>
      <c r="T1802" s="55">
        <v>-452273.84</v>
      </c>
      <c r="U1802" s="55">
        <v>0</v>
      </c>
      <c r="V1802" s="55">
        <v>-580552.79</v>
      </c>
      <c r="W1802" s="55">
        <v>0</v>
      </c>
      <c r="X1802" s="55">
        <v>-1032826.63</v>
      </c>
      <c r="Y1802" s="55">
        <v>0</v>
      </c>
      <c r="Z1802" s="61">
        <f t="shared" si="92"/>
        <v>-5.8055279000000001E-2</v>
      </c>
      <c r="AA1802" s="59" t="str">
        <f>HLOOKUP(F1802,'HY Financials'!$4:$4,1,0)</f>
        <v>HEPROF</v>
      </c>
    </row>
    <row r="1803" spans="1:30">
      <c r="A1803" s="60">
        <f>IFERROR(VLOOKUP(J1803,'TB mapping'!A:D,4,0),0)</f>
        <v>6.3</v>
      </c>
      <c r="B1803" s="60">
        <f>IFERROR(VLOOKUP(J1803,'TB mapping'!A:C,3,0),0)</f>
        <v>6.4</v>
      </c>
      <c r="C1803" s="60" t="str">
        <f t="shared" si="90"/>
        <v>HEPROF6.3</v>
      </c>
      <c r="D1803" s="60" t="str">
        <f t="shared" si="91"/>
        <v>HEPROF6.4</v>
      </c>
      <c r="E1803" s="54" t="s">
        <v>790</v>
      </c>
      <c r="F1803" s="54" t="s">
        <v>8</v>
      </c>
      <c r="G1803" s="54" t="s">
        <v>232</v>
      </c>
      <c r="H1803" s="55">
        <v>550000</v>
      </c>
      <c r="I1803" s="54" t="s">
        <v>846</v>
      </c>
      <c r="J1803" s="392">
        <v>553131</v>
      </c>
      <c r="K1803" s="55">
        <v>0</v>
      </c>
      <c r="L1803" s="54" t="s">
        <v>132</v>
      </c>
      <c r="M1803" s="54" t="s">
        <v>793</v>
      </c>
      <c r="N1803" s="55">
        <v>-12366</v>
      </c>
      <c r="O1803" s="55">
        <v>0</v>
      </c>
      <c r="P1803" s="55">
        <v>-18036</v>
      </c>
      <c r="Q1803" s="55">
        <v>0</v>
      </c>
      <c r="R1803" s="55">
        <v>-30402</v>
      </c>
      <c r="S1803" s="55">
        <v>0</v>
      </c>
      <c r="T1803" s="55">
        <v>-12366</v>
      </c>
      <c r="U1803" s="55">
        <v>0</v>
      </c>
      <c r="V1803" s="55">
        <v>-18036</v>
      </c>
      <c r="W1803" s="55">
        <v>0</v>
      </c>
      <c r="X1803" s="55">
        <v>-30402</v>
      </c>
      <c r="Y1803" s="55">
        <v>0</v>
      </c>
      <c r="Z1803" s="61">
        <f t="shared" si="92"/>
        <v>-1.8036E-3</v>
      </c>
      <c r="AA1803" s="59" t="str">
        <f>HLOOKUP(F1803,'HY Financials'!$4:$4,1,0)</f>
        <v>HEPROF</v>
      </c>
    </row>
    <row r="1804" spans="1:30">
      <c r="A1804" s="60">
        <f>IFERROR(VLOOKUP(J1804,'TB mapping'!A:D,4,0),0)</f>
        <v>0</v>
      </c>
      <c r="B1804" s="60">
        <f>IFERROR(VLOOKUP(J1804,'TB mapping'!A:C,3,0),0)</f>
        <v>6.4</v>
      </c>
      <c r="C1804" s="60" t="str">
        <f t="shared" si="90"/>
        <v>HEPROF0</v>
      </c>
      <c r="D1804" s="60" t="str">
        <f t="shared" si="91"/>
        <v>HEPROF6.4</v>
      </c>
      <c r="E1804" s="54" t="s">
        <v>790</v>
      </c>
      <c r="F1804" s="54" t="s">
        <v>8</v>
      </c>
      <c r="G1804" s="54" t="s">
        <v>232</v>
      </c>
      <c r="H1804" s="55">
        <v>550000</v>
      </c>
      <c r="I1804" s="54" t="s">
        <v>846</v>
      </c>
      <c r="J1804" s="392">
        <v>553141</v>
      </c>
      <c r="K1804" s="55">
        <v>0</v>
      </c>
      <c r="L1804" s="54" t="s">
        <v>946</v>
      </c>
      <c r="M1804" s="54" t="s">
        <v>793</v>
      </c>
      <c r="N1804" s="55">
        <v>-12489.52</v>
      </c>
      <c r="O1804" s="55">
        <v>0</v>
      </c>
      <c r="P1804" s="55">
        <v>-34833.56</v>
      </c>
      <c r="Q1804" s="55">
        <v>0</v>
      </c>
      <c r="R1804" s="55">
        <v>-47323.08</v>
      </c>
      <c r="S1804" s="55">
        <v>0</v>
      </c>
      <c r="T1804" s="55">
        <v>-12489.52</v>
      </c>
      <c r="U1804" s="55">
        <v>0</v>
      </c>
      <c r="V1804" s="55">
        <v>-34833.56</v>
      </c>
      <c r="W1804" s="55">
        <v>0</v>
      </c>
      <c r="X1804" s="55">
        <v>-47323.08</v>
      </c>
      <c r="Y1804" s="55">
        <v>0</v>
      </c>
      <c r="Z1804" s="61">
        <f t="shared" si="92"/>
        <v>-3.483356E-3</v>
      </c>
      <c r="AA1804" s="59" t="str">
        <f>HLOOKUP(F1804,'HY Financials'!$4:$4,1,0)</f>
        <v>HEPROF</v>
      </c>
    </row>
    <row r="1805" spans="1:30">
      <c r="A1805" s="60">
        <f>IFERROR(VLOOKUP(J1805,'TB mapping'!A:D,4,0),0)</f>
        <v>0</v>
      </c>
      <c r="B1805" s="60">
        <f>IFERROR(VLOOKUP(J1805,'TB mapping'!A:C,3,0),0)</f>
        <v>6.4</v>
      </c>
      <c r="C1805" s="60" t="str">
        <f t="shared" si="90"/>
        <v>HEPROF0</v>
      </c>
      <c r="D1805" s="60" t="str">
        <f t="shared" si="91"/>
        <v>HEPROF6.4</v>
      </c>
      <c r="E1805" s="54" t="s">
        <v>790</v>
      </c>
      <c r="F1805" s="54" t="s">
        <v>8</v>
      </c>
      <c r="G1805" s="54" t="s">
        <v>232</v>
      </c>
      <c r="H1805" s="55">
        <v>550000</v>
      </c>
      <c r="I1805" s="54" t="s">
        <v>846</v>
      </c>
      <c r="J1805" s="392">
        <v>553171</v>
      </c>
      <c r="K1805" s="55">
        <v>0</v>
      </c>
      <c r="L1805" s="54" t="s">
        <v>850</v>
      </c>
      <c r="M1805" s="54" t="s">
        <v>793</v>
      </c>
      <c r="N1805" s="55">
        <v>-104063.88</v>
      </c>
      <c r="O1805" s="55">
        <v>0</v>
      </c>
      <c r="P1805" s="55">
        <v>-111868.74</v>
      </c>
      <c r="Q1805" s="55">
        <v>0</v>
      </c>
      <c r="R1805" s="55">
        <v>-215932.62</v>
      </c>
      <c r="S1805" s="55">
        <v>0</v>
      </c>
      <c r="T1805" s="55">
        <v>-104063.88</v>
      </c>
      <c r="U1805" s="55">
        <v>0</v>
      </c>
      <c r="V1805" s="55">
        <v>-111868.74</v>
      </c>
      <c r="W1805" s="55">
        <v>0</v>
      </c>
      <c r="X1805" s="55">
        <v>-215932.62</v>
      </c>
      <c r="Y1805" s="55">
        <v>0</v>
      </c>
      <c r="Z1805" s="61">
        <f t="shared" si="92"/>
        <v>-1.1186874000000001E-2</v>
      </c>
      <c r="AA1805" s="59" t="str">
        <f>HLOOKUP(F1805,'HY Financials'!$4:$4,1,0)</f>
        <v>HEPROF</v>
      </c>
    </row>
    <row r="1806" spans="1:30">
      <c r="A1806" s="60">
        <f>IFERROR(VLOOKUP(J1806,'TB mapping'!A:D,4,0),0)</f>
        <v>0</v>
      </c>
      <c r="B1806" s="60">
        <f>IFERROR(VLOOKUP(J1806,'TB mapping'!A:C,3,0),0)</f>
        <v>6.4</v>
      </c>
      <c r="C1806" s="60" t="str">
        <f t="shared" si="90"/>
        <v>HEPROF0</v>
      </c>
      <c r="D1806" s="60" t="str">
        <f t="shared" si="91"/>
        <v>HEPROF6.4</v>
      </c>
      <c r="E1806" s="54" t="s">
        <v>790</v>
      </c>
      <c r="F1806" s="54" t="s">
        <v>8</v>
      </c>
      <c r="G1806" s="54" t="s">
        <v>232</v>
      </c>
      <c r="H1806" s="55">
        <v>550000</v>
      </c>
      <c r="I1806" s="54" t="s">
        <v>846</v>
      </c>
      <c r="J1806" s="392">
        <v>553176</v>
      </c>
      <c r="K1806" s="55">
        <v>0</v>
      </c>
      <c r="L1806" s="54" t="s">
        <v>1486</v>
      </c>
      <c r="M1806" s="54" t="s">
        <v>793</v>
      </c>
      <c r="N1806" s="55">
        <v>-2392.17</v>
      </c>
      <c r="O1806" s="55">
        <v>0</v>
      </c>
      <c r="P1806" s="55">
        <v>-2256.19</v>
      </c>
      <c r="Q1806" s="55">
        <v>0</v>
      </c>
      <c r="R1806" s="55">
        <v>-4648.3599999999997</v>
      </c>
      <c r="S1806" s="55">
        <v>0</v>
      </c>
      <c r="T1806" s="55">
        <v>-2392.17</v>
      </c>
      <c r="U1806" s="55">
        <v>0</v>
      </c>
      <c r="V1806" s="55">
        <v>-2256.19</v>
      </c>
      <c r="W1806" s="55">
        <v>0</v>
      </c>
      <c r="X1806" s="55">
        <v>-4648.3599999999997</v>
      </c>
      <c r="Y1806" s="55">
        <v>0</v>
      </c>
      <c r="Z1806" s="61">
        <f t="shared" si="92"/>
        <v>-2.2561900000000001E-4</v>
      </c>
      <c r="AA1806" s="59" t="str">
        <f>HLOOKUP(F1806,'HY Financials'!$4:$4,1,0)</f>
        <v>HEPROF</v>
      </c>
    </row>
    <row r="1807" spans="1:30">
      <c r="A1807" s="60">
        <f>IFERROR(VLOOKUP(J1807,'TB mapping'!A:D,4,0),0)</f>
        <v>0</v>
      </c>
      <c r="B1807" s="60">
        <f>IFERROR(VLOOKUP(J1807,'TB mapping'!A:C,3,0),0)</f>
        <v>6.4</v>
      </c>
      <c r="C1807" s="60" t="str">
        <f t="shared" si="90"/>
        <v>HEPROF0</v>
      </c>
      <c r="D1807" s="60" t="str">
        <f t="shared" si="91"/>
        <v>HEPROF6.4</v>
      </c>
      <c r="E1807" s="54" t="s">
        <v>790</v>
      </c>
      <c r="F1807" s="54" t="s">
        <v>8</v>
      </c>
      <c r="G1807" s="54" t="s">
        <v>232</v>
      </c>
      <c r="H1807" s="55">
        <v>550000</v>
      </c>
      <c r="I1807" s="54" t="s">
        <v>846</v>
      </c>
      <c r="J1807" s="392">
        <v>553190</v>
      </c>
      <c r="K1807" s="55">
        <v>0</v>
      </c>
      <c r="L1807" s="54" t="s">
        <v>852</v>
      </c>
      <c r="M1807" s="54" t="s">
        <v>793</v>
      </c>
      <c r="N1807" s="55">
        <v>-476045.1</v>
      </c>
      <c r="O1807" s="55">
        <v>0</v>
      </c>
      <c r="P1807" s="55">
        <v>0</v>
      </c>
      <c r="Q1807" s="55">
        <v>83845.72</v>
      </c>
      <c r="R1807" s="55">
        <v>-392199.38</v>
      </c>
      <c r="S1807" s="55">
        <v>0</v>
      </c>
      <c r="T1807" s="55">
        <v>-476045.1</v>
      </c>
      <c r="U1807" s="55">
        <v>0</v>
      </c>
      <c r="V1807" s="55">
        <v>0</v>
      </c>
      <c r="W1807" s="55">
        <v>83845.72</v>
      </c>
      <c r="X1807" s="55">
        <v>-392199.38</v>
      </c>
      <c r="Y1807" s="55">
        <v>0</v>
      </c>
      <c r="Z1807" s="61">
        <f t="shared" si="92"/>
        <v>8.3845719999999999E-3</v>
      </c>
      <c r="AA1807" s="59" t="str">
        <f>HLOOKUP(F1807,'HY Financials'!$4:$4,1,0)</f>
        <v>HEPROF</v>
      </c>
    </row>
    <row r="1808" spans="1:30">
      <c r="A1808" s="60">
        <f>IFERROR(VLOOKUP(J1808,'TB mapping'!A:D,4,0),0)</f>
        <v>6.1</v>
      </c>
      <c r="B1808" s="60">
        <f>IFERROR(VLOOKUP(J1808,'TB mapping'!A:C,3,0),0)</f>
        <v>6.4</v>
      </c>
      <c r="C1808" s="60" t="str">
        <f t="shared" si="90"/>
        <v>HEPROF6.1</v>
      </c>
      <c r="D1808" s="60" t="str">
        <f t="shared" si="91"/>
        <v>HEPROF6.4</v>
      </c>
      <c r="E1808" s="54" t="s">
        <v>790</v>
      </c>
      <c r="F1808" s="54" t="s">
        <v>8</v>
      </c>
      <c r="G1808" s="54" t="s">
        <v>232</v>
      </c>
      <c r="H1808" s="55">
        <v>550000</v>
      </c>
      <c r="I1808" s="54" t="s">
        <v>846</v>
      </c>
      <c r="J1808" s="392">
        <v>553202</v>
      </c>
      <c r="K1808" s="55">
        <v>0</v>
      </c>
      <c r="L1808" s="54" t="s">
        <v>853</v>
      </c>
      <c r="M1808" s="54" t="s">
        <v>793</v>
      </c>
      <c r="N1808" s="55">
        <v>-3172978.99</v>
      </c>
      <c r="O1808" s="55">
        <v>0</v>
      </c>
      <c r="P1808" s="55">
        <v>-3249153.35</v>
      </c>
      <c r="Q1808" s="55">
        <v>0</v>
      </c>
      <c r="R1808" s="55">
        <v>-6422132.3399999999</v>
      </c>
      <c r="S1808" s="55">
        <v>0</v>
      </c>
      <c r="T1808" s="55">
        <v>-3172978.99</v>
      </c>
      <c r="U1808" s="55">
        <v>0</v>
      </c>
      <c r="V1808" s="55">
        <v>-3249153.35</v>
      </c>
      <c r="W1808" s="55">
        <v>0</v>
      </c>
      <c r="X1808" s="55">
        <v>-6422132.3399999999</v>
      </c>
      <c r="Y1808" s="55">
        <v>0</v>
      </c>
      <c r="Z1808" s="61">
        <f t="shared" si="92"/>
        <v>-0.32491533500000003</v>
      </c>
      <c r="AA1808" s="59" t="str">
        <f>HLOOKUP(F1808,'HY Financials'!$4:$4,1,0)</f>
        <v>HEPROF</v>
      </c>
    </row>
    <row r="1809" spans="1:27">
      <c r="A1809" s="60">
        <f>IFERROR(VLOOKUP(J1809,'TB mapping'!A:D,4,0),0)</f>
        <v>0</v>
      </c>
      <c r="B1809" s="60">
        <f>IFERROR(VLOOKUP(J1809,'TB mapping'!A:C,3,0),0)</f>
        <v>6.4</v>
      </c>
      <c r="C1809" s="60" t="str">
        <f t="shared" si="90"/>
        <v>HEPROF0</v>
      </c>
      <c r="D1809" s="60" t="str">
        <f t="shared" si="91"/>
        <v>HEPROF6.4</v>
      </c>
      <c r="E1809" s="54" t="s">
        <v>790</v>
      </c>
      <c r="F1809" s="54" t="s">
        <v>8</v>
      </c>
      <c r="G1809" s="54" t="s">
        <v>232</v>
      </c>
      <c r="H1809" s="55">
        <v>550000</v>
      </c>
      <c r="I1809" s="54" t="s">
        <v>846</v>
      </c>
      <c r="J1809" s="392">
        <v>553900</v>
      </c>
      <c r="K1809" s="55">
        <v>0</v>
      </c>
      <c r="L1809" s="54" t="s">
        <v>1006</v>
      </c>
      <c r="M1809" s="54" t="s">
        <v>793</v>
      </c>
      <c r="N1809" s="55">
        <v>-8706.0400000000009</v>
      </c>
      <c r="O1809" s="55">
        <v>0</v>
      </c>
      <c r="P1809" s="55">
        <v>-57831.72</v>
      </c>
      <c r="Q1809" s="55">
        <v>0</v>
      </c>
      <c r="R1809" s="55">
        <v>-66537.759999999995</v>
      </c>
      <c r="S1809" s="55">
        <v>0</v>
      </c>
      <c r="T1809" s="55">
        <v>-8706.0400000000009</v>
      </c>
      <c r="U1809" s="55">
        <v>0</v>
      </c>
      <c r="V1809" s="55">
        <v>-57831.72</v>
      </c>
      <c r="W1809" s="55">
        <v>0</v>
      </c>
      <c r="X1809" s="55">
        <v>-66537.759999999995</v>
      </c>
      <c r="Y1809" s="55">
        <v>0</v>
      </c>
      <c r="Z1809" s="61">
        <f t="shared" si="92"/>
        <v>-5.7831720000000005E-3</v>
      </c>
      <c r="AA1809" s="59" t="str">
        <f>HLOOKUP(F1809,'HY Financials'!$4:$4,1,0)</f>
        <v>HEPROF</v>
      </c>
    </row>
    <row r="1810" spans="1:27">
      <c r="A1810" s="60">
        <f>IFERROR(VLOOKUP(J1810,'TB mapping'!A:D,4,0),0)</f>
        <v>0</v>
      </c>
      <c r="B1810" s="60">
        <f>IFERROR(VLOOKUP(J1810,'TB mapping'!A:C,3,0),0)</f>
        <v>6.4</v>
      </c>
      <c r="C1810" s="60" t="str">
        <f t="shared" si="90"/>
        <v>HEPROF0</v>
      </c>
      <c r="D1810" s="60" t="str">
        <f t="shared" si="91"/>
        <v>HEPROF6.4</v>
      </c>
      <c r="E1810" s="54" t="s">
        <v>790</v>
      </c>
      <c r="F1810" s="54" t="s">
        <v>8</v>
      </c>
      <c r="G1810" s="54" t="s">
        <v>232</v>
      </c>
      <c r="H1810" s="55">
        <v>550000</v>
      </c>
      <c r="I1810" s="54" t="s">
        <v>846</v>
      </c>
      <c r="J1810" s="392">
        <v>555163</v>
      </c>
      <c r="K1810" s="55">
        <v>0</v>
      </c>
      <c r="L1810" s="54" t="s">
        <v>860</v>
      </c>
      <c r="M1810" s="54" t="s">
        <v>793</v>
      </c>
      <c r="N1810" s="55">
        <v>-1232.33</v>
      </c>
      <c r="O1810" s="55">
        <v>0</v>
      </c>
      <c r="P1810" s="55">
        <v>-1908.52</v>
      </c>
      <c r="Q1810" s="55">
        <v>0</v>
      </c>
      <c r="R1810" s="55">
        <v>-3140.85</v>
      </c>
      <c r="S1810" s="55">
        <v>0</v>
      </c>
      <c r="T1810" s="55">
        <v>-1232.33</v>
      </c>
      <c r="U1810" s="55">
        <v>0</v>
      </c>
      <c r="V1810" s="55">
        <v>-1908.52</v>
      </c>
      <c r="W1810" s="55">
        <v>0</v>
      </c>
      <c r="X1810" s="55">
        <v>-3140.85</v>
      </c>
      <c r="Y1810" s="55">
        <v>0</v>
      </c>
      <c r="Z1810" s="61">
        <f t="shared" si="92"/>
        <v>-1.9085200000000001E-4</v>
      </c>
      <c r="AA1810" s="59" t="str">
        <f>HLOOKUP(F1810,'HY Financials'!$4:$4,1,0)</f>
        <v>HEPROF</v>
      </c>
    </row>
    <row r="1811" spans="1:27">
      <c r="A1811" s="60">
        <f>IFERROR(VLOOKUP(J1811,'TB mapping'!A:D,4,0),0)</f>
        <v>0</v>
      </c>
      <c r="B1811" s="60">
        <f>IFERROR(VLOOKUP(J1811,'TB mapping'!A:C,3,0),0)</f>
        <v>6.4</v>
      </c>
      <c r="C1811" s="60" t="str">
        <f t="shared" si="90"/>
        <v>HEPROF0</v>
      </c>
      <c r="D1811" s="60" t="str">
        <f t="shared" si="91"/>
        <v>HEPROF6.4</v>
      </c>
      <c r="E1811" s="54" t="s">
        <v>790</v>
      </c>
      <c r="F1811" s="54" t="s">
        <v>8</v>
      </c>
      <c r="G1811" s="54" t="s">
        <v>232</v>
      </c>
      <c r="H1811" s="55">
        <v>550000</v>
      </c>
      <c r="I1811" s="54" t="s">
        <v>846</v>
      </c>
      <c r="J1811" s="392">
        <v>555204</v>
      </c>
      <c r="K1811" s="55">
        <v>0</v>
      </c>
      <c r="L1811" s="54" t="s">
        <v>950</v>
      </c>
      <c r="M1811" s="54" t="s">
        <v>793</v>
      </c>
      <c r="N1811" s="55">
        <v>-12715.06</v>
      </c>
      <c r="O1811" s="55">
        <v>0</v>
      </c>
      <c r="P1811" s="55">
        <v>-52242.16</v>
      </c>
      <c r="Q1811" s="55">
        <v>0</v>
      </c>
      <c r="R1811" s="55">
        <v>-64957.22</v>
      </c>
      <c r="S1811" s="55">
        <v>0</v>
      </c>
      <c r="T1811" s="55">
        <v>-12715.06</v>
      </c>
      <c r="U1811" s="55">
        <v>0</v>
      </c>
      <c r="V1811" s="55">
        <v>-52242.16</v>
      </c>
      <c r="W1811" s="55">
        <v>0</v>
      </c>
      <c r="X1811" s="55">
        <v>-64957.22</v>
      </c>
      <c r="Y1811" s="55">
        <v>0</v>
      </c>
      <c r="Z1811" s="61">
        <f t="shared" si="92"/>
        <v>-5.2242160000000003E-3</v>
      </c>
      <c r="AA1811" s="59" t="str">
        <f>HLOOKUP(F1811,'HY Financials'!$4:$4,1,0)</f>
        <v>HEPROF</v>
      </c>
    </row>
    <row r="1812" spans="1:27">
      <c r="A1812" s="60">
        <f>IFERROR(VLOOKUP(J1812,'TB mapping'!A:D,4,0),0)</f>
        <v>0</v>
      </c>
      <c r="B1812" s="60">
        <f>IFERROR(VLOOKUP(J1812,'TB mapping'!A:C,3,0),0)</f>
        <v>6.4</v>
      </c>
      <c r="C1812" s="60" t="str">
        <f t="shared" si="90"/>
        <v>HEPROF0</v>
      </c>
      <c r="D1812" s="60" t="str">
        <f t="shared" si="91"/>
        <v>HEPROF6.4</v>
      </c>
      <c r="E1812" s="54" t="s">
        <v>790</v>
      </c>
      <c r="F1812" s="54" t="s">
        <v>8</v>
      </c>
      <c r="G1812" s="54" t="s">
        <v>232</v>
      </c>
      <c r="H1812" s="55">
        <v>550000</v>
      </c>
      <c r="I1812" s="54" t="s">
        <v>846</v>
      </c>
      <c r="J1812" s="392">
        <v>555597</v>
      </c>
      <c r="K1812" s="55">
        <v>0</v>
      </c>
      <c r="L1812" s="54" t="s">
        <v>861</v>
      </c>
      <c r="M1812" s="54" t="s">
        <v>793</v>
      </c>
      <c r="N1812" s="55">
        <v>-482328.8</v>
      </c>
      <c r="O1812" s="55">
        <v>0</v>
      </c>
      <c r="P1812" s="55">
        <v>-547496.23</v>
      </c>
      <c r="Q1812" s="55">
        <v>0</v>
      </c>
      <c r="R1812" s="55">
        <v>-1029825.03</v>
      </c>
      <c r="S1812" s="55">
        <v>0</v>
      </c>
      <c r="T1812" s="55">
        <v>-482328.8</v>
      </c>
      <c r="U1812" s="55">
        <v>0</v>
      </c>
      <c r="V1812" s="55">
        <v>-547496.23</v>
      </c>
      <c r="W1812" s="55">
        <v>0</v>
      </c>
      <c r="X1812" s="55">
        <v>-1029825.03</v>
      </c>
      <c r="Y1812" s="55">
        <v>0</v>
      </c>
      <c r="Z1812" s="61">
        <f t="shared" si="92"/>
        <v>-5.4749622999999997E-2</v>
      </c>
      <c r="AA1812" s="59" t="str">
        <f>HLOOKUP(F1812,'HY Financials'!$4:$4,1,0)</f>
        <v>HEPROF</v>
      </c>
    </row>
    <row r="1813" spans="1:27">
      <c r="A1813" s="60">
        <f>IFERROR(VLOOKUP(J1813,'TB mapping'!A:D,4,0),0)</f>
        <v>0</v>
      </c>
      <c r="B1813" s="60">
        <f>IFERROR(VLOOKUP(J1813,'TB mapping'!A:C,3,0),0)</f>
        <v>6.4</v>
      </c>
      <c r="C1813" s="60" t="str">
        <f t="shared" si="90"/>
        <v>HEPROF0</v>
      </c>
      <c r="D1813" s="60" t="str">
        <f t="shared" si="91"/>
        <v>HEPROF6.4</v>
      </c>
      <c r="E1813" s="54" t="s">
        <v>790</v>
      </c>
      <c r="F1813" s="54" t="s">
        <v>8</v>
      </c>
      <c r="G1813" s="54" t="s">
        <v>232</v>
      </c>
      <c r="H1813" s="55">
        <v>550000</v>
      </c>
      <c r="I1813" s="54" t="s">
        <v>846</v>
      </c>
      <c r="J1813" s="392">
        <v>555598</v>
      </c>
      <c r="K1813" s="55">
        <v>0</v>
      </c>
      <c r="L1813" s="54" t="s">
        <v>862</v>
      </c>
      <c r="M1813" s="54" t="s">
        <v>793</v>
      </c>
      <c r="N1813" s="55">
        <v>-482328.8</v>
      </c>
      <c r="O1813" s="55">
        <v>0</v>
      </c>
      <c r="P1813" s="55">
        <v>-547496.23</v>
      </c>
      <c r="Q1813" s="55">
        <v>0</v>
      </c>
      <c r="R1813" s="55">
        <v>-1029825.03</v>
      </c>
      <c r="S1813" s="55">
        <v>0</v>
      </c>
      <c r="T1813" s="55">
        <v>-482328.8</v>
      </c>
      <c r="U1813" s="55">
        <v>0</v>
      </c>
      <c r="V1813" s="55">
        <v>-547496.23</v>
      </c>
      <c r="W1813" s="55">
        <v>0</v>
      </c>
      <c r="X1813" s="55">
        <v>-1029825.03</v>
      </c>
      <c r="Y1813" s="55">
        <v>0</v>
      </c>
      <c r="Z1813" s="61">
        <f t="shared" si="92"/>
        <v>-5.4749622999999997E-2</v>
      </c>
      <c r="AA1813" s="59" t="str">
        <f>HLOOKUP(F1813,'HY Financials'!$4:$4,1,0)</f>
        <v>HEPROF</v>
      </c>
    </row>
    <row r="1814" spans="1:27">
      <c r="A1814" s="60">
        <f>IFERROR(VLOOKUP(J1814,'TB mapping'!A:D,4,0),0)</f>
        <v>0</v>
      </c>
      <c r="B1814" s="60">
        <f>IFERROR(VLOOKUP(J1814,'TB mapping'!A:C,3,0),0)</f>
        <v>6.4</v>
      </c>
      <c r="C1814" s="60" t="str">
        <f t="shared" si="90"/>
        <v>HEPROF0</v>
      </c>
      <c r="D1814" s="60" t="str">
        <f t="shared" si="91"/>
        <v>HEPROF6.4</v>
      </c>
      <c r="E1814" s="54" t="s">
        <v>790</v>
      </c>
      <c r="F1814" s="54" t="s">
        <v>8</v>
      </c>
      <c r="G1814" s="54" t="s">
        <v>232</v>
      </c>
      <c r="H1814" s="55">
        <v>550000</v>
      </c>
      <c r="I1814" s="54" t="s">
        <v>846</v>
      </c>
      <c r="J1814" s="392">
        <v>555599</v>
      </c>
      <c r="K1814" s="55">
        <v>0</v>
      </c>
      <c r="L1814" s="54" t="s">
        <v>1487</v>
      </c>
      <c r="M1814" s="54" t="s">
        <v>793</v>
      </c>
      <c r="N1814" s="55">
        <v>0</v>
      </c>
      <c r="O1814" s="55">
        <v>3079.35</v>
      </c>
      <c r="P1814" s="55">
        <v>0</v>
      </c>
      <c r="Q1814" s="55">
        <v>3696.13</v>
      </c>
      <c r="R1814" s="55">
        <v>0</v>
      </c>
      <c r="S1814" s="55">
        <v>6775.48</v>
      </c>
      <c r="T1814" s="55">
        <v>0</v>
      </c>
      <c r="U1814" s="55">
        <v>3079.35</v>
      </c>
      <c r="V1814" s="55">
        <v>0</v>
      </c>
      <c r="W1814" s="55">
        <v>3696.13</v>
      </c>
      <c r="X1814" s="55">
        <v>0</v>
      </c>
      <c r="Y1814" s="55">
        <v>6775.48</v>
      </c>
      <c r="Z1814" s="61">
        <f t="shared" si="92"/>
        <v>3.6961300000000003E-4</v>
      </c>
      <c r="AA1814" s="59" t="str">
        <f>HLOOKUP(F1814,'HY Financials'!$4:$4,1,0)</f>
        <v>HEPROF</v>
      </c>
    </row>
    <row r="1815" spans="1:27">
      <c r="A1815" s="60">
        <f>IFERROR(VLOOKUP(J1815,'TB mapping'!A:D,4,0),0)</f>
        <v>0</v>
      </c>
      <c r="B1815" s="60">
        <f>IFERROR(VLOOKUP(J1815,'TB mapping'!A:C,3,0),0)</f>
        <v>6.4</v>
      </c>
      <c r="C1815" s="60" t="str">
        <f t="shared" si="90"/>
        <v>HEPROF0</v>
      </c>
      <c r="D1815" s="60" t="str">
        <f t="shared" si="91"/>
        <v>HEPROF6.4</v>
      </c>
      <c r="E1815" s="54" t="s">
        <v>790</v>
      </c>
      <c r="F1815" s="54" t="s">
        <v>8</v>
      </c>
      <c r="G1815" s="54" t="s">
        <v>232</v>
      </c>
      <c r="H1815" s="55">
        <v>550000</v>
      </c>
      <c r="I1815" s="54" t="s">
        <v>846</v>
      </c>
      <c r="J1815" s="392">
        <v>555600</v>
      </c>
      <c r="K1815" s="55">
        <v>0</v>
      </c>
      <c r="L1815" s="54" t="s">
        <v>1488</v>
      </c>
      <c r="M1815" s="54" t="s">
        <v>793</v>
      </c>
      <c r="N1815" s="55">
        <v>0</v>
      </c>
      <c r="O1815" s="55">
        <v>3079.35</v>
      </c>
      <c r="P1815" s="55">
        <v>0</v>
      </c>
      <c r="Q1815" s="55">
        <v>3696.13</v>
      </c>
      <c r="R1815" s="55">
        <v>0</v>
      </c>
      <c r="S1815" s="55">
        <v>6775.48</v>
      </c>
      <c r="T1815" s="55">
        <v>0</v>
      </c>
      <c r="U1815" s="55">
        <v>3079.35</v>
      </c>
      <c r="V1815" s="55">
        <v>0</v>
      </c>
      <c r="W1815" s="55">
        <v>3696.13</v>
      </c>
      <c r="X1815" s="55">
        <v>0</v>
      </c>
      <c r="Y1815" s="55">
        <v>6775.48</v>
      </c>
      <c r="Z1815" s="61">
        <f t="shared" si="92"/>
        <v>3.6961300000000003E-4</v>
      </c>
      <c r="AA1815" s="59" t="str">
        <f>HLOOKUP(F1815,'HY Financials'!$4:$4,1,0)</f>
        <v>HEPROF</v>
      </c>
    </row>
    <row r="1816" spans="1:27">
      <c r="A1816" s="60">
        <f>IFERROR(VLOOKUP(J1816,'TB mapping'!A:D,4,0),0)</f>
        <v>0</v>
      </c>
      <c r="B1816" s="60">
        <f>IFERROR(VLOOKUP(J1816,'TB mapping'!A:C,3,0),0)</f>
        <v>6.4</v>
      </c>
      <c r="C1816" s="60" t="str">
        <f t="shared" si="90"/>
        <v>HEPROF0</v>
      </c>
      <c r="D1816" s="60" t="str">
        <f t="shared" si="91"/>
        <v>HEPROF6.4</v>
      </c>
      <c r="E1816" s="54" t="s">
        <v>790</v>
      </c>
      <c r="F1816" s="54" t="s">
        <v>8</v>
      </c>
      <c r="G1816" s="54" t="s">
        <v>232</v>
      </c>
      <c r="H1816" s="55">
        <v>550000</v>
      </c>
      <c r="I1816" s="54" t="s">
        <v>846</v>
      </c>
      <c r="J1816" s="392">
        <v>555603</v>
      </c>
      <c r="K1816" s="55">
        <v>0</v>
      </c>
      <c r="L1816" s="54" t="s">
        <v>1489</v>
      </c>
      <c r="M1816" s="54" t="s">
        <v>793</v>
      </c>
      <c r="N1816" s="55">
        <v>-190376.92</v>
      </c>
      <c r="O1816" s="55">
        <v>0</v>
      </c>
      <c r="P1816" s="55">
        <v>-218981.63</v>
      </c>
      <c r="Q1816" s="55">
        <v>0</v>
      </c>
      <c r="R1816" s="55">
        <v>-409358.55</v>
      </c>
      <c r="S1816" s="55">
        <v>0</v>
      </c>
      <c r="T1816" s="55">
        <v>-190376.92</v>
      </c>
      <c r="U1816" s="55">
        <v>0</v>
      </c>
      <c r="V1816" s="55">
        <v>-218981.63</v>
      </c>
      <c r="W1816" s="55">
        <v>0</v>
      </c>
      <c r="X1816" s="55">
        <v>-409358.55</v>
      </c>
      <c r="Y1816" s="55">
        <v>0</v>
      </c>
      <c r="Z1816" s="61">
        <f t="shared" si="92"/>
        <v>-2.1898163000000002E-2</v>
      </c>
      <c r="AA1816" s="59" t="str">
        <f>HLOOKUP(F1816,'HY Financials'!$4:$4,1,0)</f>
        <v>HEPROF</v>
      </c>
    </row>
    <row r="1817" spans="1:27">
      <c r="A1817" s="60">
        <f>IFERROR(VLOOKUP(J1817,'TB mapping'!A:D,4,0),0)</f>
        <v>0</v>
      </c>
      <c r="B1817" s="60">
        <f>IFERROR(VLOOKUP(J1817,'TB mapping'!A:C,3,0),0)</f>
        <v>6.4</v>
      </c>
      <c r="C1817" s="60" t="str">
        <f t="shared" si="90"/>
        <v>HEPROF0</v>
      </c>
      <c r="D1817" s="60" t="str">
        <f t="shared" si="91"/>
        <v>HEPROF6.4</v>
      </c>
      <c r="E1817" s="54" t="s">
        <v>790</v>
      </c>
      <c r="F1817" s="54" t="s">
        <v>8</v>
      </c>
      <c r="G1817" s="54" t="s">
        <v>232</v>
      </c>
      <c r="H1817" s="55">
        <v>550000</v>
      </c>
      <c r="I1817" s="54" t="s">
        <v>846</v>
      </c>
      <c r="J1817" s="392">
        <v>555604</v>
      </c>
      <c r="K1817" s="55">
        <v>0</v>
      </c>
      <c r="L1817" s="54" t="s">
        <v>1490</v>
      </c>
      <c r="M1817" s="54" t="s">
        <v>793</v>
      </c>
      <c r="N1817" s="55">
        <v>-190376.92</v>
      </c>
      <c r="O1817" s="55">
        <v>0</v>
      </c>
      <c r="P1817" s="55">
        <v>-218981.63</v>
      </c>
      <c r="Q1817" s="55">
        <v>0</v>
      </c>
      <c r="R1817" s="55">
        <v>-409358.55</v>
      </c>
      <c r="S1817" s="55">
        <v>0</v>
      </c>
      <c r="T1817" s="55">
        <v>-190376.92</v>
      </c>
      <c r="U1817" s="55">
        <v>0</v>
      </c>
      <c r="V1817" s="55">
        <v>-218981.63</v>
      </c>
      <c r="W1817" s="55">
        <v>0</v>
      </c>
      <c r="X1817" s="55">
        <v>-409358.55</v>
      </c>
      <c r="Y1817" s="55">
        <v>0</v>
      </c>
      <c r="Z1817" s="61">
        <f t="shared" si="92"/>
        <v>-2.1898163000000002E-2</v>
      </c>
      <c r="AA1817" s="59" t="str">
        <f>HLOOKUP(F1817,'HY Financials'!$4:$4,1,0)</f>
        <v>HEPROF</v>
      </c>
    </row>
    <row r="1818" spans="1:27">
      <c r="A1818" s="60">
        <f>IFERROR(VLOOKUP(J1818,'TB mapping'!A:D,4,0),0)</f>
        <v>0</v>
      </c>
      <c r="B1818" s="60">
        <f>IFERROR(VLOOKUP(J1818,'TB mapping'!A:C,3,0),0)</f>
        <v>6.4</v>
      </c>
      <c r="C1818" s="60" t="str">
        <f t="shared" si="90"/>
        <v>HEPROF0</v>
      </c>
      <c r="D1818" s="60" t="str">
        <f t="shared" si="91"/>
        <v>HEPROF6.4</v>
      </c>
      <c r="E1818" s="54" t="s">
        <v>790</v>
      </c>
      <c r="F1818" s="54" t="s">
        <v>8</v>
      </c>
      <c r="G1818" s="54" t="s">
        <v>232</v>
      </c>
      <c r="H1818" s="55">
        <v>550000</v>
      </c>
      <c r="I1818" s="54" t="s">
        <v>846</v>
      </c>
      <c r="J1818" s="392">
        <v>556653</v>
      </c>
      <c r="K1818" s="55">
        <v>0</v>
      </c>
      <c r="L1818" s="54" t="s">
        <v>2073</v>
      </c>
      <c r="M1818" s="54" t="s">
        <v>793</v>
      </c>
      <c r="N1818" s="55">
        <v>-8868.11</v>
      </c>
      <c r="O1818" s="55">
        <v>0</v>
      </c>
      <c r="P1818" s="55">
        <v>-10853.23</v>
      </c>
      <c r="Q1818" s="55">
        <v>0</v>
      </c>
      <c r="R1818" s="55">
        <v>-19721.34</v>
      </c>
      <c r="S1818" s="55">
        <v>0</v>
      </c>
      <c r="T1818" s="55">
        <v>-8868.11</v>
      </c>
      <c r="U1818" s="55">
        <v>0</v>
      </c>
      <c r="V1818" s="55">
        <v>-10853.23</v>
      </c>
      <c r="W1818" s="55">
        <v>0</v>
      </c>
      <c r="X1818" s="55">
        <v>-19721.34</v>
      </c>
      <c r="Y1818" s="55">
        <v>0</v>
      </c>
      <c r="Z1818" s="61">
        <f t="shared" si="92"/>
        <v>-1.085323E-3</v>
      </c>
      <c r="AA1818" s="59" t="str">
        <f>HLOOKUP(F1818,'HY Financials'!$4:$4,1,0)</f>
        <v>HEPROF</v>
      </c>
    </row>
    <row r="1819" spans="1:27">
      <c r="A1819" s="60">
        <f>IFERROR(VLOOKUP(J1819,'TB mapping'!A:D,4,0),0)</f>
        <v>6.2</v>
      </c>
      <c r="B1819" s="60">
        <f>IFERROR(VLOOKUP(J1819,'TB mapping'!A:C,3,0),0)</f>
        <v>6.4</v>
      </c>
      <c r="C1819" s="60" t="str">
        <f t="shared" si="90"/>
        <v>HEPROF6.2</v>
      </c>
      <c r="D1819" s="60" t="str">
        <f t="shared" si="91"/>
        <v>HEPROF6.4</v>
      </c>
      <c r="E1819" s="54" t="s">
        <v>790</v>
      </c>
      <c r="F1819" s="54" t="s">
        <v>8</v>
      </c>
      <c r="G1819" s="54" t="s">
        <v>232</v>
      </c>
      <c r="H1819" s="55">
        <v>555100</v>
      </c>
      <c r="I1819" s="54" t="s">
        <v>863</v>
      </c>
      <c r="J1819" s="392">
        <v>555100</v>
      </c>
      <c r="K1819" s="55">
        <v>0</v>
      </c>
      <c r="L1819" s="54" t="s">
        <v>864</v>
      </c>
      <c r="M1819" s="54" t="s">
        <v>793</v>
      </c>
      <c r="N1819" s="55">
        <v>-5359181.53</v>
      </c>
      <c r="O1819" s="55">
        <v>0</v>
      </c>
      <c r="P1819" s="55">
        <v>-6083291.25</v>
      </c>
      <c r="Q1819" s="55">
        <v>0</v>
      </c>
      <c r="R1819" s="55">
        <v>-11442472.779999999</v>
      </c>
      <c r="S1819" s="55">
        <v>0</v>
      </c>
      <c r="T1819" s="55">
        <v>-5359181.53</v>
      </c>
      <c r="U1819" s="55">
        <v>0</v>
      </c>
      <c r="V1819" s="55">
        <v>-6083291.25</v>
      </c>
      <c r="W1819" s="55">
        <v>0</v>
      </c>
      <c r="X1819" s="55">
        <v>-11442472.779999999</v>
      </c>
      <c r="Y1819" s="55">
        <v>0</v>
      </c>
      <c r="Z1819" s="61">
        <f t="shared" si="92"/>
        <v>-0.60832912500000003</v>
      </c>
      <c r="AA1819" s="59" t="str">
        <f>HLOOKUP(F1819,'HY Financials'!$4:$4,1,0)</f>
        <v>HEPROF</v>
      </c>
    </row>
    <row r="1820" spans="1:27">
      <c r="A1820" s="60">
        <f>IFERROR(VLOOKUP(J1820,'TB mapping'!A:D,4,0),0)</f>
        <v>6.2</v>
      </c>
      <c r="B1820" s="60">
        <f>IFERROR(VLOOKUP(J1820,'TB mapping'!A:C,3,0),0)</f>
        <v>6.4</v>
      </c>
      <c r="C1820" s="60" t="str">
        <f t="shared" si="90"/>
        <v>HEPROF6.2</v>
      </c>
      <c r="D1820" s="60" t="str">
        <f t="shared" si="91"/>
        <v>HEPROF6.4</v>
      </c>
      <c r="E1820" s="54" t="s">
        <v>790</v>
      </c>
      <c r="F1820" s="54" t="s">
        <v>8</v>
      </c>
      <c r="G1820" s="54" t="s">
        <v>232</v>
      </c>
      <c r="H1820" s="55">
        <v>555100</v>
      </c>
      <c r="I1820" s="54" t="s">
        <v>863</v>
      </c>
      <c r="J1820" s="392">
        <v>555329</v>
      </c>
      <c r="K1820" s="55">
        <v>0</v>
      </c>
      <c r="L1820" s="54" t="s">
        <v>1491</v>
      </c>
      <c r="M1820" s="54" t="s">
        <v>793</v>
      </c>
      <c r="N1820" s="55">
        <v>0</v>
      </c>
      <c r="O1820" s="55">
        <v>34215.040000000001</v>
      </c>
      <c r="P1820" s="55">
        <v>0</v>
      </c>
      <c r="Q1820" s="55">
        <v>41067.340000000004</v>
      </c>
      <c r="R1820" s="55">
        <v>0</v>
      </c>
      <c r="S1820" s="55">
        <v>75282.38</v>
      </c>
      <c r="T1820" s="55">
        <v>0</v>
      </c>
      <c r="U1820" s="55">
        <v>34215.040000000001</v>
      </c>
      <c r="V1820" s="55">
        <v>0</v>
      </c>
      <c r="W1820" s="55">
        <v>41067.340000000004</v>
      </c>
      <c r="X1820" s="55">
        <v>0</v>
      </c>
      <c r="Y1820" s="55">
        <v>75282.38</v>
      </c>
      <c r="Z1820" s="61">
        <f t="shared" si="92"/>
        <v>4.1067340000000008E-3</v>
      </c>
      <c r="AA1820" s="59" t="str">
        <f>HLOOKUP(F1820,'HY Financials'!$4:$4,1,0)</f>
        <v>HEPROF</v>
      </c>
    </row>
    <row r="1821" spans="1:27">
      <c r="A1821" s="60">
        <f>IFERROR(VLOOKUP(J1821,'TB mapping'!A:D,4,0),0)</f>
        <v>6.2</v>
      </c>
      <c r="B1821" s="60">
        <f>IFERROR(VLOOKUP(J1821,'TB mapping'!A:C,3,0),0)</f>
        <v>6.4</v>
      </c>
      <c r="C1821" s="60" t="str">
        <f t="shared" si="90"/>
        <v>HEPROF6.2</v>
      </c>
      <c r="D1821" s="60" t="str">
        <f t="shared" si="91"/>
        <v>HEPROF6.4</v>
      </c>
      <c r="E1821" s="54" t="s">
        <v>790</v>
      </c>
      <c r="F1821" s="54" t="s">
        <v>8</v>
      </c>
      <c r="G1821" s="54" t="s">
        <v>232</v>
      </c>
      <c r="H1821" s="55">
        <v>555100</v>
      </c>
      <c r="I1821" s="54" t="s">
        <v>863</v>
      </c>
      <c r="J1821" s="392">
        <v>555526</v>
      </c>
      <c r="K1821" s="55">
        <v>0</v>
      </c>
      <c r="L1821" s="54" t="s">
        <v>1492</v>
      </c>
      <c r="M1821" s="54" t="s">
        <v>793</v>
      </c>
      <c r="N1821" s="55">
        <v>-2115321.06</v>
      </c>
      <c r="O1821" s="55">
        <v>0</v>
      </c>
      <c r="P1821" s="55">
        <v>-2433139.8199999998</v>
      </c>
      <c r="Q1821" s="55">
        <v>0</v>
      </c>
      <c r="R1821" s="55">
        <v>-4548460.88</v>
      </c>
      <c r="S1821" s="55">
        <v>0</v>
      </c>
      <c r="T1821" s="55">
        <v>-2115321.06</v>
      </c>
      <c r="U1821" s="55">
        <v>0</v>
      </c>
      <c r="V1821" s="55">
        <v>-2433139.8199999998</v>
      </c>
      <c r="W1821" s="55">
        <v>0</v>
      </c>
      <c r="X1821" s="55">
        <v>-4548460.88</v>
      </c>
      <c r="Y1821" s="55">
        <v>0</v>
      </c>
      <c r="Z1821" s="61">
        <f t="shared" si="92"/>
        <v>-0.24331398199999998</v>
      </c>
      <c r="AA1821" s="59" t="str">
        <f>HLOOKUP(F1821,'HY Financials'!$4:$4,1,0)</f>
        <v>HEPROF</v>
      </c>
    </row>
    <row r="1822" spans="1:27">
      <c r="A1822" s="60" t="str">
        <f>IFERROR(VLOOKUP(J1822,'TB mapping'!A:D,4,0),0)</f>
        <v>Ignore</v>
      </c>
      <c r="B1822" s="60" t="str">
        <f>IFERROR(VLOOKUP(J1822,'TB mapping'!A:C,3,0),0)</f>
        <v>Ignore</v>
      </c>
      <c r="C1822" s="60" t="str">
        <f t="shared" si="90"/>
        <v>HETAXFIgnore</v>
      </c>
      <c r="D1822" s="60" t="str">
        <f t="shared" si="91"/>
        <v>HETAXFIgnore</v>
      </c>
      <c r="E1822" s="54" t="s">
        <v>790</v>
      </c>
      <c r="F1822" s="54" t="s">
        <v>10</v>
      </c>
      <c r="G1822" s="54" t="s">
        <v>231</v>
      </c>
      <c r="H1822" s="55">
        <v>101000</v>
      </c>
      <c r="I1822" s="54" t="s">
        <v>987</v>
      </c>
      <c r="J1822" s="55">
        <v>101100</v>
      </c>
      <c r="K1822" s="55">
        <v>0</v>
      </c>
      <c r="L1822" s="54" t="s">
        <v>988</v>
      </c>
      <c r="M1822" s="54" t="s">
        <v>793</v>
      </c>
      <c r="N1822" s="55">
        <v>-1121197809.5799999</v>
      </c>
      <c r="O1822" s="55">
        <v>0</v>
      </c>
      <c r="P1822" s="55">
        <v>-24725766.140000001</v>
      </c>
      <c r="Q1822" s="55">
        <v>0</v>
      </c>
      <c r="R1822" s="55">
        <v>-1145923575.72</v>
      </c>
      <c r="S1822" s="55">
        <v>0</v>
      </c>
      <c r="T1822" s="55">
        <v>-1121197809.5799999</v>
      </c>
      <c r="U1822" s="55">
        <v>0</v>
      </c>
      <c r="V1822" s="55">
        <v>-24725766.140000001</v>
      </c>
      <c r="W1822" s="55">
        <v>0</v>
      </c>
      <c r="X1822" s="55">
        <v>-1145923575.72</v>
      </c>
      <c r="Y1822" s="55">
        <v>0</v>
      </c>
      <c r="Z1822" s="61">
        <f t="shared" si="92"/>
        <v>-2.4725766139999998</v>
      </c>
      <c r="AA1822" s="59" t="str">
        <f>HLOOKUP(F1822,'HY Financials'!$4:$4,1,0)</f>
        <v>HETAXF</v>
      </c>
    </row>
    <row r="1823" spans="1:27">
      <c r="A1823" s="60">
        <f>IFERROR(VLOOKUP(J1823,'TB mapping'!A:D,4,0),0)</f>
        <v>0</v>
      </c>
      <c r="B1823" s="60">
        <f>IFERROR(VLOOKUP(J1823,'TB mapping'!A:C,3,0),0)</f>
        <v>0</v>
      </c>
      <c r="C1823" s="60" t="str">
        <f t="shared" si="90"/>
        <v>HETAXF0</v>
      </c>
      <c r="D1823" s="60" t="str">
        <f t="shared" si="91"/>
        <v>HETAXF0</v>
      </c>
      <c r="E1823" s="54" t="s">
        <v>790</v>
      </c>
      <c r="F1823" s="54" t="s">
        <v>10</v>
      </c>
      <c r="G1823" s="54" t="s">
        <v>231</v>
      </c>
      <c r="H1823" s="55">
        <v>102000</v>
      </c>
      <c r="I1823" s="54" t="s">
        <v>791</v>
      </c>
      <c r="J1823" s="55">
        <v>102230</v>
      </c>
      <c r="K1823" s="55">
        <v>0</v>
      </c>
      <c r="L1823" s="54" t="s">
        <v>1803</v>
      </c>
      <c r="M1823" s="54" t="s">
        <v>793</v>
      </c>
      <c r="N1823" s="55">
        <v>-6172294.4699999997</v>
      </c>
      <c r="O1823" s="55">
        <v>0</v>
      </c>
      <c r="P1823" s="55">
        <v>0</v>
      </c>
      <c r="Q1823" s="55">
        <v>6172294.4699999997</v>
      </c>
      <c r="R1823" s="55">
        <v>0</v>
      </c>
      <c r="S1823" s="55">
        <v>0</v>
      </c>
      <c r="T1823" s="55">
        <v>-6172294.4699999997</v>
      </c>
      <c r="U1823" s="55">
        <v>0</v>
      </c>
      <c r="V1823" s="55">
        <v>0</v>
      </c>
      <c r="W1823" s="55">
        <v>6172294.4699999997</v>
      </c>
      <c r="X1823" s="55">
        <v>0</v>
      </c>
      <c r="Y1823" s="55">
        <v>0</v>
      </c>
      <c r="Z1823" s="61">
        <f t="shared" si="92"/>
        <v>0.61722944699999993</v>
      </c>
      <c r="AA1823" s="59" t="str">
        <f>HLOOKUP(F1823,'HY Financials'!$4:$4,1,0)</f>
        <v>HETAXF</v>
      </c>
    </row>
    <row r="1824" spans="1:27">
      <c r="A1824" s="60" t="str">
        <f>IFERROR(VLOOKUP(J1824,'TB mapping'!A:D,4,0),0)</f>
        <v>Ignore</v>
      </c>
      <c r="B1824" s="60" t="str">
        <f>IFERROR(VLOOKUP(J1824,'TB mapping'!A:C,3,0),0)</f>
        <v>Ignore</v>
      </c>
      <c r="C1824" s="60" t="str">
        <f t="shared" si="90"/>
        <v>HETAXFIgnore</v>
      </c>
      <c r="D1824" s="60" t="str">
        <f t="shared" si="91"/>
        <v>HETAXFIgnore</v>
      </c>
      <c r="E1824" s="54" t="s">
        <v>790</v>
      </c>
      <c r="F1824" s="54" t="s">
        <v>10</v>
      </c>
      <c r="G1824" s="54" t="s">
        <v>231</v>
      </c>
      <c r="H1824" s="55">
        <v>110000</v>
      </c>
      <c r="I1824" s="54" t="s">
        <v>795</v>
      </c>
      <c r="J1824" s="55">
        <v>103122</v>
      </c>
      <c r="K1824" s="55">
        <v>0</v>
      </c>
      <c r="L1824" s="54" t="s">
        <v>1343</v>
      </c>
      <c r="M1824" s="54" t="s">
        <v>793</v>
      </c>
      <c r="N1824" s="55">
        <v>-150000</v>
      </c>
      <c r="O1824" s="55">
        <v>0</v>
      </c>
      <c r="P1824" s="55">
        <v>0</v>
      </c>
      <c r="Q1824" s="55">
        <v>150000</v>
      </c>
      <c r="R1824" s="55">
        <v>0</v>
      </c>
      <c r="S1824" s="55">
        <v>0</v>
      </c>
      <c r="T1824" s="55">
        <v>-150000</v>
      </c>
      <c r="U1824" s="55">
        <v>0</v>
      </c>
      <c r="V1824" s="55">
        <v>0</v>
      </c>
      <c r="W1824" s="55">
        <v>150000</v>
      </c>
      <c r="X1824" s="55">
        <v>0</v>
      </c>
      <c r="Y1824" s="55">
        <v>0</v>
      </c>
      <c r="Z1824" s="61">
        <f t="shared" si="92"/>
        <v>1.4999999999999999E-2</v>
      </c>
      <c r="AA1824" s="59" t="str">
        <f>HLOOKUP(F1824,'HY Financials'!$4:$4,1,0)</f>
        <v>HETAXF</v>
      </c>
    </row>
    <row r="1825" spans="1:28">
      <c r="A1825" s="60">
        <f>IFERROR(VLOOKUP(J1825,'TB mapping'!A:D,4,0),0)</f>
        <v>0</v>
      </c>
      <c r="B1825" s="60">
        <f>IFERROR(VLOOKUP(J1825,'TB mapping'!A:C,3,0),0)</f>
        <v>0</v>
      </c>
      <c r="C1825" s="60" t="str">
        <f t="shared" si="90"/>
        <v>HETAXF0</v>
      </c>
      <c r="D1825" s="60" t="str">
        <f t="shared" si="91"/>
        <v>HETAXF0</v>
      </c>
      <c r="E1825" s="54" t="s">
        <v>790</v>
      </c>
      <c r="F1825" s="54" t="s">
        <v>10</v>
      </c>
      <c r="G1825" s="54" t="s">
        <v>231</v>
      </c>
      <c r="H1825" s="55">
        <v>110000</v>
      </c>
      <c r="I1825" s="54" t="s">
        <v>795</v>
      </c>
      <c r="J1825" s="55">
        <v>110114</v>
      </c>
      <c r="K1825" s="55">
        <v>0</v>
      </c>
      <c r="L1825" s="54" t="s">
        <v>2304</v>
      </c>
      <c r="M1825" s="54" t="s">
        <v>793</v>
      </c>
      <c r="N1825" s="55">
        <v>0</v>
      </c>
      <c r="O1825" s="55">
        <v>0</v>
      </c>
      <c r="P1825" s="55">
        <v>-300000</v>
      </c>
      <c r="Q1825" s="55">
        <v>0</v>
      </c>
      <c r="R1825" s="55">
        <v>-300000</v>
      </c>
      <c r="S1825" s="55">
        <v>0</v>
      </c>
      <c r="T1825" s="55">
        <v>0</v>
      </c>
      <c r="U1825" s="55">
        <v>0</v>
      </c>
      <c r="V1825" s="55">
        <v>-300000</v>
      </c>
      <c r="W1825" s="55">
        <v>0</v>
      </c>
      <c r="X1825" s="55">
        <v>-300000</v>
      </c>
      <c r="Y1825" s="55">
        <v>0</v>
      </c>
      <c r="Z1825" s="61">
        <f t="shared" si="92"/>
        <v>-0.03</v>
      </c>
      <c r="AA1825" s="59" t="str">
        <f>HLOOKUP(F1825,'HY Financials'!$4:$4,1,0)</f>
        <v>HETAXF</v>
      </c>
    </row>
    <row r="1826" spans="1:28">
      <c r="A1826" s="60" t="str">
        <f>IFERROR(VLOOKUP(J1826,'TB mapping'!A:D,4,0),0)</f>
        <v>Ignore</v>
      </c>
      <c r="B1826" s="60" t="str">
        <f>IFERROR(VLOOKUP(J1826,'TB mapping'!A:C,3,0),0)</f>
        <v>Ignore</v>
      </c>
      <c r="C1826" s="60" t="str">
        <f t="shared" si="90"/>
        <v>HETAXFIgnore</v>
      </c>
      <c r="D1826" s="60" t="str">
        <f t="shared" si="91"/>
        <v>HETAXFIgnore</v>
      </c>
      <c r="E1826" s="54" t="s">
        <v>790</v>
      </c>
      <c r="F1826" s="54" t="s">
        <v>10</v>
      </c>
      <c r="G1826" s="54" t="s">
        <v>231</v>
      </c>
      <c r="H1826" s="55">
        <v>110000</v>
      </c>
      <c r="I1826" s="54" t="s">
        <v>795</v>
      </c>
      <c r="J1826" s="55">
        <v>110119</v>
      </c>
      <c r="K1826" s="55">
        <v>0</v>
      </c>
      <c r="L1826" s="54" t="s">
        <v>796</v>
      </c>
      <c r="M1826" s="54" t="s">
        <v>793</v>
      </c>
      <c r="N1826" s="55">
        <v>-41756</v>
      </c>
      <c r="O1826" s="55">
        <v>0</v>
      </c>
      <c r="P1826" s="55">
        <v>0</v>
      </c>
      <c r="Q1826" s="55">
        <v>41756</v>
      </c>
      <c r="R1826" s="55">
        <v>0</v>
      </c>
      <c r="S1826" s="55">
        <v>0</v>
      </c>
      <c r="T1826" s="55">
        <v>-41756</v>
      </c>
      <c r="U1826" s="55">
        <v>0</v>
      </c>
      <c r="V1826" s="55">
        <v>0</v>
      </c>
      <c r="W1826" s="55">
        <v>41756</v>
      </c>
      <c r="X1826" s="55">
        <v>0</v>
      </c>
      <c r="Y1826" s="55">
        <v>0</v>
      </c>
      <c r="Z1826" s="61">
        <f t="shared" si="92"/>
        <v>4.1755999999999998E-3</v>
      </c>
      <c r="AA1826" s="59" t="str">
        <f>HLOOKUP(F1826,'HY Financials'!$4:$4,1,0)</f>
        <v>HETAXF</v>
      </c>
    </row>
    <row r="1827" spans="1:28">
      <c r="A1827" s="60" t="str">
        <f>IFERROR(VLOOKUP(J1827,'TB mapping'!A:D,4,0),0)</f>
        <v>Ignore</v>
      </c>
      <c r="B1827" s="60" t="str">
        <f>IFERROR(VLOOKUP(J1827,'TB mapping'!A:C,3,0),0)</f>
        <v>Ignore</v>
      </c>
      <c r="C1827" s="60" t="str">
        <f t="shared" si="90"/>
        <v>HETAXFIgnore</v>
      </c>
      <c r="D1827" s="60" t="str">
        <f t="shared" si="91"/>
        <v>HETAXFIgnore</v>
      </c>
      <c r="E1827" s="54" t="s">
        <v>790</v>
      </c>
      <c r="F1827" s="54" t="s">
        <v>10</v>
      </c>
      <c r="G1827" s="54" t="s">
        <v>231</v>
      </c>
      <c r="H1827" s="55">
        <v>110000</v>
      </c>
      <c r="I1827" s="54" t="s">
        <v>795</v>
      </c>
      <c r="J1827" s="55">
        <v>110247</v>
      </c>
      <c r="K1827" s="55">
        <v>0</v>
      </c>
      <c r="L1827" s="54" t="s">
        <v>1344</v>
      </c>
      <c r="M1827" s="54" t="s">
        <v>793</v>
      </c>
      <c r="N1827" s="55">
        <v>-6289444.9299999997</v>
      </c>
      <c r="O1827" s="55">
        <v>0</v>
      </c>
      <c r="P1827" s="55">
        <v>-13212915.25</v>
      </c>
      <c r="Q1827" s="55">
        <v>0</v>
      </c>
      <c r="R1827" s="55">
        <v>-19502360.18</v>
      </c>
      <c r="S1827" s="55">
        <v>0</v>
      </c>
      <c r="T1827" s="55">
        <v>-6289444.9299999997</v>
      </c>
      <c r="U1827" s="55">
        <v>0</v>
      </c>
      <c r="V1827" s="55">
        <v>-13212915.25</v>
      </c>
      <c r="W1827" s="55">
        <v>0</v>
      </c>
      <c r="X1827" s="55">
        <v>-19502360.18</v>
      </c>
      <c r="Y1827" s="55">
        <v>0</v>
      </c>
      <c r="Z1827" s="61">
        <f t="shared" si="92"/>
        <v>-1.3212915249999999</v>
      </c>
      <c r="AA1827" s="59" t="str">
        <f>HLOOKUP(F1827,'HY Financials'!$4:$4,1,0)</f>
        <v>HETAXF</v>
      </c>
    </row>
    <row r="1828" spans="1:28">
      <c r="A1828" s="60" t="str">
        <f>IFERROR(VLOOKUP(J1828,'TB mapping'!A:D,4,0),0)</f>
        <v>Ignore</v>
      </c>
      <c r="B1828" s="60" t="str">
        <f>IFERROR(VLOOKUP(J1828,'TB mapping'!A:C,3,0),0)</f>
        <v>Ignore</v>
      </c>
      <c r="C1828" s="60" t="str">
        <f t="shared" si="90"/>
        <v>HETAXFIgnore</v>
      </c>
      <c r="D1828" s="60" t="str">
        <f t="shared" si="91"/>
        <v>HETAXFIgnore</v>
      </c>
      <c r="E1828" s="54" t="s">
        <v>790</v>
      </c>
      <c r="F1828" s="54" t="s">
        <v>10</v>
      </c>
      <c r="G1828" s="54" t="s">
        <v>231</v>
      </c>
      <c r="H1828" s="55">
        <v>132000</v>
      </c>
      <c r="I1828" s="54" t="s">
        <v>797</v>
      </c>
      <c r="J1828" s="55">
        <v>132100</v>
      </c>
      <c r="K1828" s="55">
        <v>0</v>
      </c>
      <c r="L1828" s="54" t="s">
        <v>989</v>
      </c>
      <c r="M1828" s="54" t="s">
        <v>793</v>
      </c>
      <c r="N1828" s="55">
        <v>-1193200</v>
      </c>
      <c r="O1828" s="55">
        <v>0</v>
      </c>
      <c r="P1828" s="55">
        <v>0</v>
      </c>
      <c r="Q1828" s="55">
        <v>1012700</v>
      </c>
      <c r="R1828" s="55">
        <v>-180500</v>
      </c>
      <c r="S1828" s="55">
        <v>0</v>
      </c>
      <c r="T1828" s="55">
        <v>-1193200</v>
      </c>
      <c r="U1828" s="55">
        <v>0</v>
      </c>
      <c r="V1828" s="55">
        <v>0</v>
      </c>
      <c r="W1828" s="55">
        <v>1012700</v>
      </c>
      <c r="X1828" s="55">
        <v>-180500</v>
      </c>
      <c r="Y1828" s="55">
        <v>0</v>
      </c>
      <c r="Z1828" s="61">
        <f t="shared" si="92"/>
        <v>0.10127</v>
      </c>
      <c r="AA1828" s="59" t="str">
        <f>HLOOKUP(F1828,'HY Financials'!$4:$4,1,0)</f>
        <v>HETAXF</v>
      </c>
    </row>
    <row r="1829" spans="1:28">
      <c r="A1829" s="60" t="str">
        <f>IFERROR(VLOOKUP(J1829,'TB mapping'!A:D,4,0),0)</f>
        <v>Ignore</v>
      </c>
      <c r="B1829" s="60" t="str">
        <f>IFERROR(VLOOKUP(J1829,'TB mapping'!A:C,3,0),0)</f>
        <v>Ignore</v>
      </c>
      <c r="C1829" s="60" t="str">
        <f t="shared" si="90"/>
        <v>HETAXFIgnore</v>
      </c>
      <c r="D1829" s="60" t="str">
        <f t="shared" si="91"/>
        <v>HETAXFIgnore</v>
      </c>
      <c r="E1829" s="54" t="s">
        <v>790</v>
      </c>
      <c r="F1829" s="54" t="s">
        <v>10</v>
      </c>
      <c r="G1829" s="54" t="s">
        <v>231</v>
      </c>
      <c r="H1829" s="55">
        <v>132000</v>
      </c>
      <c r="I1829" s="54" t="s">
        <v>797</v>
      </c>
      <c r="J1829" s="55">
        <v>132121</v>
      </c>
      <c r="K1829" s="55">
        <v>0</v>
      </c>
      <c r="L1829" s="54" t="s">
        <v>990</v>
      </c>
      <c r="M1829" s="54" t="s">
        <v>793</v>
      </c>
      <c r="N1829" s="55">
        <v>-40500</v>
      </c>
      <c r="O1829" s="55">
        <v>0</v>
      </c>
      <c r="P1829" s="55">
        <v>0</v>
      </c>
      <c r="Q1829" s="55">
        <v>1346500</v>
      </c>
      <c r="R1829" s="55">
        <v>0</v>
      </c>
      <c r="S1829" s="55">
        <v>1306000</v>
      </c>
      <c r="T1829" s="55">
        <v>-40500</v>
      </c>
      <c r="U1829" s="55">
        <v>0</v>
      </c>
      <c r="V1829" s="55">
        <v>0</v>
      </c>
      <c r="W1829" s="55">
        <v>1346500</v>
      </c>
      <c r="X1829" s="55">
        <v>0</v>
      </c>
      <c r="Y1829" s="55">
        <v>1306000</v>
      </c>
      <c r="Z1829" s="61">
        <f t="shared" si="92"/>
        <v>0.13464999999999999</v>
      </c>
      <c r="AA1829" s="59" t="str">
        <f>HLOOKUP(F1829,'HY Financials'!$4:$4,1,0)</f>
        <v>HETAXF</v>
      </c>
      <c r="AB1829" s="59">
        <f t="shared" ref="AB1829:AB1834" si="93">SUMIF(AA:AA,AA1829,Z:Z)</f>
        <v>43.313046027000006</v>
      </c>
    </row>
    <row r="1830" spans="1:28">
      <c r="A1830" s="60" t="str">
        <f>IFERROR(VLOOKUP(J1830,'TB mapping'!A:D,4,0),0)</f>
        <v>Ignore</v>
      </c>
      <c r="B1830" s="60" t="str">
        <f>IFERROR(VLOOKUP(J1830,'TB mapping'!A:C,3,0),0)</f>
        <v>Ignore</v>
      </c>
      <c r="C1830" s="60" t="str">
        <f t="shared" si="90"/>
        <v>HETAXFIgnore</v>
      </c>
      <c r="D1830" s="60" t="str">
        <f t="shared" si="91"/>
        <v>HETAXFIgnore</v>
      </c>
      <c r="E1830" s="54" t="s">
        <v>790</v>
      </c>
      <c r="F1830" s="54" t="s">
        <v>10</v>
      </c>
      <c r="G1830" s="54" t="s">
        <v>231</v>
      </c>
      <c r="H1830" s="55">
        <v>132000</v>
      </c>
      <c r="I1830" s="54" t="s">
        <v>797</v>
      </c>
      <c r="J1830" s="55">
        <v>132124</v>
      </c>
      <c r="K1830" s="55">
        <v>0</v>
      </c>
      <c r="L1830" s="54" t="s">
        <v>884</v>
      </c>
      <c r="M1830" s="54" t="s">
        <v>793</v>
      </c>
      <c r="N1830" s="55">
        <v>-302977.58</v>
      </c>
      <c r="O1830" s="55">
        <v>0</v>
      </c>
      <c r="P1830" s="55">
        <v>0</v>
      </c>
      <c r="Q1830" s="55">
        <v>307893.77</v>
      </c>
      <c r="R1830" s="55">
        <v>0</v>
      </c>
      <c r="S1830" s="55">
        <v>4916.1900000000005</v>
      </c>
      <c r="T1830" s="55">
        <v>-302977.58</v>
      </c>
      <c r="U1830" s="55">
        <v>0</v>
      </c>
      <c r="V1830" s="55">
        <v>0</v>
      </c>
      <c r="W1830" s="55">
        <v>307893.77</v>
      </c>
      <c r="X1830" s="55">
        <v>0</v>
      </c>
      <c r="Y1830" s="55">
        <v>4916.1900000000005</v>
      </c>
      <c r="Z1830" s="61">
        <f t="shared" si="92"/>
        <v>3.0789377000000003E-2</v>
      </c>
      <c r="AA1830" s="59" t="str">
        <f>HLOOKUP(F1830,'HY Financials'!$4:$4,1,0)</f>
        <v>HETAXF</v>
      </c>
      <c r="AB1830" s="59">
        <f t="shared" si="93"/>
        <v>43.313046027000006</v>
      </c>
    </row>
    <row r="1831" spans="1:28">
      <c r="A1831" s="60" t="str">
        <f>IFERROR(VLOOKUP(J1831,'TB mapping'!A:D,4,0),0)</f>
        <v>Ignore</v>
      </c>
      <c r="B1831" s="60" t="str">
        <f>IFERROR(VLOOKUP(J1831,'TB mapping'!A:C,3,0),0)</f>
        <v>Ignore</v>
      </c>
      <c r="C1831" s="60" t="str">
        <f t="shared" si="90"/>
        <v>HETAXFIgnore</v>
      </c>
      <c r="D1831" s="60" t="str">
        <f t="shared" si="91"/>
        <v>HETAXFIgnore</v>
      </c>
      <c r="E1831" s="54" t="s">
        <v>790</v>
      </c>
      <c r="F1831" s="54" t="s">
        <v>10</v>
      </c>
      <c r="G1831" s="54" t="s">
        <v>231</v>
      </c>
      <c r="H1831" s="55">
        <v>132000</v>
      </c>
      <c r="I1831" s="54" t="s">
        <v>797</v>
      </c>
      <c r="J1831" s="55">
        <v>132150</v>
      </c>
      <c r="K1831" s="55">
        <v>0</v>
      </c>
      <c r="L1831" s="54" t="s">
        <v>991</v>
      </c>
      <c r="M1831" s="54" t="s">
        <v>793</v>
      </c>
      <c r="N1831" s="55">
        <v>0</v>
      </c>
      <c r="O1831" s="55">
        <v>0</v>
      </c>
      <c r="P1831" s="55">
        <v>-44319956.729999997</v>
      </c>
      <c r="Q1831" s="55">
        <v>0</v>
      </c>
      <c r="R1831" s="55">
        <v>-44319956.729999997</v>
      </c>
      <c r="S1831" s="55">
        <v>0</v>
      </c>
      <c r="T1831" s="55">
        <v>0</v>
      </c>
      <c r="U1831" s="55">
        <v>0</v>
      </c>
      <c r="V1831" s="55">
        <v>-44319956.729999997</v>
      </c>
      <c r="W1831" s="55">
        <v>0</v>
      </c>
      <c r="X1831" s="55">
        <v>-44319956.729999997</v>
      </c>
      <c r="Y1831" s="55">
        <v>0</v>
      </c>
      <c r="Z1831" s="61">
        <f t="shared" si="92"/>
        <v>-4.4319956729999994</v>
      </c>
      <c r="AA1831" s="59" t="str">
        <f>HLOOKUP(F1831,'HY Financials'!$4:$4,1,0)</f>
        <v>HETAXF</v>
      </c>
    </row>
    <row r="1832" spans="1:28">
      <c r="A1832" s="60" t="str">
        <f>IFERROR(VLOOKUP(J1832,'TB mapping'!A:D,4,0),0)</f>
        <v>Ignore</v>
      </c>
      <c r="B1832" s="60" t="str">
        <f>IFERROR(VLOOKUP(J1832,'TB mapping'!A:C,3,0),0)</f>
        <v>Ignore</v>
      </c>
      <c r="C1832" s="60" t="str">
        <f t="shared" si="90"/>
        <v>HETAXFIgnore</v>
      </c>
      <c r="D1832" s="60" t="str">
        <f t="shared" si="91"/>
        <v>HETAXFIgnore</v>
      </c>
      <c r="E1832" s="54" t="s">
        <v>790</v>
      </c>
      <c r="F1832" s="54" t="s">
        <v>10</v>
      </c>
      <c r="G1832" s="54" t="s">
        <v>231</v>
      </c>
      <c r="H1832" s="55">
        <v>140000</v>
      </c>
      <c r="I1832" s="54" t="s">
        <v>799</v>
      </c>
      <c r="J1832" s="55">
        <v>140314</v>
      </c>
      <c r="K1832" s="55">
        <v>0</v>
      </c>
      <c r="L1832" s="54" t="s">
        <v>878</v>
      </c>
      <c r="M1832" s="54" t="s">
        <v>793</v>
      </c>
      <c r="N1832" s="55">
        <v>-31766641.399999999</v>
      </c>
      <c r="O1832" s="55">
        <v>0</v>
      </c>
      <c r="P1832" s="55">
        <v>0</v>
      </c>
      <c r="Q1832" s="55">
        <v>13595616.1</v>
      </c>
      <c r="R1832" s="55">
        <v>-18171025.300000001</v>
      </c>
      <c r="S1832" s="55">
        <v>0</v>
      </c>
      <c r="T1832" s="55">
        <v>-31766641.399999999</v>
      </c>
      <c r="U1832" s="55">
        <v>0</v>
      </c>
      <c r="V1832" s="55">
        <v>0</v>
      </c>
      <c r="W1832" s="55">
        <v>13595616.1</v>
      </c>
      <c r="X1832" s="55">
        <v>-18171025.300000001</v>
      </c>
      <c r="Y1832" s="55">
        <v>0</v>
      </c>
      <c r="Z1832" s="61">
        <f t="shared" si="92"/>
        <v>1.3595616099999999</v>
      </c>
      <c r="AA1832" s="59" t="str">
        <f>HLOOKUP(F1832,'HY Financials'!$4:$4,1,0)</f>
        <v>HETAXF</v>
      </c>
      <c r="AB1832" s="59">
        <f t="shared" si="93"/>
        <v>43.313046027000006</v>
      </c>
    </row>
    <row r="1833" spans="1:28">
      <c r="A1833" s="60" t="str">
        <f>IFERROR(VLOOKUP(J1833,'TB mapping'!A:D,4,0),0)</f>
        <v>Ignore</v>
      </c>
      <c r="B1833" s="60" t="str">
        <f>IFERROR(VLOOKUP(J1833,'TB mapping'!A:C,3,0),0)</f>
        <v>Ignore</v>
      </c>
      <c r="C1833" s="60" t="str">
        <f t="shared" si="90"/>
        <v>HETAXFIgnore</v>
      </c>
      <c r="D1833" s="60" t="str">
        <f t="shared" si="91"/>
        <v>HETAXFIgnore</v>
      </c>
      <c r="E1833" s="54" t="s">
        <v>790</v>
      </c>
      <c r="F1833" s="54" t="s">
        <v>10</v>
      </c>
      <c r="G1833" s="54" t="s">
        <v>231</v>
      </c>
      <c r="H1833" s="55">
        <v>140000</v>
      </c>
      <c r="I1833" s="54" t="s">
        <v>799</v>
      </c>
      <c r="J1833" s="55">
        <v>140321</v>
      </c>
      <c r="K1833" s="55">
        <v>0</v>
      </c>
      <c r="L1833" s="54" t="s">
        <v>1079</v>
      </c>
      <c r="M1833" s="54" t="s">
        <v>793</v>
      </c>
      <c r="N1833" s="55">
        <v>-3000</v>
      </c>
      <c r="O1833" s="55">
        <v>0</v>
      </c>
      <c r="P1833" s="55">
        <v>0</v>
      </c>
      <c r="Q1833" s="55">
        <v>0</v>
      </c>
      <c r="R1833" s="55">
        <v>-3000</v>
      </c>
      <c r="S1833" s="55">
        <v>0</v>
      </c>
      <c r="T1833" s="55">
        <v>-3000</v>
      </c>
      <c r="U1833" s="55">
        <v>0</v>
      </c>
      <c r="V1833" s="55">
        <v>0</v>
      </c>
      <c r="W1833" s="55">
        <v>0</v>
      </c>
      <c r="X1833" s="55">
        <v>-3000</v>
      </c>
      <c r="Y1833" s="55">
        <v>0</v>
      </c>
      <c r="Z1833" s="61">
        <f t="shared" si="92"/>
        <v>0</v>
      </c>
      <c r="AA1833" s="59" t="str">
        <f>HLOOKUP(F1833,'HY Financials'!$4:$4,1,0)</f>
        <v>HETAXF</v>
      </c>
      <c r="AB1833" s="59">
        <f t="shared" si="93"/>
        <v>43.313046027000006</v>
      </c>
    </row>
    <row r="1834" spans="1:28">
      <c r="A1834" s="60" t="str">
        <f>IFERROR(VLOOKUP(J1834,'TB mapping'!A:D,4,0),0)</f>
        <v>Ignore</v>
      </c>
      <c r="B1834" s="60" t="str">
        <f>IFERROR(VLOOKUP(J1834,'TB mapping'!A:C,3,0),0)</f>
        <v>Ignore</v>
      </c>
      <c r="C1834" s="60" t="str">
        <f t="shared" si="90"/>
        <v>HETAXFIgnore</v>
      </c>
      <c r="D1834" s="60" t="str">
        <f t="shared" si="91"/>
        <v>HETAXFIgnore</v>
      </c>
      <c r="E1834" s="54" t="s">
        <v>790</v>
      </c>
      <c r="F1834" s="54" t="s">
        <v>10</v>
      </c>
      <c r="G1834" s="54" t="s">
        <v>231</v>
      </c>
      <c r="H1834" s="55">
        <v>140000</v>
      </c>
      <c r="I1834" s="54" t="s">
        <v>799</v>
      </c>
      <c r="J1834" s="55">
        <v>140500</v>
      </c>
      <c r="K1834" s="55">
        <v>0</v>
      </c>
      <c r="L1834" s="54" t="s">
        <v>800</v>
      </c>
      <c r="M1834" s="54" t="s">
        <v>793</v>
      </c>
      <c r="N1834" s="55">
        <v>-23334.13</v>
      </c>
      <c r="O1834" s="55">
        <v>0</v>
      </c>
      <c r="P1834" s="55">
        <v>-7077153.6399999997</v>
      </c>
      <c r="Q1834" s="55">
        <v>0</v>
      </c>
      <c r="R1834" s="55">
        <v>-7100487.7699999996</v>
      </c>
      <c r="S1834" s="55">
        <v>0</v>
      </c>
      <c r="T1834" s="55">
        <v>-23334.13</v>
      </c>
      <c r="U1834" s="55">
        <v>0</v>
      </c>
      <c r="V1834" s="55">
        <v>-7077153.6399999997</v>
      </c>
      <c r="W1834" s="55">
        <v>0</v>
      </c>
      <c r="X1834" s="55">
        <v>-7100487.7699999996</v>
      </c>
      <c r="Y1834" s="55">
        <v>0</v>
      </c>
      <c r="Z1834" s="61">
        <f t="shared" si="92"/>
        <v>-0.70771536400000001</v>
      </c>
      <c r="AA1834" s="59" t="str">
        <f>HLOOKUP(F1834,'HY Financials'!$4:$4,1,0)</f>
        <v>HETAXF</v>
      </c>
      <c r="AB1834" s="59">
        <f t="shared" si="93"/>
        <v>43.313046027000006</v>
      </c>
    </row>
    <row r="1835" spans="1:28">
      <c r="A1835" s="60" t="str">
        <f>IFERROR(VLOOKUP(J1835,'TB mapping'!A:D,4,0),0)</f>
        <v>Ignore</v>
      </c>
      <c r="B1835" s="60" t="str">
        <f>IFERROR(VLOOKUP(J1835,'TB mapping'!A:C,3,0),0)</f>
        <v>Ignore</v>
      </c>
      <c r="C1835" s="60" t="str">
        <f t="shared" si="90"/>
        <v>HETAXFIgnore</v>
      </c>
      <c r="D1835" s="60" t="str">
        <f t="shared" si="91"/>
        <v>HETAXFIgnore</v>
      </c>
      <c r="E1835" s="54" t="s">
        <v>790</v>
      </c>
      <c r="F1835" s="54" t="s">
        <v>10</v>
      </c>
      <c r="G1835" s="54" t="s">
        <v>231</v>
      </c>
      <c r="H1835" s="55">
        <v>140000</v>
      </c>
      <c r="I1835" s="54" t="s">
        <v>799</v>
      </c>
      <c r="J1835" s="55">
        <v>140504</v>
      </c>
      <c r="K1835" s="55">
        <v>0</v>
      </c>
      <c r="L1835" s="54" t="s">
        <v>801</v>
      </c>
      <c r="M1835" s="54" t="s">
        <v>793</v>
      </c>
      <c r="N1835" s="55">
        <v>0</v>
      </c>
      <c r="O1835" s="55">
        <v>40425.11</v>
      </c>
      <c r="P1835" s="55">
        <v>-1020485.87</v>
      </c>
      <c r="Q1835" s="55">
        <v>0</v>
      </c>
      <c r="R1835" s="55">
        <v>-980060.76</v>
      </c>
      <c r="S1835" s="55">
        <v>0</v>
      </c>
      <c r="T1835" s="55">
        <v>0</v>
      </c>
      <c r="U1835" s="55">
        <v>40425.11</v>
      </c>
      <c r="V1835" s="55">
        <v>-1020485.87</v>
      </c>
      <c r="W1835" s="55">
        <v>0</v>
      </c>
      <c r="X1835" s="55">
        <v>-980060.76</v>
      </c>
      <c r="Y1835" s="55">
        <v>0</v>
      </c>
      <c r="Z1835" s="61">
        <f t="shared" si="92"/>
        <v>-0.102048587</v>
      </c>
      <c r="AA1835" s="59" t="str">
        <f>HLOOKUP(F1835,'HY Financials'!$4:$4,1,0)</f>
        <v>HETAXF</v>
      </c>
    </row>
    <row r="1836" spans="1:28">
      <c r="A1836" s="60" t="str">
        <f>IFERROR(VLOOKUP(J1836,'TB mapping'!A:D,4,0),0)</f>
        <v>Ignore</v>
      </c>
      <c r="B1836" s="60" t="str">
        <f>IFERROR(VLOOKUP(J1836,'TB mapping'!A:C,3,0),0)</f>
        <v>Ignore</v>
      </c>
      <c r="C1836" s="60" t="str">
        <f t="shared" si="90"/>
        <v>HETAXFIgnore</v>
      </c>
      <c r="D1836" s="60" t="str">
        <f t="shared" si="91"/>
        <v>HETAXFIgnore</v>
      </c>
      <c r="E1836" s="54" t="s">
        <v>790</v>
      </c>
      <c r="F1836" s="54" t="s">
        <v>10</v>
      </c>
      <c r="G1836" s="54" t="s">
        <v>231</v>
      </c>
      <c r="H1836" s="55">
        <v>140000</v>
      </c>
      <c r="I1836" s="54" t="s">
        <v>799</v>
      </c>
      <c r="J1836" s="55">
        <v>140505</v>
      </c>
      <c r="K1836" s="55">
        <v>0</v>
      </c>
      <c r="L1836" s="54" t="s">
        <v>802</v>
      </c>
      <c r="M1836" s="54" t="s">
        <v>793</v>
      </c>
      <c r="N1836" s="55">
        <v>-779.81</v>
      </c>
      <c r="O1836" s="55">
        <v>0</v>
      </c>
      <c r="P1836" s="55">
        <v>0</v>
      </c>
      <c r="Q1836" s="55">
        <v>0.06</v>
      </c>
      <c r="R1836" s="55">
        <v>-779.75</v>
      </c>
      <c r="S1836" s="55">
        <v>0</v>
      </c>
      <c r="T1836" s="55">
        <v>-779.81</v>
      </c>
      <c r="U1836" s="55">
        <v>0</v>
      </c>
      <c r="V1836" s="55">
        <v>0</v>
      </c>
      <c r="W1836" s="55">
        <v>0.06</v>
      </c>
      <c r="X1836" s="55">
        <v>-779.75</v>
      </c>
      <c r="Y1836" s="55">
        <v>0</v>
      </c>
      <c r="Z1836" s="61">
        <f t="shared" si="92"/>
        <v>6E-9</v>
      </c>
      <c r="AA1836" s="59" t="str">
        <f>HLOOKUP(F1836,'HY Financials'!$4:$4,1,0)</f>
        <v>HETAXF</v>
      </c>
    </row>
    <row r="1837" spans="1:28">
      <c r="A1837" s="60" t="str">
        <f>IFERROR(VLOOKUP(J1837,'TB mapping'!A:D,4,0),0)</f>
        <v>Ignore</v>
      </c>
      <c r="B1837" s="60" t="str">
        <f>IFERROR(VLOOKUP(J1837,'TB mapping'!A:C,3,0),0)</f>
        <v>Ignore</v>
      </c>
      <c r="C1837" s="60" t="str">
        <f t="shared" si="90"/>
        <v>HETAXFIgnore</v>
      </c>
      <c r="D1837" s="60" t="str">
        <f t="shared" si="91"/>
        <v>HETAXFIgnore</v>
      </c>
      <c r="E1837" s="54" t="s">
        <v>790</v>
      </c>
      <c r="F1837" s="54" t="s">
        <v>10</v>
      </c>
      <c r="G1837" s="54" t="s">
        <v>231</v>
      </c>
      <c r="H1837" s="55">
        <v>140000</v>
      </c>
      <c r="I1837" s="54" t="s">
        <v>799</v>
      </c>
      <c r="J1837" s="55">
        <v>141675</v>
      </c>
      <c r="K1837" s="55">
        <v>0</v>
      </c>
      <c r="L1837" s="54" t="s">
        <v>803</v>
      </c>
      <c r="M1837" s="54" t="s">
        <v>793</v>
      </c>
      <c r="N1837" s="55">
        <v>-217333.27</v>
      </c>
      <c r="O1837" s="55">
        <v>0</v>
      </c>
      <c r="P1837" s="55">
        <v>-16895.39</v>
      </c>
      <c r="Q1837" s="55">
        <v>0</v>
      </c>
      <c r="R1837" s="55">
        <v>-234228.66</v>
      </c>
      <c r="S1837" s="55">
        <v>0</v>
      </c>
      <c r="T1837" s="55">
        <v>-217333.27</v>
      </c>
      <c r="U1837" s="55">
        <v>0</v>
      </c>
      <c r="V1837" s="55">
        <v>-16895.39</v>
      </c>
      <c r="W1837" s="55">
        <v>0</v>
      </c>
      <c r="X1837" s="55">
        <v>-234228.66</v>
      </c>
      <c r="Y1837" s="55">
        <v>0</v>
      </c>
      <c r="Z1837" s="61">
        <f t="shared" si="92"/>
        <v>-1.6895389999999999E-3</v>
      </c>
      <c r="AA1837" s="59" t="str">
        <f>HLOOKUP(F1837,'HY Financials'!$4:$4,1,0)</f>
        <v>HETAXF</v>
      </c>
    </row>
    <row r="1838" spans="1:28">
      <c r="A1838" s="60">
        <f>IFERROR(VLOOKUP(J1838,'TB mapping'!A:D,4,0),0)</f>
        <v>0</v>
      </c>
      <c r="B1838" s="60">
        <f>IFERROR(VLOOKUP(J1838,'TB mapping'!A:C,3,0),0)</f>
        <v>0</v>
      </c>
      <c r="C1838" s="60" t="str">
        <f t="shared" si="90"/>
        <v>HETAXF0</v>
      </c>
      <c r="D1838" s="60" t="str">
        <f t="shared" si="91"/>
        <v>HETAXF0</v>
      </c>
      <c r="E1838" s="54" t="s">
        <v>790</v>
      </c>
      <c r="F1838" s="54" t="s">
        <v>10</v>
      </c>
      <c r="G1838" s="54" t="s">
        <v>231</v>
      </c>
      <c r="H1838" s="55">
        <v>152000</v>
      </c>
      <c r="I1838" s="54" t="s">
        <v>804</v>
      </c>
      <c r="J1838" s="55">
        <v>152230</v>
      </c>
      <c r="K1838" s="55">
        <v>0</v>
      </c>
      <c r="L1838" s="54" t="s">
        <v>1804</v>
      </c>
      <c r="M1838" s="54" t="s">
        <v>793</v>
      </c>
      <c r="N1838" s="55">
        <v>-586.79</v>
      </c>
      <c r="O1838" s="55">
        <v>0</v>
      </c>
      <c r="P1838" s="55">
        <v>0</v>
      </c>
      <c r="Q1838" s="55">
        <v>586.79</v>
      </c>
      <c r="R1838" s="55">
        <v>0</v>
      </c>
      <c r="S1838" s="55">
        <v>0</v>
      </c>
      <c r="T1838" s="55">
        <v>-586.79</v>
      </c>
      <c r="U1838" s="55">
        <v>0</v>
      </c>
      <c r="V1838" s="55">
        <v>0</v>
      </c>
      <c r="W1838" s="55">
        <v>586.79</v>
      </c>
      <c r="X1838" s="55">
        <v>0</v>
      </c>
      <c r="Y1838" s="55">
        <v>0</v>
      </c>
      <c r="Z1838" s="61">
        <f t="shared" si="92"/>
        <v>5.8678999999999998E-5</v>
      </c>
      <c r="AA1838" s="59" t="str">
        <f>HLOOKUP(F1838,'HY Financials'!$4:$4,1,0)</f>
        <v>HETAXF</v>
      </c>
    </row>
    <row r="1839" spans="1:28">
      <c r="A1839" s="60" t="str">
        <f>IFERROR(VLOOKUP(J1839,'TB mapping'!A:D,4,0),0)</f>
        <v>Ignore</v>
      </c>
      <c r="B1839" s="60" t="str">
        <f>IFERROR(VLOOKUP(J1839,'TB mapping'!A:C,3,0),0)</f>
        <v>Ignore</v>
      </c>
      <c r="C1839" s="60" t="str">
        <f t="shared" si="90"/>
        <v>HETAXFIgnore</v>
      </c>
      <c r="D1839" s="60" t="str">
        <f t="shared" si="91"/>
        <v>HETAXFIgnore</v>
      </c>
      <c r="E1839" s="54" t="s">
        <v>790</v>
      </c>
      <c r="F1839" s="54" t="s">
        <v>10</v>
      </c>
      <c r="G1839" s="54" t="s">
        <v>231</v>
      </c>
      <c r="H1839" s="55">
        <v>152000</v>
      </c>
      <c r="I1839" s="54" t="s">
        <v>804</v>
      </c>
      <c r="J1839" s="55">
        <v>152247</v>
      </c>
      <c r="K1839" s="55">
        <v>0</v>
      </c>
      <c r="L1839" s="54" t="s">
        <v>1345</v>
      </c>
      <c r="M1839" s="54" t="s">
        <v>793</v>
      </c>
      <c r="N1839" s="55">
        <v>-555.07000000000005</v>
      </c>
      <c r="O1839" s="55">
        <v>0</v>
      </c>
      <c r="P1839" s="55">
        <v>-1379.88</v>
      </c>
      <c r="Q1839" s="55">
        <v>0</v>
      </c>
      <c r="R1839" s="55">
        <v>-1934.95</v>
      </c>
      <c r="S1839" s="55">
        <v>0</v>
      </c>
      <c r="T1839" s="55">
        <v>-555.07000000000005</v>
      </c>
      <c r="U1839" s="55">
        <v>0</v>
      </c>
      <c r="V1839" s="55">
        <v>-1379.88</v>
      </c>
      <c r="W1839" s="55">
        <v>0</v>
      </c>
      <c r="X1839" s="55">
        <v>-1934.95</v>
      </c>
      <c r="Y1839" s="55">
        <v>0</v>
      </c>
      <c r="Z1839" s="61">
        <f t="shared" si="92"/>
        <v>-1.3798800000000002E-4</v>
      </c>
      <c r="AA1839" s="59" t="str">
        <f>HLOOKUP(F1839,'HY Financials'!$4:$4,1,0)</f>
        <v>HETAXF</v>
      </c>
    </row>
    <row r="1840" spans="1:28">
      <c r="A1840" s="60" t="str">
        <f>IFERROR(VLOOKUP(J1840,'TB mapping'!A:D,4,0),0)</f>
        <v>Ignore</v>
      </c>
      <c r="B1840" s="60" t="str">
        <f>IFERROR(VLOOKUP(J1840,'TB mapping'!A:C,3,0),0)</f>
        <v>Ignore</v>
      </c>
      <c r="C1840" s="60" t="str">
        <f t="shared" si="90"/>
        <v>HETAXFIgnore</v>
      </c>
      <c r="D1840" s="60" t="str">
        <f t="shared" si="91"/>
        <v>HETAXFIgnore</v>
      </c>
      <c r="E1840" s="54" t="s">
        <v>790</v>
      </c>
      <c r="F1840" s="54" t="s">
        <v>10</v>
      </c>
      <c r="G1840" s="54" t="s">
        <v>231</v>
      </c>
      <c r="H1840" s="55">
        <v>160000</v>
      </c>
      <c r="I1840" s="54" t="s">
        <v>807</v>
      </c>
      <c r="J1840" s="55">
        <v>161100</v>
      </c>
      <c r="K1840" s="55">
        <v>0</v>
      </c>
      <c r="L1840" s="54" t="s">
        <v>992</v>
      </c>
      <c r="M1840" s="54" t="s">
        <v>793</v>
      </c>
      <c r="N1840" s="55">
        <v>-891163300.36000001</v>
      </c>
      <c r="O1840" s="55">
        <v>0</v>
      </c>
      <c r="P1840" s="55">
        <v>0</v>
      </c>
      <c r="Q1840" s="55">
        <v>132152458.23999999</v>
      </c>
      <c r="R1840" s="55">
        <v>-759010842.12</v>
      </c>
      <c r="S1840" s="55">
        <v>0</v>
      </c>
      <c r="T1840" s="55">
        <v>-891163300.36000001</v>
      </c>
      <c r="U1840" s="55">
        <v>0</v>
      </c>
      <c r="V1840" s="55">
        <v>0</v>
      </c>
      <c r="W1840" s="55">
        <v>132152458.23999999</v>
      </c>
      <c r="X1840" s="55">
        <v>-759010842.12</v>
      </c>
      <c r="Y1840" s="55">
        <v>0</v>
      </c>
      <c r="Z1840" s="61">
        <f t="shared" si="92"/>
        <v>13.215245824</v>
      </c>
      <c r="AA1840" s="59" t="str">
        <f>HLOOKUP(F1840,'HY Financials'!$4:$4,1,0)</f>
        <v>HETAXF</v>
      </c>
    </row>
    <row r="1841" spans="1:27">
      <c r="A1841" s="60">
        <f>IFERROR(VLOOKUP(J1841,'TB mapping'!A:D,4,0),0)</f>
        <v>0</v>
      </c>
      <c r="B1841" s="60">
        <f>IFERROR(VLOOKUP(J1841,'TB mapping'!A:C,3,0),0)</f>
        <v>0</v>
      </c>
      <c r="C1841" s="60" t="str">
        <f t="shared" si="90"/>
        <v>HETAXF0</v>
      </c>
      <c r="D1841" s="60" t="str">
        <f t="shared" si="91"/>
        <v>HETAXF0</v>
      </c>
      <c r="E1841" s="54" t="s">
        <v>790</v>
      </c>
      <c r="F1841" s="54" t="s">
        <v>10</v>
      </c>
      <c r="G1841" s="54" t="s">
        <v>231</v>
      </c>
      <c r="H1841" s="55">
        <v>212000</v>
      </c>
      <c r="I1841" s="54" t="s">
        <v>809</v>
      </c>
      <c r="J1841" s="55">
        <v>210123</v>
      </c>
      <c r="K1841" s="55">
        <v>0</v>
      </c>
      <c r="L1841" s="54" t="s">
        <v>1805</v>
      </c>
      <c r="M1841" s="54" t="s">
        <v>793</v>
      </c>
      <c r="N1841" s="55">
        <v>0</v>
      </c>
      <c r="O1841" s="55">
        <v>113.16</v>
      </c>
      <c r="P1841" s="55">
        <v>0</v>
      </c>
      <c r="Q1841" s="55">
        <v>487.35</v>
      </c>
      <c r="R1841" s="55">
        <v>0</v>
      </c>
      <c r="S1841" s="55">
        <v>600.51</v>
      </c>
      <c r="T1841" s="55">
        <v>0</v>
      </c>
      <c r="U1841" s="55">
        <v>113.16</v>
      </c>
      <c r="V1841" s="55">
        <v>0</v>
      </c>
      <c r="W1841" s="55">
        <v>487.35</v>
      </c>
      <c r="X1841" s="55">
        <v>0</v>
      </c>
      <c r="Y1841" s="55">
        <v>600.51</v>
      </c>
      <c r="Z1841" s="61">
        <f t="shared" si="92"/>
        <v>4.8735E-5</v>
      </c>
      <c r="AA1841" s="59" t="str">
        <f>HLOOKUP(F1841,'HY Financials'!$4:$4,1,0)</f>
        <v>HETAXF</v>
      </c>
    </row>
    <row r="1842" spans="1:27">
      <c r="A1842" s="60" t="str">
        <f>IFERROR(VLOOKUP(J1842,'TB mapping'!A:D,4,0),0)</f>
        <v>Ignore</v>
      </c>
      <c r="B1842" s="60" t="str">
        <f>IFERROR(VLOOKUP(J1842,'TB mapping'!A:C,3,0),0)</f>
        <v>Ignore</v>
      </c>
      <c r="C1842" s="60" t="str">
        <f t="shared" si="90"/>
        <v>HETAXFIgnore</v>
      </c>
      <c r="D1842" s="60" t="str">
        <f t="shared" si="91"/>
        <v>HETAXFIgnore</v>
      </c>
      <c r="E1842" s="54" t="s">
        <v>790</v>
      </c>
      <c r="F1842" s="54" t="s">
        <v>10</v>
      </c>
      <c r="G1842" s="54" t="s">
        <v>231</v>
      </c>
      <c r="H1842" s="55">
        <v>212000</v>
      </c>
      <c r="I1842" s="54" t="s">
        <v>809</v>
      </c>
      <c r="J1842" s="55">
        <v>211103</v>
      </c>
      <c r="K1842" s="55">
        <v>0</v>
      </c>
      <c r="L1842" s="54" t="s">
        <v>894</v>
      </c>
      <c r="M1842" s="54" t="s">
        <v>793</v>
      </c>
      <c r="N1842" s="55">
        <v>0</v>
      </c>
      <c r="O1842" s="55">
        <v>16993.02</v>
      </c>
      <c r="P1842" s="55">
        <v>0</v>
      </c>
      <c r="Q1842" s="55">
        <v>0</v>
      </c>
      <c r="R1842" s="55">
        <v>0</v>
      </c>
      <c r="S1842" s="55">
        <v>16993.02</v>
      </c>
      <c r="T1842" s="55">
        <v>0</v>
      </c>
      <c r="U1842" s="55">
        <v>16993.02</v>
      </c>
      <c r="V1842" s="55">
        <v>0</v>
      </c>
      <c r="W1842" s="55">
        <v>0</v>
      </c>
      <c r="X1842" s="55">
        <v>0</v>
      </c>
      <c r="Y1842" s="55">
        <v>16993.02</v>
      </c>
      <c r="Z1842" s="61">
        <f t="shared" si="92"/>
        <v>0</v>
      </c>
      <c r="AA1842" s="59" t="str">
        <f>HLOOKUP(F1842,'HY Financials'!$4:$4,1,0)</f>
        <v>HETAXF</v>
      </c>
    </row>
    <row r="1843" spans="1:27">
      <c r="A1843" s="60" t="str">
        <f>IFERROR(VLOOKUP(J1843,'TB mapping'!A:D,4,0),0)</f>
        <v>Ignore</v>
      </c>
      <c r="B1843" s="60" t="str">
        <f>IFERROR(VLOOKUP(J1843,'TB mapping'!A:C,3,0),0)</f>
        <v>Ignore</v>
      </c>
      <c r="C1843" s="60" t="str">
        <f t="shared" si="90"/>
        <v>HETAXFIgnore</v>
      </c>
      <c r="D1843" s="60" t="str">
        <f t="shared" si="91"/>
        <v>HETAXFIgnore</v>
      </c>
      <c r="E1843" s="54" t="s">
        <v>790</v>
      </c>
      <c r="F1843" s="54" t="s">
        <v>10</v>
      </c>
      <c r="G1843" s="54" t="s">
        <v>231</v>
      </c>
      <c r="H1843" s="55">
        <v>212000</v>
      </c>
      <c r="I1843" s="54" t="s">
        <v>809</v>
      </c>
      <c r="J1843" s="55">
        <v>212101</v>
      </c>
      <c r="K1843" s="55">
        <v>0</v>
      </c>
      <c r="L1843" s="54" t="s">
        <v>810</v>
      </c>
      <c r="M1843" s="54" t="s">
        <v>793</v>
      </c>
      <c r="N1843" s="55">
        <v>0</v>
      </c>
      <c r="O1843" s="55">
        <v>217333.27</v>
      </c>
      <c r="P1843" s="55">
        <v>0</v>
      </c>
      <c r="Q1843" s="55">
        <v>16895.39</v>
      </c>
      <c r="R1843" s="55">
        <v>0</v>
      </c>
      <c r="S1843" s="55">
        <v>234228.66</v>
      </c>
      <c r="T1843" s="55">
        <v>0</v>
      </c>
      <c r="U1843" s="55">
        <v>217333.27</v>
      </c>
      <c r="V1843" s="55">
        <v>0</v>
      </c>
      <c r="W1843" s="55">
        <v>16895.39</v>
      </c>
      <c r="X1843" s="55">
        <v>0</v>
      </c>
      <c r="Y1843" s="55">
        <v>234228.66</v>
      </c>
      <c r="Z1843" s="61">
        <f t="shared" si="92"/>
        <v>1.6895389999999999E-3</v>
      </c>
      <c r="AA1843" s="59" t="str">
        <f>HLOOKUP(F1843,'HY Financials'!$4:$4,1,0)</f>
        <v>HETAXF</v>
      </c>
    </row>
    <row r="1844" spans="1:27">
      <c r="A1844" s="60" t="str">
        <f>IFERROR(VLOOKUP(J1844,'TB mapping'!A:D,4,0),0)</f>
        <v>Ignore</v>
      </c>
      <c r="B1844" s="60" t="str">
        <f>IFERROR(VLOOKUP(J1844,'TB mapping'!A:C,3,0),0)</f>
        <v>Ignore</v>
      </c>
      <c r="C1844" s="60" t="str">
        <f t="shared" si="90"/>
        <v>HETAXFIgnore</v>
      </c>
      <c r="D1844" s="60" t="str">
        <f t="shared" si="91"/>
        <v>HETAXFIgnore</v>
      </c>
      <c r="E1844" s="54" t="s">
        <v>790</v>
      </c>
      <c r="F1844" s="54" t="s">
        <v>10</v>
      </c>
      <c r="G1844" s="54" t="s">
        <v>231</v>
      </c>
      <c r="H1844" s="55">
        <v>212000</v>
      </c>
      <c r="I1844" s="54" t="s">
        <v>809</v>
      </c>
      <c r="J1844" s="55">
        <v>212121</v>
      </c>
      <c r="K1844" s="55">
        <v>0</v>
      </c>
      <c r="L1844" s="54" t="s">
        <v>879</v>
      </c>
      <c r="M1844" s="54" t="s">
        <v>793</v>
      </c>
      <c r="N1844" s="55">
        <v>0</v>
      </c>
      <c r="O1844" s="55">
        <v>33486992.16</v>
      </c>
      <c r="P1844" s="55">
        <v>-14486645.67</v>
      </c>
      <c r="Q1844" s="55">
        <v>0</v>
      </c>
      <c r="R1844" s="55">
        <v>0</v>
      </c>
      <c r="S1844" s="55">
        <v>19000346.489999998</v>
      </c>
      <c r="T1844" s="55">
        <v>0</v>
      </c>
      <c r="U1844" s="55">
        <v>33486992.16</v>
      </c>
      <c r="V1844" s="55">
        <v>-14486645.67</v>
      </c>
      <c r="W1844" s="55">
        <v>0</v>
      </c>
      <c r="X1844" s="55">
        <v>0</v>
      </c>
      <c r="Y1844" s="55">
        <v>19000346.489999998</v>
      </c>
      <c r="Z1844" s="61">
        <f t="shared" si="92"/>
        <v>-1.448664567</v>
      </c>
      <c r="AA1844" s="59" t="str">
        <f>HLOOKUP(F1844,'HY Financials'!$4:$4,1,0)</f>
        <v>HETAXF</v>
      </c>
    </row>
    <row r="1845" spans="1:27">
      <c r="A1845" s="60" t="str">
        <f>IFERROR(VLOOKUP(J1845,'TB mapping'!A:D,4,0),0)</f>
        <v>Ignore</v>
      </c>
      <c r="B1845" s="60" t="str">
        <f>IFERROR(VLOOKUP(J1845,'TB mapping'!A:C,3,0),0)</f>
        <v>Ignore</v>
      </c>
      <c r="C1845" s="60" t="str">
        <f t="shared" si="90"/>
        <v>HETAXFIgnore</v>
      </c>
      <c r="D1845" s="60" t="str">
        <f t="shared" si="91"/>
        <v>HETAXFIgnore</v>
      </c>
      <c r="E1845" s="54" t="s">
        <v>790</v>
      </c>
      <c r="F1845" s="54" t="s">
        <v>10</v>
      </c>
      <c r="G1845" s="54" t="s">
        <v>231</v>
      </c>
      <c r="H1845" s="55">
        <v>212000</v>
      </c>
      <c r="I1845" s="54" t="s">
        <v>809</v>
      </c>
      <c r="J1845" s="55">
        <v>212124</v>
      </c>
      <c r="K1845" s="55">
        <v>0</v>
      </c>
      <c r="L1845" s="54" t="s">
        <v>896</v>
      </c>
      <c r="M1845" s="54" t="s">
        <v>793</v>
      </c>
      <c r="N1845" s="55">
        <v>0</v>
      </c>
      <c r="O1845" s="55">
        <v>306897.53000000003</v>
      </c>
      <c r="P1845" s="55">
        <v>0</v>
      </c>
      <c r="Q1845" s="55">
        <v>284830.5</v>
      </c>
      <c r="R1845" s="55">
        <v>0</v>
      </c>
      <c r="S1845" s="55">
        <v>591728.03</v>
      </c>
      <c r="T1845" s="55">
        <v>0</v>
      </c>
      <c r="U1845" s="55">
        <v>306897.53000000003</v>
      </c>
      <c r="V1845" s="55">
        <v>0</v>
      </c>
      <c r="W1845" s="55">
        <v>284830.5</v>
      </c>
      <c r="X1845" s="55">
        <v>0</v>
      </c>
      <c r="Y1845" s="55">
        <v>591728.03</v>
      </c>
      <c r="Z1845" s="61">
        <f t="shared" si="92"/>
        <v>2.8483049999999999E-2</v>
      </c>
      <c r="AA1845" s="59" t="str">
        <f>HLOOKUP(F1845,'HY Financials'!$4:$4,1,0)</f>
        <v>HETAXF</v>
      </c>
    </row>
    <row r="1846" spans="1:27">
      <c r="A1846" s="60" t="str">
        <f>IFERROR(VLOOKUP(J1846,'TB mapping'!A:D,4,0),0)</f>
        <v>Ignore</v>
      </c>
      <c r="B1846" s="60" t="str">
        <f>IFERROR(VLOOKUP(J1846,'TB mapping'!A:C,3,0),0)</f>
        <v>Ignore</v>
      </c>
      <c r="C1846" s="60" t="str">
        <f t="shared" si="90"/>
        <v>HETAXFIgnore</v>
      </c>
      <c r="D1846" s="60" t="str">
        <f t="shared" si="91"/>
        <v>HETAXFIgnore</v>
      </c>
      <c r="E1846" s="54" t="s">
        <v>790</v>
      </c>
      <c r="F1846" s="54" t="s">
        <v>10</v>
      </c>
      <c r="G1846" s="54" t="s">
        <v>231</v>
      </c>
      <c r="H1846" s="55">
        <v>212000</v>
      </c>
      <c r="I1846" s="54" t="s">
        <v>809</v>
      </c>
      <c r="J1846" s="55">
        <v>212150</v>
      </c>
      <c r="K1846" s="55">
        <v>0</v>
      </c>
      <c r="L1846" s="54" t="s">
        <v>1077</v>
      </c>
      <c r="M1846" s="54" t="s">
        <v>793</v>
      </c>
      <c r="N1846" s="55">
        <v>0</v>
      </c>
      <c r="O1846" s="55">
        <v>0</v>
      </c>
      <c r="P1846" s="55">
        <v>0</v>
      </c>
      <c r="Q1846" s="55">
        <v>16104057.77</v>
      </c>
      <c r="R1846" s="55">
        <v>0</v>
      </c>
      <c r="S1846" s="55">
        <v>16104057.77</v>
      </c>
      <c r="T1846" s="55">
        <v>0</v>
      </c>
      <c r="U1846" s="55">
        <v>0</v>
      </c>
      <c r="V1846" s="55">
        <v>0</v>
      </c>
      <c r="W1846" s="55">
        <v>16104057.77</v>
      </c>
      <c r="X1846" s="55">
        <v>0</v>
      </c>
      <c r="Y1846" s="55">
        <v>16104057.77</v>
      </c>
      <c r="Z1846" s="61">
        <f t="shared" si="92"/>
        <v>1.610405777</v>
      </c>
      <c r="AA1846" s="59" t="str">
        <f>HLOOKUP(F1846,'HY Financials'!$4:$4,1,0)</f>
        <v>HETAXF</v>
      </c>
    </row>
    <row r="1847" spans="1:27">
      <c r="A1847" s="60" t="str">
        <f>IFERROR(VLOOKUP(J1847,'TB mapping'!A:D,4,0),0)</f>
        <v>Ignore</v>
      </c>
      <c r="B1847" s="60" t="str">
        <f>IFERROR(VLOOKUP(J1847,'TB mapping'!A:C,3,0),0)</f>
        <v>Ignore</v>
      </c>
      <c r="C1847" s="60" t="str">
        <f t="shared" si="90"/>
        <v>HETAXFIgnore</v>
      </c>
      <c r="D1847" s="60" t="str">
        <f t="shared" si="91"/>
        <v>HETAXFIgnore</v>
      </c>
      <c r="E1847" s="54" t="s">
        <v>790</v>
      </c>
      <c r="F1847" s="54" t="s">
        <v>10</v>
      </c>
      <c r="G1847" s="54" t="s">
        <v>231</v>
      </c>
      <c r="H1847" s="55">
        <v>212000</v>
      </c>
      <c r="I1847" s="54" t="s">
        <v>809</v>
      </c>
      <c r="J1847" s="55">
        <v>212220</v>
      </c>
      <c r="K1847" s="55">
        <v>0</v>
      </c>
      <c r="L1847" s="54" t="s">
        <v>812</v>
      </c>
      <c r="M1847" s="54" t="s">
        <v>793</v>
      </c>
      <c r="N1847" s="55">
        <v>0</v>
      </c>
      <c r="O1847" s="55">
        <v>723039.62</v>
      </c>
      <c r="P1847" s="55">
        <v>-144831.47</v>
      </c>
      <c r="Q1847" s="55">
        <v>0</v>
      </c>
      <c r="R1847" s="55">
        <v>0</v>
      </c>
      <c r="S1847" s="55">
        <v>578208.15</v>
      </c>
      <c r="T1847" s="55">
        <v>0</v>
      </c>
      <c r="U1847" s="55">
        <v>723039.62</v>
      </c>
      <c r="V1847" s="55">
        <v>-144831.47</v>
      </c>
      <c r="W1847" s="55">
        <v>0</v>
      </c>
      <c r="X1847" s="55">
        <v>0</v>
      </c>
      <c r="Y1847" s="55">
        <v>578208.15</v>
      </c>
      <c r="Z1847" s="61">
        <f t="shared" si="92"/>
        <v>-1.4483147E-2</v>
      </c>
      <c r="AA1847" s="59" t="str">
        <f>HLOOKUP(F1847,'HY Financials'!$4:$4,1,0)</f>
        <v>HETAXF</v>
      </c>
    </row>
    <row r="1848" spans="1:27">
      <c r="A1848" s="60" t="str">
        <f>IFERROR(VLOOKUP(J1848,'TB mapping'!A:D,4,0),0)</f>
        <v>Ignore</v>
      </c>
      <c r="B1848" s="60" t="str">
        <f>IFERROR(VLOOKUP(J1848,'TB mapping'!A:C,3,0),0)</f>
        <v>Ignore</v>
      </c>
      <c r="C1848" s="60" t="str">
        <f t="shared" si="90"/>
        <v>HETAXFIgnore</v>
      </c>
      <c r="D1848" s="60" t="str">
        <f t="shared" si="91"/>
        <v>HETAXFIgnore</v>
      </c>
      <c r="E1848" s="54" t="s">
        <v>790</v>
      </c>
      <c r="F1848" s="54" t="s">
        <v>10</v>
      </c>
      <c r="G1848" s="54" t="s">
        <v>231</v>
      </c>
      <c r="H1848" s="55">
        <v>212000</v>
      </c>
      <c r="I1848" s="54" t="s">
        <v>809</v>
      </c>
      <c r="J1848" s="55">
        <v>212227</v>
      </c>
      <c r="K1848" s="55">
        <v>0</v>
      </c>
      <c r="L1848" s="54" t="s">
        <v>994</v>
      </c>
      <c r="M1848" s="54" t="s">
        <v>793</v>
      </c>
      <c r="N1848" s="55">
        <v>0</v>
      </c>
      <c r="O1848" s="55">
        <v>55358.86</v>
      </c>
      <c r="P1848" s="55">
        <v>0</v>
      </c>
      <c r="Q1848" s="55">
        <v>141851.01999999999</v>
      </c>
      <c r="R1848" s="55">
        <v>0</v>
      </c>
      <c r="S1848" s="55">
        <v>197209.88</v>
      </c>
      <c r="T1848" s="55">
        <v>0</v>
      </c>
      <c r="U1848" s="55">
        <v>55358.86</v>
      </c>
      <c r="V1848" s="55">
        <v>0</v>
      </c>
      <c r="W1848" s="55">
        <v>141851.01999999999</v>
      </c>
      <c r="X1848" s="55">
        <v>0</v>
      </c>
      <c r="Y1848" s="55">
        <v>197209.88</v>
      </c>
      <c r="Z1848" s="61">
        <f t="shared" si="92"/>
        <v>1.4185102E-2</v>
      </c>
      <c r="AA1848" s="59" t="str">
        <f>HLOOKUP(F1848,'HY Financials'!$4:$4,1,0)</f>
        <v>HETAXF</v>
      </c>
    </row>
    <row r="1849" spans="1:27">
      <c r="A1849" s="60" t="str">
        <f>IFERROR(VLOOKUP(J1849,'TB mapping'!A:D,4,0),0)</f>
        <v>Ignore</v>
      </c>
      <c r="B1849" s="60" t="str">
        <f>IFERROR(VLOOKUP(J1849,'TB mapping'!A:C,3,0),0)</f>
        <v>Ignore</v>
      </c>
      <c r="C1849" s="60" t="str">
        <f t="shared" si="90"/>
        <v>HETAXFIgnore</v>
      </c>
      <c r="D1849" s="60" t="str">
        <f t="shared" si="91"/>
        <v>HETAXFIgnore</v>
      </c>
      <c r="E1849" s="54" t="s">
        <v>790</v>
      </c>
      <c r="F1849" s="54" t="s">
        <v>10</v>
      </c>
      <c r="G1849" s="54" t="s">
        <v>231</v>
      </c>
      <c r="H1849" s="55">
        <v>212000</v>
      </c>
      <c r="I1849" s="54" t="s">
        <v>809</v>
      </c>
      <c r="J1849" s="55">
        <v>212231</v>
      </c>
      <c r="K1849" s="55">
        <v>0</v>
      </c>
      <c r="L1849" s="54" t="s">
        <v>1063</v>
      </c>
      <c r="M1849" s="54" t="s">
        <v>793</v>
      </c>
      <c r="N1849" s="55">
        <v>0</v>
      </c>
      <c r="O1849" s="55">
        <v>278.74</v>
      </c>
      <c r="P1849" s="55">
        <v>-150.33000000000001</v>
      </c>
      <c r="Q1849" s="55">
        <v>0</v>
      </c>
      <c r="R1849" s="55">
        <v>0</v>
      </c>
      <c r="S1849" s="55">
        <v>128.41</v>
      </c>
      <c r="T1849" s="55">
        <v>0</v>
      </c>
      <c r="U1849" s="55">
        <v>278.74</v>
      </c>
      <c r="V1849" s="55">
        <v>-150.33000000000001</v>
      </c>
      <c r="W1849" s="55">
        <v>0</v>
      </c>
      <c r="X1849" s="55">
        <v>0</v>
      </c>
      <c r="Y1849" s="55">
        <v>128.41</v>
      </c>
      <c r="Z1849" s="61">
        <f t="shared" si="92"/>
        <v>-1.5033000000000002E-5</v>
      </c>
      <c r="AA1849" s="59" t="str">
        <f>HLOOKUP(F1849,'HY Financials'!$4:$4,1,0)</f>
        <v>HETAXF</v>
      </c>
    </row>
    <row r="1850" spans="1:27">
      <c r="A1850" s="60" t="str">
        <f>IFERROR(VLOOKUP(J1850,'TB mapping'!A:D,4,0),0)</f>
        <v>Ignore</v>
      </c>
      <c r="B1850" s="60" t="str">
        <f>IFERROR(VLOOKUP(J1850,'TB mapping'!A:C,3,0),0)</f>
        <v>Ignore</v>
      </c>
      <c r="C1850" s="60" t="str">
        <f t="shared" si="90"/>
        <v>HETAXFIgnore</v>
      </c>
      <c r="D1850" s="60" t="str">
        <f t="shared" si="91"/>
        <v>HETAXFIgnore</v>
      </c>
      <c r="E1850" s="54" t="s">
        <v>790</v>
      </c>
      <c r="F1850" s="54" t="s">
        <v>10</v>
      </c>
      <c r="G1850" s="54" t="s">
        <v>231</v>
      </c>
      <c r="H1850" s="55">
        <v>212000</v>
      </c>
      <c r="I1850" s="54" t="s">
        <v>809</v>
      </c>
      <c r="J1850" s="55">
        <v>212232</v>
      </c>
      <c r="K1850" s="55">
        <v>0</v>
      </c>
      <c r="L1850" s="54" t="s">
        <v>1041</v>
      </c>
      <c r="M1850" s="54" t="s">
        <v>793</v>
      </c>
      <c r="N1850" s="55">
        <v>0</v>
      </c>
      <c r="O1850" s="55">
        <v>30855.54</v>
      </c>
      <c r="P1850" s="55">
        <v>0</v>
      </c>
      <c r="Q1850" s="55">
        <v>0</v>
      </c>
      <c r="R1850" s="55">
        <v>0</v>
      </c>
      <c r="S1850" s="55">
        <v>30855.54</v>
      </c>
      <c r="T1850" s="55">
        <v>0</v>
      </c>
      <c r="U1850" s="55">
        <v>30855.54</v>
      </c>
      <c r="V1850" s="55">
        <v>0</v>
      </c>
      <c r="W1850" s="55">
        <v>0</v>
      </c>
      <c r="X1850" s="55">
        <v>0</v>
      </c>
      <c r="Y1850" s="55">
        <v>30855.54</v>
      </c>
      <c r="Z1850" s="61">
        <f t="shared" si="92"/>
        <v>0</v>
      </c>
      <c r="AA1850" s="59" t="str">
        <f>HLOOKUP(F1850,'HY Financials'!$4:$4,1,0)</f>
        <v>HETAXF</v>
      </c>
    </row>
    <row r="1851" spans="1:27">
      <c r="A1851" s="60" t="str">
        <f>IFERROR(VLOOKUP(J1851,'TB mapping'!A:D,4,0),0)</f>
        <v>Ignore</v>
      </c>
      <c r="B1851" s="60" t="str">
        <f>IFERROR(VLOOKUP(J1851,'TB mapping'!A:C,3,0),0)</f>
        <v>Ignore</v>
      </c>
      <c r="C1851" s="60" t="str">
        <f t="shared" si="90"/>
        <v>HETAXFIgnore</v>
      </c>
      <c r="D1851" s="60" t="str">
        <f t="shared" si="91"/>
        <v>HETAXFIgnore</v>
      </c>
      <c r="E1851" s="54" t="s">
        <v>790</v>
      </c>
      <c r="F1851" s="54" t="s">
        <v>10</v>
      </c>
      <c r="G1851" s="54" t="s">
        <v>231</v>
      </c>
      <c r="H1851" s="55">
        <v>212000</v>
      </c>
      <c r="I1851" s="54" t="s">
        <v>809</v>
      </c>
      <c r="J1851" s="55">
        <v>212233</v>
      </c>
      <c r="K1851" s="55">
        <v>0</v>
      </c>
      <c r="L1851" s="54" t="s">
        <v>897</v>
      </c>
      <c r="M1851" s="54" t="s">
        <v>793</v>
      </c>
      <c r="N1851" s="55">
        <v>0</v>
      </c>
      <c r="O1851" s="55">
        <v>39100</v>
      </c>
      <c r="P1851" s="55">
        <v>-23836</v>
      </c>
      <c r="Q1851" s="55">
        <v>0</v>
      </c>
      <c r="R1851" s="55">
        <v>0</v>
      </c>
      <c r="S1851" s="55">
        <v>15264</v>
      </c>
      <c r="T1851" s="55">
        <v>0</v>
      </c>
      <c r="U1851" s="55">
        <v>39100</v>
      </c>
      <c r="V1851" s="55">
        <v>-23836</v>
      </c>
      <c r="W1851" s="55">
        <v>0</v>
      </c>
      <c r="X1851" s="55">
        <v>0</v>
      </c>
      <c r="Y1851" s="55">
        <v>15264</v>
      </c>
      <c r="Z1851" s="61">
        <f t="shared" si="92"/>
        <v>-2.3836E-3</v>
      </c>
      <c r="AA1851" s="59" t="str">
        <f>HLOOKUP(F1851,'HY Financials'!$4:$4,1,0)</f>
        <v>HETAXF</v>
      </c>
    </row>
    <row r="1852" spans="1:27">
      <c r="A1852" s="60" t="str">
        <f>IFERROR(VLOOKUP(J1852,'TB mapping'!A:D,4,0),0)</f>
        <v>Ignore</v>
      </c>
      <c r="B1852" s="60" t="str">
        <f>IFERROR(VLOOKUP(J1852,'TB mapping'!A:C,3,0),0)</f>
        <v>Ignore</v>
      </c>
      <c r="C1852" s="60" t="str">
        <f t="shared" si="90"/>
        <v>HETAXFIgnore</v>
      </c>
      <c r="D1852" s="60" t="str">
        <f t="shared" si="91"/>
        <v>HETAXFIgnore</v>
      </c>
      <c r="E1852" s="54" t="s">
        <v>790</v>
      </c>
      <c r="F1852" s="54" t="s">
        <v>10</v>
      </c>
      <c r="G1852" s="54" t="s">
        <v>231</v>
      </c>
      <c r="H1852" s="55">
        <v>212000</v>
      </c>
      <c r="I1852" s="54" t="s">
        <v>809</v>
      </c>
      <c r="J1852" s="55">
        <v>212240</v>
      </c>
      <c r="K1852" s="55">
        <v>0</v>
      </c>
      <c r="L1852" s="54" t="s">
        <v>813</v>
      </c>
      <c r="M1852" s="54" t="s">
        <v>793</v>
      </c>
      <c r="N1852" s="55">
        <v>0</v>
      </c>
      <c r="O1852" s="55">
        <v>32828.5</v>
      </c>
      <c r="P1852" s="55">
        <v>-1017.78</v>
      </c>
      <c r="Q1852" s="55">
        <v>0</v>
      </c>
      <c r="R1852" s="55">
        <v>0</v>
      </c>
      <c r="S1852" s="55">
        <v>31810.720000000001</v>
      </c>
      <c r="T1852" s="55">
        <v>0</v>
      </c>
      <c r="U1852" s="55">
        <v>32828.5</v>
      </c>
      <c r="V1852" s="55">
        <v>-1017.78</v>
      </c>
      <c r="W1852" s="55">
        <v>0</v>
      </c>
      <c r="X1852" s="55">
        <v>0</v>
      </c>
      <c r="Y1852" s="55">
        <v>31810.720000000001</v>
      </c>
      <c r="Z1852" s="61">
        <f t="shared" si="92"/>
        <v>-1.01778E-4</v>
      </c>
      <c r="AA1852" s="59" t="str">
        <f>HLOOKUP(F1852,'HY Financials'!$4:$4,1,0)</f>
        <v>HETAXF</v>
      </c>
    </row>
    <row r="1853" spans="1:27">
      <c r="A1853" s="60" t="str">
        <f>IFERROR(VLOOKUP(J1853,'TB mapping'!A:D,4,0),0)</f>
        <v>Ignore</v>
      </c>
      <c r="B1853" s="60" t="str">
        <f>IFERROR(VLOOKUP(J1853,'TB mapping'!A:C,3,0),0)</f>
        <v>Ignore</v>
      </c>
      <c r="C1853" s="60" t="str">
        <f t="shared" si="90"/>
        <v>HETAXFIgnore</v>
      </c>
      <c r="D1853" s="60" t="str">
        <f t="shared" si="91"/>
        <v>HETAXFIgnore</v>
      </c>
      <c r="E1853" s="54" t="s">
        <v>790</v>
      </c>
      <c r="F1853" s="54" t="s">
        <v>10</v>
      </c>
      <c r="G1853" s="54" t="s">
        <v>231</v>
      </c>
      <c r="H1853" s="55">
        <v>212000</v>
      </c>
      <c r="I1853" s="54" t="s">
        <v>809</v>
      </c>
      <c r="J1853" s="55">
        <v>212247</v>
      </c>
      <c r="K1853" s="55">
        <v>0</v>
      </c>
      <c r="L1853" s="54" t="s">
        <v>898</v>
      </c>
      <c r="M1853" s="54" t="s">
        <v>793</v>
      </c>
      <c r="N1853" s="55">
        <v>0</v>
      </c>
      <c r="O1853" s="55">
        <v>1600</v>
      </c>
      <c r="P1853" s="55">
        <v>0</v>
      </c>
      <c r="Q1853" s="55">
        <v>450</v>
      </c>
      <c r="R1853" s="55">
        <v>0</v>
      </c>
      <c r="S1853" s="55">
        <v>2050</v>
      </c>
      <c r="T1853" s="55">
        <v>0</v>
      </c>
      <c r="U1853" s="55">
        <v>1600</v>
      </c>
      <c r="V1853" s="55">
        <v>0</v>
      </c>
      <c r="W1853" s="55">
        <v>450</v>
      </c>
      <c r="X1853" s="55">
        <v>0</v>
      </c>
      <c r="Y1853" s="55">
        <v>2050</v>
      </c>
      <c r="Z1853" s="61">
        <f t="shared" si="92"/>
        <v>4.5000000000000003E-5</v>
      </c>
      <c r="AA1853" s="59" t="str">
        <f>HLOOKUP(F1853,'HY Financials'!$4:$4,1,0)</f>
        <v>HETAXF</v>
      </c>
    </row>
    <row r="1854" spans="1:27">
      <c r="A1854" s="60" t="str">
        <f>IFERROR(VLOOKUP(J1854,'TB mapping'!A:D,4,0),0)</f>
        <v>Ignore</v>
      </c>
      <c r="B1854" s="60" t="str">
        <f>IFERROR(VLOOKUP(J1854,'TB mapping'!A:C,3,0),0)</f>
        <v>Ignore</v>
      </c>
      <c r="C1854" s="60" t="str">
        <f t="shared" si="90"/>
        <v>HETAXFIgnore</v>
      </c>
      <c r="D1854" s="60" t="str">
        <f t="shared" si="91"/>
        <v>HETAXFIgnore</v>
      </c>
      <c r="E1854" s="54" t="s">
        <v>790</v>
      </c>
      <c r="F1854" s="54" t="s">
        <v>10</v>
      </c>
      <c r="G1854" s="54" t="s">
        <v>231</v>
      </c>
      <c r="H1854" s="55">
        <v>212000</v>
      </c>
      <c r="I1854" s="54" t="s">
        <v>809</v>
      </c>
      <c r="J1854" s="55">
        <v>212252</v>
      </c>
      <c r="K1854" s="55">
        <v>0</v>
      </c>
      <c r="L1854" s="54" t="s">
        <v>814</v>
      </c>
      <c r="M1854" s="54" t="s">
        <v>793</v>
      </c>
      <c r="N1854" s="55">
        <v>0</v>
      </c>
      <c r="O1854" s="55">
        <v>232.23</v>
      </c>
      <c r="P1854" s="55">
        <v>-63.9</v>
      </c>
      <c r="Q1854" s="55">
        <v>0</v>
      </c>
      <c r="R1854" s="55">
        <v>0</v>
      </c>
      <c r="S1854" s="55">
        <v>168.33</v>
      </c>
      <c r="T1854" s="55">
        <v>0</v>
      </c>
      <c r="U1854" s="55">
        <v>232.23</v>
      </c>
      <c r="V1854" s="55">
        <v>-63.9</v>
      </c>
      <c r="W1854" s="55">
        <v>0</v>
      </c>
      <c r="X1854" s="55">
        <v>0</v>
      </c>
      <c r="Y1854" s="55">
        <v>168.33</v>
      </c>
      <c r="Z1854" s="61">
        <f t="shared" si="92"/>
        <v>-6.3899999999999998E-6</v>
      </c>
      <c r="AA1854" s="59" t="str">
        <f>HLOOKUP(F1854,'HY Financials'!$4:$4,1,0)</f>
        <v>HETAXF</v>
      </c>
    </row>
    <row r="1855" spans="1:27">
      <c r="A1855" s="60" t="str">
        <f>IFERROR(VLOOKUP(J1855,'TB mapping'!A:D,4,0),0)</f>
        <v>Ignore</v>
      </c>
      <c r="B1855" s="60" t="str">
        <f>IFERROR(VLOOKUP(J1855,'TB mapping'!A:C,3,0),0)</f>
        <v>Ignore</v>
      </c>
      <c r="C1855" s="60" t="str">
        <f t="shared" si="90"/>
        <v>HETAXFIgnore</v>
      </c>
      <c r="D1855" s="60" t="str">
        <f t="shared" si="91"/>
        <v>HETAXFIgnore</v>
      </c>
      <c r="E1855" s="54" t="s">
        <v>790</v>
      </c>
      <c r="F1855" s="54" t="s">
        <v>10</v>
      </c>
      <c r="G1855" s="54" t="s">
        <v>231</v>
      </c>
      <c r="H1855" s="55">
        <v>212000</v>
      </c>
      <c r="I1855" s="54" t="s">
        <v>809</v>
      </c>
      <c r="J1855" s="55">
        <v>212255</v>
      </c>
      <c r="K1855" s="55">
        <v>0</v>
      </c>
      <c r="L1855" s="54" t="s">
        <v>815</v>
      </c>
      <c r="M1855" s="54" t="s">
        <v>793</v>
      </c>
      <c r="N1855" s="55">
        <v>0</v>
      </c>
      <c r="O1855" s="55">
        <v>7910742.3300000001</v>
      </c>
      <c r="P1855" s="55">
        <v>0</v>
      </c>
      <c r="Q1855" s="55">
        <v>6746388.9199999999</v>
      </c>
      <c r="R1855" s="55">
        <v>0</v>
      </c>
      <c r="S1855" s="55">
        <v>14657131.25</v>
      </c>
      <c r="T1855" s="55">
        <v>0</v>
      </c>
      <c r="U1855" s="55">
        <v>7910742.3300000001</v>
      </c>
      <c r="V1855" s="55">
        <v>0</v>
      </c>
      <c r="W1855" s="55">
        <v>6746388.9199999999</v>
      </c>
      <c r="X1855" s="55">
        <v>0</v>
      </c>
      <c r="Y1855" s="55">
        <v>14657131.25</v>
      </c>
      <c r="Z1855" s="61">
        <f t="shared" si="92"/>
        <v>0.67463889200000005</v>
      </c>
      <c r="AA1855" s="59" t="str">
        <f>HLOOKUP(F1855,'HY Financials'!$4:$4,1,0)</f>
        <v>HETAXF</v>
      </c>
    </row>
    <row r="1856" spans="1:27">
      <c r="A1856" s="60" t="str">
        <f>IFERROR(VLOOKUP(J1856,'TB mapping'!A:D,4,0),0)</f>
        <v>Ignore</v>
      </c>
      <c r="B1856" s="60" t="str">
        <f>IFERROR(VLOOKUP(J1856,'TB mapping'!A:C,3,0),0)</f>
        <v>Ignore</v>
      </c>
      <c r="C1856" s="60" t="str">
        <f t="shared" si="90"/>
        <v>HETAXFIgnore</v>
      </c>
      <c r="D1856" s="60" t="str">
        <f t="shared" si="91"/>
        <v>HETAXFIgnore</v>
      </c>
      <c r="E1856" s="54" t="s">
        <v>790</v>
      </c>
      <c r="F1856" s="54" t="s">
        <v>10</v>
      </c>
      <c r="G1856" s="54" t="s">
        <v>231</v>
      </c>
      <c r="H1856" s="55">
        <v>212000</v>
      </c>
      <c r="I1856" s="54" t="s">
        <v>809</v>
      </c>
      <c r="J1856" s="55">
        <v>212257</v>
      </c>
      <c r="K1856" s="55">
        <v>0</v>
      </c>
      <c r="L1856" s="54" t="s">
        <v>816</v>
      </c>
      <c r="M1856" s="54" t="s">
        <v>793</v>
      </c>
      <c r="N1856" s="55">
        <v>-6047341.3600000003</v>
      </c>
      <c r="O1856" s="55">
        <v>0</v>
      </c>
      <c r="P1856" s="55">
        <v>-6394794.7400000002</v>
      </c>
      <c r="Q1856" s="55">
        <v>0</v>
      </c>
      <c r="R1856" s="55">
        <v>-12442136.1</v>
      </c>
      <c r="S1856" s="55">
        <v>0</v>
      </c>
      <c r="T1856" s="55">
        <v>-6047341.3600000003</v>
      </c>
      <c r="U1856" s="55">
        <v>0</v>
      </c>
      <c r="V1856" s="55">
        <v>-6394794.7400000002</v>
      </c>
      <c r="W1856" s="55">
        <v>0</v>
      </c>
      <c r="X1856" s="55">
        <v>-12442136.1</v>
      </c>
      <c r="Y1856" s="55">
        <v>0</v>
      </c>
      <c r="Z1856" s="61">
        <f t="shared" si="92"/>
        <v>-0.63947947400000005</v>
      </c>
      <c r="AA1856" s="59" t="str">
        <f>HLOOKUP(F1856,'HY Financials'!$4:$4,1,0)</f>
        <v>HETAXF</v>
      </c>
    </row>
    <row r="1857" spans="1:28">
      <c r="A1857" s="60" t="str">
        <f>IFERROR(VLOOKUP(J1857,'TB mapping'!A:D,4,0),0)</f>
        <v>Ignore</v>
      </c>
      <c r="B1857" s="60" t="str">
        <f>IFERROR(VLOOKUP(J1857,'TB mapping'!A:C,3,0),0)</f>
        <v>Ignore</v>
      </c>
      <c r="C1857" s="60" t="str">
        <f t="shared" si="90"/>
        <v>HETAXFIgnore</v>
      </c>
      <c r="D1857" s="60" t="str">
        <f t="shared" si="91"/>
        <v>HETAXFIgnore</v>
      </c>
      <c r="E1857" s="54" t="s">
        <v>790</v>
      </c>
      <c r="F1857" s="54" t="s">
        <v>10</v>
      </c>
      <c r="G1857" s="54" t="s">
        <v>231</v>
      </c>
      <c r="H1857" s="55">
        <v>212000</v>
      </c>
      <c r="I1857" s="54" t="s">
        <v>809</v>
      </c>
      <c r="J1857" s="55">
        <v>212271</v>
      </c>
      <c r="K1857" s="55">
        <v>0</v>
      </c>
      <c r="L1857" s="54" t="s">
        <v>817</v>
      </c>
      <c r="M1857" s="54" t="s">
        <v>793</v>
      </c>
      <c r="N1857" s="55">
        <v>0</v>
      </c>
      <c r="O1857" s="55">
        <v>191102.42</v>
      </c>
      <c r="P1857" s="55">
        <v>0</v>
      </c>
      <c r="Q1857" s="55">
        <v>13438.35</v>
      </c>
      <c r="R1857" s="55">
        <v>0</v>
      </c>
      <c r="S1857" s="55">
        <v>204540.77</v>
      </c>
      <c r="T1857" s="55">
        <v>0</v>
      </c>
      <c r="U1857" s="55">
        <v>191102.42</v>
      </c>
      <c r="V1857" s="55">
        <v>0</v>
      </c>
      <c r="W1857" s="55">
        <v>13438.35</v>
      </c>
      <c r="X1857" s="55">
        <v>0</v>
      </c>
      <c r="Y1857" s="55">
        <v>204540.77</v>
      </c>
      <c r="Z1857" s="61">
        <f t="shared" si="92"/>
        <v>1.343835E-3</v>
      </c>
      <c r="AA1857" s="59" t="str">
        <f>HLOOKUP(F1857,'HY Financials'!$4:$4,1,0)</f>
        <v>HETAXF</v>
      </c>
    </row>
    <row r="1858" spans="1:28">
      <c r="A1858" s="60" t="str">
        <f>IFERROR(VLOOKUP(J1858,'TB mapping'!A:D,4,0),0)</f>
        <v>Ignore</v>
      </c>
      <c r="B1858" s="60" t="str">
        <f>IFERROR(VLOOKUP(J1858,'TB mapping'!A:C,3,0),0)</f>
        <v>Ignore</v>
      </c>
      <c r="C1858" s="60" t="str">
        <f t="shared" si="90"/>
        <v>HETAXFIgnore</v>
      </c>
      <c r="D1858" s="60" t="str">
        <f t="shared" si="91"/>
        <v>HETAXFIgnore</v>
      </c>
      <c r="E1858" s="54" t="s">
        <v>790</v>
      </c>
      <c r="F1858" s="54" t="s">
        <v>10</v>
      </c>
      <c r="G1858" s="54" t="s">
        <v>231</v>
      </c>
      <c r="H1858" s="55">
        <v>212000</v>
      </c>
      <c r="I1858" s="54" t="s">
        <v>809</v>
      </c>
      <c r="J1858" s="55">
        <v>212272</v>
      </c>
      <c r="K1858" s="55">
        <v>0</v>
      </c>
      <c r="L1858" s="54" t="s">
        <v>818</v>
      </c>
      <c r="M1858" s="54" t="s">
        <v>793</v>
      </c>
      <c r="N1858" s="55">
        <v>0</v>
      </c>
      <c r="O1858" s="55">
        <v>191102.42</v>
      </c>
      <c r="P1858" s="55">
        <v>0</v>
      </c>
      <c r="Q1858" s="55">
        <v>13438.35</v>
      </c>
      <c r="R1858" s="55">
        <v>0</v>
      </c>
      <c r="S1858" s="55">
        <v>204540.77</v>
      </c>
      <c r="T1858" s="55">
        <v>0</v>
      </c>
      <c r="U1858" s="55">
        <v>191102.42</v>
      </c>
      <c r="V1858" s="55">
        <v>0</v>
      </c>
      <c r="W1858" s="55">
        <v>13438.35</v>
      </c>
      <c r="X1858" s="55">
        <v>0</v>
      </c>
      <c r="Y1858" s="55">
        <v>204540.77</v>
      </c>
      <c r="Z1858" s="61">
        <f t="shared" si="92"/>
        <v>1.343835E-3</v>
      </c>
      <c r="AA1858" s="59" t="str">
        <f>HLOOKUP(F1858,'HY Financials'!$4:$4,1,0)</f>
        <v>HETAXF</v>
      </c>
    </row>
    <row r="1859" spans="1:28">
      <c r="A1859" s="60">
        <f>IFERROR(VLOOKUP(J1859,'TB mapping'!A:D,4,0),0)</f>
        <v>0</v>
      </c>
      <c r="B1859" s="60">
        <f>IFERROR(VLOOKUP(J1859,'TB mapping'!A:C,3,0),0)</f>
        <v>0</v>
      </c>
      <c r="C1859" s="60" t="str">
        <f t="shared" si="90"/>
        <v>HETAXF0</v>
      </c>
      <c r="D1859" s="60" t="str">
        <f t="shared" si="91"/>
        <v>HETAXF0</v>
      </c>
      <c r="E1859" s="54" t="s">
        <v>790</v>
      </c>
      <c r="F1859" s="54" t="s">
        <v>10</v>
      </c>
      <c r="G1859" s="54" t="s">
        <v>231</v>
      </c>
      <c r="H1859" s="55">
        <v>212000</v>
      </c>
      <c r="I1859" s="54" t="s">
        <v>809</v>
      </c>
      <c r="J1859" s="55">
        <v>215107</v>
      </c>
      <c r="K1859" s="55">
        <v>0</v>
      </c>
      <c r="L1859" s="54" t="s">
        <v>2076</v>
      </c>
      <c r="M1859" s="54" t="s">
        <v>793</v>
      </c>
      <c r="N1859" s="55">
        <v>0</v>
      </c>
      <c r="O1859" s="55">
        <v>620</v>
      </c>
      <c r="P1859" s="55">
        <v>0</v>
      </c>
      <c r="Q1859" s="55">
        <v>0</v>
      </c>
      <c r="R1859" s="55">
        <v>0</v>
      </c>
      <c r="S1859" s="55">
        <v>620</v>
      </c>
      <c r="T1859" s="55">
        <v>0</v>
      </c>
      <c r="U1859" s="55">
        <v>620</v>
      </c>
      <c r="V1859" s="55">
        <v>0</v>
      </c>
      <c r="W1859" s="55">
        <v>0</v>
      </c>
      <c r="X1859" s="55">
        <v>0</v>
      </c>
      <c r="Y1859" s="55">
        <v>620</v>
      </c>
      <c r="Z1859" s="61">
        <f t="shared" si="92"/>
        <v>0</v>
      </c>
      <c r="AA1859" s="59" t="str">
        <f>HLOOKUP(F1859,'HY Financials'!$4:$4,1,0)</f>
        <v>HETAXF</v>
      </c>
    </row>
    <row r="1860" spans="1:28">
      <c r="A1860" s="60" t="str">
        <f>IFERROR(VLOOKUP(J1860,'TB mapping'!A:D,4,0),0)</f>
        <v>Ignore</v>
      </c>
      <c r="B1860" s="60" t="str">
        <f>IFERROR(VLOOKUP(J1860,'TB mapping'!A:C,3,0),0)</f>
        <v>Ignore</v>
      </c>
      <c r="C1860" s="60" t="str">
        <f t="shared" ref="C1860:C1923" si="94">F1860&amp;A1860</f>
        <v>HETAXFIgnore</v>
      </c>
      <c r="D1860" s="60" t="str">
        <f t="shared" ref="D1860:D1923" si="95">F1860&amp;B1860</f>
        <v>HETAXFIgnore</v>
      </c>
      <c r="E1860" s="54" t="s">
        <v>790</v>
      </c>
      <c r="F1860" s="54" t="s">
        <v>10</v>
      </c>
      <c r="G1860" s="54" t="s">
        <v>231</v>
      </c>
      <c r="H1860" s="55">
        <v>213000</v>
      </c>
      <c r="I1860" s="54" t="s">
        <v>819</v>
      </c>
      <c r="J1860" s="55">
        <v>213105</v>
      </c>
      <c r="K1860" s="55">
        <v>0</v>
      </c>
      <c r="L1860" s="54" t="s">
        <v>902</v>
      </c>
      <c r="M1860" s="54" t="s">
        <v>793</v>
      </c>
      <c r="N1860" s="55">
        <v>0</v>
      </c>
      <c r="O1860" s="55">
        <v>19036.95</v>
      </c>
      <c r="P1860" s="55">
        <v>0</v>
      </c>
      <c r="Q1860" s="55">
        <v>0</v>
      </c>
      <c r="R1860" s="55">
        <v>0</v>
      </c>
      <c r="S1860" s="55">
        <v>19036.95</v>
      </c>
      <c r="T1860" s="55">
        <v>0</v>
      </c>
      <c r="U1860" s="55">
        <v>19036.95</v>
      </c>
      <c r="V1860" s="55">
        <v>0</v>
      </c>
      <c r="W1860" s="55">
        <v>0</v>
      </c>
      <c r="X1860" s="55">
        <v>0</v>
      </c>
      <c r="Y1860" s="55">
        <v>19036.95</v>
      </c>
      <c r="Z1860" s="61">
        <f t="shared" ref="Z1860:Z1923" si="96">IF(I1860="Issue Capital",(X1860+Y1860)/10000000,(V1860+W1860)/10000000)</f>
        <v>0</v>
      </c>
      <c r="AA1860" s="59" t="str">
        <f>HLOOKUP(F1860,'HY Financials'!$4:$4,1,0)</f>
        <v>HETAXF</v>
      </c>
    </row>
    <row r="1861" spans="1:28">
      <c r="A1861" s="60" t="str">
        <f>IFERROR(VLOOKUP(J1861,'TB mapping'!A:D,4,0),0)</f>
        <v>Ignore</v>
      </c>
      <c r="B1861" s="60" t="str">
        <f>IFERROR(VLOOKUP(J1861,'TB mapping'!A:C,3,0),0)</f>
        <v>Ignore</v>
      </c>
      <c r="C1861" s="60" t="str">
        <f t="shared" si="94"/>
        <v>HETAXFIgnore</v>
      </c>
      <c r="D1861" s="60" t="str">
        <f t="shared" si="95"/>
        <v>HETAXFIgnore</v>
      </c>
      <c r="E1861" s="54" t="s">
        <v>790</v>
      </c>
      <c r="F1861" s="54" t="s">
        <v>10</v>
      </c>
      <c r="G1861" s="54" t="s">
        <v>231</v>
      </c>
      <c r="H1861" s="55">
        <v>213000</v>
      </c>
      <c r="I1861" s="54" t="s">
        <v>819</v>
      </c>
      <c r="J1861" s="55">
        <v>213141</v>
      </c>
      <c r="K1861" s="55">
        <v>0</v>
      </c>
      <c r="L1861" s="54" t="s">
        <v>903</v>
      </c>
      <c r="M1861" s="54" t="s">
        <v>793</v>
      </c>
      <c r="N1861" s="55">
        <v>0</v>
      </c>
      <c r="O1861" s="55">
        <v>1405.02</v>
      </c>
      <c r="P1861" s="55">
        <v>0</v>
      </c>
      <c r="Q1861" s="55">
        <v>0</v>
      </c>
      <c r="R1861" s="55">
        <v>0</v>
      </c>
      <c r="S1861" s="55">
        <v>1405.02</v>
      </c>
      <c r="T1861" s="55">
        <v>0</v>
      </c>
      <c r="U1861" s="55">
        <v>1405.02</v>
      </c>
      <c r="V1861" s="55">
        <v>0</v>
      </c>
      <c r="W1861" s="55">
        <v>0</v>
      </c>
      <c r="X1861" s="55">
        <v>0</v>
      </c>
      <c r="Y1861" s="55">
        <v>1405.02</v>
      </c>
      <c r="Z1861" s="61">
        <f t="shared" si="96"/>
        <v>0</v>
      </c>
      <c r="AA1861" s="59" t="str">
        <f>HLOOKUP(F1861,'HY Financials'!$4:$4,1,0)</f>
        <v>HETAXF</v>
      </c>
    </row>
    <row r="1862" spans="1:28">
      <c r="A1862" s="60" t="str">
        <f>IFERROR(VLOOKUP(J1862,'TB mapping'!A:D,4,0),0)</f>
        <v>Ignore</v>
      </c>
      <c r="B1862" s="60" t="str">
        <f>IFERROR(VLOOKUP(J1862,'TB mapping'!A:C,3,0),0)</f>
        <v>Ignore</v>
      </c>
      <c r="C1862" s="60" t="str">
        <f t="shared" si="94"/>
        <v>HETAXFIgnore</v>
      </c>
      <c r="D1862" s="60" t="str">
        <f t="shared" si="95"/>
        <v>HETAXFIgnore</v>
      </c>
      <c r="E1862" s="54" t="s">
        <v>790</v>
      </c>
      <c r="F1862" s="54" t="s">
        <v>10</v>
      </c>
      <c r="G1862" s="54" t="s">
        <v>231</v>
      </c>
      <c r="H1862" s="55">
        <v>213000</v>
      </c>
      <c r="I1862" s="54" t="s">
        <v>819</v>
      </c>
      <c r="J1862" s="55">
        <v>213143</v>
      </c>
      <c r="K1862" s="55">
        <v>0</v>
      </c>
      <c r="L1862" s="54" t="s">
        <v>820</v>
      </c>
      <c r="M1862" s="54" t="s">
        <v>793</v>
      </c>
      <c r="N1862" s="55">
        <v>0</v>
      </c>
      <c r="O1862" s="55">
        <v>84247.54</v>
      </c>
      <c r="P1862" s="55">
        <v>-90203.08</v>
      </c>
      <c r="Q1862" s="55">
        <v>0</v>
      </c>
      <c r="R1862" s="55">
        <v>-5955.54</v>
      </c>
      <c r="S1862" s="55">
        <v>0</v>
      </c>
      <c r="T1862" s="55">
        <v>0</v>
      </c>
      <c r="U1862" s="55">
        <v>84247.54</v>
      </c>
      <c r="V1862" s="55">
        <v>-90203.08</v>
      </c>
      <c r="W1862" s="55">
        <v>0</v>
      </c>
      <c r="X1862" s="55">
        <v>-5955.54</v>
      </c>
      <c r="Y1862" s="55">
        <v>0</v>
      </c>
      <c r="Z1862" s="61">
        <f t="shared" si="96"/>
        <v>-9.0203079999999995E-3</v>
      </c>
      <c r="AA1862" s="59" t="str">
        <f>HLOOKUP(F1862,'HY Financials'!$4:$4,1,0)</f>
        <v>HETAXF</v>
      </c>
    </row>
    <row r="1863" spans="1:28">
      <c r="A1863" s="60">
        <f>IFERROR(VLOOKUP(J1863,'TB mapping'!A:D,4,0),0)</f>
        <v>0</v>
      </c>
      <c r="B1863" s="60">
        <f>IFERROR(VLOOKUP(J1863,'TB mapping'!A:C,3,0),0)</f>
        <v>0</v>
      </c>
      <c r="C1863" s="60" t="str">
        <f t="shared" si="94"/>
        <v>HETAXF0</v>
      </c>
      <c r="D1863" s="60" t="str">
        <f t="shared" si="95"/>
        <v>HETAXF0</v>
      </c>
      <c r="E1863" s="54" t="s">
        <v>790</v>
      </c>
      <c r="F1863" s="54" t="s">
        <v>10</v>
      </c>
      <c r="G1863" s="54" t="s">
        <v>231</v>
      </c>
      <c r="H1863" s="55">
        <v>213000</v>
      </c>
      <c r="I1863" s="54" t="s">
        <v>819</v>
      </c>
      <c r="J1863" s="55">
        <v>213173</v>
      </c>
      <c r="K1863" s="55">
        <v>0</v>
      </c>
      <c r="L1863" s="54" t="s">
        <v>2072</v>
      </c>
      <c r="M1863" s="54" t="s">
        <v>793</v>
      </c>
      <c r="N1863" s="55">
        <v>0</v>
      </c>
      <c r="O1863" s="55">
        <v>15164.56</v>
      </c>
      <c r="P1863" s="55">
        <v>-16236.55</v>
      </c>
      <c r="Q1863" s="55">
        <v>0</v>
      </c>
      <c r="R1863" s="55">
        <v>-1071.99</v>
      </c>
      <c r="S1863" s="55">
        <v>0</v>
      </c>
      <c r="T1863" s="55">
        <v>0</v>
      </c>
      <c r="U1863" s="55">
        <v>15164.56</v>
      </c>
      <c r="V1863" s="55">
        <v>-16236.55</v>
      </c>
      <c r="W1863" s="55">
        <v>0</v>
      </c>
      <c r="X1863" s="55">
        <v>-1071.99</v>
      </c>
      <c r="Y1863" s="55">
        <v>0</v>
      </c>
      <c r="Z1863" s="61">
        <f t="shared" si="96"/>
        <v>-1.6236549999999999E-3</v>
      </c>
      <c r="AA1863" s="59" t="str">
        <f>HLOOKUP(F1863,'HY Financials'!$4:$4,1,0)</f>
        <v>HETAXF</v>
      </c>
    </row>
    <row r="1864" spans="1:28">
      <c r="A1864" s="60" t="str">
        <f>IFERROR(VLOOKUP(J1864,'TB mapping'!A:D,4,0),0)</f>
        <v>Ignore</v>
      </c>
      <c r="B1864" s="60" t="str">
        <f>IFERROR(VLOOKUP(J1864,'TB mapping'!A:C,3,0),0)</f>
        <v>Ignore</v>
      </c>
      <c r="C1864" s="60" t="str">
        <f t="shared" si="94"/>
        <v>HETAXFIgnore</v>
      </c>
      <c r="D1864" s="60" t="str">
        <f t="shared" si="95"/>
        <v>HETAXFIgnore</v>
      </c>
      <c r="E1864" s="54" t="s">
        <v>790</v>
      </c>
      <c r="F1864" s="54" t="s">
        <v>10</v>
      </c>
      <c r="G1864" s="54" t="s">
        <v>231</v>
      </c>
      <c r="H1864" s="55">
        <v>213000</v>
      </c>
      <c r="I1864" s="54" t="s">
        <v>819</v>
      </c>
      <c r="J1864" s="55">
        <v>213500</v>
      </c>
      <c r="K1864" s="55">
        <v>0</v>
      </c>
      <c r="L1864" s="54" t="s">
        <v>821</v>
      </c>
      <c r="M1864" s="54" t="s">
        <v>793</v>
      </c>
      <c r="N1864" s="55">
        <v>0</v>
      </c>
      <c r="O1864" s="55">
        <v>2123359.88</v>
      </c>
      <c r="P1864" s="55">
        <v>0</v>
      </c>
      <c r="Q1864" s="55">
        <v>149316.9</v>
      </c>
      <c r="R1864" s="55">
        <v>0</v>
      </c>
      <c r="S1864" s="55">
        <v>2272676.7800000003</v>
      </c>
      <c r="T1864" s="55">
        <v>0</v>
      </c>
      <c r="U1864" s="55">
        <v>2123359.88</v>
      </c>
      <c r="V1864" s="55">
        <v>0</v>
      </c>
      <c r="W1864" s="55">
        <v>149316.9</v>
      </c>
      <c r="X1864" s="55">
        <v>0</v>
      </c>
      <c r="Y1864" s="55">
        <v>2272676.7800000003</v>
      </c>
      <c r="Z1864" s="61">
        <f t="shared" si="96"/>
        <v>1.4931689999999999E-2</v>
      </c>
      <c r="AA1864" s="59" t="str">
        <f>HLOOKUP(F1864,'HY Financials'!$4:$4,1,0)</f>
        <v>HETAXF</v>
      </c>
    </row>
    <row r="1865" spans="1:28">
      <c r="A1865" s="60" t="str">
        <f>IFERROR(VLOOKUP(J1865,'TB mapping'!A:D,4,0),0)</f>
        <v>Ignore</v>
      </c>
      <c r="B1865" s="60" t="str">
        <f>IFERROR(VLOOKUP(J1865,'TB mapping'!A:C,3,0),0)</f>
        <v>Ignore</v>
      </c>
      <c r="C1865" s="60" t="str">
        <f t="shared" si="94"/>
        <v>HETAXFIgnore</v>
      </c>
      <c r="D1865" s="60" t="str">
        <f t="shared" si="95"/>
        <v>HETAXFIgnore</v>
      </c>
      <c r="E1865" s="54" t="s">
        <v>790</v>
      </c>
      <c r="F1865" s="54" t="s">
        <v>10</v>
      </c>
      <c r="G1865" s="54" t="s">
        <v>231</v>
      </c>
      <c r="H1865" s="55">
        <v>213000</v>
      </c>
      <c r="I1865" s="54" t="s">
        <v>819</v>
      </c>
      <c r="J1865" s="55">
        <v>213504</v>
      </c>
      <c r="K1865" s="55">
        <v>0</v>
      </c>
      <c r="L1865" s="54" t="s">
        <v>822</v>
      </c>
      <c r="M1865" s="54" t="s">
        <v>793</v>
      </c>
      <c r="N1865" s="55">
        <v>0</v>
      </c>
      <c r="O1865" s="55">
        <v>32424.45</v>
      </c>
      <c r="P1865" s="55">
        <v>0</v>
      </c>
      <c r="Q1865" s="55">
        <v>0</v>
      </c>
      <c r="R1865" s="55">
        <v>0</v>
      </c>
      <c r="S1865" s="55">
        <v>32424.45</v>
      </c>
      <c r="T1865" s="55">
        <v>0</v>
      </c>
      <c r="U1865" s="55">
        <v>32424.45</v>
      </c>
      <c r="V1865" s="55">
        <v>0</v>
      </c>
      <c r="W1865" s="55">
        <v>0</v>
      </c>
      <c r="X1865" s="55">
        <v>0</v>
      </c>
      <c r="Y1865" s="55">
        <v>32424.45</v>
      </c>
      <c r="Z1865" s="61">
        <f t="shared" si="96"/>
        <v>0</v>
      </c>
      <c r="AA1865" s="59" t="str">
        <f>HLOOKUP(F1865,'HY Financials'!$4:$4,1,0)</f>
        <v>HETAXF</v>
      </c>
    </row>
    <row r="1866" spans="1:28">
      <c r="A1866" s="60" t="str">
        <f>IFERROR(VLOOKUP(J1866,'TB mapping'!A:D,4,0),0)</f>
        <v>Ignore</v>
      </c>
      <c r="B1866" s="60" t="str">
        <f>IFERROR(VLOOKUP(J1866,'TB mapping'!A:C,3,0),0)</f>
        <v>Ignore</v>
      </c>
      <c r="C1866" s="60" t="str">
        <f t="shared" si="94"/>
        <v>HETAXFIgnore</v>
      </c>
      <c r="D1866" s="60" t="str">
        <f t="shared" si="95"/>
        <v>HETAXFIgnore</v>
      </c>
      <c r="E1866" s="54" t="s">
        <v>790</v>
      </c>
      <c r="F1866" s="54" t="s">
        <v>10</v>
      </c>
      <c r="G1866" s="54" t="s">
        <v>231</v>
      </c>
      <c r="H1866" s="55">
        <v>301000</v>
      </c>
      <c r="I1866" s="54" t="s">
        <v>823</v>
      </c>
      <c r="J1866" s="55">
        <v>310000</v>
      </c>
      <c r="K1866" s="55">
        <v>0</v>
      </c>
      <c r="L1866" s="54" t="s">
        <v>824</v>
      </c>
      <c r="M1866" s="54" t="s">
        <v>793</v>
      </c>
      <c r="N1866" s="55">
        <v>0</v>
      </c>
      <c r="O1866" s="55">
        <v>433130460.26999998</v>
      </c>
      <c r="P1866" s="55">
        <v>-9238250.5399999991</v>
      </c>
      <c r="Q1866" s="55">
        <v>0</v>
      </c>
      <c r="R1866" s="55">
        <v>0</v>
      </c>
      <c r="S1866" s="55">
        <v>423892209.73000002</v>
      </c>
      <c r="T1866" s="55">
        <v>0</v>
      </c>
      <c r="U1866" s="55">
        <v>433130460.26999998</v>
      </c>
      <c r="V1866" s="55">
        <v>-9238250.5399999991</v>
      </c>
      <c r="W1866" s="55">
        <v>0</v>
      </c>
      <c r="X1866" s="55">
        <v>0</v>
      </c>
      <c r="Y1866" s="55">
        <v>423892209.73000002</v>
      </c>
      <c r="Z1866" s="61">
        <f t="shared" si="96"/>
        <v>42.389220973</v>
      </c>
      <c r="AA1866" s="59" t="str">
        <f>HLOOKUP(F1866,'HY Financials'!$4:$4,1,0)</f>
        <v>HETAXF</v>
      </c>
    </row>
    <row r="1867" spans="1:28">
      <c r="A1867" s="60" t="str">
        <f>IFERROR(VLOOKUP(J1867,'TB mapping'!A:D,4,0),0)</f>
        <v>Ignore</v>
      </c>
      <c r="B1867" s="60" t="str">
        <f>IFERROR(VLOOKUP(J1867,'TB mapping'!A:C,3,0),0)</f>
        <v>Ignore</v>
      </c>
      <c r="C1867" s="60" t="str">
        <f t="shared" si="94"/>
        <v>HETAXFIgnore</v>
      </c>
      <c r="D1867" s="60" t="str">
        <f t="shared" si="95"/>
        <v>HETAXFIgnore</v>
      </c>
      <c r="E1867" s="54" t="s">
        <v>790</v>
      </c>
      <c r="F1867" s="54" t="s">
        <v>10</v>
      </c>
      <c r="G1867" s="54" t="s">
        <v>231</v>
      </c>
      <c r="H1867" s="55">
        <v>303000</v>
      </c>
      <c r="I1867" s="54" t="s">
        <v>825</v>
      </c>
      <c r="J1867" s="55">
        <v>303207</v>
      </c>
      <c r="K1867" s="55">
        <v>0</v>
      </c>
      <c r="L1867" s="54" t="s">
        <v>826</v>
      </c>
      <c r="M1867" s="54" t="s">
        <v>793</v>
      </c>
      <c r="N1867" s="55">
        <v>-249923270.87</v>
      </c>
      <c r="O1867" s="55">
        <v>0</v>
      </c>
      <c r="P1867" s="55">
        <v>-26319549.510000002</v>
      </c>
      <c r="Q1867" s="55">
        <v>0</v>
      </c>
      <c r="R1867" s="55">
        <v>-276242820.38</v>
      </c>
      <c r="S1867" s="55">
        <v>0</v>
      </c>
      <c r="T1867" s="55">
        <v>-249923270.87</v>
      </c>
      <c r="U1867" s="55">
        <v>0</v>
      </c>
      <c r="V1867" s="55">
        <v>-26319549.510000002</v>
      </c>
      <c r="W1867" s="55">
        <v>0</v>
      </c>
      <c r="X1867" s="55">
        <v>-276242820.38</v>
      </c>
      <c r="Y1867" s="55">
        <v>0</v>
      </c>
      <c r="Z1867" s="61">
        <f t="shared" si="96"/>
        <v>-2.631954951</v>
      </c>
      <c r="AA1867" s="59" t="str">
        <f>HLOOKUP(F1867,'HY Financials'!$4:$4,1,0)</f>
        <v>HETAXF</v>
      </c>
      <c r="AB1867" s="277">
        <f>Z1867*10^7</f>
        <v>-26319549.510000002</v>
      </c>
    </row>
    <row r="1868" spans="1:28">
      <c r="A1868" s="60" t="str">
        <f>IFERROR(VLOOKUP(J1868,'TB mapping'!A:D,4,0),0)</f>
        <v>Ignore</v>
      </c>
      <c r="B1868" s="60" t="str">
        <f>IFERROR(VLOOKUP(J1868,'TB mapping'!A:C,3,0),0)</f>
        <v>Ignore</v>
      </c>
      <c r="C1868" s="60" t="str">
        <f t="shared" si="94"/>
        <v>HETAXFIgnore</v>
      </c>
      <c r="D1868" s="60" t="str">
        <f t="shared" si="95"/>
        <v>HETAXFIgnore</v>
      </c>
      <c r="E1868" s="54" t="s">
        <v>790</v>
      </c>
      <c r="F1868" s="54" t="s">
        <v>10</v>
      </c>
      <c r="G1868" s="54" t="s">
        <v>231</v>
      </c>
      <c r="H1868" s="55">
        <v>303000</v>
      </c>
      <c r="I1868" s="54" t="s">
        <v>825</v>
      </c>
      <c r="J1868" s="55">
        <v>303209</v>
      </c>
      <c r="K1868" s="55">
        <v>0</v>
      </c>
      <c r="L1868" s="54" t="s">
        <v>1064</v>
      </c>
      <c r="M1868" s="54" t="s">
        <v>793</v>
      </c>
      <c r="N1868" s="55">
        <v>-150703420.84999999</v>
      </c>
      <c r="O1868" s="55">
        <v>0</v>
      </c>
      <c r="P1868" s="55">
        <v>-8463442.5</v>
      </c>
      <c r="Q1868" s="55">
        <v>0</v>
      </c>
      <c r="R1868" s="55">
        <v>-159166863.34999999</v>
      </c>
      <c r="S1868" s="55">
        <v>0</v>
      </c>
      <c r="T1868" s="55">
        <v>-150703420.84999999</v>
      </c>
      <c r="U1868" s="55">
        <v>0</v>
      </c>
      <c r="V1868" s="55">
        <v>-8463442.5</v>
      </c>
      <c r="W1868" s="55">
        <v>0</v>
      </c>
      <c r="X1868" s="55">
        <v>-159166863.34999999</v>
      </c>
      <c r="Y1868" s="55">
        <v>0</v>
      </c>
      <c r="Z1868" s="61">
        <f t="shared" si="96"/>
        <v>-0.84634425000000002</v>
      </c>
      <c r="AA1868" s="59" t="str">
        <f>HLOOKUP(F1868,'HY Financials'!$4:$4,1,0)</f>
        <v>HETAXF</v>
      </c>
    </row>
    <row r="1869" spans="1:28">
      <c r="A1869" s="60" t="str">
        <f>IFERROR(VLOOKUP(J1869,'TB mapping'!A:D,4,0),0)</f>
        <v>Ignore</v>
      </c>
      <c r="B1869" s="60" t="str">
        <f>IFERROR(VLOOKUP(J1869,'TB mapping'!A:C,3,0),0)</f>
        <v>Ignore</v>
      </c>
      <c r="C1869" s="60" t="str">
        <f t="shared" si="94"/>
        <v>HETAXFIgnore</v>
      </c>
      <c r="D1869" s="60" t="str">
        <f t="shared" si="95"/>
        <v>HETAXFIgnore</v>
      </c>
      <c r="E1869" s="54" t="s">
        <v>790</v>
      </c>
      <c r="F1869" s="54" t="s">
        <v>10</v>
      </c>
      <c r="G1869" s="54" t="s">
        <v>231</v>
      </c>
      <c r="H1869" s="55">
        <v>303000</v>
      </c>
      <c r="I1869" s="54" t="s">
        <v>825</v>
      </c>
      <c r="J1869" s="55">
        <v>303245</v>
      </c>
      <c r="K1869" s="55">
        <v>0</v>
      </c>
      <c r="L1869" s="54" t="s">
        <v>880</v>
      </c>
      <c r="M1869" s="54" t="s">
        <v>793</v>
      </c>
      <c r="N1869" s="55">
        <v>0</v>
      </c>
      <c r="O1869" s="55">
        <v>7302816.8700000001</v>
      </c>
      <c r="P1869" s="55">
        <v>0</v>
      </c>
      <c r="Q1869" s="55">
        <v>4834410.74</v>
      </c>
      <c r="R1869" s="55">
        <v>0</v>
      </c>
      <c r="S1869" s="55">
        <v>12137227.609999999</v>
      </c>
      <c r="T1869" s="55">
        <v>0</v>
      </c>
      <c r="U1869" s="55">
        <v>7302816.8700000001</v>
      </c>
      <c r="V1869" s="55">
        <v>0</v>
      </c>
      <c r="W1869" s="55">
        <v>4834410.74</v>
      </c>
      <c r="X1869" s="55">
        <v>0</v>
      </c>
      <c r="Y1869" s="55">
        <v>12137227.609999999</v>
      </c>
      <c r="Z1869" s="61">
        <f t="shared" si="96"/>
        <v>0.48344107400000003</v>
      </c>
      <c r="AA1869" s="59" t="str">
        <f>HLOOKUP(F1869,'HY Financials'!$4:$4,1,0)</f>
        <v>HETAXF</v>
      </c>
    </row>
    <row r="1870" spans="1:28">
      <c r="A1870" s="60" t="str">
        <f>IFERROR(VLOOKUP(J1870,'TB mapping'!A:D,4,0),0)</f>
        <v>Ignore</v>
      </c>
      <c r="B1870" s="60" t="str">
        <f>IFERROR(VLOOKUP(J1870,'TB mapping'!A:C,3,0),0)</f>
        <v>Ignore</v>
      </c>
      <c r="C1870" s="60" t="str">
        <f t="shared" si="94"/>
        <v>HETAXFIgnore</v>
      </c>
      <c r="D1870" s="60" t="str">
        <f t="shared" si="95"/>
        <v>HETAXFIgnore</v>
      </c>
      <c r="E1870" s="54" t="s">
        <v>790</v>
      </c>
      <c r="F1870" s="54" t="s">
        <v>10</v>
      </c>
      <c r="G1870" s="54" t="s">
        <v>231</v>
      </c>
      <c r="H1870" s="55">
        <v>303000</v>
      </c>
      <c r="I1870" s="54" t="s">
        <v>825</v>
      </c>
      <c r="J1870" s="55">
        <v>303246</v>
      </c>
      <c r="K1870" s="55">
        <v>0</v>
      </c>
      <c r="L1870" s="54" t="s">
        <v>1065</v>
      </c>
      <c r="M1870" s="54" t="s">
        <v>793</v>
      </c>
      <c r="N1870" s="55">
        <v>0</v>
      </c>
      <c r="O1870" s="55">
        <v>1354731.68</v>
      </c>
      <c r="P1870" s="55">
        <v>0</v>
      </c>
      <c r="Q1870" s="55">
        <v>333842.19</v>
      </c>
      <c r="R1870" s="55">
        <v>0</v>
      </c>
      <c r="S1870" s="55">
        <v>1688573.87</v>
      </c>
      <c r="T1870" s="55">
        <v>0</v>
      </c>
      <c r="U1870" s="55">
        <v>1354731.68</v>
      </c>
      <c r="V1870" s="55">
        <v>0</v>
      </c>
      <c r="W1870" s="55">
        <v>333842.19</v>
      </c>
      <c r="X1870" s="55">
        <v>0</v>
      </c>
      <c r="Y1870" s="55">
        <v>1688573.87</v>
      </c>
      <c r="Z1870" s="61">
        <f t="shared" si="96"/>
        <v>3.3384219E-2</v>
      </c>
      <c r="AA1870" s="59" t="str">
        <f>HLOOKUP(F1870,'HY Financials'!$4:$4,1,0)</f>
        <v>HETAXF</v>
      </c>
    </row>
    <row r="1871" spans="1:28">
      <c r="A1871" s="60" t="str">
        <f>IFERROR(VLOOKUP(J1871,'TB mapping'!A:D,4,0),0)</f>
        <v>Ignore</v>
      </c>
      <c r="B1871" s="60" t="str">
        <f>IFERROR(VLOOKUP(J1871,'TB mapping'!A:C,3,0),0)</f>
        <v>Ignore</v>
      </c>
      <c r="C1871" s="60" t="str">
        <f t="shared" si="94"/>
        <v>HETAXFIgnore</v>
      </c>
      <c r="D1871" s="60" t="str">
        <f t="shared" si="95"/>
        <v>HETAXFIgnore</v>
      </c>
      <c r="E1871" s="54" t="s">
        <v>790</v>
      </c>
      <c r="F1871" s="54" t="s">
        <v>10</v>
      </c>
      <c r="G1871" s="54" t="s">
        <v>231</v>
      </c>
      <c r="H1871" s="55">
        <v>303000</v>
      </c>
      <c r="I1871" s="54" t="s">
        <v>825</v>
      </c>
      <c r="J1871" s="55">
        <v>390000</v>
      </c>
      <c r="K1871" s="55">
        <v>0</v>
      </c>
      <c r="L1871" s="54" t="s">
        <v>827</v>
      </c>
      <c r="M1871" s="54" t="s">
        <v>793</v>
      </c>
      <c r="N1871" s="55">
        <v>0</v>
      </c>
      <c r="O1871" s="55">
        <v>1729056233.9100001</v>
      </c>
      <c r="P1871" s="55">
        <v>0</v>
      </c>
      <c r="Q1871" s="55">
        <v>0</v>
      </c>
      <c r="R1871" s="55">
        <v>0</v>
      </c>
      <c r="S1871" s="55">
        <v>1729056233.9100001</v>
      </c>
      <c r="T1871" s="55">
        <v>0</v>
      </c>
      <c r="U1871" s="55">
        <v>1729056233.9100001</v>
      </c>
      <c r="V1871" s="55">
        <v>0</v>
      </c>
      <c r="W1871" s="55">
        <v>0</v>
      </c>
      <c r="X1871" s="55">
        <v>0</v>
      </c>
      <c r="Y1871" s="55">
        <v>1729056233.9100001</v>
      </c>
      <c r="Z1871" s="61">
        <f t="shared" si="96"/>
        <v>0</v>
      </c>
      <c r="AA1871" s="59" t="str">
        <f>HLOOKUP(F1871,'HY Financials'!$4:$4,1,0)</f>
        <v>HETAXF</v>
      </c>
    </row>
    <row r="1872" spans="1:28">
      <c r="A1872" s="60" t="str">
        <f>IFERROR(VLOOKUP(J1872,'TB mapping'!A:D,4,0),0)</f>
        <v>Ignore</v>
      </c>
      <c r="B1872" s="60" t="str">
        <f>IFERROR(VLOOKUP(J1872,'TB mapping'!A:C,3,0),0)</f>
        <v>Ignore</v>
      </c>
      <c r="C1872" s="60" t="str">
        <f t="shared" si="94"/>
        <v>HETAXFIgnore</v>
      </c>
      <c r="D1872" s="60" t="str">
        <f t="shared" si="95"/>
        <v>HETAXFIgnore</v>
      </c>
      <c r="E1872" s="54" t="s">
        <v>790</v>
      </c>
      <c r="F1872" s="54" t="s">
        <v>10</v>
      </c>
      <c r="G1872" s="54" t="s">
        <v>231</v>
      </c>
      <c r="H1872" s="55">
        <v>303000</v>
      </c>
      <c r="I1872" s="54" t="s">
        <v>825</v>
      </c>
      <c r="J1872" s="55">
        <v>390405</v>
      </c>
      <c r="K1872" s="55">
        <v>0</v>
      </c>
      <c r="L1872" s="54" t="s">
        <v>828</v>
      </c>
      <c r="M1872" s="54" t="s">
        <v>793</v>
      </c>
      <c r="N1872" s="55">
        <v>-105630720.7</v>
      </c>
      <c r="O1872" s="55">
        <v>0</v>
      </c>
      <c r="P1872" s="55">
        <v>0</v>
      </c>
      <c r="Q1872" s="55">
        <v>0</v>
      </c>
      <c r="R1872" s="55">
        <v>-105630720.7</v>
      </c>
      <c r="S1872" s="55">
        <v>0</v>
      </c>
      <c r="T1872" s="55">
        <v>-105630720.7</v>
      </c>
      <c r="U1872" s="55">
        <v>0</v>
      </c>
      <c r="V1872" s="55">
        <v>0</v>
      </c>
      <c r="W1872" s="55">
        <v>0</v>
      </c>
      <c r="X1872" s="55">
        <v>-105630720.7</v>
      </c>
      <c r="Y1872" s="55">
        <v>0</v>
      </c>
      <c r="Z1872" s="61">
        <f t="shared" si="96"/>
        <v>0</v>
      </c>
      <c r="AA1872" s="59" t="str">
        <f>HLOOKUP(F1872,'HY Financials'!$4:$4,1,0)</f>
        <v>HETAXF</v>
      </c>
      <c r="AB1872" s="59">
        <f>SUMIF(AA:AA,AA1872,Z:Z)</f>
        <v>43.313046027000006</v>
      </c>
    </row>
    <row r="1873" spans="1:30">
      <c r="A1873" s="60" t="str">
        <f>IFERROR(VLOOKUP(J1873,'TB mapping'!A:D,4,0),0)</f>
        <v>Ignore</v>
      </c>
      <c r="B1873" s="60" t="str">
        <f>IFERROR(VLOOKUP(J1873,'TB mapping'!A:C,3,0),0)</f>
        <v>Ignore</v>
      </c>
      <c r="C1873" s="60" t="str">
        <f t="shared" si="94"/>
        <v>HETAXFIgnore</v>
      </c>
      <c r="D1873" s="60" t="str">
        <f t="shared" si="95"/>
        <v>HETAXFIgnore</v>
      </c>
      <c r="E1873" s="54" t="s">
        <v>790</v>
      </c>
      <c r="F1873" s="54" t="s">
        <v>10</v>
      </c>
      <c r="G1873" s="54" t="s">
        <v>231</v>
      </c>
      <c r="H1873" s="55">
        <v>303000</v>
      </c>
      <c r="I1873" s="54" t="s">
        <v>825</v>
      </c>
      <c r="J1873" s="55">
        <v>390406</v>
      </c>
      <c r="K1873" s="55">
        <v>0</v>
      </c>
      <c r="L1873" s="54" t="s">
        <v>1148</v>
      </c>
      <c r="M1873" s="54" t="s">
        <v>793</v>
      </c>
      <c r="N1873" s="55">
        <v>-3171.17</v>
      </c>
      <c r="O1873" s="55">
        <v>0</v>
      </c>
      <c r="P1873" s="55">
        <v>0</v>
      </c>
      <c r="Q1873" s="55">
        <v>0</v>
      </c>
      <c r="R1873" s="55">
        <v>-3171.17</v>
      </c>
      <c r="S1873" s="55">
        <v>0</v>
      </c>
      <c r="T1873" s="55">
        <v>-3171.17</v>
      </c>
      <c r="U1873" s="55">
        <v>0</v>
      </c>
      <c r="V1873" s="55">
        <v>0</v>
      </c>
      <c r="W1873" s="55">
        <v>0</v>
      </c>
      <c r="X1873" s="55">
        <v>-3171.17</v>
      </c>
      <c r="Y1873" s="55">
        <v>0</v>
      </c>
      <c r="Z1873" s="61">
        <f t="shared" si="96"/>
        <v>0</v>
      </c>
      <c r="AA1873" s="59" t="str">
        <f>HLOOKUP(F1873,'HY Financials'!$4:$4,1,0)</f>
        <v>HETAXF</v>
      </c>
      <c r="AB1873" s="59">
        <f>SUMIF(AA:AA,AA1873,Z:Z)</f>
        <v>43.313046027000006</v>
      </c>
    </row>
    <row r="1874" spans="1:30">
      <c r="A1874" s="60" t="str">
        <f>IFERROR(VLOOKUP(J1874,'TB mapping'!A:D,4,0),0)</f>
        <v>Ignore</v>
      </c>
      <c r="B1874" s="60" t="str">
        <f>IFERROR(VLOOKUP(J1874,'TB mapping'!A:C,3,0),0)</f>
        <v>Ignore</v>
      </c>
      <c r="C1874" s="60" t="str">
        <f t="shared" si="94"/>
        <v>HETAXFIgnore</v>
      </c>
      <c r="D1874" s="60" t="str">
        <f t="shared" si="95"/>
        <v>HETAXFIgnore</v>
      </c>
      <c r="E1874" s="54" t="s">
        <v>790</v>
      </c>
      <c r="F1874" s="54" t="s">
        <v>10</v>
      </c>
      <c r="G1874" s="54" t="s">
        <v>231</v>
      </c>
      <c r="H1874" s="55">
        <v>303000</v>
      </c>
      <c r="I1874" s="54" t="s">
        <v>825</v>
      </c>
      <c r="J1874" s="55">
        <v>390407</v>
      </c>
      <c r="K1874" s="55">
        <v>0</v>
      </c>
      <c r="L1874" s="54" t="s">
        <v>829</v>
      </c>
      <c r="M1874" s="54" t="s">
        <v>793</v>
      </c>
      <c r="N1874" s="55">
        <v>-258512003.49000001</v>
      </c>
      <c r="O1874" s="55">
        <v>0</v>
      </c>
      <c r="P1874" s="55">
        <v>0</v>
      </c>
      <c r="Q1874" s="55">
        <v>0</v>
      </c>
      <c r="R1874" s="55">
        <v>-258512003.49000001</v>
      </c>
      <c r="S1874" s="55">
        <v>0</v>
      </c>
      <c r="T1874" s="55">
        <v>-258512003.49000001</v>
      </c>
      <c r="U1874" s="55">
        <v>0</v>
      </c>
      <c r="V1874" s="55">
        <v>0</v>
      </c>
      <c r="W1874" s="55">
        <v>0</v>
      </c>
      <c r="X1874" s="55">
        <v>-258512003.49000001</v>
      </c>
      <c r="Y1874" s="55">
        <v>0</v>
      </c>
      <c r="Z1874" s="61">
        <f t="shared" si="96"/>
        <v>0</v>
      </c>
      <c r="AA1874" s="59" t="str">
        <f>HLOOKUP(F1874,'HY Financials'!$4:$4,1,0)</f>
        <v>HETAXF</v>
      </c>
      <c r="AB1874" s="59">
        <f>SUMIF(AA:AA,AA1874,Z:Z)</f>
        <v>43.313046027000006</v>
      </c>
    </row>
    <row r="1875" spans="1:30">
      <c r="A1875" s="60" t="str">
        <f>IFERROR(VLOOKUP(J1875,'TB mapping'!A:D,4,0),0)</f>
        <v>Ignore</v>
      </c>
      <c r="B1875" s="60" t="str">
        <f>IFERROR(VLOOKUP(J1875,'TB mapping'!A:C,3,0),0)</f>
        <v>Ignore</v>
      </c>
      <c r="C1875" s="60" t="str">
        <f t="shared" si="94"/>
        <v>HETAXFIgnore</v>
      </c>
      <c r="D1875" s="60" t="str">
        <f t="shared" si="95"/>
        <v>HETAXFIgnore</v>
      </c>
      <c r="E1875" s="54" t="s">
        <v>790</v>
      </c>
      <c r="F1875" s="54" t="s">
        <v>10</v>
      </c>
      <c r="G1875" s="54" t="s">
        <v>231</v>
      </c>
      <c r="H1875" s="55">
        <v>303000</v>
      </c>
      <c r="I1875" s="54" t="s">
        <v>825</v>
      </c>
      <c r="J1875" s="55">
        <v>390409</v>
      </c>
      <c r="K1875" s="55">
        <v>0</v>
      </c>
      <c r="L1875" s="54" t="s">
        <v>830</v>
      </c>
      <c r="M1875" s="54" t="s">
        <v>793</v>
      </c>
      <c r="N1875" s="55">
        <v>-354591886.80000001</v>
      </c>
      <c r="O1875" s="55">
        <v>0</v>
      </c>
      <c r="P1875" s="55">
        <v>0</v>
      </c>
      <c r="Q1875" s="55">
        <v>0</v>
      </c>
      <c r="R1875" s="55">
        <v>-354591886.80000001</v>
      </c>
      <c r="S1875" s="55">
        <v>0</v>
      </c>
      <c r="T1875" s="55">
        <v>-354591886.80000001</v>
      </c>
      <c r="U1875" s="55">
        <v>0</v>
      </c>
      <c r="V1875" s="55">
        <v>0</v>
      </c>
      <c r="W1875" s="55">
        <v>0</v>
      </c>
      <c r="X1875" s="55">
        <v>-354591886.80000001</v>
      </c>
      <c r="Y1875" s="55">
        <v>0</v>
      </c>
      <c r="Z1875" s="61">
        <f t="shared" si="96"/>
        <v>0</v>
      </c>
      <c r="AA1875" s="59" t="str">
        <f>HLOOKUP(F1875,'HY Financials'!$4:$4,1,0)</f>
        <v>HETAXF</v>
      </c>
      <c r="AB1875" s="59">
        <f>SUMIF(AA:AA,AA1875,Z:Z)</f>
        <v>43.313046027000006</v>
      </c>
    </row>
    <row r="1876" spans="1:30">
      <c r="A1876" s="60" t="str">
        <f>IFERROR(VLOOKUP(J1876,'TB mapping'!A:D,4,0),0)</f>
        <v>Ignore</v>
      </c>
      <c r="B1876" s="60" t="str">
        <f>IFERROR(VLOOKUP(J1876,'TB mapping'!A:C,3,0),0)</f>
        <v>Ignore</v>
      </c>
      <c r="C1876" s="60" t="str">
        <f t="shared" si="94"/>
        <v>HETAXFIgnore</v>
      </c>
      <c r="D1876" s="60" t="str">
        <f t="shared" si="95"/>
        <v>HETAXFIgnore</v>
      </c>
      <c r="E1876" s="54" t="s">
        <v>790</v>
      </c>
      <c r="F1876" s="54" t="s">
        <v>10</v>
      </c>
      <c r="G1876" s="54" t="s">
        <v>231</v>
      </c>
      <c r="H1876" s="55">
        <v>303000</v>
      </c>
      <c r="I1876" s="54" t="s">
        <v>825</v>
      </c>
      <c r="J1876" s="55">
        <v>390445</v>
      </c>
      <c r="K1876" s="55">
        <v>0</v>
      </c>
      <c r="L1876" s="54" t="s">
        <v>881</v>
      </c>
      <c r="M1876" s="54" t="s">
        <v>793</v>
      </c>
      <c r="N1876" s="55">
        <v>0</v>
      </c>
      <c r="O1876" s="55">
        <v>14796081.25</v>
      </c>
      <c r="P1876" s="55">
        <v>0</v>
      </c>
      <c r="Q1876" s="55">
        <v>0</v>
      </c>
      <c r="R1876" s="55">
        <v>0</v>
      </c>
      <c r="S1876" s="55">
        <v>14796081.25</v>
      </c>
      <c r="T1876" s="55">
        <v>0</v>
      </c>
      <c r="U1876" s="55">
        <v>14796081.25</v>
      </c>
      <c r="V1876" s="55">
        <v>0</v>
      </c>
      <c r="W1876" s="55">
        <v>0</v>
      </c>
      <c r="X1876" s="55">
        <v>0</v>
      </c>
      <c r="Y1876" s="55">
        <v>14796081.25</v>
      </c>
      <c r="Z1876" s="61">
        <f t="shared" si="96"/>
        <v>0</v>
      </c>
      <c r="AA1876" s="59" t="str">
        <f>HLOOKUP(F1876,'HY Financials'!$4:$4,1,0)</f>
        <v>HETAXF</v>
      </c>
      <c r="AB1876" s="59">
        <f>SUMIF(AA:AA,AA1876,Z:Z)</f>
        <v>43.313046027000006</v>
      </c>
    </row>
    <row r="1877" spans="1:30">
      <c r="A1877" s="60" t="str">
        <f>IFERROR(VLOOKUP(J1877,'TB mapping'!A:D,4,0),0)</f>
        <v>Ignore</v>
      </c>
      <c r="B1877" s="60" t="str">
        <f>IFERROR(VLOOKUP(J1877,'TB mapping'!A:C,3,0),0)</f>
        <v>Ignore</v>
      </c>
      <c r="C1877" s="60" t="str">
        <f t="shared" si="94"/>
        <v>HETAXFIgnore</v>
      </c>
      <c r="D1877" s="60" t="str">
        <f t="shared" si="95"/>
        <v>HETAXFIgnore</v>
      </c>
      <c r="E1877" s="54" t="s">
        <v>790</v>
      </c>
      <c r="F1877" s="54" t="s">
        <v>10</v>
      </c>
      <c r="G1877" s="54" t="s">
        <v>231</v>
      </c>
      <c r="H1877" s="55">
        <v>303000</v>
      </c>
      <c r="I1877" s="54" t="s">
        <v>825</v>
      </c>
      <c r="J1877" s="55">
        <v>390446</v>
      </c>
      <c r="K1877" s="55">
        <v>0</v>
      </c>
      <c r="L1877" s="54" t="s">
        <v>1066</v>
      </c>
      <c r="M1877" s="54" t="s">
        <v>793</v>
      </c>
      <c r="N1877" s="55">
        <v>-1704763.51</v>
      </c>
      <c r="O1877" s="55">
        <v>0</v>
      </c>
      <c r="P1877" s="55">
        <v>0</v>
      </c>
      <c r="Q1877" s="55">
        <v>0</v>
      </c>
      <c r="R1877" s="55">
        <v>-1704763.51</v>
      </c>
      <c r="S1877" s="55">
        <v>0</v>
      </c>
      <c r="T1877" s="55">
        <v>-1704763.51</v>
      </c>
      <c r="U1877" s="55">
        <v>0</v>
      </c>
      <c r="V1877" s="55">
        <v>0</v>
      </c>
      <c r="W1877" s="55">
        <v>0</v>
      </c>
      <c r="X1877" s="55">
        <v>-1704763.51</v>
      </c>
      <c r="Y1877" s="55">
        <v>0</v>
      </c>
      <c r="Z1877" s="61">
        <f t="shared" si="96"/>
        <v>0</v>
      </c>
      <c r="AA1877" s="59" t="str">
        <f>HLOOKUP(F1877,'HY Financials'!$4:$4,1,0)</f>
        <v>HETAXF</v>
      </c>
    </row>
    <row r="1878" spans="1:30">
      <c r="A1878" s="60">
        <f>IFERROR(VLOOKUP(J1878,'TB mapping'!A:D,4,0),0)</f>
        <v>0</v>
      </c>
      <c r="B1878" s="60">
        <f>IFERROR(VLOOKUP(J1878,'TB mapping'!A:C,3,0),0)</f>
        <v>5.3</v>
      </c>
      <c r="C1878" s="60" t="str">
        <f t="shared" si="94"/>
        <v>HETAXF0</v>
      </c>
      <c r="D1878" s="60" t="str">
        <f t="shared" si="95"/>
        <v>HETAXF5.3</v>
      </c>
      <c r="E1878" s="54" t="s">
        <v>790</v>
      </c>
      <c r="F1878" s="54" t="s">
        <v>10</v>
      </c>
      <c r="G1878" s="54" t="s">
        <v>231</v>
      </c>
      <c r="H1878" s="55">
        <v>410000</v>
      </c>
      <c r="I1878" s="54" t="s">
        <v>931</v>
      </c>
      <c r="J1878" s="55">
        <v>411100</v>
      </c>
      <c r="K1878" s="55">
        <v>0</v>
      </c>
      <c r="L1878" s="54" t="s">
        <v>996</v>
      </c>
      <c r="M1878" s="54" t="s">
        <v>793</v>
      </c>
      <c r="N1878" s="55">
        <v>0</v>
      </c>
      <c r="O1878" s="55">
        <v>78384189.129999995</v>
      </c>
      <c r="P1878" s="55">
        <v>0</v>
      </c>
      <c r="Q1878" s="55">
        <v>140844978.30000001</v>
      </c>
      <c r="R1878" s="55">
        <v>0</v>
      </c>
      <c r="S1878" s="55">
        <v>219229167.43000001</v>
      </c>
      <c r="T1878" s="55">
        <v>0</v>
      </c>
      <c r="U1878" s="55">
        <v>78384189.129999995</v>
      </c>
      <c r="V1878" s="55">
        <v>0</v>
      </c>
      <c r="W1878" s="55">
        <v>140844978.30000001</v>
      </c>
      <c r="X1878" s="55">
        <v>0</v>
      </c>
      <c r="Y1878" s="55">
        <v>219229167.43000001</v>
      </c>
      <c r="Z1878" s="61">
        <f t="shared" si="96"/>
        <v>14.084497830000002</v>
      </c>
      <c r="AA1878" s="59" t="str">
        <f>HLOOKUP(F1878,'HY Financials'!$4:$4,1,0)</f>
        <v>HETAXF</v>
      </c>
    </row>
    <row r="1879" spans="1:30">
      <c r="A1879" s="60">
        <f>IFERROR(VLOOKUP(J1879,'TB mapping'!A:D,4,0),0)</f>
        <v>0</v>
      </c>
      <c r="B1879" s="60" t="str">
        <f>IFERROR(VLOOKUP(J1879,'TB mapping'!A:C,3,0),0)</f>
        <v>ignore</v>
      </c>
      <c r="C1879" s="60" t="str">
        <f t="shared" si="94"/>
        <v>HETAXF0</v>
      </c>
      <c r="D1879" s="60" t="str">
        <f t="shared" si="95"/>
        <v>HETAXFignore</v>
      </c>
      <c r="E1879" s="54" t="s">
        <v>790</v>
      </c>
      <c r="F1879" s="54" t="s">
        <v>10</v>
      </c>
      <c r="G1879" s="54" t="s">
        <v>231</v>
      </c>
      <c r="H1879" s="55">
        <v>430000</v>
      </c>
      <c r="I1879" s="54" t="s">
        <v>831</v>
      </c>
      <c r="J1879" s="55">
        <v>431100</v>
      </c>
      <c r="K1879" s="55">
        <v>0</v>
      </c>
      <c r="L1879" s="54" t="s">
        <v>997</v>
      </c>
      <c r="M1879" s="54" t="s">
        <v>793</v>
      </c>
      <c r="N1879" s="55">
        <v>0</v>
      </c>
      <c r="O1879" s="55">
        <v>891163300.36000001</v>
      </c>
      <c r="P1879" s="55">
        <v>-132152458.23999999</v>
      </c>
      <c r="Q1879" s="55">
        <v>0</v>
      </c>
      <c r="R1879" s="55">
        <v>0</v>
      </c>
      <c r="S1879" s="55">
        <v>759010842.12</v>
      </c>
      <c r="T1879" s="55">
        <v>0</v>
      </c>
      <c r="U1879" s="55">
        <v>891163300.36000001</v>
      </c>
      <c r="V1879" s="55">
        <v>-132152458.23999999</v>
      </c>
      <c r="W1879" s="55">
        <v>0</v>
      </c>
      <c r="X1879" s="55">
        <v>0</v>
      </c>
      <c r="Y1879" s="55">
        <v>759010842.12</v>
      </c>
      <c r="Z1879" s="61">
        <f t="shared" si="96"/>
        <v>-13.215245824</v>
      </c>
      <c r="AA1879" s="59" t="str">
        <f>HLOOKUP(F1879,'HY Financials'!$4:$4,1,0)</f>
        <v>HETAXF</v>
      </c>
    </row>
    <row r="1880" spans="1:30">
      <c r="A1880" s="60">
        <f>IFERROR(VLOOKUP(J1880,'TB mapping'!A:D,4,0),0)</f>
        <v>0</v>
      </c>
      <c r="B1880" s="60">
        <f>IFERROR(VLOOKUP(J1880,'TB mapping'!A:C,3,0),0)</f>
        <v>5.0999999999999996</v>
      </c>
      <c r="C1880" s="60" t="str">
        <f t="shared" si="94"/>
        <v>HETAXF0</v>
      </c>
      <c r="D1880" s="60" t="str">
        <f t="shared" si="95"/>
        <v>HETAXF5.1</v>
      </c>
      <c r="E1880" s="54" t="s">
        <v>790</v>
      </c>
      <c r="F1880" s="54" t="s">
        <v>10</v>
      </c>
      <c r="G1880" s="54" t="s">
        <v>231</v>
      </c>
      <c r="H1880" s="55">
        <v>450000</v>
      </c>
      <c r="I1880" s="54" t="s">
        <v>834</v>
      </c>
      <c r="J1880" s="55">
        <v>451100</v>
      </c>
      <c r="K1880" s="55">
        <v>0</v>
      </c>
      <c r="L1880" s="54" t="s">
        <v>998</v>
      </c>
      <c r="M1880" s="54" t="s">
        <v>793</v>
      </c>
      <c r="N1880" s="55">
        <v>0</v>
      </c>
      <c r="O1880" s="55">
        <v>8159748</v>
      </c>
      <c r="P1880" s="55">
        <v>0</v>
      </c>
      <c r="Q1880" s="55">
        <v>3870900</v>
      </c>
      <c r="R1880" s="55">
        <v>0</v>
      </c>
      <c r="S1880" s="55">
        <v>12030648</v>
      </c>
      <c r="T1880" s="55">
        <v>0</v>
      </c>
      <c r="U1880" s="55">
        <v>8159748</v>
      </c>
      <c r="V1880" s="55">
        <v>0</v>
      </c>
      <c r="W1880" s="55">
        <v>3870900</v>
      </c>
      <c r="X1880" s="55">
        <v>0</v>
      </c>
      <c r="Y1880" s="55">
        <v>12030648</v>
      </c>
      <c r="Z1880" s="61">
        <f t="shared" si="96"/>
        <v>0.38708999999999999</v>
      </c>
      <c r="AA1880" s="59" t="str">
        <f>HLOOKUP(F1880,'HY Financials'!$4:$4,1,0)</f>
        <v>HETAXF</v>
      </c>
    </row>
    <row r="1881" spans="1:30">
      <c r="A1881" s="60">
        <f>IFERROR(VLOOKUP(J1881,'TB mapping'!A:D,4,0),0)</f>
        <v>0</v>
      </c>
      <c r="B1881" s="60">
        <f>IFERROR(VLOOKUP(J1881,'TB mapping'!A:C,3,0),0)</f>
        <v>5.2</v>
      </c>
      <c r="C1881" s="60" t="str">
        <f t="shared" si="94"/>
        <v>HETAXF0</v>
      </c>
      <c r="D1881" s="60" t="str">
        <f t="shared" si="95"/>
        <v>HETAXF5.2</v>
      </c>
      <c r="E1881" s="54" t="s">
        <v>790</v>
      </c>
      <c r="F1881" s="54" t="s">
        <v>10</v>
      </c>
      <c r="G1881" s="54" t="s">
        <v>231</v>
      </c>
      <c r="H1881" s="55">
        <v>450000</v>
      </c>
      <c r="I1881" s="54" t="s">
        <v>834</v>
      </c>
      <c r="J1881" s="55">
        <v>452229</v>
      </c>
      <c r="K1881" s="55">
        <v>0</v>
      </c>
      <c r="L1881" s="54" t="s">
        <v>837</v>
      </c>
      <c r="M1881" s="54" t="s">
        <v>793</v>
      </c>
      <c r="N1881" s="55">
        <v>0</v>
      </c>
      <c r="O1881" s="55">
        <v>1722.37</v>
      </c>
      <c r="P1881" s="55">
        <v>0</v>
      </c>
      <c r="Q1881" s="55">
        <v>2107.34</v>
      </c>
      <c r="R1881" s="55">
        <v>0</v>
      </c>
      <c r="S1881" s="55">
        <v>3829.71</v>
      </c>
      <c r="T1881" s="55">
        <v>0</v>
      </c>
      <c r="U1881" s="55">
        <v>1722.37</v>
      </c>
      <c r="V1881" s="55">
        <v>0</v>
      </c>
      <c r="W1881" s="55">
        <v>2107.34</v>
      </c>
      <c r="X1881" s="55">
        <v>0</v>
      </c>
      <c r="Y1881" s="55">
        <v>3829.71</v>
      </c>
      <c r="Z1881" s="61">
        <f t="shared" si="96"/>
        <v>2.1073400000000002E-4</v>
      </c>
      <c r="AA1881" s="59" t="str">
        <f>HLOOKUP(F1881,'HY Financials'!$4:$4,1,0)</f>
        <v>HETAXF</v>
      </c>
    </row>
    <row r="1882" spans="1:30">
      <c r="A1882" s="60">
        <f>IFERROR(VLOOKUP(J1882,'TB mapping'!A:D,4,0),0)</f>
        <v>0</v>
      </c>
      <c r="B1882" s="60">
        <f>IFERROR(VLOOKUP(J1882,'TB mapping'!A:C,3,0),0)</f>
        <v>5.2</v>
      </c>
      <c r="C1882" s="60" t="str">
        <f t="shared" si="94"/>
        <v>HETAXF0</v>
      </c>
      <c r="D1882" s="60" t="str">
        <f t="shared" si="95"/>
        <v>HETAXF5.2</v>
      </c>
      <c r="E1882" s="54" t="s">
        <v>790</v>
      </c>
      <c r="F1882" s="54" t="s">
        <v>10</v>
      </c>
      <c r="G1882" s="54" t="s">
        <v>231</v>
      </c>
      <c r="H1882" s="55">
        <v>450000</v>
      </c>
      <c r="I1882" s="54" t="s">
        <v>834</v>
      </c>
      <c r="J1882" s="55">
        <v>452230</v>
      </c>
      <c r="K1882" s="55">
        <v>0</v>
      </c>
      <c r="L1882" s="54" t="s">
        <v>838</v>
      </c>
      <c r="M1882" s="54" t="s">
        <v>793</v>
      </c>
      <c r="N1882" s="55">
        <v>0</v>
      </c>
      <c r="O1882" s="55">
        <v>238740.88</v>
      </c>
      <c r="P1882" s="55">
        <v>0</v>
      </c>
      <c r="Q1882" s="55">
        <v>90831.69</v>
      </c>
      <c r="R1882" s="55">
        <v>0</v>
      </c>
      <c r="S1882" s="55">
        <v>329572.57</v>
      </c>
      <c r="T1882" s="55">
        <v>0</v>
      </c>
      <c r="U1882" s="55">
        <v>238740.88</v>
      </c>
      <c r="V1882" s="55">
        <v>0</v>
      </c>
      <c r="W1882" s="55">
        <v>90831.69</v>
      </c>
      <c r="X1882" s="55">
        <v>0</v>
      </c>
      <c r="Y1882" s="55">
        <v>329572.57</v>
      </c>
      <c r="Z1882" s="61">
        <f t="shared" si="96"/>
        <v>9.0831690000000003E-3</v>
      </c>
      <c r="AA1882" s="59" t="str">
        <f>HLOOKUP(F1882,'HY Financials'!$4:$4,1,0)</f>
        <v>HETAXF</v>
      </c>
    </row>
    <row r="1883" spans="1:30">
      <c r="A1883" s="60">
        <f>IFERROR(VLOOKUP(J1883,'TB mapping'!A:D,4,0),0)</f>
        <v>0</v>
      </c>
      <c r="B1883" s="60">
        <f>IFERROR(VLOOKUP(J1883,'TB mapping'!A:C,3,0),0)</f>
        <v>5.2</v>
      </c>
      <c r="C1883" s="60" t="str">
        <f t="shared" si="94"/>
        <v>HETAXF0</v>
      </c>
      <c r="D1883" s="60" t="str">
        <f t="shared" si="95"/>
        <v>HETAXF5.2</v>
      </c>
      <c r="E1883" s="54" t="s">
        <v>790</v>
      </c>
      <c r="F1883" s="54" t="s">
        <v>10</v>
      </c>
      <c r="G1883" s="54" t="s">
        <v>231</v>
      </c>
      <c r="H1883" s="55">
        <v>450000</v>
      </c>
      <c r="I1883" s="54" t="s">
        <v>834</v>
      </c>
      <c r="J1883" s="55">
        <v>452247</v>
      </c>
      <c r="K1883" s="55">
        <v>0</v>
      </c>
      <c r="L1883" s="54" t="s">
        <v>1346</v>
      </c>
      <c r="M1883" s="54" t="s">
        <v>793</v>
      </c>
      <c r="N1883" s="55">
        <v>0</v>
      </c>
      <c r="O1883" s="55">
        <v>97384.4</v>
      </c>
      <c r="P1883" s="55">
        <v>0</v>
      </c>
      <c r="Q1883" s="55">
        <v>308824.83</v>
      </c>
      <c r="R1883" s="55">
        <v>0</v>
      </c>
      <c r="S1883" s="55">
        <v>406209.23</v>
      </c>
      <c r="T1883" s="55">
        <v>0</v>
      </c>
      <c r="U1883" s="55">
        <v>97384.4</v>
      </c>
      <c r="V1883" s="55">
        <v>0</v>
      </c>
      <c r="W1883" s="55">
        <v>308824.83</v>
      </c>
      <c r="X1883" s="55">
        <v>0</v>
      </c>
      <c r="Y1883" s="55">
        <v>406209.23</v>
      </c>
      <c r="Z1883" s="61">
        <f t="shared" si="96"/>
        <v>3.0882483000000002E-2</v>
      </c>
      <c r="AA1883" s="59" t="str">
        <f>HLOOKUP(F1883,'HY Financials'!$4:$4,1,0)</f>
        <v>HETAXF</v>
      </c>
    </row>
    <row r="1884" spans="1:30">
      <c r="A1884" s="60">
        <f>IFERROR(VLOOKUP(J1884,'TB mapping'!A:D,4,0),0)</f>
        <v>0</v>
      </c>
      <c r="B1884" s="60">
        <f>IFERROR(VLOOKUP(J1884,'TB mapping'!A:C,3,0),0)</f>
        <v>5.5</v>
      </c>
      <c r="C1884" s="60" t="str">
        <f t="shared" si="94"/>
        <v>HETAXF0</v>
      </c>
      <c r="D1884" s="60" t="str">
        <f t="shared" si="95"/>
        <v>HETAXF5.5</v>
      </c>
      <c r="E1884" s="54" t="s">
        <v>790</v>
      </c>
      <c r="F1884" s="54" t="s">
        <v>10</v>
      </c>
      <c r="G1884" s="54" t="s">
        <v>231</v>
      </c>
      <c r="H1884" s="55">
        <v>460000</v>
      </c>
      <c r="I1884" s="54" t="s">
        <v>839</v>
      </c>
      <c r="J1884" s="55">
        <v>460100</v>
      </c>
      <c r="K1884" s="55">
        <v>0</v>
      </c>
      <c r="L1884" s="54" t="s">
        <v>940</v>
      </c>
      <c r="M1884" s="54" t="s">
        <v>793</v>
      </c>
      <c r="N1884" s="55">
        <v>0</v>
      </c>
      <c r="O1884" s="55">
        <v>10508.8</v>
      </c>
      <c r="P1884" s="55">
        <v>-96.45</v>
      </c>
      <c r="Q1884" s="55">
        <v>0</v>
      </c>
      <c r="R1884" s="55">
        <v>0</v>
      </c>
      <c r="S1884" s="55">
        <v>10412.35</v>
      </c>
      <c r="T1884" s="55">
        <v>0</v>
      </c>
      <c r="U1884" s="55">
        <v>10508.8</v>
      </c>
      <c r="V1884" s="55">
        <v>-96.45</v>
      </c>
      <c r="W1884" s="55">
        <v>0</v>
      </c>
      <c r="X1884" s="55">
        <v>0</v>
      </c>
      <c r="Y1884" s="55">
        <v>10412.35</v>
      </c>
      <c r="Z1884" s="61">
        <f t="shared" si="96"/>
        <v>-9.645E-6</v>
      </c>
      <c r="AA1884" s="59" t="str">
        <f>HLOOKUP(F1884,'HY Financials'!$4:$4,1,0)</f>
        <v>HETAXF</v>
      </c>
      <c r="AD1884" s="59">
        <f>+Z1884*10^7</f>
        <v>-96.45</v>
      </c>
    </row>
    <row r="1885" spans="1:30">
      <c r="A1885" s="60">
        <f>IFERROR(VLOOKUP(J1885,'TB mapping'!A:D,4,0),0)</f>
        <v>0</v>
      </c>
      <c r="B1885" s="60">
        <f>IFERROR(VLOOKUP(J1885,'TB mapping'!A:C,3,0),0)</f>
        <v>5.5</v>
      </c>
      <c r="C1885" s="60" t="str">
        <f t="shared" si="94"/>
        <v>HETAXF0</v>
      </c>
      <c r="D1885" s="60" t="str">
        <f t="shared" si="95"/>
        <v>HETAXF5.5</v>
      </c>
      <c r="E1885" s="54" t="s">
        <v>790</v>
      </c>
      <c r="F1885" s="54" t="s">
        <v>10</v>
      </c>
      <c r="G1885" s="54" t="s">
        <v>231</v>
      </c>
      <c r="H1885" s="55">
        <v>460000</v>
      </c>
      <c r="I1885" s="54" t="s">
        <v>839</v>
      </c>
      <c r="J1885" s="55">
        <v>460106</v>
      </c>
      <c r="K1885" s="55">
        <v>0</v>
      </c>
      <c r="L1885" s="54" t="s">
        <v>840</v>
      </c>
      <c r="M1885" s="54" t="s">
        <v>793</v>
      </c>
      <c r="N1885" s="55">
        <v>-6261.08</v>
      </c>
      <c r="O1885" s="55">
        <v>0</v>
      </c>
      <c r="P1885" s="55">
        <v>-415.6</v>
      </c>
      <c r="Q1885" s="55">
        <v>0</v>
      </c>
      <c r="R1885" s="55">
        <v>-6676.68</v>
      </c>
      <c r="S1885" s="55">
        <v>0</v>
      </c>
      <c r="T1885" s="55">
        <v>-6261.08</v>
      </c>
      <c r="U1885" s="55">
        <v>0</v>
      </c>
      <c r="V1885" s="55">
        <v>-415.6</v>
      </c>
      <c r="W1885" s="55">
        <v>0</v>
      </c>
      <c r="X1885" s="55">
        <v>-6676.68</v>
      </c>
      <c r="Y1885" s="55">
        <v>0</v>
      </c>
      <c r="Z1885" s="61">
        <f t="shared" si="96"/>
        <v>-4.1560000000000002E-5</v>
      </c>
      <c r="AA1885" s="59" t="str">
        <f>HLOOKUP(F1885,'HY Financials'!$4:$4,1,0)</f>
        <v>HETAXF</v>
      </c>
      <c r="AD1885" s="59">
        <f>+Z1885*10^7</f>
        <v>-415.6</v>
      </c>
    </row>
    <row r="1886" spans="1:30">
      <c r="A1886" s="60">
        <f>IFERROR(VLOOKUP(J1886,'TB mapping'!A:D,4,0),0)</f>
        <v>0</v>
      </c>
      <c r="B1886" s="60">
        <f>IFERROR(VLOOKUP(J1886,'TB mapping'!A:C,3,0),0)</f>
        <v>5.5</v>
      </c>
      <c r="C1886" s="60" t="str">
        <f t="shared" si="94"/>
        <v>HETAXF0</v>
      </c>
      <c r="D1886" s="60" t="str">
        <f t="shared" si="95"/>
        <v>HETAXF5.5</v>
      </c>
      <c r="E1886" s="54" t="s">
        <v>790</v>
      </c>
      <c r="F1886" s="54" t="s">
        <v>10</v>
      </c>
      <c r="G1886" s="54" t="s">
        <v>231</v>
      </c>
      <c r="H1886" s="55">
        <v>460000</v>
      </c>
      <c r="I1886" s="54" t="s">
        <v>839</v>
      </c>
      <c r="J1886" s="55">
        <v>460108</v>
      </c>
      <c r="K1886" s="55">
        <v>0</v>
      </c>
      <c r="L1886" s="54" t="s">
        <v>841</v>
      </c>
      <c r="M1886" s="54" t="s">
        <v>793</v>
      </c>
      <c r="N1886" s="55">
        <v>0</v>
      </c>
      <c r="O1886" s="55">
        <v>556.37</v>
      </c>
      <c r="P1886" s="55">
        <v>0</v>
      </c>
      <c r="Q1886" s="55">
        <v>142.32</v>
      </c>
      <c r="R1886" s="55">
        <v>0</v>
      </c>
      <c r="S1886" s="55">
        <v>698.69</v>
      </c>
      <c r="T1886" s="55">
        <v>0</v>
      </c>
      <c r="U1886" s="55">
        <v>556.37</v>
      </c>
      <c r="V1886" s="55">
        <v>0</v>
      </c>
      <c r="W1886" s="55">
        <v>142.32</v>
      </c>
      <c r="X1886" s="55">
        <v>0</v>
      </c>
      <c r="Y1886" s="55">
        <v>698.69</v>
      </c>
      <c r="Z1886" s="61">
        <f t="shared" si="96"/>
        <v>1.4231999999999999E-5</v>
      </c>
      <c r="AA1886" s="59" t="str">
        <f>HLOOKUP(F1886,'HY Financials'!$4:$4,1,0)</f>
        <v>HETAXF</v>
      </c>
      <c r="AD1886" s="59">
        <f>+Z1886*10^7</f>
        <v>142.32</v>
      </c>
    </row>
    <row r="1887" spans="1:30">
      <c r="A1887" s="60">
        <f>IFERROR(VLOOKUP(J1887,'TB mapping'!A:D,4,0),0)</f>
        <v>0</v>
      </c>
      <c r="B1887" s="60">
        <f>IFERROR(VLOOKUP(J1887,'TB mapping'!A:C,3,0),0)</f>
        <v>5.5</v>
      </c>
      <c r="C1887" s="60" t="str">
        <f t="shared" si="94"/>
        <v>HETAXF0</v>
      </c>
      <c r="D1887" s="60" t="str">
        <f t="shared" si="95"/>
        <v>HETAXF5.5</v>
      </c>
      <c r="E1887" s="54" t="s">
        <v>790</v>
      </c>
      <c r="F1887" s="54" t="s">
        <v>10</v>
      </c>
      <c r="G1887" s="54" t="s">
        <v>231</v>
      </c>
      <c r="H1887" s="55">
        <v>460000</v>
      </c>
      <c r="I1887" s="54" t="s">
        <v>839</v>
      </c>
      <c r="J1887" s="55">
        <v>460143</v>
      </c>
      <c r="K1887" s="55">
        <v>0</v>
      </c>
      <c r="L1887" s="54" t="s">
        <v>1002</v>
      </c>
      <c r="M1887" s="54" t="s">
        <v>793</v>
      </c>
      <c r="N1887" s="55">
        <v>-4951.9000000000005</v>
      </c>
      <c r="O1887" s="55">
        <v>0</v>
      </c>
      <c r="P1887" s="55">
        <v>0</v>
      </c>
      <c r="Q1887" s="55">
        <v>338.38</v>
      </c>
      <c r="R1887" s="55">
        <v>-4613.5200000000004</v>
      </c>
      <c r="S1887" s="55">
        <v>0</v>
      </c>
      <c r="T1887" s="55">
        <v>-4951.9000000000005</v>
      </c>
      <c r="U1887" s="55">
        <v>0</v>
      </c>
      <c r="V1887" s="55">
        <v>0</v>
      </c>
      <c r="W1887" s="55">
        <v>338.38</v>
      </c>
      <c r="X1887" s="55">
        <v>-4613.5200000000004</v>
      </c>
      <c r="Y1887" s="55">
        <v>0</v>
      </c>
      <c r="Z1887" s="61">
        <f t="shared" si="96"/>
        <v>3.3837999999999997E-5</v>
      </c>
      <c r="AA1887" s="59" t="str">
        <f>HLOOKUP(F1887,'HY Financials'!$4:$4,1,0)</f>
        <v>HETAXF</v>
      </c>
      <c r="AD1887" s="59">
        <f>+Z1887*10^7</f>
        <v>338.38</v>
      </c>
    </row>
    <row r="1888" spans="1:30">
      <c r="A1888" s="60">
        <f>IFERROR(VLOOKUP(J1888,'TB mapping'!A:D,4,0),0)</f>
        <v>0</v>
      </c>
      <c r="B1888" s="60">
        <f>IFERROR(VLOOKUP(J1888,'TB mapping'!A:C,3,0),0)</f>
        <v>5.5</v>
      </c>
      <c r="C1888" s="60" t="str">
        <f t="shared" si="94"/>
        <v>HETAXF0</v>
      </c>
      <c r="D1888" s="60" t="str">
        <f t="shared" si="95"/>
        <v>HETAXF5.5</v>
      </c>
      <c r="E1888" s="54" t="s">
        <v>790</v>
      </c>
      <c r="F1888" s="54" t="s">
        <v>10</v>
      </c>
      <c r="G1888" s="54" t="s">
        <v>231</v>
      </c>
      <c r="H1888" s="55">
        <v>460000</v>
      </c>
      <c r="I1888" s="54" t="s">
        <v>839</v>
      </c>
      <c r="J1888" s="55">
        <v>460144</v>
      </c>
      <c r="K1888" s="55">
        <v>0</v>
      </c>
      <c r="L1888" s="54" t="s">
        <v>1067</v>
      </c>
      <c r="M1888" s="54" t="s">
        <v>793</v>
      </c>
      <c r="N1888" s="55">
        <v>0</v>
      </c>
      <c r="O1888" s="55">
        <v>147.81</v>
      </c>
      <c r="P1888" s="55">
        <v>0</v>
      </c>
      <c r="Q1888" s="55">
        <v>31.35</v>
      </c>
      <c r="R1888" s="55">
        <v>0</v>
      </c>
      <c r="S1888" s="55">
        <v>179.16</v>
      </c>
      <c r="T1888" s="55">
        <v>0</v>
      </c>
      <c r="U1888" s="55">
        <v>147.81</v>
      </c>
      <c r="V1888" s="55">
        <v>0</v>
      </c>
      <c r="W1888" s="55">
        <v>31.35</v>
      </c>
      <c r="X1888" s="55">
        <v>0</v>
      </c>
      <c r="Y1888" s="55">
        <v>179.16</v>
      </c>
      <c r="Z1888" s="61">
        <f t="shared" si="96"/>
        <v>3.1350000000000001E-6</v>
      </c>
      <c r="AA1888" s="59" t="str">
        <f>HLOOKUP(F1888,'HY Financials'!$4:$4,1,0)</f>
        <v>HETAXF</v>
      </c>
      <c r="AD1888" s="59">
        <f>+Z1888*10^7</f>
        <v>31.35</v>
      </c>
    </row>
    <row r="1889" spans="1:27">
      <c r="A1889" s="60">
        <f>IFERROR(VLOOKUP(J1889,'TB mapping'!A:D,4,0),0)</f>
        <v>0</v>
      </c>
      <c r="B1889" s="60">
        <f>IFERROR(VLOOKUP(J1889,'TB mapping'!A:C,3,0),0)</f>
        <v>5.3</v>
      </c>
      <c r="C1889" s="60" t="str">
        <f t="shared" si="94"/>
        <v>HETAXF0</v>
      </c>
      <c r="D1889" s="60" t="str">
        <f t="shared" si="95"/>
        <v>HETAXF5.3</v>
      </c>
      <c r="E1889" s="54" t="s">
        <v>790</v>
      </c>
      <c r="F1889" s="54" t="s">
        <v>10</v>
      </c>
      <c r="G1889" s="54" t="s">
        <v>231</v>
      </c>
      <c r="H1889" s="55">
        <v>510000</v>
      </c>
      <c r="I1889" s="54" t="s">
        <v>842</v>
      </c>
      <c r="J1889" s="55">
        <v>511100</v>
      </c>
      <c r="K1889" s="55">
        <v>0</v>
      </c>
      <c r="L1889" s="54" t="s">
        <v>1003</v>
      </c>
      <c r="M1889" s="54" t="s">
        <v>793</v>
      </c>
      <c r="N1889" s="55">
        <v>-1099564.02</v>
      </c>
      <c r="O1889" s="55">
        <v>0</v>
      </c>
      <c r="P1889" s="55">
        <v>-1216587.33</v>
      </c>
      <c r="Q1889" s="55">
        <v>0</v>
      </c>
      <c r="R1889" s="55">
        <v>-2316151.35</v>
      </c>
      <c r="S1889" s="55">
        <v>0</v>
      </c>
      <c r="T1889" s="55">
        <v>-1099564.02</v>
      </c>
      <c r="U1889" s="55">
        <v>0</v>
      </c>
      <c r="V1889" s="55">
        <v>-1216587.33</v>
      </c>
      <c r="W1889" s="55">
        <v>0</v>
      </c>
      <c r="X1889" s="55">
        <v>-2316151.35</v>
      </c>
      <c r="Y1889" s="55">
        <v>0</v>
      </c>
      <c r="Z1889" s="61">
        <f t="shared" si="96"/>
        <v>-0.12165873300000001</v>
      </c>
      <c r="AA1889" s="59" t="str">
        <f>HLOOKUP(F1889,'HY Financials'!$4:$4,1,0)</f>
        <v>HETAXF</v>
      </c>
    </row>
    <row r="1890" spans="1:27">
      <c r="A1890" s="60">
        <f>IFERROR(VLOOKUP(J1890,'TB mapping'!A:D,4,0),0)</f>
        <v>0</v>
      </c>
      <c r="B1890" s="60">
        <f>IFERROR(VLOOKUP(J1890,'TB mapping'!A:C,3,0),0)</f>
        <v>5.3</v>
      </c>
      <c r="C1890" s="60" t="str">
        <f t="shared" si="94"/>
        <v>HETAXF0</v>
      </c>
      <c r="D1890" s="60" t="str">
        <f t="shared" si="95"/>
        <v>HETAXF5.3</v>
      </c>
      <c r="E1890" s="54" t="s">
        <v>790</v>
      </c>
      <c r="F1890" s="54" t="s">
        <v>10</v>
      </c>
      <c r="G1890" s="54" t="s">
        <v>231</v>
      </c>
      <c r="H1890" s="55">
        <v>510000</v>
      </c>
      <c r="I1890" s="54" t="s">
        <v>842</v>
      </c>
      <c r="J1890" s="55">
        <v>512247</v>
      </c>
      <c r="K1890" s="55">
        <v>0</v>
      </c>
      <c r="L1890" s="54" t="s">
        <v>1348</v>
      </c>
      <c r="M1890" s="54" t="s">
        <v>793</v>
      </c>
      <c r="N1890" s="55">
        <v>0</v>
      </c>
      <c r="O1890" s="55">
        <v>27.67</v>
      </c>
      <c r="P1890" s="55">
        <v>-40.550000000000004</v>
      </c>
      <c r="Q1890" s="55">
        <v>0</v>
      </c>
      <c r="R1890" s="55">
        <v>-12.88</v>
      </c>
      <c r="S1890" s="55">
        <v>0</v>
      </c>
      <c r="T1890" s="55">
        <v>0</v>
      </c>
      <c r="U1890" s="55">
        <v>27.67</v>
      </c>
      <c r="V1890" s="55">
        <v>-40.550000000000004</v>
      </c>
      <c r="W1890" s="55">
        <v>0</v>
      </c>
      <c r="X1890" s="55">
        <v>-12.88</v>
      </c>
      <c r="Y1890" s="55">
        <v>0</v>
      </c>
      <c r="Z1890" s="61">
        <f t="shared" si="96"/>
        <v>-4.0550000000000001E-6</v>
      </c>
      <c r="AA1890" s="59" t="str">
        <f>HLOOKUP(F1890,'HY Financials'!$4:$4,1,0)</f>
        <v>HETAXF</v>
      </c>
    </row>
    <row r="1891" spans="1:27">
      <c r="A1891" s="60">
        <f>IFERROR(VLOOKUP(J1891,'TB mapping'!A:D,4,0),0)</f>
        <v>0</v>
      </c>
      <c r="B1891" s="60">
        <f>IFERROR(VLOOKUP(J1891,'TB mapping'!A:C,3,0),0)</f>
        <v>6.4</v>
      </c>
      <c r="C1891" s="60" t="str">
        <f t="shared" si="94"/>
        <v>HETAXF0</v>
      </c>
      <c r="D1891" s="60" t="str">
        <f t="shared" si="95"/>
        <v>HETAXF6.4</v>
      </c>
      <c r="E1891" s="54" t="s">
        <v>790</v>
      </c>
      <c r="F1891" s="54" t="s">
        <v>10</v>
      </c>
      <c r="G1891" s="54" t="s">
        <v>231</v>
      </c>
      <c r="H1891" s="55">
        <v>550000</v>
      </c>
      <c r="I1891" s="54" t="s">
        <v>846</v>
      </c>
      <c r="J1891" s="392">
        <v>553105</v>
      </c>
      <c r="K1891" s="55">
        <v>0</v>
      </c>
      <c r="L1891" s="54" t="s">
        <v>945</v>
      </c>
      <c r="M1891" s="54" t="s">
        <v>793</v>
      </c>
      <c r="N1891" s="55">
        <v>-4113.45</v>
      </c>
      <c r="O1891" s="55">
        <v>0</v>
      </c>
      <c r="P1891" s="55">
        <v>-56460.51</v>
      </c>
      <c r="Q1891" s="55">
        <v>0</v>
      </c>
      <c r="R1891" s="55">
        <v>-60573.96</v>
      </c>
      <c r="S1891" s="55">
        <v>0</v>
      </c>
      <c r="T1891" s="55">
        <v>-4113.45</v>
      </c>
      <c r="U1891" s="55">
        <v>0</v>
      </c>
      <c r="V1891" s="55">
        <v>-56460.51</v>
      </c>
      <c r="W1891" s="55">
        <v>0</v>
      </c>
      <c r="X1891" s="55">
        <v>-60573.96</v>
      </c>
      <c r="Y1891" s="55">
        <v>0</v>
      </c>
      <c r="Z1891" s="61">
        <f t="shared" si="96"/>
        <v>-5.646051E-3</v>
      </c>
      <c r="AA1891" s="59" t="str">
        <f>HLOOKUP(F1891,'HY Financials'!$4:$4,1,0)</f>
        <v>HETAXF</v>
      </c>
    </row>
    <row r="1892" spans="1:27">
      <c r="A1892" s="60">
        <f>IFERROR(VLOOKUP(J1892,'TB mapping'!A:D,4,0),0)</f>
        <v>0</v>
      </c>
      <c r="B1892" s="60">
        <f>IFERROR(VLOOKUP(J1892,'TB mapping'!A:C,3,0),0)</f>
        <v>6.4</v>
      </c>
      <c r="C1892" s="60" t="str">
        <f t="shared" si="94"/>
        <v>HETAXF0</v>
      </c>
      <c r="D1892" s="60" t="str">
        <f t="shared" si="95"/>
        <v>HETAXF6.4</v>
      </c>
      <c r="E1892" s="54" t="s">
        <v>790</v>
      </c>
      <c r="F1892" s="54" t="s">
        <v>10</v>
      </c>
      <c r="G1892" s="54" t="s">
        <v>231</v>
      </c>
      <c r="H1892" s="55">
        <v>550000</v>
      </c>
      <c r="I1892" s="54" t="s">
        <v>846</v>
      </c>
      <c r="J1892" s="392">
        <v>553107</v>
      </c>
      <c r="K1892" s="55">
        <v>0</v>
      </c>
      <c r="L1892" s="54" t="s">
        <v>847</v>
      </c>
      <c r="M1892" s="54" t="s">
        <v>793</v>
      </c>
      <c r="N1892" s="55">
        <v>-52967.9</v>
      </c>
      <c r="O1892" s="55">
        <v>0</v>
      </c>
      <c r="P1892" s="55">
        <v>-162105.76</v>
      </c>
      <c r="Q1892" s="55">
        <v>0</v>
      </c>
      <c r="R1892" s="55">
        <v>-215073.66</v>
      </c>
      <c r="S1892" s="55">
        <v>0</v>
      </c>
      <c r="T1892" s="55">
        <v>-52967.9</v>
      </c>
      <c r="U1892" s="55">
        <v>0</v>
      </c>
      <c r="V1892" s="55">
        <v>-162105.76</v>
      </c>
      <c r="W1892" s="55">
        <v>0</v>
      </c>
      <c r="X1892" s="55">
        <v>-215073.66</v>
      </c>
      <c r="Y1892" s="55">
        <v>0</v>
      </c>
      <c r="Z1892" s="61">
        <f t="shared" si="96"/>
        <v>-1.6210576000000001E-2</v>
      </c>
      <c r="AA1892" s="59" t="str">
        <f>HLOOKUP(F1892,'HY Financials'!$4:$4,1,0)</f>
        <v>HETAXF</v>
      </c>
    </row>
    <row r="1893" spans="1:27">
      <c r="A1893" s="60">
        <f>IFERROR(VLOOKUP(J1893,'TB mapping'!A:D,4,0),0)</f>
        <v>0</v>
      </c>
      <c r="B1893" s="60">
        <f>IFERROR(VLOOKUP(J1893,'TB mapping'!A:C,3,0),0)</f>
        <v>6.4</v>
      </c>
      <c r="C1893" s="60" t="str">
        <f t="shared" si="94"/>
        <v>HETAXF0</v>
      </c>
      <c r="D1893" s="60" t="str">
        <f t="shared" si="95"/>
        <v>HETAXF6.4</v>
      </c>
      <c r="E1893" s="54" t="s">
        <v>790</v>
      </c>
      <c r="F1893" s="54" t="s">
        <v>10</v>
      </c>
      <c r="G1893" s="54" t="s">
        <v>231</v>
      </c>
      <c r="H1893" s="55">
        <v>550000</v>
      </c>
      <c r="I1893" s="54" t="s">
        <v>846</v>
      </c>
      <c r="J1893" s="392">
        <v>553117</v>
      </c>
      <c r="K1893" s="55">
        <v>0</v>
      </c>
      <c r="L1893" s="54" t="s">
        <v>848</v>
      </c>
      <c r="M1893" s="54" t="s">
        <v>793</v>
      </c>
      <c r="N1893" s="55">
        <v>-53426.54</v>
      </c>
      <c r="O1893" s="55">
        <v>0</v>
      </c>
      <c r="P1893" s="55">
        <v>-103022.11</v>
      </c>
      <c r="Q1893" s="55">
        <v>0</v>
      </c>
      <c r="R1893" s="55">
        <v>-156448.65</v>
      </c>
      <c r="S1893" s="55">
        <v>0</v>
      </c>
      <c r="T1893" s="55">
        <v>-53426.54</v>
      </c>
      <c r="U1893" s="55">
        <v>0</v>
      </c>
      <c r="V1893" s="55">
        <v>-103022.11</v>
      </c>
      <c r="W1893" s="55">
        <v>0</v>
      </c>
      <c r="X1893" s="55">
        <v>-156448.65</v>
      </c>
      <c r="Y1893" s="55">
        <v>0</v>
      </c>
      <c r="Z1893" s="61">
        <f t="shared" si="96"/>
        <v>-1.0302211E-2</v>
      </c>
      <c r="AA1893" s="59" t="str">
        <f>HLOOKUP(F1893,'HY Financials'!$4:$4,1,0)</f>
        <v>HETAXF</v>
      </c>
    </row>
    <row r="1894" spans="1:27">
      <c r="A1894" s="60">
        <f>IFERROR(VLOOKUP(J1894,'TB mapping'!A:D,4,0),0)</f>
        <v>0</v>
      </c>
      <c r="B1894" s="60">
        <f>IFERROR(VLOOKUP(J1894,'TB mapping'!A:C,3,0),0)</f>
        <v>6.4</v>
      </c>
      <c r="C1894" s="60" t="str">
        <f t="shared" si="94"/>
        <v>HETAXF0</v>
      </c>
      <c r="D1894" s="60" t="str">
        <f t="shared" si="95"/>
        <v>HETAXF6.4</v>
      </c>
      <c r="E1894" s="54" t="s">
        <v>790</v>
      </c>
      <c r="F1894" s="54" t="s">
        <v>10</v>
      </c>
      <c r="G1894" s="54" t="s">
        <v>231</v>
      </c>
      <c r="H1894" s="55">
        <v>550000</v>
      </c>
      <c r="I1894" s="54" t="s">
        <v>846</v>
      </c>
      <c r="J1894" s="392">
        <v>553126</v>
      </c>
      <c r="K1894" s="55">
        <v>0</v>
      </c>
      <c r="L1894" s="54" t="s">
        <v>1005</v>
      </c>
      <c r="M1894" s="54" t="s">
        <v>793</v>
      </c>
      <c r="N1894" s="55">
        <v>-3799.24</v>
      </c>
      <c r="O1894" s="55">
        <v>0</v>
      </c>
      <c r="P1894" s="55">
        <v>0</v>
      </c>
      <c r="Q1894" s="55">
        <v>0</v>
      </c>
      <c r="R1894" s="55">
        <v>-3799.24</v>
      </c>
      <c r="S1894" s="55">
        <v>0</v>
      </c>
      <c r="T1894" s="55">
        <v>-3799.24</v>
      </c>
      <c r="U1894" s="55">
        <v>0</v>
      </c>
      <c r="V1894" s="55">
        <v>0</v>
      </c>
      <c r="W1894" s="55">
        <v>0</v>
      </c>
      <c r="X1894" s="55">
        <v>-3799.24</v>
      </c>
      <c r="Y1894" s="55">
        <v>0</v>
      </c>
      <c r="Z1894" s="61">
        <f t="shared" si="96"/>
        <v>0</v>
      </c>
      <c r="AA1894" s="59" t="str">
        <f>HLOOKUP(F1894,'HY Financials'!$4:$4,1,0)</f>
        <v>HETAXF</v>
      </c>
    </row>
    <row r="1895" spans="1:27">
      <c r="A1895" s="60">
        <f>IFERROR(VLOOKUP(J1895,'TB mapping'!A:D,4,0),0)</f>
        <v>0</v>
      </c>
      <c r="B1895" s="60">
        <f>IFERROR(VLOOKUP(J1895,'TB mapping'!A:C,3,0),0)</f>
        <v>6.4</v>
      </c>
      <c r="C1895" s="60" t="str">
        <f t="shared" si="94"/>
        <v>HETAXF0</v>
      </c>
      <c r="D1895" s="60" t="str">
        <f t="shared" si="95"/>
        <v>HETAXF6.4</v>
      </c>
      <c r="E1895" s="54" t="s">
        <v>790</v>
      </c>
      <c r="F1895" s="54" t="s">
        <v>10</v>
      </c>
      <c r="G1895" s="54" t="s">
        <v>231</v>
      </c>
      <c r="H1895" s="55">
        <v>550000</v>
      </c>
      <c r="I1895" s="54" t="s">
        <v>846</v>
      </c>
      <c r="J1895" s="392">
        <v>553129</v>
      </c>
      <c r="K1895" s="55">
        <v>0</v>
      </c>
      <c r="L1895" s="54" t="s">
        <v>849</v>
      </c>
      <c r="M1895" s="54" t="s">
        <v>793</v>
      </c>
      <c r="N1895" s="55">
        <v>-794813.82</v>
      </c>
      <c r="O1895" s="55">
        <v>0</v>
      </c>
      <c r="P1895" s="55">
        <v>-1033108.79</v>
      </c>
      <c r="Q1895" s="55">
        <v>0</v>
      </c>
      <c r="R1895" s="55">
        <v>-1827922.61</v>
      </c>
      <c r="S1895" s="55">
        <v>0</v>
      </c>
      <c r="T1895" s="55">
        <v>-794813.82</v>
      </c>
      <c r="U1895" s="55">
        <v>0</v>
      </c>
      <c r="V1895" s="55">
        <v>-1033108.79</v>
      </c>
      <c r="W1895" s="55">
        <v>0</v>
      </c>
      <c r="X1895" s="55">
        <v>-1827922.61</v>
      </c>
      <c r="Y1895" s="55">
        <v>0</v>
      </c>
      <c r="Z1895" s="61">
        <f t="shared" si="96"/>
        <v>-0.10331087900000001</v>
      </c>
      <c r="AA1895" s="59" t="str">
        <f>HLOOKUP(F1895,'HY Financials'!$4:$4,1,0)</f>
        <v>HETAXF</v>
      </c>
    </row>
    <row r="1896" spans="1:27">
      <c r="A1896" s="60">
        <f>IFERROR(VLOOKUP(J1896,'TB mapping'!A:D,4,0),0)</f>
        <v>6.3</v>
      </c>
      <c r="B1896" s="60">
        <f>IFERROR(VLOOKUP(J1896,'TB mapping'!A:C,3,0),0)</f>
        <v>6.4</v>
      </c>
      <c r="C1896" s="60" t="str">
        <f t="shared" si="94"/>
        <v>HETAXF6.3</v>
      </c>
      <c r="D1896" s="60" t="str">
        <f t="shared" si="95"/>
        <v>HETAXF6.4</v>
      </c>
      <c r="E1896" s="54" t="s">
        <v>790</v>
      </c>
      <c r="F1896" s="54" t="s">
        <v>10</v>
      </c>
      <c r="G1896" s="54" t="s">
        <v>231</v>
      </c>
      <c r="H1896" s="55">
        <v>550000</v>
      </c>
      <c r="I1896" s="54" t="s">
        <v>846</v>
      </c>
      <c r="J1896" s="392">
        <v>553131</v>
      </c>
      <c r="K1896" s="55">
        <v>0</v>
      </c>
      <c r="L1896" s="54" t="s">
        <v>132</v>
      </c>
      <c r="M1896" s="54" t="s">
        <v>793</v>
      </c>
      <c r="N1896" s="55">
        <v>-21474</v>
      </c>
      <c r="O1896" s="55">
        <v>0</v>
      </c>
      <c r="P1896" s="55">
        <v>-32142</v>
      </c>
      <c r="Q1896" s="55">
        <v>0</v>
      </c>
      <c r="R1896" s="55">
        <v>-53616</v>
      </c>
      <c r="S1896" s="55">
        <v>0</v>
      </c>
      <c r="T1896" s="55">
        <v>-21474</v>
      </c>
      <c r="U1896" s="55">
        <v>0</v>
      </c>
      <c r="V1896" s="55">
        <v>-32142</v>
      </c>
      <c r="W1896" s="55">
        <v>0</v>
      </c>
      <c r="X1896" s="55">
        <v>-53616</v>
      </c>
      <c r="Y1896" s="55">
        <v>0</v>
      </c>
      <c r="Z1896" s="61">
        <f t="shared" si="96"/>
        <v>-3.2142E-3</v>
      </c>
      <c r="AA1896" s="59" t="str">
        <f>HLOOKUP(F1896,'HY Financials'!$4:$4,1,0)</f>
        <v>HETAXF</v>
      </c>
    </row>
    <row r="1897" spans="1:27">
      <c r="A1897" s="60">
        <f>IFERROR(VLOOKUP(J1897,'TB mapping'!A:D,4,0),0)</f>
        <v>0</v>
      </c>
      <c r="B1897" s="60">
        <f>IFERROR(VLOOKUP(J1897,'TB mapping'!A:C,3,0),0)</f>
        <v>6.4</v>
      </c>
      <c r="C1897" s="60" t="str">
        <f t="shared" si="94"/>
        <v>HETAXF0</v>
      </c>
      <c r="D1897" s="60" t="str">
        <f t="shared" si="95"/>
        <v>HETAXF6.4</v>
      </c>
      <c r="E1897" s="54" t="s">
        <v>790</v>
      </c>
      <c r="F1897" s="54" t="s">
        <v>10</v>
      </c>
      <c r="G1897" s="54" t="s">
        <v>231</v>
      </c>
      <c r="H1897" s="55">
        <v>550000</v>
      </c>
      <c r="I1897" s="54" t="s">
        <v>846</v>
      </c>
      <c r="J1897" s="392">
        <v>553141</v>
      </c>
      <c r="K1897" s="55">
        <v>0</v>
      </c>
      <c r="L1897" s="54" t="s">
        <v>946</v>
      </c>
      <c r="M1897" s="54" t="s">
        <v>793</v>
      </c>
      <c r="N1897" s="55">
        <v>-19032.420000000002</v>
      </c>
      <c r="O1897" s="55">
        <v>0</v>
      </c>
      <c r="P1897" s="55">
        <v>-47305.69</v>
      </c>
      <c r="Q1897" s="55">
        <v>0</v>
      </c>
      <c r="R1897" s="55">
        <v>-66338.11</v>
      </c>
      <c r="S1897" s="55">
        <v>0</v>
      </c>
      <c r="T1897" s="55">
        <v>-19032.420000000002</v>
      </c>
      <c r="U1897" s="55">
        <v>0</v>
      </c>
      <c r="V1897" s="55">
        <v>-47305.69</v>
      </c>
      <c r="W1897" s="55">
        <v>0</v>
      </c>
      <c r="X1897" s="55">
        <v>-66338.11</v>
      </c>
      <c r="Y1897" s="55">
        <v>0</v>
      </c>
      <c r="Z1897" s="61">
        <f t="shared" si="96"/>
        <v>-4.7305690000000004E-3</v>
      </c>
      <c r="AA1897" s="59" t="str">
        <f>HLOOKUP(F1897,'HY Financials'!$4:$4,1,0)</f>
        <v>HETAXF</v>
      </c>
    </row>
    <row r="1898" spans="1:27">
      <c r="A1898" s="60">
        <f>IFERROR(VLOOKUP(J1898,'TB mapping'!A:D,4,0),0)</f>
        <v>0</v>
      </c>
      <c r="B1898" s="60">
        <f>IFERROR(VLOOKUP(J1898,'TB mapping'!A:C,3,0),0)</f>
        <v>6.4</v>
      </c>
      <c r="C1898" s="60" t="str">
        <f t="shared" si="94"/>
        <v>HETAXF0</v>
      </c>
      <c r="D1898" s="60" t="str">
        <f t="shared" si="95"/>
        <v>HETAXF6.4</v>
      </c>
      <c r="E1898" s="54" t="s">
        <v>790</v>
      </c>
      <c r="F1898" s="54" t="s">
        <v>10</v>
      </c>
      <c r="G1898" s="54" t="s">
        <v>231</v>
      </c>
      <c r="H1898" s="55">
        <v>550000</v>
      </c>
      <c r="I1898" s="54" t="s">
        <v>846</v>
      </c>
      <c r="J1898" s="392">
        <v>553171</v>
      </c>
      <c r="K1898" s="55">
        <v>0</v>
      </c>
      <c r="L1898" s="54" t="s">
        <v>850</v>
      </c>
      <c r="M1898" s="54" t="s">
        <v>793</v>
      </c>
      <c r="N1898" s="55">
        <v>-183375.42</v>
      </c>
      <c r="O1898" s="55">
        <v>0</v>
      </c>
      <c r="P1898" s="55">
        <v>-198392.29</v>
      </c>
      <c r="Q1898" s="55">
        <v>0</v>
      </c>
      <c r="R1898" s="55">
        <v>-381767.71</v>
      </c>
      <c r="S1898" s="55">
        <v>0</v>
      </c>
      <c r="T1898" s="55">
        <v>-183375.42</v>
      </c>
      <c r="U1898" s="55">
        <v>0</v>
      </c>
      <c r="V1898" s="55">
        <v>-198392.29</v>
      </c>
      <c r="W1898" s="55">
        <v>0</v>
      </c>
      <c r="X1898" s="55">
        <v>-381767.71</v>
      </c>
      <c r="Y1898" s="55">
        <v>0</v>
      </c>
      <c r="Z1898" s="61">
        <f t="shared" si="96"/>
        <v>-1.9839229E-2</v>
      </c>
      <c r="AA1898" s="59" t="str">
        <f>HLOOKUP(F1898,'HY Financials'!$4:$4,1,0)</f>
        <v>HETAXF</v>
      </c>
    </row>
    <row r="1899" spans="1:27">
      <c r="A1899" s="60">
        <f>IFERROR(VLOOKUP(J1899,'TB mapping'!A:D,4,0),0)</f>
        <v>0</v>
      </c>
      <c r="B1899" s="60">
        <f>IFERROR(VLOOKUP(J1899,'TB mapping'!A:C,3,0),0)</f>
        <v>6.4</v>
      </c>
      <c r="C1899" s="60" t="str">
        <f t="shared" si="94"/>
        <v>HETAXF0</v>
      </c>
      <c r="D1899" s="60" t="str">
        <f t="shared" si="95"/>
        <v>HETAXF6.4</v>
      </c>
      <c r="E1899" s="54" t="s">
        <v>790</v>
      </c>
      <c r="F1899" s="54" t="s">
        <v>10</v>
      </c>
      <c r="G1899" s="54" t="s">
        <v>231</v>
      </c>
      <c r="H1899" s="55">
        <v>550000</v>
      </c>
      <c r="I1899" s="54" t="s">
        <v>846</v>
      </c>
      <c r="J1899" s="392">
        <v>553176</v>
      </c>
      <c r="K1899" s="55">
        <v>0</v>
      </c>
      <c r="L1899" s="54" t="s">
        <v>1486</v>
      </c>
      <c r="M1899" s="54" t="s">
        <v>793</v>
      </c>
      <c r="N1899" s="55">
        <v>-3270.38</v>
      </c>
      <c r="O1899" s="55">
        <v>0</v>
      </c>
      <c r="P1899" s="55">
        <v>-2239.86</v>
      </c>
      <c r="Q1899" s="55">
        <v>0</v>
      </c>
      <c r="R1899" s="55">
        <v>-5510.24</v>
      </c>
      <c r="S1899" s="55">
        <v>0</v>
      </c>
      <c r="T1899" s="55">
        <v>-3270.38</v>
      </c>
      <c r="U1899" s="55">
        <v>0</v>
      </c>
      <c r="V1899" s="55">
        <v>-2239.86</v>
      </c>
      <c r="W1899" s="55">
        <v>0</v>
      </c>
      <c r="X1899" s="55">
        <v>-5510.24</v>
      </c>
      <c r="Y1899" s="55">
        <v>0</v>
      </c>
      <c r="Z1899" s="61">
        <f t="shared" si="96"/>
        <v>-2.2398600000000002E-4</v>
      </c>
      <c r="AA1899" s="59" t="str">
        <f>HLOOKUP(F1899,'HY Financials'!$4:$4,1,0)</f>
        <v>HETAXF</v>
      </c>
    </row>
    <row r="1900" spans="1:27">
      <c r="A1900" s="60">
        <f>IFERROR(VLOOKUP(J1900,'TB mapping'!A:D,4,0),0)</f>
        <v>0</v>
      </c>
      <c r="B1900" s="60">
        <f>IFERROR(VLOOKUP(J1900,'TB mapping'!A:C,3,0),0)</f>
        <v>6.4</v>
      </c>
      <c r="C1900" s="60" t="str">
        <f t="shared" si="94"/>
        <v>HETAXF0</v>
      </c>
      <c r="D1900" s="60" t="str">
        <f t="shared" si="95"/>
        <v>HETAXF6.4</v>
      </c>
      <c r="E1900" s="54" t="s">
        <v>790</v>
      </c>
      <c r="F1900" s="54" t="s">
        <v>10</v>
      </c>
      <c r="G1900" s="54" t="s">
        <v>231</v>
      </c>
      <c r="H1900" s="55">
        <v>550000</v>
      </c>
      <c r="I1900" s="54" t="s">
        <v>846</v>
      </c>
      <c r="J1900" s="392">
        <v>553190</v>
      </c>
      <c r="K1900" s="55">
        <v>0</v>
      </c>
      <c r="L1900" s="54" t="s">
        <v>852</v>
      </c>
      <c r="M1900" s="54" t="s">
        <v>793</v>
      </c>
      <c r="N1900" s="55">
        <v>-723039.62</v>
      </c>
      <c r="O1900" s="55">
        <v>0</v>
      </c>
      <c r="P1900" s="55">
        <v>0</v>
      </c>
      <c r="Q1900" s="55">
        <v>144831.47</v>
      </c>
      <c r="R1900" s="55">
        <v>-578208.15</v>
      </c>
      <c r="S1900" s="55">
        <v>0</v>
      </c>
      <c r="T1900" s="55">
        <v>-723039.62</v>
      </c>
      <c r="U1900" s="55">
        <v>0</v>
      </c>
      <c r="V1900" s="55">
        <v>0</v>
      </c>
      <c r="W1900" s="55">
        <v>144831.47</v>
      </c>
      <c r="X1900" s="55">
        <v>-578208.15</v>
      </c>
      <c r="Y1900" s="55">
        <v>0</v>
      </c>
      <c r="Z1900" s="61">
        <f t="shared" si="96"/>
        <v>1.4483147E-2</v>
      </c>
      <c r="AA1900" s="59" t="str">
        <f>HLOOKUP(F1900,'HY Financials'!$4:$4,1,0)</f>
        <v>HETAXF</v>
      </c>
    </row>
    <row r="1901" spans="1:27">
      <c r="A1901" s="60">
        <f>IFERROR(VLOOKUP(J1901,'TB mapping'!A:D,4,0),0)</f>
        <v>6.1</v>
      </c>
      <c r="B1901" s="60">
        <f>IFERROR(VLOOKUP(J1901,'TB mapping'!A:C,3,0),0)</f>
        <v>6.4</v>
      </c>
      <c r="C1901" s="60" t="str">
        <f t="shared" si="94"/>
        <v>HETAXF6.1</v>
      </c>
      <c r="D1901" s="60" t="str">
        <f t="shared" si="95"/>
        <v>HETAXF6.4</v>
      </c>
      <c r="E1901" s="54" t="s">
        <v>790</v>
      </c>
      <c r="F1901" s="54" t="s">
        <v>10</v>
      </c>
      <c r="G1901" s="54" t="s">
        <v>231</v>
      </c>
      <c r="H1901" s="55">
        <v>550000</v>
      </c>
      <c r="I1901" s="54" t="s">
        <v>846</v>
      </c>
      <c r="J1901" s="392">
        <v>553202</v>
      </c>
      <c r="K1901" s="55">
        <v>0</v>
      </c>
      <c r="L1901" s="54" t="s">
        <v>853</v>
      </c>
      <c r="M1901" s="54" t="s">
        <v>793</v>
      </c>
      <c r="N1901" s="55">
        <v>-6420598.46</v>
      </c>
      <c r="O1901" s="55">
        <v>0</v>
      </c>
      <c r="P1901" s="55">
        <v>-6746388.9199999999</v>
      </c>
      <c r="Q1901" s="55">
        <v>0</v>
      </c>
      <c r="R1901" s="55">
        <v>-13166987.380000001</v>
      </c>
      <c r="S1901" s="55">
        <v>0</v>
      </c>
      <c r="T1901" s="55">
        <v>-6420598.46</v>
      </c>
      <c r="U1901" s="55">
        <v>0</v>
      </c>
      <c r="V1901" s="55">
        <v>-6746388.9199999999</v>
      </c>
      <c r="W1901" s="55">
        <v>0</v>
      </c>
      <c r="X1901" s="55">
        <v>-13166987.380000001</v>
      </c>
      <c r="Y1901" s="55">
        <v>0</v>
      </c>
      <c r="Z1901" s="61">
        <f t="shared" si="96"/>
        <v>-0.67463889200000005</v>
      </c>
      <c r="AA1901" s="59" t="str">
        <f>HLOOKUP(F1901,'HY Financials'!$4:$4,1,0)</f>
        <v>HETAXF</v>
      </c>
    </row>
    <row r="1902" spans="1:27">
      <c r="A1902" s="60">
        <f>IFERROR(VLOOKUP(J1902,'TB mapping'!A:D,4,0),0)</f>
        <v>0</v>
      </c>
      <c r="B1902" s="60">
        <f>IFERROR(VLOOKUP(J1902,'TB mapping'!A:C,3,0),0)</f>
        <v>6.4</v>
      </c>
      <c r="C1902" s="60" t="str">
        <f t="shared" si="94"/>
        <v>HETAXF0</v>
      </c>
      <c r="D1902" s="60" t="str">
        <f t="shared" si="95"/>
        <v>HETAXF6.4</v>
      </c>
      <c r="E1902" s="54" t="s">
        <v>790</v>
      </c>
      <c r="F1902" s="54" t="s">
        <v>10</v>
      </c>
      <c r="G1902" s="54" t="s">
        <v>231</v>
      </c>
      <c r="H1902" s="55">
        <v>550000</v>
      </c>
      <c r="I1902" s="54" t="s">
        <v>846</v>
      </c>
      <c r="J1902" s="392">
        <v>553900</v>
      </c>
      <c r="K1902" s="55">
        <v>0</v>
      </c>
      <c r="L1902" s="54" t="s">
        <v>1006</v>
      </c>
      <c r="M1902" s="54" t="s">
        <v>793</v>
      </c>
      <c r="N1902" s="55">
        <v>-55358.86</v>
      </c>
      <c r="O1902" s="55">
        <v>0</v>
      </c>
      <c r="P1902" s="55">
        <v>-141851.01999999999</v>
      </c>
      <c r="Q1902" s="55">
        <v>0</v>
      </c>
      <c r="R1902" s="55">
        <v>-197209.88</v>
      </c>
      <c r="S1902" s="55">
        <v>0</v>
      </c>
      <c r="T1902" s="55">
        <v>-55358.86</v>
      </c>
      <c r="U1902" s="55">
        <v>0</v>
      </c>
      <c r="V1902" s="55">
        <v>-141851.01999999999</v>
      </c>
      <c r="W1902" s="55">
        <v>0</v>
      </c>
      <c r="X1902" s="55">
        <v>-197209.88</v>
      </c>
      <c r="Y1902" s="55">
        <v>0</v>
      </c>
      <c r="Z1902" s="61">
        <f t="shared" si="96"/>
        <v>-1.4185102E-2</v>
      </c>
      <c r="AA1902" s="59" t="str">
        <f>HLOOKUP(F1902,'HY Financials'!$4:$4,1,0)</f>
        <v>HETAXF</v>
      </c>
    </row>
    <row r="1903" spans="1:27">
      <c r="A1903" s="60">
        <f>IFERROR(VLOOKUP(J1903,'TB mapping'!A:D,4,0),0)</f>
        <v>0</v>
      </c>
      <c r="B1903" s="60">
        <f>IFERROR(VLOOKUP(J1903,'TB mapping'!A:C,3,0),0)</f>
        <v>6.4</v>
      </c>
      <c r="C1903" s="60" t="str">
        <f t="shared" si="94"/>
        <v>HETAXF0</v>
      </c>
      <c r="D1903" s="60" t="str">
        <f t="shared" si="95"/>
        <v>HETAXF6.4</v>
      </c>
      <c r="E1903" s="54" t="s">
        <v>790</v>
      </c>
      <c r="F1903" s="54" t="s">
        <v>10</v>
      </c>
      <c r="G1903" s="54" t="s">
        <v>231</v>
      </c>
      <c r="H1903" s="55">
        <v>550000</v>
      </c>
      <c r="I1903" s="54" t="s">
        <v>846</v>
      </c>
      <c r="J1903" s="392">
        <v>555163</v>
      </c>
      <c r="K1903" s="55">
        <v>0</v>
      </c>
      <c r="L1903" s="54" t="s">
        <v>860</v>
      </c>
      <c r="M1903" s="54" t="s">
        <v>793</v>
      </c>
      <c r="N1903" s="55">
        <v>-2171.16</v>
      </c>
      <c r="O1903" s="55">
        <v>0</v>
      </c>
      <c r="P1903" s="55">
        <v>-20092.72</v>
      </c>
      <c r="Q1903" s="55">
        <v>0</v>
      </c>
      <c r="R1903" s="55">
        <v>-22263.88</v>
      </c>
      <c r="S1903" s="55">
        <v>0</v>
      </c>
      <c r="T1903" s="55">
        <v>-2171.16</v>
      </c>
      <c r="U1903" s="55">
        <v>0</v>
      </c>
      <c r="V1903" s="55">
        <v>-20092.72</v>
      </c>
      <c r="W1903" s="55">
        <v>0</v>
      </c>
      <c r="X1903" s="55">
        <v>-22263.88</v>
      </c>
      <c r="Y1903" s="55">
        <v>0</v>
      </c>
      <c r="Z1903" s="61">
        <f t="shared" si="96"/>
        <v>-2.0092720000000003E-3</v>
      </c>
      <c r="AA1903" s="59" t="str">
        <f>HLOOKUP(F1903,'HY Financials'!$4:$4,1,0)</f>
        <v>HETAXF</v>
      </c>
    </row>
    <row r="1904" spans="1:27">
      <c r="A1904" s="60">
        <f>IFERROR(VLOOKUP(J1904,'TB mapping'!A:D,4,0),0)</f>
        <v>0</v>
      </c>
      <c r="B1904" s="60">
        <f>IFERROR(VLOOKUP(J1904,'TB mapping'!A:C,3,0),0)</f>
        <v>6.4</v>
      </c>
      <c r="C1904" s="60" t="str">
        <f t="shared" si="94"/>
        <v>HETAXF0</v>
      </c>
      <c r="D1904" s="60" t="str">
        <f t="shared" si="95"/>
        <v>HETAXF6.4</v>
      </c>
      <c r="E1904" s="54" t="s">
        <v>790</v>
      </c>
      <c r="F1904" s="54" t="s">
        <v>10</v>
      </c>
      <c r="G1904" s="54" t="s">
        <v>231</v>
      </c>
      <c r="H1904" s="55">
        <v>550000</v>
      </c>
      <c r="I1904" s="54" t="s">
        <v>846</v>
      </c>
      <c r="J1904" s="392">
        <v>555204</v>
      </c>
      <c r="K1904" s="55">
        <v>0</v>
      </c>
      <c r="L1904" s="54" t="s">
        <v>950</v>
      </c>
      <c r="M1904" s="54" t="s">
        <v>793</v>
      </c>
      <c r="N1904" s="55">
        <v>-22207.99</v>
      </c>
      <c r="O1904" s="55">
        <v>0</v>
      </c>
      <c r="P1904" s="55">
        <v>-92959.33</v>
      </c>
      <c r="Q1904" s="55">
        <v>0</v>
      </c>
      <c r="R1904" s="55">
        <v>-115167.32</v>
      </c>
      <c r="S1904" s="55">
        <v>0</v>
      </c>
      <c r="T1904" s="55">
        <v>-22207.99</v>
      </c>
      <c r="U1904" s="55">
        <v>0</v>
      </c>
      <c r="V1904" s="55">
        <v>-92959.33</v>
      </c>
      <c r="W1904" s="55">
        <v>0</v>
      </c>
      <c r="X1904" s="55">
        <v>-115167.32</v>
      </c>
      <c r="Y1904" s="55">
        <v>0</v>
      </c>
      <c r="Z1904" s="61">
        <f t="shared" si="96"/>
        <v>-9.295933000000001E-3</v>
      </c>
      <c r="AA1904" s="59" t="str">
        <f>HLOOKUP(F1904,'HY Financials'!$4:$4,1,0)</f>
        <v>HETAXF</v>
      </c>
    </row>
    <row r="1905" spans="1:27">
      <c r="A1905" s="60">
        <f>IFERROR(VLOOKUP(J1905,'TB mapping'!A:D,4,0),0)</f>
        <v>0</v>
      </c>
      <c r="B1905" s="60">
        <f>IFERROR(VLOOKUP(J1905,'TB mapping'!A:C,3,0),0)</f>
        <v>6.4</v>
      </c>
      <c r="C1905" s="60" t="str">
        <f t="shared" si="94"/>
        <v>HETAXF0</v>
      </c>
      <c r="D1905" s="60" t="str">
        <f t="shared" si="95"/>
        <v>HETAXF6.4</v>
      </c>
      <c r="E1905" s="54" t="s">
        <v>790</v>
      </c>
      <c r="F1905" s="54" t="s">
        <v>10</v>
      </c>
      <c r="G1905" s="54" t="s">
        <v>231</v>
      </c>
      <c r="H1905" s="55">
        <v>550000</v>
      </c>
      <c r="I1905" s="54" t="s">
        <v>846</v>
      </c>
      <c r="J1905" s="392">
        <v>555597</v>
      </c>
      <c r="K1905" s="55">
        <v>0</v>
      </c>
      <c r="L1905" s="54" t="s">
        <v>861</v>
      </c>
      <c r="M1905" s="54" t="s">
        <v>793</v>
      </c>
      <c r="N1905" s="55">
        <v>-860831.83</v>
      </c>
      <c r="O1905" s="55">
        <v>0</v>
      </c>
      <c r="P1905" s="55">
        <v>-970128.08</v>
      </c>
      <c r="Q1905" s="55">
        <v>0</v>
      </c>
      <c r="R1905" s="55">
        <v>-1830959.91</v>
      </c>
      <c r="S1905" s="55">
        <v>0</v>
      </c>
      <c r="T1905" s="55">
        <v>-860831.83</v>
      </c>
      <c r="U1905" s="55">
        <v>0</v>
      </c>
      <c r="V1905" s="55">
        <v>-970128.08</v>
      </c>
      <c r="W1905" s="55">
        <v>0</v>
      </c>
      <c r="X1905" s="55">
        <v>-1830959.91</v>
      </c>
      <c r="Y1905" s="55">
        <v>0</v>
      </c>
      <c r="Z1905" s="61">
        <f t="shared" si="96"/>
        <v>-9.7012807999999992E-2</v>
      </c>
      <c r="AA1905" s="59" t="str">
        <f>HLOOKUP(F1905,'HY Financials'!$4:$4,1,0)</f>
        <v>HETAXF</v>
      </c>
    </row>
    <row r="1906" spans="1:27">
      <c r="A1906" s="60">
        <f>IFERROR(VLOOKUP(J1906,'TB mapping'!A:D,4,0),0)</f>
        <v>0</v>
      </c>
      <c r="B1906" s="60">
        <f>IFERROR(VLOOKUP(J1906,'TB mapping'!A:C,3,0),0)</f>
        <v>6.4</v>
      </c>
      <c r="C1906" s="60" t="str">
        <f t="shared" si="94"/>
        <v>HETAXF0</v>
      </c>
      <c r="D1906" s="60" t="str">
        <f t="shared" si="95"/>
        <v>HETAXF6.4</v>
      </c>
      <c r="E1906" s="54" t="s">
        <v>790</v>
      </c>
      <c r="F1906" s="54" t="s">
        <v>10</v>
      </c>
      <c r="G1906" s="54" t="s">
        <v>231</v>
      </c>
      <c r="H1906" s="55">
        <v>550000</v>
      </c>
      <c r="I1906" s="54" t="s">
        <v>846</v>
      </c>
      <c r="J1906" s="392">
        <v>555598</v>
      </c>
      <c r="K1906" s="55">
        <v>0</v>
      </c>
      <c r="L1906" s="54" t="s">
        <v>862</v>
      </c>
      <c r="M1906" s="54" t="s">
        <v>793</v>
      </c>
      <c r="N1906" s="55">
        <v>-860831.83</v>
      </c>
      <c r="O1906" s="55">
        <v>0</v>
      </c>
      <c r="P1906" s="55">
        <v>-970128.08</v>
      </c>
      <c r="Q1906" s="55">
        <v>0</v>
      </c>
      <c r="R1906" s="55">
        <v>-1830959.91</v>
      </c>
      <c r="S1906" s="55">
        <v>0</v>
      </c>
      <c r="T1906" s="55">
        <v>-860831.83</v>
      </c>
      <c r="U1906" s="55">
        <v>0</v>
      </c>
      <c r="V1906" s="55">
        <v>-970128.08</v>
      </c>
      <c r="W1906" s="55">
        <v>0</v>
      </c>
      <c r="X1906" s="55">
        <v>-1830959.91</v>
      </c>
      <c r="Y1906" s="55">
        <v>0</v>
      </c>
      <c r="Z1906" s="61">
        <f t="shared" si="96"/>
        <v>-9.7012807999999992E-2</v>
      </c>
      <c r="AA1906" s="59" t="str">
        <f>HLOOKUP(F1906,'HY Financials'!$4:$4,1,0)</f>
        <v>HETAXF</v>
      </c>
    </row>
    <row r="1907" spans="1:27">
      <c r="A1907" s="60">
        <f>IFERROR(VLOOKUP(J1907,'TB mapping'!A:D,4,0),0)</f>
        <v>0</v>
      </c>
      <c r="B1907" s="60">
        <f>IFERROR(VLOOKUP(J1907,'TB mapping'!A:C,3,0),0)</f>
        <v>6.4</v>
      </c>
      <c r="C1907" s="60" t="str">
        <f t="shared" si="94"/>
        <v>HETAXF0</v>
      </c>
      <c r="D1907" s="60" t="str">
        <f t="shared" si="95"/>
        <v>HETAXF6.4</v>
      </c>
      <c r="E1907" s="54" t="s">
        <v>790</v>
      </c>
      <c r="F1907" s="54" t="s">
        <v>10</v>
      </c>
      <c r="G1907" s="54" t="s">
        <v>231</v>
      </c>
      <c r="H1907" s="55">
        <v>550000</v>
      </c>
      <c r="I1907" s="54" t="s">
        <v>846</v>
      </c>
      <c r="J1907" s="392">
        <v>555599</v>
      </c>
      <c r="K1907" s="55">
        <v>0</v>
      </c>
      <c r="L1907" s="54" t="s">
        <v>1487</v>
      </c>
      <c r="M1907" s="54" t="s">
        <v>793</v>
      </c>
      <c r="N1907" s="55">
        <v>0</v>
      </c>
      <c r="O1907" s="55">
        <v>4746.0200000000004</v>
      </c>
      <c r="P1907" s="55">
        <v>0</v>
      </c>
      <c r="Q1907" s="55">
        <v>5612.52</v>
      </c>
      <c r="R1907" s="55">
        <v>0</v>
      </c>
      <c r="S1907" s="55">
        <v>10358.540000000001</v>
      </c>
      <c r="T1907" s="55">
        <v>0</v>
      </c>
      <c r="U1907" s="55">
        <v>4746.0200000000004</v>
      </c>
      <c r="V1907" s="55">
        <v>0</v>
      </c>
      <c r="W1907" s="55">
        <v>5612.52</v>
      </c>
      <c r="X1907" s="55">
        <v>0</v>
      </c>
      <c r="Y1907" s="55">
        <v>10358.540000000001</v>
      </c>
      <c r="Z1907" s="61">
        <f t="shared" si="96"/>
        <v>5.6125200000000004E-4</v>
      </c>
      <c r="AA1907" s="59" t="str">
        <f>HLOOKUP(F1907,'HY Financials'!$4:$4,1,0)</f>
        <v>HETAXF</v>
      </c>
    </row>
    <row r="1908" spans="1:27">
      <c r="A1908" s="60">
        <f>IFERROR(VLOOKUP(J1908,'TB mapping'!A:D,4,0),0)</f>
        <v>0</v>
      </c>
      <c r="B1908" s="60">
        <f>IFERROR(VLOOKUP(J1908,'TB mapping'!A:C,3,0),0)</f>
        <v>6.4</v>
      </c>
      <c r="C1908" s="60" t="str">
        <f t="shared" si="94"/>
        <v>HETAXF0</v>
      </c>
      <c r="D1908" s="60" t="str">
        <f t="shared" si="95"/>
        <v>HETAXF6.4</v>
      </c>
      <c r="E1908" s="54" t="s">
        <v>790</v>
      </c>
      <c r="F1908" s="54" t="s">
        <v>10</v>
      </c>
      <c r="G1908" s="54" t="s">
        <v>231</v>
      </c>
      <c r="H1908" s="55">
        <v>550000</v>
      </c>
      <c r="I1908" s="54" t="s">
        <v>846</v>
      </c>
      <c r="J1908" s="392">
        <v>555600</v>
      </c>
      <c r="K1908" s="55">
        <v>0</v>
      </c>
      <c r="L1908" s="54" t="s">
        <v>1488</v>
      </c>
      <c r="M1908" s="54" t="s">
        <v>793</v>
      </c>
      <c r="N1908" s="55">
        <v>0</v>
      </c>
      <c r="O1908" s="55">
        <v>4746.0200000000004</v>
      </c>
      <c r="P1908" s="55">
        <v>0</v>
      </c>
      <c r="Q1908" s="55">
        <v>5612.52</v>
      </c>
      <c r="R1908" s="55">
        <v>0</v>
      </c>
      <c r="S1908" s="55">
        <v>10358.540000000001</v>
      </c>
      <c r="T1908" s="55">
        <v>0</v>
      </c>
      <c r="U1908" s="55">
        <v>4746.0200000000004</v>
      </c>
      <c r="V1908" s="55">
        <v>0</v>
      </c>
      <c r="W1908" s="55">
        <v>5612.52</v>
      </c>
      <c r="X1908" s="55">
        <v>0</v>
      </c>
      <c r="Y1908" s="55">
        <v>10358.540000000001</v>
      </c>
      <c r="Z1908" s="61">
        <f t="shared" si="96"/>
        <v>5.6125200000000004E-4</v>
      </c>
      <c r="AA1908" s="59" t="str">
        <f>HLOOKUP(F1908,'HY Financials'!$4:$4,1,0)</f>
        <v>HETAXF</v>
      </c>
    </row>
    <row r="1909" spans="1:27">
      <c r="A1909" s="60">
        <f>IFERROR(VLOOKUP(J1909,'TB mapping'!A:D,4,0),0)</f>
        <v>0</v>
      </c>
      <c r="B1909" s="60">
        <f>IFERROR(VLOOKUP(J1909,'TB mapping'!A:C,3,0),0)</f>
        <v>6.4</v>
      </c>
      <c r="C1909" s="60" t="str">
        <f t="shared" si="94"/>
        <v>HETAXF0</v>
      </c>
      <c r="D1909" s="60" t="str">
        <f t="shared" si="95"/>
        <v>HETAXF6.4</v>
      </c>
      <c r="E1909" s="54" t="s">
        <v>790</v>
      </c>
      <c r="F1909" s="54" t="s">
        <v>10</v>
      </c>
      <c r="G1909" s="54" t="s">
        <v>231</v>
      </c>
      <c r="H1909" s="55">
        <v>550000</v>
      </c>
      <c r="I1909" s="54" t="s">
        <v>846</v>
      </c>
      <c r="J1909" s="392">
        <v>555603</v>
      </c>
      <c r="K1909" s="55">
        <v>0</v>
      </c>
      <c r="L1909" s="54" t="s">
        <v>1489</v>
      </c>
      <c r="M1909" s="54" t="s">
        <v>793</v>
      </c>
      <c r="N1909" s="55">
        <v>-215662.28</v>
      </c>
      <c r="O1909" s="55">
        <v>0</v>
      </c>
      <c r="P1909" s="55">
        <v>-249210.74</v>
      </c>
      <c r="Q1909" s="55">
        <v>0</v>
      </c>
      <c r="R1909" s="55">
        <v>-464873.02</v>
      </c>
      <c r="S1909" s="55">
        <v>0</v>
      </c>
      <c r="T1909" s="55">
        <v>-215662.28</v>
      </c>
      <c r="U1909" s="55">
        <v>0</v>
      </c>
      <c r="V1909" s="55">
        <v>-249210.74</v>
      </c>
      <c r="W1909" s="55">
        <v>0</v>
      </c>
      <c r="X1909" s="55">
        <v>-464873.02</v>
      </c>
      <c r="Y1909" s="55">
        <v>0</v>
      </c>
      <c r="Z1909" s="61">
        <f t="shared" si="96"/>
        <v>-2.4921073999999998E-2</v>
      </c>
      <c r="AA1909" s="59" t="str">
        <f>HLOOKUP(F1909,'HY Financials'!$4:$4,1,0)</f>
        <v>HETAXF</v>
      </c>
    </row>
    <row r="1910" spans="1:27">
      <c r="A1910" s="60">
        <f>IFERROR(VLOOKUP(J1910,'TB mapping'!A:D,4,0),0)</f>
        <v>0</v>
      </c>
      <c r="B1910" s="60">
        <f>IFERROR(VLOOKUP(J1910,'TB mapping'!A:C,3,0),0)</f>
        <v>6.4</v>
      </c>
      <c r="C1910" s="60" t="str">
        <f t="shared" si="94"/>
        <v>HETAXF0</v>
      </c>
      <c r="D1910" s="60" t="str">
        <f t="shared" si="95"/>
        <v>HETAXF6.4</v>
      </c>
      <c r="E1910" s="54" t="s">
        <v>790</v>
      </c>
      <c r="F1910" s="54" t="s">
        <v>10</v>
      </c>
      <c r="G1910" s="54" t="s">
        <v>231</v>
      </c>
      <c r="H1910" s="55">
        <v>550000</v>
      </c>
      <c r="I1910" s="54" t="s">
        <v>846</v>
      </c>
      <c r="J1910" s="392">
        <v>555604</v>
      </c>
      <c r="K1910" s="55">
        <v>0</v>
      </c>
      <c r="L1910" s="54" t="s">
        <v>1490</v>
      </c>
      <c r="M1910" s="54" t="s">
        <v>793</v>
      </c>
      <c r="N1910" s="55">
        <v>-215662.28</v>
      </c>
      <c r="O1910" s="55">
        <v>0</v>
      </c>
      <c r="P1910" s="55">
        <v>-249210.74</v>
      </c>
      <c r="Q1910" s="55">
        <v>0</v>
      </c>
      <c r="R1910" s="55">
        <v>-464873.02</v>
      </c>
      <c r="S1910" s="55">
        <v>0</v>
      </c>
      <c r="T1910" s="55">
        <v>-215662.28</v>
      </c>
      <c r="U1910" s="55">
        <v>0</v>
      </c>
      <c r="V1910" s="55">
        <v>-249210.74</v>
      </c>
      <c r="W1910" s="55">
        <v>0</v>
      </c>
      <c r="X1910" s="55">
        <v>-464873.02</v>
      </c>
      <c r="Y1910" s="55">
        <v>0</v>
      </c>
      <c r="Z1910" s="61">
        <f t="shared" si="96"/>
        <v>-2.4921073999999998E-2</v>
      </c>
      <c r="AA1910" s="59" t="str">
        <f>HLOOKUP(F1910,'HY Financials'!$4:$4,1,0)</f>
        <v>HETAXF</v>
      </c>
    </row>
    <row r="1911" spans="1:27">
      <c r="A1911" s="60">
        <f>IFERROR(VLOOKUP(J1911,'TB mapping'!A:D,4,0),0)</f>
        <v>0</v>
      </c>
      <c r="B1911" s="60">
        <f>IFERROR(VLOOKUP(J1911,'TB mapping'!A:C,3,0),0)</f>
        <v>6.4</v>
      </c>
      <c r="C1911" s="60" t="str">
        <f t="shared" si="94"/>
        <v>HETAXF0</v>
      </c>
      <c r="D1911" s="60" t="str">
        <f t="shared" si="95"/>
        <v>HETAXF6.4</v>
      </c>
      <c r="E1911" s="54" t="s">
        <v>790</v>
      </c>
      <c r="F1911" s="54" t="s">
        <v>10</v>
      </c>
      <c r="G1911" s="54" t="s">
        <v>231</v>
      </c>
      <c r="H1911" s="55">
        <v>550000</v>
      </c>
      <c r="I1911" s="54" t="s">
        <v>846</v>
      </c>
      <c r="J1911" s="392">
        <v>556653</v>
      </c>
      <c r="K1911" s="55">
        <v>0</v>
      </c>
      <c r="L1911" s="54" t="s">
        <v>2073</v>
      </c>
      <c r="M1911" s="54" t="s">
        <v>793</v>
      </c>
      <c r="N1911" s="55">
        <v>-15578.75</v>
      </c>
      <c r="O1911" s="55">
        <v>0</v>
      </c>
      <c r="P1911" s="55">
        <v>-19315.25</v>
      </c>
      <c r="Q1911" s="55">
        <v>0</v>
      </c>
      <c r="R1911" s="55">
        <v>-34894</v>
      </c>
      <c r="S1911" s="55">
        <v>0</v>
      </c>
      <c r="T1911" s="55">
        <v>-15578.75</v>
      </c>
      <c r="U1911" s="55">
        <v>0</v>
      </c>
      <c r="V1911" s="55">
        <v>-19315.25</v>
      </c>
      <c r="W1911" s="55">
        <v>0</v>
      </c>
      <c r="X1911" s="55">
        <v>-34894</v>
      </c>
      <c r="Y1911" s="55">
        <v>0</v>
      </c>
      <c r="Z1911" s="61">
        <f t="shared" si="96"/>
        <v>-1.9315249999999999E-3</v>
      </c>
      <c r="AA1911" s="59" t="str">
        <f>HLOOKUP(F1911,'HY Financials'!$4:$4,1,0)</f>
        <v>HETAXF</v>
      </c>
    </row>
    <row r="1912" spans="1:27">
      <c r="A1912" s="60">
        <f>IFERROR(VLOOKUP(J1912,'TB mapping'!A:D,4,0),0)</f>
        <v>6.2</v>
      </c>
      <c r="B1912" s="60">
        <f>IFERROR(VLOOKUP(J1912,'TB mapping'!A:C,3,0),0)</f>
        <v>6.4</v>
      </c>
      <c r="C1912" s="60" t="str">
        <f t="shared" si="94"/>
        <v>HETAXF6.2</v>
      </c>
      <c r="D1912" s="60" t="str">
        <f t="shared" si="95"/>
        <v>HETAXF6.4</v>
      </c>
      <c r="E1912" s="54" t="s">
        <v>790</v>
      </c>
      <c r="F1912" s="54" t="s">
        <v>10</v>
      </c>
      <c r="G1912" s="54" t="s">
        <v>231</v>
      </c>
      <c r="H1912" s="55">
        <v>555100</v>
      </c>
      <c r="I1912" s="54" t="s">
        <v>863</v>
      </c>
      <c r="J1912" s="392">
        <v>555100</v>
      </c>
      <c r="K1912" s="55">
        <v>0</v>
      </c>
      <c r="L1912" s="54" t="s">
        <v>864</v>
      </c>
      <c r="M1912" s="54" t="s">
        <v>793</v>
      </c>
      <c r="N1912" s="55">
        <v>-9564759.25</v>
      </c>
      <c r="O1912" s="55">
        <v>0</v>
      </c>
      <c r="P1912" s="55">
        <v>-10779224.25</v>
      </c>
      <c r="Q1912" s="55">
        <v>0</v>
      </c>
      <c r="R1912" s="55">
        <v>-20343983.5</v>
      </c>
      <c r="S1912" s="55">
        <v>0</v>
      </c>
      <c r="T1912" s="55">
        <v>-9564759.25</v>
      </c>
      <c r="U1912" s="55">
        <v>0</v>
      </c>
      <c r="V1912" s="55">
        <v>-10779224.25</v>
      </c>
      <c r="W1912" s="55">
        <v>0</v>
      </c>
      <c r="X1912" s="55">
        <v>-20343983.5</v>
      </c>
      <c r="Y1912" s="55">
        <v>0</v>
      </c>
      <c r="Z1912" s="61">
        <f t="shared" si="96"/>
        <v>-1.0779224249999999</v>
      </c>
      <c r="AA1912" s="59" t="str">
        <f>HLOOKUP(F1912,'HY Financials'!$4:$4,1,0)</f>
        <v>HETAXF</v>
      </c>
    </row>
    <row r="1913" spans="1:27">
      <c r="A1913" s="60">
        <f>IFERROR(VLOOKUP(J1913,'TB mapping'!A:D,4,0),0)</f>
        <v>6.2</v>
      </c>
      <c r="B1913" s="60">
        <f>IFERROR(VLOOKUP(J1913,'TB mapping'!A:C,3,0),0)</f>
        <v>6.4</v>
      </c>
      <c r="C1913" s="60" t="str">
        <f t="shared" si="94"/>
        <v>HETAXF6.2</v>
      </c>
      <c r="D1913" s="60" t="str">
        <f t="shared" si="95"/>
        <v>HETAXF6.4</v>
      </c>
      <c r="E1913" s="54" t="s">
        <v>790</v>
      </c>
      <c r="F1913" s="54" t="s">
        <v>10</v>
      </c>
      <c r="G1913" s="54" t="s">
        <v>231</v>
      </c>
      <c r="H1913" s="55">
        <v>555100</v>
      </c>
      <c r="I1913" s="54" t="s">
        <v>863</v>
      </c>
      <c r="J1913" s="392">
        <v>555329</v>
      </c>
      <c r="K1913" s="55">
        <v>0</v>
      </c>
      <c r="L1913" s="54" t="s">
        <v>1491</v>
      </c>
      <c r="M1913" s="54" t="s">
        <v>793</v>
      </c>
      <c r="N1913" s="55">
        <v>0</v>
      </c>
      <c r="O1913" s="55">
        <v>52732.78</v>
      </c>
      <c r="P1913" s="55">
        <v>0</v>
      </c>
      <c r="Q1913" s="55">
        <v>62361.85</v>
      </c>
      <c r="R1913" s="55">
        <v>0</v>
      </c>
      <c r="S1913" s="55">
        <v>115094.63</v>
      </c>
      <c r="T1913" s="55">
        <v>0</v>
      </c>
      <c r="U1913" s="55">
        <v>52732.78</v>
      </c>
      <c r="V1913" s="55">
        <v>0</v>
      </c>
      <c r="W1913" s="55">
        <v>62361.85</v>
      </c>
      <c r="X1913" s="55">
        <v>0</v>
      </c>
      <c r="Y1913" s="55">
        <v>115094.63</v>
      </c>
      <c r="Z1913" s="61">
        <f t="shared" si="96"/>
        <v>6.236185E-3</v>
      </c>
      <c r="AA1913" s="59" t="str">
        <f>HLOOKUP(F1913,'HY Financials'!$4:$4,1,0)</f>
        <v>HETAXF</v>
      </c>
    </row>
    <row r="1914" spans="1:27">
      <c r="A1914" s="60">
        <f>IFERROR(VLOOKUP(J1914,'TB mapping'!A:D,4,0),0)</f>
        <v>6.2</v>
      </c>
      <c r="B1914" s="60">
        <f>IFERROR(VLOOKUP(J1914,'TB mapping'!A:C,3,0),0)</f>
        <v>6.4</v>
      </c>
      <c r="C1914" s="60" t="str">
        <f t="shared" si="94"/>
        <v>HETAXF6.2</v>
      </c>
      <c r="D1914" s="60" t="str">
        <f t="shared" si="95"/>
        <v>HETAXF6.4</v>
      </c>
      <c r="E1914" s="54" t="s">
        <v>790</v>
      </c>
      <c r="F1914" s="54" t="s">
        <v>10</v>
      </c>
      <c r="G1914" s="54" t="s">
        <v>231</v>
      </c>
      <c r="H1914" s="55">
        <v>555100</v>
      </c>
      <c r="I1914" s="54" t="s">
        <v>863</v>
      </c>
      <c r="J1914" s="392">
        <v>555526</v>
      </c>
      <c r="K1914" s="55">
        <v>0</v>
      </c>
      <c r="L1914" s="54" t="s">
        <v>1492</v>
      </c>
      <c r="M1914" s="54" t="s">
        <v>793</v>
      </c>
      <c r="N1914" s="55">
        <v>-2396283.2800000003</v>
      </c>
      <c r="O1914" s="55">
        <v>0</v>
      </c>
      <c r="P1914" s="55">
        <v>-2769033.05</v>
      </c>
      <c r="Q1914" s="55">
        <v>0</v>
      </c>
      <c r="R1914" s="55">
        <v>-5165316.33</v>
      </c>
      <c r="S1914" s="55">
        <v>0</v>
      </c>
      <c r="T1914" s="55">
        <v>-2396283.2800000003</v>
      </c>
      <c r="U1914" s="55">
        <v>0</v>
      </c>
      <c r="V1914" s="55">
        <v>-2769033.05</v>
      </c>
      <c r="W1914" s="55">
        <v>0</v>
      </c>
      <c r="X1914" s="55">
        <v>-5165316.33</v>
      </c>
      <c r="Y1914" s="55">
        <v>0</v>
      </c>
      <c r="Z1914" s="61">
        <f t="shared" si="96"/>
        <v>-0.27690330499999999</v>
      </c>
      <c r="AA1914" s="59" t="str">
        <f>HLOOKUP(F1914,'HY Financials'!$4:$4,1,0)</f>
        <v>HETAXF</v>
      </c>
    </row>
    <row r="1915" spans="1:27">
      <c r="A1915" s="60">
        <f>IFERROR(VLOOKUP(J1915,'TB mapping'!A:D,4,0),0)</f>
        <v>0</v>
      </c>
      <c r="B1915" s="60" t="str">
        <f>IFERROR(VLOOKUP(J1915,'TB mapping'!A:C,3,0),0)</f>
        <v>ignore</v>
      </c>
      <c r="C1915" s="60" t="str">
        <f t="shared" si="94"/>
        <v>HETAXF0</v>
      </c>
      <c r="D1915" s="60" t="str">
        <f t="shared" si="95"/>
        <v>HETAXFignore</v>
      </c>
      <c r="E1915" s="54" t="s">
        <v>790</v>
      </c>
      <c r="F1915" s="54" t="s">
        <v>10</v>
      </c>
      <c r="G1915" s="54" t="s">
        <v>231</v>
      </c>
      <c r="H1915" s="55">
        <v>555300</v>
      </c>
      <c r="I1915" s="54" t="s">
        <v>951</v>
      </c>
      <c r="J1915" s="55">
        <v>553300</v>
      </c>
      <c r="K1915" s="55">
        <v>0</v>
      </c>
      <c r="L1915" s="54" t="s">
        <v>1072</v>
      </c>
      <c r="M1915" s="54" t="s">
        <v>793</v>
      </c>
      <c r="N1915" s="55">
        <v>0</v>
      </c>
      <c r="O1915" s="55">
        <v>0</v>
      </c>
      <c r="P1915" s="55">
        <v>-14610430.039999999</v>
      </c>
      <c r="Q1915" s="55">
        <v>0</v>
      </c>
      <c r="R1915" s="55">
        <v>-14610430.039999999</v>
      </c>
      <c r="S1915" s="55">
        <v>0</v>
      </c>
      <c r="T1915" s="55">
        <v>0</v>
      </c>
      <c r="U1915" s="55">
        <v>0</v>
      </c>
      <c r="V1915" s="55">
        <v>-14610430.039999999</v>
      </c>
      <c r="W1915" s="55">
        <v>0</v>
      </c>
      <c r="X1915" s="55">
        <v>-14610430.039999999</v>
      </c>
      <c r="Y1915" s="55">
        <v>0</v>
      </c>
      <c r="Z1915" s="61">
        <f t="shared" si="96"/>
        <v>-1.461043004</v>
      </c>
      <c r="AA1915" s="59" t="str">
        <f>HLOOKUP(F1915,'HY Financials'!$4:$4,1,0)</f>
        <v>HETAXF</v>
      </c>
    </row>
    <row r="1916" spans="1:27">
      <c r="A1916" s="60">
        <f>IFERROR(VLOOKUP(J1916,'TB mapping'!A:D,4,0),0)</f>
        <v>0</v>
      </c>
      <c r="B1916" s="60" t="str">
        <f>IFERROR(VLOOKUP(J1916,'TB mapping'!A:C,3,0),0)</f>
        <v>ignore</v>
      </c>
      <c r="C1916" s="60" t="str">
        <f t="shared" si="94"/>
        <v>HETAXF0</v>
      </c>
      <c r="D1916" s="60" t="str">
        <f t="shared" si="95"/>
        <v>HETAXFignore</v>
      </c>
      <c r="E1916" s="54" t="s">
        <v>790</v>
      </c>
      <c r="F1916" s="54" t="s">
        <v>10</v>
      </c>
      <c r="G1916" s="54" t="s">
        <v>231</v>
      </c>
      <c r="H1916" s="55">
        <v>555300</v>
      </c>
      <c r="I1916" s="54" t="s">
        <v>951</v>
      </c>
      <c r="J1916" s="55">
        <v>554346</v>
      </c>
      <c r="K1916" s="55">
        <v>0</v>
      </c>
      <c r="L1916" s="54" t="s">
        <v>1073</v>
      </c>
      <c r="M1916" s="54" t="s">
        <v>793</v>
      </c>
      <c r="N1916" s="55">
        <v>0</v>
      </c>
      <c r="O1916" s="55">
        <v>0</v>
      </c>
      <c r="P1916" s="55">
        <v>-279863.11</v>
      </c>
      <c r="Q1916" s="55">
        <v>0</v>
      </c>
      <c r="R1916" s="55">
        <v>-279863.11</v>
      </c>
      <c r="S1916" s="55">
        <v>0</v>
      </c>
      <c r="T1916" s="55">
        <v>0</v>
      </c>
      <c r="U1916" s="55">
        <v>0</v>
      </c>
      <c r="V1916" s="55">
        <v>-279863.11</v>
      </c>
      <c r="W1916" s="55">
        <v>0</v>
      </c>
      <c r="X1916" s="55">
        <v>-279863.11</v>
      </c>
      <c r="Y1916" s="55">
        <v>0</v>
      </c>
      <c r="Z1916" s="61">
        <f t="shared" si="96"/>
        <v>-2.7986311E-2</v>
      </c>
      <c r="AA1916" s="59" t="str">
        <f>HLOOKUP(F1916,'HY Financials'!$4:$4,1,0)</f>
        <v>HETAXF</v>
      </c>
    </row>
    <row r="1917" spans="1:27">
      <c r="A1917" s="60" t="str">
        <f>IFERROR(VLOOKUP(J1917,'TB mapping'!A:D,4,0),0)</f>
        <v>Ignore</v>
      </c>
      <c r="B1917" s="60" t="str">
        <f>IFERROR(VLOOKUP(J1917,'TB mapping'!A:C,3,0),0)</f>
        <v>Ignore</v>
      </c>
      <c r="C1917" s="60" t="str">
        <f t="shared" si="94"/>
        <v>HFT128Ignore</v>
      </c>
      <c r="D1917" s="60" t="str">
        <f t="shared" si="95"/>
        <v>HFT128Ignore</v>
      </c>
      <c r="E1917" s="54" t="s">
        <v>790</v>
      </c>
      <c r="F1917" s="54" t="s">
        <v>31</v>
      </c>
      <c r="G1917" s="54" t="s">
        <v>208</v>
      </c>
      <c r="H1917" s="55">
        <v>140000</v>
      </c>
      <c r="I1917" s="54" t="s">
        <v>799</v>
      </c>
      <c r="J1917" s="55">
        <v>140500</v>
      </c>
      <c r="K1917" s="55">
        <v>0</v>
      </c>
      <c r="L1917" s="54" t="s">
        <v>800</v>
      </c>
      <c r="M1917" s="54" t="s">
        <v>793</v>
      </c>
      <c r="N1917" s="55">
        <v>-0.24</v>
      </c>
      <c r="O1917" s="55">
        <v>0</v>
      </c>
      <c r="P1917" s="55">
        <v>0</v>
      </c>
      <c r="Q1917" s="55">
        <v>0</v>
      </c>
      <c r="R1917" s="55">
        <v>-0.24</v>
      </c>
      <c r="S1917" s="55">
        <v>0</v>
      </c>
      <c r="T1917" s="55">
        <v>-0.24</v>
      </c>
      <c r="U1917" s="55">
        <v>0</v>
      </c>
      <c r="V1917" s="55">
        <v>0</v>
      </c>
      <c r="W1917" s="55">
        <v>0</v>
      </c>
      <c r="X1917" s="55">
        <v>-0.24</v>
      </c>
      <c r="Y1917" s="55">
        <v>0</v>
      </c>
      <c r="Z1917" s="61">
        <f t="shared" si="96"/>
        <v>0</v>
      </c>
      <c r="AA1917" s="59" t="e">
        <f>HLOOKUP(F1917,'HY Financials'!$4:$4,1,0)</f>
        <v>#N/A</v>
      </c>
    </row>
    <row r="1918" spans="1:27">
      <c r="A1918" s="60" t="str">
        <f>IFERROR(VLOOKUP(J1918,'TB mapping'!A:D,4,0),0)</f>
        <v>Ignore</v>
      </c>
      <c r="B1918" s="60" t="str">
        <f>IFERROR(VLOOKUP(J1918,'TB mapping'!A:C,3,0),0)</f>
        <v>Ignore</v>
      </c>
      <c r="C1918" s="60" t="str">
        <f t="shared" si="94"/>
        <v>HFT128Ignore</v>
      </c>
      <c r="D1918" s="60" t="str">
        <f t="shared" si="95"/>
        <v>HFT128Ignore</v>
      </c>
      <c r="E1918" s="54" t="s">
        <v>790</v>
      </c>
      <c r="F1918" s="54" t="s">
        <v>31</v>
      </c>
      <c r="G1918" s="54" t="s">
        <v>208</v>
      </c>
      <c r="H1918" s="55">
        <v>140000</v>
      </c>
      <c r="I1918" s="54" t="s">
        <v>799</v>
      </c>
      <c r="J1918" s="55">
        <v>140504</v>
      </c>
      <c r="K1918" s="55">
        <v>0</v>
      </c>
      <c r="L1918" s="54" t="s">
        <v>801</v>
      </c>
      <c r="M1918" s="54" t="s">
        <v>793</v>
      </c>
      <c r="N1918" s="55">
        <v>-23724.13</v>
      </c>
      <c r="O1918" s="55">
        <v>0</v>
      </c>
      <c r="P1918" s="55">
        <v>0</v>
      </c>
      <c r="Q1918" s="55">
        <v>23725.919999999998</v>
      </c>
      <c r="R1918" s="55">
        <v>0</v>
      </c>
      <c r="S1918" s="55">
        <v>1.79</v>
      </c>
      <c r="T1918" s="55">
        <v>-23724.13</v>
      </c>
      <c r="U1918" s="55">
        <v>0</v>
      </c>
      <c r="V1918" s="55">
        <v>0</v>
      </c>
      <c r="W1918" s="55">
        <v>23725.919999999998</v>
      </c>
      <c r="X1918" s="55">
        <v>0</v>
      </c>
      <c r="Y1918" s="55">
        <v>1.79</v>
      </c>
      <c r="Z1918" s="61">
        <f t="shared" si="96"/>
        <v>2.3725919999999998E-3</v>
      </c>
      <c r="AA1918" s="59" t="e">
        <f>HLOOKUP(F1918,'HY Financials'!$4:$4,1,0)</f>
        <v>#N/A</v>
      </c>
    </row>
    <row r="1919" spans="1:27">
      <c r="A1919" s="60" t="str">
        <f>IFERROR(VLOOKUP(J1919,'TB mapping'!A:D,4,0),0)</f>
        <v>Ignore</v>
      </c>
      <c r="B1919" s="60" t="str">
        <f>IFERROR(VLOOKUP(J1919,'TB mapping'!A:C,3,0),0)</f>
        <v>Ignore</v>
      </c>
      <c r="C1919" s="60" t="str">
        <f t="shared" si="94"/>
        <v>HFT128Ignore</v>
      </c>
      <c r="D1919" s="60" t="str">
        <f t="shared" si="95"/>
        <v>HFT128Ignore</v>
      </c>
      <c r="E1919" s="54" t="s">
        <v>790</v>
      </c>
      <c r="F1919" s="54" t="s">
        <v>31</v>
      </c>
      <c r="G1919" s="54" t="s">
        <v>208</v>
      </c>
      <c r="H1919" s="55">
        <v>140000</v>
      </c>
      <c r="I1919" s="54" t="s">
        <v>799</v>
      </c>
      <c r="J1919" s="55">
        <v>140505</v>
      </c>
      <c r="K1919" s="55">
        <v>0</v>
      </c>
      <c r="L1919" s="54" t="s">
        <v>802</v>
      </c>
      <c r="M1919" s="54" t="s">
        <v>793</v>
      </c>
      <c r="N1919" s="55">
        <v>0</v>
      </c>
      <c r="O1919" s="55">
        <v>0.01</v>
      </c>
      <c r="P1919" s="55">
        <v>0</v>
      </c>
      <c r="Q1919" s="55">
        <v>0</v>
      </c>
      <c r="R1919" s="55">
        <v>0</v>
      </c>
      <c r="S1919" s="55">
        <v>0.01</v>
      </c>
      <c r="T1919" s="55">
        <v>0</v>
      </c>
      <c r="U1919" s="55">
        <v>0.01</v>
      </c>
      <c r="V1919" s="55">
        <v>0</v>
      </c>
      <c r="W1919" s="55">
        <v>0</v>
      </c>
      <c r="X1919" s="55">
        <v>0</v>
      </c>
      <c r="Y1919" s="55">
        <v>0.01</v>
      </c>
      <c r="Z1919" s="61">
        <f t="shared" si="96"/>
        <v>0</v>
      </c>
      <c r="AA1919" s="59" t="e">
        <f>HLOOKUP(F1919,'HY Financials'!$4:$4,1,0)</f>
        <v>#N/A</v>
      </c>
    </row>
    <row r="1920" spans="1:27">
      <c r="A1920" s="60" t="str">
        <f>IFERROR(VLOOKUP(J1920,'TB mapping'!A:D,4,0),0)</f>
        <v>Ignore</v>
      </c>
      <c r="B1920" s="60" t="str">
        <f>IFERROR(VLOOKUP(J1920,'TB mapping'!A:C,3,0),0)</f>
        <v>Ignore</v>
      </c>
      <c r="C1920" s="60" t="str">
        <f t="shared" si="94"/>
        <v>HFT128Ignore</v>
      </c>
      <c r="D1920" s="60" t="str">
        <f t="shared" si="95"/>
        <v>HFT128Ignore</v>
      </c>
      <c r="E1920" s="54" t="s">
        <v>790</v>
      </c>
      <c r="F1920" s="54" t="s">
        <v>31</v>
      </c>
      <c r="G1920" s="54" t="s">
        <v>208</v>
      </c>
      <c r="H1920" s="55">
        <v>212000</v>
      </c>
      <c r="I1920" s="54" t="s">
        <v>809</v>
      </c>
      <c r="J1920" s="55">
        <v>212252</v>
      </c>
      <c r="K1920" s="55">
        <v>0</v>
      </c>
      <c r="L1920" s="54" t="s">
        <v>814</v>
      </c>
      <c r="M1920" s="54" t="s">
        <v>793</v>
      </c>
      <c r="N1920" s="55">
        <v>0</v>
      </c>
      <c r="O1920" s="55">
        <v>597.19000000000005</v>
      </c>
      <c r="P1920" s="55">
        <v>0</v>
      </c>
      <c r="Q1920" s="55">
        <v>0</v>
      </c>
      <c r="R1920" s="55">
        <v>0</v>
      </c>
      <c r="S1920" s="55">
        <v>597.19000000000005</v>
      </c>
      <c r="T1920" s="55">
        <v>0</v>
      </c>
      <c r="U1920" s="55">
        <v>597.19000000000005</v>
      </c>
      <c r="V1920" s="55">
        <v>0</v>
      </c>
      <c r="W1920" s="55">
        <v>0</v>
      </c>
      <c r="X1920" s="55">
        <v>0</v>
      </c>
      <c r="Y1920" s="55">
        <v>597.19000000000005</v>
      </c>
      <c r="Z1920" s="61">
        <f t="shared" si="96"/>
        <v>0</v>
      </c>
      <c r="AA1920" s="59" t="e">
        <f>HLOOKUP(F1920,'HY Financials'!$4:$4,1,0)</f>
        <v>#N/A</v>
      </c>
    </row>
    <row r="1921" spans="1:27">
      <c r="A1921" s="60" t="str">
        <f>IFERROR(VLOOKUP(J1921,'TB mapping'!A:D,4,0),0)</f>
        <v>Ignore</v>
      </c>
      <c r="B1921" s="60" t="str">
        <f>IFERROR(VLOOKUP(J1921,'TB mapping'!A:C,3,0),0)</f>
        <v>Ignore</v>
      </c>
      <c r="C1921" s="60" t="str">
        <f t="shared" si="94"/>
        <v>HFT128Ignore</v>
      </c>
      <c r="D1921" s="60" t="str">
        <f t="shared" si="95"/>
        <v>HFT128Ignore</v>
      </c>
      <c r="E1921" s="54" t="s">
        <v>790</v>
      </c>
      <c r="F1921" s="54" t="s">
        <v>31</v>
      </c>
      <c r="G1921" s="54" t="s">
        <v>208</v>
      </c>
      <c r="H1921" s="55">
        <v>212000</v>
      </c>
      <c r="I1921" s="54" t="s">
        <v>809</v>
      </c>
      <c r="J1921" s="55">
        <v>212253</v>
      </c>
      <c r="K1921" s="55">
        <v>0</v>
      </c>
      <c r="L1921" s="54" t="s">
        <v>899</v>
      </c>
      <c r="M1921" s="54" t="s">
        <v>793</v>
      </c>
      <c r="N1921" s="55">
        <v>-597.19000000000005</v>
      </c>
      <c r="O1921" s="55">
        <v>0</v>
      </c>
      <c r="P1921" s="55">
        <v>0</v>
      </c>
      <c r="Q1921" s="55">
        <v>0</v>
      </c>
      <c r="R1921" s="55">
        <v>-597.19000000000005</v>
      </c>
      <c r="S1921" s="55">
        <v>0</v>
      </c>
      <c r="T1921" s="55">
        <v>-597.19000000000005</v>
      </c>
      <c r="U1921" s="55">
        <v>0</v>
      </c>
      <c r="V1921" s="55">
        <v>0</v>
      </c>
      <c r="W1921" s="55">
        <v>0</v>
      </c>
      <c r="X1921" s="55">
        <v>-597.19000000000005</v>
      </c>
      <c r="Y1921" s="55">
        <v>0</v>
      </c>
      <c r="Z1921" s="61">
        <f t="shared" si="96"/>
        <v>0</v>
      </c>
      <c r="AA1921" s="59" t="e">
        <f>HLOOKUP(F1921,'HY Financials'!$4:$4,1,0)</f>
        <v>#N/A</v>
      </c>
    </row>
    <row r="1922" spans="1:27">
      <c r="A1922" s="60" t="str">
        <f>IFERROR(VLOOKUP(J1922,'TB mapping'!A:D,4,0),0)</f>
        <v>Ignore</v>
      </c>
      <c r="B1922" s="60" t="str">
        <f>IFERROR(VLOOKUP(J1922,'TB mapping'!A:C,3,0),0)</f>
        <v>Ignore</v>
      </c>
      <c r="C1922" s="60" t="str">
        <f t="shared" si="94"/>
        <v>HFT128Ignore</v>
      </c>
      <c r="D1922" s="60" t="str">
        <f t="shared" si="95"/>
        <v>HFT128Ignore</v>
      </c>
      <c r="E1922" s="54" t="s">
        <v>790</v>
      </c>
      <c r="F1922" s="54" t="s">
        <v>31</v>
      </c>
      <c r="G1922" s="54" t="s">
        <v>208</v>
      </c>
      <c r="H1922" s="55">
        <v>212000</v>
      </c>
      <c r="I1922" s="54" t="s">
        <v>809</v>
      </c>
      <c r="J1922" s="55">
        <v>212271</v>
      </c>
      <c r="K1922" s="55">
        <v>0</v>
      </c>
      <c r="L1922" s="54" t="s">
        <v>817</v>
      </c>
      <c r="M1922" s="54" t="s">
        <v>793</v>
      </c>
      <c r="N1922" s="55">
        <v>-0.01</v>
      </c>
      <c r="O1922" s="55">
        <v>0</v>
      </c>
      <c r="P1922" s="55">
        <v>0</v>
      </c>
      <c r="Q1922" s="55">
        <v>0</v>
      </c>
      <c r="R1922" s="55">
        <v>-0.01</v>
      </c>
      <c r="S1922" s="55">
        <v>0</v>
      </c>
      <c r="T1922" s="55">
        <v>-0.01</v>
      </c>
      <c r="U1922" s="55">
        <v>0</v>
      </c>
      <c r="V1922" s="55">
        <v>0</v>
      </c>
      <c r="W1922" s="55">
        <v>0</v>
      </c>
      <c r="X1922" s="55">
        <v>-0.01</v>
      </c>
      <c r="Y1922" s="55">
        <v>0</v>
      </c>
      <c r="Z1922" s="61">
        <f t="shared" si="96"/>
        <v>0</v>
      </c>
      <c r="AA1922" s="59" t="e">
        <f>HLOOKUP(F1922,'HY Financials'!$4:$4,1,0)</f>
        <v>#N/A</v>
      </c>
    </row>
    <row r="1923" spans="1:27">
      <c r="A1923" s="60" t="str">
        <f>IFERROR(VLOOKUP(J1923,'TB mapping'!A:D,4,0),0)</f>
        <v>Ignore</v>
      </c>
      <c r="B1923" s="60" t="str">
        <f>IFERROR(VLOOKUP(J1923,'TB mapping'!A:C,3,0),0)</f>
        <v>Ignore</v>
      </c>
      <c r="C1923" s="60" t="str">
        <f t="shared" si="94"/>
        <v>HFT128Ignore</v>
      </c>
      <c r="D1923" s="60" t="str">
        <f t="shared" si="95"/>
        <v>HFT128Ignore</v>
      </c>
      <c r="E1923" s="54" t="s">
        <v>790</v>
      </c>
      <c r="F1923" s="54" t="s">
        <v>31</v>
      </c>
      <c r="G1923" s="54" t="s">
        <v>208</v>
      </c>
      <c r="H1923" s="55">
        <v>212000</v>
      </c>
      <c r="I1923" s="54" t="s">
        <v>809</v>
      </c>
      <c r="J1923" s="55">
        <v>212272</v>
      </c>
      <c r="K1923" s="55">
        <v>0</v>
      </c>
      <c r="L1923" s="54" t="s">
        <v>818</v>
      </c>
      <c r="M1923" s="54" t="s">
        <v>793</v>
      </c>
      <c r="N1923" s="55">
        <v>-0.01</v>
      </c>
      <c r="O1923" s="55">
        <v>0</v>
      </c>
      <c r="P1923" s="55">
        <v>0</v>
      </c>
      <c r="Q1923" s="55">
        <v>0</v>
      </c>
      <c r="R1923" s="55">
        <v>-0.01</v>
      </c>
      <c r="S1923" s="55">
        <v>0</v>
      </c>
      <c r="T1923" s="55">
        <v>-0.01</v>
      </c>
      <c r="U1923" s="55">
        <v>0</v>
      </c>
      <c r="V1923" s="55">
        <v>0</v>
      </c>
      <c r="W1923" s="55">
        <v>0</v>
      </c>
      <c r="X1923" s="55">
        <v>-0.01</v>
      </c>
      <c r="Y1923" s="55">
        <v>0</v>
      </c>
      <c r="Z1923" s="61">
        <f t="shared" si="96"/>
        <v>0</v>
      </c>
      <c r="AA1923" s="59" t="e">
        <f>HLOOKUP(F1923,'HY Financials'!$4:$4,1,0)</f>
        <v>#N/A</v>
      </c>
    </row>
    <row r="1924" spans="1:27">
      <c r="A1924" s="60" t="str">
        <f>IFERROR(VLOOKUP(J1924,'TB mapping'!A:D,4,0),0)</f>
        <v>Ignore</v>
      </c>
      <c r="B1924" s="60" t="str">
        <f>IFERROR(VLOOKUP(J1924,'TB mapping'!A:C,3,0),0)</f>
        <v>Ignore</v>
      </c>
      <c r="C1924" s="60" t="str">
        <f t="shared" ref="C1924:C1987" si="97">F1924&amp;A1924</f>
        <v>HFT128Ignore</v>
      </c>
      <c r="D1924" s="60" t="str">
        <f t="shared" ref="D1924:D1987" si="98">F1924&amp;B1924</f>
        <v>HFT128Ignore</v>
      </c>
      <c r="E1924" s="54" t="s">
        <v>790</v>
      </c>
      <c r="F1924" s="54" t="s">
        <v>31</v>
      </c>
      <c r="G1924" s="54" t="s">
        <v>208</v>
      </c>
      <c r="H1924" s="55">
        <v>213000</v>
      </c>
      <c r="I1924" s="54" t="s">
        <v>819</v>
      </c>
      <c r="J1924" s="55">
        <v>213143</v>
      </c>
      <c r="K1924" s="55">
        <v>0</v>
      </c>
      <c r="L1924" s="54" t="s">
        <v>820</v>
      </c>
      <c r="M1924" s="54" t="s">
        <v>793</v>
      </c>
      <c r="N1924" s="55">
        <v>0</v>
      </c>
      <c r="O1924" s="55">
        <v>20000</v>
      </c>
      <c r="P1924" s="55">
        <v>-20106.71</v>
      </c>
      <c r="Q1924" s="55">
        <v>0</v>
      </c>
      <c r="R1924" s="55">
        <v>-106.71</v>
      </c>
      <c r="S1924" s="55">
        <v>0</v>
      </c>
      <c r="T1924" s="55">
        <v>0</v>
      </c>
      <c r="U1924" s="55">
        <v>20000</v>
      </c>
      <c r="V1924" s="55">
        <v>-20106.71</v>
      </c>
      <c r="W1924" s="55">
        <v>0</v>
      </c>
      <c r="X1924" s="55">
        <v>-106.71</v>
      </c>
      <c r="Y1924" s="55">
        <v>0</v>
      </c>
      <c r="Z1924" s="61">
        <f t="shared" ref="Z1924:Z1987" si="99">IF(I1924="Issue Capital",(X1924+Y1924)/10000000,(V1924+W1924)/10000000)</f>
        <v>-2.0106709999999999E-3</v>
      </c>
      <c r="AA1924" s="59" t="e">
        <f>HLOOKUP(F1924,'HY Financials'!$4:$4,1,0)</f>
        <v>#N/A</v>
      </c>
    </row>
    <row r="1925" spans="1:27">
      <c r="A1925" s="60">
        <f>IFERROR(VLOOKUP(J1925,'TB mapping'!A:D,4,0),0)</f>
        <v>0</v>
      </c>
      <c r="B1925" s="60">
        <f>IFERROR(VLOOKUP(J1925,'TB mapping'!A:C,3,0),0)</f>
        <v>0</v>
      </c>
      <c r="C1925" s="60" t="str">
        <f t="shared" si="97"/>
        <v>HFT1280</v>
      </c>
      <c r="D1925" s="60" t="str">
        <f t="shared" si="98"/>
        <v>HFT1280</v>
      </c>
      <c r="E1925" s="54" t="s">
        <v>790</v>
      </c>
      <c r="F1925" s="54" t="s">
        <v>31</v>
      </c>
      <c r="G1925" s="54" t="s">
        <v>208</v>
      </c>
      <c r="H1925" s="55">
        <v>213000</v>
      </c>
      <c r="I1925" s="54" t="s">
        <v>819</v>
      </c>
      <c r="J1925" s="55">
        <v>213173</v>
      </c>
      <c r="K1925" s="55">
        <v>0</v>
      </c>
      <c r="L1925" s="54" t="s">
        <v>2072</v>
      </c>
      <c r="M1925" s="54" t="s">
        <v>793</v>
      </c>
      <c r="N1925" s="55">
        <v>0</v>
      </c>
      <c r="O1925" s="55">
        <v>3600</v>
      </c>
      <c r="P1925" s="55">
        <v>-3619.21</v>
      </c>
      <c r="Q1925" s="55">
        <v>0</v>
      </c>
      <c r="R1925" s="55">
        <v>-19.21</v>
      </c>
      <c r="S1925" s="55">
        <v>0</v>
      </c>
      <c r="T1925" s="55">
        <v>0</v>
      </c>
      <c r="U1925" s="55">
        <v>3600</v>
      </c>
      <c r="V1925" s="55">
        <v>-3619.21</v>
      </c>
      <c r="W1925" s="55">
        <v>0</v>
      </c>
      <c r="X1925" s="55">
        <v>-19.21</v>
      </c>
      <c r="Y1925" s="55">
        <v>0</v>
      </c>
      <c r="Z1925" s="61">
        <f t="shared" si="99"/>
        <v>-3.6192100000000002E-4</v>
      </c>
      <c r="AA1925" s="59" t="e">
        <f>HLOOKUP(F1925,'HY Financials'!$4:$4,1,0)</f>
        <v>#N/A</v>
      </c>
    </row>
    <row r="1926" spans="1:27">
      <c r="A1926" s="60" t="str">
        <f>IFERROR(VLOOKUP(J1926,'TB mapping'!A:D,4,0),0)</f>
        <v>Ignore</v>
      </c>
      <c r="B1926" s="60" t="str">
        <f>IFERROR(VLOOKUP(J1926,'TB mapping'!A:C,3,0),0)</f>
        <v>Ignore</v>
      </c>
      <c r="C1926" s="60" t="str">
        <f t="shared" si="97"/>
        <v>HFT128Ignore</v>
      </c>
      <c r="D1926" s="60" t="str">
        <f t="shared" si="98"/>
        <v>HFT128Ignore</v>
      </c>
      <c r="E1926" s="54" t="s">
        <v>790</v>
      </c>
      <c r="F1926" s="54" t="s">
        <v>31</v>
      </c>
      <c r="G1926" s="54" t="s">
        <v>208</v>
      </c>
      <c r="H1926" s="55">
        <v>303000</v>
      </c>
      <c r="I1926" s="54" t="s">
        <v>825</v>
      </c>
      <c r="J1926" s="55">
        <v>390000</v>
      </c>
      <c r="K1926" s="55">
        <v>0</v>
      </c>
      <c r="L1926" s="54" t="s">
        <v>827</v>
      </c>
      <c r="M1926" s="54" t="s">
        <v>793</v>
      </c>
      <c r="N1926" s="55">
        <v>0</v>
      </c>
      <c r="O1926" s="55">
        <v>150737401.94999999</v>
      </c>
      <c r="P1926" s="55">
        <v>0</v>
      </c>
      <c r="Q1926" s="55">
        <v>0</v>
      </c>
      <c r="R1926" s="55">
        <v>0</v>
      </c>
      <c r="S1926" s="55">
        <v>150737401.94999999</v>
      </c>
      <c r="T1926" s="55">
        <v>0</v>
      </c>
      <c r="U1926" s="55">
        <v>150737401.94999999</v>
      </c>
      <c r="V1926" s="55">
        <v>0</v>
      </c>
      <c r="W1926" s="55">
        <v>0</v>
      </c>
      <c r="X1926" s="55">
        <v>0</v>
      </c>
      <c r="Y1926" s="55">
        <v>150737401.94999999</v>
      </c>
      <c r="Z1926" s="61">
        <f t="shared" si="99"/>
        <v>0</v>
      </c>
      <c r="AA1926" s="59" t="e">
        <f>HLOOKUP(F1926,'HY Financials'!$4:$4,1,0)</f>
        <v>#N/A</v>
      </c>
    </row>
    <row r="1927" spans="1:27">
      <c r="A1927" s="60" t="str">
        <f>IFERROR(VLOOKUP(J1927,'TB mapping'!A:D,4,0),0)</f>
        <v>Ignore</v>
      </c>
      <c r="B1927" s="60" t="str">
        <f>IFERROR(VLOOKUP(J1927,'TB mapping'!A:C,3,0),0)</f>
        <v>Ignore</v>
      </c>
      <c r="C1927" s="60" t="str">
        <f t="shared" si="97"/>
        <v>HFT128Ignore</v>
      </c>
      <c r="D1927" s="60" t="str">
        <f t="shared" si="98"/>
        <v>HFT128Ignore</v>
      </c>
      <c r="E1927" s="54" t="s">
        <v>790</v>
      </c>
      <c r="F1927" s="54" t="s">
        <v>31</v>
      </c>
      <c r="G1927" s="54" t="s">
        <v>208</v>
      </c>
      <c r="H1927" s="55">
        <v>303000</v>
      </c>
      <c r="I1927" s="54" t="s">
        <v>825</v>
      </c>
      <c r="J1927" s="55">
        <v>390405</v>
      </c>
      <c r="K1927" s="55">
        <v>0</v>
      </c>
      <c r="L1927" s="54" t="s">
        <v>828</v>
      </c>
      <c r="M1927" s="54" t="s">
        <v>793</v>
      </c>
      <c r="N1927" s="55">
        <v>-6419461.4699999997</v>
      </c>
      <c r="O1927" s="55">
        <v>0</v>
      </c>
      <c r="P1927" s="55">
        <v>0</v>
      </c>
      <c r="Q1927" s="55">
        <v>0</v>
      </c>
      <c r="R1927" s="55">
        <v>-6419461.4699999997</v>
      </c>
      <c r="S1927" s="55">
        <v>0</v>
      </c>
      <c r="T1927" s="55">
        <v>-6419461.4699999997</v>
      </c>
      <c r="U1927" s="55">
        <v>0</v>
      </c>
      <c r="V1927" s="55">
        <v>0</v>
      </c>
      <c r="W1927" s="55">
        <v>0</v>
      </c>
      <c r="X1927" s="55">
        <v>-6419461.4699999997</v>
      </c>
      <c r="Y1927" s="55">
        <v>0</v>
      </c>
      <c r="Z1927" s="61">
        <f t="shared" si="99"/>
        <v>0</v>
      </c>
      <c r="AA1927" s="59" t="e">
        <f>HLOOKUP(F1927,'HY Financials'!$4:$4,1,0)</f>
        <v>#N/A</v>
      </c>
    </row>
    <row r="1928" spans="1:27">
      <c r="A1928" s="60" t="str">
        <f>IFERROR(VLOOKUP(J1928,'TB mapping'!A:D,4,0),0)</f>
        <v>Ignore</v>
      </c>
      <c r="B1928" s="60" t="str">
        <f>IFERROR(VLOOKUP(J1928,'TB mapping'!A:C,3,0),0)</f>
        <v>Ignore</v>
      </c>
      <c r="C1928" s="60" t="str">
        <f t="shared" si="97"/>
        <v>HFT128Ignore</v>
      </c>
      <c r="D1928" s="60" t="str">
        <f t="shared" si="98"/>
        <v>HFT128Ignore</v>
      </c>
      <c r="E1928" s="54" t="s">
        <v>790</v>
      </c>
      <c r="F1928" s="54" t="s">
        <v>31</v>
      </c>
      <c r="G1928" s="54" t="s">
        <v>208</v>
      </c>
      <c r="H1928" s="55">
        <v>303000</v>
      </c>
      <c r="I1928" s="54" t="s">
        <v>825</v>
      </c>
      <c r="J1928" s="55">
        <v>390407</v>
      </c>
      <c r="K1928" s="55">
        <v>0</v>
      </c>
      <c r="L1928" s="54" t="s">
        <v>829</v>
      </c>
      <c r="M1928" s="54" t="s">
        <v>793</v>
      </c>
      <c r="N1928" s="55">
        <v>-120614957.19</v>
      </c>
      <c r="O1928" s="55">
        <v>0</v>
      </c>
      <c r="P1928" s="55">
        <v>0</v>
      </c>
      <c r="Q1928" s="55">
        <v>0</v>
      </c>
      <c r="R1928" s="55">
        <v>-120614957.19</v>
      </c>
      <c r="S1928" s="55">
        <v>0</v>
      </c>
      <c r="T1928" s="55">
        <v>-120614957.19</v>
      </c>
      <c r="U1928" s="55">
        <v>0</v>
      </c>
      <c r="V1928" s="55">
        <v>0</v>
      </c>
      <c r="W1928" s="55">
        <v>0</v>
      </c>
      <c r="X1928" s="55">
        <v>-120614957.19</v>
      </c>
      <c r="Y1928" s="55">
        <v>0</v>
      </c>
      <c r="Z1928" s="61">
        <f t="shared" si="99"/>
        <v>0</v>
      </c>
      <c r="AA1928" s="59" t="e">
        <f>HLOOKUP(F1928,'HY Financials'!$4:$4,1,0)</f>
        <v>#N/A</v>
      </c>
    </row>
    <row r="1929" spans="1:27">
      <c r="A1929" s="60" t="str">
        <f>IFERROR(VLOOKUP(J1929,'TB mapping'!A:D,4,0),0)</f>
        <v>Ignore</v>
      </c>
      <c r="B1929" s="60" t="str">
        <f>IFERROR(VLOOKUP(J1929,'TB mapping'!A:C,3,0),0)</f>
        <v>Ignore</v>
      </c>
      <c r="C1929" s="60" t="str">
        <f t="shared" si="97"/>
        <v>HFT128Ignore</v>
      </c>
      <c r="D1929" s="60" t="str">
        <f t="shared" si="98"/>
        <v>HFT128Ignore</v>
      </c>
      <c r="E1929" s="54" t="s">
        <v>790</v>
      </c>
      <c r="F1929" s="54" t="s">
        <v>31</v>
      </c>
      <c r="G1929" s="54" t="s">
        <v>208</v>
      </c>
      <c r="H1929" s="55">
        <v>303000</v>
      </c>
      <c r="I1929" s="54" t="s">
        <v>825</v>
      </c>
      <c r="J1929" s="55">
        <v>390409</v>
      </c>
      <c r="K1929" s="55">
        <v>0</v>
      </c>
      <c r="L1929" s="54" t="s">
        <v>830</v>
      </c>
      <c r="M1929" s="54" t="s">
        <v>793</v>
      </c>
      <c r="N1929" s="55">
        <v>-785848.91</v>
      </c>
      <c r="O1929" s="55">
        <v>0</v>
      </c>
      <c r="P1929" s="55">
        <v>0</v>
      </c>
      <c r="Q1929" s="55">
        <v>0</v>
      </c>
      <c r="R1929" s="55">
        <v>-785848.91</v>
      </c>
      <c r="S1929" s="55">
        <v>0</v>
      </c>
      <c r="T1929" s="55">
        <v>-785848.91</v>
      </c>
      <c r="U1929" s="55">
        <v>0</v>
      </c>
      <c r="V1929" s="55">
        <v>0</v>
      </c>
      <c r="W1929" s="55">
        <v>0</v>
      </c>
      <c r="X1929" s="55">
        <v>-785848.91</v>
      </c>
      <c r="Y1929" s="55">
        <v>0</v>
      </c>
      <c r="Z1929" s="61">
        <f t="shared" si="99"/>
        <v>0</v>
      </c>
      <c r="AA1929" s="59" t="e">
        <f>HLOOKUP(F1929,'HY Financials'!$4:$4,1,0)</f>
        <v>#N/A</v>
      </c>
    </row>
    <row r="1930" spans="1:27">
      <c r="A1930" s="60" t="str">
        <f>IFERROR(VLOOKUP(J1930,'TB mapping'!A:D,4,0),0)</f>
        <v>Ignore</v>
      </c>
      <c r="B1930" s="60" t="str">
        <f>IFERROR(VLOOKUP(J1930,'TB mapping'!A:C,3,0),0)</f>
        <v>Ignore</v>
      </c>
      <c r="C1930" s="60" t="str">
        <f t="shared" si="97"/>
        <v>HFT128Ignore</v>
      </c>
      <c r="D1930" s="60" t="str">
        <f t="shared" si="98"/>
        <v>HFT128Ignore</v>
      </c>
      <c r="E1930" s="54" t="s">
        <v>790</v>
      </c>
      <c r="F1930" s="54" t="s">
        <v>31</v>
      </c>
      <c r="G1930" s="54" t="s">
        <v>208</v>
      </c>
      <c r="H1930" s="55">
        <v>303000</v>
      </c>
      <c r="I1930" s="54" t="s">
        <v>825</v>
      </c>
      <c r="J1930" s="55">
        <v>390445</v>
      </c>
      <c r="K1930" s="55">
        <v>0</v>
      </c>
      <c r="L1930" s="54" t="s">
        <v>881</v>
      </c>
      <c r="M1930" s="54" t="s">
        <v>793</v>
      </c>
      <c r="N1930" s="55">
        <v>-22917010</v>
      </c>
      <c r="O1930" s="55">
        <v>0</v>
      </c>
      <c r="P1930" s="55">
        <v>0</v>
      </c>
      <c r="Q1930" s="55">
        <v>0</v>
      </c>
      <c r="R1930" s="55">
        <v>-22917010</v>
      </c>
      <c r="S1930" s="55">
        <v>0</v>
      </c>
      <c r="T1930" s="55">
        <v>-22917010</v>
      </c>
      <c r="U1930" s="55">
        <v>0</v>
      </c>
      <c r="V1930" s="55">
        <v>0</v>
      </c>
      <c r="W1930" s="55">
        <v>0</v>
      </c>
      <c r="X1930" s="55">
        <v>-22917010</v>
      </c>
      <c r="Y1930" s="55">
        <v>0</v>
      </c>
      <c r="Z1930" s="61">
        <f t="shared" si="99"/>
        <v>0</v>
      </c>
      <c r="AA1930" s="59" t="e">
        <f>HLOOKUP(F1930,'HY Financials'!$4:$4,1,0)</f>
        <v>#N/A</v>
      </c>
    </row>
    <row r="1931" spans="1:27">
      <c r="A1931" s="60" t="str">
        <f>IFERROR(VLOOKUP(J1931,'TB mapping'!A:D,4,0),0)</f>
        <v>Ignore</v>
      </c>
      <c r="B1931" s="60" t="str">
        <f>IFERROR(VLOOKUP(J1931,'TB mapping'!A:C,3,0),0)</f>
        <v>Ignore</v>
      </c>
      <c r="C1931" s="60" t="str">
        <f t="shared" si="97"/>
        <v>HFT129Ignore</v>
      </c>
      <c r="D1931" s="60" t="str">
        <f t="shared" si="98"/>
        <v>HFT129Ignore</v>
      </c>
      <c r="E1931" s="54" t="s">
        <v>790</v>
      </c>
      <c r="F1931" s="54" t="s">
        <v>32</v>
      </c>
      <c r="G1931" s="54" t="s">
        <v>209</v>
      </c>
      <c r="H1931" s="55">
        <v>140000</v>
      </c>
      <c r="I1931" s="54" t="s">
        <v>799</v>
      </c>
      <c r="J1931" s="55">
        <v>140500</v>
      </c>
      <c r="K1931" s="55">
        <v>0</v>
      </c>
      <c r="L1931" s="54" t="s">
        <v>800</v>
      </c>
      <c r="M1931" s="54" t="s">
        <v>793</v>
      </c>
      <c r="N1931" s="55">
        <v>0</v>
      </c>
      <c r="O1931" s="55">
        <v>0.57999999999999996</v>
      </c>
      <c r="P1931" s="55">
        <v>0</v>
      </c>
      <c r="Q1931" s="55">
        <v>0</v>
      </c>
      <c r="R1931" s="55">
        <v>0</v>
      </c>
      <c r="S1931" s="55">
        <v>0.57999999999999996</v>
      </c>
      <c r="T1931" s="55">
        <v>0</v>
      </c>
      <c r="U1931" s="55">
        <v>0.57999999999999996</v>
      </c>
      <c r="V1931" s="55">
        <v>0</v>
      </c>
      <c r="W1931" s="55">
        <v>0</v>
      </c>
      <c r="X1931" s="55">
        <v>0</v>
      </c>
      <c r="Y1931" s="55">
        <v>0.57999999999999996</v>
      </c>
      <c r="Z1931" s="61">
        <f t="shared" si="99"/>
        <v>0</v>
      </c>
      <c r="AA1931" s="59" t="e">
        <f>HLOOKUP(F1931,'HY Financials'!$4:$4,1,0)</f>
        <v>#N/A</v>
      </c>
    </row>
    <row r="1932" spans="1:27">
      <c r="A1932" s="60" t="str">
        <f>IFERROR(VLOOKUP(J1932,'TB mapping'!A:D,4,0),0)</f>
        <v>Ignore</v>
      </c>
      <c r="B1932" s="60" t="str">
        <f>IFERROR(VLOOKUP(J1932,'TB mapping'!A:C,3,0),0)</f>
        <v>Ignore</v>
      </c>
      <c r="C1932" s="60" t="str">
        <f t="shared" si="97"/>
        <v>HFT129Ignore</v>
      </c>
      <c r="D1932" s="60" t="str">
        <f t="shared" si="98"/>
        <v>HFT129Ignore</v>
      </c>
      <c r="E1932" s="54" t="s">
        <v>790</v>
      </c>
      <c r="F1932" s="54" t="s">
        <v>32</v>
      </c>
      <c r="G1932" s="54" t="s">
        <v>209</v>
      </c>
      <c r="H1932" s="55">
        <v>140000</v>
      </c>
      <c r="I1932" s="54" t="s">
        <v>799</v>
      </c>
      <c r="J1932" s="55">
        <v>140504</v>
      </c>
      <c r="K1932" s="55">
        <v>0</v>
      </c>
      <c r="L1932" s="54" t="s">
        <v>801</v>
      </c>
      <c r="M1932" s="54" t="s">
        <v>793</v>
      </c>
      <c r="N1932" s="55">
        <v>-23553.32</v>
      </c>
      <c r="O1932" s="55">
        <v>0</v>
      </c>
      <c r="P1932" s="55">
        <v>0</v>
      </c>
      <c r="Q1932" s="55">
        <v>23554.33</v>
      </c>
      <c r="R1932" s="55">
        <v>0</v>
      </c>
      <c r="S1932" s="55">
        <v>1.01</v>
      </c>
      <c r="T1932" s="55">
        <v>-23553.32</v>
      </c>
      <c r="U1932" s="55">
        <v>0</v>
      </c>
      <c r="V1932" s="55">
        <v>0</v>
      </c>
      <c r="W1932" s="55">
        <v>23554.33</v>
      </c>
      <c r="X1932" s="55">
        <v>0</v>
      </c>
      <c r="Y1932" s="55">
        <v>1.01</v>
      </c>
      <c r="Z1932" s="61">
        <f t="shared" si="99"/>
        <v>2.3554330000000001E-3</v>
      </c>
      <c r="AA1932" s="59" t="e">
        <f>HLOOKUP(F1932,'HY Financials'!$4:$4,1,0)</f>
        <v>#N/A</v>
      </c>
    </row>
    <row r="1933" spans="1:27">
      <c r="A1933" s="60" t="str">
        <f>IFERROR(VLOOKUP(J1933,'TB mapping'!A:D,4,0),0)</f>
        <v>Ignore</v>
      </c>
      <c r="B1933" s="60" t="str">
        <f>IFERROR(VLOOKUP(J1933,'TB mapping'!A:C,3,0),0)</f>
        <v>Ignore</v>
      </c>
      <c r="C1933" s="60" t="str">
        <f t="shared" si="97"/>
        <v>HFT129Ignore</v>
      </c>
      <c r="D1933" s="60" t="str">
        <f t="shared" si="98"/>
        <v>HFT129Ignore</v>
      </c>
      <c r="E1933" s="54" t="s">
        <v>790</v>
      </c>
      <c r="F1933" s="54" t="s">
        <v>32</v>
      </c>
      <c r="G1933" s="54" t="s">
        <v>209</v>
      </c>
      <c r="H1933" s="55">
        <v>140000</v>
      </c>
      <c r="I1933" s="54" t="s">
        <v>799</v>
      </c>
      <c r="J1933" s="55">
        <v>140505</v>
      </c>
      <c r="K1933" s="55">
        <v>0</v>
      </c>
      <c r="L1933" s="54" t="s">
        <v>802</v>
      </c>
      <c r="M1933" s="54" t="s">
        <v>793</v>
      </c>
      <c r="N1933" s="55">
        <v>0</v>
      </c>
      <c r="O1933" s="55">
        <v>0.09</v>
      </c>
      <c r="P1933" s="55">
        <v>0</v>
      </c>
      <c r="Q1933" s="55">
        <v>0</v>
      </c>
      <c r="R1933" s="55">
        <v>0</v>
      </c>
      <c r="S1933" s="55">
        <v>0.09</v>
      </c>
      <c r="T1933" s="55">
        <v>0</v>
      </c>
      <c r="U1933" s="55">
        <v>0.09</v>
      </c>
      <c r="V1933" s="55">
        <v>0</v>
      </c>
      <c r="W1933" s="55">
        <v>0</v>
      </c>
      <c r="X1933" s="55">
        <v>0</v>
      </c>
      <c r="Y1933" s="55">
        <v>0.09</v>
      </c>
      <c r="Z1933" s="61">
        <f t="shared" si="99"/>
        <v>0</v>
      </c>
      <c r="AA1933" s="59" t="e">
        <f>HLOOKUP(F1933,'HY Financials'!$4:$4,1,0)</f>
        <v>#N/A</v>
      </c>
    </row>
    <row r="1934" spans="1:27">
      <c r="A1934" s="60" t="str">
        <f>IFERROR(VLOOKUP(J1934,'TB mapping'!A:D,4,0),0)</f>
        <v>Ignore</v>
      </c>
      <c r="B1934" s="60" t="str">
        <f>IFERROR(VLOOKUP(J1934,'TB mapping'!A:C,3,0),0)</f>
        <v>Ignore</v>
      </c>
      <c r="C1934" s="60" t="str">
        <f t="shared" si="97"/>
        <v>HFT129Ignore</v>
      </c>
      <c r="D1934" s="60" t="str">
        <f t="shared" si="98"/>
        <v>HFT129Ignore</v>
      </c>
      <c r="E1934" s="54" t="s">
        <v>790</v>
      </c>
      <c r="F1934" s="54" t="s">
        <v>32</v>
      </c>
      <c r="G1934" s="54" t="s">
        <v>209</v>
      </c>
      <c r="H1934" s="55">
        <v>212000</v>
      </c>
      <c r="I1934" s="54" t="s">
        <v>809</v>
      </c>
      <c r="J1934" s="55">
        <v>212252</v>
      </c>
      <c r="K1934" s="55">
        <v>0</v>
      </c>
      <c r="L1934" s="54" t="s">
        <v>814</v>
      </c>
      <c r="M1934" s="54" t="s">
        <v>793</v>
      </c>
      <c r="N1934" s="55">
        <v>0</v>
      </c>
      <c r="O1934" s="55">
        <v>1187.3700000000001</v>
      </c>
      <c r="P1934" s="55">
        <v>0</v>
      </c>
      <c r="Q1934" s="55">
        <v>0</v>
      </c>
      <c r="R1934" s="55">
        <v>0</v>
      </c>
      <c r="S1934" s="55">
        <v>1187.3700000000001</v>
      </c>
      <c r="T1934" s="55">
        <v>0</v>
      </c>
      <c r="U1934" s="55">
        <v>1187.3700000000001</v>
      </c>
      <c r="V1934" s="55">
        <v>0</v>
      </c>
      <c r="W1934" s="55">
        <v>0</v>
      </c>
      <c r="X1934" s="55">
        <v>0</v>
      </c>
      <c r="Y1934" s="55">
        <v>1187.3700000000001</v>
      </c>
      <c r="Z1934" s="61">
        <f t="shared" si="99"/>
        <v>0</v>
      </c>
      <c r="AA1934" s="59" t="e">
        <f>HLOOKUP(F1934,'HY Financials'!$4:$4,1,0)</f>
        <v>#N/A</v>
      </c>
    </row>
    <row r="1935" spans="1:27">
      <c r="A1935" s="60" t="str">
        <f>IFERROR(VLOOKUP(J1935,'TB mapping'!A:D,4,0),0)</f>
        <v>Ignore</v>
      </c>
      <c r="B1935" s="60" t="str">
        <f>IFERROR(VLOOKUP(J1935,'TB mapping'!A:C,3,0),0)</f>
        <v>Ignore</v>
      </c>
      <c r="C1935" s="60" t="str">
        <f t="shared" si="97"/>
        <v>HFT129Ignore</v>
      </c>
      <c r="D1935" s="60" t="str">
        <f t="shared" si="98"/>
        <v>HFT129Ignore</v>
      </c>
      <c r="E1935" s="54" t="s">
        <v>790</v>
      </c>
      <c r="F1935" s="54" t="s">
        <v>32</v>
      </c>
      <c r="G1935" s="54" t="s">
        <v>209</v>
      </c>
      <c r="H1935" s="55">
        <v>212000</v>
      </c>
      <c r="I1935" s="54" t="s">
        <v>809</v>
      </c>
      <c r="J1935" s="55">
        <v>212253</v>
      </c>
      <c r="K1935" s="55">
        <v>0</v>
      </c>
      <c r="L1935" s="54" t="s">
        <v>899</v>
      </c>
      <c r="M1935" s="54" t="s">
        <v>793</v>
      </c>
      <c r="N1935" s="55">
        <v>-1187.3700000000001</v>
      </c>
      <c r="O1935" s="55">
        <v>0</v>
      </c>
      <c r="P1935" s="55">
        <v>0</v>
      </c>
      <c r="Q1935" s="55">
        <v>0</v>
      </c>
      <c r="R1935" s="55">
        <v>-1187.3700000000001</v>
      </c>
      <c r="S1935" s="55">
        <v>0</v>
      </c>
      <c r="T1935" s="55">
        <v>-1187.3700000000001</v>
      </c>
      <c r="U1935" s="55">
        <v>0</v>
      </c>
      <c r="V1935" s="55">
        <v>0</v>
      </c>
      <c r="W1935" s="55">
        <v>0</v>
      </c>
      <c r="X1935" s="55">
        <v>-1187.3700000000001</v>
      </c>
      <c r="Y1935" s="55">
        <v>0</v>
      </c>
      <c r="Z1935" s="61">
        <f t="shared" si="99"/>
        <v>0</v>
      </c>
      <c r="AA1935" s="59" t="e">
        <f>HLOOKUP(F1935,'HY Financials'!$4:$4,1,0)</f>
        <v>#N/A</v>
      </c>
    </row>
    <row r="1936" spans="1:27">
      <c r="A1936" s="60" t="str">
        <f>IFERROR(VLOOKUP(J1936,'TB mapping'!A:D,4,0),0)</f>
        <v>Ignore</v>
      </c>
      <c r="B1936" s="60" t="str">
        <f>IFERROR(VLOOKUP(J1936,'TB mapping'!A:C,3,0),0)</f>
        <v>Ignore</v>
      </c>
      <c r="C1936" s="60" t="str">
        <f t="shared" si="97"/>
        <v>HFT129Ignore</v>
      </c>
      <c r="D1936" s="60" t="str">
        <f t="shared" si="98"/>
        <v>HFT129Ignore</v>
      </c>
      <c r="E1936" s="54" t="s">
        <v>790</v>
      </c>
      <c r="F1936" s="54" t="s">
        <v>32</v>
      </c>
      <c r="G1936" s="54" t="s">
        <v>209</v>
      </c>
      <c r="H1936" s="55">
        <v>212000</v>
      </c>
      <c r="I1936" s="54" t="s">
        <v>809</v>
      </c>
      <c r="J1936" s="55">
        <v>212271</v>
      </c>
      <c r="K1936" s="55">
        <v>0</v>
      </c>
      <c r="L1936" s="54" t="s">
        <v>817</v>
      </c>
      <c r="M1936" s="54" t="s">
        <v>793</v>
      </c>
      <c r="N1936" s="55">
        <v>-0.01</v>
      </c>
      <c r="O1936" s="55">
        <v>0</v>
      </c>
      <c r="P1936" s="55">
        <v>0</v>
      </c>
      <c r="Q1936" s="55">
        <v>0</v>
      </c>
      <c r="R1936" s="55">
        <v>-0.01</v>
      </c>
      <c r="S1936" s="55">
        <v>0</v>
      </c>
      <c r="T1936" s="55">
        <v>-0.01</v>
      </c>
      <c r="U1936" s="55">
        <v>0</v>
      </c>
      <c r="V1936" s="55">
        <v>0</v>
      </c>
      <c r="W1936" s="55">
        <v>0</v>
      </c>
      <c r="X1936" s="55">
        <v>-0.01</v>
      </c>
      <c r="Y1936" s="55">
        <v>0</v>
      </c>
      <c r="Z1936" s="61">
        <f t="shared" si="99"/>
        <v>0</v>
      </c>
      <c r="AA1936" s="59" t="e">
        <f>HLOOKUP(F1936,'HY Financials'!$4:$4,1,0)</f>
        <v>#N/A</v>
      </c>
    </row>
    <row r="1937" spans="1:28">
      <c r="A1937" s="60" t="str">
        <f>IFERROR(VLOOKUP(J1937,'TB mapping'!A:D,4,0),0)</f>
        <v>Ignore</v>
      </c>
      <c r="B1937" s="60" t="str">
        <f>IFERROR(VLOOKUP(J1937,'TB mapping'!A:C,3,0),0)</f>
        <v>Ignore</v>
      </c>
      <c r="C1937" s="60" t="str">
        <f t="shared" si="97"/>
        <v>HFT129Ignore</v>
      </c>
      <c r="D1937" s="60" t="str">
        <f t="shared" si="98"/>
        <v>HFT129Ignore</v>
      </c>
      <c r="E1937" s="54" t="s">
        <v>790</v>
      </c>
      <c r="F1937" s="54" t="s">
        <v>32</v>
      </c>
      <c r="G1937" s="54" t="s">
        <v>209</v>
      </c>
      <c r="H1937" s="55">
        <v>212000</v>
      </c>
      <c r="I1937" s="54" t="s">
        <v>809</v>
      </c>
      <c r="J1937" s="55">
        <v>212272</v>
      </c>
      <c r="K1937" s="55">
        <v>0</v>
      </c>
      <c r="L1937" s="54" t="s">
        <v>818</v>
      </c>
      <c r="M1937" s="54" t="s">
        <v>793</v>
      </c>
      <c r="N1937" s="55">
        <v>-0.01</v>
      </c>
      <c r="O1937" s="55">
        <v>0</v>
      </c>
      <c r="P1937" s="55">
        <v>0</v>
      </c>
      <c r="Q1937" s="55">
        <v>0</v>
      </c>
      <c r="R1937" s="55">
        <v>-0.01</v>
      </c>
      <c r="S1937" s="55">
        <v>0</v>
      </c>
      <c r="T1937" s="55">
        <v>-0.01</v>
      </c>
      <c r="U1937" s="55">
        <v>0</v>
      </c>
      <c r="V1937" s="55">
        <v>0</v>
      </c>
      <c r="W1937" s="55">
        <v>0</v>
      </c>
      <c r="X1937" s="55">
        <v>-0.01</v>
      </c>
      <c r="Y1937" s="55">
        <v>0</v>
      </c>
      <c r="Z1937" s="61">
        <f t="shared" si="99"/>
        <v>0</v>
      </c>
      <c r="AA1937" s="59" t="e">
        <f>HLOOKUP(F1937,'HY Financials'!$4:$4,1,0)</f>
        <v>#N/A</v>
      </c>
    </row>
    <row r="1938" spans="1:28">
      <c r="A1938" s="60" t="str">
        <f>IFERROR(VLOOKUP(J1938,'TB mapping'!A:D,4,0),0)</f>
        <v>Ignore</v>
      </c>
      <c r="B1938" s="60" t="str">
        <f>IFERROR(VLOOKUP(J1938,'TB mapping'!A:C,3,0),0)</f>
        <v>Ignore</v>
      </c>
      <c r="C1938" s="60" t="str">
        <f t="shared" si="97"/>
        <v>HFT129Ignore</v>
      </c>
      <c r="D1938" s="60" t="str">
        <f t="shared" si="98"/>
        <v>HFT129Ignore</v>
      </c>
      <c r="E1938" s="54" t="s">
        <v>790</v>
      </c>
      <c r="F1938" s="54" t="s">
        <v>32</v>
      </c>
      <c r="G1938" s="54" t="s">
        <v>209</v>
      </c>
      <c r="H1938" s="55">
        <v>213000</v>
      </c>
      <c r="I1938" s="54" t="s">
        <v>819</v>
      </c>
      <c r="J1938" s="55">
        <v>213143</v>
      </c>
      <c r="K1938" s="55">
        <v>0</v>
      </c>
      <c r="L1938" s="54" t="s">
        <v>820</v>
      </c>
      <c r="M1938" s="54" t="s">
        <v>793</v>
      </c>
      <c r="N1938" s="55">
        <v>0</v>
      </c>
      <c r="O1938" s="55">
        <v>20000</v>
      </c>
      <c r="P1938" s="55">
        <v>-19961.3</v>
      </c>
      <c r="Q1938" s="55">
        <v>0</v>
      </c>
      <c r="R1938" s="55">
        <v>0</v>
      </c>
      <c r="S1938" s="55">
        <v>38.700000000000003</v>
      </c>
      <c r="T1938" s="55">
        <v>0</v>
      </c>
      <c r="U1938" s="55">
        <v>20000</v>
      </c>
      <c r="V1938" s="55">
        <v>-19961.3</v>
      </c>
      <c r="W1938" s="55">
        <v>0</v>
      </c>
      <c r="X1938" s="55">
        <v>0</v>
      </c>
      <c r="Y1938" s="55">
        <v>38.700000000000003</v>
      </c>
      <c r="Z1938" s="61">
        <f t="shared" si="99"/>
        <v>-1.99613E-3</v>
      </c>
      <c r="AA1938" s="59" t="e">
        <f>HLOOKUP(F1938,'HY Financials'!$4:$4,1,0)</f>
        <v>#N/A</v>
      </c>
    </row>
    <row r="1939" spans="1:28">
      <c r="A1939" s="60">
        <f>IFERROR(VLOOKUP(J1939,'TB mapping'!A:D,4,0),0)</f>
        <v>0</v>
      </c>
      <c r="B1939" s="60">
        <f>IFERROR(VLOOKUP(J1939,'TB mapping'!A:C,3,0),0)</f>
        <v>0</v>
      </c>
      <c r="C1939" s="60" t="str">
        <f t="shared" si="97"/>
        <v>HFT1290</v>
      </c>
      <c r="D1939" s="60" t="str">
        <f t="shared" si="98"/>
        <v>HFT1290</v>
      </c>
      <c r="E1939" s="54" t="s">
        <v>790</v>
      </c>
      <c r="F1939" s="54" t="s">
        <v>32</v>
      </c>
      <c r="G1939" s="54" t="s">
        <v>209</v>
      </c>
      <c r="H1939" s="55">
        <v>213000</v>
      </c>
      <c r="I1939" s="54" t="s">
        <v>819</v>
      </c>
      <c r="J1939" s="55">
        <v>213173</v>
      </c>
      <c r="K1939" s="55">
        <v>0</v>
      </c>
      <c r="L1939" s="54" t="s">
        <v>2072</v>
      </c>
      <c r="M1939" s="54" t="s">
        <v>793</v>
      </c>
      <c r="N1939" s="55">
        <v>0</v>
      </c>
      <c r="O1939" s="55">
        <v>3600</v>
      </c>
      <c r="P1939" s="55">
        <v>-3593.03</v>
      </c>
      <c r="Q1939" s="55">
        <v>0</v>
      </c>
      <c r="R1939" s="55">
        <v>0</v>
      </c>
      <c r="S1939" s="55">
        <v>6.97</v>
      </c>
      <c r="T1939" s="55">
        <v>0</v>
      </c>
      <c r="U1939" s="55">
        <v>3600</v>
      </c>
      <c r="V1939" s="55">
        <v>-3593.03</v>
      </c>
      <c r="W1939" s="55">
        <v>0</v>
      </c>
      <c r="X1939" s="55">
        <v>0</v>
      </c>
      <c r="Y1939" s="55">
        <v>6.97</v>
      </c>
      <c r="Z1939" s="61">
        <f t="shared" si="99"/>
        <v>-3.59303E-4</v>
      </c>
      <c r="AA1939" s="59" t="e">
        <f>HLOOKUP(F1939,'HY Financials'!$4:$4,1,0)</f>
        <v>#N/A</v>
      </c>
    </row>
    <row r="1940" spans="1:28">
      <c r="A1940" s="60" t="str">
        <f>IFERROR(VLOOKUP(J1940,'TB mapping'!A:D,4,0),0)</f>
        <v>Ignore</v>
      </c>
      <c r="B1940" s="60" t="str">
        <f>IFERROR(VLOOKUP(J1940,'TB mapping'!A:C,3,0),0)</f>
        <v>Ignore</v>
      </c>
      <c r="C1940" s="60" t="str">
        <f t="shared" si="97"/>
        <v>HFT129Ignore</v>
      </c>
      <c r="D1940" s="60" t="str">
        <f t="shared" si="98"/>
        <v>HFT129Ignore</v>
      </c>
      <c r="E1940" s="54" t="s">
        <v>790</v>
      </c>
      <c r="F1940" s="54" t="s">
        <v>32</v>
      </c>
      <c r="G1940" s="54" t="s">
        <v>209</v>
      </c>
      <c r="H1940" s="55">
        <v>303000</v>
      </c>
      <c r="I1940" s="54" t="s">
        <v>825</v>
      </c>
      <c r="J1940" s="55">
        <v>390000</v>
      </c>
      <c r="K1940" s="55">
        <v>0</v>
      </c>
      <c r="L1940" s="54" t="s">
        <v>827</v>
      </c>
      <c r="M1940" s="54" t="s">
        <v>793</v>
      </c>
      <c r="N1940" s="55">
        <v>0</v>
      </c>
      <c r="O1940" s="55">
        <v>118957073.41</v>
      </c>
      <c r="P1940" s="55">
        <v>0</v>
      </c>
      <c r="Q1940" s="55">
        <v>0</v>
      </c>
      <c r="R1940" s="55">
        <v>0</v>
      </c>
      <c r="S1940" s="55">
        <v>118957073.41</v>
      </c>
      <c r="T1940" s="55">
        <v>0</v>
      </c>
      <c r="U1940" s="55">
        <v>118957073.41</v>
      </c>
      <c r="V1940" s="55">
        <v>0</v>
      </c>
      <c r="W1940" s="55">
        <v>0</v>
      </c>
      <c r="X1940" s="55">
        <v>0</v>
      </c>
      <c r="Y1940" s="55">
        <v>118957073.41</v>
      </c>
      <c r="Z1940" s="61">
        <f t="shared" si="99"/>
        <v>0</v>
      </c>
      <c r="AA1940" s="59" t="e">
        <f>HLOOKUP(F1940,'HY Financials'!$4:$4,1,0)</f>
        <v>#N/A</v>
      </c>
    </row>
    <row r="1941" spans="1:28">
      <c r="A1941" s="60" t="str">
        <f>IFERROR(VLOOKUP(J1941,'TB mapping'!A:D,4,0),0)</f>
        <v>Ignore</v>
      </c>
      <c r="B1941" s="60" t="str">
        <f>IFERROR(VLOOKUP(J1941,'TB mapping'!A:C,3,0),0)</f>
        <v>Ignore</v>
      </c>
      <c r="C1941" s="60" t="str">
        <f t="shared" si="97"/>
        <v>HFT129Ignore</v>
      </c>
      <c r="D1941" s="60" t="str">
        <f t="shared" si="98"/>
        <v>HFT129Ignore</v>
      </c>
      <c r="E1941" s="54" t="s">
        <v>790</v>
      </c>
      <c r="F1941" s="54" t="s">
        <v>32</v>
      </c>
      <c r="G1941" s="54" t="s">
        <v>209</v>
      </c>
      <c r="H1941" s="55">
        <v>303000</v>
      </c>
      <c r="I1941" s="54" t="s">
        <v>825</v>
      </c>
      <c r="J1941" s="55">
        <v>390405</v>
      </c>
      <c r="K1941" s="55">
        <v>0</v>
      </c>
      <c r="L1941" s="54" t="s">
        <v>828</v>
      </c>
      <c r="M1941" s="54" t="s">
        <v>793</v>
      </c>
      <c r="N1941" s="55">
        <v>-3886568.3</v>
      </c>
      <c r="O1941" s="55">
        <v>0</v>
      </c>
      <c r="P1941" s="55">
        <v>0</v>
      </c>
      <c r="Q1941" s="55">
        <v>0</v>
      </c>
      <c r="R1941" s="55">
        <v>-3886568.3</v>
      </c>
      <c r="S1941" s="55">
        <v>0</v>
      </c>
      <c r="T1941" s="55">
        <v>-3886568.3</v>
      </c>
      <c r="U1941" s="55">
        <v>0</v>
      </c>
      <c r="V1941" s="55">
        <v>0</v>
      </c>
      <c r="W1941" s="55">
        <v>0</v>
      </c>
      <c r="X1941" s="55">
        <v>-3886568.3</v>
      </c>
      <c r="Y1941" s="55">
        <v>0</v>
      </c>
      <c r="Z1941" s="61">
        <f t="shared" si="99"/>
        <v>0</v>
      </c>
      <c r="AA1941" s="59" t="e">
        <f>HLOOKUP(F1941,'HY Financials'!$4:$4,1,0)</f>
        <v>#N/A</v>
      </c>
    </row>
    <row r="1942" spans="1:28">
      <c r="A1942" s="60" t="str">
        <f>IFERROR(VLOOKUP(J1942,'TB mapping'!A:D,4,0),0)</f>
        <v>Ignore</v>
      </c>
      <c r="B1942" s="60" t="str">
        <f>IFERROR(VLOOKUP(J1942,'TB mapping'!A:C,3,0),0)</f>
        <v>Ignore</v>
      </c>
      <c r="C1942" s="60" t="str">
        <f t="shared" si="97"/>
        <v>HFT129Ignore</v>
      </c>
      <c r="D1942" s="60" t="str">
        <f t="shared" si="98"/>
        <v>HFT129Ignore</v>
      </c>
      <c r="E1942" s="54" t="s">
        <v>790</v>
      </c>
      <c r="F1942" s="54" t="s">
        <v>32</v>
      </c>
      <c r="G1942" s="54" t="s">
        <v>209</v>
      </c>
      <c r="H1942" s="55">
        <v>303000</v>
      </c>
      <c r="I1942" s="54" t="s">
        <v>825</v>
      </c>
      <c r="J1942" s="55">
        <v>390407</v>
      </c>
      <c r="K1942" s="55">
        <v>0</v>
      </c>
      <c r="L1942" s="54" t="s">
        <v>829</v>
      </c>
      <c r="M1942" s="54" t="s">
        <v>793</v>
      </c>
      <c r="N1942" s="55">
        <v>-99539729.040000007</v>
      </c>
      <c r="O1942" s="55">
        <v>0</v>
      </c>
      <c r="P1942" s="55">
        <v>0</v>
      </c>
      <c r="Q1942" s="55">
        <v>0</v>
      </c>
      <c r="R1942" s="55">
        <v>-99539729.040000007</v>
      </c>
      <c r="S1942" s="55">
        <v>0</v>
      </c>
      <c r="T1942" s="55">
        <v>-99539729.040000007</v>
      </c>
      <c r="U1942" s="55">
        <v>0</v>
      </c>
      <c r="V1942" s="55">
        <v>0</v>
      </c>
      <c r="W1942" s="55">
        <v>0</v>
      </c>
      <c r="X1942" s="55">
        <v>-99539729.040000007</v>
      </c>
      <c r="Y1942" s="55">
        <v>0</v>
      </c>
      <c r="Z1942" s="61">
        <f t="shared" si="99"/>
        <v>0</v>
      </c>
      <c r="AA1942" s="59" t="e">
        <f>HLOOKUP(F1942,'HY Financials'!$4:$4,1,0)</f>
        <v>#N/A</v>
      </c>
    </row>
    <row r="1943" spans="1:28">
      <c r="A1943" s="60" t="str">
        <f>IFERROR(VLOOKUP(J1943,'TB mapping'!A:D,4,0),0)</f>
        <v>Ignore</v>
      </c>
      <c r="B1943" s="60" t="str">
        <f>IFERROR(VLOOKUP(J1943,'TB mapping'!A:C,3,0),0)</f>
        <v>Ignore</v>
      </c>
      <c r="C1943" s="60" t="str">
        <f t="shared" si="97"/>
        <v>HFT129Ignore</v>
      </c>
      <c r="D1943" s="60" t="str">
        <f t="shared" si="98"/>
        <v>HFT129Ignore</v>
      </c>
      <c r="E1943" s="54" t="s">
        <v>790</v>
      </c>
      <c r="F1943" s="54" t="s">
        <v>32</v>
      </c>
      <c r="G1943" s="54" t="s">
        <v>209</v>
      </c>
      <c r="H1943" s="55">
        <v>303000</v>
      </c>
      <c r="I1943" s="54" t="s">
        <v>825</v>
      </c>
      <c r="J1943" s="55">
        <v>390409</v>
      </c>
      <c r="K1943" s="55">
        <v>0</v>
      </c>
      <c r="L1943" s="54" t="s">
        <v>830</v>
      </c>
      <c r="M1943" s="54" t="s">
        <v>793</v>
      </c>
      <c r="N1943" s="55">
        <v>-1196710.01</v>
      </c>
      <c r="O1943" s="55">
        <v>0</v>
      </c>
      <c r="P1943" s="55">
        <v>0</v>
      </c>
      <c r="Q1943" s="55">
        <v>0</v>
      </c>
      <c r="R1943" s="55">
        <v>-1196710.01</v>
      </c>
      <c r="S1943" s="55">
        <v>0</v>
      </c>
      <c r="T1943" s="55">
        <v>-1196710.01</v>
      </c>
      <c r="U1943" s="55">
        <v>0</v>
      </c>
      <c r="V1943" s="55">
        <v>0</v>
      </c>
      <c r="W1943" s="55">
        <v>0</v>
      </c>
      <c r="X1943" s="55">
        <v>-1196710.01</v>
      </c>
      <c r="Y1943" s="55">
        <v>0</v>
      </c>
      <c r="Z1943" s="61">
        <f t="shared" si="99"/>
        <v>0</v>
      </c>
      <c r="AA1943" s="59" t="e">
        <f>HLOOKUP(F1943,'HY Financials'!$4:$4,1,0)</f>
        <v>#N/A</v>
      </c>
      <c r="AB1943" s="59">
        <f t="shared" ref="AB1943:AB1949" si="100">SUMIF(AA:AA,AA1943,Z:Z)</f>
        <v>47.702388319000015</v>
      </c>
    </row>
    <row r="1944" spans="1:28">
      <c r="A1944" s="60" t="str">
        <f>IFERROR(VLOOKUP(J1944,'TB mapping'!A:D,4,0),0)</f>
        <v>Ignore</v>
      </c>
      <c r="B1944" s="60" t="str">
        <f>IFERROR(VLOOKUP(J1944,'TB mapping'!A:C,3,0),0)</f>
        <v>Ignore</v>
      </c>
      <c r="C1944" s="60" t="str">
        <f t="shared" si="97"/>
        <v>HFT129Ignore</v>
      </c>
      <c r="D1944" s="60" t="str">
        <f t="shared" si="98"/>
        <v>HFT129Ignore</v>
      </c>
      <c r="E1944" s="54" t="s">
        <v>790</v>
      </c>
      <c r="F1944" s="54" t="s">
        <v>32</v>
      </c>
      <c r="G1944" s="54" t="s">
        <v>209</v>
      </c>
      <c r="H1944" s="55">
        <v>303000</v>
      </c>
      <c r="I1944" s="54" t="s">
        <v>825</v>
      </c>
      <c r="J1944" s="55">
        <v>390445</v>
      </c>
      <c r="K1944" s="55">
        <v>0</v>
      </c>
      <c r="L1944" s="54" t="s">
        <v>881</v>
      </c>
      <c r="M1944" s="54" t="s">
        <v>793</v>
      </c>
      <c r="N1944" s="55">
        <v>-14334113.390000001</v>
      </c>
      <c r="O1944" s="55">
        <v>0</v>
      </c>
      <c r="P1944" s="55">
        <v>0</v>
      </c>
      <c r="Q1944" s="55">
        <v>0</v>
      </c>
      <c r="R1944" s="55">
        <v>-14334113.390000001</v>
      </c>
      <c r="S1944" s="55">
        <v>0</v>
      </c>
      <c r="T1944" s="55">
        <v>-14334113.390000001</v>
      </c>
      <c r="U1944" s="55">
        <v>0</v>
      </c>
      <c r="V1944" s="55">
        <v>0</v>
      </c>
      <c r="W1944" s="55">
        <v>0</v>
      </c>
      <c r="X1944" s="55">
        <v>-14334113.390000001</v>
      </c>
      <c r="Y1944" s="55">
        <v>0</v>
      </c>
      <c r="Z1944" s="61">
        <f t="shared" si="99"/>
        <v>0</v>
      </c>
      <c r="AA1944" s="59" t="e">
        <f>HLOOKUP(F1944,'HY Financials'!$4:$4,1,0)</f>
        <v>#N/A</v>
      </c>
      <c r="AB1944" s="59">
        <f t="shared" si="100"/>
        <v>47.702388319000015</v>
      </c>
    </row>
    <row r="1945" spans="1:28">
      <c r="A1945" s="60" t="str">
        <f>IFERROR(VLOOKUP(J1945,'TB mapping'!A:D,4,0),0)</f>
        <v>Ignore</v>
      </c>
      <c r="B1945" s="60" t="str">
        <f>IFERROR(VLOOKUP(J1945,'TB mapping'!A:C,3,0),0)</f>
        <v>Ignore</v>
      </c>
      <c r="C1945" s="60" t="str">
        <f t="shared" si="97"/>
        <v>HFT130Ignore</v>
      </c>
      <c r="D1945" s="60" t="str">
        <f t="shared" si="98"/>
        <v>HFT130Ignore</v>
      </c>
      <c r="E1945" s="54" t="s">
        <v>790</v>
      </c>
      <c r="F1945" s="54" t="s">
        <v>291</v>
      </c>
      <c r="G1945" s="54" t="s">
        <v>593</v>
      </c>
      <c r="H1945" s="55">
        <v>140000</v>
      </c>
      <c r="I1945" s="54" t="s">
        <v>799</v>
      </c>
      <c r="J1945" s="55">
        <v>140500</v>
      </c>
      <c r="K1945" s="55">
        <v>0</v>
      </c>
      <c r="L1945" s="54" t="s">
        <v>800</v>
      </c>
      <c r="M1945" s="54" t="s">
        <v>793</v>
      </c>
      <c r="N1945" s="55">
        <v>-998.48</v>
      </c>
      <c r="O1945" s="55">
        <v>0</v>
      </c>
      <c r="P1945" s="55">
        <v>0</v>
      </c>
      <c r="Q1945" s="55">
        <v>0</v>
      </c>
      <c r="R1945" s="55">
        <v>-998.48</v>
      </c>
      <c r="S1945" s="55">
        <v>0</v>
      </c>
      <c r="T1945" s="55">
        <v>-998.48</v>
      </c>
      <c r="U1945" s="55">
        <v>0</v>
      </c>
      <c r="V1945" s="55">
        <v>0</v>
      </c>
      <c r="W1945" s="55">
        <v>0</v>
      </c>
      <c r="X1945" s="55">
        <v>-998.48</v>
      </c>
      <c r="Y1945" s="55">
        <v>0</v>
      </c>
      <c r="Z1945" s="61">
        <f t="shared" si="99"/>
        <v>0</v>
      </c>
      <c r="AA1945" s="59" t="e">
        <f>HLOOKUP(F1945,'HY Financials'!$4:$4,1,0)</f>
        <v>#N/A</v>
      </c>
      <c r="AB1945" s="59">
        <f t="shared" si="100"/>
        <v>47.702388319000015</v>
      </c>
    </row>
    <row r="1946" spans="1:28">
      <c r="A1946" s="60" t="str">
        <f>IFERROR(VLOOKUP(J1946,'TB mapping'!A:D,4,0),0)</f>
        <v>Ignore</v>
      </c>
      <c r="B1946" s="60" t="str">
        <f>IFERROR(VLOOKUP(J1946,'TB mapping'!A:C,3,0),0)</f>
        <v>Ignore</v>
      </c>
      <c r="C1946" s="60" t="str">
        <f t="shared" si="97"/>
        <v>HFT130Ignore</v>
      </c>
      <c r="D1946" s="60" t="str">
        <f t="shared" si="98"/>
        <v>HFT130Ignore</v>
      </c>
      <c r="E1946" s="54" t="s">
        <v>790</v>
      </c>
      <c r="F1946" s="54" t="s">
        <v>291</v>
      </c>
      <c r="G1946" s="54" t="s">
        <v>593</v>
      </c>
      <c r="H1946" s="55">
        <v>140000</v>
      </c>
      <c r="I1946" s="54" t="s">
        <v>799</v>
      </c>
      <c r="J1946" s="55">
        <v>140504</v>
      </c>
      <c r="K1946" s="55">
        <v>0</v>
      </c>
      <c r="L1946" s="54" t="s">
        <v>801</v>
      </c>
      <c r="M1946" s="54" t="s">
        <v>793</v>
      </c>
      <c r="N1946" s="55">
        <v>-64664.49</v>
      </c>
      <c r="O1946" s="55">
        <v>0</v>
      </c>
      <c r="P1946" s="55">
        <v>0</v>
      </c>
      <c r="Q1946" s="55">
        <v>25268.31</v>
      </c>
      <c r="R1946" s="55">
        <v>-39396.18</v>
      </c>
      <c r="S1946" s="55">
        <v>0</v>
      </c>
      <c r="T1946" s="55">
        <v>-64664.49</v>
      </c>
      <c r="U1946" s="55">
        <v>0</v>
      </c>
      <c r="V1946" s="55">
        <v>0</v>
      </c>
      <c r="W1946" s="55">
        <v>25268.31</v>
      </c>
      <c r="X1946" s="55">
        <v>-39396.18</v>
      </c>
      <c r="Y1946" s="55">
        <v>0</v>
      </c>
      <c r="Z1946" s="61">
        <f t="shared" si="99"/>
        <v>2.5268310000000002E-3</v>
      </c>
      <c r="AA1946" s="59" t="e">
        <f>HLOOKUP(F1946,'HY Financials'!$4:$4,1,0)</f>
        <v>#N/A</v>
      </c>
      <c r="AB1946" s="59">
        <f t="shared" si="100"/>
        <v>47.702388319000015</v>
      </c>
    </row>
    <row r="1947" spans="1:28">
      <c r="A1947" s="60" t="str">
        <f>IFERROR(VLOOKUP(J1947,'TB mapping'!A:D,4,0),0)</f>
        <v>Ignore</v>
      </c>
      <c r="B1947" s="60" t="str">
        <f>IFERROR(VLOOKUP(J1947,'TB mapping'!A:C,3,0),0)</f>
        <v>Ignore</v>
      </c>
      <c r="C1947" s="60" t="str">
        <f t="shared" si="97"/>
        <v>HFT130Ignore</v>
      </c>
      <c r="D1947" s="60" t="str">
        <f t="shared" si="98"/>
        <v>HFT130Ignore</v>
      </c>
      <c r="E1947" s="54" t="s">
        <v>790</v>
      </c>
      <c r="F1947" s="54" t="s">
        <v>291</v>
      </c>
      <c r="G1947" s="54" t="s">
        <v>593</v>
      </c>
      <c r="H1947" s="55">
        <v>140000</v>
      </c>
      <c r="I1947" s="54" t="s">
        <v>799</v>
      </c>
      <c r="J1947" s="55">
        <v>140505</v>
      </c>
      <c r="K1947" s="55">
        <v>0</v>
      </c>
      <c r="L1947" s="54" t="s">
        <v>802</v>
      </c>
      <c r="M1947" s="54" t="s">
        <v>793</v>
      </c>
      <c r="N1947" s="55">
        <v>0</v>
      </c>
      <c r="O1947" s="55">
        <v>0.16</v>
      </c>
      <c r="P1947" s="55">
        <v>0</v>
      </c>
      <c r="Q1947" s="55">
        <v>0</v>
      </c>
      <c r="R1947" s="55">
        <v>0</v>
      </c>
      <c r="S1947" s="55">
        <v>0.16</v>
      </c>
      <c r="T1947" s="55">
        <v>0</v>
      </c>
      <c r="U1947" s="55">
        <v>0.16</v>
      </c>
      <c r="V1947" s="55">
        <v>0</v>
      </c>
      <c r="W1947" s="55">
        <v>0</v>
      </c>
      <c r="X1947" s="55">
        <v>0</v>
      </c>
      <c r="Y1947" s="55">
        <v>0.16</v>
      </c>
      <c r="Z1947" s="61">
        <f t="shared" si="99"/>
        <v>0</v>
      </c>
      <c r="AA1947" s="59" t="e">
        <f>HLOOKUP(F1947,'HY Financials'!$4:$4,1,0)</f>
        <v>#N/A</v>
      </c>
      <c r="AB1947" s="59">
        <f t="shared" si="100"/>
        <v>47.702388319000015</v>
      </c>
    </row>
    <row r="1948" spans="1:28">
      <c r="A1948" s="60" t="str">
        <f>IFERROR(VLOOKUP(J1948,'TB mapping'!A:D,4,0),0)</f>
        <v>Ignore</v>
      </c>
      <c r="B1948" s="60" t="str">
        <f>IFERROR(VLOOKUP(J1948,'TB mapping'!A:C,3,0),0)</f>
        <v>Ignore</v>
      </c>
      <c r="C1948" s="60" t="str">
        <f t="shared" si="97"/>
        <v>HFT130Ignore</v>
      </c>
      <c r="D1948" s="60" t="str">
        <f t="shared" si="98"/>
        <v>HFT130Ignore</v>
      </c>
      <c r="E1948" s="54" t="s">
        <v>790</v>
      </c>
      <c r="F1948" s="54" t="s">
        <v>291</v>
      </c>
      <c r="G1948" s="54" t="s">
        <v>593</v>
      </c>
      <c r="H1948" s="55">
        <v>212000</v>
      </c>
      <c r="I1948" s="54" t="s">
        <v>809</v>
      </c>
      <c r="J1948" s="55">
        <v>211103</v>
      </c>
      <c r="K1948" s="55">
        <v>0</v>
      </c>
      <c r="L1948" s="54" t="s">
        <v>894</v>
      </c>
      <c r="M1948" s="54" t="s">
        <v>793</v>
      </c>
      <c r="N1948" s="55">
        <v>0</v>
      </c>
      <c r="O1948" s="55">
        <v>23000</v>
      </c>
      <c r="P1948" s="55">
        <v>0</v>
      </c>
      <c r="Q1948" s="55">
        <v>0</v>
      </c>
      <c r="R1948" s="55">
        <v>0</v>
      </c>
      <c r="S1948" s="55">
        <v>23000</v>
      </c>
      <c r="T1948" s="55">
        <v>0</v>
      </c>
      <c r="U1948" s="55">
        <v>23000</v>
      </c>
      <c r="V1948" s="55">
        <v>0</v>
      </c>
      <c r="W1948" s="55">
        <v>0</v>
      </c>
      <c r="X1948" s="55">
        <v>0</v>
      </c>
      <c r="Y1948" s="55">
        <v>23000</v>
      </c>
      <c r="Z1948" s="61">
        <f t="shared" si="99"/>
        <v>0</v>
      </c>
      <c r="AA1948" s="59" t="e">
        <f>HLOOKUP(F1948,'HY Financials'!$4:$4,1,0)</f>
        <v>#N/A</v>
      </c>
      <c r="AB1948" s="59">
        <f t="shared" si="100"/>
        <v>47.702388319000015</v>
      </c>
    </row>
    <row r="1949" spans="1:28">
      <c r="A1949" s="60" t="str">
        <f>IFERROR(VLOOKUP(J1949,'TB mapping'!A:D,4,0),0)</f>
        <v>Ignore</v>
      </c>
      <c r="B1949" s="60" t="str">
        <f>IFERROR(VLOOKUP(J1949,'TB mapping'!A:C,3,0),0)</f>
        <v>Ignore</v>
      </c>
      <c r="C1949" s="60" t="str">
        <f t="shared" si="97"/>
        <v>HFT130Ignore</v>
      </c>
      <c r="D1949" s="60" t="str">
        <f t="shared" si="98"/>
        <v>HFT130Ignore</v>
      </c>
      <c r="E1949" s="54" t="s">
        <v>790</v>
      </c>
      <c r="F1949" s="54" t="s">
        <v>291</v>
      </c>
      <c r="G1949" s="54" t="s">
        <v>593</v>
      </c>
      <c r="H1949" s="55">
        <v>212000</v>
      </c>
      <c r="I1949" s="54" t="s">
        <v>809</v>
      </c>
      <c r="J1949" s="55">
        <v>212220</v>
      </c>
      <c r="K1949" s="55">
        <v>0</v>
      </c>
      <c r="L1949" s="54" t="s">
        <v>812</v>
      </c>
      <c r="M1949" s="54" t="s">
        <v>793</v>
      </c>
      <c r="N1949" s="55">
        <v>-12561.78</v>
      </c>
      <c r="O1949" s="55">
        <v>0</v>
      </c>
      <c r="P1949" s="55">
        <v>0</v>
      </c>
      <c r="Q1949" s="55">
        <v>0</v>
      </c>
      <c r="R1949" s="55">
        <v>-12561.78</v>
      </c>
      <c r="S1949" s="55">
        <v>0</v>
      </c>
      <c r="T1949" s="55">
        <v>-12561.78</v>
      </c>
      <c r="U1949" s="55">
        <v>0</v>
      </c>
      <c r="V1949" s="55">
        <v>0</v>
      </c>
      <c r="W1949" s="55">
        <v>0</v>
      </c>
      <c r="X1949" s="55">
        <v>-12561.78</v>
      </c>
      <c r="Y1949" s="55">
        <v>0</v>
      </c>
      <c r="Z1949" s="61">
        <f t="shared" si="99"/>
        <v>0</v>
      </c>
      <c r="AA1949" s="59" t="e">
        <f>HLOOKUP(F1949,'HY Financials'!$4:$4,1,0)</f>
        <v>#N/A</v>
      </c>
      <c r="AB1949" s="59">
        <f t="shared" si="100"/>
        <v>47.702388319000015</v>
      </c>
    </row>
    <row r="1950" spans="1:28">
      <c r="A1950" s="60" t="str">
        <f>IFERROR(VLOOKUP(J1950,'TB mapping'!A:D,4,0),0)</f>
        <v>Ignore</v>
      </c>
      <c r="B1950" s="60" t="str">
        <f>IFERROR(VLOOKUP(J1950,'TB mapping'!A:C,3,0),0)</f>
        <v>Ignore</v>
      </c>
      <c r="C1950" s="60" t="str">
        <f t="shared" si="97"/>
        <v>HFT130Ignore</v>
      </c>
      <c r="D1950" s="60" t="str">
        <f t="shared" si="98"/>
        <v>HFT130Ignore</v>
      </c>
      <c r="E1950" s="54" t="s">
        <v>790</v>
      </c>
      <c r="F1950" s="54" t="s">
        <v>291</v>
      </c>
      <c r="G1950" s="54" t="s">
        <v>593</v>
      </c>
      <c r="H1950" s="55">
        <v>212000</v>
      </c>
      <c r="I1950" s="54" t="s">
        <v>809</v>
      </c>
      <c r="J1950" s="55">
        <v>212252</v>
      </c>
      <c r="K1950" s="55">
        <v>0</v>
      </c>
      <c r="L1950" s="54" t="s">
        <v>814</v>
      </c>
      <c r="M1950" s="54" t="s">
        <v>793</v>
      </c>
      <c r="N1950" s="55">
        <v>0</v>
      </c>
      <c r="O1950" s="55">
        <v>254.23</v>
      </c>
      <c r="P1950" s="55">
        <v>0</v>
      </c>
      <c r="Q1950" s="55">
        <v>0</v>
      </c>
      <c r="R1950" s="55">
        <v>0</v>
      </c>
      <c r="S1950" s="55">
        <v>254.23</v>
      </c>
      <c r="T1950" s="55">
        <v>0</v>
      </c>
      <c r="U1950" s="55">
        <v>254.23</v>
      </c>
      <c r="V1950" s="55">
        <v>0</v>
      </c>
      <c r="W1950" s="55">
        <v>0</v>
      </c>
      <c r="X1950" s="55">
        <v>0</v>
      </c>
      <c r="Y1950" s="55">
        <v>254.23</v>
      </c>
      <c r="Z1950" s="61">
        <f t="shared" si="99"/>
        <v>0</v>
      </c>
      <c r="AA1950" s="59" t="e">
        <f>HLOOKUP(F1950,'HY Financials'!$4:$4,1,0)</f>
        <v>#N/A</v>
      </c>
    </row>
    <row r="1951" spans="1:28">
      <c r="A1951" s="60" t="str">
        <f>IFERROR(VLOOKUP(J1951,'TB mapping'!A:D,4,0),0)</f>
        <v>Ignore</v>
      </c>
      <c r="B1951" s="60" t="str">
        <f>IFERROR(VLOOKUP(J1951,'TB mapping'!A:C,3,0),0)</f>
        <v>Ignore</v>
      </c>
      <c r="C1951" s="60" t="str">
        <f t="shared" si="97"/>
        <v>HFT130Ignore</v>
      </c>
      <c r="D1951" s="60" t="str">
        <f t="shared" si="98"/>
        <v>HFT130Ignore</v>
      </c>
      <c r="E1951" s="54" t="s">
        <v>790</v>
      </c>
      <c r="F1951" s="54" t="s">
        <v>291</v>
      </c>
      <c r="G1951" s="54" t="s">
        <v>593</v>
      </c>
      <c r="H1951" s="55">
        <v>212000</v>
      </c>
      <c r="I1951" s="54" t="s">
        <v>809</v>
      </c>
      <c r="J1951" s="55">
        <v>212253</v>
      </c>
      <c r="K1951" s="55">
        <v>0</v>
      </c>
      <c r="L1951" s="54" t="s">
        <v>899</v>
      </c>
      <c r="M1951" s="54" t="s">
        <v>793</v>
      </c>
      <c r="N1951" s="55">
        <v>-254.23</v>
      </c>
      <c r="O1951" s="55">
        <v>0</v>
      </c>
      <c r="P1951" s="55">
        <v>0</v>
      </c>
      <c r="Q1951" s="55">
        <v>0</v>
      </c>
      <c r="R1951" s="55">
        <v>-254.23</v>
      </c>
      <c r="S1951" s="55">
        <v>0</v>
      </c>
      <c r="T1951" s="55">
        <v>-254.23</v>
      </c>
      <c r="U1951" s="55">
        <v>0</v>
      </c>
      <c r="V1951" s="55">
        <v>0</v>
      </c>
      <c r="W1951" s="55">
        <v>0</v>
      </c>
      <c r="X1951" s="55">
        <v>-254.23</v>
      </c>
      <c r="Y1951" s="55">
        <v>0</v>
      </c>
      <c r="Z1951" s="61">
        <f t="shared" si="99"/>
        <v>0</v>
      </c>
      <c r="AA1951" s="59" t="e">
        <f>HLOOKUP(F1951,'HY Financials'!$4:$4,1,0)</f>
        <v>#N/A</v>
      </c>
    </row>
    <row r="1952" spans="1:28">
      <c r="A1952" s="60" t="str">
        <f>IFERROR(VLOOKUP(J1952,'TB mapping'!A:D,4,0),0)</f>
        <v>Ignore</v>
      </c>
      <c r="B1952" s="60" t="str">
        <f>IFERROR(VLOOKUP(J1952,'TB mapping'!A:C,3,0),0)</f>
        <v>Ignore</v>
      </c>
      <c r="C1952" s="60" t="str">
        <f t="shared" si="97"/>
        <v>HFT130Ignore</v>
      </c>
      <c r="D1952" s="60" t="str">
        <f t="shared" si="98"/>
        <v>HFT130Ignore</v>
      </c>
      <c r="E1952" s="54" t="s">
        <v>790</v>
      </c>
      <c r="F1952" s="54" t="s">
        <v>291</v>
      </c>
      <c r="G1952" s="54" t="s">
        <v>593</v>
      </c>
      <c r="H1952" s="55">
        <v>212000</v>
      </c>
      <c r="I1952" s="54" t="s">
        <v>809</v>
      </c>
      <c r="J1952" s="55">
        <v>212255</v>
      </c>
      <c r="K1952" s="55">
        <v>0</v>
      </c>
      <c r="L1952" s="54" t="s">
        <v>815</v>
      </c>
      <c r="M1952" s="54" t="s">
        <v>793</v>
      </c>
      <c r="N1952" s="55">
        <v>0</v>
      </c>
      <c r="O1952" s="55">
        <v>41169.99</v>
      </c>
      <c r="P1952" s="55">
        <v>0</v>
      </c>
      <c r="Q1952" s="55">
        <v>0</v>
      </c>
      <c r="R1952" s="55">
        <v>0</v>
      </c>
      <c r="S1952" s="55">
        <v>41169.99</v>
      </c>
      <c r="T1952" s="55">
        <v>0</v>
      </c>
      <c r="U1952" s="55">
        <v>41169.99</v>
      </c>
      <c r="V1952" s="55">
        <v>0</v>
      </c>
      <c r="W1952" s="55">
        <v>0</v>
      </c>
      <c r="X1952" s="55">
        <v>0</v>
      </c>
      <c r="Y1952" s="55">
        <v>41169.99</v>
      </c>
      <c r="Z1952" s="61">
        <f t="shared" si="99"/>
        <v>0</v>
      </c>
      <c r="AA1952" s="59" t="e">
        <f>HLOOKUP(F1952,'HY Financials'!$4:$4,1,0)</f>
        <v>#N/A</v>
      </c>
    </row>
    <row r="1953" spans="1:27">
      <c r="A1953" s="60" t="str">
        <f>IFERROR(VLOOKUP(J1953,'TB mapping'!A:D,4,0),0)</f>
        <v>Ignore</v>
      </c>
      <c r="B1953" s="60" t="str">
        <f>IFERROR(VLOOKUP(J1953,'TB mapping'!A:C,3,0),0)</f>
        <v>Ignore</v>
      </c>
      <c r="C1953" s="60" t="str">
        <f t="shared" si="97"/>
        <v>HFT130Ignore</v>
      </c>
      <c r="D1953" s="60" t="str">
        <f t="shared" si="98"/>
        <v>HFT130Ignore</v>
      </c>
      <c r="E1953" s="54" t="s">
        <v>790</v>
      </c>
      <c r="F1953" s="54" t="s">
        <v>291</v>
      </c>
      <c r="G1953" s="54" t="s">
        <v>593</v>
      </c>
      <c r="H1953" s="55">
        <v>212000</v>
      </c>
      <c r="I1953" s="54" t="s">
        <v>809</v>
      </c>
      <c r="J1953" s="55">
        <v>212257</v>
      </c>
      <c r="K1953" s="55">
        <v>0</v>
      </c>
      <c r="L1953" s="54" t="s">
        <v>816</v>
      </c>
      <c r="M1953" s="54" t="s">
        <v>793</v>
      </c>
      <c r="N1953" s="55">
        <v>-37639.24</v>
      </c>
      <c r="O1953" s="55">
        <v>0</v>
      </c>
      <c r="P1953" s="55">
        <v>0</v>
      </c>
      <c r="Q1953" s="55">
        <v>0</v>
      </c>
      <c r="R1953" s="55">
        <v>-37639.24</v>
      </c>
      <c r="S1953" s="55">
        <v>0</v>
      </c>
      <c r="T1953" s="55">
        <v>-37639.24</v>
      </c>
      <c r="U1953" s="55">
        <v>0</v>
      </c>
      <c r="V1953" s="55">
        <v>0</v>
      </c>
      <c r="W1953" s="55">
        <v>0</v>
      </c>
      <c r="X1953" s="55">
        <v>-37639.24</v>
      </c>
      <c r="Y1953" s="55">
        <v>0</v>
      </c>
      <c r="Z1953" s="61">
        <f t="shared" si="99"/>
        <v>0</v>
      </c>
      <c r="AA1953" s="59" t="e">
        <f>HLOOKUP(F1953,'HY Financials'!$4:$4,1,0)</f>
        <v>#N/A</v>
      </c>
    </row>
    <row r="1954" spans="1:27">
      <c r="A1954" s="60" t="str">
        <f>IFERROR(VLOOKUP(J1954,'TB mapping'!A:D,4,0),0)</f>
        <v>Ignore</v>
      </c>
      <c r="B1954" s="60" t="str">
        <f>IFERROR(VLOOKUP(J1954,'TB mapping'!A:C,3,0),0)</f>
        <v>Ignore</v>
      </c>
      <c r="C1954" s="60" t="str">
        <f t="shared" si="97"/>
        <v>HFT130Ignore</v>
      </c>
      <c r="D1954" s="60" t="str">
        <f t="shared" si="98"/>
        <v>HFT130Ignore</v>
      </c>
      <c r="E1954" s="54" t="s">
        <v>790</v>
      </c>
      <c r="F1954" s="54" t="s">
        <v>291</v>
      </c>
      <c r="G1954" s="54" t="s">
        <v>593</v>
      </c>
      <c r="H1954" s="55">
        <v>212000</v>
      </c>
      <c r="I1954" s="54" t="s">
        <v>809</v>
      </c>
      <c r="J1954" s="55">
        <v>213155</v>
      </c>
      <c r="K1954" s="55">
        <v>0</v>
      </c>
      <c r="L1954" s="54" t="s">
        <v>1483</v>
      </c>
      <c r="M1954" s="54" t="s">
        <v>793</v>
      </c>
      <c r="N1954" s="55">
        <v>0</v>
      </c>
      <c r="O1954" s="55">
        <v>11000</v>
      </c>
      <c r="P1954" s="55">
        <v>0</v>
      </c>
      <c r="Q1954" s="55">
        <v>0</v>
      </c>
      <c r="R1954" s="55">
        <v>0</v>
      </c>
      <c r="S1954" s="55">
        <v>11000</v>
      </c>
      <c r="T1954" s="55">
        <v>0</v>
      </c>
      <c r="U1954" s="55">
        <v>11000</v>
      </c>
      <c r="V1954" s="55">
        <v>0</v>
      </c>
      <c r="W1954" s="55">
        <v>0</v>
      </c>
      <c r="X1954" s="55">
        <v>0</v>
      </c>
      <c r="Y1954" s="55">
        <v>11000</v>
      </c>
      <c r="Z1954" s="61">
        <f t="shared" si="99"/>
        <v>0</v>
      </c>
      <c r="AA1954" s="59" t="e">
        <f>HLOOKUP(F1954,'HY Financials'!$4:$4,1,0)</f>
        <v>#N/A</v>
      </c>
    </row>
    <row r="1955" spans="1:27">
      <c r="A1955" s="60" t="str">
        <f>IFERROR(VLOOKUP(J1955,'TB mapping'!A:D,4,0),0)</f>
        <v>Ignore</v>
      </c>
      <c r="B1955" s="60" t="str">
        <f>IFERROR(VLOOKUP(J1955,'TB mapping'!A:C,3,0),0)</f>
        <v>Ignore</v>
      </c>
      <c r="C1955" s="60" t="str">
        <f t="shared" si="97"/>
        <v>HFT130Ignore</v>
      </c>
      <c r="D1955" s="60" t="str">
        <f t="shared" si="98"/>
        <v>HFT130Ignore</v>
      </c>
      <c r="E1955" s="54" t="s">
        <v>790</v>
      </c>
      <c r="F1955" s="54" t="s">
        <v>291</v>
      </c>
      <c r="G1955" s="54" t="s">
        <v>593</v>
      </c>
      <c r="H1955" s="55">
        <v>213000</v>
      </c>
      <c r="I1955" s="54" t="s">
        <v>819</v>
      </c>
      <c r="J1955" s="55">
        <v>213143</v>
      </c>
      <c r="K1955" s="55">
        <v>0</v>
      </c>
      <c r="L1955" s="54" t="s">
        <v>820</v>
      </c>
      <c r="M1955" s="54" t="s">
        <v>793</v>
      </c>
      <c r="N1955" s="55">
        <v>0</v>
      </c>
      <c r="O1955" s="55">
        <v>20000</v>
      </c>
      <c r="P1955" s="55">
        <v>-21413.82</v>
      </c>
      <c r="Q1955" s="55">
        <v>0</v>
      </c>
      <c r="R1955" s="55">
        <v>-1413.82</v>
      </c>
      <c r="S1955" s="55">
        <v>0</v>
      </c>
      <c r="T1955" s="55">
        <v>0</v>
      </c>
      <c r="U1955" s="55">
        <v>20000</v>
      </c>
      <c r="V1955" s="55">
        <v>-21413.82</v>
      </c>
      <c r="W1955" s="55">
        <v>0</v>
      </c>
      <c r="X1955" s="55">
        <v>-1413.82</v>
      </c>
      <c r="Y1955" s="55">
        <v>0</v>
      </c>
      <c r="Z1955" s="61">
        <f t="shared" si="99"/>
        <v>-2.1413819999999998E-3</v>
      </c>
      <c r="AA1955" s="59" t="e">
        <f>HLOOKUP(F1955,'HY Financials'!$4:$4,1,0)</f>
        <v>#N/A</v>
      </c>
    </row>
    <row r="1956" spans="1:27">
      <c r="A1956" s="60">
        <f>IFERROR(VLOOKUP(J1956,'TB mapping'!A:D,4,0),0)</f>
        <v>0</v>
      </c>
      <c r="B1956" s="60">
        <f>IFERROR(VLOOKUP(J1956,'TB mapping'!A:C,3,0),0)</f>
        <v>0</v>
      </c>
      <c r="C1956" s="60" t="str">
        <f t="shared" si="97"/>
        <v>HFT1300</v>
      </c>
      <c r="D1956" s="60" t="str">
        <f t="shared" si="98"/>
        <v>HFT1300</v>
      </c>
      <c r="E1956" s="54" t="s">
        <v>790</v>
      </c>
      <c r="F1956" s="54" t="s">
        <v>291</v>
      </c>
      <c r="G1956" s="54" t="s">
        <v>593</v>
      </c>
      <c r="H1956" s="55">
        <v>213000</v>
      </c>
      <c r="I1956" s="54" t="s">
        <v>819</v>
      </c>
      <c r="J1956" s="55">
        <v>213173</v>
      </c>
      <c r="K1956" s="55">
        <v>0</v>
      </c>
      <c r="L1956" s="54" t="s">
        <v>2072</v>
      </c>
      <c r="M1956" s="54" t="s">
        <v>793</v>
      </c>
      <c r="N1956" s="55">
        <v>0</v>
      </c>
      <c r="O1956" s="55">
        <v>3600</v>
      </c>
      <c r="P1956" s="55">
        <v>-3854.49</v>
      </c>
      <c r="Q1956" s="55">
        <v>0</v>
      </c>
      <c r="R1956" s="55">
        <v>-254.49</v>
      </c>
      <c r="S1956" s="55">
        <v>0</v>
      </c>
      <c r="T1956" s="55">
        <v>0</v>
      </c>
      <c r="U1956" s="55">
        <v>3600</v>
      </c>
      <c r="V1956" s="55">
        <v>-3854.49</v>
      </c>
      <c r="W1956" s="55">
        <v>0</v>
      </c>
      <c r="X1956" s="55">
        <v>-254.49</v>
      </c>
      <c r="Y1956" s="55">
        <v>0</v>
      </c>
      <c r="Z1956" s="61">
        <f t="shared" si="99"/>
        <v>-3.85449E-4</v>
      </c>
      <c r="AA1956" s="59" t="e">
        <f>HLOOKUP(F1956,'HY Financials'!$4:$4,1,0)</f>
        <v>#N/A</v>
      </c>
    </row>
    <row r="1957" spans="1:27">
      <c r="A1957" s="60" t="str">
        <f>IFERROR(VLOOKUP(J1957,'TB mapping'!A:D,4,0),0)</f>
        <v>Ignore</v>
      </c>
      <c r="B1957" s="60" t="str">
        <f>IFERROR(VLOOKUP(J1957,'TB mapping'!A:C,3,0),0)</f>
        <v>Ignore</v>
      </c>
      <c r="C1957" s="60" t="str">
        <f t="shared" si="97"/>
        <v>HFT130Ignore</v>
      </c>
      <c r="D1957" s="60" t="str">
        <f t="shared" si="98"/>
        <v>HFT130Ignore</v>
      </c>
      <c r="E1957" s="54" t="s">
        <v>790</v>
      </c>
      <c r="F1957" s="54" t="s">
        <v>291</v>
      </c>
      <c r="G1957" s="54" t="s">
        <v>593</v>
      </c>
      <c r="H1957" s="55">
        <v>213000</v>
      </c>
      <c r="I1957" s="54" t="s">
        <v>819</v>
      </c>
      <c r="J1957" s="55">
        <v>213504</v>
      </c>
      <c r="K1957" s="55">
        <v>0</v>
      </c>
      <c r="L1957" s="54" t="s">
        <v>822</v>
      </c>
      <c r="M1957" s="54" t="s">
        <v>793</v>
      </c>
      <c r="N1957" s="55">
        <v>0</v>
      </c>
      <c r="O1957" s="55">
        <v>17316.59</v>
      </c>
      <c r="P1957" s="55">
        <v>0</v>
      </c>
      <c r="Q1957" s="55">
        <v>0</v>
      </c>
      <c r="R1957" s="55">
        <v>0</v>
      </c>
      <c r="S1957" s="55">
        <v>17316.59</v>
      </c>
      <c r="T1957" s="55">
        <v>0</v>
      </c>
      <c r="U1957" s="55">
        <v>17316.59</v>
      </c>
      <c r="V1957" s="55">
        <v>0</v>
      </c>
      <c r="W1957" s="55">
        <v>0</v>
      </c>
      <c r="X1957" s="55">
        <v>0</v>
      </c>
      <c r="Y1957" s="55">
        <v>17316.59</v>
      </c>
      <c r="Z1957" s="61">
        <f t="shared" si="99"/>
        <v>0</v>
      </c>
      <c r="AA1957" s="59" t="e">
        <f>HLOOKUP(F1957,'HY Financials'!$4:$4,1,0)</f>
        <v>#N/A</v>
      </c>
    </row>
    <row r="1958" spans="1:27">
      <c r="A1958" s="60" t="str">
        <f>IFERROR(VLOOKUP(J1958,'TB mapping'!A:D,4,0),0)</f>
        <v>Ignore</v>
      </c>
      <c r="B1958" s="60" t="str">
        <f>IFERROR(VLOOKUP(J1958,'TB mapping'!A:C,3,0),0)</f>
        <v>Ignore</v>
      </c>
      <c r="C1958" s="60" t="str">
        <f t="shared" si="97"/>
        <v>HFT130Ignore</v>
      </c>
      <c r="D1958" s="60" t="str">
        <f t="shared" si="98"/>
        <v>HFT130Ignore</v>
      </c>
      <c r="E1958" s="54" t="s">
        <v>790</v>
      </c>
      <c r="F1958" s="54" t="s">
        <v>291</v>
      </c>
      <c r="G1958" s="54" t="s">
        <v>593</v>
      </c>
      <c r="H1958" s="55">
        <v>303000</v>
      </c>
      <c r="I1958" s="54" t="s">
        <v>825</v>
      </c>
      <c r="J1958" s="55">
        <v>303207</v>
      </c>
      <c r="K1958" s="55">
        <v>0</v>
      </c>
      <c r="L1958" s="54" t="s">
        <v>826</v>
      </c>
      <c r="M1958" s="54" t="s">
        <v>793</v>
      </c>
      <c r="N1958" s="55">
        <v>-34594989.57</v>
      </c>
      <c r="O1958" s="55">
        <v>0</v>
      </c>
      <c r="P1958" s="55">
        <v>0</v>
      </c>
      <c r="Q1958" s="55">
        <v>0</v>
      </c>
      <c r="R1958" s="55">
        <v>-34594989.57</v>
      </c>
      <c r="S1958" s="55">
        <v>0</v>
      </c>
      <c r="T1958" s="55">
        <v>-34594989.57</v>
      </c>
      <c r="U1958" s="55">
        <v>0</v>
      </c>
      <c r="V1958" s="55">
        <v>0</v>
      </c>
      <c r="W1958" s="55">
        <v>0</v>
      </c>
      <c r="X1958" s="55">
        <v>-34594989.57</v>
      </c>
      <c r="Y1958" s="55">
        <v>0</v>
      </c>
      <c r="Z1958" s="61">
        <f t="shared" si="99"/>
        <v>0</v>
      </c>
      <c r="AA1958" s="59" t="e">
        <f>HLOOKUP(F1958,'HY Financials'!$4:$4,1,0)</f>
        <v>#N/A</v>
      </c>
    </row>
    <row r="1959" spans="1:27">
      <c r="A1959" s="60" t="str">
        <f>IFERROR(VLOOKUP(J1959,'TB mapping'!A:D,4,0),0)</f>
        <v>Ignore</v>
      </c>
      <c r="B1959" s="60" t="str">
        <f>IFERROR(VLOOKUP(J1959,'TB mapping'!A:C,3,0),0)</f>
        <v>Ignore</v>
      </c>
      <c r="C1959" s="60" t="str">
        <f t="shared" si="97"/>
        <v>HFT130Ignore</v>
      </c>
      <c r="D1959" s="60" t="str">
        <f t="shared" si="98"/>
        <v>HFT130Ignore</v>
      </c>
      <c r="E1959" s="54" t="s">
        <v>790</v>
      </c>
      <c r="F1959" s="54" t="s">
        <v>291</v>
      </c>
      <c r="G1959" s="54" t="s">
        <v>593</v>
      </c>
      <c r="H1959" s="55">
        <v>303000</v>
      </c>
      <c r="I1959" s="54" t="s">
        <v>825</v>
      </c>
      <c r="J1959" s="55">
        <v>303245</v>
      </c>
      <c r="K1959" s="55">
        <v>0</v>
      </c>
      <c r="L1959" s="54" t="s">
        <v>880</v>
      </c>
      <c r="M1959" s="54" t="s">
        <v>793</v>
      </c>
      <c r="N1959" s="55">
        <v>-22160262.449999999</v>
      </c>
      <c r="O1959" s="55">
        <v>0</v>
      </c>
      <c r="P1959" s="55">
        <v>0</v>
      </c>
      <c r="Q1959" s="55">
        <v>0</v>
      </c>
      <c r="R1959" s="55">
        <v>-22160262.449999999</v>
      </c>
      <c r="S1959" s="55">
        <v>0</v>
      </c>
      <c r="T1959" s="55">
        <v>-22160262.449999999</v>
      </c>
      <c r="U1959" s="55">
        <v>0</v>
      </c>
      <c r="V1959" s="55">
        <v>0</v>
      </c>
      <c r="W1959" s="55">
        <v>0</v>
      </c>
      <c r="X1959" s="55">
        <v>-22160262.449999999</v>
      </c>
      <c r="Y1959" s="55">
        <v>0</v>
      </c>
      <c r="Z1959" s="61">
        <f t="shared" si="99"/>
        <v>0</v>
      </c>
      <c r="AA1959" s="59" t="e">
        <f>HLOOKUP(F1959,'HY Financials'!$4:$4,1,0)</f>
        <v>#N/A</v>
      </c>
    </row>
    <row r="1960" spans="1:27">
      <c r="A1960" s="60" t="str">
        <f>IFERROR(VLOOKUP(J1960,'TB mapping'!A:D,4,0),0)</f>
        <v>Ignore</v>
      </c>
      <c r="B1960" s="60" t="str">
        <f>IFERROR(VLOOKUP(J1960,'TB mapping'!A:C,3,0),0)</f>
        <v>Ignore</v>
      </c>
      <c r="C1960" s="60" t="str">
        <f t="shared" si="97"/>
        <v>HFT130Ignore</v>
      </c>
      <c r="D1960" s="60" t="str">
        <f t="shared" si="98"/>
        <v>HFT130Ignore</v>
      </c>
      <c r="E1960" s="54" t="s">
        <v>790</v>
      </c>
      <c r="F1960" s="54" t="s">
        <v>291</v>
      </c>
      <c r="G1960" s="54" t="s">
        <v>593</v>
      </c>
      <c r="H1960" s="55">
        <v>303000</v>
      </c>
      <c r="I1960" s="54" t="s">
        <v>825</v>
      </c>
      <c r="J1960" s="55">
        <v>390000</v>
      </c>
      <c r="K1960" s="55">
        <v>0</v>
      </c>
      <c r="L1960" s="54" t="s">
        <v>827</v>
      </c>
      <c r="M1960" s="54" t="s">
        <v>793</v>
      </c>
      <c r="N1960" s="55">
        <v>0</v>
      </c>
      <c r="O1960" s="55">
        <v>57771459.880000003</v>
      </c>
      <c r="P1960" s="55">
        <v>0</v>
      </c>
      <c r="Q1960" s="55">
        <v>0</v>
      </c>
      <c r="R1960" s="55">
        <v>0</v>
      </c>
      <c r="S1960" s="55">
        <v>57771459.880000003</v>
      </c>
      <c r="T1960" s="55">
        <v>0</v>
      </c>
      <c r="U1960" s="55">
        <v>57771459.880000003</v>
      </c>
      <c r="V1960" s="55">
        <v>0</v>
      </c>
      <c r="W1960" s="55">
        <v>0</v>
      </c>
      <c r="X1960" s="55">
        <v>0</v>
      </c>
      <c r="Y1960" s="55">
        <v>57771459.880000003</v>
      </c>
      <c r="Z1960" s="61">
        <f t="shared" si="99"/>
        <v>0</v>
      </c>
      <c r="AA1960" s="59" t="e">
        <f>HLOOKUP(F1960,'HY Financials'!$4:$4,1,0)</f>
        <v>#N/A</v>
      </c>
    </row>
    <row r="1961" spans="1:27">
      <c r="A1961" s="60" t="str">
        <f>IFERROR(VLOOKUP(J1961,'TB mapping'!A:D,4,0),0)</f>
        <v>Ignore</v>
      </c>
      <c r="B1961" s="60" t="str">
        <f>IFERROR(VLOOKUP(J1961,'TB mapping'!A:C,3,0),0)</f>
        <v>Ignore</v>
      </c>
      <c r="C1961" s="60" t="str">
        <f t="shared" si="97"/>
        <v>HFT130Ignore</v>
      </c>
      <c r="D1961" s="60" t="str">
        <f t="shared" si="98"/>
        <v>HFT130Ignore</v>
      </c>
      <c r="E1961" s="54" t="s">
        <v>790</v>
      </c>
      <c r="F1961" s="54" t="s">
        <v>291</v>
      </c>
      <c r="G1961" s="54" t="s">
        <v>593</v>
      </c>
      <c r="H1961" s="55">
        <v>303000</v>
      </c>
      <c r="I1961" s="54" t="s">
        <v>825</v>
      </c>
      <c r="J1961" s="55">
        <v>390405</v>
      </c>
      <c r="K1961" s="55">
        <v>0</v>
      </c>
      <c r="L1961" s="54" t="s">
        <v>828</v>
      </c>
      <c r="M1961" s="54" t="s">
        <v>793</v>
      </c>
      <c r="N1961" s="55">
        <v>-1084894.4099999999</v>
      </c>
      <c r="O1961" s="55">
        <v>0</v>
      </c>
      <c r="P1961" s="55">
        <v>0</v>
      </c>
      <c r="Q1961" s="55">
        <v>0</v>
      </c>
      <c r="R1961" s="55">
        <v>-1084894.4099999999</v>
      </c>
      <c r="S1961" s="55">
        <v>0</v>
      </c>
      <c r="T1961" s="55">
        <v>-1084894.4099999999</v>
      </c>
      <c r="U1961" s="55">
        <v>0</v>
      </c>
      <c r="V1961" s="55">
        <v>0</v>
      </c>
      <c r="W1961" s="55">
        <v>0</v>
      </c>
      <c r="X1961" s="55">
        <v>-1084894.4099999999</v>
      </c>
      <c r="Y1961" s="55">
        <v>0</v>
      </c>
      <c r="Z1961" s="61">
        <f t="shared" si="99"/>
        <v>0</v>
      </c>
      <c r="AA1961" s="59" t="e">
        <f>HLOOKUP(F1961,'HY Financials'!$4:$4,1,0)</f>
        <v>#N/A</v>
      </c>
    </row>
    <row r="1962" spans="1:27">
      <c r="A1962" s="60" t="str">
        <f>IFERROR(VLOOKUP(J1962,'TB mapping'!A:D,4,0),0)</f>
        <v>Ignore</v>
      </c>
      <c r="B1962" s="60" t="str">
        <f>IFERROR(VLOOKUP(J1962,'TB mapping'!A:C,3,0),0)</f>
        <v>Ignore</v>
      </c>
      <c r="C1962" s="60" t="str">
        <f t="shared" si="97"/>
        <v>HFT130Ignore</v>
      </c>
      <c r="D1962" s="60" t="str">
        <f t="shared" si="98"/>
        <v>HFT130Ignore</v>
      </c>
      <c r="E1962" s="54" t="s">
        <v>790</v>
      </c>
      <c r="F1962" s="54" t="s">
        <v>291</v>
      </c>
      <c r="G1962" s="54" t="s">
        <v>593</v>
      </c>
      <c r="H1962" s="55">
        <v>303000</v>
      </c>
      <c r="I1962" s="54" t="s">
        <v>825</v>
      </c>
      <c r="J1962" s="55">
        <v>390407</v>
      </c>
      <c r="K1962" s="55">
        <v>0</v>
      </c>
      <c r="L1962" s="54" t="s">
        <v>829</v>
      </c>
      <c r="M1962" s="54" t="s">
        <v>793</v>
      </c>
      <c r="N1962" s="55">
        <v>0</v>
      </c>
      <c r="O1962" s="55">
        <v>0.9</v>
      </c>
      <c r="P1962" s="55">
        <v>0</v>
      </c>
      <c r="Q1962" s="55">
        <v>0</v>
      </c>
      <c r="R1962" s="55">
        <v>0</v>
      </c>
      <c r="S1962" s="55">
        <v>0.9</v>
      </c>
      <c r="T1962" s="55">
        <v>0</v>
      </c>
      <c r="U1962" s="55">
        <v>0.9</v>
      </c>
      <c r="V1962" s="55">
        <v>0</v>
      </c>
      <c r="W1962" s="55">
        <v>0</v>
      </c>
      <c r="X1962" s="55">
        <v>0</v>
      </c>
      <c r="Y1962" s="55">
        <v>0.9</v>
      </c>
      <c r="Z1962" s="61">
        <f t="shared" si="99"/>
        <v>0</v>
      </c>
      <c r="AA1962" s="59" t="e">
        <f>HLOOKUP(F1962,'HY Financials'!$4:$4,1,0)</f>
        <v>#N/A</v>
      </c>
    </row>
    <row r="1963" spans="1:27">
      <c r="A1963" s="60" t="str">
        <f>IFERROR(VLOOKUP(J1963,'TB mapping'!A:D,4,0),0)</f>
        <v>Ignore</v>
      </c>
      <c r="B1963" s="60" t="str">
        <f>IFERROR(VLOOKUP(J1963,'TB mapping'!A:C,3,0),0)</f>
        <v>Ignore</v>
      </c>
      <c r="C1963" s="60" t="str">
        <f t="shared" si="97"/>
        <v>HFT130Ignore</v>
      </c>
      <c r="D1963" s="60" t="str">
        <f t="shared" si="98"/>
        <v>HFT130Ignore</v>
      </c>
      <c r="E1963" s="54" t="s">
        <v>790</v>
      </c>
      <c r="F1963" s="54" t="s">
        <v>291</v>
      </c>
      <c r="G1963" s="54" t="s">
        <v>593</v>
      </c>
      <c r="H1963" s="55">
        <v>303000</v>
      </c>
      <c r="I1963" s="54" t="s">
        <v>825</v>
      </c>
      <c r="J1963" s="55">
        <v>390409</v>
      </c>
      <c r="K1963" s="55">
        <v>0</v>
      </c>
      <c r="L1963" s="54" t="s">
        <v>830</v>
      </c>
      <c r="M1963" s="54" t="s">
        <v>793</v>
      </c>
      <c r="N1963" s="55">
        <v>-0.9</v>
      </c>
      <c r="O1963" s="55">
        <v>0</v>
      </c>
      <c r="P1963" s="55">
        <v>0</v>
      </c>
      <c r="Q1963" s="55">
        <v>0</v>
      </c>
      <c r="R1963" s="55">
        <v>-0.9</v>
      </c>
      <c r="S1963" s="55">
        <v>0</v>
      </c>
      <c r="T1963" s="55">
        <v>-0.9</v>
      </c>
      <c r="U1963" s="55">
        <v>0</v>
      </c>
      <c r="V1963" s="55">
        <v>0</v>
      </c>
      <c r="W1963" s="55">
        <v>0</v>
      </c>
      <c r="X1963" s="55">
        <v>-0.9</v>
      </c>
      <c r="Y1963" s="55">
        <v>0</v>
      </c>
      <c r="Z1963" s="61">
        <f t="shared" si="99"/>
        <v>0</v>
      </c>
      <c r="AA1963" s="59" t="e">
        <f>HLOOKUP(F1963,'HY Financials'!$4:$4,1,0)</f>
        <v>#N/A</v>
      </c>
    </row>
    <row r="1964" spans="1:27">
      <c r="A1964" s="60">
        <f>IFERROR(VLOOKUP(J1964,'TB mapping'!A:D,4,0),0)</f>
        <v>0</v>
      </c>
      <c r="B1964" s="60">
        <f>IFERROR(VLOOKUP(J1964,'TB mapping'!A:C,3,0),0)</f>
        <v>5.2</v>
      </c>
      <c r="C1964" s="60" t="str">
        <f t="shared" si="97"/>
        <v>HFT1300</v>
      </c>
      <c r="D1964" s="60" t="str">
        <f t="shared" si="98"/>
        <v>HFT1305.2</v>
      </c>
      <c r="E1964" s="54" t="s">
        <v>790</v>
      </c>
      <c r="F1964" s="54" t="s">
        <v>291</v>
      </c>
      <c r="G1964" s="54" t="s">
        <v>593</v>
      </c>
      <c r="H1964" s="55">
        <v>450000</v>
      </c>
      <c r="I1964" s="54" t="s">
        <v>834</v>
      </c>
      <c r="J1964" s="55">
        <v>452229</v>
      </c>
      <c r="K1964" s="55">
        <v>0</v>
      </c>
      <c r="L1964" s="54" t="s">
        <v>837</v>
      </c>
      <c r="M1964" s="54" t="s">
        <v>793</v>
      </c>
      <c r="N1964" s="55">
        <v>-471.17</v>
      </c>
      <c r="O1964" s="55">
        <v>0</v>
      </c>
      <c r="P1964" s="55">
        <v>0</v>
      </c>
      <c r="Q1964" s="55">
        <v>0</v>
      </c>
      <c r="R1964" s="55">
        <v>-471.17</v>
      </c>
      <c r="S1964" s="55">
        <v>0</v>
      </c>
      <c r="T1964" s="55">
        <v>-471.17</v>
      </c>
      <c r="U1964" s="55">
        <v>0</v>
      </c>
      <c r="V1964" s="55">
        <v>0</v>
      </c>
      <c r="W1964" s="55">
        <v>0</v>
      </c>
      <c r="X1964" s="55">
        <v>-471.17</v>
      </c>
      <c r="Y1964" s="55">
        <v>0</v>
      </c>
      <c r="Z1964" s="61">
        <f t="shared" si="99"/>
        <v>0</v>
      </c>
      <c r="AA1964" s="59" t="e">
        <f>HLOOKUP(F1964,'HY Financials'!$4:$4,1,0)</f>
        <v>#N/A</v>
      </c>
    </row>
    <row r="1965" spans="1:27">
      <c r="A1965" s="60">
        <f>IFERROR(VLOOKUP(J1965,'TB mapping'!A:D,4,0),0)</f>
        <v>0</v>
      </c>
      <c r="B1965" s="60">
        <f>IFERROR(VLOOKUP(J1965,'TB mapping'!A:C,3,0),0)</f>
        <v>5.2</v>
      </c>
      <c r="C1965" s="60" t="str">
        <f t="shared" si="97"/>
        <v>HFT1300</v>
      </c>
      <c r="D1965" s="60" t="str">
        <f t="shared" si="98"/>
        <v>HFT1305.2</v>
      </c>
      <c r="E1965" s="54" t="s">
        <v>790</v>
      </c>
      <c r="F1965" s="54" t="s">
        <v>291</v>
      </c>
      <c r="G1965" s="54" t="s">
        <v>593</v>
      </c>
      <c r="H1965" s="55">
        <v>450000</v>
      </c>
      <c r="I1965" s="54" t="s">
        <v>834</v>
      </c>
      <c r="J1965" s="55">
        <v>452230</v>
      </c>
      <c r="K1965" s="55">
        <v>0</v>
      </c>
      <c r="L1965" s="54" t="s">
        <v>838</v>
      </c>
      <c r="M1965" s="54" t="s">
        <v>793</v>
      </c>
      <c r="N1965" s="55">
        <v>0</v>
      </c>
      <c r="O1965" s="55">
        <v>101696.8</v>
      </c>
      <c r="P1965" s="55">
        <v>0</v>
      </c>
      <c r="Q1965" s="55">
        <v>0</v>
      </c>
      <c r="R1965" s="55">
        <v>0</v>
      </c>
      <c r="S1965" s="55">
        <v>101696.8</v>
      </c>
      <c r="T1965" s="55">
        <v>0</v>
      </c>
      <c r="U1965" s="55">
        <v>101696.8</v>
      </c>
      <c r="V1965" s="55">
        <v>0</v>
      </c>
      <c r="W1965" s="55">
        <v>0</v>
      </c>
      <c r="X1965" s="55">
        <v>0</v>
      </c>
      <c r="Y1965" s="55">
        <v>101696.8</v>
      </c>
      <c r="Z1965" s="61">
        <f t="shared" si="99"/>
        <v>0</v>
      </c>
      <c r="AA1965" s="59" t="e">
        <f>HLOOKUP(F1965,'HY Financials'!$4:$4,1,0)</f>
        <v>#N/A</v>
      </c>
    </row>
    <row r="1966" spans="1:27">
      <c r="A1966" s="60">
        <f>IFERROR(VLOOKUP(J1966,'TB mapping'!A:D,4,0),0)</f>
        <v>0</v>
      </c>
      <c r="B1966" s="60">
        <f>IFERROR(VLOOKUP(J1966,'TB mapping'!A:C,3,0),0)</f>
        <v>5.2</v>
      </c>
      <c r="C1966" s="60" t="str">
        <f t="shared" si="97"/>
        <v>HFT1300</v>
      </c>
      <c r="D1966" s="60" t="str">
        <f t="shared" si="98"/>
        <v>HFT1305.2</v>
      </c>
      <c r="E1966" s="54" t="s">
        <v>790</v>
      </c>
      <c r="F1966" s="54" t="s">
        <v>291</v>
      </c>
      <c r="G1966" s="54" t="s">
        <v>593</v>
      </c>
      <c r="H1966" s="55">
        <v>450000</v>
      </c>
      <c r="I1966" s="54" t="s">
        <v>834</v>
      </c>
      <c r="J1966" s="55">
        <v>452247</v>
      </c>
      <c r="K1966" s="55">
        <v>0</v>
      </c>
      <c r="L1966" s="54" t="s">
        <v>1346</v>
      </c>
      <c r="M1966" s="54" t="s">
        <v>793</v>
      </c>
      <c r="N1966" s="55">
        <v>0</v>
      </c>
      <c r="O1966" s="55">
        <v>79832.39</v>
      </c>
      <c r="P1966" s="55">
        <v>0</v>
      </c>
      <c r="Q1966" s="55">
        <v>0</v>
      </c>
      <c r="R1966" s="55">
        <v>0</v>
      </c>
      <c r="S1966" s="55">
        <v>79832.39</v>
      </c>
      <c r="T1966" s="55">
        <v>0</v>
      </c>
      <c r="U1966" s="55">
        <v>79832.39</v>
      </c>
      <c r="V1966" s="55">
        <v>0</v>
      </c>
      <c r="W1966" s="55">
        <v>0</v>
      </c>
      <c r="X1966" s="55">
        <v>0</v>
      </c>
      <c r="Y1966" s="55">
        <v>79832.39</v>
      </c>
      <c r="Z1966" s="61">
        <f t="shared" si="99"/>
        <v>0</v>
      </c>
      <c r="AA1966" s="59" t="e">
        <f>HLOOKUP(F1966,'HY Financials'!$4:$4,1,0)</f>
        <v>#N/A</v>
      </c>
    </row>
    <row r="1967" spans="1:27">
      <c r="A1967" s="60">
        <f>IFERROR(VLOOKUP(J1967,'TB mapping'!A:D,4,0),0)</f>
        <v>0</v>
      </c>
      <c r="B1967" s="60">
        <f>IFERROR(VLOOKUP(J1967,'TB mapping'!A:C,3,0),0)</f>
        <v>5.5</v>
      </c>
      <c r="C1967" s="60" t="str">
        <f t="shared" si="97"/>
        <v>HFT1300</v>
      </c>
      <c r="D1967" s="60" t="str">
        <f t="shared" si="98"/>
        <v>HFT1305.5</v>
      </c>
      <c r="E1967" s="54" t="s">
        <v>790</v>
      </c>
      <c r="F1967" s="54" t="s">
        <v>291</v>
      </c>
      <c r="G1967" s="54" t="s">
        <v>593</v>
      </c>
      <c r="H1967" s="55">
        <v>460000</v>
      </c>
      <c r="I1967" s="54" t="s">
        <v>839</v>
      </c>
      <c r="J1967" s="55">
        <v>460106</v>
      </c>
      <c r="K1967" s="55">
        <v>0</v>
      </c>
      <c r="L1967" s="54" t="s">
        <v>840</v>
      </c>
      <c r="M1967" s="54" t="s">
        <v>793</v>
      </c>
      <c r="N1967" s="55">
        <v>0</v>
      </c>
      <c r="O1967" s="55">
        <v>111.63</v>
      </c>
      <c r="P1967" s="55">
        <v>0</v>
      </c>
      <c r="Q1967" s="55">
        <v>0</v>
      </c>
      <c r="R1967" s="55">
        <v>0</v>
      </c>
      <c r="S1967" s="55">
        <v>111.63</v>
      </c>
      <c r="T1967" s="55">
        <v>0</v>
      </c>
      <c r="U1967" s="55">
        <v>111.63</v>
      </c>
      <c r="V1967" s="55">
        <v>0</v>
      </c>
      <c r="W1967" s="55">
        <v>0</v>
      </c>
      <c r="X1967" s="55">
        <v>0</v>
      </c>
      <c r="Y1967" s="55">
        <v>111.63</v>
      </c>
      <c r="Z1967" s="61">
        <f t="shared" si="99"/>
        <v>0</v>
      </c>
      <c r="AA1967" s="59" t="e">
        <f>HLOOKUP(F1967,'HY Financials'!$4:$4,1,0)</f>
        <v>#N/A</v>
      </c>
    </row>
    <row r="1968" spans="1:27">
      <c r="A1968" s="60">
        <f>IFERROR(VLOOKUP(J1968,'TB mapping'!A:D,4,0),0)</f>
        <v>0</v>
      </c>
      <c r="B1968" s="60">
        <f>IFERROR(VLOOKUP(J1968,'TB mapping'!A:C,3,0),0)</f>
        <v>5.5</v>
      </c>
      <c r="C1968" s="60" t="str">
        <f t="shared" si="97"/>
        <v>HFT1300</v>
      </c>
      <c r="D1968" s="60" t="str">
        <f t="shared" si="98"/>
        <v>HFT1305.5</v>
      </c>
      <c r="E1968" s="54" t="s">
        <v>790</v>
      </c>
      <c r="F1968" s="54" t="s">
        <v>291</v>
      </c>
      <c r="G1968" s="54" t="s">
        <v>593</v>
      </c>
      <c r="H1968" s="55">
        <v>460000</v>
      </c>
      <c r="I1968" s="54" t="s">
        <v>839</v>
      </c>
      <c r="J1968" s="55">
        <v>460108</v>
      </c>
      <c r="K1968" s="55">
        <v>0</v>
      </c>
      <c r="L1968" s="54" t="s">
        <v>841</v>
      </c>
      <c r="M1968" s="54" t="s">
        <v>793</v>
      </c>
      <c r="N1968" s="55">
        <v>-0.79</v>
      </c>
      <c r="O1968" s="55">
        <v>0</v>
      </c>
      <c r="P1968" s="55">
        <v>0</v>
      </c>
      <c r="Q1968" s="55">
        <v>0</v>
      </c>
      <c r="R1968" s="55">
        <v>-0.79</v>
      </c>
      <c r="S1968" s="55">
        <v>0</v>
      </c>
      <c r="T1968" s="55">
        <v>-0.79</v>
      </c>
      <c r="U1968" s="55">
        <v>0</v>
      </c>
      <c r="V1968" s="55">
        <v>0</v>
      </c>
      <c r="W1968" s="55">
        <v>0</v>
      </c>
      <c r="X1968" s="55">
        <v>-0.79</v>
      </c>
      <c r="Y1968" s="55">
        <v>0</v>
      </c>
      <c r="Z1968" s="61">
        <f t="shared" si="99"/>
        <v>0</v>
      </c>
      <c r="AA1968" s="59" t="e">
        <f>HLOOKUP(F1968,'HY Financials'!$4:$4,1,0)</f>
        <v>#N/A</v>
      </c>
    </row>
    <row r="1969" spans="1:27">
      <c r="A1969" s="60">
        <f>IFERROR(VLOOKUP(J1969,'TB mapping'!A:D,4,0),0)</f>
        <v>0</v>
      </c>
      <c r="B1969" s="60">
        <f>IFERROR(VLOOKUP(J1969,'TB mapping'!A:C,3,0),0)</f>
        <v>5.5</v>
      </c>
      <c r="C1969" s="60" t="str">
        <f t="shared" si="97"/>
        <v>HFT1300</v>
      </c>
      <c r="D1969" s="60" t="str">
        <f t="shared" si="98"/>
        <v>HFT1305.5</v>
      </c>
      <c r="E1969" s="54" t="s">
        <v>790</v>
      </c>
      <c r="F1969" s="54" t="s">
        <v>291</v>
      </c>
      <c r="G1969" s="54" t="s">
        <v>593</v>
      </c>
      <c r="H1969" s="55">
        <v>460000</v>
      </c>
      <c r="I1969" s="54" t="s">
        <v>839</v>
      </c>
      <c r="J1969" s="55">
        <v>460143</v>
      </c>
      <c r="K1969" s="55">
        <v>0</v>
      </c>
      <c r="L1969" s="54" t="s">
        <v>1002</v>
      </c>
      <c r="M1969" s="54" t="s">
        <v>793</v>
      </c>
      <c r="N1969" s="55">
        <v>-110.84</v>
      </c>
      <c r="O1969" s="55">
        <v>0</v>
      </c>
      <c r="P1969" s="55">
        <v>0</v>
      </c>
      <c r="Q1969" s="55">
        <v>0</v>
      </c>
      <c r="R1969" s="55">
        <v>-110.84</v>
      </c>
      <c r="S1969" s="55">
        <v>0</v>
      </c>
      <c r="T1969" s="55">
        <v>-110.84</v>
      </c>
      <c r="U1969" s="55">
        <v>0</v>
      </c>
      <c r="V1969" s="55">
        <v>0</v>
      </c>
      <c r="W1969" s="55">
        <v>0</v>
      </c>
      <c r="X1969" s="55">
        <v>-110.84</v>
      </c>
      <c r="Y1969" s="55">
        <v>0</v>
      </c>
      <c r="Z1969" s="61">
        <f t="shared" si="99"/>
        <v>0</v>
      </c>
      <c r="AA1969" s="59" t="e">
        <f>HLOOKUP(F1969,'HY Financials'!$4:$4,1,0)</f>
        <v>#N/A</v>
      </c>
    </row>
    <row r="1970" spans="1:27">
      <c r="A1970" s="60">
        <f>IFERROR(VLOOKUP(J1970,'TB mapping'!A:D,4,0),0)</f>
        <v>0</v>
      </c>
      <c r="B1970" s="60">
        <f>IFERROR(VLOOKUP(J1970,'TB mapping'!A:C,3,0),0)</f>
        <v>5.3</v>
      </c>
      <c r="C1970" s="60" t="str">
        <f t="shared" si="97"/>
        <v>HFT1300</v>
      </c>
      <c r="D1970" s="60" t="str">
        <f t="shared" si="98"/>
        <v>HFT1305.3</v>
      </c>
      <c r="E1970" s="54" t="s">
        <v>790</v>
      </c>
      <c r="F1970" s="54" t="s">
        <v>291</v>
      </c>
      <c r="G1970" s="54" t="s">
        <v>593</v>
      </c>
      <c r="H1970" s="55">
        <v>510000</v>
      </c>
      <c r="I1970" s="54" t="s">
        <v>842</v>
      </c>
      <c r="J1970" s="55">
        <v>512247</v>
      </c>
      <c r="K1970" s="55">
        <v>0</v>
      </c>
      <c r="L1970" s="54" t="s">
        <v>1348</v>
      </c>
      <c r="M1970" s="54" t="s">
        <v>793</v>
      </c>
      <c r="N1970" s="55">
        <v>-134.13</v>
      </c>
      <c r="O1970" s="55">
        <v>0</v>
      </c>
      <c r="P1970" s="55">
        <v>0</v>
      </c>
      <c r="Q1970" s="55">
        <v>0</v>
      </c>
      <c r="R1970" s="55">
        <v>-134.13</v>
      </c>
      <c r="S1970" s="55">
        <v>0</v>
      </c>
      <c r="T1970" s="55">
        <v>-134.13</v>
      </c>
      <c r="U1970" s="55">
        <v>0</v>
      </c>
      <c r="V1970" s="55">
        <v>0</v>
      </c>
      <c r="W1970" s="55">
        <v>0</v>
      </c>
      <c r="X1970" s="55">
        <v>-134.13</v>
      </c>
      <c r="Y1970" s="55">
        <v>0</v>
      </c>
      <c r="Z1970" s="61">
        <f t="shared" si="99"/>
        <v>0</v>
      </c>
      <c r="AA1970" s="59" t="e">
        <f>HLOOKUP(F1970,'HY Financials'!$4:$4,1,0)</f>
        <v>#N/A</v>
      </c>
    </row>
    <row r="1971" spans="1:27">
      <c r="A1971" s="60">
        <f>IFERROR(VLOOKUP(J1971,'TB mapping'!A:D,4,0),0)</f>
        <v>0</v>
      </c>
      <c r="B1971" s="60">
        <f>IFERROR(VLOOKUP(J1971,'TB mapping'!A:C,3,0),0)</f>
        <v>6.4</v>
      </c>
      <c r="C1971" s="60" t="str">
        <f t="shared" si="97"/>
        <v>HFT1300</v>
      </c>
      <c r="D1971" s="60" t="str">
        <f t="shared" si="98"/>
        <v>HFT1306.4</v>
      </c>
      <c r="E1971" s="54" t="s">
        <v>790</v>
      </c>
      <c r="F1971" s="54" t="s">
        <v>291</v>
      </c>
      <c r="G1971" s="54" t="s">
        <v>593</v>
      </c>
      <c r="H1971" s="55">
        <v>550000</v>
      </c>
      <c r="I1971" s="54" t="s">
        <v>846</v>
      </c>
      <c r="J1971" s="392">
        <v>553117</v>
      </c>
      <c r="K1971" s="55">
        <v>0</v>
      </c>
      <c r="L1971" s="54" t="s">
        <v>848</v>
      </c>
      <c r="M1971" s="54" t="s">
        <v>793</v>
      </c>
      <c r="N1971" s="55">
        <v>-183.65</v>
      </c>
      <c r="O1971" s="55">
        <v>0</v>
      </c>
      <c r="P1971" s="55">
        <v>0</v>
      </c>
      <c r="Q1971" s="55">
        <v>0</v>
      </c>
      <c r="R1971" s="55">
        <v>-183.65</v>
      </c>
      <c r="S1971" s="55">
        <v>0</v>
      </c>
      <c r="T1971" s="55">
        <v>-183.65</v>
      </c>
      <c r="U1971" s="55">
        <v>0</v>
      </c>
      <c r="V1971" s="55">
        <v>0</v>
      </c>
      <c r="W1971" s="55">
        <v>0</v>
      </c>
      <c r="X1971" s="55">
        <v>-183.65</v>
      </c>
      <c r="Y1971" s="55">
        <v>0</v>
      </c>
      <c r="Z1971" s="61">
        <f t="shared" si="99"/>
        <v>0</v>
      </c>
      <c r="AA1971" s="59" t="e">
        <f>HLOOKUP(F1971,'HY Financials'!$4:$4,1,0)</f>
        <v>#N/A</v>
      </c>
    </row>
    <row r="1972" spans="1:27">
      <c r="A1972" s="60">
        <f>IFERROR(VLOOKUP(J1972,'TB mapping'!A:D,4,0),0)</f>
        <v>0</v>
      </c>
      <c r="B1972" s="60">
        <f>IFERROR(VLOOKUP(J1972,'TB mapping'!A:C,3,0),0)</f>
        <v>6.4</v>
      </c>
      <c r="C1972" s="60" t="str">
        <f t="shared" si="97"/>
        <v>HFT1300</v>
      </c>
      <c r="D1972" s="60" t="str">
        <f t="shared" si="98"/>
        <v>HFT1306.4</v>
      </c>
      <c r="E1972" s="54" t="s">
        <v>790</v>
      </c>
      <c r="F1972" s="54" t="s">
        <v>291</v>
      </c>
      <c r="G1972" s="54" t="s">
        <v>593</v>
      </c>
      <c r="H1972" s="55">
        <v>550000</v>
      </c>
      <c r="I1972" s="54" t="s">
        <v>846</v>
      </c>
      <c r="J1972" s="392">
        <v>553129</v>
      </c>
      <c r="K1972" s="55">
        <v>0</v>
      </c>
      <c r="L1972" s="54" t="s">
        <v>849</v>
      </c>
      <c r="M1972" s="54" t="s">
        <v>793</v>
      </c>
      <c r="N1972" s="55">
        <v>-587.97</v>
      </c>
      <c r="O1972" s="55">
        <v>0</v>
      </c>
      <c r="P1972" s="55">
        <v>0</v>
      </c>
      <c r="Q1972" s="55">
        <v>0</v>
      </c>
      <c r="R1972" s="55">
        <v>-587.97</v>
      </c>
      <c r="S1972" s="55">
        <v>0</v>
      </c>
      <c r="T1972" s="55">
        <v>-587.97</v>
      </c>
      <c r="U1972" s="55">
        <v>0</v>
      </c>
      <c r="V1972" s="55">
        <v>0</v>
      </c>
      <c r="W1972" s="55">
        <v>0</v>
      </c>
      <c r="X1972" s="55">
        <v>-587.97</v>
      </c>
      <c r="Y1972" s="55">
        <v>0</v>
      </c>
      <c r="Z1972" s="61">
        <f t="shared" si="99"/>
        <v>0</v>
      </c>
      <c r="AA1972" s="59" t="e">
        <f>HLOOKUP(F1972,'HY Financials'!$4:$4,1,0)</f>
        <v>#N/A</v>
      </c>
    </row>
    <row r="1973" spans="1:27">
      <c r="A1973" s="60">
        <f>IFERROR(VLOOKUP(J1973,'TB mapping'!A:D,4,0),0)</f>
        <v>0</v>
      </c>
      <c r="B1973" s="60">
        <f>IFERROR(VLOOKUP(J1973,'TB mapping'!A:C,3,0),0)</f>
        <v>6.4</v>
      </c>
      <c r="C1973" s="60" t="str">
        <f t="shared" si="97"/>
        <v>HFT1300</v>
      </c>
      <c r="D1973" s="60" t="str">
        <f t="shared" si="98"/>
        <v>HFT1306.4</v>
      </c>
      <c r="E1973" s="54" t="s">
        <v>790</v>
      </c>
      <c r="F1973" s="54" t="s">
        <v>291</v>
      </c>
      <c r="G1973" s="54" t="s">
        <v>593</v>
      </c>
      <c r="H1973" s="55">
        <v>550000</v>
      </c>
      <c r="I1973" s="54" t="s">
        <v>846</v>
      </c>
      <c r="J1973" s="392">
        <v>553171</v>
      </c>
      <c r="K1973" s="55">
        <v>0</v>
      </c>
      <c r="L1973" s="54" t="s">
        <v>850</v>
      </c>
      <c r="M1973" s="54" t="s">
        <v>793</v>
      </c>
      <c r="N1973" s="55">
        <v>-1424.52</v>
      </c>
      <c r="O1973" s="55">
        <v>0</v>
      </c>
      <c r="P1973" s="55">
        <v>0</v>
      </c>
      <c r="Q1973" s="55">
        <v>0</v>
      </c>
      <c r="R1973" s="55">
        <v>-1424.52</v>
      </c>
      <c r="S1973" s="55">
        <v>0</v>
      </c>
      <c r="T1973" s="55">
        <v>-1424.52</v>
      </c>
      <c r="U1973" s="55">
        <v>0</v>
      </c>
      <c r="V1973" s="55">
        <v>0</v>
      </c>
      <c r="W1973" s="55">
        <v>0</v>
      </c>
      <c r="X1973" s="55">
        <v>-1424.52</v>
      </c>
      <c r="Y1973" s="55">
        <v>0</v>
      </c>
      <c r="Z1973" s="61">
        <f t="shared" si="99"/>
        <v>0</v>
      </c>
      <c r="AA1973" s="59" t="e">
        <f>HLOOKUP(F1973,'HY Financials'!$4:$4,1,0)</f>
        <v>#N/A</v>
      </c>
    </row>
    <row r="1974" spans="1:27">
      <c r="A1974" s="60">
        <f>IFERROR(VLOOKUP(J1974,'TB mapping'!A:D,4,0),0)</f>
        <v>0</v>
      </c>
      <c r="B1974" s="60">
        <f>IFERROR(VLOOKUP(J1974,'TB mapping'!A:C,3,0),0)</f>
        <v>6.4</v>
      </c>
      <c r="C1974" s="60" t="str">
        <f t="shared" si="97"/>
        <v>HFT1300</v>
      </c>
      <c r="D1974" s="60" t="str">
        <f t="shared" si="98"/>
        <v>HFT1306.4</v>
      </c>
      <c r="E1974" s="54" t="s">
        <v>790</v>
      </c>
      <c r="F1974" s="54" t="s">
        <v>291</v>
      </c>
      <c r="G1974" s="54" t="s">
        <v>593</v>
      </c>
      <c r="H1974" s="55">
        <v>550000</v>
      </c>
      <c r="I1974" s="54" t="s">
        <v>846</v>
      </c>
      <c r="J1974" s="392">
        <v>553176</v>
      </c>
      <c r="K1974" s="55">
        <v>0</v>
      </c>
      <c r="L1974" s="54" t="s">
        <v>1486</v>
      </c>
      <c r="M1974" s="54" t="s">
        <v>793</v>
      </c>
      <c r="N1974" s="55">
        <v>-1223.06</v>
      </c>
      <c r="O1974" s="55">
        <v>0</v>
      </c>
      <c r="P1974" s="55">
        <v>0</v>
      </c>
      <c r="Q1974" s="55">
        <v>0</v>
      </c>
      <c r="R1974" s="55">
        <v>-1223.06</v>
      </c>
      <c r="S1974" s="55">
        <v>0</v>
      </c>
      <c r="T1974" s="55">
        <v>-1223.06</v>
      </c>
      <c r="U1974" s="55">
        <v>0</v>
      </c>
      <c r="V1974" s="55">
        <v>0</v>
      </c>
      <c r="W1974" s="55">
        <v>0</v>
      </c>
      <c r="X1974" s="55">
        <v>-1223.06</v>
      </c>
      <c r="Y1974" s="55">
        <v>0</v>
      </c>
      <c r="Z1974" s="61">
        <f t="shared" si="99"/>
        <v>0</v>
      </c>
      <c r="AA1974" s="59" t="e">
        <f>HLOOKUP(F1974,'HY Financials'!$4:$4,1,0)</f>
        <v>#N/A</v>
      </c>
    </row>
    <row r="1975" spans="1:27">
      <c r="A1975" s="60">
        <f>IFERROR(VLOOKUP(J1975,'TB mapping'!A:D,4,0),0)</f>
        <v>0</v>
      </c>
      <c r="B1975" s="60">
        <f>IFERROR(VLOOKUP(J1975,'TB mapping'!A:C,3,0),0)</f>
        <v>6.4</v>
      </c>
      <c r="C1975" s="60" t="str">
        <f t="shared" si="97"/>
        <v>HFT1300</v>
      </c>
      <c r="D1975" s="60" t="str">
        <f t="shared" si="98"/>
        <v>HFT1306.4</v>
      </c>
      <c r="E1975" s="54" t="s">
        <v>790</v>
      </c>
      <c r="F1975" s="54" t="s">
        <v>291</v>
      </c>
      <c r="G1975" s="54" t="s">
        <v>593</v>
      </c>
      <c r="H1975" s="55">
        <v>550000</v>
      </c>
      <c r="I1975" s="54" t="s">
        <v>846</v>
      </c>
      <c r="J1975" s="392">
        <v>553190</v>
      </c>
      <c r="K1975" s="55">
        <v>0</v>
      </c>
      <c r="L1975" s="54" t="s">
        <v>852</v>
      </c>
      <c r="M1975" s="54" t="s">
        <v>793</v>
      </c>
      <c r="N1975" s="55">
        <v>0</v>
      </c>
      <c r="O1975" s="55">
        <v>12561.78</v>
      </c>
      <c r="P1975" s="55">
        <v>0</v>
      </c>
      <c r="Q1975" s="55">
        <v>0</v>
      </c>
      <c r="R1975" s="55">
        <v>0</v>
      </c>
      <c r="S1975" s="55">
        <v>12561.78</v>
      </c>
      <c r="T1975" s="55">
        <v>0</v>
      </c>
      <c r="U1975" s="55">
        <v>12561.78</v>
      </c>
      <c r="V1975" s="55">
        <v>0</v>
      </c>
      <c r="W1975" s="55">
        <v>0</v>
      </c>
      <c r="X1975" s="55">
        <v>0</v>
      </c>
      <c r="Y1975" s="55">
        <v>12561.78</v>
      </c>
      <c r="Z1975" s="61">
        <f t="shared" si="99"/>
        <v>0</v>
      </c>
      <c r="AA1975" s="59" t="e">
        <f>HLOOKUP(F1975,'HY Financials'!$4:$4,1,0)</f>
        <v>#N/A</v>
      </c>
    </row>
    <row r="1976" spans="1:27">
      <c r="A1976" s="60">
        <f>IFERROR(VLOOKUP(J1976,'TB mapping'!A:D,4,0),0)</f>
        <v>6.1</v>
      </c>
      <c r="B1976" s="60">
        <f>IFERROR(VLOOKUP(J1976,'TB mapping'!A:C,3,0),0)</f>
        <v>6.4</v>
      </c>
      <c r="C1976" s="60" t="str">
        <f t="shared" si="97"/>
        <v>HFT1306.1</v>
      </c>
      <c r="D1976" s="60" t="str">
        <f t="shared" si="98"/>
        <v>HFT1306.4</v>
      </c>
      <c r="E1976" s="54" t="s">
        <v>790</v>
      </c>
      <c r="F1976" s="54" t="s">
        <v>291</v>
      </c>
      <c r="G1976" s="54" t="s">
        <v>593</v>
      </c>
      <c r="H1976" s="55">
        <v>550000</v>
      </c>
      <c r="I1976" s="54" t="s">
        <v>846</v>
      </c>
      <c r="J1976" s="392">
        <v>553202</v>
      </c>
      <c r="K1976" s="55">
        <v>0</v>
      </c>
      <c r="L1976" s="54" t="s">
        <v>853</v>
      </c>
      <c r="M1976" s="54" t="s">
        <v>793</v>
      </c>
      <c r="N1976" s="55">
        <v>-7742.83</v>
      </c>
      <c r="O1976" s="55">
        <v>0</v>
      </c>
      <c r="P1976" s="55">
        <v>0</v>
      </c>
      <c r="Q1976" s="55">
        <v>0</v>
      </c>
      <c r="R1976" s="55">
        <v>-7742.83</v>
      </c>
      <c r="S1976" s="55">
        <v>0</v>
      </c>
      <c r="T1976" s="55">
        <v>-7742.83</v>
      </c>
      <c r="U1976" s="55">
        <v>0</v>
      </c>
      <c r="V1976" s="55">
        <v>0</v>
      </c>
      <c r="W1976" s="55">
        <v>0</v>
      </c>
      <c r="X1976" s="55">
        <v>-7742.83</v>
      </c>
      <c r="Y1976" s="55">
        <v>0</v>
      </c>
      <c r="Z1976" s="61">
        <f t="shared" si="99"/>
        <v>0</v>
      </c>
      <c r="AA1976" s="59" t="e">
        <f>HLOOKUP(F1976,'HY Financials'!$4:$4,1,0)</f>
        <v>#N/A</v>
      </c>
    </row>
    <row r="1977" spans="1:27">
      <c r="A1977" s="60">
        <f>IFERROR(VLOOKUP(J1977,'TB mapping'!A:D,4,0),0)</f>
        <v>0</v>
      </c>
      <c r="B1977" s="60">
        <f>IFERROR(VLOOKUP(J1977,'TB mapping'!A:C,3,0),0)</f>
        <v>6.4</v>
      </c>
      <c r="C1977" s="60" t="str">
        <f t="shared" si="97"/>
        <v>HFT1300</v>
      </c>
      <c r="D1977" s="60" t="str">
        <f t="shared" si="98"/>
        <v>HFT1306.4</v>
      </c>
      <c r="E1977" s="54" t="s">
        <v>790</v>
      </c>
      <c r="F1977" s="54" t="s">
        <v>291</v>
      </c>
      <c r="G1977" s="54" t="s">
        <v>593</v>
      </c>
      <c r="H1977" s="55">
        <v>550000</v>
      </c>
      <c r="I1977" s="54" t="s">
        <v>846</v>
      </c>
      <c r="J1977" s="392">
        <v>555163</v>
      </c>
      <c r="K1977" s="55">
        <v>0</v>
      </c>
      <c r="L1977" s="54" t="s">
        <v>860</v>
      </c>
      <c r="M1977" s="54" t="s">
        <v>793</v>
      </c>
      <c r="N1977" s="55">
        <v>-16712.55</v>
      </c>
      <c r="O1977" s="55">
        <v>0</v>
      </c>
      <c r="P1977" s="55">
        <v>0</v>
      </c>
      <c r="Q1977" s="55">
        <v>0</v>
      </c>
      <c r="R1977" s="55">
        <v>-16712.55</v>
      </c>
      <c r="S1977" s="55">
        <v>0</v>
      </c>
      <c r="T1977" s="55">
        <v>-16712.55</v>
      </c>
      <c r="U1977" s="55">
        <v>0</v>
      </c>
      <c r="V1977" s="55">
        <v>0</v>
      </c>
      <c r="W1977" s="55">
        <v>0</v>
      </c>
      <c r="X1977" s="55">
        <v>-16712.55</v>
      </c>
      <c r="Y1977" s="55">
        <v>0</v>
      </c>
      <c r="Z1977" s="61">
        <f t="shared" si="99"/>
        <v>0</v>
      </c>
      <c r="AA1977" s="59" t="e">
        <f>HLOOKUP(F1977,'HY Financials'!$4:$4,1,0)</f>
        <v>#N/A</v>
      </c>
    </row>
    <row r="1978" spans="1:27">
      <c r="A1978" s="60">
        <f>IFERROR(VLOOKUP(J1978,'TB mapping'!A:D,4,0),0)</f>
        <v>0</v>
      </c>
      <c r="B1978" s="60">
        <f>IFERROR(VLOOKUP(J1978,'TB mapping'!A:C,3,0),0)</f>
        <v>6.4</v>
      </c>
      <c r="C1978" s="60" t="str">
        <f t="shared" si="97"/>
        <v>HFT1300</v>
      </c>
      <c r="D1978" s="60" t="str">
        <f t="shared" si="98"/>
        <v>HFT1306.4</v>
      </c>
      <c r="E1978" s="54" t="s">
        <v>790</v>
      </c>
      <c r="F1978" s="54" t="s">
        <v>291</v>
      </c>
      <c r="G1978" s="54" t="s">
        <v>593</v>
      </c>
      <c r="H1978" s="55">
        <v>550000</v>
      </c>
      <c r="I1978" s="54" t="s">
        <v>846</v>
      </c>
      <c r="J1978" s="392">
        <v>556653</v>
      </c>
      <c r="K1978" s="55">
        <v>0</v>
      </c>
      <c r="L1978" s="54" t="s">
        <v>2073</v>
      </c>
      <c r="M1978" s="54" t="s">
        <v>793</v>
      </c>
      <c r="N1978" s="55">
        <v>-99.49</v>
      </c>
      <c r="O1978" s="55">
        <v>0</v>
      </c>
      <c r="P1978" s="55">
        <v>0</v>
      </c>
      <c r="Q1978" s="55">
        <v>0</v>
      </c>
      <c r="R1978" s="55">
        <v>-99.49</v>
      </c>
      <c r="S1978" s="55">
        <v>0</v>
      </c>
      <c r="T1978" s="55">
        <v>-99.49</v>
      </c>
      <c r="U1978" s="55">
        <v>0</v>
      </c>
      <c r="V1978" s="55">
        <v>0</v>
      </c>
      <c r="W1978" s="55">
        <v>0</v>
      </c>
      <c r="X1978" s="55">
        <v>-99.49</v>
      </c>
      <c r="Y1978" s="55">
        <v>0</v>
      </c>
      <c r="Z1978" s="61">
        <f t="shared" si="99"/>
        <v>0</v>
      </c>
      <c r="AA1978" s="59" t="e">
        <f>HLOOKUP(F1978,'HY Financials'!$4:$4,1,0)</f>
        <v>#N/A</v>
      </c>
    </row>
    <row r="1979" spans="1:27">
      <c r="A1979" s="60">
        <f>IFERROR(VLOOKUP(J1979,'TB mapping'!A:D,4,0),0)</f>
        <v>0</v>
      </c>
      <c r="B1979" s="60" t="str">
        <f>IFERROR(VLOOKUP(J1979,'TB mapping'!A:C,3,0),0)</f>
        <v>ignore</v>
      </c>
      <c r="C1979" s="60" t="str">
        <f t="shared" si="97"/>
        <v>HFT1300</v>
      </c>
      <c r="D1979" s="60" t="str">
        <f t="shared" si="98"/>
        <v>HFT130ignore</v>
      </c>
      <c r="E1979" s="54" t="s">
        <v>790</v>
      </c>
      <c r="F1979" s="54" t="s">
        <v>291</v>
      </c>
      <c r="G1979" s="54" t="s">
        <v>593</v>
      </c>
      <c r="H1979" s="55">
        <v>555300</v>
      </c>
      <c r="I1979" s="54" t="s">
        <v>951</v>
      </c>
      <c r="J1979" s="55">
        <v>553300</v>
      </c>
      <c r="K1979" s="55">
        <v>0</v>
      </c>
      <c r="L1979" s="54" t="s">
        <v>1072</v>
      </c>
      <c r="M1979" s="54" t="s">
        <v>793</v>
      </c>
      <c r="N1979" s="55">
        <v>-97047.8</v>
      </c>
      <c r="O1979" s="55">
        <v>0</v>
      </c>
      <c r="P1979" s="55">
        <v>0</v>
      </c>
      <c r="Q1979" s="55">
        <v>0</v>
      </c>
      <c r="R1979" s="55">
        <v>-97047.8</v>
      </c>
      <c r="S1979" s="55">
        <v>0</v>
      </c>
      <c r="T1979" s="55">
        <v>-97047.8</v>
      </c>
      <c r="U1979" s="55">
        <v>0</v>
      </c>
      <c r="V1979" s="55">
        <v>0</v>
      </c>
      <c r="W1979" s="55">
        <v>0</v>
      </c>
      <c r="X1979" s="55">
        <v>-97047.8</v>
      </c>
      <c r="Y1979" s="55">
        <v>0</v>
      </c>
      <c r="Z1979" s="61">
        <f t="shared" si="99"/>
        <v>0</v>
      </c>
      <c r="AA1979" s="59" t="e">
        <f>HLOOKUP(F1979,'HY Financials'!$4:$4,1,0)</f>
        <v>#N/A</v>
      </c>
    </row>
    <row r="1980" spans="1:27">
      <c r="A1980" s="60" t="str">
        <f>IFERROR(VLOOKUP(J1980,'TB mapping'!A:D,4,0),0)</f>
        <v>Ignore</v>
      </c>
      <c r="B1980" s="60" t="str">
        <f>IFERROR(VLOOKUP(J1980,'TB mapping'!A:C,3,0),0)</f>
        <v>Ignore</v>
      </c>
      <c r="C1980" s="60" t="str">
        <f t="shared" si="97"/>
        <v>HFT131Ignore</v>
      </c>
      <c r="D1980" s="60" t="str">
        <f t="shared" si="98"/>
        <v>HFT131Ignore</v>
      </c>
      <c r="E1980" s="54" t="s">
        <v>790</v>
      </c>
      <c r="F1980" s="54" t="s">
        <v>1201</v>
      </c>
      <c r="G1980" s="54" t="s">
        <v>1202</v>
      </c>
      <c r="H1980" s="55">
        <v>132000</v>
      </c>
      <c r="I1980" s="54" t="s">
        <v>797</v>
      </c>
      <c r="J1980" s="55">
        <v>132121</v>
      </c>
      <c r="K1980" s="55">
        <v>0</v>
      </c>
      <c r="L1980" s="54" t="s">
        <v>990</v>
      </c>
      <c r="M1980" s="54" t="s">
        <v>793</v>
      </c>
      <c r="N1980" s="55">
        <v>0</v>
      </c>
      <c r="O1980" s="55">
        <v>1</v>
      </c>
      <c r="P1980" s="55">
        <v>0</v>
      </c>
      <c r="Q1980" s="55">
        <v>0</v>
      </c>
      <c r="R1980" s="55">
        <v>0</v>
      </c>
      <c r="S1980" s="55">
        <v>1</v>
      </c>
      <c r="T1980" s="55">
        <v>0</v>
      </c>
      <c r="U1980" s="55">
        <v>1</v>
      </c>
      <c r="V1980" s="55">
        <v>0</v>
      </c>
      <c r="W1980" s="55">
        <v>0</v>
      </c>
      <c r="X1980" s="55">
        <v>0</v>
      </c>
      <c r="Y1980" s="55">
        <v>1</v>
      </c>
      <c r="Z1980" s="61">
        <f t="shared" si="99"/>
        <v>0</v>
      </c>
      <c r="AA1980" s="59" t="e">
        <f>HLOOKUP(F1980,'HY Financials'!$4:$4,1,0)</f>
        <v>#N/A</v>
      </c>
    </row>
    <row r="1981" spans="1:27">
      <c r="A1981" s="60" t="str">
        <f>IFERROR(VLOOKUP(J1981,'TB mapping'!A:D,4,0),0)</f>
        <v>Ignore</v>
      </c>
      <c r="B1981" s="60" t="str">
        <f>IFERROR(VLOOKUP(J1981,'TB mapping'!A:C,3,0),0)</f>
        <v>Ignore</v>
      </c>
      <c r="C1981" s="60" t="str">
        <f t="shared" si="97"/>
        <v>HFT131Ignore</v>
      </c>
      <c r="D1981" s="60" t="str">
        <f t="shared" si="98"/>
        <v>HFT131Ignore</v>
      </c>
      <c r="E1981" s="54" t="s">
        <v>790</v>
      </c>
      <c r="F1981" s="54" t="s">
        <v>1201</v>
      </c>
      <c r="G1981" s="54" t="s">
        <v>1202</v>
      </c>
      <c r="H1981" s="55">
        <v>140000</v>
      </c>
      <c r="I1981" s="54" t="s">
        <v>799</v>
      </c>
      <c r="J1981" s="55">
        <v>140500</v>
      </c>
      <c r="K1981" s="55">
        <v>0</v>
      </c>
      <c r="L1981" s="54" t="s">
        <v>800</v>
      </c>
      <c r="M1981" s="54" t="s">
        <v>793</v>
      </c>
      <c r="N1981" s="55">
        <v>-1000.5400000000002</v>
      </c>
      <c r="O1981" s="55">
        <v>0</v>
      </c>
      <c r="P1981" s="55">
        <v>0</v>
      </c>
      <c r="Q1981" s="55">
        <v>0</v>
      </c>
      <c r="R1981" s="55">
        <v>-1000.5400000000002</v>
      </c>
      <c r="S1981" s="55">
        <v>0</v>
      </c>
      <c r="T1981" s="55">
        <v>-1000.5400000000002</v>
      </c>
      <c r="U1981" s="55">
        <v>0</v>
      </c>
      <c r="V1981" s="55">
        <v>0</v>
      </c>
      <c r="W1981" s="55">
        <v>0</v>
      </c>
      <c r="X1981" s="55">
        <v>-1000.5400000000002</v>
      </c>
      <c r="Y1981" s="55">
        <v>0</v>
      </c>
      <c r="Z1981" s="61">
        <f t="shared" si="99"/>
        <v>0</v>
      </c>
      <c r="AA1981" s="59" t="e">
        <f>HLOOKUP(F1981,'HY Financials'!$4:$4,1,0)</f>
        <v>#N/A</v>
      </c>
    </row>
    <row r="1982" spans="1:27">
      <c r="A1982" s="60" t="str">
        <f>IFERROR(VLOOKUP(J1982,'TB mapping'!A:D,4,0),0)</f>
        <v>Ignore</v>
      </c>
      <c r="B1982" s="60" t="str">
        <f>IFERROR(VLOOKUP(J1982,'TB mapping'!A:C,3,0),0)</f>
        <v>Ignore</v>
      </c>
      <c r="C1982" s="60" t="str">
        <f t="shared" si="97"/>
        <v>HFT131Ignore</v>
      </c>
      <c r="D1982" s="60" t="str">
        <f t="shared" si="98"/>
        <v>HFT131Ignore</v>
      </c>
      <c r="E1982" s="54" t="s">
        <v>790</v>
      </c>
      <c r="F1982" s="54" t="s">
        <v>1201</v>
      </c>
      <c r="G1982" s="54" t="s">
        <v>1202</v>
      </c>
      <c r="H1982" s="55">
        <v>140000</v>
      </c>
      <c r="I1982" s="54" t="s">
        <v>799</v>
      </c>
      <c r="J1982" s="55">
        <v>140504</v>
      </c>
      <c r="K1982" s="55">
        <v>0</v>
      </c>
      <c r="L1982" s="54" t="s">
        <v>801</v>
      </c>
      <c r="M1982" s="54" t="s">
        <v>793</v>
      </c>
      <c r="N1982" s="55">
        <v>-71007.69</v>
      </c>
      <c r="O1982" s="55">
        <v>0</v>
      </c>
      <c r="P1982" s="55">
        <v>0</v>
      </c>
      <c r="Q1982" s="55">
        <v>25268.31</v>
      </c>
      <c r="R1982" s="55">
        <v>-45739.38</v>
      </c>
      <c r="S1982" s="55">
        <v>0</v>
      </c>
      <c r="T1982" s="55">
        <v>-71007.69</v>
      </c>
      <c r="U1982" s="55">
        <v>0</v>
      </c>
      <c r="V1982" s="55">
        <v>0</v>
      </c>
      <c r="W1982" s="55">
        <v>25268.31</v>
      </c>
      <c r="X1982" s="55">
        <v>-45739.38</v>
      </c>
      <c r="Y1982" s="55">
        <v>0</v>
      </c>
      <c r="Z1982" s="61">
        <f t="shared" si="99"/>
        <v>2.5268310000000002E-3</v>
      </c>
      <c r="AA1982" s="59" t="e">
        <f>HLOOKUP(F1982,'HY Financials'!$4:$4,1,0)</f>
        <v>#N/A</v>
      </c>
    </row>
    <row r="1983" spans="1:27">
      <c r="A1983" s="60" t="str">
        <f>IFERROR(VLOOKUP(J1983,'TB mapping'!A:D,4,0),0)</f>
        <v>Ignore</v>
      </c>
      <c r="B1983" s="60" t="str">
        <f>IFERROR(VLOOKUP(J1983,'TB mapping'!A:C,3,0),0)</f>
        <v>Ignore</v>
      </c>
      <c r="C1983" s="60" t="str">
        <f t="shared" si="97"/>
        <v>HFT131Ignore</v>
      </c>
      <c r="D1983" s="60" t="str">
        <f t="shared" si="98"/>
        <v>HFT131Ignore</v>
      </c>
      <c r="E1983" s="54" t="s">
        <v>790</v>
      </c>
      <c r="F1983" s="54" t="s">
        <v>1201</v>
      </c>
      <c r="G1983" s="54" t="s">
        <v>1202</v>
      </c>
      <c r="H1983" s="55">
        <v>140000</v>
      </c>
      <c r="I1983" s="54" t="s">
        <v>799</v>
      </c>
      <c r="J1983" s="55">
        <v>140505</v>
      </c>
      <c r="K1983" s="55">
        <v>0</v>
      </c>
      <c r="L1983" s="54" t="s">
        <v>802</v>
      </c>
      <c r="M1983" s="54" t="s">
        <v>793</v>
      </c>
      <c r="N1983" s="55">
        <v>0</v>
      </c>
      <c r="O1983" s="55">
        <v>0.03</v>
      </c>
      <c r="P1983" s="55">
        <v>0</v>
      </c>
      <c r="Q1983" s="55">
        <v>0</v>
      </c>
      <c r="R1983" s="55">
        <v>0</v>
      </c>
      <c r="S1983" s="55">
        <v>0.03</v>
      </c>
      <c r="T1983" s="55">
        <v>0</v>
      </c>
      <c r="U1983" s="55">
        <v>0.03</v>
      </c>
      <c r="V1983" s="55">
        <v>0</v>
      </c>
      <c r="W1983" s="55">
        <v>0</v>
      </c>
      <c r="X1983" s="55">
        <v>0</v>
      </c>
      <c r="Y1983" s="55">
        <v>0.03</v>
      </c>
      <c r="Z1983" s="61">
        <f t="shared" si="99"/>
        <v>0</v>
      </c>
      <c r="AA1983" s="59" t="e">
        <f>HLOOKUP(F1983,'HY Financials'!$4:$4,1,0)</f>
        <v>#N/A</v>
      </c>
    </row>
    <row r="1984" spans="1:27">
      <c r="A1984" s="60" t="str">
        <f>IFERROR(VLOOKUP(J1984,'TB mapping'!A:D,4,0),0)</f>
        <v>Ignore</v>
      </c>
      <c r="B1984" s="60" t="str">
        <f>IFERROR(VLOOKUP(J1984,'TB mapping'!A:C,3,0),0)</f>
        <v>Ignore</v>
      </c>
      <c r="C1984" s="60" t="str">
        <f t="shared" si="97"/>
        <v>HFT131Ignore</v>
      </c>
      <c r="D1984" s="60" t="str">
        <f t="shared" si="98"/>
        <v>HFT131Ignore</v>
      </c>
      <c r="E1984" s="54" t="s">
        <v>790</v>
      </c>
      <c r="F1984" s="54" t="s">
        <v>1201</v>
      </c>
      <c r="G1984" s="54" t="s">
        <v>1202</v>
      </c>
      <c r="H1984" s="55">
        <v>140000</v>
      </c>
      <c r="I1984" s="54" t="s">
        <v>799</v>
      </c>
      <c r="J1984" s="55">
        <v>141675</v>
      </c>
      <c r="K1984" s="55">
        <v>0</v>
      </c>
      <c r="L1984" s="54" t="s">
        <v>803</v>
      </c>
      <c r="M1984" s="54" t="s">
        <v>793</v>
      </c>
      <c r="N1984" s="55">
        <v>-0.31</v>
      </c>
      <c r="O1984" s="55">
        <v>0</v>
      </c>
      <c r="P1984" s="55">
        <v>0</v>
      </c>
      <c r="Q1984" s="55">
        <v>0.31</v>
      </c>
      <c r="R1984" s="55">
        <v>0</v>
      </c>
      <c r="S1984" s="55">
        <v>0</v>
      </c>
      <c r="T1984" s="55">
        <v>-0.31</v>
      </c>
      <c r="U1984" s="55">
        <v>0</v>
      </c>
      <c r="V1984" s="55">
        <v>0</v>
      </c>
      <c r="W1984" s="55">
        <v>0.31</v>
      </c>
      <c r="X1984" s="55">
        <v>0</v>
      </c>
      <c r="Y1984" s="55">
        <v>0</v>
      </c>
      <c r="Z1984" s="61">
        <f t="shared" si="99"/>
        <v>3.1E-8</v>
      </c>
      <c r="AA1984" s="59" t="e">
        <f>HLOOKUP(F1984,'HY Financials'!$4:$4,1,0)</f>
        <v>#N/A</v>
      </c>
    </row>
    <row r="1985" spans="1:27">
      <c r="A1985" s="60" t="str">
        <f>IFERROR(VLOOKUP(J1985,'TB mapping'!A:D,4,0),0)</f>
        <v>Ignore</v>
      </c>
      <c r="B1985" s="60" t="str">
        <f>IFERROR(VLOOKUP(J1985,'TB mapping'!A:C,3,0),0)</f>
        <v>Ignore</v>
      </c>
      <c r="C1985" s="60" t="str">
        <f t="shared" si="97"/>
        <v>HFT131Ignore</v>
      </c>
      <c r="D1985" s="60" t="str">
        <f t="shared" si="98"/>
        <v>HFT131Ignore</v>
      </c>
      <c r="E1985" s="54" t="s">
        <v>790</v>
      </c>
      <c r="F1985" s="54" t="s">
        <v>1201</v>
      </c>
      <c r="G1985" s="54" t="s">
        <v>1202</v>
      </c>
      <c r="H1985" s="55">
        <v>212000</v>
      </c>
      <c r="I1985" s="54" t="s">
        <v>809</v>
      </c>
      <c r="J1985" s="55">
        <v>211103</v>
      </c>
      <c r="K1985" s="55">
        <v>0</v>
      </c>
      <c r="L1985" s="54" t="s">
        <v>894</v>
      </c>
      <c r="M1985" s="54" t="s">
        <v>793</v>
      </c>
      <c r="N1985" s="55">
        <v>0</v>
      </c>
      <c r="O1985" s="55">
        <v>15000</v>
      </c>
      <c r="P1985" s="55">
        <v>0</v>
      </c>
      <c r="Q1985" s="55">
        <v>0</v>
      </c>
      <c r="R1985" s="55">
        <v>0</v>
      </c>
      <c r="S1985" s="55">
        <v>15000</v>
      </c>
      <c r="T1985" s="55">
        <v>0</v>
      </c>
      <c r="U1985" s="55">
        <v>15000</v>
      </c>
      <c r="V1985" s="55">
        <v>0</v>
      </c>
      <c r="W1985" s="55">
        <v>0</v>
      </c>
      <c r="X1985" s="55">
        <v>0</v>
      </c>
      <c r="Y1985" s="55">
        <v>15000</v>
      </c>
      <c r="Z1985" s="61">
        <f t="shared" si="99"/>
        <v>0</v>
      </c>
      <c r="AA1985" s="59" t="e">
        <f>HLOOKUP(F1985,'HY Financials'!$4:$4,1,0)</f>
        <v>#N/A</v>
      </c>
    </row>
    <row r="1986" spans="1:27">
      <c r="A1986" s="60" t="str">
        <f>IFERROR(VLOOKUP(J1986,'TB mapping'!A:D,4,0),0)</f>
        <v>Ignore</v>
      </c>
      <c r="B1986" s="60" t="str">
        <f>IFERROR(VLOOKUP(J1986,'TB mapping'!A:C,3,0),0)</f>
        <v>Ignore</v>
      </c>
      <c r="C1986" s="60" t="str">
        <f t="shared" si="97"/>
        <v>HFT131Ignore</v>
      </c>
      <c r="D1986" s="60" t="str">
        <f t="shared" si="98"/>
        <v>HFT131Ignore</v>
      </c>
      <c r="E1986" s="54" t="s">
        <v>790</v>
      </c>
      <c r="F1986" s="54" t="s">
        <v>1201</v>
      </c>
      <c r="G1986" s="54" t="s">
        <v>1202</v>
      </c>
      <c r="H1986" s="55">
        <v>212000</v>
      </c>
      <c r="I1986" s="54" t="s">
        <v>809</v>
      </c>
      <c r="J1986" s="55">
        <v>212100</v>
      </c>
      <c r="K1986" s="55">
        <v>0</v>
      </c>
      <c r="L1986" s="54" t="s">
        <v>895</v>
      </c>
      <c r="M1986" s="54" t="s">
        <v>793</v>
      </c>
      <c r="N1986" s="55">
        <v>-0.01</v>
      </c>
      <c r="O1986" s="55">
        <v>0</v>
      </c>
      <c r="P1986" s="55">
        <v>0</v>
      </c>
      <c r="Q1986" s="55">
        <v>0.01</v>
      </c>
      <c r="R1986" s="55">
        <v>0</v>
      </c>
      <c r="S1986" s="55">
        <v>0</v>
      </c>
      <c r="T1986" s="55">
        <v>-0.01</v>
      </c>
      <c r="U1986" s="55">
        <v>0</v>
      </c>
      <c r="V1986" s="55">
        <v>0</v>
      </c>
      <c r="W1986" s="55">
        <v>0.01</v>
      </c>
      <c r="X1986" s="55">
        <v>0</v>
      </c>
      <c r="Y1986" s="55">
        <v>0</v>
      </c>
      <c r="Z1986" s="61">
        <f t="shared" si="99"/>
        <v>1.0000000000000001E-9</v>
      </c>
      <c r="AA1986" s="59" t="e">
        <f>HLOOKUP(F1986,'HY Financials'!$4:$4,1,0)</f>
        <v>#N/A</v>
      </c>
    </row>
    <row r="1987" spans="1:27">
      <c r="A1987" s="60" t="str">
        <f>IFERROR(VLOOKUP(J1987,'TB mapping'!A:D,4,0),0)</f>
        <v>Ignore</v>
      </c>
      <c r="B1987" s="60" t="str">
        <f>IFERROR(VLOOKUP(J1987,'TB mapping'!A:C,3,0),0)</f>
        <v>Ignore</v>
      </c>
      <c r="C1987" s="60" t="str">
        <f t="shared" si="97"/>
        <v>HFT131Ignore</v>
      </c>
      <c r="D1987" s="60" t="str">
        <f t="shared" si="98"/>
        <v>HFT131Ignore</v>
      </c>
      <c r="E1987" s="54" t="s">
        <v>790</v>
      </c>
      <c r="F1987" s="54" t="s">
        <v>1201</v>
      </c>
      <c r="G1987" s="54" t="s">
        <v>1202</v>
      </c>
      <c r="H1987" s="55">
        <v>212000</v>
      </c>
      <c r="I1987" s="54" t="s">
        <v>809</v>
      </c>
      <c r="J1987" s="55">
        <v>212101</v>
      </c>
      <c r="K1987" s="55">
        <v>0</v>
      </c>
      <c r="L1987" s="54" t="s">
        <v>810</v>
      </c>
      <c r="M1987" s="54" t="s">
        <v>793</v>
      </c>
      <c r="N1987" s="55">
        <v>0</v>
      </c>
      <c r="O1987" s="55">
        <v>0.31</v>
      </c>
      <c r="P1987" s="55">
        <v>-0.31</v>
      </c>
      <c r="Q1987" s="55">
        <v>0</v>
      </c>
      <c r="R1987" s="55">
        <v>0</v>
      </c>
      <c r="S1987" s="55">
        <v>0</v>
      </c>
      <c r="T1987" s="55">
        <v>0</v>
      </c>
      <c r="U1987" s="55">
        <v>0.31</v>
      </c>
      <c r="V1987" s="55">
        <v>-0.31</v>
      </c>
      <c r="W1987" s="55">
        <v>0</v>
      </c>
      <c r="X1987" s="55">
        <v>0</v>
      </c>
      <c r="Y1987" s="55">
        <v>0</v>
      </c>
      <c r="Z1987" s="61">
        <f t="shared" si="99"/>
        <v>-3.1E-8</v>
      </c>
      <c r="AA1987" s="59" t="e">
        <f>HLOOKUP(F1987,'HY Financials'!$4:$4,1,0)</f>
        <v>#N/A</v>
      </c>
    </row>
    <row r="1988" spans="1:27">
      <c r="A1988" s="60" t="str">
        <f>IFERROR(VLOOKUP(J1988,'TB mapping'!A:D,4,0),0)</f>
        <v>Ignore</v>
      </c>
      <c r="B1988" s="60" t="str">
        <f>IFERROR(VLOOKUP(J1988,'TB mapping'!A:C,3,0),0)</f>
        <v>Ignore</v>
      </c>
      <c r="C1988" s="60" t="str">
        <f t="shared" ref="C1988:C2051" si="101">F1988&amp;A1988</f>
        <v>HFT131Ignore</v>
      </c>
      <c r="D1988" s="60" t="str">
        <f t="shared" ref="D1988:D2051" si="102">F1988&amp;B1988</f>
        <v>HFT131Ignore</v>
      </c>
      <c r="E1988" s="54" t="s">
        <v>790</v>
      </c>
      <c r="F1988" s="54" t="s">
        <v>1201</v>
      </c>
      <c r="G1988" s="54" t="s">
        <v>1202</v>
      </c>
      <c r="H1988" s="55">
        <v>212000</v>
      </c>
      <c r="I1988" s="54" t="s">
        <v>809</v>
      </c>
      <c r="J1988" s="55">
        <v>212220</v>
      </c>
      <c r="K1988" s="55">
        <v>0</v>
      </c>
      <c r="L1988" s="54" t="s">
        <v>812</v>
      </c>
      <c r="M1988" s="54" t="s">
        <v>793</v>
      </c>
      <c r="N1988" s="55">
        <v>-3799.86</v>
      </c>
      <c r="O1988" s="55">
        <v>0</v>
      </c>
      <c r="P1988" s="55">
        <v>-0.01</v>
      </c>
      <c r="Q1988" s="55">
        <v>0</v>
      </c>
      <c r="R1988" s="55">
        <v>-3799.87</v>
      </c>
      <c r="S1988" s="55">
        <v>0</v>
      </c>
      <c r="T1988" s="55">
        <v>-3799.86</v>
      </c>
      <c r="U1988" s="55">
        <v>0</v>
      </c>
      <c r="V1988" s="55">
        <v>-0.01</v>
      </c>
      <c r="W1988" s="55">
        <v>0</v>
      </c>
      <c r="X1988" s="55">
        <v>-3799.87</v>
      </c>
      <c r="Y1988" s="55">
        <v>0</v>
      </c>
      <c r="Z1988" s="61">
        <f t="shared" ref="Z1988:Z2051" si="103">IF(I1988="Issue Capital",(X1988+Y1988)/10000000,(V1988+W1988)/10000000)</f>
        <v>-1.0000000000000001E-9</v>
      </c>
      <c r="AA1988" s="59" t="e">
        <f>HLOOKUP(F1988,'HY Financials'!$4:$4,1,0)</f>
        <v>#N/A</v>
      </c>
    </row>
    <row r="1989" spans="1:27">
      <c r="A1989" s="60" t="str">
        <f>IFERROR(VLOOKUP(J1989,'TB mapping'!A:D,4,0),0)</f>
        <v>Ignore</v>
      </c>
      <c r="B1989" s="60" t="str">
        <f>IFERROR(VLOOKUP(J1989,'TB mapping'!A:C,3,0),0)</f>
        <v>Ignore</v>
      </c>
      <c r="C1989" s="60" t="str">
        <f t="shared" si="101"/>
        <v>HFT131Ignore</v>
      </c>
      <c r="D1989" s="60" t="str">
        <f t="shared" si="102"/>
        <v>HFT131Ignore</v>
      </c>
      <c r="E1989" s="54" t="s">
        <v>790</v>
      </c>
      <c r="F1989" s="54" t="s">
        <v>1201</v>
      </c>
      <c r="G1989" s="54" t="s">
        <v>1202</v>
      </c>
      <c r="H1989" s="55">
        <v>212000</v>
      </c>
      <c r="I1989" s="54" t="s">
        <v>809</v>
      </c>
      <c r="J1989" s="55">
        <v>212252</v>
      </c>
      <c r="K1989" s="55">
        <v>0</v>
      </c>
      <c r="L1989" s="54" t="s">
        <v>814</v>
      </c>
      <c r="M1989" s="54" t="s">
        <v>793</v>
      </c>
      <c r="N1989" s="55">
        <v>0</v>
      </c>
      <c r="O1989" s="55">
        <v>613.56000000000006</v>
      </c>
      <c r="P1989" s="55">
        <v>0</v>
      </c>
      <c r="Q1989" s="55">
        <v>0</v>
      </c>
      <c r="R1989" s="55">
        <v>0</v>
      </c>
      <c r="S1989" s="55">
        <v>613.56000000000006</v>
      </c>
      <c r="T1989" s="55">
        <v>0</v>
      </c>
      <c r="U1989" s="55">
        <v>613.56000000000006</v>
      </c>
      <c r="V1989" s="55">
        <v>0</v>
      </c>
      <c r="W1989" s="55">
        <v>0</v>
      </c>
      <c r="X1989" s="55">
        <v>0</v>
      </c>
      <c r="Y1989" s="55">
        <v>613.56000000000006</v>
      </c>
      <c r="Z1989" s="61">
        <f t="shared" si="103"/>
        <v>0</v>
      </c>
      <c r="AA1989" s="59" t="e">
        <f>HLOOKUP(F1989,'HY Financials'!$4:$4,1,0)</f>
        <v>#N/A</v>
      </c>
    </row>
    <row r="1990" spans="1:27">
      <c r="A1990" s="60" t="str">
        <f>IFERROR(VLOOKUP(J1990,'TB mapping'!A:D,4,0),0)</f>
        <v>Ignore</v>
      </c>
      <c r="B1990" s="60" t="str">
        <f>IFERROR(VLOOKUP(J1990,'TB mapping'!A:C,3,0),0)</f>
        <v>Ignore</v>
      </c>
      <c r="C1990" s="60" t="str">
        <f t="shared" si="101"/>
        <v>HFT131Ignore</v>
      </c>
      <c r="D1990" s="60" t="str">
        <f t="shared" si="102"/>
        <v>HFT131Ignore</v>
      </c>
      <c r="E1990" s="54" t="s">
        <v>790</v>
      </c>
      <c r="F1990" s="54" t="s">
        <v>1201</v>
      </c>
      <c r="G1990" s="54" t="s">
        <v>1202</v>
      </c>
      <c r="H1990" s="55">
        <v>212000</v>
      </c>
      <c r="I1990" s="54" t="s">
        <v>809</v>
      </c>
      <c r="J1990" s="55">
        <v>212253</v>
      </c>
      <c r="K1990" s="55">
        <v>0</v>
      </c>
      <c r="L1990" s="54" t="s">
        <v>899</v>
      </c>
      <c r="M1990" s="54" t="s">
        <v>793</v>
      </c>
      <c r="N1990" s="55">
        <v>-613.56000000000006</v>
      </c>
      <c r="O1990" s="55">
        <v>0</v>
      </c>
      <c r="P1990" s="55">
        <v>0</v>
      </c>
      <c r="Q1990" s="55">
        <v>0</v>
      </c>
      <c r="R1990" s="55">
        <v>-613.56000000000006</v>
      </c>
      <c r="S1990" s="55">
        <v>0</v>
      </c>
      <c r="T1990" s="55">
        <v>-613.56000000000006</v>
      </c>
      <c r="U1990" s="55">
        <v>0</v>
      </c>
      <c r="V1990" s="55">
        <v>0</v>
      </c>
      <c r="W1990" s="55">
        <v>0</v>
      </c>
      <c r="X1990" s="55">
        <v>-613.56000000000006</v>
      </c>
      <c r="Y1990" s="55">
        <v>0</v>
      </c>
      <c r="Z1990" s="61">
        <f t="shared" si="103"/>
        <v>0</v>
      </c>
      <c r="AA1990" s="59" t="e">
        <f>HLOOKUP(F1990,'HY Financials'!$4:$4,1,0)</f>
        <v>#N/A</v>
      </c>
    </row>
    <row r="1991" spans="1:27">
      <c r="A1991" s="60" t="str">
        <f>IFERROR(VLOOKUP(J1991,'TB mapping'!A:D,4,0),0)</f>
        <v>Ignore</v>
      </c>
      <c r="B1991" s="60" t="str">
        <f>IFERROR(VLOOKUP(J1991,'TB mapping'!A:C,3,0),0)</f>
        <v>Ignore</v>
      </c>
      <c r="C1991" s="60" t="str">
        <f t="shared" si="101"/>
        <v>HFT131Ignore</v>
      </c>
      <c r="D1991" s="60" t="str">
        <f t="shared" si="102"/>
        <v>HFT131Ignore</v>
      </c>
      <c r="E1991" s="54" t="s">
        <v>790</v>
      </c>
      <c r="F1991" s="54" t="s">
        <v>1201</v>
      </c>
      <c r="G1991" s="54" t="s">
        <v>1202</v>
      </c>
      <c r="H1991" s="55">
        <v>212000</v>
      </c>
      <c r="I1991" s="54" t="s">
        <v>809</v>
      </c>
      <c r="J1991" s="55">
        <v>212255</v>
      </c>
      <c r="K1991" s="55">
        <v>0</v>
      </c>
      <c r="L1991" s="54" t="s">
        <v>815</v>
      </c>
      <c r="M1991" s="54" t="s">
        <v>793</v>
      </c>
      <c r="N1991" s="55">
        <v>0</v>
      </c>
      <c r="O1991" s="55">
        <v>36149.950000000004</v>
      </c>
      <c r="P1991" s="55">
        <v>0</v>
      </c>
      <c r="Q1991" s="55">
        <v>0</v>
      </c>
      <c r="R1991" s="55">
        <v>0</v>
      </c>
      <c r="S1991" s="55">
        <v>36149.950000000004</v>
      </c>
      <c r="T1991" s="55">
        <v>0</v>
      </c>
      <c r="U1991" s="55">
        <v>36149.950000000004</v>
      </c>
      <c r="V1991" s="55">
        <v>0</v>
      </c>
      <c r="W1991" s="55">
        <v>0</v>
      </c>
      <c r="X1991" s="55">
        <v>0</v>
      </c>
      <c r="Y1991" s="55">
        <v>36149.950000000004</v>
      </c>
      <c r="Z1991" s="61">
        <f t="shared" si="103"/>
        <v>0</v>
      </c>
      <c r="AA1991" s="59" t="e">
        <f>HLOOKUP(F1991,'HY Financials'!$4:$4,1,0)</f>
        <v>#N/A</v>
      </c>
    </row>
    <row r="1992" spans="1:27">
      <c r="A1992" s="60" t="str">
        <f>IFERROR(VLOOKUP(J1992,'TB mapping'!A:D,4,0),0)</f>
        <v>Ignore</v>
      </c>
      <c r="B1992" s="60" t="str">
        <f>IFERROR(VLOOKUP(J1992,'TB mapping'!A:C,3,0),0)</f>
        <v>Ignore</v>
      </c>
      <c r="C1992" s="60" t="str">
        <f t="shared" si="101"/>
        <v>HFT131Ignore</v>
      </c>
      <c r="D1992" s="60" t="str">
        <f t="shared" si="102"/>
        <v>HFT131Ignore</v>
      </c>
      <c r="E1992" s="54" t="s">
        <v>790</v>
      </c>
      <c r="F1992" s="54" t="s">
        <v>1201</v>
      </c>
      <c r="G1992" s="54" t="s">
        <v>1202</v>
      </c>
      <c r="H1992" s="55">
        <v>212000</v>
      </c>
      <c r="I1992" s="54" t="s">
        <v>809</v>
      </c>
      <c r="J1992" s="55">
        <v>212257</v>
      </c>
      <c r="K1992" s="55">
        <v>0</v>
      </c>
      <c r="L1992" s="54" t="s">
        <v>816</v>
      </c>
      <c r="M1992" s="54" t="s">
        <v>793</v>
      </c>
      <c r="N1992" s="55">
        <v>-25668.55</v>
      </c>
      <c r="O1992" s="55">
        <v>0</v>
      </c>
      <c r="P1992" s="55">
        <v>0</v>
      </c>
      <c r="Q1992" s="55">
        <v>0</v>
      </c>
      <c r="R1992" s="55">
        <v>-25668.55</v>
      </c>
      <c r="S1992" s="55">
        <v>0</v>
      </c>
      <c r="T1992" s="55">
        <v>-25668.55</v>
      </c>
      <c r="U1992" s="55">
        <v>0</v>
      </c>
      <c r="V1992" s="55">
        <v>0</v>
      </c>
      <c r="W1992" s="55">
        <v>0</v>
      </c>
      <c r="X1992" s="55">
        <v>-25668.55</v>
      </c>
      <c r="Y1992" s="55">
        <v>0</v>
      </c>
      <c r="Z1992" s="61">
        <f t="shared" si="103"/>
        <v>0</v>
      </c>
      <c r="AA1992" s="59" t="e">
        <f>HLOOKUP(F1992,'HY Financials'!$4:$4,1,0)</f>
        <v>#N/A</v>
      </c>
    </row>
    <row r="1993" spans="1:27">
      <c r="A1993" s="60" t="str">
        <f>IFERROR(VLOOKUP(J1993,'TB mapping'!A:D,4,0),0)</f>
        <v>Ignore</v>
      </c>
      <c r="B1993" s="60" t="str">
        <f>IFERROR(VLOOKUP(J1993,'TB mapping'!A:C,3,0),0)</f>
        <v>Ignore</v>
      </c>
      <c r="C1993" s="60" t="str">
        <f t="shared" si="101"/>
        <v>HFT131Ignore</v>
      </c>
      <c r="D1993" s="60" t="str">
        <f t="shared" si="102"/>
        <v>HFT131Ignore</v>
      </c>
      <c r="E1993" s="54" t="s">
        <v>790</v>
      </c>
      <c r="F1993" s="54" t="s">
        <v>1201</v>
      </c>
      <c r="G1993" s="54" t="s">
        <v>1202</v>
      </c>
      <c r="H1993" s="55">
        <v>212000</v>
      </c>
      <c r="I1993" s="54" t="s">
        <v>809</v>
      </c>
      <c r="J1993" s="55">
        <v>213155</v>
      </c>
      <c r="K1993" s="55">
        <v>0</v>
      </c>
      <c r="L1993" s="54" t="s">
        <v>1483</v>
      </c>
      <c r="M1993" s="54" t="s">
        <v>793</v>
      </c>
      <c r="N1993" s="55">
        <v>0</v>
      </c>
      <c r="O1993" s="55">
        <v>11000</v>
      </c>
      <c r="P1993" s="55">
        <v>0</v>
      </c>
      <c r="Q1993" s="55">
        <v>0</v>
      </c>
      <c r="R1993" s="55">
        <v>0</v>
      </c>
      <c r="S1993" s="55">
        <v>11000</v>
      </c>
      <c r="T1993" s="55">
        <v>0</v>
      </c>
      <c r="U1993" s="55">
        <v>11000</v>
      </c>
      <c r="V1993" s="55">
        <v>0</v>
      </c>
      <c r="W1993" s="55">
        <v>0</v>
      </c>
      <c r="X1993" s="55">
        <v>0</v>
      </c>
      <c r="Y1993" s="55">
        <v>11000</v>
      </c>
      <c r="Z1993" s="61">
        <f t="shared" si="103"/>
        <v>0</v>
      </c>
      <c r="AA1993" s="59" t="e">
        <f>HLOOKUP(F1993,'HY Financials'!$4:$4,1,0)</f>
        <v>#N/A</v>
      </c>
    </row>
    <row r="1994" spans="1:27">
      <c r="A1994" s="60" t="str">
        <f>IFERROR(VLOOKUP(J1994,'TB mapping'!A:D,4,0),0)</f>
        <v>Ignore</v>
      </c>
      <c r="B1994" s="60" t="str">
        <f>IFERROR(VLOOKUP(J1994,'TB mapping'!A:C,3,0),0)</f>
        <v>Ignore</v>
      </c>
      <c r="C1994" s="60" t="str">
        <f t="shared" si="101"/>
        <v>HFT131Ignore</v>
      </c>
      <c r="D1994" s="60" t="str">
        <f t="shared" si="102"/>
        <v>HFT131Ignore</v>
      </c>
      <c r="E1994" s="54" t="s">
        <v>790</v>
      </c>
      <c r="F1994" s="54" t="s">
        <v>1201</v>
      </c>
      <c r="G1994" s="54" t="s">
        <v>1202</v>
      </c>
      <c r="H1994" s="55">
        <v>213000</v>
      </c>
      <c r="I1994" s="54" t="s">
        <v>819</v>
      </c>
      <c r="J1994" s="55">
        <v>213143</v>
      </c>
      <c r="K1994" s="55">
        <v>0</v>
      </c>
      <c r="L1994" s="54" t="s">
        <v>820</v>
      </c>
      <c r="M1994" s="54" t="s">
        <v>793</v>
      </c>
      <c r="N1994" s="55">
        <v>0</v>
      </c>
      <c r="O1994" s="55">
        <v>20000</v>
      </c>
      <c r="P1994" s="55">
        <v>-21413.82</v>
      </c>
      <c r="Q1994" s="55">
        <v>0</v>
      </c>
      <c r="R1994" s="55">
        <v>-1413.82</v>
      </c>
      <c r="S1994" s="55">
        <v>0</v>
      </c>
      <c r="T1994" s="55">
        <v>0</v>
      </c>
      <c r="U1994" s="55">
        <v>20000</v>
      </c>
      <c r="V1994" s="55">
        <v>-21413.82</v>
      </c>
      <c r="W1994" s="55">
        <v>0</v>
      </c>
      <c r="X1994" s="55">
        <v>-1413.82</v>
      </c>
      <c r="Y1994" s="55">
        <v>0</v>
      </c>
      <c r="Z1994" s="61">
        <f t="shared" si="103"/>
        <v>-2.1413819999999998E-3</v>
      </c>
      <c r="AA1994" s="59" t="e">
        <f>HLOOKUP(F1994,'HY Financials'!$4:$4,1,0)</f>
        <v>#N/A</v>
      </c>
    </row>
    <row r="1995" spans="1:27">
      <c r="A1995" s="60">
        <f>IFERROR(VLOOKUP(J1995,'TB mapping'!A:D,4,0),0)</f>
        <v>0</v>
      </c>
      <c r="B1995" s="60">
        <f>IFERROR(VLOOKUP(J1995,'TB mapping'!A:C,3,0),0)</f>
        <v>0</v>
      </c>
      <c r="C1995" s="60" t="str">
        <f t="shared" si="101"/>
        <v>HFT1310</v>
      </c>
      <c r="D1995" s="60" t="str">
        <f t="shared" si="102"/>
        <v>HFT1310</v>
      </c>
      <c r="E1995" s="54" t="s">
        <v>790</v>
      </c>
      <c r="F1995" s="54" t="s">
        <v>1201</v>
      </c>
      <c r="G1995" s="54" t="s">
        <v>1202</v>
      </c>
      <c r="H1995" s="55">
        <v>213000</v>
      </c>
      <c r="I1995" s="54" t="s">
        <v>819</v>
      </c>
      <c r="J1995" s="55">
        <v>213173</v>
      </c>
      <c r="K1995" s="55">
        <v>0</v>
      </c>
      <c r="L1995" s="54" t="s">
        <v>2072</v>
      </c>
      <c r="M1995" s="54" t="s">
        <v>793</v>
      </c>
      <c r="N1995" s="55">
        <v>0</v>
      </c>
      <c r="O1995" s="55">
        <v>3600</v>
      </c>
      <c r="P1995" s="55">
        <v>-3854.49</v>
      </c>
      <c r="Q1995" s="55">
        <v>0</v>
      </c>
      <c r="R1995" s="55">
        <v>-254.49</v>
      </c>
      <c r="S1995" s="55">
        <v>0</v>
      </c>
      <c r="T1995" s="55">
        <v>0</v>
      </c>
      <c r="U1995" s="55">
        <v>3600</v>
      </c>
      <c r="V1995" s="55">
        <v>-3854.49</v>
      </c>
      <c r="W1995" s="55">
        <v>0</v>
      </c>
      <c r="X1995" s="55">
        <v>-254.49</v>
      </c>
      <c r="Y1995" s="55">
        <v>0</v>
      </c>
      <c r="Z1995" s="61">
        <f t="shared" si="103"/>
        <v>-3.85449E-4</v>
      </c>
      <c r="AA1995" s="59" t="e">
        <f>HLOOKUP(F1995,'HY Financials'!$4:$4,1,0)</f>
        <v>#N/A</v>
      </c>
    </row>
    <row r="1996" spans="1:27">
      <c r="A1996" s="60" t="str">
        <f>IFERROR(VLOOKUP(J1996,'TB mapping'!A:D,4,0),0)</f>
        <v>Ignore</v>
      </c>
      <c r="B1996" s="60" t="str">
        <f>IFERROR(VLOOKUP(J1996,'TB mapping'!A:C,3,0),0)</f>
        <v>Ignore</v>
      </c>
      <c r="C1996" s="60" t="str">
        <f t="shared" si="101"/>
        <v>HFT131Ignore</v>
      </c>
      <c r="D1996" s="60" t="str">
        <f t="shared" si="102"/>
        <v>HFT131Ignore</v>
      </c>
      <c r="E1996" s="54" t="s">
        <v>790</v>
      </c>
      <c r="F1996" s="54" t="s">
        <v>1201</v>
      </c>
      <c r="G1996" s="54" t="s">
        <v>1202</v>
      </c>
      <c r="H1996" s="55">
        <v>213000</v>
      </c>
      <c r="I1996" s="54" t="s">
        <v>819</v>
      </c>
      <c r="J1996" s="55">
        <v>213504</v>
      </c>
      <c r="K1996" s="55">
        <v>0</v>
      </c>
      <c r="L1996" s="54" t="s">
        <v>822</v>
      </c>
      <c r="M1996" s="54" t="s">
        <v>793</v>
      </c>
      <c r="N1996" s="55">
        <v>0</v>
      </c>
      <c r="O1996" s="55">
        <v>17316.59</v>
      </c>
      <c r="P1996" s="55">
        <v>0</v>
      </c>
      <c r="Q1996" s="55">
        <v>0</v>
      </c>
      <c r="R1996" s="55">
        <v>0</v>
      </c>
      <c r="S1996" s="55">
        <v>17316.59</v>
      </c>
      <c r="T1996" s="55">
        <v>0</v>
      </c>
      <c r="U1996" s="55">
        <v>17316.59</v>
      </c>
      <c r="V1996" s="55">
        <v>0</v>
      </c>
      <c r="W1996" s="55">
        <v>0</v>
      </c>
      <c r="X1996" s="55">
        <v>0</v>
      </c>
      <c r="Y1996" s="55">
        <v>17316.59</v>
      </c>
      <c r="Z1996" s="61">
        <f t="shared" si="103"/>
        <v>0</v>
      </c>
      <c r="AA1996" s="59" t="e">
        <f>HLOOKUP(F1996,'HY Financials'!$4:$4,1,0)</f>
        <v>#N/A</v>
      </c>
    </row>
    <row r="1997" spans="1:27">
      <c r="A1997" s="60" t="str">
        <f>IFERROR(VLOOKUP(J1997,'TB mapping'!A:D,4,0),0)</f>
        <v>Ignore</v>
      </c>
      <c r="B1997" s="60" t="str">
        <f>IFERROR(VLOOKUP(J1997,'TB mapping'!A:C,3,0),0)</f>
        <v>Ignore</v>
      </c>
      <c r="C1997" s="60" t="str">
        <f t="shared" si="101"/>
        <v>HFT131Ignore</v>
      </c>
      <c r="D1997" s="60" t="str">
        <f t="shared" si="102"/>
        <v>HFT131Ignore</v>
      </c>
      <c r="E1997" s="54" t="s">
        <v>790</v>
      </c>
      <c r="F1997" s="54" t="s">
        <v>1201</v>
      </c>
      <c r="G1997" s="54" t="s">
        <v>1202</v>
      </c>
      <c r="H1997" s="55">
        <v>303000</v>
      </c>
      <c r="I1997" s="54" t="s">
        <v>825</v>
      </c>
      <c r="J1997" s="55">
        <v>303207</v>
      </c>
      <c r="K1997" s="55">
        <v>0</v>
      </c>
      <c r="L1997" s="54" t="s">
        <v>826</v>
      </c>
      <c r="M1997" s="54" t="s">
        <v>793</v>
      </c>
      <c r="N1997" s="55">
        <v>-15522362.42</v>
      </c>
      <c r="O1997" s="55">
        <v>0</v>
      </c>
      <c r="P1997" s="55">
        <v>0</v>
      </c>
      <c r="Q1997" s="55">
        <v>0</v>
      </c>
      <c r="R1997" s="55">
        <v>-15522362.42</v>
      </c>
      <c r="S1997" s="55">
        <v>0</v>
      </c>
      <c r="T1997" s="55">
        <v>-15522362.42</v>
      </c>
      <c r="U1997" s="55">
        <v>0</v>
      </c>
      <c r="V1997" s="55">
        <v>0</v>
      </c>
      <c r="W1997" s="55">
        <v>0</v>
      </c>
      <c r="X1997" s="55">
        <v>-15522362.42</v>
      </c>
      <c r="Y1997" s="55">
        <v>0</v>
      </c>
      <c r="Z1997" s="61">
        <f t="shared" si="103"/>
        <v>0</v>
      </c>
      <c r="AA1997" s="59" t="e">
        <f>HLOOKUP(F1997,'HY Financials'!$4:$4,1,0)</f>
        <v>#N/A</v>
      </c>
    </row>
    <row r="1998" spans="1:27">
      <c r="A1998" s="60" t="str">
        <f>IFERROR(VLOOKUP(J1998,'TB mapping'!A:D,4,0),0)</f>
        <v>Ignore</v>
      </c>
      <c r="B1998" s="60" t="str">
        <f>IFERROR(VLOOKUP(J1998,'TB mapping'!A:C,3,0),0)</f>
        <v>Ignore</v>
      </c>
      <c r="C1998" s="60" t="str">
        <f t="shared" si="101"/>
        <v>HFT131Ignore</v>
      </c>
      <c r="D1998" s="60" t="str">
        <f t="shared" si="102"/>
        <v>HFT131Ignore</v>
      </c>
      <c r="E1998" s="54" t="s">
        <v>790</v>
      </c>
      <c r="F1998" s="54" t="s">
        <v>1201</v>
      </c>
      <c r="G1998" s="54" t="s">
        <v>1202</v>
      </c>
      <c r="H1998" s="55">
        <v>303000</v>
      </c>
      <c r="I1998" s="54" t="s">
        <v>825</v>
      </c>
      <c r="J1998" s="55">
        <v>303245</v>
      </c>
      <c r="K1998" s="55">
        <v>0</v>
      </c>
      <c r="L1998" s="54" t="s">
        <v>880</v>
      </c>
      <c r="M1998" s="54" t="s">
        <v>793</v>
      </c>
      <c r="N1998" s="55">
        <v>-75916597.5</v>
      </c>
      <c r="O1998" s="55">
        <v>0</v>
      </c>
      <c r="P1998" s="55">
        <v>0</v>
      </c>
      <c r="Q1998" s="55">
        <v>0</v>
      </c>
      <c r="R1998" s="55">
        <v>-75916597.5</v>
      </c>
      <c r="S1998" s="55">
        <v>0</v>
      </c>
      <c r="T1998" s="55">
        <v>-75916597.5</v>
      </c>
      <c r="U1998" s="55">
        <v>0</v>
      </c>
      <c r="V1998" s="55">
        <v>0</v>
      </c>
      <c r="W1998" s="55">
        <v>0</v>
      </c>
      <c r="X1998" s="55">
        <v>-75916597.5</v>
      </c>
      <c r="Y1998" s="55">
        <v>0</v>
      </c>
      <c r="Z1998" s="61">
        <f t="shared" si="103"/>
        <v>0</v>
      </c>
      <c r="AA1998" s="59" t="e">
        <f>HLOOKUP(F1998,'HY Financials'!$4:$4,1,0)</f>
        <v>#N/A</v>
      </c>
    </row>
    <row r="1999" spans="1:27">
      <c r="A1999" s="60" t="str">
        <f>IFERROR(VLOOKUP(J1999,'TB mapping'!A:D,4,0),0)</f>
        <v>Ignore</v>
      </c>
      <c r="B1999" s="60" t="str">
        <f>IFERROR(VLOOKUP(J1999,'TB mapping'!A:C,3,0),0)</f>
        <v>Ignore</v>
      </c>
      <c r="C1999" s="60" t="str">
        <f t="shared" si="101"/>
        <v>HFT131Ignore</v>
      </c>
      <c r="D1999" s="60" t="str">
        <f t="shared" si="102"/>
        <v>HFT131Ignore</v>
      </c>
      <c r="E1999" s="54" t="s">
        <v>790</v>
      </c>
      <c r="F1999" s="54" t="s">
        <v>1201</v>
      </c>
      <c r="G1999" s="54" t="s">
        <v>1202</v>
      </c>
      <c r="H1999" s="55">
        <v>303000</v>
      </c>
      <c r="I1999" s="54" t="s">
        <v>825</v>
      </c>
      <c r="J1999" s="55">
        <v>390000</v>
      </c>
      <c r="K1999" s="55">
        <v>0</v>
      </c>
      <c r="L1999" s="54" t="s">
        <v>827</v>
      </c>
      <c r="M1999" s="54" t="s">
        <v>793</v>
      </c>
      <c r="N1999" s="55">
        <v>0</v>
      </c>
      <c r="O1999" s="55">
        <v>92103925.060000002</v>
      </c>
      <c r="P1999" s="55">
        <v>0</v>
      </c>
      <c r="Q1999" s="55">
        <v>0</v>
      </c>
      <c r="R1999" s="55">
        <v>0</v>
      </c>
      <c r="S1999" s="55">
        <v>92103925.060000002</v>
      </c>
      <c r="T1999" s="55">
        <v>0</v>
      </c>
      <c r="U1999" s="55">
        <v>92103925.060000002</v>
      </c>
      <c r="V1999" s="55">
        <v>0</v>
      </c>
      <c r="W1999" s="55">
        <v>0</v>
      </c>
      <c r="X1999" s="55">
        <v>0</v>
      </c>
      <c r="Y1999" s="55">
        <v>92103925.060000002</v>
      </c>
      <c r="Z1999" s="61">
        <f t="shared" si="103"/>
        <v>0</v>
      </c>
      <c r="AA1999" s="59" t="e">
        <f>HLOOKUP(F1999,'HY Financials'!$4:$4,1,0)</f>
        <v>#N/A</v>
      </c>
    </row>
    <row r="2000" spans="1:27">
      <c r="A2000" s="60" t="str">
        <f>IFERROR(VLOOKUP(J2000,'TB mapping'!A:D,4,0),0)</f>
        <v>Ignore</v>
      </c>
      <c r="B2000" s="60" t="str">
        <f>IFERROR(VLOOKUP(J2000,'TB mapping'!A:C,3,0),0)</f>
        <v>Ignore</v>
      </c>
      <c r="C2000" s="60" t="str">
        <f t="shared" si="101"/>
        <v>HFT131Ignore</v>
      </c>
      <c r="D2000" s="60" t="str">
        <f t="shared" si="102"/>
        <v>HFT131Ignore</v>
      </c>
      <c r="E2000" s="54" t="s">
        <v>790</v>
      </c>
      <c r="F2000" s="54" t="s">
        <v>1201</v>
      </c>
      <c r="G2000" s="54" t="s">
        <v>1202</v>
      </c>
      <c r="H2000" s="55">
        <v>303000</v>
      </c>
      <c r="I2000" s="54" t="s">
        <v>825</v>
      </c>
      <c r="J2000" s="55">
        <v>390405</v>
      </c>
      <c r="K2000" s="55">
        <v>0</v>
      </c>
      <c r="L2000" s="54" t="s">
        <v>828</v>
      </c>
      <c r="M2000" s="54" t="s">
        <v>793</v>
      </c>
      <c r="N2000" s="55">
        <v>-631908.35</v>
      </c>
      <c r="O2000" s="55">
        <v>0</v>
      </c>
      <c r="P2000" s="55">
        <v>0</v>
      </c>
      <c r="Q2000" s="55">
        <v>0</v>
      </c>
      <c r="R2000" s="55">
        <v>-631908.35</v>
      </c>
      <c r="S2000" s="55">
        <v>0</v>
      </c>
      <c r="T2000" s="55">
        <v>-631908.35</v>
      </c>
      <c r="U2000" s="55">
        <v>0</v>
      </c>
      <c r="V2000" s="55">
        <v>0</v>
      </c>
      <c r="W2000" s="55">
        <v>0</v>
      </c>
      <c r="X2000" s="55">
        <v>-631908.35</v>
      </c>
      <c r="Y2000" s="55">
        <v>0</v>
      </c>
      <c r="Z2000" s="61">
        <f t="shared" si="103"/>
        <v>0</v>
      </c>
      <c r="AA2000" s="59" t="e">
        <f>HLOOKUP(F2000,'HY Financials'!$4:$4,1,0)</f>
        <v>#N/A</v>
      </c>
    </row>
    <row r="2001" spans="1:28">
      <c r="A2001" s="60" t="str">
        <f>IFERROR(VLOOKUP(J2001,'TB mapping'!A:D,4,0),0)</f>
        <v>Ignore</v>
      </c>
      <c r="B2001" s="60" t="str">
        <f>IFERROR(VLOOKUP(J2001,'TB mapping'!A:C,3,0),0)</f>
        <v>Ignore</v>
      </c>
      <c r="C2001" s="60" t="str">
        <f t="shared" si="101"/>
        <v>HFT131Ignore</v>
      </c>
      <c r="D2001" s="60" t="str">
        <f t="shared" si="102"/>
        <v>HFT131Ignore</v>
      </c>
      <c r="E2001" s="54" t="s">
        <v>790</v>
      </c>
      <c r="F2001" s="54" t="s">
        <v>1201</v>
      </c>
      <c r="G2001" s="54" t="s">
        <v>1202</v>
      </c>
      <c r="H2001" s="55">
        <v>303000</v>
      </c>
      <c r="I2001" s="54" t="s">
        <v>825</v>
      </c>
      <c r="J2001" s="55">
        <v>390407</v>
      </c>
      <c r="K2001" s="55">
        <v>0</v>
      </c>
      <c r="L2001" s="54" t="s">
        <v>829</v>
      </c>
      <c r="M2001" s="54" t="s">
        <v>793</v>
      </c>
      <c r="N2001" s="55">
        <v>0</v>
      </c>
      <c r="O2001" s="55">
        <v>0.74</v>
      </c>
      <c r="P2001" s="55">
        <v>0</v>
      </c>
      <c r="Q2001" s="55">
        <v>0</v>
      </c>
      <c r="R2001" s="55">
        <v>0</v>
      </c>
      <c r="S2001" s="55">
        <v>0.74</v>
      </c>
      <c r="T2001" s="55">
        <v>0</v>
      </c>
      <c r="U2001" s="55">
        <v>0.74</v>
      </c>
      <c r="V2001" s="55">
        <v>0</v>
      </c>
      <c r="W2001" s="55">
        <v>0</v>
      </c>
      <c r="X2001" s="55">
        <v>0</v>
      </c>
      <c r="Y2001" s="55">
        <v>0.74</v>
      </c>
      <c r="Z2001" s="61">
        <f t="shared" si="103"/>
        <v>0</v>
      </c>
      <c r="AA2001" s="59" t="e">
        <f>HLOOKUP(F2001,'HY Financials'!$4:$4,1,0)</f>
        <v>#N/A</v>
      </c>
    </row>
    <row r="2002" spans="1:28">
      <c r="A2002" s="60" t="str">
        <f>IFERROR(VLOOKUP(J2002,'TB mapping'!A:D,4,0),0)</f>
        <v>Ignore</v>
      </c>
      <c r="B2002" s="60" t="str">
        <f>IFERROR(VLOOKUP(J2002,'TB mapping'!A:C,3,0),0)</f>
        <v>Ignore</v>
      </c>
      <c r="C2002" s="60" t="str">
        <f t="shared" si="101"/>
        <v>HFT131Ignore</v>
      </c>
      <c r="D2002" s="60" t="str">
        <f t="shared" si="102"/>
        <v>HFT131Ignore</v>
      </c>
      <c r="E2002" s="54" t="s">
        <v>790</v>
      </c>
      <c r="F2002" s="54" t="s">
        <v>1201</v>
      </c>
      <c r="G2002" s="54" t="s">
        <v>1202</v>
      </c>
      <c r="H2002" s="55">
        <v>303000</v>
      </c>
      <c r="I2002" s="54" t="s">
        <v>825</v>
      </c>
      <c r="J2002" s="55">
        <v>390409</v>
      </c>
      <c r="K2002" s="55">
        <v>0</v>
      </c>
      <c r="L2002" s="54" t="s">
        <v>830</v>
      </c>
      <c r="M2002" s="54" t="s">
        <v>793</v>
      </c>
      <c r="N2002" s="55">
        <v>-0.74</v>
      </c>
      <c r="O2002" s="55">
        <v>0</v>
      </c>
      <c r="P2002" s="55">
        <v>0</v>
      </c>
      <c r="Q2002" s="55">
        <v>0</v>
      </c>
      <c r="R2002" s="55">
        <v>-0.74</v>
      </c>
      <c r="S2002" s="55">
        <v>0</v>
      </c>
      <c r="T2002" s="55">
        <v>-0.74</v>
      </c>
      <c r="U2002" s="55">
        <v>0</v>
      </c>
      <c r="V2002" s="55">
        <v>0</v>
      </c>
      <c r="W2002" s="55">
        <v>0</v>
      </c>
      <c r="X2002" s="55">
        <v>-0.74</v>
      </c>
      <c r="Y2002" s="55">
        <v>0</v>
      </c>
      <c r="Z2002" s="61">
        <f t="shared" si="103"/>
        <v>0</v>
      </c>
      <c r="AA2002" s="59" t="e">
        <f>HLOOKUP(F2002,'HY Financials'!$4:$4,1,0)</f>
        <v>#N/A</v>
      </c>
    </row>
    <row r="2003" spans="1:28">
      <c r="A2003" s="60">
        <f>IFERROR(VLOOKUP(J2003,'TB mapping'!A:D,4,0),0)</f>
        <v>0</v>
      </c>
      <c r="B2003" s="60">
        <f>IFERROR(VLOOKUP(J2003,'TB mapping'!A:C,3,0),0)</f>
        <v>5.2</v>
      </c>
      <c r="C2003" s="60" t="str">
        <f t="shared" si="101"/>
        <v>HFT1310</v>
      </c>
      <c r="D2003" s="60" t="str">
        <f t="shared" si="102"/>
        <v>HFT1315.2</v>
      </c>
      <c r="E2003" s="54" t="s">
        <v>790</v>
      </c>
      <c r="F2003" s="54" t="s">
        <v>1201</v>
      </c>
      <c r="G2003" s="54" t="s">
        <v>1202</v>
      </c>
      <c r="H2003" s="55">
        <v>450000</v>
      </c>
      <c r="I2003" s="54" t="s">
        <v>834</v>
      </c>
      <c r="J2003" s="55">
        <v>452120</v>
      </c>
      <c r="K2003" s="55">
        <v>0</v>
      </c>
      <c r="L2003" s="54" t="s">
        <v>835</v>
      </c>
      <c r="M2003" s="54" t="s">
        <v>793</v>
      </c>
      <c r="N2003" s="55">
        <v>0</v>
      </c>
      <c r="O2003" s="55">
        <v>449536.45</v>
      </c>
      <c r="P2003" s="55">
        <v>0</v>
      </c>
      <c r="Q2003" s="55">
        <v>0</v>
      </c>
      <c r="R2003" s="55">
        <v>0</v>
      </c>
      <c r="S2003" s="55">
        <v>449536.45</v>
      </c>
      <c r="T2003" s="55">
        <v>0</v>
      </c>
      <c r="U2003" s="55">
        <v>449536.45</v>
      </c>
      <c r="V2003" s="55">
        <v>0</v>
      </c>
      <c r="W2003" s="55">
        <v>0</v>
      </c>
      <c r="X2003" s="55">
        <v>0</v>
      </c>
      <c r="Y2003" s="55">
        <v>449536.45</v>
      </c>
      <c r="Z2003" s="61">
        <f t="shared" si="103"/>
        <v>0</v>
      </c>
      <c r="AA2003" s="59" t="e">
        <f>HLOOKUP(F2003,'HY Financials'!$4:$4,1,0)</f>
        <v>#N/A</v>
      </c>
    </row>
    <row r="2004" spans="1:28">
      <c r="A2004" s="60">
        <f>IFERROR(VLOOKUP(J2004,'TB mapping'!A:D,4,0),0)</f>
        <v>0</v>
      </c>
      <c r="B2004" s="60">
        <f>IFERROR(VLOOKUP(J2004,'TB mapping'!A:C,3,0),0)</f>
        <v>5.2</v>
      </c>
      <c r="C2004" s="60" t="str">
        <f t="shared" si="101"/>
        <v>HFT1310</v>
      </c>
      <c r="D2004" s="60" t="str">
        <f t="shared" si="102"/>
        <v>HFT1315.2</v>
      </c>
      <c r="E2004" s="54" t="s">
        <v>790</v>
      </c>
      <c r="F2004" s="54" t="s">
        <v>1201</v>
      </c>
      <c r="G2004" s="54" t="s">
        <v>1202</v>
      </c>
      <c r="H2004" s="55">
        <v>450000</v>
      </c>
      <c r="I2004" s="54" t="s">
        <v>834</v>
      </c>
      <c r="J2004" s="55">
        <v>452145</v>
      </c>
      <c r="K2004" s="55">
        <v>0</v>
      </c>
      <c r="L2004" s="54" t="s">
        <v>876</v>
      </c>
      <c r="M2004" s="54" t="s">
        <v>793</v>
      </c>
      <c r="N2004" s="55">
        <v>0</v>
      </c>
      <c r="O2004" s="55">
        <v>176962</v>
      </c>
      <c r="P2004" s="55">
        <v>0</v>
      </c>
      <c r="Q2004" s="55">
        <v>0</v>
      </c>
      <c r="R2004" s="55">
        <v>0</v>
      </c>
      <c r="S2004" s="55">
        <v>176962</v>
      </c>
      <c r="T2004" s="55">
        <v>0</v>
      </c>
      <c r="U2004" s="55">
        <v>176962</v>
      </c>
      <c r="V2004" s="55">
        <v>0</v>
      </c>
      <c r="W2004" s="55">
        <v>0</v>
      </c>
      <c r="X2004" s="55">
        <v>0</v>
      </c>
      <c r="Y2004" s="55">
        <v>176962</v>
      </c>
      <c r="Z2004" s="61">
        <f t="shared" si="103"/>
        <v>0</v>
      </c>
      <c r="AA2004" s="59" t="e">
        <f>HLOOKUP(F2004,'HY Financials'!$4:$4,1,0)</f>
        <v>#N/A</v>
      </c>
    </row>
    <row r="2005" spans="1:28">
      <c r="A2005" s="60">
        <f>IFERROR(VLOOKUP(J2005,'TB mapping'!A:D,4,0),0)</f>
        <v>0</v>
      </c>
      <c r="B2005" s="60">
        <f>IFERROR(VLOOKUP(J2005,'TB mapping'!A:C,3,0),0)</f>
        <v>5.2</v>
      </c>
      <c r="C2005" s="60" t="str">
        <f t="shared" si="101"/>
        <v>HFT1310</v>
      </c>
      <c r="D2005" s="60" t="str">
        <f t="shared" si="102"/>
        <v>HFT1315.2</v>
      </c>
      <c r="E2005" s="54" t="s">
        <v>790</v>
      </c>
      <c r="F2005" s="54" t="s">
        <v>1201</v>
      </c>
      <c r="G2005" s="54" t="s">
        <v>1202</v>
      </c>
      <c r="H2005" s="55">
        <v>450000</v>
      </c>
      <c r="I2005" s="54" t="s">
        <v>834</v>
      </c>
      <c r="J2005" s="55">
        <v>452181</v>
      </c>
      <c r="K2005" s="55">
        <v>0</v>
      </c>
      <c r="L2005" s="54" t="s">
        <v>877</v>
      </c>
      <c r="M2005" s="54" t="s">
        <v>793</v>
      </c>
      <c r="N2005" s="55">
        <v>0</v>
      </c>
      <c r="O2005" s="55">
        <v>83047.95</v>
      </c>
      <c r="P2005" s="55">
        <v>0</v>
      </c>
      <c r="Q2005" s="55">
        <v>0</v>
      </c>
      <c r="R2005" s="55">
        <v>0</v>
      </c>
      <c r="S2005" s="55">
        <v>83047.95</v>
      </c>
      <c r="T2005" s="55">
        <v>0</v>
      </c>
      <c r="U2005" s="55">
        <v>83047.95</v>
      </c>
      <c r="V2005" s="55">
        <v>0</v>
      </c>
      <c r="W2005" s="55">
        <v>0</v>
      </c>
      <c r="X2005" s="55">
        <v>0</v>
      </c>
      <c r="Y2005" s="55">
        <v>83047.95</v>
      </c>
      <c r="Z2005" s="61">
        <f t="shared" si="103"/>
        <v>0</v>
      </c>
      <c r="AA2005" s="59" t="e">
        <f>HLOOKUP(F2005,'HY Financials'!$4:$4,1,0)</f>
        <v>#N/A</v>
      </c>
    </row>
    <row r="2006" spans="1:28">
      <c r="A2006" s="60">
        <f>IFERROR(VLOOKUP(J2006,'TB mapping'!A:D,4,0),0)</f>
        <v>0</v>
      </c>
      <c r="B2006" s="60">
        <f>IFERROR(VLOOKUP(J2006,'TB mapping'!A:C,3,0),0)</f>
        <v>5.2</v>
      </c>
      <c r="C2006" s="60" t="str">
        <f t="shared" si="101"/>
        <v>HFT1310</v>
      </c>
      <c r="D2006" s="60" t="str">
        <f t="shared" si="102"/>
        <v>HFT1315.2</v>
      </c>
      <c r="E2006" s="54" t="s">
        <v>790</v>
      </c>
      <c r="F2006" s="54" t="s">
        <v>1201</v>
      </c>
      <c r="G2006" s="54" t="s">
        <v>1202</v>
      </c>
      <c r="H2006" s="55">
        <v>450000</v>
      </c>
      <c r="I2006" s="54" t="s">
        <v>834</v>
      </c>
      <c r="J2006" s="55">
        <v>452229</v>
      </c>
      <c r="K2006" s="55">
        <v>0</v>
      </c>
      <c r="L2006" s="54" t="s">
        <v>837</v>
      </c>
      <c r="M2006" s="54" t="s">
        <v>793</v>
      </c>
      <c r="N2006" s="55">
        <v>-1310.07</v>
      </c>
      <c r="O2006" s="55">
        <v>0</v>
      </c>
      <c r="P2006" s="55">
        <v>0</v>
      </c>
      <c r="Q2006" s="55">
        <v>0</v>
      </c>
      <c r="R2006" s="55">
        <v>-1310.07</v>
      </c>
      <c r="S2006" s="55">
        <v>0</v>
      </c>
      <c r="T2006" s="55">
        <v>-1310.07</v>
      </c>
      <c r="U2006" s="55">
        <v>0</v>
      </c>
      <c r="V2006" s="55">
        <v>0</v>
      </c>
      <c r="W2006" s="55">
        <v>0</v>
      </c>
      <c r="X2006" s="55">
        <v>-1310.07</v>
      </c>
      <c r="Y2006" s="55">
        <v>0</v>
      </c>
      <c r="Z2006" s="61">
        <f t="shared" si="103"/>
        <v>0</v>
      </c>
      <c r="AA2006" s="59" t="e">
        <f>HLOOKUP(F2006,'HY Financials'!$4:$4,1,0)</f>
        <v>#N/A</v>
      </c>
    </row>
    <row r="2007" spans="1:28">
      <c r="A2007" s="60">
        <f>IFERROR(VLOOKUP(J2007,'TB mapping'!A:D,4,0),0)</f>
        <v>0</v>
      </c>
      <c r="B2007" s="60">
        <f>IFERROR(VLOOKUP(J2007,'TB mapping'!A:C,3,0),0)</f>
        <v>5.2</v>
      </c>
      <c r="C2007" s="60" t="str">
        <f t="shared" si="101"/>
        <v>HFT1310</v>
      </c>
      <c r="D2007" s="60" t="str">
        <f t="shared" si="102"/>
        <v>HFT1315.2</v>
      </c>
      <c r="E2007" s="54" t="s">
        <v>790</v>
      </c>
      <c r="F2007" s="54" t="s">
        <v>1201</v>
      </c>
      <c r="G2007" s="54" t="s">
        <v>1202</v>
      </c>
      <c r="H2007" s="55">
        <v>450000</v>
      </c>
      <c r="I2007" s="54" t="s">
        <v>834</v>
      </c>
      <c r="J2007" s="55">
        <v>452230</v>
      </c>
      <c r="K2007" s="55">
        <v>0</v>
      </c>
      <c r="L2007" s="54" t="s">
        <v>838</v>
      </c>
      <c r="M2007" s="54" t="s">
        <v>793</v>
      </c>
      <c r="N2007" s="55">
        <v>0</v>
      </c>
      <c r="O2007" s="55">
        <v>697614.82</v>
      </c>
      <c r="P2007" s="55">
        <v>0</v>
      </c>
      <c r="Q2007" s="55">
        <v>0</v>
      </c>
      <c r="R2007" s="55">
        <v>0</v>
      </c>
      <c r="S2007" s="55">
        <v>697614.82</v>
      </c>
      <c r="T2007" s="55">
        <v>0</v>
      </c>
      <c r="U2007" s="55">
        <v>697614.82</v>
      </c>
      <c r="V2007" s="55">
        <v>0</v>
      </c>
      <c r="W2007" s="55">
        <v>0</v>
      </c>
      <c r="X2007" s="55">
        <v>0</v>
      </c>
      <c r="Y2007" s="55">
        <v>697614.82</v>
      </c>
      <c r="Z2007" s="61">
        <f t="shared" si="103"/>
        <v>0</v>
      </c>
      <c r="AA2007" s="59" t="e">
        <f>HLOOKUP(F2007,'HY Financials'!$4:$4,1,0)</f>
        <v>#N/A</v>
      </c>
    </row>
    <row r="2008" spans="1:28">
      <c r="A2008" s="60">
        <f>IFERROR(VLOOKUP(J2008,'TB mapping'!A:D,4,0),0)</f>
        <v>0</v>
      </c>
      <c r="B2008" s="60">
        <f>IFERROR(VLOOKUP(J2008,'TB mapping'!A:C,3,0),0)</f>
        <v>5.2</v>
      </c>
      <c r="C2008" s="60" t="str">
        <f t="shared" si="101"/>
        <v>HFT1310</v>
      </c>
      <c r="D2008" s="60" t="str">
        <f t="shared" si="102"/>
        <v>HFT1315.2</v>
      </c>
      <c r="E2008" s="54" t="s">
        <v>790</v>
      </c>
      <c r="F2008" s="54" t="s">
        <v>1201</v>
      </c>
      <c r="G2008" s="54" t="s">
        <v>1202</v>
      </c>
      <c r="H2008" s="55">
        <v>450000</v>
      </c>
      <c r="I2008" s="54" t="s">
        <v>834</v>
      </c>
      <c r="J2008" s="55">
        <v>452247</v>
      </c>
      <c r="K2008" s="55">
        <v>0</v>
      </c>
      <c r="L2008" s="54" t="s">
        <v>1346</v>
      </c>
      <c r="M2008" s="54" t="s">
        <v>793</v>
      </c>
      <c r="N2008" s="55">
        <v>0</v>
      </c>
      <c r="O2008" s="55">
        <v>339033.93</v>
      </c>
      <c r="P2008" s="55">
        <v>0</v>
      </c>
      <c r="Q2008" s="55">
        <v>0</v>
      </c>
      <c r="R2008" s="55">
        <v>0</v>
      </c>
      <c r="S2008" s="55">
        <v>339033.93</v>
      </c>
      <c r="T2008" s="55">
        <v>0</v>
      </c>
      <c r="U2008" s="55">
        <v>339033.93</v>
      </c>
      <c r="V2008" s="55">
        <v>0</v>
      </c>
      <c r="W2008" s="55">
        <v>0</v>
      </c>
      <c r="X2008" s="55">
        <v>0</v>
      </c>
      <c r="Y2008" s="55">
        <v>339033.93</v>
      </c>
      <c r="Z2008" s="61">
        <f t="shared" si="103"/>
        <v>0</v>
      </c>
      <c r="AA2008" s="59" t="e">
        <f>HLOOKUP(F2008,'HY Financials'!$4:$4,1,0)</f>
        <v>#N/A</v>
      </c>
    </row>
    <row r="2009" spans="1:28">
      <c r="A2009" s="60">
        <f>IFERROR(VLOOKUP(J2009,'TB mapping'!A:D,4,0),0)</f>
        <v>0</v>
      </c>
      <c r="B2009" s="60">
        <f>IFERROR(VLOOKUP(J2009,'TB mapping'!A:C,3,0),0)</f>
        <v>5.5</v>
      </c>
      <c r="C2009" s="60" t="str">
        <f t="shared" si="101"/>
        <v>HFT1310</v>
      </c>
      <c r="D2009" s="60" t="str">
        <f t="shared" si="102"/>
        <v>HFT1315.5</v>
      </c>
      <c r="E2009" s="54" t="s">
        <v>790</v>
      </c>
      <c r="F2009" s="54" t="s">
        <v>1201</v>
      </c>
      <c r="G2009" s="54" t="s">
        <v>1202</v>
      </c>
      <c r="H2009" s="55">
        <v>460000</v>
      </c>
      <c r="I2009" s="54" t="s">
        <v>839</v>
      </c>
      <c r="J2009" s="55">
        <v>460106</v>
      </c>
      <c r="K2009" s="55">
        <v>0</v>
      </c>
      <c r="L2009" s="54" t="s">
        <v>840</v>
      </c>
      <c r="M2009" s="54" t="s">
        <v>793</v>
      </c>
      <c r="N2009" s="55">
        <v>-166.75</v>
      </c>
      <c r="O2009" s="55">
        <v>0</v>
      </c>
      <c r="P2009" s="55">
        <v>0</v>
      </c>
      <c r="Q2009" s="55">
        <v>0</v>
      </c>
      <c r="R2009" s="55">
        <v>-166.75</v>
      </c>
      <c r="S2009" s="55">
        <v>0</v>
      </c>
      <c r="T2009" s="55">
        <v>-166.75</v>
      </c>
      <c r="U2009" s="55">
        <v>0</v>
      </c>
      <c r="V2009" s="55">
        <v>0</v>
      </c>
      <c r="W2009" s="55">
        <v>0</v>
      </c>
      <c r="X2009" s="55">
        <v>-166.75</v>
      </c>
      <c r="Y2009" s="55">
        <v>0</v>
      </c>
      <c r="Z2009" s="61">
        <f t="shared" si="103"/>
        <v>0</v>
      </c>
      <c r="AA2009" s="59" t="e">
        <f>HLOOKUP(F2009,'HY Financials'!$4:$4,1,0)</f>
        <v>#N/A</v>
      </c>
    </row>
    <row r="2010" spans="1:28">
      <c r="A2010" s="60">
        <f>IFERROR(VLOOKUP(J2010,'TB mapping'!A:D,4,0),0)</f>
        <v>0</v>
      </c>
      <c r="B2010" s="60">
        <f>IFERROR(VLOOKUP(J2010,'TB mapping'!A:C,3,0),0)</f>
        <v>5.5</v>
      </c>
      <c r="C2010" s="60" t="str">
        <f t="shared" si="101"/>
        <v>HFT1310</v>
      </c>
      <c r="D2010" s="60" t="str">
        <f t="shared" si="102"/>
        <v>HFT1315.5</v>
      </c>
      <c r="E2010" s="54" t="s">
        <v>790</v>
      </c>
      <c r="F2010" s="54" t="s">
        <v>1201</v>
      </c>
      <c r="G2010" s="54" t="s">
        <v>1202</v>
      </c>
      <c r="H2010" s="55">
        <v>460000</v>
      </c>
      <c r="I2010" s="54" t="s">
        <v>839</v>
      </c>
      <c r="J2010" s="55">
        <v>460108</v>
      </c>
      <c r="K2010" s="55">
        <v>0</v>
      </c>
      <c r="L2010" s="54" t="s">
        <v>841</v>
      </c>
      <c r="M2010" s="54" t="s">
        <v>793</v>
      </c>
      <c r="N2010" s="55">
        <v>-0.57000000000000006</v>
      </c>
      <c r="O2010" s="55">
        <v>0</v>
      </c>
      <c r="P2010" s="55">
        <v>0</v>
      </c>
      <c r="Q2010" s="55">
        <v>0</v>
      </c>
      <c r="R2010" s="55">
        <v>-0.57000000000000006</v>
      </c>
      <c r="S2010" s="55">
        <v>0</v>
      </c>
      <c r="T2010" s="55">
        <v>-0.57000000000000006</v>
      </c>
      <c r="U2010" s="55">
        <v>0</v>
      </c>
      <c r="V2010" s="55">
        <v>0</v>
      </c>
      <c r="W2010" s="55">
        <v>0</v>
      </c>
      <c r="X2010" s="55">
        <v>-0.57000000000000006</v>
      </c>
      <c r="Y2010" s="55">
        <v>0</v>
      </c>
      <c r="Z2010" s="61">
        <f t="shared" si="103"/>
        <v>0</v>
      </c>
      <c r="AA2010" s="59" t="e">
        <f>HLOOKUP(F2010,'HY Financials'!$4:$4,1,0)</f>
        <v>#N/A</v>
      </c>
    </row>
    <row r="2011" spans="1:28">
      <c r="A2011" s="60">
        <f>IFERROR(VLOOKUP(J2011,'TB mapping'!A:D,4,0),0)</f>
        <v>0</v>
      </c>
      <c r="B2011" s="60">
        <f>IFERROR(VLOOKUP(J2011,'TB mapping'!A:C,3,0),0)</f>
        <v>5.5</v>
      </c>
      <c r="C2011" s="60" t="str">
        <f t="shared" si="101"/>
        <v>HFT1310</v>
      </c>
      <c r="D2011" s="60" t="str">
        <f t="shared" si="102"/>
        <v>HFT1315.5</v>
      </c>
      <c r="E2011" s="54" t="s">
        <v>790</v>
      </c>
      <c r="F2011" s="54" t="s">
        <v>1201</v>
      </c>
      <c r="G2011" s="54" t="s">
        <v>1202</v>
      </c>
      <c r="H2011" s="55">
        <v>460000</v>
      </c>
      <c r="I2011" s="54" t="s">
        <v>839</v>
      </c>
      <c r="J2011" s="55">
        <v>460143</v>
      </c>
      <c r="K2011" s="55">
        <v>0</v>
      </c>
      <c r="L2011" s="54" t="s">
        <v>1002</v>
      </c>
      <c r="M2011" s="54" t="s">
        <v>793</v>
      </c>
      <c r="N2011" s="55">
        <v>0</v>
      </c>
      <c r="O2011" s="55">
        <v>167.32</v>
      </c>
      <c r="P2011" s="55">
        <v>0</v>
      </c>
      <c r="Q2011" s="55">
        <v>0</v>
      </c>
      <c r="R2011" s="55">
        <v>0</v>
      </c>
      <c r="S2011" s="55">
        <v>167.32</v>
      </c>
      <c r="T2011" s="55">
        <v>0</v>
      </c>
      <c r="U2011" s="55">
        <v>167.32</v>
      </c>
      <c r="V2011" s="55">
        <v>0</v>
      </c>
      <c r="W2011" s="55">
        <v>0</v>
      </c>
      <c r="X2011" s="55">
        <v>0</v>
      </c>
      <c r="Y2011" s="55">
        <v>167.32</v>
      </c>
      <c r="Z2011" s="61">
        <f t="shared" si="103"/>
        <v>0</v>
      </c>
      <c r="AA2011" s="59" t="e">
        <f>HLOOKUP(F2011,'HY Financials'!$4:$4,1,0)</f>
        <v>#N/A</v>
      </c>
    </row>
    <row r="2012" spans="1:28">
      <c r="A2012" s="60">
        <f>IFERROR(VLOOKUP(J2012,'TB mapping'!A:D,4,0),0)</f>
        <v>0</v>
      </c>
      <c r="B2012" s="60">
        <f>IFERROR(VLOOKUP(J2012,'TB mapping'!A:C,3,0),0)</f>
        <v>5.3</v>
      </c>
      <c r="C2012" s="60" t="str">
        <f t="shared" si="101"/>
        <v>HFT1310</v>
      </c>
      <c r="D2012" s="60" t="str">
        <f t="shared" si="102"/>
        <v>HFT1315.3</v>
      </c>
      <c r="E2012" s="54" t="s">
        <v>790</v>
      </c>
      <c r="F2012" s="54" t="s">
        <v>1201</v>
      </c>
      <c r="G2012" s="54" t="s">
        <v>1202</v>
      </c>
      <c r="H2012" s="55">
        <v>510000</v>
      </c>
      <c r="I2012" s="54" t="s">
        <v>842</v>
      </c>
      <c r="J2012" s="55">
        <v>512120</v>
      </c>
      <c r="K2012" s="55">
        <v>0</v>
      </c>
      <c r="L2012" s="54" t="s">
        <v>843</v>
      </c>
      <c r="M2012" s="54" t="s">
        <v>793</v>
      </c>
      <c r="N2012" s="55">
        <v>-1659873</v>
      </c>
      <c r="O2012" s="55">
        <v>0</v>
      </c>
      <c r="P2012" s="55">
        <v>0</v>
      </c>
      <c r="Q2012" s="55">
        <v>0</v>
      </c>
      <c r="R2012" s="55">
        <v>-1659873</v>
      </c>
      <c r="S2012" s="55">
        <v>0</v>
      </c>
      <c r="T2012" s="55">
        <v>-1659873</v>
      </c>
      <c r="U2012" s="55">
        <v>0</v>
      </c>
      <c r="V2012" s="55">
        <v>0</v>
      </c>
      <c r="W2012" s="55">
        <v>0</v>
      </c>
      <c r="X2012" s="55">
        <v>-1659873</v>
      </c>
      <c r="Y2012" s="55">
        <v>0</v>
      </c>
      <c r="Z2012" s="61">
        <f t="shared" si="103"/>
        <v>0</v>
      </c>
      <c r="AA2012" s="59" t="e">
        <f>HLOOKUP(F2012,'HY Financials'!$4:$4,1,0)</f>
        <v>#N/A</v>
      </c>
    </row>
    <row r="2013" spans="1:28">
      <c r="A2013" s="60">
        <f>IFERROR(VLOOKUP(J2013,'TB mapping'!A:D,4,0),0)</f>
        <v>0</v>
      </c>
      <c r="B2013" s="60">
        <f>IFERROR(VLOOKUP(J2013,'TB mapping'!A:C,3,0),0)</f>
        <v>5.3</v>
      </c>
      <c r="C2013" s="60" t="str">
        <f t="shared" si="101"/>
        <v>HFT1310</v>
      </c>
      <c r="D2013" s="60" t="str">
        <f t="shared" si="102"/>
        <v>HFT1315.3</v>
      </c>
      <c r="E2013" s="54" t="s">
        <v>790</v>
      </c>
      <c r="F2013" s="54" t="s">
        <v>1201</v>
      </c>
      <c r="G2013" s="54" t="s">
        <v>1202</v>
      </c>
      <c r="H2013" s="55">
        <v>510000</v>
      </c>
      <c r="I2013" s="54" t="s">
        <v>842</v>
      </c>
      <c r="J2013" s="55">
        <v>512247</v>
      </c>
      <c r="K2013" s="55">
        <v>0</v>
      </c>
      <c r="L2013" s="54" t="s">
        <v>1348</v>
      </c>
      <c r="M2013" s="54" t="s">
        <v>793</v>
      </c>
      <c r="N2013" s="55">
        <v>-444.11</v>
      </c>
      <c r="O2013" s="55">
        <v>0</v>
      </c>
      <c r="P2013" s="55">
        <v>0</v>
      </c>
      <c r="Q2013" s="55">
        <v>0</v>
      </c>
      <c r="R2013" s="55">
        <v>-444.11</v>
      </c>
      <c r="S2013" s="55">
        <v>0</v>
      </c>
      <c r="T2013" s="55">
        <v>-444.11</v>
      </c>
      <c r="U2013" s="55">
        <v>0</v>
      </c>
      <c r="V2013" s="55">
        <v>0</v>
      </c>
      <c r="W2013" s="55">
        <v>0</v>
      </c>
      <c r="X2013" s="55">
        <v>-444.11</v>
      </c>
      <c r="Y2013" s="55">
        <v>0</v>
      </c>
      <c r="Z2013" s="61">
        <f t="shared" si="103"/>
        <v>0</v>
      </c>
      <c r="AA2013" s="59" t="e">
        <f>HLOOKUP(F2013,'HY Financials'!$4:$4,1,0)</f>
        <v>#N/A</v>
      </c>
    </row>
    <row r="2014" spans="1:28">
      <c r="A2014" s="60">
        <f>IFERROR(VLOOKUP(J2014,'TB mapping'!A:D,4,0),0)</f>
        <v>0</v>
      </c>
      <c r="B2014" s="60">
        <f>IFERROR(VLOOKUP(J2014,'TB mapping'!A:C,3,0),0)</f>
        <v>6.4</v>
      </c>
      <c r="C2014" s="60" t="str">
        <f t="shared" si="101"/>
        <v>HFT1310</v>
      </c>
      <c r="D2014" s="60" t="str">
        <f t="shared" si="102"/>
        <v>HFT1316.4</v>
      </c>
      <c r="E2014" s="54" t="s">
        <v>790</v>
      </c>
      <c r="F2014" s="54" t="s">
        <v>1201</v>
      </c>
      <c r="G2014" s="54" t="s">
        <v>1202</v>
      </c>
      <c r="H2014" s="55">
        <v>550000</v>
      </c>
      <c r="I2014" s="54" t="s">
        <v>846</v>
      </c>
      <c r="J2014" s="392">
        <v>553107</v>
      </c>
      <c r="K2014" s="55">
        <v>0</v>
      </c>
      <c r="L2014" s="54" t="s">
        <v>847</v>
      </c>
      <c r="M2014" s="54" t="s">
        <v>793</v>
      </c>
      <c r="N2014" s="55">
        <v>-214</v>
      </c>
      <c r="O2014" s="55">
        <v>0</v>
      </c>
      <c r="P2014" s="55">
        <v>0</v>
      </c>
      <c r="Q2014" s="55">
        <v>0</v>
      </c>
      <c r="R2014" s="55">
        <v>-214</v>
      </c>
      <c r="S2014" s="55">
        <v>0</v>
      </c>
      <c r="T2014" s="55">
        <v>-214</v>
      </c>
      <c r="U2014" s="55">
        <v>0</v>
      </c>
      <c r="V2014" s="55">
        <v>0</v>
      </c>
      <c r="W2014" s="55">
        <v>0</v>
      </c>
      <c r="X2014" s="55">
        <v>-214</v>
      </c>
      <c r="Y2014" s="55">
        <v>0</v>
      </c>
      <c r="Z2014" s="61">
        <f t="shared" si="103"/>
        <v>0</v>
      </c>
      <c r="AA2014" s="59" t="e">
        <f>HLOOKUP(F2014,'HY Financials'!$4:$4,1,0)</f>
        <v>#N/A</v>
      </c>
    </row>
    <row r="2015" spans="1:28">
      <c r="A2015" s="60">
        <f>IFERROR(VLOOKUP(J2015,'TB mapping'!A:D,4,0),0)</f>
        <v>0</v>
      </c>
      <c r="B2015" s="60">
        <f>IFERROR(VLOOKUP(J2015,'TB mapping'!A:C,3,0),0)</f>
        <v>6.4</v>
      </c>
      <c r="C2015" s="60" t="str">
        <f t="shared" si="101"/>
        <v>HFT1310</v>
      </c>
      <c r="D2015" s="60" t="str">
        <f t="shared" si="102"/>
        <v>HFT1316.4</v>
      </c>
      <c r="E2015" s="54" t="s">
        <v>790</v>
      </c>
      <c r="F2015" s="54" t="s">
        <v>1201</v>
      </c>
      <c r="G2015" s="54" t="s">
        <v>1202</v>
      </c>
      <c r="H2015" s="55">
        <v>550000</v>
      </c>
      <c r="I2015" s="54" t="s">
        <v>846</v>
      </c>
      <c r="J2015" s="392">
        <v>553117</v>
      </c>
      <c r="K2015" s="55">
        <v>0</v>
      </c>
      <c r="L2015" s="54" t="s">
        <v>848</v>
      </c>
      <c r="M2015" s="54" t="s">
        <v>793</v>
      </c>
      <c r="N2015" s="55">
        <v>-2760.24</v>
      </c>
      <c r="O2015" s="55">
        <v>0</v>
      </c>
      <c r="P2015" s="55">
        <v>0</v>
      </c>
      <c r="Q2015" s="55">
        <v>0</v>
      </c>
      <c r="R2015" s="55">
        <v>-2760.24</v>
      </c>
      <c r="S2015" s="55">
        <v>0</v>
      </c>
      <c r="T2015" s="55">
        <v>-2760.24</v>
      </c>
      <c r="U2015" s="55">
        <v>0</v>
      </c>
      <c r="V2015" s="55">
        <v>0</v>
      </c>
      <c r="W2015" s="55">
        <v>0</v>
      </c>
      <c r="X2015" s="55">
        <v>-2760.24</v>
      </c>
      <c r="Y2015" s="55">
        <v>0</v>
      </c>
      <c r="Z2015" s="61">
        <f t="shared" si="103"/>
        <v>0</v>
      </c>
      <c r="AA2015" s="59" t="e">
        <f>HLOOKUP(F2015,'HY Financials'!$4:$4,1,0)</f>
        <v>#N/A</v>
      </c>
      <c r="AB2015" s="59">
        <f t="shared" ref="AB2015:AB2021" si="104">SUMIF(AA:AA,AA2015,Z:Z)</f>
        <v>47.702388319000015</v>
      </c>
    </row>
    <row r="2016" spans="1:28">
      <c r="A2016" s="60">
        <f>IFERROR(VLOOKUP(J2016,'TB mapping'!A:D,4,0),0)</f>
        <v>0</v>
      </c>
      <c r="B2016" s="60">
        <f>IFERROR(VLOOKUP(J2016,'TB mapping'!A:C,3,0),0)</f>
        <v>6.4</v>
      </c>
      <c r="C2016" s="60" t="str">
        <f t="shared" si="101"/>
        <v>HFT1310</v>
      </c>
      <c r="D2016" s="60" t="str">
        <f t="shared" si="102"/>
        <v>HFT1316.4</v>
      </c>
      <c r="E2016" s="54" t="s">
        <v>790</v>
      </c>
      <c r="F2016" s="54" t="s">
        <v>1201</v>
      </c>
      <c r="G2016" s="54" t="s">
        <v>1202</v>
      </c>
      <c r="H2016" s="55">
        <v>550000</v>
      </c>
      <c r="I2016" s="54" t="s">
        <v>846</v>
      </c>
      <c r="J2016" s="392">
        <v>553129</v>
      </c>
      <c r="K2016" s="55">
        <v>0</v>
      </c>
      <c r="L2016" s="54" t="s">
        <v>849</v>
      </c>
      <c r="M2016" s="54" t="s">
        <v>793</v>
      </c>
      <c r="N2016" s="55">
        <v>-4560.9400000000005</v>
      </c>
      <c r="O2016" s="55">
        <v>0</v>
      </c>
      <c r="P2016" s="55">
        <v>0</v>
      </c>
      <c r="Q2016" s="55">
        <v>0</v>
      </c>
      <c r="R2016" s="55">
        <v>-4560.9400000000005</v>
      </c>
      <c r="S2016" s="55">
        <v>0</v>
      </c>
      <c r="T2016" s="55">
        <v>-4560.9400000000005</v>
      </c>
      <c r="U2016" s="55">
        <v>0</v>
      </c>
      <c r="V2016" s="55">
        <v>0</v>
      </c>
      <c r="W2016" s="55">
        <v>0</v>
      </c>
      <c r="X2016" s="55">
        <v>-4560.9400000000005</v>
      </c>
      <c r="Y2016" s="55">
        <v>0</v>
      </c>
      <c r="Z2016" s="61">
        <f t="shared" si="103"/>
        <v>0</v>
      </c>
      <c r="AA2016" s="59" t="e">
        <f>HLOOKUP(F2016,'HY Financials'!$4:$4,1,0)</f>
        <v>#N/A</v>
      </c>
      <c r="AB2016" s="59">
        <f t="shared" si="104"/>
        <v>47.702388319000015</v>
      </c>
    </row>
    <row r="2017" spans="1:28">
      <c r="A2017" s="60">
        <f>IFERROR(VLOOKUP(J2017,'TB mapping'!A:D,4,0),0)</f>
        <v>0</v>
      </c>
      <c r="B2017" s="60">
        <f>IFERROR(VLOOKUP(J2017,'TB mapping'!A:C,3,0),0)</f>
        <v>6.4</v>
      </c>
      <c r="C2017" s="60" t="str">
        <f t="shared" si="101"/>
        <v>HFT1310</v>
      </c>
      <c r="D2017" s="60" t="str">
        <f t="shared" si="102"/>
        <v>HFT1316.4</v>
      </c>
      <c r="E2017" s="54" t="s">
        <v>790</v>
      </c>
      <c r="F2017" s="54" t="s">
        <v>1201</v>
      </c>
      <c r="G2017" s="54" t="s">
        <v>1202</v>
      </c>
      <c r="H2017" s="55">
        <v>550000</v>
      </c>
      <c r="I2017" s="54" t="s">
        <v>846</v>
      </c>
      <c r="J2017" s="392">
        <v>553141</v>
      </c>
      <c r="K2017" s="55">
        <v>0</v>
      </c>
      <c r="L2017" s="54" t="s">
        <v>946</v>
      </c>
      <c r="M2017" s="54" t="s">
        <v>793</v>
      </c>
      <c r="N2017" s="55">
        <v>0</v>
      </c>
      <c r="O2017" s="55">
        <v>0</v>
      </c>
      <c r="P2017" s="55">
        <v>-0.01</v>
      </c>
      <c r="Q2017" s="55">
        <v>0</v>
      </c>
      <c r="R2017" s="55">
        <v>-0.01</v>
      </c>
      <c r="S2017" s="55">
        <v>0</v>
      </c>
      <c r="T2017" s="55">
        <v>0</v>
      </c>
      <c r="U2017" s="55">
        <v>0</v>
      </c>
      <c r="V2017" s="55">
        <v>-0.01</v>
      </c>
      <c r="W2017" s="55">
        <v>0</v>
      </c>
      <c r="X2017" s="55">
        <v>-0.01</v>
      </c>
      <c r="Y2017" s="55">
        <v>0</v>
      </c>
      <c r="Z2017" s="61">
        <f t="shared" si="103"/>
        <v>-1.0000000000000001E-9</v>
      </c>
      <c r="AA2017" s="59" t="e">
        <f>HLOOKUP(F2017,'HY Financials'!$4:$4,1,0)</f>
        <v>#N/A</v>
      </c>
      <c r="AB2017" s="59">
        <f t="shared" si="104"/>
        <v>47.702388319000015</v>
      </c>
    </row>
    <row r="2018" spans="1:28">
      <c r="A2018" s="60">
        <f>IFERROR(VLOOKUP(J2018,'TB mapping'!A:D,4,0),0)</f>
        <v>0</v>
      </c>
      <c r="B2018" s="60">
        <f>IFERROR(VLOOKUP(J2018,'TB mapping'!A:C,3,0),0)</f>
        <v>6.4</v>
      </c>
      <c r="C2018" s="60" t="str">
        <f t="shared" si="101"/>
        <v>HFT1310</v>
      </c>
      <c r="D2018" s="60" t="str">
        <f t="shared" si="102"/>
        <v>HFT1316.4</v>
      </c>
      <c r="E2018" s="54" t="s">
        <v>790</v>
      </c>
      <c r="F2018" s="54" t="s">
        <v>1201</v>
      </c>
      <c r="G2018" s="54" t="s">
        <v>1202</v>
      </c>
      <c r="H2018" s="55">
        <v>550000</v>
      </c>
      <c r="I2018" s="54" t="s">
        <v>846</v>
      </c>
      <c r="J2018" s="392">
        <v>553171</v>
      </c>
      <c r="K2018" s="55">
        <v>0</v>
      </c>
      <c r="L2018" s="54" t="s">
        <v>850</v>
      </c>
      <c r="M2018" s="54" t="s">
        <v>793</v>
      </c>
      <c r="N2018" s="55">
        <v>-8930.8000000000011</v>
      </c>
      <c r="O2018" s="55">
        <v>0</v>
      </c>
      <c r="P2018" s="55">
        <v>0</v>
      </c>
      <c r="Q2018" s="55">
        <v>0</v>
      </c>
      <c r="R2018" s="55">
        <v>-8930.8000000000011</v>
      </c>
      <c r="S2018" s="55">
        <v>0</v>
      </c>
      <c r="T2018" s="55">
        <v>-8930.8000000000011</v>
      </c>
      <c r="U2018" s="55">
        <v>0</v>
      </c>
      <c r="V2018" s="55">
        <v>0</v>
      </c>
      <c r="W2018" s="55">
        <v>0</v>
      </c>
      <c r="X2018" s="55">
        <v>-8930.8000000000011</v>
      </c>
      <c r="Y2018" s="55">
        <v>0</v>
      </c>
      <c r="Z2018" s="61">
        <f t="shared" si="103"/>
        <v>0</v>
      </c>
      <c r="AA2018" s="59" t="e">
        <f>HLOOKUP(F2018,'HY Financials'!$4:$4,1,0)</f>
        <v>#N/A</v>
      </c>
      <c r="AB2018" s="59">
        <f t="shared" si="104"/>
        <v>47.702388319000015</v>
      </c>
    </row>
    <row r="2019" spans="1:28">
      <c r="A2019" s="60">
        <f>IFERROR(VLOOKUP(J2019,'TB mapping'!A:D,4,0),0)</f>
        <v>0</v>
      </c>
      <c r="B2019" s="60">
        <f>IFERROR(VLOOKUP(J2019,'TB mapping'!A:C,3,0),0)</f>
        <v>6.4</v>
      </c>
      <c r="C2019" s="60" t="str">
        <f t="shared" si="101"/>
        <v>HFT1310</v>
      </c>
      <c r="D2019" s="60" t="str">
        <f t="shared" si="102"/>
        <v>HFT1316.4</v>
      </c>
      <c r="E2019" s="54" t="s">
        <v>790</v>
      </c>
      <c r="F2019" s="54" t="s">
        <v>1201</v>
      </c>
      <c r="G2019" s="54" t="s">
        <v>1202</v>
      </c>
      <c r="H2019" s="55">
        <v>550000</v>
      </c>
      <c r="I2019" s="54" t="s">
        <v>846</v>
      </c>
      <c r="J2019" s="392">
        <v>553176</v>
      </c>
      <c r="K2019" s="55">
        <v>0</v>
      </c>
      <c r="L2019" s="54" t="s">
        <v>1486</v>
      </c>
      <c r="M2019" s="54" t="s">
        <v>793</v>
      </c>
      <c r="N2019" s="55">
        <v>-11005.13</v>
      </c>
      <c r="O2019" s="55">
        <v>0</v>
      </c>
      <c r="P2019" s="55">
        <v>0</v>
      </c>
      <c r="Q2019" s="55">
        <v>0</v>
      </c>
      <c r="R2019" s="55">
        <v>-11005.13</v>
      </c>
      <c r="S2019" s="55">
        <v>0</v>
      </c>
      <c r="T2019" s="55">
        <v>-11005.13</v>
      </c>
      <c r="U2019" s="55">
        <v>0</v>
      </c>
      <c r="V2019" s="55">
        <v>0</v>
      </c>
      <c r="W2019" s="55">
        <v>0</v>
      </c>
      <c r="X2019" s="55">
        <v>-11005.13</v>
      </c>
      <c r="Y2019" s="55">
        <v>0</v>
      </c>
      <c r="Z2019" s="61">
        <f t="shared" si="103"/>
        <v>0</v>
      </c>
      <c r="AA2019" s="59" t="e">
        <f>HLOOKUP(F2019,'HY Financials'!$4:$4,1,0)</f>
        <v>#N/A</v>
      </c>
      <c r="AB2019" s="59">
        <f t="shared" si="104"/>
        <v>47.702388319000015</v>
      </c>
    </row>
    <row r="2020" spans="1:28">
      <c r="A2020" s="60">
        <f>IFERROR(VLOOKUP(J2020,'TB mapping'!A:D,4,0),0)</f>
        <v>0</v>
      </c>
      <c r="B2020" s="60">
        <f>IFERROR(VLOOKUP(J2020,'TB mapping'!A:C,3,0),0)</f>
        <v>6.4</v>
      </c>
      <c r="C2020" s="60" t="str">
        <f t="shared" si="101"/>
        <v>HFT1310</v>
      </c>
      <c r="D2020" s="60" t="str">
        <f t="shared" si="102"/>
        <v>HFT1316.4</v>
      </c>
      <c r="E2020" s="54" t="s">
        <v>790</v>
      </c>
      <c r="F2020" s="54" t="s">
        <v>1201</v>
      </c>
      <c r="G2020" s="54" t="s">
        <v>1202</v>
      </c>
      <c r="H2020" s="55">
        <v>550000</v>
      </c>
      <c r="I2020" s="54" t="s">
        <v>846</v>
      </c>
      <c r="J2020" s="392">
        <v>553190</v>
      </c>
      <c r="K2020" s="55">
        <v>0</v>
      </c>
      <c r="L2020" s="54" t="s">
        <v>852</v>
      </c>
      <c r="M2020" s="54" t="s">
        <v>793</v>
      </c>
      <c r="N2020" s="55">
        <v>0</v>
      </c>
      <c r="O2020" s="55">
        <v>3799.86</v>
      </c>
      <c r="P2020" s="55">
        <v>0</v>
      </c>
      <c r="Q2020" s="55">
        <v>0.01</v>
      </c>
      <c r="R2020" s="55">
        <v>0</v>
      </c>
      <c r="S2020" s="55">
        <v>3799.87</v>
      </c>
      <c r="T2020" s="55">
        <v>0</v>
      </c>
      <c r="U2020" s="55">
        <v>3799.86</v>
      </c>
      <c r="V2020" s="55">
        <v>0</v>
      </c>
      <c r="W2020" s="55">
        <v>0.01</v>
      </c>
      <c r="X2020" s="55">
        <v>0</v>
      </c>
      <c r="Y2020" s="55">
        <v>3799.87</v>
      </c>
      <c r="Z2020" s="61">
        <f t="shared" si="103"/>
        <v>1.0000000000000001E-9</v>
      </c>
      <c r="AA2020" s="59" t="e">
        <f>HLOOKUP(F2020,'HY Financials'!$4:$4,1,0)</f>
        <v>#N/A</v>
      </c>
      <c r="AB2020" s="59">
        <f t="shared" si="104"/>
        <v>47.702388319000015</v>
      </c>
    </row>
    <row r="2021" spans="1:28">
      <c r="A2021" s="60">
        <f>IFERROR(VLOOKUP(J2021,'TB mapping'!A:D,4,0),0)</f>
        <v>6.1</v>
      </c>
      <c r="B2021" s="60">
        <f>IFERROR(VLOOKUP(J2021,'TB mapping'!A:C,3,0),0)</f>
        <v>6.4</v>
      </c>
      <c r="C2021" s="60" t="str">
        <f t="shared" si="101"/>
        <v>HFT1316.1</v>
      </c>
      <c r="D2021" s="60" t="str">
        <f t="shared" si="102"/>
        <v>HFT1316.4</v>
      </c>
      <c r="E2021" s="54" t="s">
        <v>790</v>
      </c>
      <c r="F2021" s="54" t="s">
        <v>1201</v>
      </c>
      <c r="G2021" s="54" t="s">
        <v>1202</v>
      </c>
      <c r="H2021" s="55">
        <v>550000</v>
      </c>
      <c r="I2021" s="54" t="s">
        <v>846</v>
      </c>
      <c r="J2021" s="392">
        <v>553202</v>
      </c>
      <c r="K2021" s="55">
        <v>0</v>
      </c>
      <c r="L2021" s="54" t="s">
        <v>853</v>
      </c>
      <c r="M2021" s="54" t="s">
        <v>793</v>
      </c>
      <c r="N2021" s="55">
        <v>-19606.670000000002</v>
      </c>
      <c r="O2021" s="55">
        <v>0</v>
      </c>
      <c r="P2021" s="55">
        <v>0</v>
      </c>
      <c r="Q2021" s="55">
        <v>0</v>
      </c>
      <c r="R2021" s="55">
        <v>-19606.670000000002</v>
      </c>
      <c r="S2021" s="55">
        <v>0</v>
      </c>
      <c r="T2021" s="55">
        <v>-19606.670000000002</v>
      </c>
      <c r="U2021" s="55">
        <v>0</v>
      </c>
      <c r="V2021" s="55">
        <v>0</v>
      </c>
      <c r="W2021" s="55">
        <v>0</v>
      </c>
      <c r="X2021" s="55">
        <v>-19606.670000000002</v>
      </c>
      <c r="Y2021" s="55">
        <v>0</v>
      </c>
      <c r="Z2021" s="61">
        <f t="shared" si="103"/>
        <v>0</v>
      </c>
      <c r="AA2021" s="59" t="e">
        <f>HLOOKUP(F2021,'HY Financials'!$4:$4,1,0)</f>
        <v>#N/A</v>
      </c>
      <c r="AB2021" s="59">
        <f t="shared" si="104"/>
        <v>47.702388319000015</v>
      </c>
    </row>
    <row r="2022" spans="1:28">
      <c r="A2022" s="60">
        <f>IFERROR(VLOOKUP(J2022,'TB mapping'!A:D,4,0),0)</f>
        <v>0</v>
      </c>
      <c r="B2022" s="60">
        <f>IFERROR(VLOOKUP(J2022,'TB mapping'!A:C,3,0),0)</f>
        <v>6.4</v>
      </c>
      <c r="C2022" s="60" t="str">
        <f t="shared" si="101"/>
        <v>HFT1310</v>
      </c>
      <c r="D2022" s="60" t="str">
        <f t="shared" si="102"/>
        <v>HFT1316.4</v>
      </c>
      <c r="E2022" s="54" t="s">
        <v>790</v>
      </c>
      <c r="F2022" s="54" t="s">
        <v>1201</v>
      </c>
      <c r="G2022" s="54" t="s">
        <v>1202</v>
      </c>
      <c r="H2022" s="55">
        <v>550000</v>
      </c>
      <c r="I2022" s="54" t="s">
        <v>846</v>
      </c>
      <c r="J2022" s="392">
        <v>555163</v>
      </c>
      <c r="K2022" s="55">
        <v>0</v>
      </c>
      <c r="L2022" s="54" t="s">
        <v>860</v>
      </c>
      <c r="M2022" s="54" t="s">
        <v>793</v>
      </c>
      <c r="N2022" s="55">
        <v>-7795.38</v>
      </c>
      <c r="O2022" s="55">
        <v>0</v>
      </c>
      <c r="P2022" s="55">
        <v>0</v>
      </c>
      <c r="Q2022" s="55">
        <v>0</v>
      </c>
      <c r="R2022" s="55">
        <v>-7795.38</v>
      </c>
      <c r="S2022" s="55">
        <v>0</v>
      </c>
      <c r="T2022" s="55">
        <v>-7795.38</v>
      </c>
      <c r="U2022" s="55">
        <v>0</v>
      </c>
      <c r="V2022" s="55">
        <v>0</v>
      </c>
      <c r="W2022" s="55">
        <v>0</v>
      </c>
      <c r="X2022" s="55">
        <v>-7795.38</v>
      </c>
      <c r="Y2022" s="55">
        <v>0</v>
      </c>
      <c r="Z2022" s="61">
        <f t="shared" si="103"/>
        <v>0</v>
      </c>
      <c r="AA2022" s="59" t="e">
        <f>HLOOKUP(F2022,'HY Financials'!$4:$4,1,0)</f>
        <v>#N/A</v>
      </c>
    </row>
    <row r="2023" spans="1:28">
      <c r="A2023" s="60">
        <f>IFERROR(VLOOKUP(J2023,'TB mapping'!A:D,4,0),0)</f>
        <v>0</v>
      </c>
      <c r="B2023" s="60">
        <f>IFERROR(VLOOKUP(J2023,'TB mapping'!A:C,3,0),0)</f>
        <v>6.4</v>
      </c>
      <c r="C2023" s="60" t="str">
        <f t="shared" si="101"/>
        <v>HFT1310</v>
      </c>
      <c r="D2023" s="60" t="str">
        <f t="shared" si="102"/>
        <v>HFT1316.4</v>
      </c>
      <c r="E2023" s="54" t="s">
        <v>790</v>
      </c>
      <c r="F2023" s="54" t="s">
        <v>1201</v>
      </c>
      <c r="G2023" s="54" t="s">
        <v>1202</v>
      </c>
      <c r="H2023" s="55">
        <v>550000</v>
      </c>
      <c r="I2023" s="54" t="s">
        <v>846</v>
      </c>
      <c r="J2023" s="392">
        <v>556653</v>
      </c>
      <c r="K2023" s="55">
        <v>0</v>
      </c>
      <c r="L2023" s="54" t="s">
        <v>2073</v>
      </c>
      <c r="M2023" s="54" t="s">
        <v>793</v>
      </c>
      <c r="N2023" s="55">
        <v>-643.29</v>
      </c>
      <c r="O2023" s="55">
        <v>0</v>
      </c>
      <c r="P2023" s="55">
        <v>0</v>
      </c>
      <c r="Q2023" s="55">
        <v>0</v>
      </c>
      <c r="R2023" s="55">
        <v>-643.29</v>
      </c>
      <c r="S2023" s="55">
        <v>0</v>
      </c>
      <c r="T2023" s="55">
        <v>-643.29</v>
      </c>
      <c r="U2023" s="55">
        <v>0</v>
      </c>
      <c r="V2023" s="55">
        <v>0</v>
      </c>
      <c r="W2023" s="55">
        <v>0</v>
      </c>
      <c r="X2023" s="55">
        <v>-643.29</v>
      </c>
      <c r="Y2023" s="55">
        <v>0</v>
      </c>
      <c r="Z2023" s="61">
        <f t="shared" si="103"/>
        <v>0</v>
      </c>
      <c r="AA2023" s="59" t="e">
        <f>HLOOKUP(F2023,'HY Financials'!$4:$4,1,0)</f>
        <v>#N/A</v>
      </c>
    </row>
    <row r="2024" spans="1:28">
      <c r="A2024" s="60">
        <f>IFERROR(VLOOKUP(J2024,'TB mapping'!A:D,4,0),0)</f>
        <v>0</v>
      </c>
      <c r="B2024" s="60" t="str">
        <f>IFERROR(VLOOKUP(J2024,'TB mapping'!A:C,3,0),0)</f>
        <v>ignore</v>
      </c>
      <c r="C2024" s="60" t="str">
        <f t="shared" si="101"/>
        <v>HFT1310</v>
      </c>
      <c r="D2024" s="60" t="str">
        <f t="shared" si="102"/>
        <v>HFT131ignore</v>
      </c>
      <c r="E2024" s="54" t="s">
        <v>790</v>
      </c>
      <c r="F2024" s="54" t="s">
        <v>1201</v>
      </c>
      <c r="G2024" s="54" t="s">
        <v>1202</v>
      </c>
      <c r="H2024" s="55">
        <v>555300</v>
      </c>
      <c r="I2024" s="54" t="s">
        <v>951</v>
      </c>
      <c r="J2024" s="55">
        <v>553300</v>
      </c>
      <c r="K2024" s="55">
        <v>0</v>
      </c>
      <c r="L2024" s="54" t="s">
        <v>1072</v>
      </c>
      <c r="M2024" s="54" t="s">
        <v>793</v>
      </c>
      <c r="N2024" s="55">
        <v>-67499.09</v>
      </c>
      <c r="O2024" s="55">
        <v>0</v>
      </c>
      <c r="P2024" s="55">
        <v>0</v>
      </c>
      <c r="Q2024" s="55">
        <v>0</v>
      </c>
      <c r="R2024" s="55">
        <v>-67499.09</v>
      </c>
      <c r="S2024" s="55">
        <v>0</v>
      </c>
      <c r="T2024" s="55">
        <v>-67499.09</v>
      </c>
      <c r="U2024" s="55">
        <v>0</v>
      </c>
      <c r="V2024" s="55">
        <v>0</v>
      </c>
      <c r="W2024" s="55">
        <v>0</v>
      </c>
      <c r="X2024" s="55">
        <v>-67499.09</v>
      </c>
      <c r="Y2024" s="55">
        <v>0</v>
      </c>
      <c r="Z2024" s="61">
        <f t="shared" si="103"/>
        <v>0</v>
      </c>
      <c r="AA2024" s="59" t="e">
        <f>HLOOKUP(F2024,'HY Financials'!$4:$4,1,0)</f>
        <v>#N/A</v>
      </c>
    </row>
    <row r="2025" spans="1:28">
      <c r="A2025" s="60" t="str">
        <f>IFERROR(VLOOKUP(J2025,'TB mapping'!A:D,4,0),0)</f>
        <v>Ignore</v>
      </c>
      <c r="B2025" s="60" t="str">
        <f>IFERROR(VLOOKUP(J2025,'TB mapping'!A:C,3,0),0)</f>
        <v>Ignore</v>
      </c>
      <c r="C2025" s="60" t="str">
        <f t="shared" si="101"/>
        <v>HFT132Ignore</v>
      </c>
      <c r="D2025" s="60" t="str">
        <f t="shared" si="102"/>
        <v>HFT132Ignore</v>
      </c>
      <c r="E2025" s="54" t="s">
        <v>790</v>
      </c>
      <c r="F2025" s="54" t="s">
        <v>1203</v>
      </c>
      <c r="G2025" s="54" t="s">
        <v>1204</v>
      </c>
      <c r="H2025" s="55">
        <v>140000</v>
      </c>
      <c r="I2025" s="54" t="s">
        <v>799</v>
      </c>
      <c r="J2025" s="55">
        <v>140314</v>
      </c>
      <c r="K2025" s="55">
        <v>0</v>
      </c>
      <c r="L2025" s="54" t="s">
        <v>878</v>
      </c>
      <c r="M2025" s="54" t="s">
        <v>793</v>
      </c>
      <c r="N2025" s="55">
        <v>-2094167.5</v>
      </c>
      <c r="O2025" s="55">
        <v>0</v>
      </c>
      <c r="P2025" s="55">
        <v>0</v>
      </c>
      <c r="Q2025" s="55">
        <v>1909416.62</v>
      </c>
      <c r="R2025" s="55">
        <v>-184750.88</v>
      </c>
      <c r="S2025" s="55">
        <v>0</v>
      </c>
      <c r="T2025" s="55">
        <v>-2094167.5</v>
      </c>
      <c r="U2025" s="55">
        <v>0</v>
      </c>
      <c r="V2025" s="55">
        <v>0</v>
      </c>
      <c r="W2025" s="55">
        <v>1909416.62</v>
      </c>
      <c r="X2025" s="55">
        <v>-184750.88</v>
      </c>
      <c r="Y2025" s="55">
        <v>0</v>
      </c>
      <c r="Z2025" s="61">
        <f t="shared" si="103"/>
        <v>0.19094166200000001</v>
      </c>
      <c r="AA2025" s="59" t="e">
        <f>HLOOKUP(F2025,'HY Financials'!$4:$4,1,0)</f>
        <v>#N/A</v>
      </c>
    </row>
    <row r="2026" spans="1:28">
      <c r="A2026" s="60" t="str">
        <f>IFERROR(VLOOKUP(J2026,'TB mapping'!A:D,4,0),0)</f>
        <v>Ignore</v>
      </c>
      <c r="B2026" s="60" t="str">
        <f>IFERROR(VLOOKUP(J2026,'TB mapping'!A:C,3,0),0)</f>
        <v>Ignore</v>
      </c>
      <c r="C2026" s="60" t="str">
        <f t="shared" si="101"/>
        <v>HFT132Ignore</v>
      </c>
      <c r="D2026" s="60" t="str">
        <f t="shared" si="102"/>
        <v>HFT132Ignore</v>
      </c>
      <c r="E2026" s="54" t="s">
        <v>790</v>
      </c>
      <c r="F2026" s="54" t="s">
        <v>1203</v>
      </c>
      <c r="G2026" s="54" t="s">
        <v>1204</v>
      </c>
      <c r="H2026" s="55">
        <v>140000</v>
      </c>
      <c r="I2026" s="54" t="s">
        <v>799</v>
      </c>
      <c r="J2026" s="55">
        <v>140500</v>
      </c>
      <c r="K2026" s="55">
        <v>0</v>
      </c>
      <c r="L2026" s="54" t="s">
        <v>800</v>
      </c>
      <c r="M2026" s="54" t="s">
        <v>793</v>
      </c>
      <c r="N2026" s="55">
        <v>-982.15</v>
      </c>
      <c r="O2026" s="55">
        <v>0</v>
      </c>
      <c r="P2026" s="55">
        <v>0</v>
      </c>
      <c r="Q2026" s="55">
        <v>0</v>
      </c>
      <c r="R2026" s="55">
        <v>-982.15</v>
      </c>
      <c r="S2026" s="55">
        <v>0</v>
      </c>
      <c r="T2026" s="55">
        <v>-982.15</v>
      </c>
      <c r="U2026" s="55">
        <v>0</v>
      </c>
      <c r="V2026" s="55">
        <v>0</v>
      </c>
      <c r="W2026" s="55">
        <v>0</v>
      </c>
      <c r="X2026" s="55">
        <v>-982.15</v>
      </c>
      <c r="Y2026" s="55">
        <v>0</v>
      </c>
      <c r="Z2026" s="61">
        <f t="shared" si="103"/>
        <v>0</v>
      </c>
      <c r="AA2026" s="59" t="e">
        <f>HLOOKUP(F2026,'HY Financials'!$4:$4,1,0)</f>
        <v>#N/A</v>
      </c>
    </row>
    <row r="2027" spans="1:28">
      <c r="A2027" s="60" t="str">
        <f>IFERROR(VLOOKUP(J2027,'TB mapping'!A:D,4,0),0)</f>
        <v>Ignore</v>
      </c>
      <c r="B2027" s="60" t="str">
        <f>IFERROR(VLOOKUP(J2027,'TB mapping'!A:C,3,0),0)</f>
        <v>Ignore</v>
      </c>
      <c r="C2027" s="60" t="str">
        <f t="shared" si="101"/>
        <v>HFT132Ignore</v>
      </c>
      <c r="D2027" s="60" t="str">
        <f t="shared" si="102"/>
        <v>HFT132Ignore</v>
      </c>
      <c r="E2027" s="54" t="s">
        <v>790</v>
      </c>
      <c r="F2027" s="54" t="s">
        <v>1203</v>
      </c>
      <c r="G2027" s="54" t="s">
        <v>1204</v>
      </c>
      <c r="H2027" s="55">
        <v>140000</v>
      </c>
      <c r="I2027" s="54" t="s">
        <v>799</v>
      </c>
      <c r="J2027" s="55">
        <v>140504</v>
      </c>
      <c r="K2027" s="55">
        <v>0</v>
      </c>
      <c r="L2027" s="54" t="s">
        <v>801</v>
      </c>
      <c r="M2027" s="54" t="s">
        <v>793</v>
      </c>
      <c r="N2027" s="55">
        <v>-222438.52</v>
      </c>
      <c r="O2027" s="55">
        <v>0</v>
      </c>
      <c r="P2027" s="55">
        <v>0</v>
      </c>
      <c r="Q2027" s="55">
        <v>25268.31</v>
      </c>
      <c r="R2027" s="55">
        <v>-197170.21</v>
      </c>
      <c r="S2027" s="55">
        <v>0</v>
      </c>
      <c r="T2027" s="55">
        <v>-222438.52</v>
      </c>
      <c r="U2027" s="55">
        <v>0</v>
      </c>
      <c r="V2027" s="55">
        <v>0</v>
      </c>
      <c r="W2027" s="55">
        <v>25268.31</v>
      </c>
      <c r="X2027" s="55">
        <v>-197170.21</v>
      </c>
      <c r="Y2027" s="55">
        <v>0</v>
      </c>
      <c r="Z2027" s="61">
        <f t="shared" si="103"/>
        <v>2.5268310000000002E-3</v>
      </c>
      <c r="AA2027" s="59" t="e">
        <f>HLOOKUP(F2027,'HY Financials'!$4:$4,1,0)</f>
        <v>#N/A</v>
      </c>
    </row>
    <row r="2028" spans="1:28">
      <c r="A2028" s="60" t="str">
        <f>IFERROR(VLOOKUP(J2028,'TB mapping'!A:D,4,0),0)</f>
        <v>Ignore</v>
      </c>
      <c r="B2028" s="60" t="str">
        <f>IFERROR(VLOOKUP(J2028,'TB mapping'!A:C,3,0),0)</f>
        <v>Ignore</v>
      </c>
      <c r="C2028" s="60" t="str">
        <f t="shared" si="101"/>
        <v>HFT132Ignore</v>
      </c>
      <c r="D2028" s="60" t="str">
        <f t="shared" si="102"/>
        <v>HFT132Ignore</v>
      </c>
      <c r="E2028" s="54" t="s">
        <v>790</v>
      </c>
      <c r="F2028" s="54" t="s">
        <v>1203</v>
      </c>
      <c r="G2028" s="54" t="s">
        <v>1204</v>
      </c>
      <c r="H2028" s="55">
        <v>140000</v>
      </c>
      <c r="I2028" s="54" t="s">
        <v>799</v>
      </c>
      <c r="J2028" s="55">
        <v>140505</v>
      </c>
      <c r="K2028" s="55">
        <v>0</v>
      </c>
      <c r="L2028" s="54" t="s">
        <v>802</v>
      </c>
      <c r="M2028" s="54" t="s">
        <v>793</v>
      </c>
      <c r="N2028" s="55">
        <v>0</v>
      </c>
      <c r="O2028" s="55">
        <v>0.11</v>
      </c>
      <c r="P2028" s="55">
        <v>0</v>
      </c>
      <c r="Q2028" s="55">
        <v>0</v>
      </c>
      <c r="R2028" s="55">
        <v>0</v>
      </c>
      <c r="S2028" s="55">
        <v>0.11</v>
      </c>
      <c r="T2028" s="55">
        <v>0</v>
      </c>
      <c r="U2028" s="55">
        <v>0.11</v>
      </c>
      <c r="V2028" s="55">
        <v>0</v>
      </c>
      <c r="W2028" s="55">
        <v>0</v>
      </c>
      <c r="X2028" s="55">
        <v>0</v>
      </c>
      <c r="Y2028" s="55">
        <v>0.11</v>
      </c>
      <c r="Z2028" s="61">
        <f t="shared" si="103"/>
        <v>0</v>
      </c>
      <c r="AA2028" s="59" t="e">
        <f>HLOOKUP(F2028,'HY Financials'!$4:$4,1,0)</f>
        <v>#N/A</v>
      </c>
    </row>
    <row r="2029" spans="1:28">
      <c r="A2029" s="60" t="str">
        <f>IFERROR(VLOOKUP(J2029,'TB mapping'!A:D,4,0),0)</f>
        <v>Ignore</v>
      </c>
      <c r="B2029" s="60" t="str">
        <f>IFERROR(VLOOKUP(J2029,'TB mapping'!A:C,3,0),0)</f>
        <v>Ignore</v>
      </c>
      <c r="C2029" s="60" t="str">
        <f t="shared" si="101"/>
        <v>HFT132Ignore</v>
      </c>
      <c r="D2029" s="60" t="str">
        <f t="shared" si="102"/>
        <v>HFT132Ignore</v>
      </c>
      <c r="E2029" s="54" t="s">
        <v>790</v>
      </c>
      <c r="F2029" s="54" t="s">
        <v>1203</v>
      </c>
      <c r="G2029" s="54" t="s">
        <v>1204</v>
      </c>
      <c r="H2029" s="55">
        <v>140000</v>
      </c>
      <c r="I2029" s="54" t="s">
        <v>799</v>
      </c>
      <c r="J2029" s="55">
        <v>141675</v>
      </c>
      <c r="K2029" s="55">
        <v>0</v>
      </c>
      <c r="L2029" s="54" t="s">
        <v>803</v>
      </c>
      <c r="M2029" s="54" t="s">
        <v>793</v>
      </c>
      <c r="N2029" s="55">
        <v>-0.99</v>
      </c>
      <c r="O2029" s="55">
        <v>0</v>
      </c>
      <c r="P2029" s="55">
        <v>0</v>
      </c>
      <c r="Q2029" s="55">
        <v>0.99</v>
      </c>
      <c r="R2029" s="55">
        <v>0</v>
      </c>
      <c r="S2029" s="55">
        <v>0</v>
      </c>
      <c r="T2029" s="55">
        <v>-0.99</v>
      </c>
      <c r="U2029" s="55">
        <v>0</v>
      </c>
      <c r="V2029" s="55">
        <v>0</v>
      </c>
      <c r="W2029" s="55">
        <v>0.99</v>
      </c>
      <c r="X2029" s="55">
        <v>0</v>
      </c>
      <c r="Y2029" s="55">
        <v>0</v>
      </c>
      <c r="Z2029" s="61">
        <f t="shared" si="103"/>
        <v>9.9E-8</v>
      </c>
      <c r="AA2029" s="59" t="e">
        <f>HLOOKUP(F2029,'HY Financials'!$4:$4,1,0)</f>
        <v>#N/A</v>
      </c>
    </row>
    <row r="2030" spans="1:28">
      <c r="A2030" s="60" t="str">
        <f>IFERROR(VLOOKUP(J2030,'TB mapping'!A:D,4,0),0)</f>
        <v>Ignore</v>
      </c>
      <c r="B2030" s="60" t="str">
        <f>IFERROR(VLOOKUP(J2030,'TB mapping'!A:C,3,0),0)</f>
        <v>Ignore</v>
      </c>
      <c r="C2030" s="60" t="str">
        <f t="shared" si="101"/>
        <v>HFT132Ignore</v>
      </c>
      <c r="D2030" s="60" t="str">
        <f t="shared" si="102"/>
        <v>HFT132Ignore</v>
      </c>
      <c r="E2030" s="54" t="s">
        <v>790</v>
      </c>
      <c r="F2030" s="54" t="s">
        <v>1203</v>
      </c>
      <c r="G2030" s="54" t="s">
        <v>1204</v>
      </c>
      <c r="H2030" s="55">
        <v>212000</v>
      </c>
      <c r="I2030" s="54" t="s">
        <v>809</v>
      </c>
      <c r="J2030" s="55">
        <v>212100</v>
      </c>
      <c r="K2030" s="55">
        <v>0</v>
      </c>
      <c r="L2030" s="54" t="s">
        <v>895</v>
      </c>
      <c r="M2030" s="54" t="s">
        <v>793</v>
      </c>
      <c r="N2030" s="55">
        <v>-0.01</v>
      </c>
      <c r="O2030" s="55">
        <v>0</v>
      </c>
      <c r="P2030" s="55">
        <v>0</v>
      </c>
      <c r="Q2030" s="55">
        <v>0.01</v>
      </c>
      <c r="R2030" s="55">
        <v>0</v>
      </c>
      <c r="S2030" s="55">
        <v>0</v>
      </c>
      <c r="T2030" s="55">
        <v>-0.01</v>
      </c>
      <c r="U2030" s="55">
        <v>0</v>
      </c>
      <c r="V2030" s="55">
        <v>0</v>
      </c>
      <c r="W2030" s="55">
        <v>0.01</v>
      </c>
      <c r="X2030" s="55">
        <v>0</v>
      </c>
      <c r="Y2030" s="55">
        <v>0</v>
      </c>
      <c r="Z2030" s="61">
        <f t="shared" si="103"/>
        <v>1.0000000000000001E-9</v>
      </c>
      <c r="AA2030" s="59" t="e">
        <f>HLOOKUP(F2030,'HY Financials'!$4:$4,1,0)</f>
        <v>#N/A</v>
      </c>
    </row>
    <row r="2031" spans="1:28">
      <c r="A2031" s="60" t="str">
        <f>IFERROR(VLOOKUP(J2031,'TB mapping'!A:D,4,0),0)</f>
        <v>Ignore</v>
      </c>
      <c r="B2031" s="60" t="str">
        <f>IFERROR(VLOOKUP(J2031,'TB mapping'!A:C,3,0),0)</f>
        <v>Ignore</v>
      </c>
      <c r="C2031" s="60" t="str">
        <f t="shared" si="101"/>
        <v>HFT132Ignore</v>
      </c>
      <c r="D2031" s="60" t="str">
        <f t="shared" si="102"/>
        <v>HFT132Ignore</v>
      </c>
      <c r="E2031" s="54" t="s">
        <v>790</v>
      </c>
      <c r="F2031" s="54" t="s">
        <v>1203</v>
      </c>
      <c r="G2031" s="54" t="s">
        <v>1204</v>
      </c>
      <c r="H2031" s="55">
        <v>212000</v>
      </c>
      <c r="I2031" s="54" t="s">
        <v>809</v>
      </c>
      <c r="J2031" s="55">
        <v>212101</v>
      </c>
      <c r="K2031" s="55">
        <v>0</v>
      </c>
      <c r="L2031" s="54" t="s">
        <v>810</v>
      </c>
      <c r="M2031" s="54" t="s">
        <v>793</v>
      </c>
      <c r="N2031" s="55">
        <v>0</v>
      </c>
      <c r="O2031" s="55">
        <v>0.99</v>
      </c>
      <c r="P2031" s="55">
        <v>-0.99</v>
      </c>
      <c r="Q2031" s="55">
        <v>0</v>
      </c>
      <c r="R2031" s="55">
        <v>0</v>
      </c>
      <c r="S2031" s="55">
        <v>0</v>
      </c>
      <c r="T2031" s="55">
        <v>0</v>
      </c>
      <c r="U2031" s="55">
        <v>0.99</v>
      </c>
      <c r="V2031" s="55">
        <v>-0.99</v>
      </c>
      <c r="W2031" s="55">
        <v>0</v>
      </c>
      <c r="X2031" s="55">
        <v>0</v>
      </c>
      <c r="Y2031" s="55">
        <v>0</v>
      </c>
      <c r="Z2031" s="61">
        <f t="shared" si="103"/>
        <v>-9.9E-8</v>
      </c>
      <c r="AA2031" s="59" t="e">
        <f>HLOOKUP(F2031,'HY Financials'!$4:$4,1,0)</f>
        <v>#N/A</v>
      </c>
    </row>
    <row r="2032" spans="1:28">
      <c r="A2032" s="60" t="str">
        <f>IFERROR(VLOOKUP(J2032,'TB mapping'!A:D,4,0),0)</f>
        <v>Ignore</v>
      </c>
      <c r="B2032" s="60" t="str">
        <f>IFERROR(VLOOKUP(J2032,'TB mapping'!A:C,3,0),0)</f>
        <v>Ignore</v>
      </c>
      <c r="C2032" s="60" t="str">
        <f t="shared" si="101"/>
        <v>HFT132Ignore</v>
      </c>
      <c r="D2032" s="60" t="str">
        <f t="shared" si="102"/>
        <v>HFT132Ignore</v>
      </c>
      <c r="E2032" s="54" t="s">
        <v>790</v>
      </c>
      <c r="F2032" s="54" t="s">
        <v>1203</v>
      </c>
      <c r="G2032" s="54" t="s">
        <v>1204</v>
      </c>
      <c r="H2032" s="55">
        <v>212000</v>
      </c>
      <c r="I2032" s="54" t="s">
        <v>809</v>
      </c>
      <c r="J2032" s="55">
        <v>212121</v>
      </c>
      <c r="K2032" s="55">
        <v>0</v>
      </c>
      <c r="L2032" s="54" t="s">
        <v>879</v>
      </c>
      <c r="M2032" s="54" t="s">
        <v>793</v>
      </c>
      <c r="N2032" s="55">
        <v>0</v>
      </c>
      <c r="O2032" s="55">
        <v>2094167.5</v>
      </c>
      <c r="P2032" s="55">
        <v>-1909416.62</v>
      </c>
      <c r="Q2032" s="55">
        <v>0</v>
      </c>
      <c r="R2032" s="55">
        <v>0</v>
      </c>
      <c r="S2032" s="55">
        <v>184750.88</v>
      </c>
      <c r="T2032" s="55">
        <v>0</v>
      </c>
      <c r="U2032" s="55">
        <v>2094167.5</v>
      </c>
      <c r="V2032" s="55">
        <v>-1909416.62</v>
      </c>
      <c r="W2032" s="55">
        <v>0</v>
      </c>
      <c r="X2032" s="55">
        <v>0</v>
      </c>
      <c r="Y2032" s="55">
        <v>184750.88</v>
      </c>
      <c r="Z2032" s="61">
        <f t="shared" si="103"/>
        <v>-0.19094166200000001</v>
      </c>
      <c r="AA2032" s="59" t="e">
        <f>HLOOKUP(F2032,'HY Financials'!$4:$4,1,0)</f>
        <v>#N/A</v>
      </c>
    </row>
    <row r="2033" spans="1:27">
      <c r="A2033" s="60" t="str">
        <f>IFERROR(VLOOKUP(J2033,'TB mapping'!A:D,4,0),0)</f>
        <v>Ignore</v>
      </c>
      <c r="B2033" s="60" t="str">
        <f>IFERROR(VLOOKUP(J2033,'TB mapping'!A:C,3,0),0)</f>
        <v>Ignore</v>
      </c>
      <c r="C2033" s="60" t="str">
        <f t="shared" si="101"/>
        <v>HFT132Ignore</v>
      </c>
      <c r="D2033" s="60" t="str">
        <f t="shared" si="102"/>
        <v>HFT132Ignore</v>
      </c>
      <c r="E2033" s="54" t="s">
        <v>790</v>
      </c>
      <c r="F2033" s="54" t="s">
        <v>1203</v>
      </c>
      <c r="G2033" s="54" t="s">
        <v>1204</v>
      </c>
      <c r="H2033" s="55">
        <v>212000</v>
      </c>
      <c r="I2033" s="54" t="s">
        <v>809</v>
      </c>
      <c r="J2033" s="55">
        <v>212220</v>
      </c>
      <c r="K2033" s="55">
        <v>0</v>
      </c>
      <c r="L2033" s="54" t="s">
        <v>812</v>
      </c>
      <c r="M2033" s="54" t="s">
        <v>793</v>
      </c>
      <c r="N2033" s="55">
        <v>0</v>
      </c>
      <c r="O2033" s="55">
        <v>78628.040000000008</v>
      </c>
      <c r="P2033" s="55">
        <v>-0.01</v>
      </c>
      <c r="Q2033" s="55">
        <v>0</v>
      </c>
      <c r="R2033" s="55">
        <v>0</v>
      </c>
      <c r="S2033" s="55">
        <v>78628.03</v>
      </c>
      <c r="T2033" s="55">
        <v>0</v>
      </c>
      <c r="U2033" s="55">
        <v>78628.040000000008</v>
      </c>
      <c r="V2033" s="55">
        <v>-0.01</v>
      </c>
      <c r="W2033" s="55">
        <v>0</v>
      </c>
      <c r="X2033" s="55">
        <v>0</v>
      </c>
      <c r="Y2033" s="55">
        <v>78628.03</v>
      </c>
      <c r="Z2033" s="61">
        <f t="shared" si="103"/>
        <v>-1.0000000000000001E-9</v>
      </c>
      <c r="AA2033" s="59" t="e">
        <f>HLOOKUP(F2033,'HY Financials'!$4:$4,1,0)</f>
        <v>#N/A</v>
      </c>
    </row>
    <row r="2034" spans="1:27">
      <c r="A2034" s="60" t="str">
        <f>IFERROR(VLOOKUP(J2034,'TB mapping'!A:D,4,0),0)</f>
        <v>Ignore</v>
      </c>
      <c r="B2034" s="60" t="str">
        <f>IFERROR(VLOOKUP(J2034,'TB mapping'!A:C,3,0),0)</f>
        <v>Ignore</v>
      </c>
      <c r="C2034" s="60" t="str">
        <f t="shared" si="101"/>
        <v>HFT132Ignore</v>
      </c>
      <c r="D2034" s="60" t="str">
        <f t="shared" si="102"/>
        <v>HFT132Ignore</v>
      </c>
      <c r="E2034" s="54" t="s">
        <v>790</v>
      </c>
      <c r="F2034" s="54" t="s">
        <v>1203</v>
      </c>
      <c r="G2034" s="54" t="s">
        <v>1204</v>
      </c>
      <c r="H2034" s="55">
        <v>212000</v>
      </c>
      <c r="I2034" s="54" t="s">
        <v>809</v>
      </c>
      <c r="J2034" s="55">
        <v>212252</v>
      </c>
      <c r="K2034" s="55">
        <v>0</v>
      </c>
      <c r="L2034" s="54" t="s">
        <v>814</v>
      </c>
      <c r="M2034" s="54" t="s">
        <v>793</v>
      </c>
      <c r="N2034" s="55">
        <v>0</v>
      </c>
      <c r="O2034" s="55">
        <v>1392.77</v>
      </c>
      <c r="P2034" s="55">
        <v>0</v>
      </c>
      <c r="Q2034" s="55">
        <v>0</v>
      </c>
      <c r="R2034" s="55">
        <v>0</v>
      </c>
      <c r="S2034" s="55">
        <v>1392.77</v>
      </c>
      <c r="T2034" s="55">
        <v>0</v>
      </c>
      <c r="U2034" s="55">
        <v>1392.77</v>
      </c>
      <c r="V2034" s="55">
        <v>0</v>
      </c>
      <c r="W2034" s="55">
        <v>0</v>
      </c>
      <c r="X2034" s="55">
        <v>0</v>
      </c>
      <c r="Y2034" s="55">
        <v>1392.77</v>
      </c>
      <c r="Z2034" s="61">
        <f t="shared" si="103"/>
        <v>0</v>
      </c>
      <c r="AA2034" s="59" t="e">
        <f>HLOOKUP(F2034,'HY Financials'!$4:$4,1,0)</f>
        <v>#N/A</v>
      </c>
    </row>
    <row r="2035" spans="1:27">
      <c r="A2035" s="60" t="str">
        <f>IFERROR(VLOOKUP(J2035,'TB mapping'!A:D,4,0),0)</f>
        <v>Ignore</v>
      </c>
      <c r="B2035" s="60" t="str">
        <f>IFERROR(VLOOKUP(J2035,'TB mapping'!A:C,3,0),0)</f>
        <v>Ignore</v>
      </c>
      <c r="C2035" s="60" t="str">
        <f t="shared" si="101"/>
        <v>HFT132Ignore</v>
      </c>
      <c r="D2035" s="60" t="str">
        <f t="shared" si="102"/>
        <v>HFT132Ignore</v>
      </c>
      <c r="E2035" s="54" t="s">
        <v>790</v>
      </c>
      <c r="F2035" s="54" t="s">
        <v>1203</v>
      </c>
      <c r="G2035" s="54" t="s">
        <v>1204</v>
      </c>
      <c r="H2035" s="55">
        <v>212000</v>
      </c>
      <c r="I2035" s="54" t="s">
        <v>809</v>
      </c>
      <c r="J2035" s="55">
        <v>212253</v>
      </c>
      <c r="K2035" s="55">
        <v>0</v>
      </c>
      <c r="L2035" s="54" t="s">
        <v>899</v>
      </c>
      <c r="M2035" s="54" t="s">
        <v>793</v>
      </c>
      <c r="N2035" s="55">
        <v>-1392.77</v>
      </c>
      <c r="O2035" s="55">
        <v>0</v>
      </c>
      <c r="P2035" s="55">
        <v>0</v>
      </c>
      <c r="Q2035" s="55">
        <v>0</v>
      </c>
      <c r="R2035" s="55">
        <v>-1392.77</v>
      </c>
      <c r="S2035" s="55">
        <v>0</v>
      </c>
      <c r="T2035" s="55">
        <v>-1392.77</v>
      </c>
      <c r="U2035" s="55">
        <v>0</v>
      </c>
      <c r="V2035" s="55">
        <v>0</v>
      </c>
      <c r="W2035" s="55">
        <v>0</v>
      </c>
      <c r="X2035" s="55">
        <v>-1392.77</v>
      </c>
      <c r="Y2035" s="55">
        <v>0</v>
      </c>
      <c r="Z2035" s="61">
        <f t="shared" si="103"/>
        <v>0</v>
      </c>
      <c r="AA2035" s="59" t="e">
        <f>HLOOKUP(F2035,'HY Financials'!$4:$4,1,0)</f>
        <v>#N/A</v>
      </c>
    </row>
    <row r="2036" spans="1:27">
      <c r="A2036" s="60" t="str">
        <f>IFERROR(VLOOKUP(J2036,'TB mapping'!A:D,4,0),0)</f>
        <v>Ignore</v>
      </c>
      <c r="B2036" s="60" t="str">
        <f>IFERROR(VLOOKUP(J2036,'TB mapping'!A:C,3,0),0)</f>
        <v>Ignore</v>
      </c>
      <c r="C2036" s="60" t="str">
        <f t="shared" si="101"/>
        <v>HFT132Ignore</v>
      </c>
      <c r="D2036" s="60" t="str">
        <f t="shared" si="102"/>
        <v>HFT132Ignore</v>
      </c>
      <c r="E2036" s="54" t="s">
        <v>790</v>
      </c>
      <c r="F2036" s="54" t="s">
        <v>1203</v>
      </c>
      <c r="G2036" s="54" t="s">
        <v>1204</v>
      </c>
      <c r="H2036" s="55">
        <v>212000</v>
      </c>
      <c r="I2036" s="54" t="s">
        <v>809</v>
      </c>
      <c r="J2036" s="55">
        <v>212255</v>
      </c>
      <c r="K2036" s="55">
        <v>0</v>
      </c>
      <c r="L2036" s="54" t="s">
        <v>815</v>
      </c>
      <c r="M2036" s="54" t="s">
        <v>793</v>
      </c>
      <c r="N2036" s="55">
        <v>0</v>
      </c>
      <c r="O2036" s="55">
        <v>560643.27</v>
      </c>
      <c r="P2036" s="55">
        <v>0</v>
      </c>
      <c r="Q2036" s="55">
        <v>0</v>
      </c>
      <c r="R2036" s="55">
        <v>0</v>
      </c>
      <c r="S2036" s="55">
        <v>560643.27</v>
      </c>
      <c r="T2036" s="55">
        <v>0</v>
      </c>
      <c r="U2036" s="55">
        <v>560643.27</v>
      </c>
      <c r="V2036" s="55">
        <v>0</v>
      </c>
      <c r="W2036" s="55">
        <v>0</v>
      </c>
      <c r="X2036" s="55">
        <v>0</v>
      </c>
      <c r="Y2036" s="55">
        <v>560643.27</v>
      </c>
      <c r="Z2036" s="61">
        <f t="shared" si="103"/>
        <v>0</v>
      </c>
      <c r="AA2036" s="59" t="e">
        <f>HLOOKUP(F2036,'HY Financials'!$4:$4,1,0)</f>
        <v>#N/A</v>
      </c>
    </row>
    <row r="2037" spans="1:27">
      <c r="A2037" s="60" t="str">
        <f>IFERROR(VLOOKUP(J2037,'TB mapping'!A:D,4,0),0)</f>
        <v>Ignore</v>
      </c>
      <c r="B2037" s="60" t="str">
        <f>IFERROR(VLOOKUP(J2037,'TB mapping'!A:C,3,0),0)</f>
        <v>Ignore</v>
      </c>
      <c r="C2037" s="60" t="str">
        <f t="shared" si="101"/>
        <v>HFT132Ignore</v>
      </c>
      <c r="D2037" s="60" t="str">
        <f t="shared" si="102"/>
        <v>HFT132Ignore</v>
      </c>
      <c r="E2037" s="54" t="s">
        <v>790</v>
      </c>
      <c r="F2037" s="54" t="s">
        <v>1203</v>
      </c>
      <c r="G2037" s="54" t="s">
        <v>1204</v>
      </c>
      <c r="H2037" s="55">
        <v>212000</v>
      </c>
      <c r="I2037" s="54" t="s">
        <v>809</v>
      </c>
      <c r="J2037" s="55">
        <v>212257</v>
      </c>
      <c r="K2037" s="55">
        <v>0</v>
      </c>
      <c r="L2037" s="54" t="s">
        <v>816</v>
      </c>
      <c r="M2037" s="54" t="s">
        <v>793</v>
      </c>
      <c r="N2037" s="55">
        <v>-441789.19</v>
      </c>
      <c r="O2037" s="55">
        <v>0</v>
      </c>
      <c r="P2037" s="55">
        <v>0</v>
      </c>
      <c r="Q2037" s="55">
        <v>0</v>
      </c>
      <c r="R2037" s="55">
        <v>-441789.19</v>
      </c>
      <c r="S2037" s="55">
        <v>0</v>
      </c>
      <c r="T2037" s="55">
        <v>-441789.19</v>
      </c>
      <c r="U2037" s="55">
        <v>0</v>
      </c>
      <c r="V2037" s="55">
        <v>0</v>
      </c>
      <c r="W2037" s="55">
        <v>0</v>
      </c>
      <c r="X2037" s="55">
        <v>-441789.19</v>
      </c>
      <c r="Y2037" s="55">
        <v>0</v>
      </c>
      <c r="Z2037" s="61">
        <f t="shared" si="103"/>
        <v>0</v>
      </c>
      <c r="AA2037" s="59" t="e">
        <f>HLOOKUP(F2037,'HY Financials'!$4:$4,1,0)</f>
        <v>#N/A</v>
      </c>
    </row>
    <row r="2038" spans="1:27">
      <c r="A2038" s="60" t="str">
        <f>IFERROR(VLOOKUP(J2038,'TB mapping'!A:D,4,0),0)</f>
        <v>Ignore</v>
      </c>
      <c r="B2038" s="60" t="str">
        <f>IFERROR(VLOOKUP(J2038,'TB mapping'!A:C,3,0),0)</f>
        <v>Ignore</v>
      </c>
      <c r="C2038" s="60" t="str">
        <f t="shared" si="101"/>
        <v>HFT132Ignore</v>
      </c>
      <c r="D2038" s="60" t="str">
        <f t="shared" si="102"/>
        <v>HFT132Ignore</v>
      </c>
      <c r="E2038" s="54" t="s">
        <v>790</v>
      </c>
      <c r="F2038" s="54" t="s">
        <v>1203</v>
      </c>
      <c r="G2038" s="54" t="s">
        <v>1204</v>
      </c>
      <c r="H2038" s="55">
        <v>213000</v>
      </c>
      <c r="I2038" s="54" t="s">
        <v>819</v>
      </c>
      <c r="J2038" s="55">
        <v>213143</v>
      </c>
      <c r="K2038" s="55">
        <v>0</v>
      </c>
      <c r="L2038" s="54" t="s">
        <v>820</v>
      </c>
      <c r="M2038" s="54" t="s">
        <v>793</v>
      </c>
      <c r="N2038" s="55">
        <v>0</v>
      </c>
      <c r="O2038" s="55">
        <v>20000</v>
      </c>
      <c r="P2038" s="55">
        <v>-21413.82</v>
      </c>
      <c r="Q2038" s="55">
        <v>0</v>
      </c>
      <c r="R2038" s="55">
        <v>-1413.82</v>
      </c>
      <c r="S2038" s="55">
        <v>0</v>
      </c>
      <c r="T2038" s="55">
        <v>0</v>
      </c>
      <c r="U2038" s="55">
        <v>20000</v>
      </c>
      <c r="V2038" s="55">
        <v>-21413.82</v>
      </c>
      <c r="W2038" s="55">
        <v>0</v>
      </c>
      <c r="X2038" s="55">
        <v>-1413.82</v>
      </c>
      <c r="Y2038" s="55">
        <v>0</v>
      </c>
      <c r="Z2038" s="61">
        <f t="shared" si="103"/>
        <v>-2.1413819999999998E-3</v>
      </c>
      <c r="AA2038" s="59" t="e">
        <f>HLOOKUP(F2038,'HY Financials'!$4:$4,1,0)</f>
        <v>#N/A</v>
      </c>
    </row>
    <row r="2039" spans="1:27">
      <c r="A2039" s="60">
        <f>IFERROR(VLOOKUP(J2039,'TB mapping'!A:D,4,0),0)</f>
        <v>0</v>
      </c>
      <c r="B2039" s="60">
        <f>IFERROR(VLOOKUP(J2039,'TB mapping'!A:C,3,0),0)</f>
        <v>0</v>
      </c>
      <c r="C2039" s="60" t="str">
        <f t="shared" si="101"/>
        <v>HFT1320</v>
      </c>
      <c r="D2039" s="60" t="str">
        <f t="shared" si="102"/>
        <v>HFT1320</v>
      </c>
      <c r="E2039" s="54" t="s">
        <v>790</v>
      </c>
      <c r="F2039" s="54" t="s">
        <v>1203</v>
      </c>
      <c r="G2039" s="54" t="s">
        <v>1204</v>
      </c>
      <c r="H2039" s="55">
        <v>213000</v>
      </c>
      <c r="I2039" s="54" t="s">
        <v>819</v>
      </c>
      <c r="J2039" s="55">
        <v>213173</v>
      </c>
      <c r="K2039" s="55">
        <v>0</v>
      </c>
      <c r="L2039" s="54" t="s">
        <v>2072</v>
      </c>
      <c r="M2039" s="54" t="s">
        <v>793</v>
      </c>
      <c r="N2039" s="55">
        <v>0</v>
      </c>
      <c r="O2039" s="55">
        <v>3600</v>
      </c>
      <c r="P2039" s="55">
        <v>-3854.49</v>
      </c>
      <c r="Q2039" s="55">
        <v>0</v>
      </c>
      <c r="R2039" s="55">
        <v>-254.49</v>
      </c>
      <c r="S2039" s="55">
        <v>0</v>
      </c>
      <c r="T2039" s="55">
        <v>0</v>
      </c>
      <c r="U2039" s="55">
        <v>3600</v>
      </c>
      <c r="V2039" s="55">
        <v>-3854.49</v>
      </c>
      <c r="W2039" s="55">
        <v>0</v>
      </c>
      <c r="X2039" s="55">
        <v>-254.49</v>
      </c>
      <c r="Y2039" s="55">
        <v>0</v>
      </c>
      <c r="Z2039" s="61">
        <f t="shared" si="103"/>
        <v>-3.85449E-4</v>
      </c>
      <c r="AA2039" s="59" t="e">
        <f>HLOOKUP(F2039,'HY Financials'!$4:$4,1,0)</f>
        <v>#N/A</v>
      </c>
    </row>
    <row r="2040" spans="1:27">
      <c r="A2040" s="60" t="str">
        <f>IFERROR(VLOOKUP(J2040,'TB mapping'!A:D,4,0),0)</f>
        <v>Ignore</v>
      </c>
      <c r="B2040" s="60" t="str">
        <f>IFERROR(VLOOKUP(J2040,'TB mapping'!A:C,3,0),0)</f>
        <v>Ignore</v>
      </c>
      <c r="C2040" s="60" t="str">
        <f t="shared" si="101"/>
        <v>HFT132Ignore</v>
      </c>
      <c r="D2040" s="60" t="str">
        <f t="shared" si="102"/>
        <v>HFT132Ignore</v>
      </c>
      <c r="E2040" s="54" t="s">
        <v>790</v>
      </c>
      <c r="F2040" s="54" t="s">
        <v>1203</v>
      </c>
      <c r="G2040" s="54" t="s">
        <v>1204</v>
      </c>
      <c r="H2040" s="55">
        <v>213000</v>
      </c>
      <c r="I2040" s="54" t="s">
        <v>819</v>
      </c>
      <c r="J2040" s="55">
        <v>213504</v>
      </c>
      <c r="K2040" s="55">
        <v>0</v>
      </c>
      <c r="L2040" s="54" t="s">
        <v>822</v>
      </c>
      <c r="M2040" s="54" t="s">
        <v>793</v>
      </c>
      <c r="N2040" s="55">
        <v>0</v>
      </c>
      <c r="O2040" s="55">
        <v>6316.59</v>
      </c>
      <c r="P2040" s="55">
        <v>0</v>
      </c>
      <c r="Q2040" s="55">
        <v>0</v>
      </c>
      <c r="R2040" s="55">
        <v>0</v>
      </c>
      <c r="S2040" s="55">
        <v>6316.59</v>
      </c>
      <c r="T2040" s="55">
        <v>0</v>
      </c>
      <c r="U2040" s="55">
        <v>6316.59</v>
      </c>
      <c r="V2040" s="55">
        <v>0</v>
      </c>
      <c r="W2040" s="55">
        <v>0</v>
      </c>
      <c r="X2040" s="55">
        <v>0</v>
      </c>
      <c r="Y2040" s="55">
        <v>6316.59</v>
      </c>
      <c r="Z2040" s="61">
        <f t="shared" si="103"/>
        <v>0</v>
      </c>
      <c r="AA2040" s="59" t="e">
        <f>HLOOKUP(F2040,'HY Financials'!$4:$4,1,0)</f>
        <v>#N/A</v>
      </c>
    </row>
    <row r="2041" spans="1:27">
      <c r="A2041" s="60" t="str">
        <f>IFERROR(VLOOKUP(J2041,'TB mapping'!A:D,4,0),0)</f>
        <v>Ignore</v>
      </c>
      <c r="B2041" s="60" t="str">
        <f>IFERROR(VLOOKUP(J2041,'TB mapping'!A:C,3,0),0)</f>
        <v>Ignore</v>
      </c>
      <c r="C2041" s="60" t="str">
        <f t="shared" si="101"/>
        <v>HFT132Ignore</v>
      </c>
      <c r="D2041" s="60" t="str">
        <f t="shared" si="102"/>
        <v>HFT132Ignore</v>
      </c>
      <c r="E2041" s="54" t="s">
        <v>790</v>
      </c>
      <c r="F2041" s="54" t="s">
        <v>1203</v>
      </c>
      <c r="G2041" s="54" t="s">
        <v>1204</v>
      </c>
      <c r="H2041" s="55">
        <v>303000</v>
      </c>
      <c r="I2041" s="54" t="s">
        <v>825</v>
      </c>
      <c r="J2041" s="55">
        <v>303207</v>
      </c>
      <c r="K2041" s="55">
        <v>0</v>
      </c>
      <c r="L2041" s="54" t="s">
        <v>826</v>
      </c>
      <c r="M2041" s="54" t="s">
        <v>793</v>
      </c>
      <c r="N2041" s="55">
        <v>-312496226.52999997</v>
      </c>
      <c r="O2041" s="55">
        <v>0</v>
      </c>
      <c r="P2041" s="55">
        <v>0</v>
      </c>
      <c r="Q2041" s="55">
        <v>0</v>
      </c>
      <c r="R2041" s="55">
        <v>-312496226.52999997</v>
      </c>
      <c r="S2041" s="55">
        <v>0</v>
      </c>
      <c r="T2041" s="55">
        <v>-312496226.52999997</v>
      </c>
      <c r="U2041" s="55">
        <v>0</v>
      </c>
      <c r="V2041" s="55">
        <v>0</v>
      </c>
      <c r="W2041" s="55">
        <v>0</v>
      </c>
      <c r="X2041" s="55">
        <v>-312496226.52999997</v>
      </c>
      <c r="Y2041" s="55">
        <v>0</v>
      </c>
      <c r="Z2041" s="61">
        <f t="shared" si="103"/>
        <v>0</v>
      </c>
      <c r="AA2041" s="59" t="e">
        <f>HLOOKUP(F2041,'HY Financials'!$4:$4,1,0)</f>
        <v>#N/A</v>
      </c>
    </row>
    <row r="2042" spans="1:27">
      <c r="A2042" s="60" t="str">
        <f>IFERROR(VLOOKUP(J2042,'TB mapping'!A:D,4,0),0)</f>
        <v>Ignore</v>
      </c>
      <c r="B2042" s="60" t="str">
        <f>IFERROR(VLOOKUP(J2042,'TB mapping'!A:C,3,0),0)</f>
        <v>Ignore</v>
      </c>
      <c r="C2042" s="60" t="str">
        <f t="shared" si="101"/>
        <v>HFT132Ignore</v>
      </c>
      <c r="D2042" s="60" t="str">
        <f t="shared" si="102"/>
        <v>HFT132Ignore</v>
      </c>
      <c r="E2042" s="54" t="s">
        <v>790</v>
      </c>
      <c r="F2042" s="54" t="s">
        <v>1203</v>
      </c>
      <c r="G2042" s="54" t="s">
        <v>1204</v>
      </c>
      <c r="H2042" s="55">
        <v>303000</v>
      </c>
      <c r="I2042" s="54" t="s">
        <v>825</v>
      </c>
      <c r="J2042" s="55">
        <v>303245</v>
      </c>
      <c r="K2042" s="55">
        <v>0</v>
      </c>
      <c r="L2042" s="54" t="s">
        <v>880</v>
      </c>
      <c r="M2042" s="54" t="s">
        <v>793</v>
      </c>
      <c r="N2042" s="55">
        <v>-7580758.9800000004</v>
      </c>
      <c r="O2042" s="55">
        <v>0</v>
      </c>
      <c r="P2042" s="55">
        <v>0</v>
      </c>
      <c r="Q2042" s="55">
        <v>0</v>
      </c>
      <c r="R2042" s="55">
        <v>-7580758.9800000004</v>
      </c>
      <c r="S2042" s="55">
        <v>0</v>
      </c>
      <c r="T2042" s="55">
        <v>-7580758.9800000004</v>
      </c>
      <c r="U2042" s="55">
        <v>0</v>
      </c>
      <c r="V2042" s="55">
        <v>0</v>
      </c>
      <c r="W2042" s="55">
        <v>0</v>
      </c>
      <c r="X2042" s="55">
        <v>-7580758.9800000004</v>
      </c>
      <c r="Y2042" s="55">
        <v>0</v>
      </c>
      <c r="Z2042" s="61">
        <f t="shared" si="103"/>
        <v>0</v>
      </c>
      <c r="AA2042" s="59" t="e">
        <f>HLOOKUP(F2042,'HY Financials'!$4:$4,1,0)</f>
        <v>#N/A</v>
      </c>
    </row>
    <row r="2043" spans="1:27">
      <c r="A2043" s="60" t="str">
        <f>IFERROR(VLOOKUP(J2043,'TB mapping'!A:D,4,0),0)</f>
        <v>Ignore</v>
      </c>
      <c r="B2043" s="60" t="str">
        <f>IFERROR(VLOOKUP(J2043,'TB mapping'!A:C,3,0),0)</f>
        <v>Ignore</v>
      </c>
      <c r="C2043" s="60" t="str">
        <f t="shared" si="101"/>
        <v>HFT132Ignore</v>
      </c>
      <c r="D2043" s="60" t="str">
        <f t="shared" si="102"/>
        <v>HFT132Ignore</v>
      </c>
      <c r="E2043" s="54" t="s">
        <v>790</v>
      </c>
      <c r="F2043" s="54" t="s">
        <v>1203</v>
      </c>
      <c r="G2043" s="54" t="s">
        <v>1204</v>
      </c>
      <c r="H2043" s="55">
        <v>303000</v>
      </c>
      <c r="I2043" s="54" t="s">
        <v>825</v>
      </c>
      <c r="J2043" s="55">
        <v>390000</v>
      </c>
      <c r="K2043" s="55">
        <v>0</v>
      </c>
      <c r="L2043" s="54" t="s">
        <v>827</v>
      </c>
      <c r="M2043" s="54" t="s">
        <v>793</v>
      </c>
      <c r="N2043" s="55">
        <v>0</v>
      </c>
      <c r="O2043" s="55">
        <v>333643451.50999999</v>
      </c>
      <c r="P2043" s="55">
        <v>0</v>
      </c>
      <c r="Q2043" s="55">
        <v>0</v>
      </c>
      <c r="R2043" s="55">
        <v>0</v>
      </c>
      <c r="S2043" s="55">
        <v>333643451.50999999</v>
      </c>
      <c r="T2043" s="55">
        <v>0</v>
      </c>
      <c r="U2043" s="55">
        <v>333643451.50999999</v>
      </c>
      <c r="V2043" s="55">
        <v>0</v>
      </c>
      <c r="W2043" s="55">
        <v>0</v>
      </c>
      <c r="X2043" s="55">
        <v>0</v>
      </c>
      <c r="Y2043" s="55">
        <v>333643451.50999999</v>
      </c>
      <c r="Z2043" s="61">
        <f t="shared" si="103"/>
        <v>0</v>
      </c>
      <c r="AA2043" s="59" t="e">
        <f>HLOOKUP(F2043,'HY Financials'!$4:$4,1,0)</f>
        <v>#N/A</v>
      </c>
    </row>
    <row r="2044" spans="1:27">
      <c r="A2044" s="60" t="str">
        <f>IFERROR(VLOOKUP(J2044,'TB mapping'!A:D,4,0),0)</f>
        <v>Ignore</v>
      </c>
      <c r="B2044" s="60" t="str">
        <f>IFERROR(VLOOKUP(J2044,'TB mapping'!A:C,3,0),0)</f>
        <v>Ignore</v>
      </c>
      <c r="C2044" s="60" t="str">
        <f t="shared" si="101"/>
        <v>HFT132Ignore</v>
      </c>
      <c r="D2044" s="60" t="str">
        <f t="shared" si="102"/>
        <v>HFT132Ignore</v>
      </c>
      <c r="E2044" s="54" t="s">
        <v>790</v>
      </c>
      <c r="F2044" s="54" t="s">
        <v>1203</v>
      </c>
      <c r="G2044" s="54" t="s">
        <v>1204</v>
      </c>
      <c r="H2044" s="55">
        <v>303000</v>
      </c>
      <c r="I2044" s="54" t="s">
        <v>825</v>
      </c>
      <c r="J2044" s="55">
        <v>390405</v>
      </c>
      <c r="K2044" s="55">
        <v>0</v>
      </c>
      <c r="L2044" s="54" t="s">
        <v>828</v>
      </c>
      <c r="M2044" s="54" t="s">
        <v>793</v>
      </c>
      <c r="N2044" s="55">
        <v>-8594971.9000000004</v>
      </c>
      <c r="O2044" s="55">
        <v>0</v>
      </c>
      <c r="P2044" s="55">
        <v>0</v>
      </c>
      <c r="Q2044" s="55">
        <v>0</v>
      </c>
      <c r="R2044" s="55">
        <v>-8594971.9000000004</v>
      </c>
      <c r="S2044" s="55">
        <v>0</v>
      </c>
      <c r="T2044" s="55">
        <v>-8594971.9000000004</v>
      </c>
      <c r="U2044" s="55">
        <v>0</v>
      </c>
      <c r="V2044" s="55">
        <v>0</v>
      </c>
      <c r="W2044" s="55">
        <v>0</v>
      </c>
      <c r="X2044" s="55">
        <v>-8594971.9000000004</v>
      </c>
      <c r="Y2044" s="55">
        <v>0</v>
      </c>
      <c r="Z2044" s="61">
        <f t="shared" si="103"/>
        <v>0</v>
      </c>
      <c r="AA2044" s="59" t="e">
        <f>HLOOKUP(F2044,'HY Financials'!$4:$4,1,0)</f>
        <v>#N/A</v>
      </c>
    </row>
    <row r="2045" spans="1:27">
      <c r="A2045" s="60" t="str">
        <f>IFERROR(VLOOKUP(J2045,'TB mapping'!A:D,4,0),0)</f>
        <v>Ignore</v>
      </c>
      <c r="B2045" s="60" t="str">
        <f>IFERROR(VLOOKUP(J2045,'TB mapping'!A:C,3,0),0)</f>
        <v>Ignore</v>
      </c>
      <c r="C2045" s="60" t="str">
        <f t="shared" si="101"/>
        <v>HFT132Ignore</v>
      </c>
      <c r="D2045" s="60" t="str">
        <f t="shared" si="102"/>
        <v>HFT132Ignore</v>
      </c>
      <c r="E2045" s="54" t="s">
        <v>790</v>
      </c>
      <c r="F2045" s="54" t="s">
        <v>1203</v>
      </c>
      <c r="G2045" s="54" t="s">
        <v>1204</v>
      </c>
      <c r="H2045" s="55">
        <v>303000</v>
      </c>
      <c r="I2045" s="54" t="s">
        <v>825</v>
      </c>
      <c r="J2045" s="55">
        <v>390407</v>
      </c>
      <c r="K2045" s="55">
        <v>0</v>
      </c>
      <c r="L2045" s="54" t="s">
        <v>829</v>
      </c>
      <c r="M2045" s="54" t="s">
        <v>793</v>
      </c>
      <c r="N2045" s="55">
        <v>0</v>
      </c>
      <c r="O2045" s="55">
        <v>0.17</v>
      </c>
      <c r="P2045" s="55">
        <v>0</v>
      </c>
      <c r="Q2045" s="55">
        <v>0</v>
      </c>
      <c r="R2045" s="55">
        <v>0</v>
      </c>
      <c r="S2045" s="55">
        <v>0.17</v>
      </c>
      <c r="T2045" s="55">
        <v>0</v>
      </c>
      <c r="U2045" s="55">
        <v>0.17</v>
      </c>
      <c r="V2045" s="55">
        <v>0</v>
      </c>
      <c r="W2045" s="55">
        <v>0</v>
      </c>
      <c r="X2045" s="55">
        <v>0</v>
      </c>
      <c r="Y2045" s="55">
        <v>0.17</v>
      </c>
      <c r="Z2045" s="61">
        <f t="shared" si="103"/>
        <v>0</v>
      </c>
      <c r="AA2045" s="59" t="e">
        <f>HLOOKUP(F2045,'HY Financials'!$4:$4,1,0)</f>
        <v>#N/A</v>
      </c>
    </row>
    <row r="2046" spans="1:27">
      <c r="A2046" s="60" t="str">
        <f>IFERROR(VLOOKUP(J2046,'TB mapping'!A:D,4,0),0)</f>
        <v>Ignore</v>
      </c>
      <c r="B2046" s="60" t="str">
        <f>IFERROR(VLOOKUP(J2046,'TB mapping'!A:C,3,0),0)</f>
        <v>Ignore</v>
      </c>
      <c r="C2046" s="60" t="str">
        <f t="shared" si="101"/>
        <v>HFT132Ignore</v>
      </c>
      <c r="D2046" s="60" t="str">
        <f t="shared" si="102"/>
        <v>HFT132Ignore</v>
      </c>
      <c r="E2046" s="54" t="s">
        <v>790</v>
      </c>
      <c r="F2046" s="54" t="s">
        <v>1203</v>
      </c>
      <c r="G2046" s="54" t="s">
        <v>1204</v>
      </c>
      <c r="H2046" s="55">
        <v>303000</v>
      </c>
      <c r="I2046" s="54" t="s">
        <v>825</v>
      </c>
      <c r="J2046" s="55">
        <v>390445</v>
      </c>
      <c r="K2046" s="55">
        <v>0</v>
      </c>
      <c r="L2046" s="54" t="s">
        <v>881</v>
      </c>
      <c r="M2046" s="54" t="s">
        <v>793</v>
      </c>
      <c r="N2046" s="55">
        <v>-5.43</v>
      </c>
      <c r="O2046" s="55">
        <v>0</v>
      </c>
      <c r="P2046" s="55">
        <v>0</v>
      </c>
      <c r="Q2046" s="55">
        <v>0</v>
      </c>
      <c r="R2046" s="55">
        <v>-5.43</v>
      </c>
      <c r="S2046" s="55">
        <v>0</v>
      </c>
      <c r="T2046" s="55">
        <v>-5.43</v>
      </c>
      <c r="U2046" s="55">
        <v>0</v>
      </c>
      <c r="V2046" s="55">
        <v>0</v>
      </c>
      <c r="W2046" s="55">
        <v>0</v>
      </c>
      <c r="X2046" s="55">
        <v>-5.43</v>
      </c>
      <c r="Y2046" s="55">
        <v>0</v>
      </c>
      <c r="Z2046" s="61">
        <f t="shared" si="103"/>
        <v>0</v>
      </c>
      <c r="AA2046" s="59" t="e">
        <f>HLOOKUP(F2046,'HY Financials'!$4:$4,1,0)</f>
        <v>#N/A</v>
      </c>
    </row>
    <row r="2047" spans="1:27">
      <c r="A2047" s="60" t="str">
        <f>IFERROR(VLOOKUP(J2047,'TB mapping'!A:D,4,0),0)</f>
        <v>Ignore</v>
      </c>
      <c r="B2047" s="60" t="str">
        <f>IFERROR(VLOOKUP(J2047,'TB mapping'!A:C,3,0),0)</f>
        <v>Ignore</v>
      </c>
      <c r="C2047" s="60" t="str">
        <f t="shared" si="101"/>
        <v>HFT132Ignore</v>
      </c>
      <c r="D2047" s="60" t="str">
        <f t="shared" si="102"/>
        <v>HFT132Ignore</v>
      </c>
      <c r="E2047" s="54" t="s">
        <v>790</v>
      </c>
      <c r="F2047" s="54" t="s">
        <v>1203</v>
      </c>
      <c r="G2047" s="54" t="s">
        <v>1204</v>
      </c>
      <c r="H2047" s="55">
        <v>303000</v>
      </c>
      <c r="I2047" s="54" t="s">
        <v>825</v>
      </c>
      <c r="J2047" s="55">
        <v>390446</v>
      </c>
      <c r="K2047" s="55">
        <v>0</v>
      </c>
      <c r="L2047" s="54" t="s">
        <v>1066</v>
      </c>
      <c r="M2047" s="54" t="s">
        <v>793</v>
      </c>
      <c r="N2047" s="55">
        <v>0</v>
      </c>
      <c r="O2047" s="55">
        <v>5.43</v>
      </c>
      <c r="P2047" s="55">
        <v>0</v>
      </c>
      <c r="Q2047" s="55">
        <v>0</v>
      </c>
      <c r="R2047" s="55">
        <v>0</v>
      </c>
      <c r="S2047" s="55">
        <v>5.43</v>
      </c>
      <c r="T2047" s="55">
        <v>0</v>
      </c>
      <c r="U2047" s="55">
        <v>5.43</v>
      </c>
      <c r="V2047" s="55">
        <v>0</v>
      </c>
      <c r="W2047" s="55">
        <v>0</v>
      </c>
      <c r="X2047" s="55">
        <v>0</v>
      </c>
      <c r="Y2047" s="55">
        <v>5.43</v>
      </c>
      <c r="Z2047" s="61">
        <f t="shared" si="103"/>
        <v>0</v>
      </c>
      <c r="AA2047" s="59" t="e">
        <f>HLOOKUP(F2047,'HY Financials'!$4:$4,1,0)</f>
        <v>#N/A</v>
      </c>
    </row>
    <row r="2048" spans="1:27">
      <c r="A2048" s="60">
        <f>IFERROR(VLOOKUP(J2048,'TB mapping'!A:D,4,0),0)</f>
        <v>0</v>
      </c>
      <c r="B2048" s="60">
        <f>IFERROR(VLOOKUP(J2048,'TB mapping'!A:C,3,0),0)</f>
        <v>5.3</v>
      </c>
      <c r="C2048" s="60" t="str">
        <f t="shared" si="101"/>
        <v>HFT1320</v>
      </c>
      <c r="D2048" s="60" t="str">
        <f t="shared" si="102"/>
        <v>HFT1325.3</v>
      </c>
      <c r="E2048" s="54" t="s">
        <v>790</v>
      </c>
      <c r="F2048" s="54" t="s">
        <v>1203</v>
      </c>
      <c r="G2048" s="54" t="s">
        <v>1204</v>
      </c>
      <c r="H2048" s="55">
        <v>410000</v>
      </c>
      <c r="I2048" s="54" t="s">
        <v>931</v>
      </c>
      <c r="J2048" s="55">
        <v>412120</v>
      </c>
      <c r="K2048" s="55">
        <v>0</v>
      </c>
      <c r="L2048" s="54" t="s">
        <v>932</v>
      </c>
      <c r="M2048" s="54" t="s">
        <v>793</v>
      </c>
      <c r="N2048" s="55">
        <v>0</v>
      </c>
      <c r="O2048" s="55">
        <v>505760</v>
      </c>
      <c r="P2048" s="55">
        <v>0</v>
      </c>
      <c r="Q2048" s="55">
        <v>0</v>
      </c>
      <c r="R2048" s="55">
        <v>0</v>
      </c>
      <c r="S2048" s="55">
        <v>505760</v>
      </c>
      <c r="T2048" s="55">
        <v>0</v>
      </c>
      <c r="U2048" s="55">
        <v>505760</v>
      </c>
      <c r="V2048" s="55">
        <v>0</v>
      </c>
      <c r="W2048" s="55">
        <v>0</v>
      </c>
      <c r="X2048" s="55">
        <v>0</v>
      </c>
      <c r="Y2048" s="55">
        <v>505760</v>
      </c>
      <c r="Z2048" s="61">
        <f t="shared" si="103"/>
        <v>0</v>
      </c>
      <c r="AA2048" s="59" t="e">
        <f>HLOOKUP(F2048,'HY Financials'!$4:$4,1,0)</f>
        <v>#N/A</v>
      </c>
    </row>
    <row r="2049" spans="1:27">
      <c r="A2049" s="60">
        <f>IFERROR(VLOOKUP(J2049,'TB mapping'!A:D,4,0),0)</f>
        <v>0</v>
      </c>
      <c r="B2049" s="60">
        <f>IFERROR(VLOOKUP(J2049,'TB mapping'!A:C,3,0),0)</f>
        <v>5.2</v>
      </c>
      <c r="C2049" s="60" t="str">
        <f t="shared" si="101"/>
        <v>HFT1320</v>
      </c>
      <c r="D2049" s="60" t="str">
        <f t="shared" si="102"/>
        <v>HFT1325.2</v>
      </c>
      <c r="E2049" s="54" t="s">
        <v>790</v>
      </c>
      <c r="F2049" s="54" t="s">
        <v>1203</v>
      </c>
      <c r="G2049" s="54" t="s">
        <v>1204</v>
      </c>
      <c r="H2049" s="55">
        <v>450000</v>
      </c>
      <c r="I2049" s="54" t="s">
        <v>834</v>
      </c>
      <c r="J2049" s="55">
        <v>452110</v>
      </c>
      <c r="K2049" s="55">
        <v>0</v>
      </c>
      <c r="L2049" s="54" t="s">
        <v>1024</v>
      </c>
      <c r="M2049" s="54" t="s">
        <v>793</v>
      </c>
      <c r="N2049" s="55">
        <v>0</v>
      </c>
      <c r="O2049" s="55">
        <v>127096.5</v>
      </c>
      <c r="P2049" s="55">
        <v>0</v>
      </c>
      <c r="Q2049" s="55">
        <v>0</v>
      </c>
      <c r="R2049" s="55">
        <v>0</v>
      </c>
      <c r="S2049" s="55">
        <v>127096.5</v>
      </c>
      <c r="T2049" s="55">
        <v>0</v>
      </c>
      <c r="U2049" s="55">
        <v>127096.5</v>
      </c>
      <c r="V2049" s="55">
        <v>0</v>
      </c>
      <c r="W2049" s="55">
        <v>0</v>
      </c>
      <c r="X2049" s="55">
        <v>0</v>
      </c>
      <c r="Y2049" s="55">
        <v>127096.5</v>
      </c>
      <c r="Z2049" s="61">
        <f t="shared" si="103"/>
        <v>0</v>
      </c>
      <c r="AA2049" s="59" t="e">
        <f>HLOOKUP(F2049,'HY Financials'!$4:$4,1,0)</f>
        <v>#N/A</v>
      </c>
    </row>
    <row r="2050" spans="1:27">
      <c r="A2050" s="60">
        <f>IFERROR(VLOOKUP(J2050,'TB mapping'!A:D,4,0),0)</f>
        <v>0</v>
      </c>
      <c r="B2050" s="60">
        <f>IFERROR(VLOOKUP(J2050,'TB mapping'!A:C,3,0),0)</f>
        <v>5.2</v>
      </c>
      <c r="C2050" s="60" t="str">
        <f t="shared" si="101"/>
        <v>HFT1320</v>
      </c>
      <c r="D2050" s="60" t="str">
        <f t="shared" si="102"/>
        <v>HFT1325.2</v>
      </c>
      <c r="E2050" s="54" t="s">
        <v>790</v>
      </c>
      <c r="F2050" s="54" t="s">
        <v>1203</v>
      </c>
      <c r="G2050" s="54" t="s">
        <v>1204</v>
      </c>
      <c r="H2050" s="55">
        <v>450000</v>
      </c>
      <c r="I2050" s="54" t="s">
        <v>834</v>
      </c>
      <c r="J2050" s="55">
        <v>452120</v>
      </c>
      <c r="K2050" s="55">
        <v>0</v>
      </c>
      <c r="L2050" s="54" t="s">
        <v>835</v>
      </c>
      <c r="M2050" s="54" t="s">
        <v>793</v>
      </c>
      <c r="N2050" s="55">
        <v>0</v>
      </c>
      <c r="O2050" s="55">
        <v>2004027.11</v>
      </c>
      <c r="P2050" s="55">
        <v>0</v>
      </c>
      <c r="Q2050" s="55">
        <v>0</v>
      </c>
      <c r="R2050" s="55">
        <v>0</v>
      </c>
      <c r="S2050" s="55">
        <v>2004027.11</v>
      </c>
      <c r="T2050" s="55">
        <v>0</v>
      </c>
      <c r="U2050" s="55">
        <v>2004027.11</v>
      </c>
      <c r="V2050" s="55">
        <v>0</v>
      </c>
      <c r="W2050" s="55">
        <v>0</v>
      </c>
      <c r="X2050" s="55">
        <v>0</v>
      </c>
      <c r="Y2050" s="55">
        <v>2004027.11</v>
      </c>
      <c r="Z2050" s="61">
        <f t="shared" si="103"/>
        <v>0</v>
      </c>
      <c r="AA2050" s="59" t="e">
        <f>HLOOKUP(F2050,'HY Financials'!$4:$4,1,0)</f>
        <v>#N/A</v>
      </c>
    </row>
    <row r="2051" spans="1:27">
      <c r="A2051" s="60">
        <f>IFERROR(VLOOKUP(J2051,'TB mapping'!A:D,4,0),0)</f>
        <v>0</v>
      </c>
      <c r="B2051" s="60">
        <f>IFERROR(VLOOKUP(J2051,'TB mapping'!A:C,3,0),0)</f>
        <v>5.2</v>
      </c>
      <c r="C2051" s="60" t="str">
        <f t="shared" si="101"/>
        <v>HFT1320</v>
      </c>
      <c r="D2051" s="60" t="str">
        <f t="shared" si="102"/>
        <v>HFT1325.2</v>
      </c>
      <c r="E2051" s="54" t="s">
        <v>790</v>
      </c>
      <c r="F2051" s="54" t="s">
        <v>1203</v>
      </c>
      <c r="G2051" s="54" t="s">
        <v>1204</v>
      </c>
      <c r="H2051" s="55">
        <v>450000</v>
      </c>
      <c r="I2051" s="54" t="s">
        <v>834</v>
      </c>
      <c r="J2051" s="55">
        <v>452145</v>
      </c>
      <c r="K2051" s="55">
        <v>0</v>
      </c>
      <c r="L2051" s="54" t="s">
        <v>876</v>
      </c>
      <c r="M2051" s="54" t="s">
        <v>793</v>
      </c>
      <c r="N2051" s="55">
        <v>0</v>
      </c>
      <c r="O2051" s="55">
        <v>2313648.98</v>
      </c>
      <c r="P2051" s="55">
        <v>0</v>
      </c>
      <c r="Q2051" s="55">
        <v>0</v>
      </c>
      <c r="R2051" s="55">
        <v>0</v>
      </c>
      <c r="S2051" s="55">
        <v>2313648.98</v>
      </c>
      <c r="T2051" s="55">
        <v>0</v>
      </c>
      <c r="U2051" s="55">
        <v>2313648.98</v>
      </c>
      <c r="V2051" s="55">
        <v>0</v>
      </c>
      <c r="W2051" s="55">
        <v>0</v>
      </c>
      <c r="X2051" s="55">
        <v>0</v>
      </c>
      <c r="Y2051" s="55">
        <v>2313648.98</v>
      </c>
      <c r="Z2051" s="61">
        <f t="shared" si="103"/>
        <v>0</v>
      </c>
      <c r="AA2051" s="59" t="e">
        <f>HLOOKUP(F2051,'HY Financials'!$4:$4,1,0)</f>
        <v>#N/A</v>
      </c>
    </row>
    <row r="2052" spans="1:27">
      <c r="A2052" s="60">
        <f>IFERROR(VLOOKUP(J2052,'TB mapping'!A:D,4,0),0)</f>
        <v>0</v>
      </c>
      <c r="B2052" s="60">
        <f>IFERROR(VLOOKUP(J2052,'TB mapping'!A:C,3,0),0)</f>
        <v>5.2</v>
      </c>
      <c r="C2052" s="60" t="str">
        <f t="shared" ref="C2052:C2115" si="105">F2052&amp;A2052</f>
        <v>HFT1320</v>
      </c>
      <c r="D2052" s="60" t="str">
        <f t="shared" ref="D2052:D2115" si="106">F2052&amp;B2052</f>
        <v>HFT1325.2</v>
      </c>
      <c r="E2052" s="54" t="s">
        <v>790</v>
      </c>
      <c r="F2052" s="54" t="s">
        <v>1203</v>
      </c>
      <c r="G2052" s="54" t="s">
        <v>1204</v>
      </c>
      <c r="H2052" s="55">
        <v>450000</v>
      </c>
      <c r="I2052" s="54" t="s">
        <v>834</v>
      </c>
      <c r="J2052" s="55">
        <v>452181</v>
      </c>
      <c r="K2052" s="55">
        <v>0</v>
      </c>
      <c r="L2052" s="54" t="s">
        <v>877</v>
      </c>
      <c r="M2052" s="54" t="s">
        <v>793</v>
      </c>
      <c r="N2052" s="55">
        <v>0</v>
      </c>
      <c r="O2052" s="55">
        <v>276826.5</v>
      </c>
      <c r="P2052" s="55">
        <v>0</v>
      </c>
      <c r="Q2052" s="55">
        <v>0</v>
      </c>
      <c r="R2052" s="55">
        <v>0</v>
      </c>
      <c r="S2052" s="55">
        <v>276826.5</v>
      </c>
      <c r="T2052" s="55">
        <v>0</v>
      </c>
      <c r="U2052" s="55">
        <v>276826.5</v>
      </c>
      <c r="V2052" s="55">
        <v>0</v>
      </c>
      <c r="W2052" s="55">
        <v>0</v>
      </c>
      <c r="X2052" s="55">
        <v>0</v>
      </c>
      <c r="Y2052" s="55">
        <v>276826.5</v>
      </c>
      <c r="Z2052" s="61">
        <f t="shared" ref="Z2052:Z2115" si="107">IF(I2052="Issue Capital",(X2052+Y2052)/10000000,(V2052+W2052)/10000000)</f>
        <v>0</v>
      </c>
      <c r="AA2052" s="59" t="e">
        <f>HLOOKUP(F2052,'HY Financials'!$4:$4,1,0)</f>
        <v>#N/A</v>
      </c>
    </row>
    <row r="2053" spans="1:27">
      <c r="A2053" s="60">
        <f>IFERROR(VLOOKUP(J2053,'TB mapping'!A:D,4,0),0)</f>
        <v>0</v>
      </c>
      <c r="B2053" s="60">
        <f>IFERROR(VLOOKUP(J2053,'TB mapping'!A:C,3,0),0)</f>
        <v>5.2</v>
      </c>
      <c r="C2053" s="60" t="str">
        <f t="shared" si="105"/>
        <v>HFT1320</v>
      </c>
      <c r="D2053" s="60" t="str">
        <f t="shared" si="106"/>
        <v>HFT1325.2</v>
      </c>
      <c r="E2053" s="54" t="s">
        <v>790</v>
      </c>
      <c r="F2053" s="54" t="s">
        <v>1203</v>
      </c>
      <c r="G2053" s="54" t="s">
        <v>1204</v>
      </c>
      <c r="H2053" s="55">
        <v>450000</v>
      </c>
      <c r="I2053" s="54" t="s">
        <v>834</v>
      </c>
      <c r="J2053" s="55">
        <v>452229</v>
      </c>
      <c r="K2053" s="55">
        <v>0</v>
      </c>
      <c r="L2053" s="54" t="s">
        <v>837</v>
      </c>
      <c r="M2053" s="54" t="s">
        <v>793</v>
      </c>
      <c r="N2053" s="55">
        <v>-2543.75</v>
      </c>
      <c r="O2053" s="55">
        <v>0</v>
      </c>
      <c r="P2053" s="55">
        <v>0</v>
      </c>
      <c r="Q2053" s="55">
        <v>0</v>
      </c>
      <c r="R2053" s="55">
        <v>-2543.75</v>
      </c>
      <c r="S2053" s="55">
        <v>0</v>
      </c>
      <c r="T2053" s="55">
        <v>-2543.75</v>
      </c>
      <c r="U2053" s="55">
        <v>0</v>
      </c>
      <c r="V2053" s="55">
        <v>0</v>
      </c>
      <c r="W2053" s="55">
        <v>0</v>
      </c>
      <c r="X2053" s="55">
        <v>-2543.75</v>
      </c>
      <c r="Y2053" s="55">
        <v>0</v>
      </c>
      <c r="Z2053" s="61">
        <f t="shared" si="107"/>
        <v>0</v>
      </c>
      <c r="AA2053" s="59" t="e">
        <f>HLOOKUP(F2053,'HY Financials'!$4:$4,1,0)</f>
        <v>#N/A</v>
      </c>
    </row>
    <row r="2054" spans="1:27">
      <c r="A2054" s="60">
        <f>IFERROR(VLOOKUP(J2054,'TB mapping'!A:D,4,0),0)</f>
        <v>0</v>
      </c>
      <c r="B2054" s="60">
        <f>IFERROR(VLOOKUP(J2054,'TB mapping'!A:C,3,0),0)</f>
        <v>5.2</v>
      </c>
      <c r="C2054" s="60" t="str">
        <f t="shared" si="105"/>
        <v>HFT1320</v>
      </c>
      <c r="D2054" s="60" t="str">
        <f t="shared" si="106"/>
        <v>HFT1325.2</v>
      </c>
      <c r="E2054" s="54" t="s">
        <v>790</v>
      </c>
      <c r="F2054" s="54" t="s">
        <v>1203</v>
      </c>
      <c r="G2054" s="54" t="s">
        <v>1204</v>
      </c>
      <c r="H2054" s="55">
        <v>450000</v>
      </c>
      <c r="I2054" s="54" t="s">
        <v>834</v>
      </c>
      <c r="J2054" s="55">
        <v>452230</v>
      </c>
      <c r="K2054" s="55">
        <v>0</v>
      </c>
      <c r="L2054" s="54" t="s">
        <v>838</v>
      </c>
      <c r="M2054" s="54" t="s">
        <v>793</v>
      </c>
      <c r="N2054" s="55">
        <v>0</v>
      </c>
      <c r="O2054" s="55">
        <v>1443634.8</v>
      </c>
      <c r="P2054" s="55">
        <v>0</v>
      </c>
      <c r="Q2054" s="55">
        <v>0</v>
      </c>
      <c r="R2054" s="55">
        <v>0</v>
      </c>
      <c r="S2054" s="55">
        <v>1443634.8</v>
      </c>
      <c r="T2054" s="55">
        <v>0</v>
      </c>
      <c r="U2054" s="55">
        <v>1443634.8</v>
      </c>
      <c r="V2054" s="55">
        <v>0</v>
      </c>
      <c r="W2054" s="55">
        <v>0</v>
      </c>
      <c r="X2054" s="55">
        <v>0</v>
      </c>
      <c r="Y2054" s="55">
        <v>1443634.8</v>
      </c>
      <c r="Z2054" s="61">
        <f t="shared" si="107"/>
        <v>0</v>
      </c>
      <c r="AA2054" s="59" t="e">
        <f>HLOOKUP(F2054,'HY Financials'!$4:$4,1,0)</f>
        <v>#N/A</v>
      </c>
    </row>
    <row r="2055" spans="1:27">
      <c r="A2055" s="60">
        <f>IFERROR(VLOOKUP(J2055,'TB mapping'!A:D,4,0),0)</f>
        <v>0</v>
      </c>
      <c r="B2055" s="60">
        <f>IFERROR(VLOOKUP(J2055,'TB mapping'!A:C,3,0),0)</f>
        <v>5.2</v>
      </c>
      <c r="C2055" s="60" t="str">
        <f t="shared" si="105"/>
        <v>HFT1320</v>
      </c>
      <c r="D2055" s="60" t="str">
        <f t="shared" si="106"/>
        <v>HFT1325.2</v>
      </c>
      <c r="E2055" s="54" t="s">
        <v>790</v>
      </c>
      <c r="F2055" s="54" t="s">
        <v>1203</v>
      </c>
      <c r="G2055" s="54" t="s">
        <v>1204</v>
      </c>
      <c r="H2055" s="55">
        <v>450000</v>
      </c>
      <c r="I2055" s="54" t="s">
        <v>834</v>
      </c>
      <c r="J2055" s="55">
        <v>452247</v>
      </c>
      <c r="K2055" s="55">
        <v>0</v>
      </c>
      <c r="L2055" s="54" t="s">
        <v>1346</v>
      </c>
      <c r="M2055" s="54" t="s">
        <v>793</v>
      </c>
      <c r="N2055" s="55">
        <v>0</v>
      </c>
      <c r="O2055" s="55">
        <v>664537.32999999996</v>
      </c>
      <c r="P2055" s="55">
        <v>0</v>
      </c>
      <c r="Q2055" s="55">
        <v>0</v>
      </c>
      <c r="R2055" s="55">
        <v>0</v>
      </c>
      <c r="S2055" s="55">
        <v>664537.32999999996</v>
      </c>
      <c r="T2055" s="55">
        <v>0</v>
      </c>
      <c r="U2055" s="55">
        <v>664537.32999999996</v>
      </c>
      <c r="V2055" s="55">
        <v>0</v>
      </c>
      <c r="W2055" s="55">
        <v>0</v>
      </c>
      <c r="X2055" s="55">
        <v>0</v>
      </c>
      <c r="Y2055" s="55">
        <v>664537.32999999996</v>
      </c>
      <c r="Z2055" s="61">
        <f t="shared" si="107"/>
        <v>0</v>
      </c>
      <c r="AA2055" s="59" t="e">
        <f>HLOOKUP(F2055,'HY Financials'!$4:$4,1,0)</f>
        <v>#N/A</v>
      </c>
    </row>
    <row r="2056" spans="1:27">
      <c r="A2056" s="60">
        <f>IFERROR(VLOOKUP(J2056,'TB mapping'!A:D,4,0),0)</f>
        <v>0</v>
      </c>
      <c r="B2056" s="60">
        <f>IFERROR(VLOOKUP(J2056,'TB mapping'!A:C,3,0),0)</f>
        <v>5.5</v>
      </c>
      <c r="C2056" s="60" t="str">
        <f t="shared" si="105"/>
        <v>HFT1320</v>
      </c>
      <c r="D2056" s="60" t="str">
        <f t="shared" si="106"/>
        <v>HFT1325.5</v>
      </c>
      <c r="E2056" s="54" t="s">
        <v>790</v>
      </c>
      <c r="F2056" s="54" t="s">
        <v>1203</v>
      </c>
      <c r="G2056" s="54" t="s">
        <v>1204</v>
      </c>
      <c r="H2056" s="55">
        <v>460000</v>
      </c>
      <c r="I2056" s="54" t="s">
        <v>839</v>
      </c>
      <c r="J2056" s="55">
        <v>460106</v>
      </c>
      <c r="K2056" s="55">
        <v>0</v>
      </c>
      <c r="L2056" s="54" t="s">
        <v>840</v>
      </c>
      <c r="M2056" s="54" t="s">
        <v>793</v>
      </c>
      <c r="N2056" s="55">
        <v>0</v>
      </c>
      <c r="O2056" s="55">
        <v>114.2</v>
      </c>
      <c r="P2056" s="55">
        <v>0</v>
      </c>
      <c r="Q2056" s="55">
        <v>0</v>
      </c>
      <c r="R2056" s="55">
        <v>0</v>
      </c>
      <c r="S2056" s="55">
        <v>114.2</v>
      </c>
      <c r="T2056" s="55">
        <v>0</v>
      </c>
      <c r="U2056" s="55">
        <v>114.2</v>
      </c>
      <c r="V2056" s="55">
        <v>0</v>
      </c>
      <c r="W2056" s="55">
        <v>0</v>
      </c>
      <c r="X2056" s="55">
        <v>0</v>
      </c>
      <c r="Y2056" s="55">
        <v>114.2</v>
      </c>
      <c r="Z2056" s="61">
        <f t="shared" si="107"/>
        <v>0</v>
      </c>
      <c r="AA2056" s="59" t="e">
        <f>HLOOKUP(F2056,'HY Financials'!$4:$4,1,0)</f>
        <v>#N/A</v>
      </c>
    </row>
    <row r="2057" spans="1:27">
      <c r="A2057" s="60">
        <f>IFERROR(VLOOKUP(J2057,'TB mapping'!A:D,4,0),0)</f>
        <v>0</v>
      </c>
      <c r="B2057" s="60">
        <f>IFERROR(VLOOKUP(J2057,'TB mapping'!A:C,3,0),0)</f>
        <v>5.5</v>
      </c>
      <c r="C2057" s="60" t="str">
        <f t="shared" si="105"/>
        <v>HFT1320</v>
      </c>
      <c r="D2057" s="60" t="str">
        <f t="shared" si="106"/>
        <v>HFT1325.5</v>
      </c>
      <c r="E2057" s="54" t="s">
        <v>790</v>
      </c>
      <c r="F2057" s="54" t="s">
        <v>1203</v>
      </c>
      <c r="G2057" s="54" t="s">
        <v>1204</v>
      </c>
      <c r="H2057" s="55">
        <v>460000</v>
      </c>
      <c r="I2057" s="54" t="s">
        <v>839</v>
      </c>
      <c r="J2057" s="55">
        <v>460108</v>
      </c>
      <c r="K2057" s="55">
        <v>0</v>
      </c>
      <c r="L2057" s="54" t="s">
        <v>841</v>
      </c>
      <c r="M2057" s="54" t="s">
        <v>793</v>
      </c>
      <c r="N2057" s="55">
        <v>-51.01</v>
      </c>
      <c r="O2057" s="55">
        <v>0</v>
      </c>
      <c r="P2057" s="55">
        <v>0</v>
      </c>
      <c r="Q2057" s="55">
        <v>0</v>
      </c>
      <c r="R2057" s="55">
        <v>-51.01</v>
      </c>
      <c r="S2057" s="55">
        <v>0</v>
      </c>
      <c r="T2057" s="55">
        <v>-51.01</v>
      </c>
      <c r="U2057" s="55">
        <v>0</v>
      </c>
      <c r="V2057" s="55">
        <v>0</v>
      </c>
      <c r="W2057" s="55">
        <v>0</v>
      </c>
      <c r="X2057" s="55">
        <v>-51.01</v>
      </c>
      <c r="Y2057" s="55">
        <v>0</v>
      </c>
      <c r="Z2057" s="61">
        <f t="shared" si="107"/>
        <v>0</v>
      </c>
      <c r="AA2057" s="59" t="e">
        <f>HLOOKUP(F2057,'HY Financials'!$4:$4,1,0)</f>
        <v>#N/A</v>
      </c>
    </row>
    <row r="2058" spans="1:27">
      <c r="A2058" s="60">
        <f>IFERROR(VLOOKUP(J2058,'TB mapping'!A:D,4,0),0)</f>
        <v>0</v>
      </c>
      <c r="B2058" s="60">
        <f>IFERROR(VLOOKUP(J2058,'TB mapping'!A:C,3,0),0)</f>
        <v>5.5</v>
      </c>
      <c r="C2058" s="60" t="str">
        <f t="shared" si="105"/>
        <v>HFT1320</v>
      </c>
      <c r="D2058" s="60" t="str">
        <f t="shared" si="106"/>
        <v>HFT1325.5</v>
      </c>
      <c r="E2058" s="54" t="s">
        <v>790</v>
      </c>
      <c r="F2058" s="54" t="s">
        <v>1203</v>
      </c>
      <c r="G2058" s="54" t="s">
        <v>1204</v>
      </c>
      <c r="H2058" s="55">
        <v>460000</v>
      </c>
      <c r="I2058" s="54" t="s">
        <v>839</v>
      </c>
      <c r="J2058" s="55">
        <v>460143</v>
      </c>
      <c r="K2058" s="55">
        <v>0</v>
      </c>
      <c r="L2058" s="54" t="s">
        <v>1002</v>
      </c>
      <c r="M2058" s="54" t="s">
        <v>793</v>
      </c>
      <c r="N2058" s="55">
        <v>-63.26</v>
      </c>
      <c r="O2058" s="55">
        <v>0</v>
      </c>
      <c r="P2058" s="55">
        <v>0</v>
      </c>
      <c r="Q2058" s="55">
        <v>0</v>
      </c>
      <c r="R2058" s="55">
        <v>-63.26</v>
      </c>
      <c r="S2058" s="55">
        <v>0</v>
      </c>
      <c r="T2058" s="55">
        <v>-63.26</v>
      </c>
      <c r="U2058" s="55">
        <v>0</v>
      </c>
      <c r="V2058" s="55">
        <v>0</v>
      </c>
      <c r="W2058" s="55">
        <v>0</v>
      </c>
      <c r="X2058" s="55">
        <v>-63.26</v>
      </c>
      <c r="Y2058" s="55">
        <v>0</v>
      </c>
      <c r="Z2058" s="61">
        <f t="shared" si="107"/>
        <v>0</v>
      </c>
      <c r="AA2058" s="59" t="e">
        <f>HLOOKUP(F2058,'HY Financials'!$4:$4,1,0)</f>
        <v>#N/A</v>
      </c>
    </row>
    <row r="2059" spans="1:27">
      <c r="A2059" s="60">
        <f>IFERROR(VLOOKUP(J2059,'TB mapping'!A:D,4,0),0)</f>
        <v>0</v>
      </c>
      <c r="B2059" s="60">
        <f>IFERROR(VLOOKUP(J2059,'TB mapping'!A:C,3,0),0)</f>
        <v>5.5</v>
      </c>
      <c r="C2059" s="60" t="str">
        <f t="shared" si="105"/>
        <v>HFT1320</v>
      </c>
      <c r="D2059" s="60" t="str">
        <f t="shared" si="106"/>
        <v>HFT1325.5</v>
      </c>
      <c r="E2059" s="54" t="s">
        <v>790</v>
      </c>
      <c r="F2059" s="54" t="s">
        <v>1203</v>
      </c>
      <c r="G2059" s="54" t="s">
        <v>1204</v>
      </c>
      <c r="H2059" s="55">
        <v>460000</v>
      </c>
      <c r="I2059" s="54" t="s">
        <v>839</v>
      </c>
      <c r="J2059" s="55">
        <v>460144</v>
      </c>
      <c r="K2059" s="55">
        <v>0</v>
      </c>
      <c r="L2059" s="54" t="s">
        <v>1067</v>
      </c>
      <c r="M2059" s="54" t="s">
        <v>793</v>
      </c>
      <c r="N2059" s="55">
        <v>0</v>
      </c>
      <c r="O2059" s="55">
        <v>7.0000000000000007E-2</v>
      </c>
      <c r="P2059" s="55">
        <v>0</v>
      </c>
      <c r="Q2059" s="55">
        <v>0</v>
      </c>
      <c r="R2059" s="55">
        <v>0</v>
      </c>
      <c r="S2059" s="55">
        <v>7.0000000000000007E-2</v>
      </c>
      <c r="T2059" s="55">
        <v>0</v>
      </c>
      <c r="U2059" s="55">
        <v>7.0000000000000007E-2</v>
      </c>
      <c r="V2059" s="55">
        <v>0</v>
      </c>
      <c r="W2059" s="55">
        <v>0</v>
      </c>
      <c r="X2059" s="55">
        <v>0</v>
      </c>
      <c r="Y2059" s="55">
        <v>7.0000000000000007E-2</v>
      </c>
      <c r="Z2059" s="61">
        <f t="shared" si="107"/>
        <v>0</v>
      </c>
      <c r="AA2059" s="59" t="e">
        <f>HLOOKUP(F2059,'HY Financials'!$4:$4,1,0)</f>
        <v>#N/A</v>
      </c>
    </row>
    <row r="2060" spans="1:27">
      <c r="A2060" s="60">
        <f>IFERROR(VLOOKUP(J2060,'TB mapping'!A:D,4,0),0)</f>
        <v>0</v>
      </c>
      <c r="B2060" s="60">
        <f>IFERROR(VLOOKUP(J2060,'TB mapping'!A:C,3,0),0)</f>
        <v>5.3</v>
      </c>
      <c r="C2060" s="60" t="str">
        <f t="shared" si="105"/>
        <v>HFT1320</v>
      </c>
      <c r="D2060" s="60" t="str">
        <f t="shared" si="106"/>
        <v>HFT1325.3</v>
      </c>
      <c r="E2060" s="54" t="s">
        <v>790</v>
      </c>
      <c r="F2060" s="54" t="s">
        <v>1203</v>
      </c>
      <c r="G2060" s="54" t="s">
        <v>1204</v>
      </c>
      <c r="H2060" s="55">
        <v>510000</v>
      </c>
      <c r="I2060" s="54" t="s">
        <v>842</v>
      </c>
      <c r="J2060" s="55">
        <v>512120</v>
      </c>
      <c r="K2060" s="55">
        <v>0</v>
      </c>
      <c r="L2060" s="54" t="s">
        <v>843</v>
      </c>
      <c r="M2060" s="54" t="s">
        <v>793</v>
      </c>
      <c r="N2060" s="55">
        <v>-5656309</v>
      </c>
      <c r="O2060" s="55">
        <v>0</v>
      </c>
      <c r="P2060" s="55">
        <v>0</v>
      </c>
      <c r="Q2060" s="55">
        <v>0</v>
      </c>
      <c r="R2060" s="55">
        <v>-5656309</v>
      </c>
      <c r="S2060" s="55">
        <v>0</v>
      </c>
      <c r="T2060" s="55">
        <v>-5656309</v>
      </c>
      <c r="U2060" s="55">
        <v>0</v>
      </c>
      <c r="V2060" s="55">
        <v>0</v>
      </c>
      <c r="W2060" s="55">
        <v>0</v>
      </c>
      <c r="X2060" s="55">
        <v>-5656309</v>
      </c>
      <c r="Y2060" s="55">
        <v>0</v>
      </c>
      <c r="Z2060" s="61">
        <f t="shared" si="107"/>
        <v>0</v>
      </c>
      <c r="AA2060" s="59" t="e">
        <f>HLOOKUP(F2060,'HY Financials'!$4:$4,1,0)</f>
        <v>#N/A</v>
      </c>
    </row>
    <row r="2061" spans="1:27">
      <c r="A2061" s="60">
        <f>IFERROR(VLOOKUP(J2061,'TB mapping'!A:D,4,0),0)</f>
        <v>0</v>
      </c>
      <c r="B2061" s="60">
        <f>IFERROR(VLOOKUP(J2061,'TB mapping'!A:C,3,0),0)</f>
        <v>5.3</v>
      </c>
      <c r="C2061" s="60" t="str">
        <f t="shared" si="105"/>
        <v>HFT1320</v>
      </c>
      <c r="D2061" s="60" t="str">
        <f t="shared" si="106"/>
        <v>HFT1325.3</v>
      </c>
      <c r="E2061" s="54" t="s">
        <v>790</v>
      </c>
      <c r="F2061" s="54" t="s">
        <v>1203</v>
      </c>
      <c r="G2061" s="54" t="s">
        <v>1204</v>
      </c>
      <c r="H2061" s="55">
        <v>510000</v>
      </c>
      <c r="I2061" s="54" t="s">
        <v>842</v>
      </c>
      <c r="J2061" s="55">
        <v>512247</v>
      </c>
      <c r="K2061" s="55">
        <v>0</v>
      </c>
      <c r="L2061" s="54" t="s">
        <v>1348</v>
      </c>
      <c r="M2061" s="54" t="s">
        <v>793</v>
      </c>
      <c r="N2061" s="55">
        <v>-1557.49</v>
      </c>
      <c r="O2061" s="55">
        <v>0</v>
      </c>
      <c r="P2061" s="55">
        <v>0</v>
      </c>
      <c r="Q2061" s="55">
        <v>0</v>
      </c>
      <c r="R2061" s="55">
        <v>-1557.49</v>
      </c>
      <c r="S2061" s="55">
        <v>0</v>
      </c>
      <c r="T2061" s="55">
        <v>-1557.49</v>
      </c>
      <c r="U2061" s="55">
        <v>0</v>
      </c>
      <c r="V2061" s="55">
        <v>0</v>
      </c>
      <c r="W2061" s="55">
        <v>0</v>
      </c>
      <c r="X2061" s="55">
        <v>-1557.49</v>
      </c>
      <c r="Y2061" s="55">
        <v>0</v>
      </c>
      <c r="Z2061" s="61">
        <f t="shared" si="107"/>
        <v>0</v>
      </c>
      <c r="AA2061" s="59" t="e">
        <f>HLOOKUP(F2061,'HY Financials'!$4:$4,1,0)</f>
        <v>#N/A</v>
      </c>
    </row>
    <row r="2062" spans="1:27">
      <c r="A2062" s="60">
        <f>IFERROR(VLOOKUP(J2062,'TB mapping'!A:D,4,0),0)</f>
        <v>0</v>
      </c>
      <c r="B2062" s="60">
        <f>IFERROR(VLOOKUP(J2062,'TB mapping'!A:C,3,0),0)</f>
        <v>6.4</v>
      </c>
      <c r="C2062" s="60" t="str">
        <f t="shared" si="105"/>
        <v>HFT1320</v>
      </c>
      <c r="D2062" s="60" t="str">
        <f t="shared" si="106"/>
        <v>HFT1326.4</v>
      </c>
      <c r="E2062" s="54" t="s">
        <v>790</v>
      </c>
      <c r="F2062" s="54" t="s">
        <v>1203</v>
      </c>
      <c r="G2062" s="54" t="s">
        <v>1204</v>
      </c>
      <c r="H2062" s="55">
        <v>550000</v>
      </c>
      <c r="I2062" s="54" t="s">
        <v>846</v>
      </c>
      <c r="J2062" s="392">
        <v>553107</v>
      </c>
      <c r="K2062" s="55">
        <v>0</v>
      </c>
      <c r="L2062" s="54" t="s">
        <v>847</v>
      </c>
      <c r="M2062" s="54" t="s">
        <v>793</v>
      </c>
      <c r="N2062" s="55">
        <v>-1212</v>
      </c>
      <c r="O2062" s="55">
        <v>0</v>
      </c>
      <c r="P2062" s="55">
        <v>0</v>
      </c>
      <c r="Q2062" s="55">
        <v>0</v>
      </c>
      <c r="R2062" s="55">
        <v>-1212</v>
      </c>
      <c r="S2062" s="55">
        <v>0</v>
      </c>
      <c r="T2062" s="55">
        <v>-1212</v>
      </c>
      <c r="U2062" s="55">
        <v>0</v>
      </c>
      <c r="V2062" s="55">
        <v>0</v>
      </c>
      <c r="W2062" s="55">
        <v>0</v>
      </c>
      <c r="X2062" s="55">
        <v>-1212</v>
      </c>
      <c r="Y2062" s="55">
        <v>0</v>
      </c>
      <c r="Z2062" s="61">
        <f t="shared" si="107"/>
        <v>0</v>
      </c>
      <c r="AA2062" s="59" t="e">
        <f>HLOOKUP(F2062,'HY Financials'!$4:$4,1,0)</f>
        <v>#N/A</v>
      </c>
    </row>
    <row r="2063" spans="1:27">
      <c r="A2063" s="60">
        <f>IFERROR(VLOOKUP(J2063,'TB mapping'!A:D,4,0),0)</f>
        <v>0</v>
      </c>
      <c r="B2063" s="60">
        <f>IFERROR(VLOOKUP(J2063,'TB mapping'!A:C,3,0),0)</f>
        <v>6.4</v>
      </c>
      <c r="C2063" s="60" t="str">
        <f t="shared" si="105"/>
        <v>HFT1320</v>
      </c>
      <c r="D2063" s="60" t="str">
        <f t="shared" si="106"/>
        <v>HFT1326.4</v>
      </c>
      <c r="E2063" s="54" t="s">
        <v>790</v>
      </c>
      <c r="F2063" s="54" t="s">
        <v>1203</v>
      </c>
      <c r="G2063" s="54" t="s">
        <v>1204</v>
      </c>
      <c r="H2063" s="55">
        <v>550000</v>
      </c>
      <c r="I2063" s="54" t="s">
        <v>846</v>
      </c>
      <c r="J2063" s="392">
        <v>553117</v>
      </c>
      <c r="K2063" s="55">
        <v>0</v>
      </c>
      <c r="L2063" s="54" t="s">
        <v>848</v>
      </c>
      <c r="M2063" s="54" t="s">
        <v>793</v>
      </c>
      <c r="N2063" s="55">
        <v>-3197.77</v>
      </c>
      <c r="O2063" s="55">
        <v>0</v>
      </c>
      <c r="P2063" s="55">
        <v>0</v>
      </c>
      <c r="Q2063" s="55">
        <v>0</v>
      </c>
      <c r="R2063" s="55">
        <v>-3197.77</v>
      </c>
      <c r="S2063" s="55">
        <v>0</v>
      </c>
      <c r="T2063" s="55">
        <v>-3197.77</v>
      </c>
      <c r="U2063" s="55">
        <v>0</v>
      </c>
      <c r="V2063" s="55">
        <v>0</v>
      </c>
      <c r="W2063" s="55">
        <v>0</v>
      </c>
      <c r="X2063" s="55">
        <v>-3197.77</v>
      </c>
      <c r="Y2063" s="55">
        <v>0</v>
      </c>
      <c r="Z2063" s="61">
        <f t="shared" si="107"/>
        <v>0</v>
      </c>
      <c r="AA2063" s="59" t="e">
        <f>HLOOKUP(F2063,'HY Financials'!$4:$4,1,0)</f>
        <v>#N/A</v>
      </c>
    </row>
    <row r="2064" spans="1:27">
      <c r="A2064" s="60">
        <f>IFERROR(VLOOKUP(J2064,'TB mapping'!A:D,4,0),0)</f>
        <v>0</v>
      </c>
      <c r="B2064" s="60">
        <f>IFERROR(VLOOKUP(J2064,'TB mapping'!A:C,3,0),0)</f>
        <v>6.4</v>
      </c>
      <c r="C2064" s="60" t="str">
        <f t="shared" si="105"/>
        <v>HFT1320</v>
      </c>
      <c r="D2064" s="60" t="str">
        <f t="shared" si="106"/>
        <v>HFT1326.4</v>
      </c>
      <c r="E2064" s="54" t="s">
        <v>790</v>
      </c>
      <c r="F2064" s="54" t="s">
        <v>1203</v>
      </c>
      <c r="G2064" s="54" t="s">
        <v>1204</v>
      </c>
      <c r="H2064" s="55">
        <v>550000</v>
      </c>
      <c r="I2064" s="54" t="s">
        <v>846</v>
      </c>
      <c r="J2064" s="392">
        <v>553129</v>
      </c>
      <c r="K2064" s="55">
        <v>0</v>
      </c>
      <c r="L2064" s="54" t="s">
        <v>849</v>
      </c>
      <c r="M2064" s="54" t="s">
        <v>793</v>
      </c>
      <c r="N2064" s="55">
        <v>-14368.58</v>
      </c>
      <c r="O2064" s="55">
        <v>0</v>
      </c>
      <c r="P2064" s="55">
        <v>0</v>
      </c>
      <c r="Q2064" s="55">
        <v>0</v>
      </c>
      <c r="R2064" s="55">
        <v>-14368.58</v>
      </c>
      <c r="S2064" s="55">
        <v>0</v>
      </c>
      <c r="T2064" s="55">
        <v>-14368.58</v>
      </c>
      <c r="U2064" s="55">
        <v>0</v>
      </c>
      <c r="V2064" s="55">
        <v>0</v>
      </c>
      <c r="W2064" s="55">
        <v>0</v>
      </c>
      <c r="X2064" s="55">
        <v>-14368.58</v>
      </c>
      <c r="Y2064" s="55">
        <v>0</v>
      </c>
      <c r="Z2064" s="61">
        <f t="shared" si="107"/>
        <v>0</v>
      </c>
      <c r="AA2064" s="59" t="e">
        <f>HLOOKUP(F2064,'HY Financials'!$4:$4,1,0)</f>
        <v>#N/A</v>
      </c>
    </row>
    <row r="2065" spans="1:28">
      <c r="A2065" s="60">
        <f>IFERROR(VLOOKUP(J2065,'TB mapping'!A:D,4,0),0)</f>
        <v>0</v>
      </c>
      <c r="B2065" s="60">
        <f>IFERROR(VLOOKUP(J2065,'TB mapping'!A:C,3,0),0)</f>
        <v>6.4</v>
      </c>
      <c r="C2065" s="60" t="str">
        <f t="shared" si="105"/>
        <v>HFT1320</v>
      </c>
      <c r="D2065" s="60" t="str">
        <f t="shared" si="106"/>
        <v>HFT1326.4</v>
      </c>
      <c r="E2065" s="54" t="s">
        <v>790</v>
      </c>
      <c r="F2065" s="54" t="s">
        <v>1203</v>
      </c>
      <c r="G2065" s="54" t="s">
        <v>1204</v>
      </c>
      <c r="H2065" s="55">
        <v>550000</v>
      </c>
      <c r="I2065" s="54" t="s">
        <v>846</v>
      </c>
      <c r="J2065" s="392">
        <v>553141</v>
      </c>
      <c r="K2065" s="55">
        <v>0</v>
      </c>
      <c r="L2065" s="54" t="s">
        <v>946</v>
      </c>
      <c r="M2065" s="54" t="s">
        <v>793</v>
      </c>
      <c r="N2065" s="55">
        <v>0</v>
      </c>
      <c r="O2065" s="55">
        <v>0</v>
      </c>
      <c r="P2065" s="55">
        <v>-0.01</v>
      </c>
      <c r="Q2065" s="55">
        <v>0</v>
      </c>
      <c r="R2065" s="55">
        <v>-0.01</v>
      </c>
      <c r="S2065" s="55">
        <v>0</v>
      </c>
      <c r="T2065" s="55">
        <v>0</v>
      </c>
      <c r="U2065" s="55">
        <v>0</v>
      </c>
      <c r="V2065" s="55">
        <v>-0.01</v>
      </c>
      <c r="W2065" s="55">
        <v>0</v>
      </c>
      <c r="X2065" s="55">
        <v>-0.01</v>
      </c>
      <c r="Y2065" s="55">
        <v>0</v>
      </c>
      <c r="Z2065" s="61">
        <f t="shared" si="107"/>
        <v>-1.0000000000000001E-9</v>
      </c>
      <c r="AA2065" s="59" t="e">
        <f>HLOOKUP(F2065,'HY Financials'!$4:$4,1,0)</f>
        <v>#N/A</v>
      </c>
    </row>
    <row r="2066" spans="1:28">
      <c r="A2066" s="60">
        <f>IFERROR(VLOOKUP(J2066,'TB mapping'!A:D,4,0),0)</f>
        <v>0</v>
      </c>
      <c r="B2066" s="60">
        <f>IFERROR(VLOOKUP(J2066,'TB mapping'!A:C,3,0),0)</f>
        <v>6.4</v>
      </c>
      <c r="C2066" s="60" t="str">
        <f t="shared" si="105"/>
        <v>HFT1320</v>
      </c>
      <c r="D2066" s="60" t="str">
        <f t="shared" si="106"/>
        <v>HFT1326.4</v>
      </c>
      <c r="E2066" s="54" t="s">
        <v>790</v>
      </c>
      <c r="F2066" s="54" t="s">
        <v>1203</v>
      </c>
      <c r="G2066" s="54" t="s">
        <v>1204</v>
      </c>
      <c r="H2066" s="55">
        <v>550000</v>
      </c>
      <c r="I2066" s="54" t="s">
        <v>846</v>
      </c>
      <c r="J2066" s="392">
        <v>553171</v>
      </c>
      <c r="K2066" s="55">
        <v>0</v>
      </c>
      <c r="L2066" s="54" t="s">
        <v>850</v>
      </c>
      <c r="M2066" s="54" t="s">
        <v>793</v>
      </c>
      <c r="N2066" s="55">
        <v>-28132.97</v>
      </c>
      <c r="O2066" s="55">
        <v>0</v>
      </c>
      <c r="P2066" s="55">
        <v>0</v>
      </c>
      <c r="Q2066" s="55">
        <v>0</v>
      </c>
      <c r="R2066" s="55">
        <v>-28132.97</v>
      </c>
      <c r="S2066" s="55">
        <v>0</v>
      </c>
      <c r="T2066" s="55">
        <v>-28132.97</v>
      </c>
      <c r="U2066" s="55">
        <v>0</v>
      </c>
      <c r="V2066" s="55">
        <v>0</v>
      </c>
      <c r="W2066" s="55">
        <v>0</v>
      </c>
      <c r="X2066" s="55">
        <v>-28132.97</v>
      </c>
      <c r="Y2066" s="55">
        <v>0</v>
      </c>
      <c r="Z2066" s="61">
        <f t="shared" si="107"/>
        <v>0</v>
      </c>
      <c r="AA2066" s="59" t="e">
        <f>HLOOKUP(F2066,'HY Financials'!$4:$4,1,0)</f>
        <v>#N/A</v>
      </c>
    </row>
    <row r="2067" spans="1:28">
      <c r="A2067" s="60">
        <f>IFERROR(VLOOKUP(J2067,'TB mapping'!A:D,4,0),0)</f>
        <v>0</v>
      </c>
      <c r="B2067" s="60">
        <f>IFERROR(VLOOKUP(J2067,'TB mapping'!A:C,3,0),0)</f>
        <v>6.4</v>
      </c>
      <c r="C2067" s="60" t="str">
        <f t="shared" si="105"/>
        <v>HFT1320</v>
      </c>
      <c r="D2067" s="60" t="str">
        <f t="shared" si="106"/>
        <v>HFT1326.4</v>
      </c>
      <c r="E2067" s="54" t="s">
        <v>790</v>
      </c>
      <c r="F2067" s="54" t="s">
        <v>1203</v>
      </c>
      <c r="G2067" s="54" t="s">
        <v>1204</v>
      </c>
      <c r="H2067" s="55">
        <v>550000</v>
      </c>
      <c r="I2067" s="54" t="s">
        <v>846</v>
      </c>
      <c r="J2067" s="392">
        <v>553176</v>
      </c>
      <c r="K2067" s="55">
        <v>0</v>
      </c>
      <c r="L2067" s="54" t="s">
        <v>1486</v>
      </c>
      <c r="M2067" s="54" t="s">
        <v>793</v>
      </c>
      <c r="N2067" s="55">
        <v>-22945.45</v>
      </c>
      <c r="O2067" s="55">
        <v>0</v>
      </c>
      <c r="P2067" s="55">
        <v>0</v>
      </c>
      <c r="Q2067" s="55">
        <v>0</v>
      </c>
      <c r="R2067" s="55">
        <v>-22945.45</v>
      </c>
      <c r="S2067" s="55">
        <v>0</v>
      </c>
      <c r="T2067" s="55">
        <v>-22945.45</v>
      </c>
      <c r="U2067" s="55">
        <v>0</v>
      </c>
      <c r="V2067" s="55">
        <v>0</v>
      </c>
      <c r="W2067" s="55">
        <v>0</v>
      </c>
      <c r="X2067" s="55">
        <v>-22945.45</v>
      </c>
      <c r="Y2067" s="55">
        <v>0</v>
      </c>
      <c r="Z2067" s="61">
        <f t="shared" si="107"/>
        <v>0</v>
      </c>
      <c r="AA2067" s="59" t="e">
        <f>HLOOKUP(F2067,'HY Financials'!$4:$4,1,0)</f>
        <v>#N/A</v>
      </c>
    </row>
    <row r="2068" spans="1:28">
      <c r="A2068" s="60">
        <f>IFERROR(VLOOKUP(J2068,'TB mapping'!A:D,4,0),0)</f>
        <v>0</v>
      </c>
      <c r="B2068" s="60">
        <f>IFERROR(VLOOKUP(J2068,'TB mapping'!A:C,3,0),0)</f>
        <v>6.4</v>
      </c>
      <c r="C2068" s="60" t="str">
        <f t="shared" si="105"/>
        <v>HFT1320</v>
      </c>
      <c r="D2068" s="60" t="str">
        <f t="shared" si="106"/>
        <v>HFT1326.4</v>
      </c>
      <c r="E2068" s="54" t="s">
        <v>790</v>
      </c>
      <c r="F2068" s="54" t="s">
        <v>1203</v>
      </c>
      <c r="G2068" s="54" t="s">
        <v>1204</v>
      </c>
      <c r="H2068" s="55">
        <v>550000</v>
      </c>
      <c r="I2068" s="54" t="s">
        <v>846</v>
      </c>
      <c r="J2068" s="392">
        <v>553190</v>
      </c>
      <c r="K2068" s="55">
        <v>0</v>
      </c>
      <c r="L2068" s="54" t="s">
        <v>852</v>
      </c>
      <c r="M2068" s="54" t="s">
        <v>793</v>
      </c>
      <c r="N2068" s="55">
        <v>-78628.040000000008</v>
      </c>
      <c r="O2068" s="55">
        <v>0</v>
      </c>
      <c r="P2068" s="55">
        <v>0</v>
      </c>
      <c r="Q2068" s="55">
        <v>0.01</v>
      </c>
      <c r="R2068" s="55">
        <v>-78628.03</v>
      </c>
      <c r="S2068" s="55">
        <v>0</v>
      </c>
      <c r="T2068" s="55">
        <v>-78628.040000000008</v>
      </c>
      <c r="U2068" s="55">
        <v>0</v>
      </c>
      <c r="V2068" s="55">
        <v>0</v>
      </c>
      <c r="W2068" s="55">
        <v>0.01</v>
      </c>
      <c r="X2068" s="55">
        <v>-78628.03</v>
      </c>
      <c r="Y2068" s="55">
        <v>0</v>
      </c>
      <c r="Z2068" s="61">
        <f t="shared" si="107"/>
        <v>1.0000000000000001E-9</v>
      </c>
      <c r="AA2068" s="59" t="e">
        <f>HLOOKUP(F2068,'HY Financials'!$4:$4,1,0)</f>
        <v>#N/A</v>
      </c>
    </row>
    <row r="2069" spans="1:28">
      <c r="A2069" s="60">
        <f>IFERROR(VLOOKUP(J2069,'TB mapping'!A:D,4,0),0)</f>
        <v>6.1</v>
      </c>
      <c r="B2069" s="60">
        <f>IFERROR(VLOOKUP(J2069,'TB mapping'!A:C,3,0),0)</f>
        <v>6.4</v>
      </c>
      <c r="C2069" s="60" t="str">
        <f t="shared" si="105"/>
        <v>HFT1326.1</v>
      </c>
      <c r="D2069" s="60" t="str">
        <f t="shared" si="106"/>
        <v>HFT1326.4</v>
      </c>
      <c r="E2069" s="54" t="s">
        <v>790</v>
      </c>
      <c r="F2069" s="54" t="s">
        <v>1203</v>
      </c>
      <c r="G2069" s="54" t="s">
        <v>1204</v>
      </c>
      <c r="H2069" s="55">
        <v>550000</v>
      </c>
      <c r="I2069" s="54" t="s">
        <v>846</v>
      </c>
      <c r="J2069" s="392">
        <v>553202</v>
      </c>
      <c r="K2069" s="55">
        <v>0</v>
      </c>
      <c r="L2069" s="54" t="s">
        <v>853</v>
      </c>
      <c r="M2069" s="54" t="s">
        <v>793</v>
      </c>
      <c r="N2069" s="55">
        <v>-274942.39</v>
      </c>
      <c r="O2069" s="55">
        <v>0</v>
      </c>
      <c r="P2069" s="55">
        <v>0</v>
      </c>
      <c r="Q2069" s="55">
        <v>0</v>
      </c>
      <c r="R2069" s="55">
        <v>-274942.39</v>
      </c>
      <c r="S2069" s="55">
        <v>0</v>
      </c>
      <c r="T2069" s="55">
        <v>-274942.39</v>
      </c>
      <c r="U2069" s="55">
        <v>0</v>
      </c>
      <c r="V2069" s="55">
        <v>0</v>
      </c>
      <c r="W2069" s="55">
        <v>0</v>
      </c>
      <c r="X2069" s="55">
        <v>-274942.39</v>
      </c>
      <c r="Y2069" s="55">
        <v>0</v>
      </c>
      <c r="Z2069" s="61">
        <f t="shared" si="107"/>
        <v>0</v>
      </c>
      <c r="AA2069" s="59" t="e">
        <f>HLOOKUP(F2069,'HY Financials'!$4:$4,1,0)</f>
        <v>#N/A</v>
      </c>
    </row>
    <row r="2070" spans="1:28">
      <c r="A2070" s="60">
        <f>IFERROR(VLOOKUP(J2070,'TB mapping'!A:D,4,0),0)</f>
        <v>0</v>
      </c>
      <c r="B2070" s="60">
        <f>IFERROR(VLOOKUP(J2070,'TB mapping'!A:C,3,0),0)</f>
        <v>6.4</v>
      </c>
      <c r="C2070" s="60" t="str">
        <f t="shared" si="105"/>
        <v>HFT1320</v>
      </c>
      <c r="D2070" s="60" t="str">
        <f t="shared" si="106"/>
        <v>HFT1326.4</v>
      </c>
      <c r="E2070" s="54" t="s">
        <v>790</v>
      </c>
      <c r="F2070" s="54" t="s">
        <v>1203</v>
      </c>
      <c r="G2070" s="54" t="s">
        <v>1204</v>
      </c>
      <c r="H2070" s="55">
        <v>550000</v>
      </c>
      <c r="I2070" s="54" t="s">
        <v>846</v>
      </c>
      <c r="J2070" s="392">
        <v>555163</v>
      </c>
      <c r="K2070" s="55">
        <v>0</v>
      </c>
      <c r="L2070" s="54" t="s">
        <v>860</v>
      </c>
      <c r="M2070" s="54" t="s">
        <v>793</v>
      </c>
      <c r="N2070" s="55">
        <v>-15803.49</v>
      </c>
      <c r="O2070" s="55">
        <v>0</v>
      </c>
      <c r="P2070" s="55">
        <v>0</v>
      </c>
      <c r="Q2070" s="55">
        <v>0</v>
      </c>
      <c r="R2070" s="55">
        <v>-15803.49</v>
      </c>
      <c r="S2070" s="55">
        <v>0</v>
      </c>
      <c r="T2070" s="55">
        <v>-15803.49</v>
      </c>
      <c r="U2070" s="55">
        <v>0</v>
      </c>
      <c r="V2070" s="55">
        <v>0</v>
      </c>
      <c r="W2070" s="55">
        <v>0</v>
      </c>
      <c r="X2070" s="55">
        <v>-15803.49</v>
      </c>
      <c r="Y2070" s="55">
        <v>0</v>
      </c>
      <c r="Z2070" s="61">
        <f t="shared" si="107"/>
        <v>0</v>
      </c>
      <c r="AA2070" s="59" t="e">
        <f>HLOOKUP(F2070,'HY Financials'!$4:$4,1,0)</f>
        <v>#N/A</v>
      </c>
    </row>
    <row r="2071" spans="1:28">
      <c r="A2071" s="60">
        <f>IFERROR(VLOOKUP(J2071,'TB mapping'!A:D,4,0),0)</f>
        <v>0</v>
      </c>
      <c r="B2071" s="60">
        <f>IFERROR(VLOOKUP(J2071,'TB mapping'!A:C,3,0),0)</f>
        <v>6.4</v>
      </c>
      <c r="C2071" s="60" t="str">
        <f t="shared" si="105"/>
        <v>HFT1320</v>
      </c>
      <c r="D2071" s="60" t="str">
        <f t="shared" si="106"/>
        <v>HFT1326.4</v>
      </c>
      <c r="E2071" s="54" t="s">
        <v>790</v>
      </c>
      <c r="F2071" s="54" t="s">
        <v>1203</v>
      </c>
      <c r="G2071" s="54" t="s">
        <v>1204</v>
      </c>
      <c r="H2071" s="55">
        <v>550000</v>
      </c>
      <c r="I2071" s="54" t="s">
        <v>846</v>
      </c>
      <c r="J2071" s="392">
        <v>556653</v>
      </c>
      <c r="K2071" s="55">
        <v>0</v>
      </c>
      <c r="L2071" s="54" t="s">
        <v>2073</v>
      </c>
      <c r="M2071" s="54" t="s">
        <v>793</v>
      </c>
      <c r="N2071" s="55">
        <v>-2026.6</v>
      </c>
      <c r="O2071" s="55">
        <v>0</v>
      </c>
      <c r="P2071" s="55">
        <v>0</v>
      </c>
      <c r="Q2071" s="55">
        <v>0</v>
      </c>
      <c r="R2071" s="55">
        <v>-2026.6</v>
      </c>
      <c r="S2071" s="55">
        <v>0</v>
      </c>
      <c r="T2071" s="55">
        <v>-2026.6</v>
      </c>
      <c r="U2071" s="55">
        <v>0</v>
      </c>
      <c r="V2071" s="55">
        <v>0</v>
      </c>
      <c r="W2071" s="55">
        <v>0</v>
      </c>
      <c r="X2071" s="55">
        <v>-2026.6</v>
      </c>
      <c r="Y2071" s="55">
        <v>0</v>
      </c>
      <c r="Z2071" s="61">
        <f t="shared" si="107"/>
        <v>0</v>
      </c>
      <c r="AA2071" s="59" t="e">
        <f>HLOOKUP(F2071,'HY Financials'!$4:$4,1,0)</f>
        <v>#N/A</v>
      </c>
    </row>
    <row r="2072" spans="1:28">
      <c r="A2072" s="60">
        <f>IFERROR(VLOOKUP(J2072,'TB mapping'!A:D,4,0),0)</f>
        <v>0</v>
      </c>
      <c r="B2072" s="60" t="str">
        <f>IFERROR(VLOOKUP(J2072,'TB mapping'!A:C,3,0),0)</f>
        <v>ignore</v>
      </c>
      <c r="C2072" s="60" t="str">
        <f t="shared" si="105"/>
        <v>HFT1320</v>
      </c>
      <c r="D2072" s="60" t="str">
        <f t="shared" si="106"/>
        <v>HFT132ignore</v>
      </c>
      <c r="E2072" s="54" t="s">
        <v>790</v>
      </c>
      <c r="F2072" s="54" t="s">
        <v>1203</v>
      </c>
      <c r="G2072" s="54" t="s">
        <v>1204</v>
      </c>
      <c r="H2072" s="55">
        <v>555300</v>
      </c>
      <c r="I2072" s="54" t="s">
        <v>951</v>
      </c>
      <c r="J2072" s="55">
        <v>553300</v>
      </c>
      <c r="K2072" s="55">
        <v>0</v>
      </c>
      <c r="L2072" s="54" t="s">
        <v>1072</v>
      </c>
      <c r="M2072" s="54" t="s">
        <v>793</v>
      </c>
      <c r="N2072" s="55">
        <v>-6206743.4800000004</v>
      </c>
      <c r="O2072" s="55">
        <v>0</v>
      </c>
      <c r="P2072" s="55">
        <v>0</v>
      </c>
      <c r="Q2072" s="55">
        <v>0</v>
      </c>
      <c r="R2072" s="55">
        <v>-6206743.4800000004</v>
      </c>
      <c r="S2072" s="55">
        <v>0</v>
      </c>
      <c r="T2072" s="55">
        <v>-6206743.4800000004</v>
      </c>
      <c r="U2072" s="55">
        <v>0</v>
      </c>
      <c r="V2072" s="55">
        <v>0</v>
      </c>
      <c r="W2072" s="55">
        <v>0</v>
      </c>
      <c r="X2072" s="55">
        <v>-6206743.4800000004</v>
      </c>
      <c r="Y2072" s="55">
        <v>0</v>
      </c>
      <c r="Z2072" s="61">
        <f t="shared" si="107"/>
        <v>0</v>
      </c>
      <c r="AA2072" s="59" t="e">
        <f>HLOOKUP(F2072,'HY Financials'!$4:$4,1,0)</f>
        <v>#N/A</v>
      </c>
    </row>
    <row r="2073" spans="1:28">
      <c r="A2073" s="60">
        <f>IFERROR(VLOOKUP(J2073,'TB mapping'!A:D,4,0),0)</f>
        <v>0</v>
      </c>
      <c r="B2073" s="60" t="str">
        <f>IFERROR(VLOOKUP(J2073,'TB mapping'!A:C,3,0),0)</f>
        <v>ignore</v>
      </c>
      <c r="C2073" s="60" t="str">
        <f t="shared" si="105"/>
        <v>HFT1320</v>
      </c>
      <c r="D2073" s="60" t="str">
        <f t="shared" si="106"/>
        <v>HFT132ignore</v>
      </c>
      <c r="E2073" s="54" t="s">
        <v>790</v>
      </c>
      <c r="F2073" s="54" t="s">
        <v>1203</v>
      </c>
      <c r="G2073" s="54" t="s">
        <v>1204</v>
      </c>
      <c r="H2073" s="55">
        <v>555300</v>
      </c>
      <c r="I2073" s="54" t="s">
        <v>951</v>
      </c>
      <c r="J2073" s="55">
        <v>554346</v>
      </c>
      <c r="K2073" s="55">
        <v>0</v>
      </c>
      <c r="L2073" s="54" t="s">
        <v>1073</v>
      </c>
      <c r="M2073" s="54" t="s">
        <v>793</v>
      </c>
      <c r="N2073" s="55">
        <v>-2592.62</v>
      </c>
      <c r="O2073" s="55">
        <v>0</v>
      </c>
      <c r="P2073" s="55">
        <v>0</v>
      </c>
      <c r="Q2073" s="55">
        <v>0</v>
      </c>
      <c r="R2073" s="55">
        <v>-2592.62</v>
      </c>
      <c r="S2073" s="55">
        <v>0</v>
      </c>
      <c r="T2073" s="55">
        <v>-2592.62</v>
      </c>
      <c r="U2073" s="55">
        <v>0</v>
      </c>
      <c r="V2073" s="55">
        <v>0</v>
      </c>
      <c r="W2073" s="55">
        <v>0</v>
      </c>
      <c r="X2073" s="55">
        <v>-2592.62</v>
      </c>
      <c r="Y2073" s="55">
        <v>0</v>
      </c>
      <c r="Z2073" s="61">
        <f t="shared" si="107"/>
        <v>0</v>
      </c>
      <c r="AA2073" s="59" t="e">
        <f>HLOOKUP(F2073,'HY Financials'!$4:$4,1,0)</f>
        <v>#N/A</v>
      </c>
    </row>
    <row r="2074" spans="1:28">
      <c r="A2074" s="60" t="str">
        <f>IFERROR(VLOOKUP(J2074,'TB mapping'!A:D,4,0),0)</f>
        <v>Ignore</v>
      </c>
      <c r="B2074" s="60" t="str">
        <f>IFERROR(VLOOKUP(J2074,'TB mapping'!A:C,3,0),0)</f>
        <v>Ignore</v>
      </c>
      <c r="C2074" s="60" t="str">
        <f t="shared" si="105"/>
        <v>HFT133Ignore</v>
      </c>
      <c r="D2074" s="60" t="str">
        <f t="shared" si="106"/>
        <v>HFT133Ignore</v>
      </c>
      <c r="E2074" s="54" t="s">
        <v>790</v>
      </c>
      <c r="F2074" s="54" t="s">
        <v>1205</v>
      </c>
      <c r="G2074" s="54" t="s">
        <v>1206</v>
      </c>
      <c r="H2074" s="55">
        <v>140000</v>
      </c>
      <c r="I2074" s="54" t="s">
        <v>799</v>
      </c>
      <c r="J2074" s="55">
        <v>140314</v>
      </c>
      <c r="K2074" s="55">
        <v>0</v>
      </c>
      <c r="L2074" s="54" t="s">
        <v>878</v>
      </c>
      <c r="M2074" s="54" t="s">
        <v>793</v>
      </c>
      <c r="N2074" s="55">
        <v>-627561.20000000007</v>
      </c>
      <c r="O2074" s="55">
        <v>0</v>
      </c>
      <c r="P2074" s="55">
        <v>0</v>
      </c>
      <c r="Q2074" s="55">
        <v>627561.20000000007</v>
      </c>
      <c r="R2074" s="55">
        <v>0</v>
      </c>
      <c r="S2074" s="55">
        <v>0</v>
      </c>
      <c r="T2074" s="55">
        <v>-627561.20000000007</v>
      </c>
      <c r="U2074" s="55">
        <v>0</v>
      </c>
      <c r="V2074" s="55">
        <v>0</v>
      </c>
      <c r="W2074" s="55">
        <v>627561.20000000007</v>
      </c>
      <c r="X2074" s="55">
        <v>0</v>
      </c>
      <c r="Y2074" s="55">
        <v>0</v>
      </c>
      <c r="Z2074" s="61">
        <f t="shared" si="107"/>
        <v>6.2756120000000012E-2</v>
      </c>
      <c r="AA2074" s="59" t="e">
        <f>HLOOKUP(F2074,'HY Financials'!$4:$4,1,0)</f>
        <v>#N/A</v>
      </c>
    </row>
    <row r="2075" spans="1:28">
      <c r="A2075" s="60" t="str">
        <f>IFERROR(VLOOKUP(J2075,'TB mapping'!A:D,4,0),0)</f>
        <v>Ignore</v>
      </c>
      <c r="B2075" s="60" t="str">
        <f>IFERROR(VLOOKUP(J2075,'TB mapping'!A:C,3,0),0)</f>
        <v>Ignore</v>
      </c>
      <c r="C2075" s="60" t="str">
        <f t="shared" si="105"/>
        <v>HFT133Ignore</v>
      </c>
      <c r="D2075" s="60" t="str">
        <f t="shared" si="106"/>
        <v>HFT133Ignore</v>
      </c>
      <c r="E2075" s="54" t="s">
        <v>790</v>
      </c>
      <c r="F2075" s="54" t="s">
        <v>1205</v>
      </c>
      <c r="G2075" s="54" t="s">
        <v>1206</v>
      </c>
      <c r="H2075" s="55">
        <v>140000</v>
      </c>
      <c r="I2075" s="54" t="s">
        <v>799</v>
      </c>
      <c r="J2075" s="55">
        <v>140500</v>
      </c>
      <c r="K2075" s="55">
        <v>0</v>
      </c>
      <c r="L2075" s="54" t="s">
        <v>800</v>
      </c>
      <c r="M2075" s="54" t="s">
        <v>793</v>
      </c>
      <c r="N2075" s="55">
        <v>-1011.28</v>
      </c>
      <c r="O2075" s="55">
        <v>0</v>
      </c>
      <c r="P2075" s="55">
        <v>0</v>
      </c>
      <c r="Q2075" s="55">
        <v>0</v>
      </c>
      <c r="R2075" s="55">
        <v>-1011.28</v>
      </c>
      <c r="S2075" s="55">
        <v>0</v>
      </c>
      <c r="T2075" s="55">
        <v>-1011.28</v>
      </c>
      <c r="U2075" s="55">
        <v>0</v>
      </c>
      <c r="V2075" s="55">
        <v>0</v>
      </c>
      <c r="W2075" s="55">
        <v>0</v>
      </c>
      <c r="X2075" s="55">
        <v>-1011.28</v>
      </c>
      <c r="Y2075" s="55">
        <v>0</v>
      </c>
      <c r="Z2075" s="61">
        <f t="shared" si="107"/>
        <v>0</v>
      </c>
      <c r="AA2075" s="59" t="e">
        <f>HLOOKUP(F2075,'HY Financials'!$4:$4,1,0)</f>
        <v>#N/A</v>
      </c>
    </row>
    <row r="2076" spans="1:28">
      <c r="A2076" s="60" t="str">
        <f>IFERROR(VLOOKUP(J2076,'TB mapping'!A:D,4,0),0)</f>
        <v>Ignore</v>
      </c>
      <c r="B2076" s="60" t="str">
        <f>IFERROR(VLOOKUP(J2076,'TB mapping'!A:C,3,0),0)</f>
        <v>Ignore</v>
      </c>
      <c r="C2076" s="60" t="str">
        <f t="shared" si="105"/>
        <v>HFT133Ignore</v>
      </c>
      <c r="D2076" s="60" t="str">
        <f t="shared" si="106"/>
        <v>HFT133Ignore</v>
      </c>
      <c r="E2076" s="54" t="s">
        <v>790</v>
      </c>
      <c r="F2076" s="54" t="s">
        <v>1205</v>
      </c>
      <c r="G2076" s="54" t="s">
        <v>1206</v>
      </c>
      <c r="H2076" s="55">
        <v>140000</v>
      </c>
      <c r="I2076" s="54" t="s">
        <v>799</v>
      </c>
      <c r="J2076" s="55">
        <v>140504</v>
      </c>
      <c r="K2076" s="55">
        <v>0</v>
      </c>
      <c r="L2076" s="54" t="s">
        <v>801</v>
      </c>
      <c r="M2076" s="54" t="s">
        <v>793</v>
      </c>
      <c r="N2076" s="55">
        <v>-168661.31</v>
      </c>
      <c r="O2076" s="55">
        <v>0</v>
      </c>
      <c r="P2076" s="55">
        <v>0</v>
      </c>
      <c r="Q2076" s="55">
        <v>25268.31</v>
      </c>
      <c r="R2076" s="55">
        <v>-143393</v>
      </c>
      <c r="S2076" s="55">
        <v>0</v>
      </c>
      <c r="T2076" s="55">
        <v>-168661.31</v>
      </c>
      <c r="U2076" s="55">
        <v>0</v>
      </c>
      <c r="V2076" s="55">
        <v>0</v>
      </c>
      <c r="W2076" s="55">
        <v>25268.31</v>
      </c>
      <c r="X2076" s="55">
        <v>-143393</v>
      </c>
      <c r="Y2076" s="55">
        <v>0</v>
      </c>
      <c r="Z2076" s="61">
        <f t="shared" si="107"/>
        <v>2.5268310000000002E-3</v>
      </c>
      <c r="AA2076" s="59" t="e">
        <f>HLOOKUP(F2076,'HY Financials'!$4:$4,1,0)</f>
        <v>#N/A</v>
      </c>
      <c r="AB2076" s="59">
        <f>SUMIF(AA:AA,AA2076,Z:Z)</f>
        <v>47.702388319000015</v>
      </c>
    </row>
    <row r="2077" spans="1:28">
      <c r="A2077" s="60" t="str">
        <f>IFERROR(VLOOKUP(J2077,'TB mapping'!A:D,4,0),0)</f>
        <v>Ignore</v>
      </c>
      <c r="B2077" s="60" t="str">
        <f>IFERROR(VLOOKUP(J2077,'TB mapping'!A:C,3,0),0)</f>
        <v>Ignore</v>
      </c>
      <c r="C2077" s="60" t="str">
        <f t="shared" si="105"/>
        <v>HFT133Ignore</v>
      </c>
      <c r="D2077" s="60" t="str">
        <f t="shared" si="106"/>
        <v>HFT133Ignore</v>
      </c>
      <c r="E2077" s="54" t="s">
        <v>790</v>
      </c>
      <c r="F2077" s="54" t="s">
        <v>1205</v>
      </c>
      <c r="G2077" s="54" t="s">
        <v>1206</v>
      </c>
      <c r="H2077" s="55">
        <v>140000</v>
      </c>
      <c r="I2077" s="54" t="s">
        <v>799</v>
      </c>
      <c r="J2077" s="55">
        <v>140505</v>
      </c>
      <c r="K2077" s="55">
        <v>0</v>
      </c>
      <c r="L2077" s="54" t="s">
        <v>802</v>
      </c>
      <c r="M2077" s="54" t="s">
        <v>793</v>
      </c>
      <c r="N2077" s="55">
        <v>0</v>
      </c>
      <c r="O2077" s="55">
        <v>0.02</v>
      </c>
      <c r="P2077" s="55">
        <v>0</v>
      </c>
      <c r="Q2077" s="55">
        <v>0</v>
      </c>
      <c r="R2077" s="55">
        <v>0</v>
      </c>
      <c r="S2077" s="55">
        <v>0.02</v>
      </c>
      <c r="T2077" s="55">
        <v>0</v>
      </c>
      <c r="U2077" s="55">
        <v>0.02</v>
      </c>
      <c r="V2077" s="55">
        <v>0</v>
      </c>
      <c r="W2077" s="55">
        <v>0</v>
      </c>
      <c r="X2077" s="55">
        <v>0</v>
      </c>
      <c r="Y2077" s="55">
        <v>0.02</v>
      </c>
      <c r="Z2077" s="61">
        <f t="shared" si="107"/>
        <v>0</v>
      </c>
      <c r="AA2077" s="59" t="e">
        <f>HLOOKUP(F2077,'HY Financials'!$4:$4,1,0)</f>
        <v>#N/A</v>
      </c>
      <c r="AB2077" s="59">
        <f>SUMIF(AA:AA,AA2077,Z:Z)</f>
        <v>47.702388319000015</v>
      </c>
    </row>
    <row r="2078" spans="1:28">
      <c r="A2078" s="60" t="str">
        <f>IFERROR(VLOOKUP(J2078,'TB mapping'!A:D,4,0),0)</f>
        <v>Ignore</v>
      </c>
      <c r="B2078" s="60" t="str">
        <f>IFERROR(VLOOKUP(J2078,'TB mapping'!A:C,3,0),0)</f>
        <v>Ignore</v>
      </c>
      <c r="C2078" s="60" t="str">
        <f t="shared" si="105"/>
        <v>HFT133Ignore</v>
      </c>
      <c r="D2078" s="60" t="str">
        <f t="shared" si="106"/>
        <v>HFT133Ignore</v>
      </c>
      <c r="E2078" s="54" t="s">
        <v>790</v>
      </c>
      <c r="F2078" s="54" t="s">
        <v>1205</v>
      </c>
      <c r="G2078" s="54" t="s">
        <v>1206</v>
      </c>
      <c r="H2078" s="55">
        <v>140000</v>
      </c>
      <c r="I2078" s="54" t="s">
        <v>799</v>
      </c>
      <c r="J2078" s="55">
        <v>141675</v>
      </c>
      <c r="K2078" s="55">
        <v>0</v>
      </c>
      <c r="L2078" s="54" t="s">
        <v>803</v>
      </c>
      <c r="M2078" s="54" t="s">
        <v>793</v>
      </c>
      <c r="N2078" s="55">
        <v>-0.75</v>
      </c>
      <c r="O2078" s="55">
        <v>0</v>
      </c>
      <c r="P2078" s="55">
        <v>0</v>
      </c>
      <c r="Q2078" s="55">
        <v>0.75</v>
      </c>
      <c r="R2078" s="55">
        <v>0</v>
      </c>
      <c r="S2078" s="55">
        <v>0</v>
      </c>
      <c r="T2078" s="55">
        <v>-0.75</v>
      </c>
      <c r="U2078" s="55">
        <v>0</v>
      </c>
      <c r="V2078" s="55">
        <v>0</v>
      </c>
      <c r="W2078" s="55">
        <v>0.75</v>
      </c>
      <c r="X2078" s="55">
        <v>0</v>
      </c>
      <c r="Y2078" s="55">
        <v>0</v>
      </c>
      <c r="Z2078" s="61">
        <f t="shared" si="107"/>
        <v>7.4999999999999997E-8</v>
      </c>
      <c r="AA2078" s="59" t="e">
        <f>HLOOKUP(F2078,'HY Financials'!$4:$4,1,0)</f>
        <v>#N/A</v>
      </c>
      <c r="AB2078" s="59">
        <f>SUMIF(AA:AA,AA2078,Z:Z)</f>
        <v>47.702388319000015</v>
      </c>
    </row>
    <row r="2079" spans="1:28">
      <c r="A2079" s="60" t="str">
        <f>IFERROR(VLOOKUP(J2079,'TB mapping'!A:D,4,0),0)</f>
        <v>Ignore</v>
      </c>
      <c r="B2079" s="60" t="str">
        <f>IFERROR(VLOOKUP(J2079,'TB mapping'!A:C,3,0),0)</f>
        <v>Ignore</v>
      </c>
      <c r="C2079" s="60" t="str">
        <f t="shared" si="105"/>
        <v>HFT133Ignore</v>
      </c>
      <c r="D2079" s="60" t="str">
        <f t="shared" si="106"/>
        <v>HFT133Ignore</v>
      </c>
      <c r="E2079" s="54" t="s">
        <v>790</v>
      </c>
      <c r="F2079" s="54" t="s">
        <v>1205</v>
      </c>
      <c r="G2079" s="54" t="s">
        <v>1206</v>
      </c>
      <c r="H2079" s="55">
        <v>212000</v>
      </c>
      <c r="I2079" s="54" t="s">
        <v>809</v>
      </c>
      <c r="J2079" s="55">
        <v>212100</v>
      </c>
      <c r="K2079" s="55">
        <v>0</v>
      </c>
      <c r="L2079" s="54" t="s">
        <v>895</v>
      </c>
      <c r="M2079" s="54" t="s">
        <v>793</v>
      </c>
      <c r="N2079" s="55">
        <v>0</v>
      </c>
      <c r="O2079" s="55">
        <v>0.01</v>
      </c>
      <c r="P2079" s="55">
        <v>-0.01</v>
      </c>
      <c r="Q2079" s="55">
        <v>0</v>
      </c>
      <c r="R2079" s="55">
        <v>0</v>
      </c>
      <c r="S2079" s="55">
        <v>0</v>
      </c>
      <c r="T2079" s="55">
        <v>0</v>
      </c>
      <c r="U2079" s="55">
        <v>0.01</v>
      </c>
      <c r="V2079" s="55">
        <v>-0.01</v>
      </c>
      <c r="W2079" s="55">
        <v>0</v>
      </c>
      <c r="X2079" s="55">
        <v>0</v>
      </c>
      <c r="Y2079" s="55">
        <v>0</v>
      </c>
      <c r="Z2079" s="61">
        <f t="shared" si="107"/>
        <v>-1.0000000000000001E-9</v>
      </c>
      <c r="AA2079" s="59" t="e">
        <f>HLOOKUP(F2079,'HY Financials'!$4:$4,1,0)</f>
        <v>#N/A</v>
      </c>
      <c r="AB2079" s="59">
        <f>SUMIF(AA:AA,AA2079,Z:Z)</f>
        <v>47.702388319000015</v>
      </c>
    </row>
    <row r="2080" spans="1:28">
      <c r="A2080" s="60" t="str">
        <f>IFERROR(VLOOKUP(J2080,'TB mapping'!A:D,4,0),0)</f>
        <v>Ignore</v>
      </c>
      <c r="B2080" s="60" t="str">
        <f>IFERROR(VLOOKUP(J2080,'TB mapping'!A:C,3,0),0)</f>
        <v>Ignore</v>
      </c>
      <c r="C2080" s="60" t="str">
        <f t="shared" si="105"/>
        <v>HFT133Ignore</v>
      </c>
      <c r="D2080" s="60" t="str">
        <f t="shared" si="106"/>
        <v>HFT133Ignore</v>
      </c>
      <c r="E2080" s="54" t="s">
        <v>790</v>
      </c>
      <c r="F2080" s="54" t="s">
        <v>1205</v>
      </c>
      <c r="G2080" s="54" t="s">
        <v>1206</v>
      </c>
      <c r="H2080" s="55">
        <v>212000</v>
      </c>
      <c r="I2080" s="54" t="s">
        <v>809</v>
      </c>
      <c r="J2080" s="55">
        <v>212101</v>
      </c>
      <c r="K2080" s="55">
        <v>0</v>
      </c>
      <c r="L2080" s="54" t="s">
        <v>810</v>
      </c>
      <c r="M2080" s="54" t="s">
        <v>793</v>
      </c>
      <c r="N2080" s="55">
        <v>0</v>
      </c>
      <c r="O2080" s="55">
        <v>0.75</v>
      </c>
      <c r="P2080" s="55">
        <v>-0.75</v>
      </c>
      <c r="Q2080" s="55">
        <v>0</v>
      </c>
      <c r="R2080" s="55">
        <v>0</v>
      </c>
      <c r="S2080" s="55">
        <v>0</v>
      </c>
      <c r="T2080" s="55">
        <v>0</v>
      </c>
      <c r="U2080" s="55">
        <v>0.75</v>
      </c>
      <c r="V2080" s="55">
        <v>-0.75</v>
      </c>
      <c r="W2080" s="55">
        <v>0</v>
      </c>
      <c r="X2080" s="55">
        <v>0</v>
      </c>
      <c r="Y2080" s="55">
        <v>0</v>
      </c>
      <c r="Z2080" s="61">
        <f t="shared" si="107"/>
        <v>-7.4999999999999997E-8</v>
      </c>
      <c r="AA2080" s="59" t="e">
        <f>HLOOKUP(F2080,'HY Financials'!$4:$4,1,0)</f>
        <v>#N/A</v>
      </c>
      <c r="AB2080" s="59">
        <f>SUMIF(AA:AA,AA2080,Z:Z)</f>
        <v>47.702388319000015</v>
      </c>
    </row>
    <row r="2081" spans="1:27">
      <c r="A2081" s="60" t="str">
        <f>IFERROR(VLOOKUP(J2081,'TB mapping'!A:D,4,0),0)</f>
        <v>Ignore</v>
      </c>
      <c r="B2081" s="60" t="str">
        <f>IFERROR(VLOOKUP(J2081,'TB mapping'!A:C,3,0),0)</f>
        <v>Ignore</v>
      </c>
      <c r="C2081" s="60" t="str">
        <f t="shared" si="105"/>
        <v>HFT133Ignore</v>
      </c>
      <c r="D2081" s="60" t="str">
        <f t="shared" si="106"/>
        <v>HFT133Ignore</v>
      </c>
      <c r="E2081" s="54" t="s">
        <v>790</v>
      </c>
      <c r="F2081" s="54" t="s">
        <v>1205</v>
      </c>
      <c r="G2081" s="54" t="s">
        <v>1206</v>
      </c>
      <c r="H2081" s="55">
        <v>212000</v>
      </c>
      <c r="I2081" s="54" t="s">
        <v>809</v>
      </c>
      <c r="J2081" s="55">
        <v>212121</v>
      </c>
      <c r="K2081" s="55">
        <v>0</v>
      </c>
      <c r="L2081" s="54" t="s">
        <v>879</v>
      </c>
      <c r="M2081" s="54" t="s">
        <v>793</v>
      </c>
      <c r="N2081" s="55">
        <v>0</v>
      </c>
      <c r="O2081" s="55">
        <v>627561.20000000007</v>
      </c>
      <c r="P2081" s="55">
        <v>-627561.20000000007</v>
      </c>
      <c r="Q2081" s="55">
        <v>0</v>
      </c>
      <c r="R2081" s="55">
        <v>0</v>
      </c>
      <c r="S2081" s="55">
        <v>0</v>
      </c>
      <c r="T2081" s="55">
        <v>0</v>
      </c>
      <c r="U2081" s="55">
        <v>627561.20000000007</v>
      </c>
      <c r="V2081" s="55">
        <v>-627561.20000000007</v>
      </c>
      <c r="W2081" s="55">
        <v>0</v>
      </c>
      <c r="X2081" s="55">
        <v>0</v>
      </c>
      <c r="Y2081" s="55">
        <v>0</v>
      </c>
      <c r="Z2081" s="61">
        <f t="shared" si="107"/>
        <v>-6.2756120000000012E-2</v>
      </c>
      <c r="AA2081" s="59" t="e">
        <f>HLOOKUP(F2081,'HY Financials'!$4:$4,1,0)</f>
        <v>#N/A</v>
      </c>
    </row>
    <row r="2082" spans="1:27">
      <c r="A2082" s="60" t="str">
        <f>IFERROR(VLOOKUP(J2082,'TB mapping'!A:D,4,0),0)</f>
        <v>Ignore</v>
      </c>
      <c r="B2082" s="60" t="str">
        <f>IFERROR(VLOOKUP(J2082,'TB mapping'!A:C,3,0),0)</f>
        <v>Ignore</v>
      </c>
      <c r="C2082" s="60" t="str">
        <f t="shared" si="105"/>
        <v>HFT133Ignore</v>
      </c>
      <c r="D2082" s="60" t="str">
        <f t="shared" si="106"/>
        <v>HFT133Ignore</v>
      </c>
      <c r="E2082" s="54" t="s">
        <v>790</v>
      </c>
      <c r="F2082" s="54" t="s">
        <v>1205</v>
      </c>
      <c r="G2082" s="54" t="s">
        <v>1206</v>
      </c>
      <c r="H2082" s="55">
        <v>212000</v>
      </c>
      <c r="I2082" s="54" t="s">
        <v>809</v>
      </c>
      <c r="J2082" s="55">
        <v>212220</v>
      </c>
      <c r="K2082" s="55">
        <v>0</v>
      </c>
      <c r="L2082" s="54" t="s">
        <v>812</v>
      </c>
      <c r="M2082" s="54" t="s">
        <v>793</v>
      </c>
      <c r="N2082" s="55">
        <v>0</v>
      </c>
      <c r="O2082" s="55">
        <v>64930.080000000002</v>
      </c>
      <c r="P2082" s="55">
        <v>0</v>
      </c>
      <c r="Q2082" s="55">
        <v>0.01</v>
      </c>
      <c r="R2082" s="55">
        <v>0</v>
      </c>
      <c r="S2082" s="55">
        <v>64930.09</v>
      </c>
      <c r="T2082" s="55">
        <v>0</v>
      </c>
      <c r="U2082" s="55">
        <v>64930.080000000002</v>
      </c>
      <c r="V2082" s="55">
        <v>0</v>
      </c>
      <c r="W2082" s="55">
        <v>0.01</v>
      </c>
      <c r="X2082" s="55">
        <v>0</v>
      </c>
      <c r="Y2082" s="55">
        <v>64930.09</v>
      </c>
      <c r="Z2082" s="61">
        <f t="shared" si="107"/>
        <v>1.0000000000000001E-9</v>
      </c>
      <c r="AA2082" s="59" t="e">
        <f>HLOOKUP(F2082,'HY Financials'!$4:$4,1,0)</f>
        <v>#N/A</v>
      </c>
    </row>
    <row r="2083" spans="1:27">
      <c r="A2083" s="60" t="str">
        <f>IFERROR(VLOOKUP(J2083,'TB mapping'!A:D,4,0),0)</f>
        <v>Ignore</v>
      </c>
      <c r="B2083" s="60" t="str">
        <f>IFERROR(VLOOKUP(J2083,'TB mapping'!A:C,3,0),0)</f>
        <v>Ignore</v>
      </c>
      <c r="C2083" s="60" t="str">
        <f t="shared" si="105"/>
        <v>HFT133Ignore</v>
      </c>
      <c r="D2083" s="60" t="str">
        <f t="shared" si="106"/>
        <v>HFT133Ignore</v>
      </c>
      <c r="E2083" s="54" t="s">
        <v>790</v>
      </c>
      <c r="F2083" s="54" t="s">
        <v>1205</v>
      </c>
      <c r="G2083" s="54" t="s">
        <v>1206</v>
      </c>
      <c r="H2083" s="55">
        <v>212000</v>
      </c>
      <c r="I2083" s="54" t="s">
        <v>809</v>
      </c>
      <c r="J2083" s="55">
        <v>212252</v>
      </c>
      <c r="K2083" s="55">
        <v>0</v>
      </c>
      <c r="L2083" s="54" t="s">
        <v>814</v>
      </c>
      <c r="M2083" s="54" t="s">
        <v>793</v>
      </c>
      <c r="N2083" s="55">
        <v>0</v>
      </c>
      <c r="O2083" s="55">
        <v>1115.69</v>
      </c>
      <c r="P2083" s="55">
        <v>0</v>
      </c>
      <c r="Q2083" s="55">
        <v>0</v>
      </c>
      <c r="R2083" s="55">
        <v>0</v>
      </c>
      <c r="S2083" s="55">
        <v>1115.69</v>
      </c>
      <c r="T2083" s="55">
        <v>0</v>
      </c>
      <c r="U2083" s="55">
        <v>1115.69</v>
      </c>
      <c r="V2083" s="55">
        <v>0</v>
      </c>
      <c r="W2083" s="55">
        <v>0</v>
      </c>
      <c r="X2083" s="55">
        <v>0</v>
      </c>
      <c r="Y2083" s="55">
        <v>1115.69</v>
      </c>
      <c r="Z2083" s="61">
        <f t="shared" si="107"/>
        <v>0</v>
      </c>
      <c r="AA2083" s="59" t="e">
        <f>HLOOKUP(F2083,'HY Financials'!$4:$4,1,0)</f>
        <v>#N/A</v>
      </c>
    </row>
    <row r="2084" spans="1:27">
      <c r="A2084" s="60" t="str">
        <f>IFERROR(VLOOKUP(J2084,'TB mapping'!A:D,4,0),0)</f>
        <v>Ignore</v>
      </c>
      <c r="B2084" s="60" t="str">
        <f>IFERROR(VLOOKUP(J2084,'TB mapping'!A:C,3,0),0)</f>
        <v>Ignore</v>
      </c>
      <c r="C2084" s="60" t="str">
        <f t="shared" si="105"/>
        <v>HFT133Ignore</v>
      </c>
      <c r="D2084" s="60" t="str">
        <f t="shared" si="106"/>
        <v>HFT133Ignore</v>
      </c>
      <c r="E2084" s="54" t="s">
        <v>790</v>
      </c>
      <c r="F2084" s="54" t="s">
        <v>1205</v>
      </c>
      <c r="G2084" s="54" t="s">
        <v>1206</v>
      </c>
      <c r="H2084" s="55">
        <v>212000</v>
      </c>
      <c r="I2084" s="54" t="s">
        <v>809</v>
      </c>
      <c r="J2084" s="55">
        <v>212253</v>
      </c>
      <c r="K2084" s="55">
        <v>0</v>
      </c>
      <c r="L2084" s="54" t="s">
        <v>899</v>
      </c>
      <c r="M2084" s="54" t="s">
        <v>793</v>
      </c>
      <c r="N2084" s="55">
        <v>-1115.69</v>
      </c>
      <c r="O2084" s="55">
        <v>0</v>
      </c>
      <c r="P2084" s="55">
        <v>0</v>
      </c>
      <c r="Q2084" s="55">
        <v>0</v>
      </c>
      <c r="R2084" s="55">
        <v>-1115.69</v>
      </c>
      <c r="S2084" s="55">
        <v>0</v>
      </c>
      <c r="T2084" s="55">
        <v>-1115.69</v>
      </c>
      <c r="U2084" s="55">
        <v>0</v>
      </c>
      <c r="V2084" s="55">
        <v>0</v>
      </c>
      <c r="W2084" s="55">
        <v>0</v>
      </c>
      <c r="X2084" s="55">
        <v>-1115.69</v>
      </c>
      <c r="Y2084" s="55">
        <v>0</v>
      </c>
      <c r="Z2084" s="61">
        <f t="shared" si="107"/>
        <v>0</v>
      </c>
      <c r="AA2084" s="59" t="e">
        <f>HLOOKUP(F2084,'HY Financials'!$4:$4,1,0)</f>
        <v>#N/A</v>
      </c>
    </row>
    <row r="2085" spans="1:27">
      <c r="A2085" s="60" t="str">
        <f>IFERROR(VLOOKUP(J2085,'TB mapping'!A:D,4,0),0)</f>
        <v>Ignore</v>
      </c>
      <c r="B2085" s="60" t="str">
        <f>IFERROR(VLOOKUP(J2085,'TB mapping'!A:C,3,0),0)</f>
        <v>Ignore</v>
      </c>
      <c r="C2085" s="60" t="str">
        <f t="shared" si="105"/>
        <v>HFT133Ignore</v>
      </c>
      <c r="D2085" s="60" t="str">
        <f t="shared" si="106"/>
        <v>HFT133Ignore</v>
      </c>
      <c r="E2085" s="54" t="s">
        <v>790</v>
      </c>
      <c r="F2085" s="54" t="s">
        <v>1205</v>
      </c>
      <c r="G2085" s="54" t="s">
        <v>1206</v>
      </c>
      <c r="H2085" s="55">
        <v>212000</v>
      </c>
      <c r="I2085" s="54" t="s">
        <v>809</v>
      </c>
      <c r="J2085" s="55">
        <v>212255</v>
      </c>
      <c r="K2085" s="55">
        <v>0</v>
      </c>
      <c r="L2085" s="54" t="s">
        <v>815</v>
      </c>
      <c r="M2085" s="54" t="s">
        <v>793</v>
      </c>
      <c r="N2085" s="55">
        <v>0</v>
      </c>
      <c r="O2085" s="55">
        <v>371986.45</v>
      </c>
      <c r="P2085" s="55">
        <v>0</v>
      </c>
      <c r="Q2085" s="55">
        <v>0</v>
      </c>
      <c r="R2085" s="55">
        <v>0</v>
      </c>
      <c r="S2085" s="55">
        <v>371986.45</v>
      </c>
      <c r="T2085" s="55">
        <v>0</v>
      </c>
      <c r="U2085" s="55">
        <v>371986.45</v>
      </c>
      <c r="V2085" s="55">
        <v>0</v>
      </c>
      <c r="W2085" s="55">
        <v>0</v>
      </c>
      <c r="X2085" s="55">
        <v>0</v>
      </c>
      <c r="Y2085" s="55">
        <v>371986.45</v>
      </c>
      <c r="Z2085" s="61">
        <f t="shared" si="107"/>
        <v>0</v>
      </c>
      <c r="AA2085" s="59" t="e">
        <f>HLOOKUP(F2085,'HY Financials'!$4:$4,1,0)</f>
        <v>#N/A</v>
      </c>
    </row>
    <row r="2086" spans="1:27">
      <c r="A2086" s="60" t="str">
        <f>IFERROR(VLOOKUP(J2086,'TB mapping'!A:D,4,0),0)</f>
        <v>Ignore</v>
      </c>
      <c r="B2086" s="60" t="str">
        <f>IFERROR(VLOOKUP(J2086,'TB mapping'!A:C,3,0),0)</f>
        <v>Ignore</v>
      </c>
      <c r="C2086" s="60" t="str">
        <f t="shared" si="105"/>
        <v>HFT133Ignore</v>
      </c>
      <c r="D2086" s="60" t="str">
        <f t="shared" si="106"/>
        <v>HFT133Ignore</v>
      </c>
      <c r="E2086" s="54" t="s">
        <v>790</v>
      </c>
      <c r="F2086" s="54" t="s">
        <v>1205</v>
      </c>
      <c r="G2086" s="54" t="s">
        <v>1206</v>
      </c>
      <c r="H2086" s="55">
        <v>212000</v>
      </c>
      <c r="I2086" s="54" t="s">
        <v>809</v>
      </c>
      <c r="J2086" s="55">
        <v>212257</v>
      </c>
      <c r="K2086" s="55">
        <v>0</v>
      </c>
      <c r="L2086" s="54" t="s">
        <v>816</v>
      </c>
      <c r="M2086" s="54" t="s">
        <v>793</v>
      </c>
      <c r="N2086" s="55">
        <v>-293918.67</v>
      </c>
      <c r="O2086" s="55">
        <v>0</v>
      </c>
      <c r="P2086" s="55">
        <v>0</v>
      </c>
      <c r="Q2086" s="55">
        <v>0</v>
      </c>
      <c r="R2086" s="55">
        <v>-293918.67</v>
      </c>
      <c r="S2086" s="55">
        <v>0</v>
      </c>
      <c r="T2086" s="55">
        <v>-293918.67</v>
      </c>
      <c r="U2086" s="55">
        <v>0</v>
      </c>
      <c r="V2086" s="55">
        <v>0</v>
      </c>
      <c r="W2086" s="55">
        <v>0</v>
      </c>
      <c r="X2086" s="55">
        <v>-293918.67</v>
      </c>
      <c r="Y2086" s="55">
        <v>0</v>
      </c>
      <c r="Z2086" s="61">
        <f t="shared" si="107"/>
        <v>0</v>
      </c>
      <c r="AA2086" s="59" t="e">
        <f>HLOOKUP(F2086,'HY Financials'!$4:$4,1,0)</f>
        <v>#N/A</v>
      </c>
    </row>
    <row r="2087" spans="1:27">
      <c r="A2087" s="60" t="str">
        <f>IFERROR(VLOOKUP(J2087,'TB mapping'!A:D,4,0),0)</f>
        <v>Ignore</v>
      </c>
      <c r="B2087" s="60" t="str">
        <f>IFERROR(VLOOKUP(J2087,'TB mapping'!A:C,3,0),0)</f>
        <v>Ignore</v>
      </c>
      <c r="C2087" s="60" t="str">
        <f t="shared" si="105"/>
        <v>HFT133Ignore</v>
      </c>
      <c r="D2087" s="60" t="str">
        <f t="shared" si="106"/>
        <v>HFT133Ignore</v>
      </c>
      <c r="E2087" s="54" t="s">
        <v>790</v>
      </c>
      <c r="F2087" s="54" t="s">
        <v>1205</v>
      </c>
      <c r="G2087" s="54" t="s">
        <v>1206</v>
      </c>
      <c r="H2087" s="55">
        <v>213000</v>
      </c>
      <c r="I2087" s="54" t="s">
        <v>819</v>
      </c>
      <c r="J2087" s="55">
        <v>213143</v>
      </c>
      <c r="K2087" s="55">
        <v>0</v>
      </c>
      <c r="L2087" s="54" t="s">
        <v>820</v>
      </c>
      <c r="M2087" s="54" t="s">
        <v>793</v>
      </c>
      <c r="N2087" s="55">
        <v>0</v>
      </c>
      <c r="O2087" s="55">
        <v>20000</v>
      </c>
      <c r="P2087" s="55">
        <v>-21413.82</v>
      </c>
      <c r="Q2087" s="55">
        <v>0</v>
      </c>
      <c r="R2087" s="55">
        <v>-1413.82</v>
      </c>
      <c r="S2087" s="55">
        <v>0</v>
      </c>
      <c r="T2087" s="55">
        <v>0</v>
      </c>
      <c r="U2087" s="55">
        <v>20000</v>
      </c>
      <c r="V2087" s="55">
        <v>-21413.82</v>
      </c>
      <c r="W2087" s="55">
        <v>0</v>
      </c>
      <c r="X2087" s="55">
        <v>-1413.82</v>
      </c>
      <c r="Y2087" s="55">
        <v>0</v>
      </c>
      <c r="Z2087" s="61">
        <f t="shared" si="107"/>
        <v>-2.1413819999999998E-3</v>
      </c>
      <c r="AA2087" s="59" t="e">
        <f>HLOOKUP(F2087,'HY Financials'!$4:$4,1,0)</f>
        <v>#N/A</v>
      </c>
    </row>
    <row r="2088" spans="1:27">
      <c r="A2088" s="60">
        <f>IFERROR(VLOOKUP(J2088,'TB mapping'!A:D,4,0),0)</f>
        <v>0</v>
      </c>
      <c r="B2088" s="60">
        <f>IFERROR(VLOOKUP(J2088,'TB mapping'!A:C,3,0),0)</f>
        <v>0</v>
      </c>
      <c r="C2088" s="60" t="str">
        <f t="shared" si="105"/>
        <v>HFT1330</v>
      </c>
      <c r="D2088" s="60" t="str">
        <f t="shared" si="106"/>
        <v>HFT1330</v>
      </c>
      <c r="E2088" s="54" t="s">
        <v>790</v>
      </c>
      <c r="F2088" s="54" t="s">
        <v>1205</v>
      </c>
      <c r="G2088" s="54" t="s">
        <v>1206</v>
      </c>
      <c r="H2088" s="55">
        <v>213000</v>
      </c>
      <c r="I2088" s="54" t="s">
        <v>819</v>
      </c>
      <c r="J2088" s="55">
        <v>213173</v>
      </c>
      <c r="K2088" s="55">
        <v>0</v>
      </c>
      <c r="L2088" s="54" t="s">
        <v>2072</v>
      </c>
      <c r="M2088" s="54" t="s">
        <v>793</v>
      </c>
      <c r="N2088" s="55">
        <v>0</v>
      </c>
      <c r="O2088" s="55">
        <v>3600</v>
      </c>
      <c r="P2088" s="55">
        <v>-3854.49</v>
      </c>
      <c r="Q2088" s="55">
        <v>0</v>
      </c>
      <c r="R2088" s="55">
        <v>-254.49</v>
      </c>
      <c r="S2088" s="55">
        <v>0</v>
      </c>
      <c r="T2088" s="55">
        <v>0</v>
      </c>
      <c r="U2088" s="55">
        <v>3600</v>
      </c>
      <c r="V2088" s="55">
        <v>-3854.49</v>
      </c>
      <c r="W2088" s="55">
        <v>0</v>
      </c>
      <c r="X2088" s="55">
        <v>-254.49</v>
      </c>
      <c r="Y2088" s="55">
        <v>0</v>
      </c>
      <c r="Z2088" s="61">
        <f t="shared" si="107"/>
        <v>-3.85449E-4</v>
      </c>
      <c r="AA2088" s="59" t="e">
        <f>HLOOKUP(F2088,'HY Financials'!$4:$4,1,0)</f>
        <v>#N/A</v>
      </c>
    </row>
    <row r="2089" spans="1:27">
      <c r="A2089" s="60" t="str">
        <f>IFERROR(VLOOKUP(J2089,'TB mapping'!A:D,4,0),0)</f>
        <v>Ignore</v>
      </c>
      <c r="B2089" s="60" t="str">
        <f>IFERROR(VLOOKUP(J2089,'TB mapping'!A:C,3,0),0)</f>
        <v>Ignore</v>
      </c>
      <c r="C2089" s="60" t="str">
        <f t="shared" si="105"/>
        <v>HFT133Ignore</v>
      </c>
      <c r="D2089" s="60" t="str">
        <f t="shared" si="106"/>
        <v>HFT133Ignore</v>
      </c>
      <c r="E2089" s="54" t="s">
        <v>790</v>
      </c>
      <c r="F2089" s="54" t="s">
        <v>1205</v>
      </c>
      <c r="G2089" s="54" t="s">
        <v>1206</v>
      </c>
      <c r="H2089" s="55">
        <v>213000</v>
      </c>
      <c r="I2089" s="54" t="s">
        <v>819</v>
      </c>
      <c r="J2089" s="55">
        <v>213504</v>
      </c>
      <c r="K2089" s="55">
        <v>0</v>
      </c>
      <c r="L2089" s="54" t="s">
        <v>822</v>
      </c>
      <c r="M2089" s="54" t="s">
        <v>793</v>
      </c>
      <c r="N2089" s="55">
        <v>0</v>
      </c>
      <c r="O2089" s="55">
        <v>6316.59</v>
      </c>
      <c r="P2089" s="55">
        <v>0</v>
      </c>
      <c r="Q2089" s="55">
        <v>0</v>
      </c>
      <c r="R2089" s="55">
        <v>0</v>
      </c>
      <c r="S2089" s="55">
        <v>6316.59</v>
      </c>
      <c r="T2089" s="55">
        <v>0</v>
      </c>
      <c r="U2089" s="55">
        <v>6316.59</v>
      </c>
      <c r="V2089" s="55">
        <v>0</v>
      </c>
      <c r="W2089" s="55">
        <v>0</v>
      </c>
      <c r="X2089" s="55">
        <v>0</v>
      </c>
      <c r="Y2089" s="55">
        <v>6316.59</v>
      </c>
      <c r="Z2089" s="61">
        <f t="shared" si="107"/>
        <v>0</v>
      </c>
      <c r="AA2089" s="59" t="e">
        <f>HLOOKUP(F2089,'HY Financials'!$4:$4,1,0)</f>
        <v>#N/A</v>
      </c>
    </row>
    <row r="2090" spans="1:27">
      <c r="A2090" s="60" t="str">
        <f>IFERROR(VLOOKUP(J2090,'TB mapping'!A:D,4,0),0)</f>
        <v>Ignore</v>
      </c>
      <c r="B2090" s="60" t="str">
        <f>IFERROR(VLOOKUP(J2090,'TB mapping'!A:C,3,0),0)</f>
        <v>Ignore</v>
      </c>
      <c r="C2090" s="60" t="str">
        <f t="shared" si="105"/>
        <v>HFT133Ignore</v>
      </c>
      <c r="D2090" s="60" t="str">
        <f t="shared" si="106"/>
        <v>HFT133Ignore</v>
      </c>
      <c r="E2090" s="54" t="s">
        <v>790</v>
      </c>
      <c r="F2090" s="54" t="s">
        <v>1205</v>
      </c>
      <c r="G2090" s="54" t="s">
        <v>1206</v>
      </c>
      <c r="H2090" s="55">
        <v>303000</v>
      </c>
      <c r="I2090" s="54" t="s">
        <v>825</v>
      </c>
      <c r="J2090" s="55">
        <v>303207</v>
      </c>
      <c r="K2090" s="55">
        <v>0</v>
      </c>
      <c r="L2090" s="54" t="s">
        <v>826</v>
      </c>
      <c r="M2090" s="54" t="s">
        <v>793</v>
      </c>
      <c r="N2090" s="55">
        <v>-188567951.31</v>
      </c>
      <c r="O2090" s="55">
        <v>0</v>
      </c>
      <c r="P2090" s="55">
        <v>0</v>
      </c>
      <c r="Q2090" s="55">
        <v>0</v>
      </c>
      <c r="R2090" s="55">
        <v>-188567951.31</v>
      </c>
      <c r="S2090" s="55">
        <v>0</v>
      </c>
      <c r="T2090" s="55">
        <v>-188567951.31</v>
      </c>
      <c r="U2090" s="55">
        <v>0</v>
      </c>
      <c r="V2090" s="55">
        <v>0</v>
      </c>
      <c r="W2090" s="55">
        <v>0</v>
      </c>
      <c r="X2090" s="55">
        <v>-188567951.31</v>
      </c>
      <c r="Y2090" s="55">
        <v>0</v>
      </c>
      <c r="Z2090" s="61">
        <f t="shared" si="107"/>
        <v>0</v>
      </c>
      <c r="AA2090" s="59" t="e">
        <f>HLOOKUP(F2090,'HY Financials'!$4:$4,1,0)</f>
        <v>#N/A</v>
      </c>
    </row>
    <row r="2091" spans="1:27">
      <c r="A2091" s="60" t="str">
        <f>IFERROR(VLOOKUP(J2091,'TB mapping'!A:D,4,0),0)</f>
        <v>Ignore</v>
      </c>
      <c r="B2091" s="60" t="str">
        <f>IFERROR(VLOOKUP(J2091,'TB mapping'!A:C,3,0),0)</f>
        <v>Ignore</v>
      </c>
      <c r="C2091" s="60" t="str">
        <f t="shared" si="105"/>
        <v>HFT133Ignore</v>
      </c>
      <c r="D2091" s="60" t="str">
        <f t="shared" si="106"/>
        <v>HFT133Ignore</v>
      </c>
      <c r="E2091" s="54" t="s">
        <v>790</v>
      </c>
      <c r="F2091" s="54" t="s">
        <v>1205</v>
      </c>
      <c r="G2091" s="54" t="s">
        <v>1206</v>
      </c>
      <c r="H2091" s="55">
        <v>303000</v>
      </c>
      <c r="I2091" s="54" t="s">
        <v>825</v>
      </c>
      <c r="J2091" s="55">
        <v>303245</v>
      </c>
      <c r="K2091" s="55">
        <v>0</v>
      </c>
      <c r="L2091" s="54" t="s">
        <v>880</v>
      </c>
      <c r="M2091" s="54" t="s">
        <v>793</v>
      </c>
      <c r="N2091" s="55">
        <v>-32850141.32</v>
      </c>
      <c r="O2091" s="55">
        <v>0</v>
      </c>
      <c r="P2091" s="55">
        <v>0</v>
      </c>
      <c r="Q2091" s="55">
        <v>0</v>
      </c>
      <c r="R2091" s="55">
        <v>-32850141.32</v>
      </c>
      <c r="S2091" s="55">
        <v>0</v>
      </c>
      <c r="T2091" s="55">
        <v>-32850141.32</v>
      </c>
      <c r="U2091" s="55">
        <v>0</v>
      </c>
      <c r="V2091" s="55">
        <v>0</v>
      </c>
      <c r="W2091" s="55">
        <v>0</v>
      </c>
      <c r="X2091" s="55">
        <v>-32850141.32</v>
      </c>
      <c r="Y2091" s="55">
        <v>0</v>
      </c>
      <c r="Z2091" s="61">
        <f t="shared" si="107"/>
        <v>0</v>
      </c>
      <c r="AA2091" s="59" t="e">
        <f>HLOOKUP(F2091,'HY Financials'!$4:$4,1,0)</f>
        <v>#N/A</v>
      </c>
    </row>
    <row r="2092" spans="1:27">
      <c r="A2092" s="60" t="str">
        <f>IFERROR(VLOOKUP(J2092,'TB mapping'!A:D,4,0),0)</f>
        <v>Ignore</v>
      </c>
      <c r="B2092" s="60" t="str">
        <f>IFERROR(VLOOKUP(J2092,'TB mapping'!A:C,3,0),0)</f>
        <v>Ignore</v>
      </c>
      <c r="C2092" s="60" t="str">
        <f t="shared" si="105"/>
        <v>HFT133Ignore</v>
      </c>
      <c r="D2092" s="60" t="str">
        <f t="shared" si="106"/>
        <v>HFT133Ignore</v>
      </c>
      <c r="E2092" s="54" t="s">
        <v>790</v>
      </c>
      <c r="F2092" s="54" t="s">
        <v>1205</v>
      </c>
      <c r="G2092" s="54" t="s">
        <v>1206</v>
      </c>
      <c r="H2092" s="55">
        <v>303000</v>
      </c>
      <c r="I2092" s="54" t="s">
        <v>825</v>
      </c>
      <c r="J2092" s="55">
        <v>390000</v>
      </c>
      <c r="K2092" s="55">
        <v>0</v>
      </c>
      <c r="L2092" s="54" t="s">
        <v>827</v>
      </c>
      <c r="M2092" s="54" t="s">
        <v>793</v>
      </c>
      <c r="N2092" s="55">
        <v>0</v>
      </c>
      <c r="O2092" s="55">
        <v>224126408.63999999</v>
      </c>
      <c r="P2092" s="55">
        <v>0</v>
      </c>
      <c r="Q2092" s="55">
        <v>0</v>
      </c>
      <c r="R2092" s="55">
        <v>0</v>
      </c>
      <c r="S2092" s="55">
        <v>224126408.63999999</v>
      </c>
      <c r="T2092" s="55">
        <v>0</v>
      </c>
      <c r="U2092" s="55">
        <v>224126408.63999999</v>
      </c>
      <c r="V2092" s="55">
        <v>0</v>
      </c>
      <c r="W2092" s="55">
        <v>0</v>
      </c>
      <c r="X2092" s="55">
        <v>0</v>
      </c>
      <c r="Y2092" s="55">
        <v>224126408.63999999</v>
      </c>
      <c r="Z2092" s="61">
        <f t="shared" si="107"/>
        <v>0</v>
      </c>
      <c r="AA2092" s="59" t="e">
        <f>HLOOKUP(F2092,'HY Financials'!$4:$4,1,0)</f>
        <v>#N/A</v>
      </c>
    </row>
    <row r="2093" spans="1:27">
      <c r="A2093" s="60" t="str">
        <f>IFERROR(VLOOKUP(J2093,'TB mapping'!A:D,4,0),0)</f>
        <v>Ignore</v>
      </c>
      <c r="B2093" s="60" t="str">
        <f>IFERROR(VLOOKUP(J2093,'TB mapping'!A:C,3,0),0)</f>
        <v>Ignore</v>
      </c>
      <c r="C2093" s="60" t="str">
        <f t="shared" si="105"/>
        <v>HFT133Ignore</v>
      </c>
      <c r="D2093" s="60" t="str">
        <f t="shared" si="106"/>
        <v>HFT133Ignore</v>
      </c>
      <c r="E2093" s="54" t="s">
        <v>790</v>
      </c>
      <c r="F2093" s="54" t="s">
        <v>1205</v>
      </c>
      <c r="G2093" s="54" t="s">
        <v>1206</v>
      </c>
      <c r="H2093" s="55">
        <v>303000</v>
      </c>
      <c r="I2093" s="54" t="s">
        <v>825</v>
      </c>
      <c r="J2093" s="55">
        <v>390405</v>
      </c>
      <c r="K2093" s="55">
        <v>0</v>
      </c>
      <c r="L2093" s="54" t="s">
        <v>828</v>
      </c>
      <c r="M2093" s="54" t="s">
        <v>793</v>
      </c>
      <c r="N2093" s="55">
        <v>-5745218.2199999997</v>
      </c>
      <c r="O2093" s="55">
        <v>0</v>
      </c>
      <c r="P2093" s="55">
        <v>0</v>
      </c>
      <c r="Q2093" s="55">
        <v>0</v>
      </c>
      <c r="R2093" s="55">
        <v>-5745218.2199999997</v>
      </c>
      <c r="S2093" s="55">
        <v>0</v>
      </c>
      <c r="T2093" s="55">
        <v>-5745218.2199999997</v>
      </c>
      <c r="U2093" s="55">
        <v>0</v>
      </c>
      <c r="V2093" s="55">
        <v>0</v>
      </c>
      <c r="W2093" s="55">
        <v>0</v>
      </c>
      <c r="X2093" s="55">
        <v>-5745218.2199999997</v>
      </c>
      <c r="Y2093" s="55">
        <v>0</v>
      </c>
      <c r="Z2093" s="61">
        <f t="shared" si="107"/>
        <v>0</v>
      </c>
      <c r="AA2093" s="59" t="e">
        <f>HLOOKUP(F2093,'HY Financials'!$4:$4,1,0)</f>
        <v>#N/A</v>
      </c>
    </row>
    <row r="2094" spans="1:27">
      <c r="A2094" s="60" t="str">
        <f>IFERROR(VLOOKUP(J2094,'TB mapping'!A:D,4,0),0)</f>
        <v>Ignore</v>
      </c>
      <c r="B2094" s="60" t="str">
        <f>IFERROR(VLOOKUP(J2094,'TB mapping'!A:C,3,0),0)</f>
        <v>Ignore</v>
      </c>
      <c r="C2094" s="60" t="str">
        <f t="shared" si="105"/>
        <v>HFT133Ignore</v>
      </c>
      <c r="D2094" s="60" t="str">
        <f t="shared" si="106"/>
        <v>HFT133Ignore</v>
      </c>
      <c r="E2094" s="54" t="s">
        <v>790</v>
      </c>
      <c r="F2094" s="54" t="s">
        <v>1205</v>
      </c>
      <c r="G2094" s="54" t="s">
        <v>1206</v>
      </c>
      <c r="H2094" s="55">
        <v>303000</v>
      </c>
      <c r="I2094" s="54" t="s">
        <v>825</v>
      </c>
      <c r="J2094" s="55">
        <v>390407</v>
      </c>
      <c r="K2094" s="55">
        <v>0</v>
      </c>
      <c r="L2094" s="54" t="s">
        <v>829</v>
      </c>
      <c r="M2094" s="54" t="s">
        <v>793</v>
      </c>
      <c r="N2094" s="55">
        <v>-0.53</v>
      </c>
      <c r="O2094" s="55">
        <v>0</v>
      </c>
      <c r="P2094" s="55">
        <v>0</v>
      </c>
      <c r="Q2094" s="55">
        <v>0</v>
      </c>
      <c r="R2094" s="55">
        <v>-0.53</v>
      </c>
      <c r="S2094" s="55">
        <v>0</v>
      </c>
      <c r="T2094" s="55">
        <v>-0.53</v>
      </c>
      <c r="U2094" s="55">
        <v>0</v>
      </c>
      <c r="V2094" s="55">
        <v>0</v>
      </c>
      <c r="W2094" s="55">
        <v>0</v>
      </c>
      <c r="X2094" s="55">
        <v>-0.53</v>
      </c>
      <c r="Y2094" s="55">
        <v>0</v>
      </c>
      <c r="Z2094" s="61">
        <f t="shared" si="107"/>
        <v>0</v>
      </c>
      <c r="AA2094" s="59" t="e">
        <f>HLOOKUP(F2094,'HY Financials'!$4:$4,1,0)</f>
        <v>#N/A</v>
      </c>
    </row>
    <row r="2095" spans="1:27">
      <c r="A2095" s="60" t="str">
        <f>IFERROR(VLOOKUP(J2095,'TB mapping'!A:D,4,0),0)</f>
        <v>Ignore</v>
      </c>
      <c r="B2095" s="60" t="str">
        <f>IFERROR(VLOOKUP(J2095,'TB mapping'!A:C,3,0),0)</f>
        <v>Ignore</v>
      </c>
      <c r="C2095" s="60" t="str">
        <f t="shared" si="105"/>
        <v>HFT133Ignore</v>
      </c>
      <c r="D2095" s="60" t="str">
        <f t="shared" si="106"/>
        <v>HFT133Ignore</v>
      </c>
      <c r="E2095" s="54" t="s">
        <v>790</v>
      </c>
      <c r="F2095" s="54" t="s">
        <v>1205</v>
      </c>
      <c r="G2095" s="54" t="s">
        <v>1206</v>
      </c>
      <c r="H2095" s="55">
        <v>303000</v>
      </c>
      <c r="I2095" s="54" t="s">
        <v>825</v>
      </c>
      <c r="J2095" s="55">
        <v>390409</v>
      </c>
      <c r="K2095" s="55">
        <v>0</v>
      </c>
      <c r="L2095" s="54" t="s">
        <v>830</v>
      </c>
      <c r="M2095" s="54" t="s">
        <v>793</v>
      </c>
      <c r="N2095" s="55">
        <v>0</v>
      </c>
      <c r="O2095" s="55">
        <v>0.54</v>
      </c>
      <c r="P2095" s="55">
        <v>0</v>
      </c>
      <c r="Q2095" s="55">
        <v>0</v>
      </c>
      <c r="R2095" s="55">
        <v>0</v>
      </c>
      <c r="S2095" s="55">
        <v>0.54</v>
      </c>
      <c r="T2095" s="55">
        <v>0</v>
      </c>
      <c r="U2095" s="55">
        <v>0.54</v>
      </c>
      <c r="V2095" s="55">
        <v>0</v>
      </c>
      <c r="W2095" s="55">
        <v>0</v>
      </c>
      <c r="X2095" s="55">
        <v>0</v>
      </c>
      <c r="Y2095" s="55">
        <v>0.54</v>
      </c>
      <c r="Z2095" s="61">
        <f t="shared" si="107"/>
        <v>0</v>
      </c>
      <c r="AA2095" s="59" t="e">
        <f>HLOOKUP(F2095,'HY Financials'!$4:$4,1,0)</f>
        <v>#N/A</v>
      </c>
    </row>
    <row r="2096" spans="1:27">
      <c r="A2096" s="60" t="str">
        <f>IFERROR(VLOOKUP(J2096,'TB mapping'!A:D,4,0),0)</f>
        <v>Ignore</v>
      </c>
      <c r="B2096" s="60" t="str">
        <f>IFERROR(VLOOKUP(J2096,'TB mapping'!A:C,3,0),0)</f>
        <v>Ignore</v>
      </c>
      <c r="C2096" s="60" t="str">
        <f t="shared" si="105"/>
        <v>HFT133Ignore</v>
      </c>
      <c r="D2096" s="60" t="str">
        <f t="shared" si="106"/>
        <v>HFT133Ignore</v>
      </c>
      <c r="E2096" s="54" t="s">
        <v>790</v>
      </c>
      <c r="F2096" s="54" t="s">
        <v>1205</v>
      </c>
      <c r="G2096" s="54" t="s">
        <v>1206</v>
      </c>
      <c r="H2096" s="55">
        <v>303000</v>
      </c>
      <c r="I2096" s="54" t="s">
        <v>825</v>
      </c>
      <c r="J2096" s="55">
        <v>390445</v>
      </c>
      <c r="K2096" s="55">
        <v>0</v>
      </c>
      <c r="L2096" s="54" t="s">
        <v>881</v>
      </c>
      <c r="M2096" s="54" t="s">
        <v>793</v>
      </c>
      <c r="N2096" s="55">
        <v>0</v>
      </c>
      <c r="O2096" s="55">
        <v>4.53</v>
      </c>
      <c r="P2096" s="55">
        <v>0</v>
      </c>
      <c r="Q2096" s="55">
        <v>0</v>
      </c>
      <c r="R2096" s="55">
        <v>0</v>
      </c>
      <c r="S2096" s="55">
        <v>4.53</v>
      </c>
      <c r="T2096" s="55">
        <v>0</v>
      </c>
      <c r="U2096" s="55">
        <v>4.53</v>
      </c>
      <c r="V2096" s="55">
        <v>0</v>
      </c>
      <c r="W2096" s="55">
        <v>0</v>
      </c>
      <c r="X2096" s="55">
        <v>0</v>
      </c>
      <c r="Y2096" s="55">
        <v>4.53</v>
      </c>
      <c r="Z2096" s="61">
        <f t="shared" si="107"/>
        <v>0</v>
      </c>
      <c r="AA2096" s="59" t="e">
        <f>HLOOKUP(F2096,'HY Financials'!$4:$4,1,0)</f>
        <v>#N/A</v>
      </c>
    </row>
    <row r="2097" spans="1:27">
      <c r="A2097" s="60" t="str">
        <f>IFERROR(VLOOKUP(J2097,'TB mapping'!A:D,4,0),0)</f>
        <v>Ignore</v>
      </c>
      <c r="B2097" s="60" t="str">
        <f>IFERROR(VLOOKUP(J2097,'TB mapping'!A:C,3,0),0)</f>
        <v>Ignore</v>
      </c>
      <c r="C2097" s="60" t="str">
        <f t="shared" si="105"/>
        <v>HFT133Ignore</v>
      </c>
      <c r="D2097" s="60" t="str">
        <f t="shared" si="106"/>
        <v>HFT133Ignore</v>
      </c>
      <c r="E2097" s="54" t="s">
        <v>790</v>
      </c>
      <c r="F2097" s="54" t="s">
        <v>1205</v>
      </c>
      <c r="G2097" s="54" t="s">
        <v>1206</v>
      </c>
      <c r="H2097" s="55">
        <v>303000</v>
      </c>
      <c r="I2097" s="54" t="s">
        <v>825</v>
      </c>
      <c r="J2097" s="55">
        <v>390446</v>
      </c>
      <c r="K2097" s="55">
        <v>0</v>
      </c>
      <c r="L2097" s="54" t="s">
        <v>1066</v>
      </c>
      <c r="M2097" s="54" t="s">
        <v>793</v>
      </c>
      <c r="N2097" s="55">
        <v>-4.53</v>
      </c>
      <c r="O2097" s="55">
        <v>0</v>
      </c>
      <c r="P2097" s="55">
        <v>0</v>
      </c>
      <c r="Q2097" s="55">
        <v>0</v>
      </c>
      <c r="R2097" s="55">
        <v>-4.53</v>
      </c>
      <c r="S2097" s="55">
        <v>0</v>
      </c>
      <c r="T2097" s="55">
        <v>-4.53</v>
      </c>
      <c r="U2097" s="55">
        <v>0</v>
      </c>
      <c r="V2097" s="55">
        <v>0</v>
      </c>
      <c r="W2097" s="55">
        <v>0</v>
      </c>
      <c r="X2097" s="55">
        <v>-4.53</v>
      </c>
      <c r="Y2097" s="55">
        <v>0</v>
      </c>
      <c r="Z2097" s="61">
        <f t="shared" si="107"/>
        <v>0</v>
      </c>
      <c r="AA2097" s="59" t="e">
        <f>HLOOKUP(F2097,'HY Financials'!$4:$4,1,0)</f>
        <v>#N/A</v>
      </c>
    </row>
    <row r="2098" spans="1:27">
      <c r="A2098" s="60">
        <f>IFERROR(VLOOKUP(J2098,'TB mapping'!A:D,4,0),0)</f>
        <v>0</v>
      </c>
      <c r="B2098" s="60">
        <f>IFERROR(VLOOKUP(J2098,'TB mapping'!A:C,3,0),0)</f>
        <v>5.2</v>
      </c>
      <c r="C2098" s="60" t="str">
        <f t="shared" si="105"/>
        <v>HFT1330</v>
      </c>
      <c r="D2098" s="60" t="str">
        <f t="shared" si="106"/>
        <v>HFT1335.2</v>
      </c>
      <c r="E2098" s="54" t="s">
        <v>790</v>
      </c>
      <c r="F2098" s="54" t="s">
        <v>1205</v>
      </c>
      <c r="G2098" s="54" t="s">
        <v>1206</v>
      </c>
      <c r="H2098" s="55">
        <v>450000</v>
      </c>
      <c r="I2098" s="54" t="s">
        <v>834</v>
      </c>
      <c r="J2098" s="55">
        <v>452120</v>
      </c>
      <c r="K2098" s="55">
        <v>0</v>
      </c>
      <c r="L2098" s="54" t="s">
        <v>835</v>
      </c>
      <c r="M2098" s="54" t="s">
        <v>793</v>
      </c>
      <c r="N2098" s="55">
        <v>0</v>
      </c>
      <c r="O2098" s="55">
        <v>1426815.34</v>
      </c>
      <c r="P2098" s="55">
        <v>0</v>
      </c>
      <c r="Q2098" s="55">
        <v>0</v>
      </c>
      <c r="R2098" s="55">
        <v>0</v>
      </c>
      <c r="S2098" s="55">
        <v>1426815.34</v>
      </c>
      <c r="T2098" s="55">
        <v>0</v>
      </c>
      <c r="U2098" s="55">
        <v>1426815.34</v>
      </c>
      <c r="V2098" s="55">
        <v>0</v>
      </c>
      <c r="W2098" s="55">
        <v>0</v>
      </c>
      <c r="X2098" s="55">
        <v>0</v>
      </c>
      <c r="Y2098" s="55">
        <v>1426815.34</v>
      </c>
      <c r="Z2098" s="61">
        <f t="shared" si="107"/>
        <v>0</v>
      </c>
      <c r="AA2098" s="59" t="e">
        <f>HLOOKUP(F2098,'HY Financials'!$4:$4,1,0)</f>
        <v>#N/A</v>
      </c>
    </row>
    <row r="2099" spans="1:27">
      <c r="A2099" s="60">
        <f>IFERROR(VLOOKUP(J2099,'TB mapping'!A:D,4,0),0)</f>
        <v>0</v>
      </c>
      <c r="B2099" s="60">
        <f>IFERROR(VLOOKUP(J2099,'TB mapping'!A:C,3,0),0)</f>
        <v>5.2</v>
      </c>
      <c r="C2099" s="60" t="str">
        <f t="shared" si="105"/>
        <v>HFT1330</v>
      </c>
      <c r="D2099" s="60" t="str">
        <f t="shared" si="106"/>
        <v>HFT1335.2</v>
      </c>
      <c r="E2099" s="54" t="s">
        <v>790</v>
      </c>
      <c r="F2099" s="54" t="s">
        <v>1205</v>
      </c>
      <c r="G2099" s="54" t="s">
        <v>1206</v>
      </c>
      <c r="H2099" s="55">
        <v>450000</v>
      </c>
      <c r="I2099" s="54" t="s">
        <v>834</v>
      </c>
      <c r="J2099" s="55">
        <v>452145</v>
      </c>
      <c r="K2099" s="55">
        <v>0</v>
      </c>
      <c r="L2099" s="54" t="s">
        <v>876</v>
      </c>
      <c r="M2099" s="54" t="s">
        <v>793</v>
      </c>
      <c r="N2099" s="55">
        <v>0</v>
      </c>
      <c r="O2099" s="55">
        <v>1162598.8999999999</v>
      </c>
      <c r="P2099" s="55">
        <v>0</v>
      </c>
      <c r="Q2099" s="55">
        <v>0</v>
      </c>
      <c r="R2099" s="55">
        <v>0</v>
      </c>
      <c r="S2099" s="55">
        <v>1162598.8999999999</v>
      </c>
      <c r="T2099" s="55">
        <v>0</v>
      </c>
      <c r="U2099" s="55">
        <v>1162598.8999999999</v>
      </c>
      <c r="V2099" s="55">
        <v>0</v>
      </c>
      <c r="W2099" s="55">
        <v>0</v>
      </c>
      <c r="X2099" s="55">
        <v>0</v>
      </c>
      <c r="Y2099" s="55">
        <v>1162598.8999999999</v>
      </c>
      <c r="Z2099" s="61">
        <f t="shared" si="107"/>
        <v>0</v>
      </c>
      <c r="AA2099" s="59" t="e">
        <f>HLOOKUP(F2099,'HY Financials'!$4:$4,1,0)</f>
        <v>#N/A</v>
      </c>
    </row>
    <row r="2100" spans="1:27">
      <c r="A2100" s="60">
        <f>IFERROR(VLOOKUP(J2100,'TB mapping'!A:D,4,0),0)</f>
        <v>0</v>
      </c>
      <c r="B2100" s="60">
        <f>IFERROR(VLOOKUP(J2100,'TB mapping'!A:C,3,0),0)</f>
        <v>5.2</v>
      </c>
      <c r="C2100" s="60" t="str">
        <f t="shared" si="105"/>
        <v>HFT1330</v>
      </c>
      <c r="D2100" s="60" t="str">
        <f t="shared" si="106"/>
        <v>HFT1335.2</v>
      </c>
      <c r="E2100" s="54" t="s">
        <v>790</v>
      </c>
      <c r="F2100" s="54" t="s">
        <v>1205</v>
      </c>
      <c r="G2100" s="54" t="s">
        <v>1206</v>
      </c>
      <c r="H2100" s="55">
        <v>450000</v>
      </c>
      <c r="I2100" s="54" t="s">
        <v>834</v>
      </c>
      <c r="J2100" s="55">
        <v>452181</v>
      </c>
      <c r="K2100" s="55">
        <v>0</v>
      </c>
      <c r="L2100" s="54" t="s">
        <v>877</v>
      </c>
      <c r="M2100" s="54" t="s">
        <v>793</v>
      </c>
      <c r="N2100" s="55">
        <v>0</v>
      </c>
      <c r="O2100" s="55">
        <v>101503.05</v>
      </c>
      <c r="P2100" s="55">
        <v>0</v>
      </c>
      <c r="Q2100" s="55">
        <v>0</v>
      </c>
      <c r="R2100" s="55">
        <v>0</v>
      </c>
      <c r="S2100" s="55">
        <v>101503.05</v>
      </c>
      <c r="T2100" s="55">
        <v>0</v>
      </c>
      <c r="U2100" s="55">
        <v>101503.05</v>
      </c>
      <c r="V2100" s="55">
        <v>0</v>
      </c>
      <c r="W2100" s="55">
        <v>0</v>
      </c>
      <c r="X2100" s="55">
        <v>0</v>
      </c>
      <c r="Y2100" s="55">
        <v>101503.05</v>
      </c>
      <c r="Z2100" s="61">
        <f t="shared" si="107"/>
        <v>0</v>
      </c>
      <c r="AA2100" s="59" t="e">
        <f>HLOOKUP(F2100,'HY Financials'!$4:$4,1,0)</f>
        <v>#N/A</v>
      </c>
    </row>
    <row r="2101" spans="1:27">
      <c r="A2101" s="60">
        <f>IFERROR(VLOOKUP(J2101,'TB mapping'!A:D,4,0),0)</f>
        <v>0</v>
      </c>
      <c r="B2101" s="60">
        <f>IFERROR(VLOOKUP(J2101,'TB mapping'!A:C,3,0),0)</f>
        <v>5.2</v>
      </c>
      <c r="C2101" s="60" t="str">
        <f t="shared" si="105"/>
        <v>HFT1330</v>
      </c>
      <c r="D2101" s="60" t="str">
        <f t="shared" si="106"/>
        <v>HFT1335.2</v>
      </c>
      <c r="E2101" s="54" t="s">
        <v>790</v>
      </c>
      <c r="F2101" s="54" t="s">
        <v>1205</v>
      </c>
      <c r="G2101" s="54" t="s">
        <v>1206</v>
      </c>
      <c r="H2101" s="55">
        <v>450000</v>
      </c>
      <c r="I2101" s="54" t="s">
        <v>834</v>
      </c>
      <c r="J2101" s="55">
        <v>452229</v>
      </c>
      <c r="K2101" s="55">
        <v>0</v>
      </c>
      <c r="L2101" s="54" t="s">
        <v>837</v>
      </c>
      <c r="M2101" s="54" t="s">
        <v>793</v>
      </c>
      <c r="N2101" s="55">
        <v>-2610.38</v>
      </c>
      <c r="O2101" s="55">
        <v>0</v>
      </c>
      <c r="P2101" s="55">
        <v>0</v>
      </c>
      <c r="Q2101" s="55">
        <v>0</v>
      </c>
      <c r="R2101" s="55">
        <v>-2610.38</v>
      </c>
      <c r="S2101" s="55">
        <v>0</v>
      </c>
      <c r="T2101" s="55">
        <v>-2610.38</v>
      </c>
      <c r="U2101" s="55">
        <v>0</v>
      </c>
      <c r="V2101" s="55">
        <v>0</v>
      </c>
      <c r="W2101" s="55">
        <v>0</v>
      </c>
      <c r="X2101" s="55">
        <v>-2610.38</v>
      </c>
      <c r="Y2101" s="55">
        <v>0</v>
      </c>
      <c r="Z2101" s="61">
        <f t="shared" si="107"/>
        <v>0</v>
      </c>
      <c r="AA2101" s="59" t="e">
        <f>HLOOKUP(F2101,'HY Financials'!$4:$4,1,0)</f>
        <v>#N/A</v>
      </c>
    </row>
    <row r="2102" spans="1:27">
      <c r="A2102" s="60">
        <f>IFERROR(VLOOKUP(J2102,'TB mapping'!A:D,4,0),0)</f>
        <v>0</v>
      </c>
      <c r="B2102" s="60">
        <f>IFERROR(VLOOKUP(J2102,'TB mapping'!A:C,3,0),0)</f>
        <v>5.2</v>
      </c>
      <c r="C2102" s="60" t="str">
        <f t="shared" si="105"/>
        <v>HFT1330</v>
      </c>
      <c r="D2102" s="60" t="str">
        <f t="shared" si="106"/>
        <v>HFT1335.2</v>
      </c>
      <c r="E2102" s="54" t="s">
        <v>790</v>
      </c>
      <c r="F2102" s="54" t="s">
        <v>1205</v>
      </c>
      <c r="G2102" s="54" t="s">
        <v>1206</v>
      </c>
      <c r="H2102" s="55">
        <v>450000</v>
      </c>
      <c r="I2102" s="54" t="s">
        <v>834</v>
      </c>
      <c r="J2102" s="55">
        <v>452230</v>
      </c>
      <c r="K2102" s="55">
        <v>0</v>
      </c>
      <c r="L2102" s="54" t="s">
        <v>838</v>
      </c>
      <c r="M2102" s="54" t="s">
        <v>793</v>
      </c>
      <c r="N2102" s="55">
        <v>0</v>
      </c>
      <c r="O2102" s="55">
        <v>1428247.16</v>
      </c>
      <c r="P2102" s="55">
        <v>0</v>
      </c>
      <c r="Q2102" s="55">
        <v>0</v>
      </c>
      <c r="R2102" s="55">
        <v>0</v>
      </c>
      <c r="S2102" s="55">
        <v>1428247.16</v>
      </c>
      <c r="T2102" s="55">
        <v>0</v>
      </c>
      <c r="U2102" s="55">
        <v>1428247.16</v>
      </c>
      <c r="V2102" s="55">
        <v>0</v>
      </c>
      <c r="W2102" s="55">
        <v>0</v>
      </c>
      <c r="X2102" s="55">
        <v>0</v>
      </c>
      <c r="Y2102" s="55">
        <v>1428247.16</v>
      </c>
      <c r="Z2102" s="61">
        <f t="shared" si="107"/>
        <v>0</v>
      </c>
      <c r="AA2102" s="59" t="e">
        <f>HLOOKUP(F2102,'HY Financials'!$4:$4,1,0)</f>
        <v>#N/A</v>
      </c>
    </row>
    <row r="2103" spans="1:27">
      <c r="A2103" s="60">
        <f>IFERROR(VLOOKUP(J2103,'TB mapping'!A:D,4,0),0)</f>
        <v>0</v>
      </c>
      <c r="B2103" s="60">
        <f>IFERROR(VLOOKUP(J2103,'TB mapping'!A:C,3,0),0)</f>
        <v>5.2</v>
      </c>
      <c r="C2103" s="60" t="str">
        <f t="shared" si="105"/>
        <v>HFT1330</v>
      </c>
      <c r="D2103" s="60" t="str">
        <f t="shared" si="106"/>
        <v>HFT1335.2</v>
      </c>
      <c r="E2103" s="54" t="s">
        <v>790</v>
      </c>
      <c r="F2103" s="54" t="s">
        <v>1205</v>
      </c>
      <c r="G2103" s="54" t="s">
        <v>1206</v>
      </c>
      <c r="H2103" s="55">
        <v>450000</v>
      </c>
      <c r="I2103" s="54" t="s">
        <v>834</v>
      </c>
      <c r="J2103" s="55">
        <v>452247</v>
      </c>
      <c r="K2103" s="55">
        <v>0</v>
      </c>
      <c r="L2103" s="54" t="s">
        <v>1346</v>
      </c>
      <c r="M2103" s="54" t="s">
        <v>793</v>
      </c>
      <c r="N2103" s="55">
        <v>0</v>
      </c>
      <c r="O2103" s="55">
        <v>698854.26</v>
      </c>
      <c r="P2103" s="55">
        <v>0</v>
      </c>
      <c r="Q2103" s="55">
        <v>0</v>
      </c>
      <c r="R2103" s="55">
        <v>0</v>
      </c>
      <c r="S2103" s="55">
        <v>698854.26</v>
      </c>
      <c r="T2103" s="55">
        <v>0</v>
      </c>
      <c r="U2103" s="55">
        <v>698854.26</v>
      </c>
      <c r="V2103" s="55">
        <v>0</v>
      </c>
      <c r="W2103" s="55">
        <v>0</v>
      </c>
      <c r="X2103" s="55">
        <v>0</v>
      </c>
      <c r="Y2103" s="55">
        <v>698854.26</v>
      </c>
      <c r="Z2103" s="61">
        <f t="shared" si="107"/>
        <v>0</v>
      </c>
      <c r="AA2103" s="59" t="e">
        <f>HLOOKUP(F2103,'HY Financials'!$4:$4,1,0)</f>
        <v>#N/A</v>
      </c>
    </row>
    <row r="2104" spans="1:27">
      <c r="A2104" s="60">
        <f>IFERROR(VLOOKUP(J2104,'TB mapping'!A:D,4,0),0)</f>
        <v>0</v>
      </c>
      <c r="B2104" s="60">
        <f>IFERROR(VLOOKUP(J2104,'TB mapping'!A:C,3,0),0)</f>
        <v>5.5</v>
      </c>
      <c r="C2104" s="60" t="str">
        <f t="shared" si="105"/>
        <v>HFT1330</v>
      </c>
      <c r="D2104" s="60" t="str">
        <f t="shared" si="106"/>
        <v>HFT1335.5</v>
      </c>
      <c r="E2104" s="54" t="s">
        <v>790</v>
      </c>
      <c r="F2104" s="54" t="s">
        <v>1205</v>
      </c>
      <c r="G2104" s="54" t="s">
        <v>1206</v>
      </c>
      <c r="H2104" s="55">
        <v>460000</v>
      </c>
      <c r="I2104" s="54" t="s">
        <v>839</v>
      </c>
      <c r="J2104" s="55">
        <v>460106</v>
      </c>
      <c r="K2104" s="55">
        <v>0</v>
      </c>
      <c r="L2104" s="54" t="s">
        <v>840</v>
      </c>
      <c r="M2104" s="54" t="s">
        <v>793</v>
      </c>
      <c r="N2104" s="55">
        <v>-200.58</v>
      </c>
      <c r="O2104" s="55">
        <v>0</v>
      </c>
      <c r="P2104" s="55">
        <v>0</v>
      </c>
      <c r="Q2104" s="55">
        <v>0</v>
      </c>
      <c r="R2104" s="55">
        <v>-200.58</v>
      </c>
      <c r="S2104" s="55">
        <v>0</v>
      </c>
      <c r="T2104" s="55">
        <v>-200.58</v>
      </c>
      <c r="U2104" s="55">
        <v>0</v>
      </c>
      <c r="V2104" s="55">
        <v>0</v>
      </c>
      <c r="W2104" s="55">
        <v>0</v>
      </c>
      <c r="X2104" s="55">
        <v>-200.58</v>
      </c>
      <c r="Y2104" s="55">
        <v>0</v>
      </c>
      <c r="Z2104" s="61">
        <f t="shared" si="107"/>
        <v>0</v>
      </c>
      <c r="AA2104" s="59" t="e">
        <f>HLOOKUP(F2104,'HY Financials'!$4:$4,1,0)</f>
        <v>#N/A</v>
      </c>
    </row>
    <row r="2105" spans="1:27">
      <c r="A2105" s="60">
        <f>IFERROR(VLOOKUP(J2105,'TB mapping'!A:D,4,0),0)</f>
        <v>0</v>
      </c>
      <c r="B2105" s="60">
        <f>IFERROR(VLOOKUP(J2105,'TB mapping'!A:C,3,0),0)</f>
        <v>5.5</v>
      </c>
      <c r="C2105" s="60" t="str">
        <f t="shared" si="105"/>
        <v>HFT1330</v>
      </c>
      <c r="D2105" s="60" t="str">
        <f t="shared" si="106"/>
        <v>HFT1335.5</v>
      </c>
      <c r="E2105" s="54" t="s">
        <v>790</v>
      </c>
      <c r="F2105" s="54" t="s">
        <v>1205</v>
      </c>
      <c r="G2105" s="54" t="s">
        <v>1206</v>
      </c>
      <c r="H2105" s="55">
        <v>460000</v>
      </c>
      <c r="I2105" s="54" t="s">
        <v>839</v>
      </c>
      <c r="J2105" s="55">
        <v>460108</v>
      </c>
      <c r="K2105" s="55">
        <v>0</v>
      </c>
      <c r="L2105" s="54" t="s">
        <v>841</v>
      </c>
      <c r="M2105" s="54" t="s">
        <v>793</v>
      </c>
      <c r="N2105" s="55">
        <v>-6.67</v>
      </c>
      <c r="O2105" s="55">
        <v>0</v>
      </c>
      <c r="P2105" s="55">
        <v>0</v>
      </c>
      <c r="Q2105" s="55">
        <v>0</v>
      </c>
      <c r="R2105" s="55">
        <v>-6.67</v>
      </c>
      <c r="S2105" s="55">
        <v>0</v>
      </c>
      <c r="T2105" s="55">
        <v>-6.67</v>
      </c>
      <c r="U2105" s="55">
        <v>0</v>
      </c>
      <c r="V2105" s="55">
        <v>0</v>
      </c>
      <c r="W2105" s="55">
        <v>0</v>
      </c>
      <c r="X2105" s="55">
        <v>-6.67</v>
      </c>
      <c r="Y2105" s="55">
        <v>0</v>
      </c>
      <c r="Z2105" s="61">
        <f t="shared" si="107"/>
        <v>0</v>
      </c>
      <c r="AA2105" s="59" t="e">
        <f>HLOOKUP(F2105,'HY Financials'!$4:$4,1,0)</f>
        <v>#N/A</v>
      </c>
    </row>
    <row r="2106" spans="1:27">
      <c r="A2106" s="60">
        <f>IFERROR(VLOOKUP(J2106,'TB mapping'!A:D,4,0),0)</f>
        <v>0</v>
      </c>
      <c r="B2106" s="60">
        <f>IFERROR(VLOOKUP(J2106,'TB mapping'!A:C,3,0),0)</f>
        <v>5.5</v>
      </c>
      <c r="C2106" s="60" t="str">
        <f t="shared" si="105"/>
        <v>HFT1330</v>
      </c>
      <c r="D2106" s="60" t="str">
        <f t="shared" si="106"/>
        <v>HFT1335.5</v>
      </c>
      <c r="E2106" s="54" t="s">
        <v>790</v>
      </c>
      <c r="F2106" s="54" t="s">
        <v>1205</v>
      </c>
      <c r="G2106" s="54" t="s">
        <v>1206</v>
      </c>
      <c r="H2106" s="55">
        <v>460000</v>
      </c>
      <c r="I2106" s="54" t="s">
        <v>839</v>
      </c>
      <c r="J2106" s="55">
        <v>460143</v>
      </c>
      <c r="K2106" s="55">
        <v>0</v>
      </c>
      <c r="L2106" s="54" t="s">
        <v>1002</v>
      </c>
      <c r="M2106" s="54" t="s">
        <v>793</v>
      </c>
      <c r="N2106" s="55">
        <v>0</v>
      </c>
      <c r="O2106" s="55">
        <v>207.39</v>
      </c>
      <c r="P2106" s="55">
        <v>0</v>
      </c>
      <c r="Q2106" s="55">
        <v>0</v>
      </c>
      <c r="R2106" s="55">
        <v>0</v>
      </c>
      <c r="S2106" s="55">
        <v>207.39</v>
      </c>
      <c r="T2106" s="55">
        <v>0</v>
      </c>
      <c r="U2106" s="55">
        <v>207.39</v>
      </c>
      <c r="V2106" s="55">
        <v>0</v>
      </c>
      <c r="W2106" s="55">
        <v>0</v>
      </c>
      <c r="X2106" s="55">
        <v>0</v>
      </c>
      <c r="Y2106" s="55">
        <v>207.39</v>
      </c>
      <c r="Z2106" s="61">
        <f t="shared" si="107"/>
        <v>0</v>
      </c>
      <c r="AA2106" s="59" t="e">
        <f>HLOOKUP(F2106,'HY Financials'!$4:$4,1,0)</f>
        <v>#N/A</v>
      </c>
    </row>
    <row r="2107" spans="1:27">
      <c r="A2107" s="60">
        <f>IFERROR(VLOOKUP(J2107,'TB mapping'!A:D,4,0),0)</f>
        <v>0</v>
      </c>
      <c r="B2107" s="60">
        <f>IFERROR(VLOOKUP(J2107,'TB mapping'!A:C,3,0),0)</f>
        <v>5.5</v>
      </c>
      <c r="C2107" s="60" t="str">
        <f t="shared" si="105"/>
        <v>HFT1330</v>
      </c>
      <c r="D2107" s="60" t="str">
        <f t="shared" si="106"/>
        <v>HFT1335.5</v>
      </c>
      <c r="E2107" s="54" t="s">
        <v>790</v>
      </c>
      <c r="F2107" s="54" t="s">
        <v>1205</v>
      </c>
      <c r="G2107" s="54" t="s">
        <v>1206</v>
      </c>
      <c r="H2107" s="55">
        <v>460000</v>
      </c>
      <c r="I2107" s="54" t="s">
        <v>839</v>
      </c>
      <c r="J2107" s="55">
        <v>460144</v>
      </c>
      <c r="K2107" s="55">
        <v>0</v>
      </c>
      <c r="L2107" s="54" t="s">
        <v>1067</v>
      </c>
      <c r="M2107" s="54" t="s">
        <v>793</v>
      </c>
      <c r="N2107" s="55">
        <v>-0.14000000000000001</v>
      </c>
      <c r="O2107" s="55">
        <v>0</v>
      </c>
      <c r="P2107" s="55">
        <v>0</v>
      </c>
      <c r="Q2107" s="55">
        <v>0</v>
      </c>
      <c r="R2107" s="55">
        <v>-0.14000000000000001</v>
      </c>
      <c r="S2107" s="55">
        <v>0</v>
      </c>
      <c r="T2107" s="55">
        <v>-0.14000000000000001</v>
      </c>
      <c r="U2107" s="55">
        <v>0</v>
      </c>
      <c r="V2107" s="55">
        <v>0</v>
      </c>
      <c r="W2107" s="55">
        <v>0</v>
      </c>
      <c r="X2107" s="55">
        <v>-0.14000000000000001</v>
      </c>
      <c r="Y2107" s="55">
        <v>0</v>
      </c>
      <c r="Z2107" s="61">
        <f t="shared" si="107"/>
        <v>0</v>
      </c>
      <c r="AA2107" s="59" t="e">
        <f>HLOOKUP(F2107,'HY Financials'!$4:$4,1,0)</f>
        <v>#N/A</v>
      </c>
    </row>
    <row r="2108" spans="1:27">
      <c r="A2108" s="60">
        <f>IFERROR(VLOOKUP(J2108,'TB mapping'!A:D,4,0),0)</f>
        <v>0</v>
      </c>
      <c r="B2108" s="60">
        <f>IFERROR(VLOOKUP(J2108,'TB mapping'!A:C,3,0),0)</f>
        <v>5.3</v>
      </c>
      <c r="C2108" s="60" t="str">
        <f t="shared" si="105"/>
        <v>HFT1330</v>
      </c>
      <c r="D2108" s="60" t="str">
        <f t="shared" si="106"/>
        <v>HFT1335.3</v>
      </c>
      <c r="E2108" s="54" t="s">
        <v>790</v>
      </c>
      <c r="F2108" s="54" t="s">
        <v>1205</v>
      </c>
      <c r="G2108" s="54" t="s">
        <v>1206</v>
      </c>
      <c r="H2108" s="55">
        <v>510000</v>
      </c>
      <c r="I2108" s="54" t="s">
        <v>842</v>
      </c>
      <c r="J2108" s="55">
        <v>512120</v>
      </c>
      <c r="K2108" s="55">
        <v>0</v>
      </c>
      <c r="L2108" s="54" t="s">
        <v>843</v>
      </c>
      <c r="M2108" s="54" t="s">
        <v>793</v>
      </c>
      <c r="N2108" s="55">
        <v>-603356</v>
      </c>
      <c r="O2108" s="55">
        <v>0</v>
      </c>
      <c r="P2108" s="55">
        <v>0</v>
      </c>
      <c r="Q2108" s="55">
        <v>0</v>
      </c>
      <c r="R2108" s="55">
        <v>-603356</v>
      </c>
      <c r="S2108" s="55">
        <v>0</v>
      </c>
      <c r="T2108" s="55">
        <v>-603356</v>
      </c>
      <c r="U2108" s="55">
        <v>0</v>
      </c>
      <c r="V2108" s="55">
        <v>0</v>
      </c>
      <c r="W2108" s="55">
        <v>0</v>
      </c>
      <c r="X2108" s="55">
        <v>-603356</v>
      </c>
      <c r="Y2108" s="55">
        <v>0</v>
      </c>
      <c r="Z2108" s="61">
        <f t="shared" si="107"/>
        <v>0</v>
      </c>
      <c r="AA2108" s="59" t="e">
        <f>HLOOKUP(F2108,'HY Financials'!$4:$4,1,0)</f>
        <v>#N/A</v>
      </c>
    </row>
    <row r="2109" spans="1:27">
      <c r="A2109" s="60">
        <f>IFERROR(VLOOKUP(J2109,'TB mapping'!A:D,4,0),0)</f>
        <v>0</v>
      </c>
      <c r="B2109" s="60">
        <f>IFERROR(VLOOKUP(J2109,'TB mapping'!A:C,3,0),0)</f>
        <v>5.3</v>
      </c>
      <c r="C2109" s="60" t="str">
        <f t="shared" si="105"/>
        <v>HFT1330</v>
      </c>
      <c r="D2109" s="60" t="str">
        <f t="shared" si="106"/>
        <v>HFT1335.3</v>
      </c>
      <c r="E2109" s="54" t="s">
        <v>790</v>
      </c>
      <c r="F2109" s="54" t="s">
        <v>1205</v>
      </c>
      <c r="G2109" s="54" t="s">
        <v>1206</v>
      </c>
      <c r="H2109" s="55">
        <v>510000</v>
      </c>
      <c r="I2109" s="54" t="s">
        <v>842</v>
      </c>
      <c r="J2109" s="55">
        <v>512247</v>
      </c>
      <c r="K2109" s="55">
        <v>0</v>
      </c>
      <c r="L2109" s="54" t="s">
        <v>1348</v>
      </c>
      <c r="M2109" s="54" t="s">
        <v>793</v>
      </c>
      <c r="N2109" s="55">
        <v>-1197.26</v>
      </c>
      <c r="O2109" s="55">
        <v>0</v>
      </c>
      <c r="P2109" s="55">
        <v>0</v>
      </c>
      <c r="Q2109" s="55">
        <v>0</v>
      </c>
      <c r="R2109" s="55">
        <v>-1197.26</v>
      </c>
      <c r="S2109" s="55">
        <v>0</v>
      </c>
      <c r="T2109" s="55">
        <v>-1197.26</v>
      </c>
      <c r="U2109" s="55">
        <v>0</v>
      </c>
      <c r="V2109" s="55">
        <v>0</v>
      </c>
      <c r="W2109" s="55">
        <v>0</v>
      </c>
      <c r="X2109" s="55">
        <v>-1197.26</v>
      </c>
      <c r="Y2109" s="55">
        <v>0</v>
      </c>
      <c r="Z2109" s="61">
        <f t="shared" si="107"/>
        <v>0</v>
      </c>
      <c r="AA2109" s="59" t="e">
        <f>HLOOKUP(F2109,'HY Financials'!$4:$4,1,0)</f>
        <v>#N/A</v>
      </c>
    </row>
    <row r="2110" spans="1:27">
      <c r="A2110" s="60">
        <f>IFERROR(VLOOKUP(J2110,'TB mapping'!A:D,4,0),0)</f>
        <v>0</v>
      </c>
      <c r="B2110" s="60">
        <f>IFERROR(VLOOKUP(J2110,'TB mapping'!A:C,3,0),0)</f>
        <v>6.4</v>
      </c>
      <c r="C2110" s="60" t="str">
        <f t="shared" si="105"/>
        <v>HFT1330</v>
      </c>
      <c r="D2110" s="60" t="str">
        <f t="shared" si="106"/>
        <v>HFT1336.4</v>
      </c>
      <c r="E2110" s="54" t="s">
        <v>790</v>
      </c>
      <c r="F2110" s="54" t="s">
        <v>1205</v>
      </c>
      <c r="G2110" s="54" t="s">
        <v>1206</v>
      </c>
      <c r="H2110" s="55">
        <v>550000</v>
      </c>
      <c r="I2110" s="54" t="s">
        <v>846</v>
      </c>
      <c r="J2110" s="392">
        <v>553107</v>
      </c>
      <c r="K2110" s="55">
        <v>0</v>
      </c>
      <c r="L2110" s="54" t="s">
        <v>847</v>
      </c>
      <c r="M2110" s="54" t="s">
        <v>793</v>
      </c>
      <c r="N2110" s="55">
        <v>-649</v>
      </c>
      <c r="O2110" s="55">
        <v>0</v>
      </c>
      <c r="P2110" s="55">
        <v>0</v>
      </c>
      <c r="Q2110" s="55">
        <v>0</v>
      </c>
      <c r="R2110" s="55">
        <v>-649</v>
      </c>
      <c r="S2110" s="55">
        <v>0</v>
      </c>
      <c r="T2110" s="55">
        <v>-649</v>
      </c>
      <c r="U2110" s="55">
        <v>0</v>
      </c>
      <c r="V2110" s="55">
        <v>0</v>
      </c>
      <c r="W2110" s="55">
        <v>0</v>
      </c>
      <c r="X2110" s="55">
        <v>-649</v>
      </c>
      <c r="Y2110" s="55">
        <v>0</v>
      </c>
      <c r="Z2110" s="61">
        <f t="shared" si="107"/>
        <v>0</v>
      </c>
      <c r="AA2110" s="59" t="e">
        <f>HLOOKUP(F2110,'HY Financials'!$4:$4,1,0)</f>
        <v>#N/A</v>
      </c>
    </row>
    <row r="2111" spans="1:27">
      <c r="A2111" s="60">
        <f>IFERROR(VLOOKUP(J2111,'TB mapping'!A:D,4,0),0)</f>
        <v>0</v>
      </c>
      <c r="B2111" s="60">
        <f>IFERROR(VLOOKUP(J2111,'TB mapping'!A:C,3,0),0)</f>
        <v>6.4</v>
      </c>
      <c r="C2111" s="60" t="str">
        <f t="shared" si="105"/>
        <v>HFT1330</v>
      </c>
      <c r="D2111" s="60" t="str">
        <f t="shared" si="106"/>
        <v>HFT1336.4</v>
      </c>
      <c r="E2111" s="54" t="s">
        <v>790</v>
      </c>
      <c r="F2111" s="54" t="s">
        <v>1205</v>
      </c>
      <c r="G2111" s="54" t="s">
        <v>1206</v>
      </c>
      <c r="H2111" s="55">
        <v>550000</v>
      </c>
      <c r="I2111" s="54" t="s">
        <v>846</v>
      </c>
      <c r="J2111" s="392">
        <v>553117</v>
      </c>
      <c r="K2111" s="55">
        <v>0</v>
      </c>
      <c r="L2111" s="54" t="s">
        <v>848</v>
      </c>
      <c r="M2111" s="54" t="s">
        <v>793</v>
      </c>
      <c r="N2111" s="55">
        <v>-2964.78</v>
      </c>
      <c r="O2111" s="55">
        <v>0</v>
      </c>
      <c r="P2111" s="55">
        <v>0</v>
      </c>
      <c r="Q2111" s="55">
        <v>0</v>
      </c>
      <c r="R2111" s="55">
        <v>-2964.78</v>
      </c>
      <c r="S2111" s="55">
        <v>0</v>
      </c>
      <c r="T2111" s="55">
        <v>-2964.78</v>
      </c>
      <c r="U2111" s="55">
        <v>0</v>
      </c>
      <c r="V2111" s="55">
        <v>0</v>
      </c>
      <c r="W2111" s="55">
        <v>0</v>
      </c>
      <c r="X2111" s="55">
        <v>-2964.78</v>
      </c>
      <c r="Y2111" s="55">
        <v>0</v>
      </c>
      <c r="Z2111" s="61">
        <f t="shared" si="107"/>
        <v>0</v>
      </c>
      <c r="AA2111" s="59" t="e">
        <f>HLOOKUP(F2111,'HY Financials'!$4:$4,1,0)</f>
        <v>#N/A</v>
      </c>
    </row>
    <row r="2112" spans="1:27">
      <c r="A2112" s="60">
        <f>IFERROR(VLOOKUP(J2112,'TB mapping'!A:D,4,0),0)</f>
        <v>0</v>
      </c>
      <c r="B2112" s="60">
        <f>IFERROR(VLOOKUP(J2112,'TB mapping'!A:C,3,0),0)</f>
        <v>6.4</v>
      </c>
      <c r="C2112" s="60" t="str">
        <f t="shared" si="105"/>
        <v>HFT1330</v>
      </c>
      <c r="D2112" s="60" t="str">
        <f t="shared" si="106"/>
        <v>HFT1336.4</v>
      </c>
      <c r="E2112" s="54" t="s">
        <v>790</v>
      </c>
      <c r="F2112" s="54" t="s">
        <v>1205</v>
      </c>
      <c r="G2112" s="54" t="s">
        <v>1206</v>
      </c>
      <c r="H2112" s="55">
        <v>550000</v>
      </c>
      <c r="I2112" s="54" t="s">
        <v>846</v>
      </c>
      <c r="J2112" s="392">
        <v>553129</v>
      </c>
      <c r="K2112" s="55">
        <v>0</v>
      </c>
      <c r="L2112" s="54" t="s">
        <v>849</v>
      </c>
      <c r="M2112" s="54" t="s">
        <v>793</v>
      </c>
      <c r="N2112" s="55">
        <v>-10938.62</v>
      </c>
      <c r="O2112" s="55">
        <v>0</v>
      </c>
      <c r="P2112" s="55">
        <v>0</v>
      </c>
      <c r="Q2112" s="55">
        <v>0</v>
      </c>
      <c r="R2112" s="55">
        <v>-10938.62</v>
      </c>
      <c r="S2112" s="55">
        <v>0</v>
      </c>
      <c r="T2112" s="55">
        <v>-10938.62</v>
      </c>
      <c r="U2112" s="55">
        <v>0</v>
      </c>
      <c r="V2112" s="55">
        <v>0</v>
      </c>
      <c r="W2112" s="55">
        <v>0</v>
      </c>
      <c r="X2112" s="55">
        <v>-10938.62</v>
      </c>
      <c r="Y2112" s="55">
        <v>0</v>
      </c>
      <c r="Z2112" s="61">
        <f t="shared" si="107"/>
        <v>0</v>
      </c>
      <c r="AA2112" s="59" t="e">
        <f>HLOOKUP(F2112,'HY Financials'!$4:$4,1,0)</f>
        <v>#N/A</v>
      </c>
    </row>
    <row r="2113" spans="1:27">
      <c r="A2113" s="60">
        <f>IFERROR(VLOOKUP(J2113,'TB mapping'!A:D,4,0),0)</f>
        <v>0</v>
      </c>
      <c r="B2113" s="60">
        <f>IFERROR(VLOOKUP(J2113,'TB mapping'!A:C,3,0),0)</f>
        <v>6.4</v>
      </c>
      <c r="C2113" s="60" t="str">
        <f t="shared" si="105"/>
        <v>HFT1330</v>
      </c>
      <c r="D2113" s="60" t="str">
        <f t="shared" si="106"/>
        <v>HFT1336.4</v>
      </c>
      <c r="E2113" s="54" t="s">
        <v>790</v>
      </c>
      <c r="F2113" s="54" t="s">
        <v>1205</v>
      </c>
      <c r="G2113" s="54" t="s">
        <v>1206</v>
      </c>
      <c r="H2113" s="55">
        <v>550000</v>
      </c>
      <c r="I2113" s="54" t="s">
        <v>846</v>
      </c>
      <c r="J2113" s="392">
        <v>553141</v>
      </c>
      <c r="K2113" s="55">
        <v>0</v>
      </c>
      <c r="L2113" s="54" t="s">
        <v>946</v>
      </c>
      <c r="M2113" s="54" t="s">
        <v>793</v>
      </c>
      <c r="N2113" s="55">
        <v>0</v>
      </c>
      <c r="O2113" s="55">
        <v>0</v>
      </c>
      <c r="P2113" s="55">
        <v>0</v>
      </c>
      <c r="Q2113" s="55">
        <v>0.01</v>
      </c>
      <c r="R2113" s="55">
        <v>0</v>
      </c>
      <c r="S2113" s="55">
        <v>0.01</v>
      </c>
      <c r="T2113" s="55">
        <v>0</v>
      </c>
      <c r="U2113" s="55">
        <v>0</v>
      </c>
      <c r="V2113" s="55">
        <v>0</v>
      </c>
      <c r="W2113" s="55">
        <v>0.01</v>
      </c>
      <c r="X2113" s="55">
        <v>0</v>
      </c>
      <c r="Y2113" s="55">
        <v>0.01</v>
      </c>
      <c r="Z2113" s="61">
        <f t="shared" si="107"/>
        <v>1.0000000000000001E-9</v>
      </c>
      <c r="AA2113" s="59" t="e">
        <f>HLOOKUP(F2113,'HY Financials'!$4:$4,1,0)</f>
        <v>#N/A</v>
      </c>
    </row>
    <row r="2114" spans="1:27">
      <c r="A2114" s="60">
        <f>IFERROR(VLOOKUP(J2114,'TB mapping'!A:D,4,0),0)</f>
        <v>0</v>
      </c>
      <c r="B2114" s="60">
        <f>IFERROR(VLOOKUP(J2114,'TB mapping'!A:C,3,0),0)</f>
        <v>6.4</v>
      </c>
      <c r="C2114" s="60" t="str">
        <f t="shared" si="105"/>
        <v>HFT1330</v>
      </c>
      <c r="D2114" s="60" t="str">
        <f t="shared" si="106"/>
        <v>HFT1336.4</v>
      </c>
      <c r="E2114" s="54" t="s">
        <v>790</v>
      </c>
      <c r="F2114" s="54" t="s">
        <v>1205</v>
      </c>
      <c r="G2114" s="54" t="s">
        <v>1206</v>
      </c>
      <c r="H2114" s="55">
        <v>550000</v>
      </c>
      <c r="I2114" s="54" t="s">
        <v>846</v>
      </c>
      <c r="J2114" s="392">
        <v>553171</v>
      </c>
      <c r="K2114" s="55">
        <v>0</v>
      </c>
      <c r="L2114" s="54" t="s">
        <v>850</v>
      </c>
      <c r="M2114" s="54" t="s">
        <v>793</v>
      </c>
      <c r="N2114" s="55">
        <v>-21419.08</v>
      </c>
      <c r="O2114" s="55">
        <v>0</v>
      </c>
      <c r="P2114" s="55">
        <v>0</v>
      </c>
      <c r="Q2114" s="55">
        <v>0</v>
      </c>
      <c r="R2114" s="55">
        <v>-21419.08</v>
      </c>
      <c r="S2114" s="55">
        <v>0</v>
      </c>
      <c r="T2114" s="55">
        <v>-21419.08</v>
      </c>
      <c r="U2114" s="55">
        <v>0</v>
      </c>
      <c r="V2114" s="55">
        <v>0</v>
      </c>
      <c r="W2114" s="55">
        <v>0</v>
      </c>
      <c r="X2114" s="55">
        <v>-21419.08</v>
      </c>
      <c r="Y2114" s="55">
        <v>0</v>
      </c>
      <c r="Z2114" s="61">
        <f t="shared" si="107"/>
        <v>0</v>
      </c>
      <c r="AA2114" s="59" t="e">
        <f>HLOOKUP(F2114,'HY Financials'!$4:$4,1,0)</f>
        <v>#N/A</v>
      </c>
    </row>
    <row r="2115" spans="1:27">
      <c r="A2115" s="60">
        <f>IFERROR(VLOOKUP(J2115,'TB mapping'!A:D,4,0),0)</f>
        <v>0</v>
      </c>
      <c r="B2115" s="60">
        <f>IFERROR(VLOOKUP(J2115,'TB mapping'!A:C,3,0),0)</f>
        <v>6.4</v>
      </c>
      <c r="C2115" s="60" t="str">
        <f t="shared" si="105"/>
        <v>HFT1330</v>
      </c>
      <c r="D2115" s="60" t="str">
        <f t="shared" si="106"/>
        <v>HFT1336.4</v>
      </c>
      <c r="E2115" s="54" t="s">
        <v>790</v>
      </c>
      <c r="F2115" s="54" t="s">
        <v>1205</v>
      </c>
      <c r="G2115" s="54" t="s">
        <v>1206</v>
      </c>
      <c r="H2115" s="55">
        <v>550000</v>
      </c>
      <c r="I2115" s="54" t="s">
        <v>846</v>
      </c>
      <c r="J2115" s="392">
        <v>553176</v>
      </c>
      <c r="K2115" s="55">
        <v>0</v>
      </c>
      <c r="L2115" s="54" t="s">
        <v>1486</v>
      </c>
      <c r="M2115" s="54" t="s">
        <v>793</v>
      </c>
      <c r="N2115" s="55">
        <v>-22312.13</v>
      </c>
      <c r="O2115" s="55">
        <v>0</v>
      </c>
      <c r="P2115" s="55">
        <v>0</v>
      </c>
      <c r="Q2115" s="55">
        <v>0</v>
      </c>
      <c r="R2115" s="55">
        <v>-22312.13</v>
      </c>
      <c r="S2115" s="55">
        <v>0</v>
      </c>
      <c r="T2115" s="55">
        <v>-22312.13</v>
      </c>
      <c r="U2115" s="55">
        <v>0</v>
      </c>
      <c r="V2115" s="55">
        <v>0</v>
      </c>
      <c r="W2115" s="55">
        <v>0</v>
      </c>
      <c r="X2115" s="55">
        <v>-22312.13</v>
      </c>
      <c r="Y2115" s="55">
        <v>0</v>
      </c>
      <c r="Z2115" s="61">
        <f t="shared" si="107"/>
        <v>0</v>
      </c>
      <c r="AA2115" s="59" t="e">
        <f>HLOOKUP(F2115,'HY Financials'!$4:$4,1,0)</f>
        <v>#N/A</v>
      </c>
    </row>
    <row r="2116" spans="1:27">
      <c r="A2116" s="60">
        <f>IFERROR(VLOOKUP(J2116,'TB mapping'!A:D,4,0),0)</f>
        <v>0</v>
      </c>
      <c r="B2116" s="60">
        <f>IFERROR(VLOOKUP(J2116,'TB mapping'!A:C,3,0),0)</f>
        <v>6.4</v>
      </c>
      <c r="C2116" s="60" t="str">
        <f t="shared" ref="C2116:C2179" si="108">F2116&amp;A2116</f>
        <v>HFT1330</v>
      </c>
      <c r="D2116" s="60" t="str">
        <f t="shared" ref="D2116:D2179" si="109">F2116&amp;B2116</f>
        <v>HFT1336.4</v>
      </c>
      <c r="E2116" s="54" t="s">
        <v>790</v>
      </c>
      <c r="F2116" s="54" t="s">
        <v>1205</v>
      </c>
      <c r="G2116" s="54" t="s">
        <v>1206</v>
      </c>
      <c r="H2116" s="55">
        <v>550000</v>
      </c>
      <c r="I2116" s="54" t="s">
        <v>846</v>
      </c>
      <c r="J2116" s="392">
        <v>553190</v>
      </c>
      <c r="K2116" s="55">
        <v>0</v>
      </c>
      <c r="L2116" s="54" t="s">
        <v>852</v>
      </c>
      <c r="M2116" s="54" t="s">
        <v>793</v>
      </c>
      <c r="N2116" s="55">
        <v>-64930.080000000002</v>
      </c>
      <c r="O2116" s="55">
        <v>0</v>
      </c>
      <c r="P2116" s="55">
        <v>-0.01</v>
      </c>
      <c r="Q2116" s="55">
        <v>0</v>
      </c>
      <c r="R2116" s="55">
        <v>-64930.09</v>
      </c>
      <c r="S2116" s="55">
        <v>0</v>
      </c>
      <c r="T2116" s="55">
        <v>-64930.080000000002</v>
      </c>
      <c r="U2116" s="55">
        <v>0</v>
      </c>
      <c r="V2116" s="55">
        <v>-0.01</v>
      </c>
      <c r="W2116" s="55">
        <v>0</v>
      </c>
      <c r="X2116" s="55">
        <v>-64930.09</v>
      </c>
      <c r="Y2116" s="55">
        <v>0</v>
      </c>
      <c r="Z2116" s="61">
        <f t="shared" ref="Z2116:Z2179" si="110">IF(I2116="Issue Capital",(X2116+Y2116)/10000000,(V2116+W2116)/10000000)</f>
        <v>-1.0000000000000001E-9</v>
      </c>
      <c r="AA2116" s="59" t="e">
        <f>HLOOKUP(F2116,'HY Financials'!$4:$4,1,0)</f>
        <v>#N/A</v>
      </c>
    </row>
    <row r="2117" spans="1:27">
      <c r="A2117" s="60">
        <f>IFERROR(VLOOKUP(J2117,'TB mapping'!A:D,4,0),0)</f>
        <v>6.1</v>
      </c>
      <c r="B2117" s="60">
        <f>IFERROR(VLOOKUP(J2117,'TB mapping'!A:C,3,0),0)</f>
        <v>6.4</v>
      </c>
      <c r="C2117" s="60" t="str">
        <f t="shared" si="108"/>
        <v>HFT1336.1</v>
      </c>
      <c r="D2117" s="60" t="str">
        <f t="shared" si="109"/>
        <v>HFT1336.4</v>
      </c>
      <c r="E2117" s="54" t="s">
        <v>790</v>
      </c>
      <c r="F2117" s="54" t="s">
        <v>1205</v>
      </c>
      <c r="G2117" s="54" t="s">
        <v>1206</v>
      </c>
      <c r="H2117" s="55">
        <v>550000</v>
      </c>
      <c r="I2117" s="54" t="s">
        <v>846</v>
      </c>
      <c r="J2117" s="392">
        <v>553202</v>
      </c>
      <c r="K2117" s="55">
        <v>0</v>
      </c>
      <c r="L2117" s="54" t="s">
        <v>853</v>
      </c>
      <c r="M2117" s="54" t="s">
        <v>793</v>
      </c>
      <c r="N2117" s="55">
        <v>-183230.04</v>
      </c>
      <c r="O2117" s="55">
        <v>0</v>
      </c>
      <c r="P2117" s="55">
        <v>0</v>
      </c>
      <c r="Q2117" s="55">
        <v>0</v>
      </c>
      <c r="R2117" s="55">
        <v>-183230.04</v>
      </c>
      <c r="S2117" s="55">
        <v>0</v>
      </c>
      <c r="T2117" s="55">
        <v>-183230.04</v>
      </c>
      <c r="U2117" s="55">
        <v>0</v>
      </c>
      <c r="V2117" s="55">
        <v>0</v>
      </c>
      <c r="W2117" s="55">
        <v>0</v>
      </c>
      <c r="X2117" s="55">
        <v>-183230.04</v>
      </c>
      <c r="Y2117" s="55">
        <v>0</v>
      </c>
      <c r="Z2117" s="61">
        <f t="shared" si="110"/>
        <v>0</v>
      </c>
      <c r="AA2117" s="59" t="e">
        <f>HLOOKUP(F2117,'HY Financials'!$4:$4,1,0)</f>
        <v>#N/A</v>
      </c>
    </row>
    <row r="2118" spans="1:27">
      <c r="A2118" s="60">
        <f>IFERROR(VLOOKUP(J2118,'TB mapping'!A:D,4,0),0)</f>
        <v>0</v>
      </c>
      <c r="B2118" s="60">
        <f>IFERROR(VLOOKUP(J2118,'TB mapping'!A:C,3,0),0)</f>
        <v>6.4</v>
      </c>
      <c r="C2118" s="60" t="str">
        <f t="shared" si="108"/>
        <v>HFT1330</v>
      </c>
      <c r="D2118" s="60" t="str">
        <f t="shared" si="109"/>
        <v>HFT1336.4</v>
      </c>
      <c r="E2118" s="54" t="s">
        <v>790</v>
      </c>
      <c r="F2118" s="54" t="s">
        <v>1205</v>
      </c>
      <c r="G2118" s="54" t="s">
        <v>1206</v>
      </c>
      <c r="H2118" s="55">
        <v>550000</v>
      </c>
      <c r="I2118" s="54" t="s">
        <v>846</v>
      </c>
      <c r="J2118" s="392">
        <v>555163</v>
      </c>
      <c r="K2118" s="55">
        <v>0</v>
      </c>
      <c r="L2118" s="54" t="s">
        <v>860</v>
      </c>
      <c r="M2118" s="54" t="s">
        <v>793</v>
      </c>
      <c r="N2118" s="55">
        <v>-7795.38</v>
      </c>
      <c r="O2118" s="55">
        <v>0</v>
      </c>
      <c r="P2118" s="55">
        <v>0</v>
      </c>
      <c r="Q2118" s="55">
        <v>0</v>
      </c>
      <c r="R2118" s="55">
        <v>-7795.38</v>
      </c>
      <c r="S2118" s="55">
        <v>0</v>
      </c>
      <c r="T2118" s="55">
        <v>-7795.38</v>
      </c>
      <c r="U2118" s="55">
        <v>0</v>
      </c>
      <c r="V2118" s="55">
        <v>0</v>
      </c>
      <c r="W2118" s="55">
        <v>0</v>
      </c>
      <c r="X2118" s="55">
        <v>-7795.38</v>
      </c>
      <c r="Y2118" s="55">
        <v>0</v>
      </c>
      <c r="Z2118" s="61">
        <f t="shared" si="110"/>
        <v>0</v>
      </c>
      <c r="AA2118" s="59" t="e">
        <f>HLOOKUP(F2118,'HY Financials'!$4:$4,1,0)</f>
        <v>#N/A</v>
      </c>
    </row>
    <row r="2119" spans="1:27">
      <c r="A2119" s="60">
        <f>IFERROR(VLOOKUP(J2119,'TB mapping'!A:D,4,0),0)</f>
        <v>0</v>
      </c>
      <c r="B2119" s="60">
        <f>IFERROR(VLOOKUP(J2119,'TB mapping'!A:C,3,0),0)</f>
        <v>6.4</v>
      </c>
      <c r="C2119" s="60" t="str">
        <f t="shared" si="108"/>
        <v>HFT1330</v>
      </c>
      <c r="D2119" s="60" t="str">
        <f t="shared" si="109"/>
        <v>HFT1336.4</v>
      </c>
      <c r="E2119" s="54" t="s">
        <v>790</v>
      </c>
      <c r="F2119" s="54" t="s">
        <v>1205</v>
      </c>
      <c r="G2119" s="54" t="s">
        <v>1206</v>
      </c>
      <c r="H2119" s="55">
        <v>550000</v>
      </c>
      <c r="I2119" s="54" t="s">
        <v>846</v>
      </c>
      <c r="J2119" s="392">
        <v>556653</v>
      </c>
      <c r="K2119" s="55">
        <v>0</v>
      </c>
      <c r="L2119" s="54" t="s">
        <v>2073</v>
      </c>
      <c r="M2119" s="54" t="s">
        <v>793</v>
      </c>
      <c r="N2119" s="55">
        <v>-1542.83</v>
      </c>
      <c r="O2119" s="55">
        <v>0</v>
      </c>
      <c r="P2119" s="55">
        <v>0</v>
      </c>
      <c r="Q2119" s="55">
        <v>0</v>
      </c>
      <c r="R2119" s="55">
        <v>-1542.83</v>
      </c>
      <c r="S2119" s="55">
        <v>0</v>
      </c>
      <c r="T2119" s="55">
        <v>-1542.83</v>
      </c>
      <c r="U2119" s="55">
        <v>0</v>
      </c>
      <c r="V2119" s="55">
        <v>0</v>
      </c>
      <c r="W2119" s="55">
        <v>0</v>
      </c>
      <c r="X2119" s="55">
        <v>-1542.83</v>
      </c>
      <c r="Y2119" s="55">
        <v>0</v>
      </c>
      <c r="Z2119" s="61">
        <f t="shared" si="110"/>
        <v>0</v>
      </c>
      <c r="AA2119" s="59" t="e">
        <f>HLOOKUP(F2119,'HY Financials'!$4:$4,1,0)</f>
        <v>#N/A</v>
      </c>
    </row>
    <row r="2120" spans="1:27">
      <c r="A2120" s="60">
        <f>IFERROR(VLOOKUP(J2120,'TB mapping'!A:D,4,0),0)</f>
        <v>0</v>
      </c>
      <c r="B2120" s="60" t="str">
        <f>IFERROR(VLOOKUP(J2120,'TB mapping'!A:C,3,0),0)</f>
        <v>ignore</v>
      </c>
      <c r="C2120" s="60" t="str">
        <f t="shared" si="108"/>
        <v>HFT1330</v>
      </c>
      <c r="D2120" s="60" t="str">
        <f t="shared" si="109"/>
        <v>HFT133ignore</v>
      </c>
      <c r="E2120" s="54" t="s">
        <v>790</v>
      </c>
      <c r="F2120" s="54" t="s">
        <v>1205</v>
      </c>
      <c r="G2120" s="54" t="s">
        <v>1206</v>
      </c>
      <c r="H2120" s="55">
        <v>555300</v>
      </c>
      <c r="I2120" s="54" t="s">
        <v>951</v>
      </c>
      <c r="J2120" s="55">
        <v>553300</v>
      </c>
      <c r="K2120" s="55">
        <v>0</v>
      </c>
      <c r="L2120" s="54" t="s">
        <v>1072</v>
      </c>
      <c r="M2120" s="54" t="s">
        <v>793</v>
      </c>
      <c r="N2120" s="55">
        <v>-811915.56</v>
      </c>
      <c r="O2120" s="55">
        <v>0</v>
      </c>
      <c r="P2120" s="55">
        <v>0</v>
      </c>
      <c r="Q2120" s="55">
        <v>0</v>
      </c>
      <c r="R2120" s="55">
        <v>-811915.56</v>
      </c>
      <c r="S2120" s="55">
        <v>0</v>
      </c>
      <c r="T2120" s="55">
        <v>-811915.56</v>
      </c>
      <c r="U2120" s="55">
        <v>0</v>
      </c>
      <c r="V2120" s="55">
        <v>0</v>
      </c>
      <c r="W2120" s="55">
        <v>0</v>
      </c>
      <c r="X2120" s="55">
        <v>-811915.56</v>
      </c>
      <c r="Y2120" s="55">
        <v>0</v>
      </c>
      <c r="Z2120" s="61">
        <f t="shared" si="110"/>
        <v>0</v>
      </c>
      <c r="AA2120" s="59" t="e">
        <f>HLOOKUP(F2120,'HY Financials'!$4:$4,1,0)</f>
        <v>#N/A</v>
      </c>
    </row>
    <row r="2121" spans="1:27">
      <c r="A2121" s="60">
        <f>IFERROR(VLOOKUP(J2121,'TB mapping'!A:D,4,0),0)</f>
        <v>0</v>
      </c>
      <c r="B2121" s="60" t="str">
        <f>IFERROR(VLOOKUP(J2121,'TB mapping'!A:C,3,0),0)</f>
        <v>ignore</v>
      </c>
      <c r="C2121" s="60" t="str">
        <f t="shared" si="108"/>
        <v>HFT1330</v>
      </c>
      <c r="D2121" s="60" t="str">
        <f t="shared" si="109"/>
        <v>HFT133ignore</v>
      </c>
      <c r="E2121" s="54" t="s">
        <v>790</v>
      </c>
      <c r="F2121" s="54" t="s">
        <v>1205</v>
      </c>
      <c r="G2121" s="54" t="s">
        <v>1206</v>
      </c>
      <c r="H2121" s="55">
        <v>555300</v>
      </c>
      <c r="I2121" s="54" t="s">
        <v>951</v>
      </c>
      <c r="J2121" s="55">
        <v>554346</v>
      </c>
      <c r="K2121" s="55">
        <v>0</v>
      </c>
      <c r="L2121" s="54" t="s">
        <v>1073</v>
      </c>
      <c r="M2121" s="54" t="s">
        <v>793</v>
      </c>
      <c r="N2121" s="55">
        <v>-49497.26</v>
      </c>
      <c r="O2121" s="55">
        <v>0</v>
      </c>
      <c r="P2121" s="55">
        <v>0</v>
      </c>
      <c r="Q2121" s="55">
        <v>0</v>
      </c>
      <c r="R2121" s="55">
        <v>-49497.26</v>
      </c>
      <c r="S2121" s="55">
        <v>0</v>
      </c>
      <c r="T2121" s="55">
        <v>-49497.26</v>
      </c>
      <c r="U2121" s="55">
        <v>0</v>
      </c>
      <c r="V2121" s="55">
        <v>0</v>
      </c>
      <c r="W2121" s="55">
        <v>0</v>
      </c>
      <c r="X2121" s="55">
        <v>-49497.26</v>
      </c>
      <c r="Y2121" s="55">
        <v>0</v>
      </c>
      <c r="Z2121" s="61">
        <f t="shared" si="110"/>
        <v>0</v>
      </c>
      <c r="AA2121" s="59" t="e">
        <f>HLOOKUP(F2121,'HY Financials'!$4:$4,1,0)</f>
        <v>#N/A</v>
      </c>
    </row>
    <row r="2122" spans="1:27">
      <c r="A2122" s="60" t="str">
        <f>IFERROR(VLOOKUP(J2122,'TB mapping'!A:D,4,0),0)</f>
        <v>Ignore</v>
      </c>
      <c r="B2122" s="60" t="str">
        <f>IFERROR(VLOOKUP(J2122,'TB mapping'!A:C,3,0),0)</f>
        <v>Ignore</v>
      </c>
      <c r="C2122" s="60" t="str">
        <f t="shared" si="108"/>
        <v>HFT134Ignore</v>
      </c>
      <c r="D2122" s="60" t="str">
        <f t="shared" si="109"/>
        <v>HFT134Ignore</v>
      </c>
      <c r="E2122" s="54" t="s">
        <v>790</v>
      </c>
      <c r="F2122" s="54" t="s">
        <v>1301</v>
      </c>
      <c r="G2122" s="54" t="s">
        <v>1310</v>
      </c>
      <c r="H2122" s="55">
        <v>140000</v>
      </c>
      <c r="I2122" s="54" t="s">
        <v>799</v>
      </c>
      <c r="J2122" s="55">
        <v>140500</v>
      </c>
      <c r="K2122" s="55">
        <v>0</v>
      </c>
      <c r="L2122" s="54" t="s">
        <v>800</v>
      </c>
      <c r="M2122" s="54" t="s">
        <v>793</v>
      </c>
      <c r="N2122" s="55">
        <v>-999.9</v>
      </c>
      <c r="O2122" s="55">
        <v>0</v>
      </c>
      <c r="P2122" s="55">
        <v>0</v>
      </c>
      <c r="Q2122" s="55">
        <v>0</v>
      </c>
      <c r="R2122" s="55">
        <v>-999.9</v>
      </c>
      <c r="S2122" s="55">
        <v>0</v>
      </c>
      <c r="T2122" s="55">
        <v>-999.9</v>
      </c>
      <c r="U2122" s="55">
        <v>0</v>
      </c>
      <c r="V2122" s="55">
        <v>0</v>
      </c>
      <c r="W2122" s="55">
        <v>0</v>
      </c>
      <c r="X2122" s="55">
        <v>-999.9</v>
      </c>
      <c r="Y2122" s="55">
        <v>0</v>
      </c>
      <c r="Z2122" s="61">
        <f t="shared" si="110"/>
        <v>0</v>
      </c>
      <c r="AA2122" s="59" t="e">
        <f>HLOOKUP(F2122,'HY Financials'!$4:$4,1,0)</f>
        <v>#N/A</v>
      </c>
    </row>
    <row r="2123" spans="1:27">
      <c r="A2123" s="60" t="str">
        <f>IFERROR(VLOOKUP(J2123,'TB mapping'!A:D,4,0),0)</f>
        <v>Ignore</v>
      </c>
      <c r="B2123" s="60" t="str">
        <f>IFERROR(VLOOKUP(J2123,'TB mapping'!A:C,3,0),0)</f>
        <v>Ignore</v>
      </c>
      <c r="C2123" s="60" t="str">
        <f t="shared" si="108"/>
        <v>HFT134Ignore</v>
      </c>
      <c r="D2123" s="60" t="str">
        <f t="shared" si="109"/>
        <v>HFT134Ignore</v>
      </c>
      <c r="E2123" s="54" t="s">
        <v>790</v>
      </c>
      <c r="F2123" s="54" t="s">
        <v>1301</v>
      </c>
      <c r="G2123" s="54" t="s">
        <v>1310</v>
      </c>
      <c r="H2123" s="55">
        <v>140000</v>
      </c>
      <c r="I2123" s="54" t="s">
        <v>799</v>
      </c>
      <c r="J2123" s="55">
        <v>140504</v>
      </c>
      <c r="K2123" s="55">
        <v>0</v>
      </c>
      <c r="L2123" s="54" t="s">
        <v>801</v>
      </c>
      <c r="M2123" s="54" t="s">
        <v>793</v>
      </c>
      <c r="N2123" s="55">
        <v>-327159.42</v>
      </c>
      <c r="O2123" s="55">
        <v>0</v>
      </c>
      <c r="P2123" s="55">
        <v>0</v>
      </c>
      <c r="Q2123" s="55">
        <v>44419.02</v>
      </c>
      <c r="R2123" s="55">
        <v>-282740.40000000002</v>
      </c>
      <c r="S2123" s="55">
        <v>0</v>
      </c>
      <c r="T2123" s="55">
        <v>-327159.42</v>
      </c>
      <c r="U2123" s="55">
        <v>0</v>
      </c>
      <c r="V2123" s="55">
        <v>0</v>
      </c>
      <c r="W2123" s="55">
        <v>44419.02</v>
      </c>
      <c r="X2123" s="55">
        <v>-282740.40000000002</v>
      </c>
      <c r="Y2123" s="55">
        <v>0</v>
      </c>
      <c r="Z2123" s="61">
        <f t="shared" si="110"/>
        <v>4.4419019999999993E-3</v>
      </c>
      <c r="AA2123" s="59" t="e">
        <f>HLOOKUP(F2123,'HY Financials'!$4:$4,1,0)</f>
        <v>#N/A</v>
      </c>
    </row>
    <row r="2124" spans="1:27">
      <c r="A2124" s="60" t="str">
        <f>IFERROR(VLOOKUP(J2124,'TB mapping'!A:D,4,0),0)</f>
        <v>Ignore</v>
      </c>
      <c r="B2124" s="60" t="str">
        <f>IFERROR(VLOOKUP(J2124,'TB mapping'!A:C,3,0),0)</f>
        <v>Ignore</v>
      </c>
      <c r="C2124" s="60" t="str">
        <f t="shared" si="108"/>
        <v>HFT134Ignore</v>
      </c>
      <c r="D2124" s="60" t="str">
        <f t="shared" si="109"/>
        <v>HFT134Ignore</v>
      </c>
      <c r="E2124" s="54" t="s">
        <v>790</v>
      </c>
      <c r="F2124" s="54" t="s">
        <v>1301</v>
      </c>
      <c r="G2124" s="54" t="s">
        <v>1310</v>
      </c>
      <c r="H2124" s="55">
        <v>140000</v>
      </c>
      <c r="I2124" s="54" t="s">
        <v>799</v>
      </c>
      <c r="J2124" s="55">
        <v>140505</v>
      </c>
      <c r="K2124" s="55">
        <v>0</v>
      </c>
      <c r="L2124" s="54" t="s">
        <v>802</v>
      </c>
      <c r="M2124" s="54" t="s">
        <v>793</v>
      </c>
      <c r="N2124" s="55">
        <v>-0.09</v>
      </c>
      <c r="O2124" s="55">
        <v>0</v>
      </c>
      <c r="P2124" s="55">
        <v>0</v>
      </c>
      <c r="Q2124" s="55">
        <v>0</v>
      </c>
      <c r="R2124" s="55">
        <v>-0.09</v>
      </c>
      <c r="S2124" s="55">
        <v>0</v>
      </c>
      <c r="T2124" s="55">
        <v>-0.09</v>
      </c>
      <c r="U2124" s="55">
        <v>0</v>
      </c>
      <c r="V2124" s="55">
        <v>0</v>
      </c>
      <c r="W2124" s="55">
        <v>0</v>
      </c>
      <c r="X2124" s="55">
        <v>-0.09</v>
      </c>
      <c r="Y2124" s="55">
        <v>0</v>
      </c>
      <c r="Z2124" s="61">
        <f t="shared" si="110"/>
        <v>0</v>
      </c>
      <c r="AA2124" s="59" t="e">
        <f>HLOOKUP(F2124,'HY Financials'!$4:$4,1,0)</f>
        <v>#N/A</v>
      </c>
    </row>
    <row r="2125" spans="1:27">
      <c r="A2125" s="60" t="str">
        <f>IFERROR(VLOOKUP(J2125,'TB mapping'!A:D,4,0),0)</f>
        <v>Ignore</v>
      </c>
      <c r="B2125" s="60" t="str">
        <f>IFERROR(VLOOKUP(J2125,'TB mapping'!A:C,3,0),0)</f>
        <v>Ignore</v>
      </c>
      <c r="C2125" s="60" t="str">
        <f t="shared" si="108"/>
        <v>HFT134Ignore</v>
      </c>
      <c r="D2125" s="60" t="str">
        <f t="shared" si="109"/>
        <v>HFT134Ignore</v>
      </c>
      <c r="E2125" s="54" t="s">
        <v>790</v>
      </c>
      <c r="F2125" s="54" t="s">
        <v>1301</v>
      </c>
      <c r="G2125" s="54" t="s">
        <v>1310</v>
      </c>
      <c r="H2125" s="55">
        <v>140000</v>
      </c>
      <c r="I2125" s="54" t="s">
        <v>799</v>
      </c>
      <c r="J2125" s="55">
        <v>141675</v>
      </c>
      <c r="K2125" s="55">
        <v>0</v>
      </c>
      <c r="L2125" s="54" t="s">
        <v>803</v>
      </c>
      <c r="M2125" s="54" t="s">
        <v>793</v>
      </c>
      <c r="N2125" s="55">
        <v>-24.17</v>
      </c>
      <c r="O2125" s="55">
        <v>0</v>
      </c>
      <c r="P2125" s="55">
        <v>0</v>
      </c>
      <c r="Q2125" s="55">
        <v>24.17</v>
      </c>
      <c r="R2125" s="55">
        <v>0</v>
      </c>
      <c r="S2125" s="55">
        <v>0</v>
      </c>
      <c r="T2125" s="55">
        <v>-24.17</v>
      </c>
      <c r="U2125" s="55">
        <v>0</v>
      </c>
      <c r="V2125" s="55">
        <v>0</v>
      </c>
      <c r="W2125" s="55">
        <v>24.17</v>
      </c>
      <c r="X2125" s="55">
        <v>0</v>
      </c>
      <c r="Y2125" s="55">
        <v>0</v>
      </c>
      <c r="Z2125" s="61">
        <f t="shared" si="110"/>
        <v>2.4170000000000003E-6</v>
      </c>
      <c r="AA2125" s="59" t="e">
        <f>HLOOKUP(F2125,'HY Financials'!$4:$4,1,0)</f>
        <v>#N/A</v>
      </c>
    </row>
    <row r="2126" spans="1:27">
      <c r="A2126" s="60" t="str">
        <f>IFERROR(VLOOKUP(J2126,'TB mapping'!A:D,4,0),0)</f>
        <v>Ignore</v>
      </c>
      <c r="B2126" s="60" t="str">
        <f>IFERROR(VLOOKUP(J2126,'TB mapping'!A:C,3,0),0)</f>
        <v>Ignore</v>
      </c>
      <c r="C2126" s="60" t="str">
        <f t="shared" si="108"/>
        <v>HFT134Ignore</v>
      </c>
      <c r="D2126" s="60" t="str">
        <f t="shared" si="109"/>
        <v>HFT134Ignore</v>
      </c>
      <c r="E2126" s="54" t="s">
        <v>790</v>
      </c>
      <c r="F2126" s="54" t="s">
        <v>1301</v>
      </c>
      <c r="G2126" s="54" t="s">
        <v>1310</v>
      </c>
      <c r="H2126" s="55">
        <v>212000</v>
      </c>
      <c r="I2126" s="54" t="s">
        <v>809</v>
      </c>
      <c r="J2126" s="55">
        <v>212101</v>
      </c>
      <c r="K2126" s="55">
        <v>0</v>
      </c>
      <c r="L2126" s="54" t="s">
        <v>810</v>
      </c>
      <c r="M2126" s="54" t="s">
        <v>793</v>
      </c>
      <c r="N2126" s="55">
        <v>0</v>
      </c>
      <c r="O2126" s="55">
        <v>24.17</v>
      </c>
      <c r="P2126" s="55">
        <v>-24.17</v>
      </c>
      <c r="Q2126" s="55">
        <v>0</v>
      </c>
      <c r="R2126" s="55">
        <v>0</v>
      </c>
      <c r="S2126" s="55">
        <v>0</v>
      </c>
      <c r="T2126" s="55">
        <v>0</v>
      </c>
      <c r="U2126" s="55">
        <v>24.17</v>
      </c>
      <c r="V2126" s="55">
        <v>-24.17</v>
      </c>
      <c r="W2126" s="55">
        <v>0</v>
      </c>
      <c r="X2126" s="55">
        <v>0</v>
      </c>
      <c r="Y2126" s="55">
        <v>0</v>
      </c>
      <c r="Z2126" s="61">
        <f t="shared" si="110"/>
        <v>-2.4170000000000003E-6</v>
      </c>
      <c r="AA2126" s="59" t="e">
        <f>HLOOKUP(F2126,'HY Financials'!$4:$4,1,0)</f>
        <v>#N/A</v>
      </c>
    </row>
    <row r="2127" spans="1:27">
      <c r="A2127" s="60" t="str">
        <f>IFERROR(VLOOKUP(J2127,'TB mapping'!A:D,4,0),0)</f>
        <v>Ignore</v>
      </c>
      <c r="B2127" s="60" t="str">
        <f>IFERROR(VLOOKUP(J2127,'TB mapping'!A:C,3,0),0)</f>
        <v>Ignore</v>
      </c>
      <c r="C2127" s="60" t="str">
        <f t="shared" si="108"/>
        <v>HFT134Ignore</v>
      </c>
      <c r="D2127" s="60" t="str">
        <f t="shared" si="109"/>
        <v>HFT134Ignore</v>
      </c>
      <c r="E2127" s="54" t="s">
        <v>790</v>
      </c>
      <c r="F2127" s="54" t="s">
        <v>1301</v>
      </c>
      <c r="G2127" s="54" t="s">
        <v>1310</v>
      </c>
      <c r="H2127" s="55">
        <v>212000</v>
      </c>
      <c r="I2127" s="54" t="s">
        <v>809</v>
      </c>
      <c r="J2127" s="55">
        <v>212220</v>
      </c>
      <c r="K2127" s="55">
        <v>0</v>
      </c>
      <c r="L2127" s="54" t="s">
        <v>812</v>
      </c>
      <c r="M2127" s="54" t="s">
        <v>793</v>
      </c>
      <c r="N2127" s="55">
        <v>0</v>
      </c>
      <c r="O2127" s="55">
        <v>101717.94</v>
      </c>
      <c r="P2127" s="55">
        <v>-19173.080000000002</v>
      </c>
      <c r="Q2127" s="55">
        <v>0</v>
      </c>
      <c r="R2127" s="55">
        <v>0</v>
      </c>
      <c r="S2127" s="55">
        <v>82544.86</v>
      </c>
      <c r="T2127" s="55">
        <v>0</v>
      </c>
      <c r="U2127" s="55">
        <v>101717.94</v>
      </c>
      <c r="V2127" s="55">
        <v>-19173.080000000002</v>
      </c>
      <c r="W2127" s="55">
        <v>0</v>
      </c>
      <c r="X2127" s="55">
        <v>0</v>
      </c>
      <c r="Y2127" s="55">
        <v>82544.86</v>
      </c>
      <c r="Z2127" s="61">
        <f t="shared" si="110"/>
        <v>-1.9173080000000002E-3</v>
      </c>
      <c r="AA2127" s="59" t="e">
        <f>HLOOKUP(F2127,'HY Financials'!$4:$4,1,0)</f>
        <v>#N/A</v>
      </c>
    </row>
    <row r="2128" spans="1:27">
      <c r="A2128" s="60" t="str">
        <f>IFERROR(VLOOKUP(J2128,'TB mapping'!A:D,4,0),0)</f>
        <v>Ignore</v>
      </c>
      <c r="B2128" s="60" t="str">
        <f>IFERROR(VLOOKUP(J2128,'TB mapping'!A:C,3,0),0)</f>
        <v>Ignore</v>
      </c>
      <c r="C2128" s="60" t="str">
        <f t="shared" si="108"/>
        <v>HFT134Ignore</v>
      </c>
      <c r="D2128" s="60" t="str">
        <f t="shared" si="109"/>
        <v>HFT134Ignore</v>
      </c>
      <c r="E2128" s="54" t="s">
        <v>790</v>
      </c>
      <c r="F2128" s="54" t="s">
        <v>1301</v>
      </c>
      <c r="G2128" s="54" t="s">
        <v>1310</v>
      </c>
      <c r="H2128" s="55">
        <v>212000</v>
      </c>
      <c r="I2128" s="54" t="s">
        <v>809</v>
      </c>
      <c r="J2128" s="55">
        <v>212252</v>
      </c>
      <c r="K2128" s="55">
        <v>0</v>
      </c>
      <c r="L2128" s="54" t="s">
        <v>814</v>
      </c>
      <c r="M2128" s="54" t="s">
        <v>793</v>
      </c>
      <c r="N2128" s="55">
        <v>0</v>
      </c>
      <c r="O2128" s="55">
        <v>2326.67</v>
      </c>
      <c r="P2128" s="55">
        <v>0</v>
      </c>
      <c r="Q2128" s="55">
        <v>0</v>
      </c>
      <c r="R2128" s="55">
        <v>0</v>
      </c>
      <c r="S2128" s="55">
        <v>2326.67</v>
      </c>
      <c r="T2128" s="55">
        <v>0</v>
      </c>
      <c r="U2128" s="55">
        <v>2326.67</v>
      </c>
      <c r="V2128" s="55">
        <v>0</v>
      </c>
      <c r="W2128" s="55">
        <v>0</v>
      </c>
      <c r="X2128" s="55">
        <v>0</v>
      </c>
      <c r="Y2128" s="55">
        <v>2326.67</v>
      </c>
      <c r="Z2128" s="61">
        <f t="shared" si="110"/>
        <v>0</v>
      </c>
      <c r="AA2128" s="59" t="e">
        <f>HLOOKUP(F2128,'HY Financials'!$4:$4,1,0)</f>
        <v>#N/A</v>
      </c>
    </row>
    <row r="2129" spans="1:28">
      <c r="A2129" s="60" t="str">
        <f>IFERROR(VLOOKUP(J2129,'TB mapping'!A:D,4,0),0)</f>
        <v>Ignore</v>
      </c>
      <c r="B2129" s="60" t="str">
        <f>IFERROR(VLOOKUP(J2129,'TB mapping'!A:C,3,0),0)</f>
        <v>Ignore</v>
      </c>
      <c r="C2129" s="60" t="str">
        <f t="shared" si="108"/>
        <v>HFT134Ignore</v>
      </c>
      <c r="D2129" s="60" t="str">
        <f t="shared" si="109"/>
        <v>HFT134Ignore</v>
      </c>
      <c r="E2129" s="54" t="s">
        <v>790</v>
      </c>
      <c r="F2129" s="54" t="s">
        <v>1301</v>
      </c>
      <c r="G2129" s="54" t="s">
        <v>1310</v>
      </c>
      <c r="H2129" s="55">
        <v>212000</v>
      </c>
      <c r="I2129" s="54" t="s">
        <v>809</v>
      </c>
      <c r="J2129" s="55">
        <v>212253</v>
      </c>
      <c r="K2129" s="55">
        <v>0</v>
      </c>
      <c r="L2129" s="54" t="s">
        <v>899</v>
      </c>
      <c r="M2129" s="54" t="s">
        <v>793</v>
      </c>
      <c r="N2129" s="55">
        <v>-2326.67</v>
      </c>
      <c r="O2129" s="55">
        <v>0</v>
      </c>
      <c r="P2129" s="55">
        <v>0</v>
      </c>
      <c r="Q2129" s="55">
        <v>0</v>
      </c>
      <c r="R2129" s="55">
        <v>-2326.67</v>
      </c>
      <c r="S2129" s="55">
        <v>0</v>
      </c>
      <c r="T2129" s="55">
        <v>-2326.67</v>
      </c>
      <c r="U2129" s="55">
        <v>0</v>
      </c>
      <c r="V2129" s="55">
        <v>0</v>
      </c>
      <c r="W2129" s="55">
        <v>0</v>
      </c>
      <c r="X2129" s="55">
        <v>-2326.67</v>
      </c>
      <c r="Y2129" s="55">
        <v>0</v>
      </c>
      <c r="Z2129" s="61">
        <f t="shared" si="110"/>
        <v>0</v>
      </c>
      <c r="AA2129" s="59" t="e">
        <f>HLOOKUP(F2129,'HY Financials'!$4:$4,1,0)</f>
        <v>#N/A</v>
      </c>
    </row>
    <row r="2130" spans="1:28">
      <c r="A2130" s="60" t="str">
        <f>IFERROR(VLOOKUP(J2130,'TB mapping'!A:D,4,0),0)</f>
        <v>Ignore</v>
      </c>
      <c r="B2130" s="60" t="str">
        <f>IFERROR(VLOOKUP(J2130,'TB mapping'!A:C,3,0),0)</f>
        <v>Ignore</v>
      </c>
      <c r="C2130" s="60" t="str">
        <f t="shared" si="108"/>
        <v>HFT134Ignore</v>
      </c>
      <c r="D2130" s="60" t="str">
        <f t="shared" si="109"/>
        <v>HFT134Ignore</v>
      </c>
      <c r="E2130" s="54" t="s">
        <v>790</v>
      </c>
      <c r="F2130" s="54" t="s">
        <v>1301</v>
      </c>
      <c r="G2130" s="54" t="s">
        <v>1310</v>
      </c>
      <c r="H2130" s="55">
        <v>212000</v>
      </c>
      <c r="I2130" s="54" t="s">
        <v>809</v>
      </c>
      <c r="J2130" s="55">
        <v>212255</v>
      </c>
      <c r="K2130" s="55">
        <v>0</v>
      </c>
      <c r="L2130" s="54" t="s">
        <v>815</v>
      </c>
      <c r="M2130" s="54" t="s">
        <v>793</v>
      </c>
      <c r="N2130" s="55">
        <v>0</v>
      </c>
      <c r="O2130" s="55">
        <v>896341.09</v>
      </c>
      <c r="P2130" s="55">
        <v>0</v>
      </c>
      <c r="Q2130" s="55">
        <v>0</v>
      </c>
      <c r="R2130" s="55">
        <v>0</v>
      </c>
      <c r="S2130" s="55">
        <v>896341.09</v>
      </c>
      <c r="T2130" s="55">
        <v>0</v>
      </c>
      <c r="U2130" s="55">
        <v>896341.09</v>
      </c>
      <c r="V2130" s="55">
        <v>0</v>
      </c>
      <c r="W2130" s="55">
        <v>0</v>
      </c>
      <c r="X2130" s="55">
        <v>0</v>
      </c>
      <c r="Y2130" s="55">
        <v>896341.09</v>
      </c>
      <c r="Z2130" s="61">
        <f t="shared" si="110"/>
        <v>0</v>
      </c>
      <c r="AA2130" s="59" t="e">
        <f>HLOOKUP(F2130,'HY Financials'!$4:$4,1,0)</f>
        <v>#N/A</v>
      </c>
    </row>
    <row r="2131" spans="1:28">
      <c r="A2131" s="60" t="str">
        <f>IFERROR(VLOOKUP(J2131,'TB mapping'!A:D,4,0),0)</f>
        <v>Ignore</v>
      </c>
      <c r="B2131" s="60" t="str">
        <f>IFERROR(VLOOKUP(J2131,'TB mapping'!A:C,3,0),0)</f>
        <v>Ignore</v>
      </c>
      <c r="C2131" s="60" t="str">
        <f t="shared" si="108"/>
        <v>HFT134Ignore</v>
      </c>
      <c r="D2131" s="60" t="str">
        <f t="shared" si="109"/>
        <v>HFT134Ignore</v>
      </c>
      <c r="E2131" s="54" t="s">
        <v>790</v>
      </c>
      <c r="F2131" s="54" t="s">
        <v>1301</v>
      </c>
      <c r="G2131" s="54" t="s">
        <v>1310</v>
      </c>
      <c r="H2131" s="55">
        <v>212000</v>
      </c>
      <c r="I2131" s="54" t="s">
        <v>809</v>
      </c>
      <c r="J2131" s="55">
        <v>212257</v>
      </c>
      <c r="K2131" s="55">
        <v>0</v>
      </c>
      <c r="L2131" s="54" t="s">
        <v>816</v>
      </c>
      <c r="M2131" s="54" t="s">
        <v>793</v>
      </c>
      <c r="N2131" s="55">
        <v>-698099.06</v>
      </c>
      <c r="O2131" s="55">
        <v>0</v>
      </c>
      <c r="P2131" s="55">
        <v>0</v>
      </c>
      <c r="Q2131" s="55">
        <v>0</v>
      </c>
      <c r="R2131" s="55">
        <v>-698099.06</v>
      </c>
      <c r="S2131" s="55">
        <v>0</v>
      </c>
      <c r="T2131" s="55">
        <v>-698099.06</v>
      </c>
      <c r="U2131" s="55">
        <v>0</v>
      </c>
      <c r="V2131" s="55">
        <v>0</v>
      </c>
      <c r="W2131" s="55">
        <v>0</v>
      </c>
      <c r="X2131" s="55">
        <v>-698099.06</v>
      </c>
      <c r="Y2131" s="55">
        <v>0</v>
      </c>
      <c r="Z2131" s="61">
        <f t="shared" si="110"/>
        <v>0</v>
      </c>
      <c r="AA2131" s="59" t="e">
        <f>HLOOKUP(F2131,'HY Financials'!$4:$4,1,0)</f>
        <v>#N/A</v>
      </c>
    </row>
    <row r="2132" spans="1:28">
      <c r="A2132" s="60" t="str">
        <f>IFERROR(VLOOKUP(J2132,'TB mapping'!A:D,4,0),0)</f>
        <v>Ignore</v>
      </c>
      <c r="B2132" s="60" t="str">
        <f>IFERROR(VLOOKUP(J2132,'TB mapping'!A:C,3,0),0)</f>
        <v>Ignore</v>
      </c>
      <c r="C2132" s="60" t="str">
        <f t="shared" si="108"/>
        <v>HFT134Ignore</v>
      </c>
      <c r="D2132" s="60" t="str">
        <f t="shared" si="109"/>
        <v>HFT134Ignore</v>
      </c>
      <c r="E2132" s="54" t="s">
        <v>790</v>
      </c>
      <c r="F2132" s="54" t="s">
        <v>1301</v>
      </c>
      <c r="G2132" s="54" t="s">
        <v>1310</v>
      </c>
      <c r="H2132" s="55">
        <v>213000</v>
      </c>
      <c r="I2132" s="54" t="s">
        <v>819</v>
      </c>
      <c r="J2132" s="55">
        <v>213143</v>
      </c>
      <c r="K2132" s="55">
        <v>0</v>
      </c>
      <c r="L2132" s="54" t="s">
        <v>820</v>
      </c>
      <c r="M2132" s="54" t="s">
        <v>793</v>
      </c>
      <c r="N2132" s="55">
        <v>0</v>
      </c>
      <c r="O2132" s="55">
        <v>20000</v>
      </c>
      <c r="P2132" s="55">
        <v>-21413.82</v>
      </c>
      <c r="Q2132" s="55">
        <v>0</v>
      </c>
      <c r="R2132" s="55">
        <v>-1413.82</v>
      </c>
      <c r="S2132" s="55">
        <v>0</v>
      </c>
      <c r="T2132" s="55">
        <v>0</v>
      </c>
      <c r="U2132" s="55">
        <v>20000</v>
      </c>
      <c r="V2132" s="55">
        <v>-21413.82</v>
      </c>
      <c r="W2132" s="55">
        <v>0</v>
      </c>
      <c r="X2132" s="55">
        <v>-1413.82</v>
      </c>
      <c r="Y2132" s="55">
        <v>0</v>
      </c>
      <c r="Z2132" s="61">
        <f t="shared" si="110"/>
        <v>-2.1413819999999998E-3</v>
      </c>
      <c r="AA2132" s="59" t="e">
        <f>HLOOKUP(F2132,'HY Financials'!$4:$4,1,0)</f>
        <v>#N/A</v>
      </c>
    </row>
    <row r="2133" spans="1:28">
      <c r="A2133" s="60">
        <f>IFERROR(VLOOKUP(J2133,'TB mapping'!A:D,4,0),0)</f>
        <v>0</v>
      </c>
      <c r="B2133" s="60">
        <f>IFERROR(VLOOKUP(J2133,'TB mapping'!A:C,3,0),0)</f>
        <v>0</v>
      </c>
      <c r="C2133" s="60" t="str">
        <f t="shared" si="108"/>
        <v>HFT1340</v>
      </c>
      <c r="D2133" s="60" t="str">
        <f t="shared" si="109"/>
        <v>HFT1340</v>
      </c>
      <c r="E2133" s="54" t="s">
        <v>790</v>
      </c>
      <c r="F2133" s="54" t="s">
        <v>1301</v>
      </c>
      <c r="G2133" s="54" t="s">
        <v>1310</v>
      </c>
      <c r="H2133" s="55">
        <v>213000</v>
      </c>
      <c r="I2133" s="54" t="s">
        <v>819</v>
      </c>
      <c r="J2133" s="55">
        <v>213173</v>
      </c>
      <c r="K2133" s="55">
        <v>0</v>
      </c>
      <c r="L2133" s="54" t="s">
        <v>2072</v>
      </c>
      <c r="M2133" s="54" t="s">
        <v>793</v>
      </c>
      <c r="N2133" s="55">
        <v>0</v>
      </c>
      <c r="O2133" s="55">
        <v>3600</v>
      </c>
      <c r="P2133" s="55">
        <v>-3854.49</v>
      </c>
      <c r="Q2133" s="55">
        <v>0</v>
      </c>
      <c r="R2133" s="55">
        <v>-254.49</v>
      </c>
      <c r="S2133" s="55">
        <v>0</v>
      </c>
      <c r="T2133" s="55">
        <v>0</v>
      </c>
      <c r="U2133" s="55">
        <v>3600</v>
      </c>
      <c r="V2133" s="55">
        <v>-3854.49</v>
      </c>
      <c r="W2133" s="55">
        <v>0</v>
      </c>
      <c r="X2133" s="55">
        <v>-254.49</v>
      </c>
      <c r="Y2133" s="55">
        <v>0</v>
      </c>
      <c r="Z2133" s="61">
        <f t="shared" si="110"/>
        <v>-3.85449E-4</v>
      </c>
      <c r="AA2133" s="59" t="e">
        <f>HLOOKUP(F2133,'HY Financials'!$4:$4,1,0)</f>
        <v>#N/A</v>
      </c>
    </row>
    <row r="2134" spans="1:28">
      <c r="A2134" s="60" t="str">
        <f>IFERROR(VLOOKUP(J2134,'TB mapping'!A:D,4,0),0)</f>
        <v>Ignore</v>
      </c>
      <c r="B2134" s="60" t="str">
        <f>IFERROR(VLOOKUP(J2134,'TB mapping'!A:C,3,0),0)</f>
        <v>Ignore</v>
      </c>
      <c r="C2134" s="60" t="str">
        <f t="shared" si="108"/>
        <v>HFT134Ignore</v>
      </c>
      <c r="D2134" s="60" t="str">
        <f t="shared" si="109"/>
        <v>HFT134Ignore</v>
      </c>
      <c r="E2134" s="54" t="s">
        <v>790</v>
      </c>
      <c r="F2134" s="54" t="s">
        <v>1301</v>
      </c>
      <c r="G2134" s="54" t="s">
        <v>1310</v>
      </c>
      <c r="H2134" s="55">
        <v>213000</v>
      </c>
      <c r="I2134" s="54" t="s">
        <v>819</v>
      </c>
      <c r="J2134" s="55">
        <v>213504</v>
      </c>
      <c r="K2134" s="55">
        <v>0</v>
      </c>
      <c r="L2134" s="54" t="s">
        <v>822</v>
      </c>
      <c r="M2134" s="54" t="s">
        <v>793</v>
      </c>
      <c r="N2134" s="55">
        <v>0</v>
      </c>
      <c r="O2134" s="55">
        <v>6316.59</v>
      </c>
      <c r="P2134" s="55">
        <v>0</v>
      </c>
      <c r="Q2134" s="55">
        <v>0</v>
      </c>
      <c r="R2134" s="55">
        <v>0</v>
      </c>
      <c r="S2134" s="55">
        <v>6316.59</v>
      </c>
      <c r="T2134" s="55">
        <v>0</v>
      </c>
      <c r="U2134" s="55">
        <v>6316.59</v>
      </c>
      <c r="V2134" s="55">
        <v>0</v>
      </c>
      <c r="W2134" s="55">
        <v>0</v>
      </c>
      <c r="X2134" s="55">
        <v>0</v>
      </c>
      <c r="Y2134" s="55">
        <v>6316.59</v>
      </c>
      <c r="Z2134" s="61">
        <f t="shared" si="110"/>
        <v>0</v>
      </c>
      <c r="AA2134" s="59" t="e">
        <f>HLOOKUP(F2134,'HY Financials'!$4:$4,1,0)</f>
        <v>#N/A</v>
      </c>
    </row>
    <row r="2135" spans="1:28">
      <c r="A2135" s="60" t="str">
        <f>IFERROR(VLOOKUP(J2135,'TB mapping'!A:D,4,0),0)</f>
        <v>Ignore</v>
      </c>
      <c r="B2135" s="60" t="str">
        <f>IFERROR(VLOOKUP(J2135,'TB mapping'!A:C,3,0),0)</f>
        <v>Ignore</v>
      </c>
      <c r="C2135" s="60" t="str">
        <f t="shared" si="108"/>
        <v>HFT134Ignore</v>
      </c>
      <c r="D2135" s="60" t="str">
        <f t="shared" si="109"/>
        <v>HFT134Ignore</v>
      </c>
      <c r="E2135" s="54" t="s">
        <v>790</v>
      </c>
      <c r="F2135" s="54" t="s">
        <v>1301</v>
      </c>
      <c r="G2135" s="54" t="s">
        <v>1310</v>
      </c>
      <c r="H2135" s="55">
        <v>303000</v>
      </c>
      <c r="I2135" s="54" t="s">
        <v>825</v>
      </c>
      <c r="J2135" s="55">
        <v>303207</v>
      </c>
      <c r="K2135" s="55">
        <v>0</v>
      </c>
      <c r="L2135" s="54" t="s">
        <v>826</v>
      </c>
      <c r="M2135" s="54" t="s">
        <v>793</v>
      </c>
      <c r="N2135" s="55">
        <v>-112085352.3</v>
      </c>
      <c r="O2135" s="55">
        <v>0</v>
      </c>
      <c r="P2135" s="55">
        <v>0</v>
      </c>
      <c r="Q2135" s="55">
        <v>0</v>
      </c>
      <c r="R2135" s="55">
        <v>-112085352.3</v>
      </c>
      <c r="S2135" s="55">
        <v>0</v>
      </c>
      <c r="T2135" s="55">
        <v>-112085352.3</v>
      </c>
      <c r="U2135" s="55">
        <v>0</v>
      </c>
      <c r="V2135" s="55">
        <v>0</v>
      </c>
      <c r="W2135" s="55">
        <v>0</v>
      </c>
      <c r="X2135" s="55">
        <v>-112085352.3</v>
      </c>
      <c r="Y2135" s="55">
        <v>0</v>
      </c>
      <c r="Z2135" s="61">
        <f t="shared" si="110"/>
        <v>0</v>
      </c>
      <c r="AA2135" s="59" t="e">
        <f>HLOOKUP(F2135,'HY Financials'!$4:$4,1,0)</f>
        <v>#N/A</v>
      </c>
    </row>
    <row r="2136" spans="1:28">
      <c r="A2136" s="60" t="str">
        <f>IFERROR(VLOOKUP(J2136,'TB mapping'!A:D,4,0),0)</f>
        <v>Ignore</v>
      </c>
      <c r="B2136" s="60" t="str">
        <f>IFERROR(VLOOKUP(J2136,'TB mapping'!A:C,3,0),0)</f>
        <v>Ignore</v>
      </c>
      <c r="C2136" s="60" t="str">
        <f t="shared" si="108"/>
        <v>HFT134Ignore</v>
      </c>
      <c r="D2136" s="60" t="str">
        <f t="shared" si="109"/>
        <v>HFT134Ignore</v>
      </c>
      <c r="E2136" s="54" t="s">
        <v>790</v>
      </c>
      <c r="F2136" s="54" t="s">
        <v>1301</v>
      </c>
      <c r="G2136" s="54" t="s">
        <v>1310</v>
      </c>
      <c r="H2136" s="55">
        <v>303000</v>
      </c>
      <c r="I2136" s="54" t="s">
        <v>825</v>
      </c>
      <c r="J2136" s="55">
        <v>303245</v>
      </c>
      <c r="K2136" s="55">
        <v>0</v>
      </c>
      <c r="L2136" s="54" t="s">
        <v>880</v>
      </c>
      <c r="M2136" s="54" t="s">
        <v>793</v>
      </c>
      <c r="N2136" s="55">
        <v>-63521252.600000001</v>
      </c>
      <c r="O2136" s="55">
        <v>0</v>
      </c>
      <c r="P2136" s="55">
        <v>0</v>
      </c>
      <c r="Q2136" s="55">
        <v>0</v>
      </c>
      <c r="R2136" s="55">
        <v>-63521252.600000001</v>
      </c>
      <c r="S2136" s="55">
        <v>0</v>
      </c>
      <c r="T2136" s="55">
        <v>-63521252.600000001</v>
      </c>
      <c r="U2136" s="55">
        <v>0</v>
      </c>
      <c r="V2136" s="55">
        <v>0</v>
      </c>
      <c r="W2136" s="55">
        <v>0</v>
      </c>
      <c r="X2136" s="55">
        <v>-63521252.600000001</v>
      </c>
      <c r="Y2136" s="55">
        <v>0</v>
      </c>
      <c r="Z2136" s="61">
        <f t="shared" si="110"/>
        <v>0</v>
      </c>
      <c r="AA2136" s="59" t="e">
        <f>HLOOKUP(F2136,'HY Financials'!$4:$4,1,0)</f>
        <v>#N/A</v>
      </c>
    </row>
    <row r="2137" spans="1:28">
      <c r="A2137" s="60" t="str">
        <f>IFERROR(VLOOKUP(J2137,'TB mapping'!A:D,4,0),0)</f>
        <v>Ignore</v>
      </c>
      <c r="B2137" s="60" t="str">
        <f>IFERROR(VLOOKUP(J2137,'TB mapping'!A:C,3,0),0)</f>
        <v>Ignore</v>
      </c>
      <c r="C2137" s="60" t="str">
        <f t="shared" si="108"/>
        <v>HFT134Ignore</v>
      </c>
      <c r="D2137" s="60" t="str">
        <f t="shared" si="109"/>
        <v>HFT134Ignore</v>
      </c>
      <c r="E2137" s="54" t="s">
        <v>790</v>
      </c>
      <c r="F2137" s="54" t="s">
        <v>1301</v>
      </c>
      <c r="G2137" s="54" t="s">
        <v>1310</v>
      </c>
      <c r="H2137" s="55">
        <v>303000</v>
      </c>
      <c r="I2137" s="54" t="s">
        <v>825</v>
      </c>
      <c r="J2137" s="55">
        <v>390000</v>
      </c>
      <c r="K2137" s="55">
        <v>0</v>
      </c>
      <c r="L2137" s="54" t="s">
        <v>827</v>
      </c>
      <c r="M2137" s="54" t="s">
        <v>793</v>
      </c>
      <c r="N2137" s="55">
        <v>0</v>
      </c>
      <c r="O2137" s="55">
        <v>167550479.88</v>
      </c>
      <c r="P2137" s="55">
        <v>0</v>
      </c>
      <c r="Q2137" s="55">
        <v>0</v>
      </c>
      <c r="R2137" s="55">
        <v>0</v>
      </c>
      <c r="S2137" s="55">
        <v>167550479.88</v>
      </c>
      <c r="T2137" s="55">
        <v>0</v>
      </c>
      <c r="U2137" s="55">
        <v>167550479.88</v>
      </c>
      <c r="V2137" s="55">
        <v>0</v>
      </c>
      <c r="W2137" s="55">
        <v>0</v>
      </c>
      <c r="X2137" s="55">
        <v>0</v>
      </c>
      <c r="Y2137" s="55">
        <v>167550479.88</v>
      </c>
      <c r="Z2137" s="61">
        <f t="shared" si="110"/>
        <v>0</v>
      </c>
      <c r="AA2137" s="59" t="e">
        <f>HLOOKUP(F2137,'HY Financials'!$4:$4,1,0)</f>
        <v>#N/A</v>
      </c>
    </row>
    <row r="2138" spans="1:28">
      <c r="A2138" s="60" t="str">
        <f>IFERROR(VLOOKUP(J2138,'TB mapping'!A:D,4,0),0)</f>
        <v>Ignore</v>
      </c>
      <c r="B2138" s="60" t="str">
        <f>IFERROR(VLOOKUP(J2138,'TB mapping'!A:C,3,0),0)</f>
        <v>Ignore</v>
      </c>
      <c r="C2138" s="60" t="str">
        <f t="shared" si="108"/>
        <v>HFT134Ignore</v>
      </c>
      <c r="D2138" s="60" t="str">
        <f t="shared" si="109"/>
        <v>HFT134Ignore</v>
      </c>
      <c r="E2138" s="54" t="s">
        <v>790</v>
      </c>
      <c r="F2138" s="54" t="s">
        <v>1301</v>
      </c>
      <c r="G2138" s="54" t="s">
        <v>1310</v>
      </c>
      <c r="H2138" s="55">
        <v>303000</v>
      </c>
      <c r="I2138" s="54" t="s">
        <v>825</v>
      </c>
      <c r="J2138" s="55">
        <v>390405</v>
      </c>
      <c r="K2138" s="55">
        <v>0</v>
      </c>
      <c r="L2138" s="54" t="s">
        <v>828</v>
      </c>
      <c r="M2138" s="54" t="s">
        <v>793</v>
      </c>
      <c r="N2138" s="55">
        <v>-11146487.689999999</v>
      </c>
      <c r="O2138" s="55">
        <v>0</v>
      </c>
      <c r="P2138" s="55">
        <v>0</v>
      </c>
      <c r="Q2138" s="55">
        <v>0</v>
      </c>
      <c r="R2138" s="55">
        <v>-11146487.689999999</v>
      </c>
      <c r="S2138" s="55">
        <v>0</v>
      </c>
      <c r="T2138" s="55">
        <v>-11146487.689999999</v>
      </c>
      <c r="U2138" s="55">
        <v>0</v>
      </c>
      <c r="V2138" s="55">
        <v>0</v>
      </c>
      <c r="W2138" s="55">
        <v>0</v>
      </c>
      <c r="X2138" s="55">
        <v>-11146487.689999999</v>
      </c>
      <c r="Y2138" s="55">
        <v>0</v>
      </c>
      <c r="Z2138" s="61">
        <f t="shared" si="110"/>
        <v>0</v>
      </c>
      <c r="AA2138" s="59" t="e">
        <f>HLOOKUP(F2138,'HY Financials'!$4:$4,1,0)</f>
        <v>#N/A</v>
      </c>
    </row>
    <row r="2139" spans="1:28">
      <c r="A2139" s="60" t="str">
        <f>IFERROR(VLOOKUP(J2139,'TB mapping'!A:D,4,0),0)</f>
        <v>Ignore</v>
      </c>
      <c r="B2139" s="60" t="str">
        <f>IFERROR(VLOOKUP(J2139,'TB mapping'!A:C,3,0),0)</f>
        <v>Ignore</v>
      </c>
      <c r="C2139" s="60" t="str">
        <f t="shared" si="108"/>
        <v>HFT134Ignore</v>
      </c>
      <c r="D2139" s="60" t="str">
        <f t="shared" si="109"/>
        <v>HFT134Ignore</v>
      </c>
      <c r="E2139" s="54" t="s">
        <v>790</v>
      </c>
      <c r="F2139" s="54" t="s">
        <v>1301</v>
      </c>
      <c r="G2139" s="54" t="s">
        <v>1310</v>
      </c>
      <c r="H2139" s="55">
        <v>303000</v>
      </c>
      <c r="I2139" s="54" t="s">
        <v>825</v>
      </c>
      <c r="J2139" s="55">
        <v>390407</v>
      </c>
      <c r="K2139" s="55">
        <v>0</v>
      </c>
      <c r="L2139" s="54" t="s">
        <v>829</v>
      </c>
      <c r="M2139" s="54" t="s">
        <v>793</v>
      </c>
      <c r="N2139" s="55">
        <v>-1.23</v>
      </c>
      <c r="O2139" s="55">
        <v>0</v>
      </c>
      <c r="P2139" s="55">
        <v>0</v>
      </c>
      <c r="Q2139" s="55">
        <v>0</v>
      </c>
      <c r="R2139" s="55">
        <v>-1.23</v>
      </c>
      <c r="S2139" s="55">
        <v>0</v>
      </c>
      <c r="T2139" s="55">
        <v>-1.23</v>
      </c>
      <c r="U2139" s="55">
        <v>0</v>
      </c>
      <c r="V2139" s="55">
        <v>0</v>
      </c>
      <c r="W2139" s="55">
        <v>0</v>
      </c>
      <c r="X2139" s="55">
        <v>-1.23</v>
      </c>
      <c r="Y2139" s="55">
        <v>0</v>
      </c>
      <c r="Z2139" s="61">
        <f t="shared" si="110"/>
        <v>0</v>
      </c>
      <c r="AA2139" s="59" t="e">
        <f>HLOOKUP(F2139,'HY Financials'!$4:$4,1,0)</f>
        <v>#N/A</v>
      </c>
    </row>
    <row r="2140" spans="1:28">
      <c r="A2140" s="60" t="str">
        <f>IFERROR(VLOOKUP(J2140,'TB mapping'!A:D,4,0),0)</f>
        <v>Ignore</v>
      </c>
      <c r="B2140" s="60" t="str">
        <f>IFERROR(VLOOKUP(J2140,'TB mapping'!A:C,3,0),0)</f>
        <v>Ignore</v>
      </c>
      <c r="C2140" s="60" t="str">
        <f t="shared" si="108"/>
        <v>HFT134Ignore</v>
      </c>
      <c r="D2140" s="60" t="str">
        <f t="shared" si="109"/>
        <v>HFT134Ignore</v>
      </c>
      <c r="E2140" s="54" t="s">
        <v>790</v>
      </c>
      <c r="F2140" s="54" t="s">
        <v>1301</v>
      </c>
      <c r="G2140" s="54" t="s">
        <v>1310</v>
      </c>
      <c r="H2140" s="55">
        <v>303000</v>
      </c>
      <c r="I2140" s="54" t="s">
        <v>825</v>
      </c>
      <c r="J2140" s="55">
        <v>390409</v>
      </c>
      <c r="K2140" s="55">
        <v>0</v>
      </c>
      <c r="L2140" s="54" t="s">
        <v>830</v>
      </c>
      <c r="M2140" s="54" t="s">
        <v>793</v>
      </c>
      <c r="N2140" s="55">
        <v>0</v>
      </c>
      <c r="O2140" s="55">
        <v>1.23</v>
      </c>
      <c r="P2140" s="55">
        <v>0</v>
      </c>
      <c r="Q2140" s="55">
        <v>0</v>
      </c>
      <c r="R2140" s="55">
        <v>0</v>
      </c>
      <c r="S2140" s="55">
        <v>1.23</v>
      </c>
      <c r="T2140" s="55">
        <v>0</v>
      </c>
      <c r="U2140" s="55">
        <v>1.23</v>
      </c>
      <c r="V2140" s="55">
        <v>0</v>
      </c>
      <c r="W2140" s="55">
        <v>0</v>
      </c>
      <c r="X2140" s="55">
        <v>0</v>
      </c>
      <c r="Y2140" s="55">
        <v>1.23</v>
      </c>
      <c r="Z2140" s="61">
        <f t="shared" si="110"/>
        <v>0</v>
      </c>
      <c r="AA2140" s="59" t="e">
        <f>HLOOKUP(F2140,'HY Financials'!$4:$4,1,0)</f>
        <v>#N/A</v>
      </c>
      <c r="AB2140" s="59">
        <f t="shared" ref="AB2140:AB2145" si="111">SUMIF(AA:AA,AA2140,Z:Z)</f>
        <v>47.702388319000015</v>
      </c>
    </row>
    <row r="2141" spans="1:28">
      <c r="A2141" s="60" t="str">
        <f>IFERROR(VLOOKUP(J2141,'TB mapping'!A:D,4,0),0)</f>
        <v>Ignore</v>
      </c>
      <c r="B2141" s="60" t="str">
        <f>IFERROR(VLOOKUP(J2141,'TB mapping'!A:C,3,0),0)</f>
        <v>Ignore</v>
      </c>
      <c r="C2141" s="60" t="str">
        <f t="shared" si="108"/>
        <v>HFT134Ignore</v>
      </c>
      <c r="D2141" s="60" t="str">
        <f t="shared" si="109"/>
        <v>HFT134Ignore</v>
      </c>
      <c r="E2141" s="54" t="s">
        <v>790</v>
      </c>
      <c r="F2141" s="54" t="s">
        <v>1301</v>
      </c>
      <c r="G2141" s="54" t="s">
        <v>1310</v>
      </c>
      <c r="H2141" s="55">
        <v>303000</v>
      </c>
      <c r="I2141" s="54" t="s">
        <v>825</v>
      </c>
      <c r="J2141" s="55">
        <v>390445</v>
      </c>
      <c r="K2141" s="55">
        <v>0</v>
      </c>
      <c r="L2141" s="54" t="s">
        <v>881</v>
      </c>
      <c r="M2141" s="54" t="s">
        <v>793</v>
      </c>
      <c r="N2141" s="55">
        <v>-5.08</v>
      </c>
      <c r="O2141" s="55">
        <v>0</v>
      </c>
      <c r="P2141" s="55">
        <v>0</v>
      </c>
      <c r="Q2141" s="55">
        <v>0</v>
      </c>
      <c r="R2141" s="55">
        <v>-5.08</v>
      </c>
      <c r="S2141" s="55">
        <v>0</v>
      </c>
      <c r="T2141" s="55">
        <v>-5.08</v>
      </c>
      <c r="U2141" s="55">
        <v>0</v>
      </c>
      <c r="V2141" s="55">
        <v>0</v>
      </c>
      <c r="W2141" s="55">
        <v>0</v>
      </c>
      <c r="X2141" s="55">
        <v>-5.08</v>
      </c>
      <c r="Y2141" s="55">
        <v>0</v>
      </c>
      <c r="Z2141" s="61">
        <f t="shared" si="110"/>
        <v>0</v>
      </c>
      <c r="AA2141" s="59" t="e">
        <f>HLOOKUP(F2141,'HY Financials'!$4:$4,1,0)</f>
        <v>#N/A</v>
      </c>
      <c r="AB2141" s="59">
        <f t="shared" si="111"/>
        <v>47.702388319000015</v>
      </c>
    </row>
    <row r="2142" spans="1:28">
      <c r="A2142" s="60" t="str">
        <f>IFERROR(VLOOKUP(J2142,'TB mapping'!A:D,4,0),0)</f>
        <v>Ignore</v>
      </c>
      <c r="B2142" s="60" t="str">
        <f>IFERROR(VLOOKUP(J2142,'TB mapping'!A:C,3,0),0)</f>
        <v>Ignore</v>
      </c>
      <c r="C2142" s="60" t="str">
        <f t="shared" si="108"/>
        <v>HFT134Ignore</v>
      </c>
      <c r="D2142" s="60" t="str">
        <f t="shared" si="109"/>
        <v>HFT134Ignore</v>
      </c>
      <c r="E2142" s="54" t="s">
        <v>790</v>
      </c>
      <c r="F2142" s="54" t="s">
        <v>1301</v>
      </c>
      <c r="G2142" s="54" t="s">
        <v>1310</v>
      </c>
      <c r="H2142" s="55">
        <v>303000</v>
      </c>
      <c r="I2142" s="54" t="s">
        <v>825</v>
      </c>
      <c r="J2142" s="55">
        <v>390446</v>
      </c>
      <c r="K2142" s="55">
        <v>0</v>
      </c>
      <c r="L2142" s="54" t="s">
        <v>1066</v>
      </c>
      <c r="M2142" s="54" t="s">
        <v>793</v>
      </c>
      <c r="N2142" s="55">
        <v>0</v>
      </c>
      <c r="O2142" s="55">
        <v>5.08</v>
      </c>
      <c r="P2142" s="55">
        <v>0</v>
      </c>
      <c r="Q2142" s="55">
        <v>0</v>
      </c>
      <c r="R2142" s="55">
        <v>0</v>
      </c>
      <c r="S2142" s="55">
        <v>5.08</v>
      </c>
      <c r="T2142" s="55">
        <v>0</v>
      </c>
      <c r="U2142" s="55">
        <v>5.08</v>
      </c>
      <c r="V2142" s="55">
        <v>0</v>
      </c>
      <c r="W2142" s="55">
        <v>0</v>
      </c>
      <c r="X2142" s="55">
        <v>0</v>
      </c>
      <c r="Y2142" s="55">
        <v>5.08</v>
      </c>
      <c r="Z2142" s="61">
        <f t="shared" si="110"/>
        <v>0</v>
      </c>
      <c r="AA2142" s="59" t="e">
        <f>HLOOKUP(F2142,'HY Financials'!$4:$4,1,0)</f>
        <v>#N/A</v>
      </c>
      <c r="AB2142" s="59">
        <f t="shared" si="111"/>
        <v>47.702388319000015</v>
      </c>
    </row>
    <row r="2143" spans="1:28">
      <c r="A2143" s="60">
        <f>IFERROR(VLOOKUP(J2143,'TB mapping'!A:D,4,0),0)</f>
        <v>0</v>
      </c>
      <c r="B2143" s="60">
        <f>IFERROR(VLOOKUP(J2143,'TB mapping'!A:C,3,0),0)</f>
        <v>5.3</v>
      </c>
      <c r="C2143" s="60" t="str">
        <f t="shared" si="108"/>
        <v>HFT1340</v>
      </c>
      <c r="D2143" s="60" t="str">
        <f t="shared" si="109"/>
        <v>HFT1345.3</v>
      </c>
      <c r="E2143" s="54" t="s">
        <v>790</v>
      </c>
      <c r="F2143" s="54" t="s">
        <v>1301</v>
      </c>
      <c r="G2143" s="54" t="s">
        <v>1310</v>
      </c>
      <c r="H2143" s="55">
        <v>410000</v>
      </c>
      <c r="I2143" s="54" t="s">
        <v>931</v>
      </c>
      <c r="J2143" s="55">
        <v>412120</v>
      </c>
      <c r="K2143" s="55">
        <v>0</v>
      </c>
      <c r="L2143" s="54" t="s">
        <v>932</v>
      </c>
      <c r="M2143" s="54" t="s">
        <v>793</v>
      </c>
      <c r="N2143" s="55">
        <v>0</v>
      </c>
      <c r="O2143" s="55">
        <v>5682210</v>
      </c>
      <c r="P2143" s="55">
        <v>0</v>
      </c>
      <c r="Q2143" s="55">
        <v>0</v>
      </c>
      <c r="R2143" s="55">
        <v>0</v>
      </c>
      <c r="S2143" s="55">
        <v>5682210</v>
      </c>
      <c r="T2143" s="55">
        <v>0</v>
      </c>
      <c r="U2143" s="55">
        <v>5682210</v>
      </c>
      <c r="V2143" s="55">
        <v>0</v>
      </c>
      <c r="W2143" s="55">
        <v>0</v>
      </c>
      <c r="X2143" s="55">
        <v>0</v>
      </c>
      <c r="Y2143" s="55">
        <v>5682210</v>
      </c>
      <c r="Z2143" s="61">
        <f t="shared" si="110"/>
        <v>0</v>
      </c>
      <c r="AA2143" s="59" t="e">
        <f>HLOOKUP(F2143,'HY Financials'!$4:$4,1,0)</f>
        <v>#N/A</v>
      </c>
      <c r="AB2143" s="59">
        <f t="shared" si="111"/>
        <v>47.702388319000015</v>
      </c>
    </row>
    <row r="2144" spans="1:28">
      <c r="A2144" s="60">
        <f>IFERROR(VLOOKUP(J2144,'TB mapping'!A:D,4,0),0)</f>
        <v>0</v>
      </c>
      <c r="B2144" s="60">
        <f>IFERROR(VLOOKUP(J2144,'TB mapping'!A:C,3,0),0)</f>
        <v>5.3</v>
      </c>
      <c r="C2144" s="60" t="str">
        <f t="shared" si="108"/>
        <v>HFT1340</v>
      </c>
      <c r="D2144" s="60" t="str">
        <f t="shared" si="109"/>
        <v>HFT1345.3</v>
      </c>
      <c r="E2144" s="54" t="s">
        <v>790</v>
      </c>
      <c r="F2144" s="54" t="s">
        <v>1301</v>
      </c>
      <c r="G2144" s="54" t="s">
        <v>1310</v>
      </c>
      <c r="H2144" s="55">
        <v>410000</v>
      </c>
      <c r="I2144" s="54" t="s">
        <v>931</v>
      </c>
      <c r="J2144" s="55">
        <v>412135</v>
      </c>
      <c r="K2144" s="55">
        <v>0</v>
      </c>
      <c r="L2144" s="54" t="s">
        <v>934</v>
      </c>
      <c r="M2144" s="54" t="s">
        <v>793</v>
      </c>
      <c r="N2144" s="55">
        <v>0</v>
      </c>
      <c r="O2144" s="55">
        <v>1135686.3999999999</v>
      </c>
      <c r="P2144" s="55">
        <v>0</v>
      </c>
      <c r="Q2144" s="55">
        <v>0</v>
      </c>
      <c r="R2144" s="55">
        <v>0</v>
      </c>
      <c r="S2144" s="55">
        <v>1135686.3999999999</v>
      </c>
      <c r="T2144" s="55">
        <v>0</v>
      </c>
      <c r="U2144" s="55">
        <v>1135686.3999999999</v>
      </c>
      <c r="V2144" s="55">
        <v>0</v>
      </c>
      <c r="W2144" s="55">
        <v>0</v>
      </c>
      <c r="X2144" s="55">
        <v>0</v>
      </c>
      <c r="Y2144" s="55">
        <v>1135686.3999999999</v>
      </c>
      <c r="Z2144" s="61">
        <f t="shared" si="110"/>
        <v>0</v>
      </c>
      <c r="AA2144" s="59" t="e">
        <f>HLOOKUP(F2144,'HY Financials'!$4:$4,1,0)</f>
        <v>#N/A</v>
      </c>
      <c r="AB2144" s="59">
        <f t="shared" si="111"/>
        <v>47.702388319000015</v>
      </c>
    </row>
    <row r="2145" spans="1:28">
      <c r="A2145" s="60">
        <f>IFERROR(VLOOKUP(J2145,'TB mapping'!A:D,4,0),0)</f>
        <v>0</v>
      </c>
      <c r="B2145" s="60">
        <f>IFERROR(VLOOKUP(J2145,'TB mapping'!A:C,3,0),0)</f>
        <v>5.2</v>
      </c>
      <c r="C2145" s="60" t="str">
        <f t="shared" si="108"/>
        <v>HFT1340</v>
      </c>
      <c r="D2145" s="60" t="str">
        <f t="shared" si="109"/>
        <v>HFT1345.2</v>
      </c>
      <c r="E2145" s="54" t="s">
        <v>790</v>
      </c>
      <c r="F2145" s="54" t="s">
        <v>1301</v>
      </c>
      <c r="G2145" s="54" t="s">
        <v>1310</v>
      </c>
      <c r="H2145" s="55">
        <v>450000</v>
      </c>
      <c r="I2145" s="54" t="s">
        <v>834</v>
      </c>
      <c r="J2145" s="55">
        <v>452120</v>
      </c>
      <c r="K2145" s="55">
        <v>0</v>
      </c>
      <c r="L2145" s="54" t="s">
        <v>835</v>
      </c>
      <c r="M2145" s="54" t="s">
        <v>793</v>
      </c>
      <c r="N2145" s="55">
        <v>0</v>
      </c>
      <c r="O2145" s="55">
        <v>19088815.300000001</v>
      </c>
      <c r="P2145" s="55">
        <v>0</v>
      </c>
      <c r="Q2145" s="55">
        <v>0</v>
      </c>
      <c r="R2145" s="55">
        <v>0</v>
      </c>
      <c r="S2145" s="55">
        <v>19088815.300000001</v>
      </c>
      <c r="T2145" s="55">
        <v>0</v>
      </c>
      <c r="U2145" s="55">
        <v>19088815.300000001</v>
      </c>
      <c r="V2145" s="55">
        <v>0</v>
      </c>
      <c r="W2145" s="55">
        <v>0</v>
      </c>
      <c r="X2145" s="55">
        <v>0</v>
      </c>
      <c r="Y2145" s="55">
        <v>19088815.300000001</v>
      </c>
      <c r="Z2145" s="61">
        <f t="shared" si="110"/>
        <v>0</v>
      </c>
      <c r="AA2145" s="59" t="e">
        <f>HLOOKUP(F2145,'HY Financials'!$4:$4,1,0)</f>
        <v>#N/A</v>
      </c>
      <c r="AB2145" s="59">
        <f t="shared" si="111"/>
        <v>47.702388319000015</v>
      </c>
    </row>
    <row r="2146" spans="1:28">
      <c r="A2146" s="60">
        <f>IFERROR(VLOOKUP(J2146,'TB mapping'!A:D,4,0),0)</f>
        <v>0</v>
      </c>
      <c r="B2146" s="60">
        <f>IFERROR(VLOOKUP(J2146,'TB mapping'!A:C,3,0),0)</f>
        <v>5.2</v>
      </c>
      <c r="C2146" s="60" t="str">
        <f t="shared" si="108"/>
        <v>HFT1340</v>
      </c>
      <c r="D2146" s="60" t="str">
        <f t="shared" si="109"/>
        <v>HFT1345.2</v>
      </c>
      <c r="E2146" s="54" t="s">
        <v>790</v>
      </c>
      <c r="F2146" s="54" t="s">
        <v>1301</v>
      </c>
      <c r="G2146" s="54" t="s">
        <v>1310</v>
      </c>
      <c r="H2146" s="55">
        <v>450000</v>
      </c>
      <c r="I2146" s="54" t="s">
        <v>834</v>
      </c>
      <c r="J2146" s="55">
        <v>452135</v>
      </c>
      <c r="K2146" s="55">
        <v>0</v>
      </c>
      <c r="L2146" s="54" t="s">
        <v>938</v>
      </c>
      <c r="M2146" s="54" t="s">
        <v>793</v>
      </c>
      <c r="N2146" s="55">
        <v>0</v>
      </c>
      <c r="O2146" s="55">
        <v>3657086.11</v>
      </c>
      <c r="P2146" s="55">
        <v>0</v>
      </c>
      <c r="Q2146" s="55">
        <v>0</v>
      </c>
      <c r="R2146" s="55">
        <v>0</v>
      </c>
      <c r="S2146" s="55">
        <v>3657086.11</v>
      </c>
      <c r="T2146" s="55">
        <v>0</v>
      </c>
      <c r="U2146" s="55">
        <v>3657086.11</v>
      </c>
      <c r="V2146" s="55">
        <v>0</v>
      </c>
      <c r="W2146" s="55">
        <v>0</v>
      </c>
      <c r="X2146" s="55">
        <v>0</v>
      </c>
      <c r="Y2146" s="55">
        <v>3657086.11</v>
      </c>
      <c r="Z2146" s="61">
        <f t="shared" si="110"/>
        <v>0</v>
      </c>
      <c r="AA2146" s="59" t="e">
        <f>HLOOKUP(F2146,'HY Financials'!$4:$4,1,0)</f>
        <v>#N/A</v>
      </c>
    </row>
    <row r="2147" spans="1:28">
      <c r="A2147" s="60">
        <f>IFERROR(VLOOKUP(J2147,'TB mapping'!A:D,4,0),0)</f>
        <v>0</v>
      </c>
      <c r="B2147" s="60">
        <f>IFERROR(VLOOKUP(J2147,'TB mapping'!A:C,3,0),0)</f>
        <v>5.2</v>
      </c>
      <c r="C2147" s="60" t="str">
        <f t="shared" si="108"/>
        <v>HFT1340</v>
      </c>
      <c r="D2147" s="60" t="str">
        <f t="shared" si="109"/>
        <v>HFT1345.2</v>
      </c>
      <c r="E2147" s="54" t="s">
        <v>790</v>
      </c>
      <c r="F2147" s="54" t="s">
        <v>1301</v>
      </c>
      <c r="G2147" s="54" t="s">
        <v>1310</v>
      </c>
      <c r="H2147" s="55">
        <v>450000</v>
      </c>
      <c r="I2147" s="54" t="s">
        <v>834</v>
      </c>
      <c r="J2147" s="55">
        <v>452145</v>
      </c>
      <c r="K2147" s="55">
        <v>0</v>
      </c>
      <c r="L2147" s="54" t="s">
        <v>876</v>
      </c>
      <c r="M2147" s="54" t="s">
        <v>793</v>
      </c>
      <c r="N2147" s="55">
        <v>0</v>
      </c>
      <c r="O2147" s="55">
        <v>1068783.8999999999</v>
      </c>
      <c r="P2147" s="55">
        <v>0</v>
      </c>
      <c r="Q2147" s="55">
        <v>0</v>
      </c>
      <c r="R2147" s="55">
        <v>0</v>
      </c>
      <c r="S2147" s="55">
        <v>1068783.8999999999</v>
      </c>
      <c r="T2147" s="55">
        <v>0</v>
      </c>
      <c r="U2147" s="55">
        <v>1068783.8999999999</v>
      </c>
      <c r="V2147" s="55">
        <v>0</v>
      </c>
      <c r="W2147" s="55">
        <v>0</v>
      </c>
      <c r="X2147" s="55">
        <v>0</v>
      </c>
      <c r="Y2147" s="55">
        <v>1068783.8999999999</v>
      </c>
      <c r="Z2147" s="61">
        <f t="shared" si="110"/>
        <v>0</v>
      </c>
      <c r="AA2147" s="59" t="e">
        <f>HLOOKUP(F2147,'HY Financials'!$4:$4,1,0)</f>
        <v>#N/A</v>
      </c>
    </row>
    <row r="2148" spans="1:28">
      <c r="A2148" s="60">
        <f>IFERROR(VLOOKUP(J2148,'TB mapping'!A:D,4,0),0)</f>
        <v>0</v>
      </c>
      <c r="B2148" s="60">
        <f>IFERROR(VLOOKUP(J2148,'TB mapping'!A:C,3,0),0)</f>
        <v>5.2</v>
      </c>
      <c r="C2148" s="60" t="str">
        <f t="shared" si="108"/>
        <v>HFT1340</v>
      </c>
      <c r="D2148" s="60" t="str">
        <f t="shared" si="109"/>
        <v>HFT1345.2</v>
      </c>
      <c r="E2148" s="54" t="s">
        <v>790</v>
      </c>
      <c r="F2148" s="54" t="s">
        <v>1301</v>
      </c>
      <c r="G2148" s="54" t="s">
        <v>1310</v>
      </c>
      <c r="H2148" s="55">
        <v>450000</v>
      </c>
      <c r="I2148" s="54" t="s">
        <v>834</v>
      </c>
      <c r="J2148" s="55">
        <v>452181</v>
      </c>
      <c r="K2148" s="55">
        <v>0</v>
      </c>
      <c r="L2148" s="54" t="s">
        <v>877</v>
      </c>
      <c r="M2148" s="54" t="s">
        <v>793</v>
      </c>
      <c r="N2148" s="55">
        <v>0</v>
      </c>
      <c r="O2148" s="55">
        <v>2208152</v>
      </c>
      <c r="P2148" s="55">
        <v>0</v>
      </c>
      <c r="Q2148" s="55">
        <v>0</v>
      </c>
      <c r="R2148" s="55">
        <v>0</v>
      </c>
      <c r="S2148" s="55">
        <v>2208152</v>
      </c>
      <c r="T2148" s="55">
        <v>0</v>
      </c>
      <c r="U2148" s="55">
        <v>2208152</v>
      </c>
      <c r="V2148" s="55">
        <v>0</v>
      </c>
      <c r="W2148" s="55">
        <v>0</v>
      </c>
      <c r="X2148" s="55">
        <v>0</v>
      </c>
      <c r="Y2148" s="55">
        <v>2208152</v>
      </c>
      <c r="Z2148" s="61">
        <f t="shared" si="110"/>
        <v>0</v>
      </c>
      <c r="AA2148" s="59" t="e">
        <f>HLOOKUP(F2148,'HY Financials'!$4:$4,1,0)</f>
        <v>#N/A</v>
      </c>
    </row>
    <row r="2149" spans="1:28">
      <c r="A2149" s="60">
        <f>IFERROR(VLOOKUP(J2149,'TB mapping'!A:D,4,0),0)</f>
        <v>0</v>
      </c>
      <c r="B2149" s="60">
        <f>IFERROR(VLOOKUP(J2149,'TB mapping'!A:C,3,0),0)</f>
        <v>5.2</v>
      </c>
      <c r="C2149" s="60" t="str">
        <f t="shared" si="108"/>
        <v>HFT1340</v>
      </c>
      <c r="D2149" s="60" t="str">
        <f t="shared" si="109"/>
        <v>HFT1345.2</v>
      </c>
      <c r="E2149" s="54" t="s">
        <v>790</v>
      </c>
      <c r="F2149" s="54" t="s">
        <v>1301</v>
      </c>
      <c r="G2149" s="54" t="s">
        <v>1310</v>
      </c>
      <c r="H2149" s="55">
        <v>450000</v>
      </c>
      <c r="I2149" s="54" t="s">
        <v>834</v>
      </c>
      <c r="J2149" s="55">
        <v>452229</v>
      </c>
      <c r="K2149" s="55">
        <v>0</v>
      </c>
      <c r="L2149" s="54" t="s">
        <v>837</v>
      </c>
      <c r="M2149" s="54" t="s">
        <v>793</v>
      </c>
      <c r="N2149" s="55">
        <v>-2850.52</v>
      </c>
      <c r="O2149" s="55">
        <v>0</v>
      </c>
      <c r="P2149" s="55">
        <v>0</v>
      </c>
      <c r="Q2149" s="55">
        <v>22.37</v>
      </c>
      <c r="R2149" s="55">
        <v>-2828.15</v>
      </c>
      <c r="S2149" s="55">
        <v>0</v>
      </c>
      <c r="T2149" s="55">
        <v>-2850.52</v>
      </c>
      <c r="U2149" s="55">
        <v>0</v>
      </c>
      <c r="V2149" s="55">
        <v>0</v>
      </c>
      <c r="W2149" s="55">
        <v>22.37</v>
      </c>
      <c r="X2149" s="55">
        <v>-2828.15</v>
      </c>
      <c r="Y2149" s="55">
        <v>0</v>
      </c>
      <c r="Z2149" s="61">
        <f t="shared" si="110"/>
        <v>2.2369999999999999E-6</v>
      </c>
      <c r="AA2149" s="59" t="e">
        <f>HLOOKUP(F2149,'HY Financials'!$4:$4,1,0)</f>
        <v>#N/A</v>
      </c>
    </row>
    <row r="2150" spans="1:28">
      <c r="A2150" s="60">
        <f>IFERROR(VLOOKUP(J2150,'TB mapping'!A:D,4,0),0)</f>
        <v>0</v>
      </c>
      <c r="B2150" s="60">
        <f>IFERROR(VLOOKUP(J2150,'TB mapping'!A:C,3,0),0)</f>
        <v>5.2</v>
      </c>
      <c r="C2150" s="60" t="str">
        <f t="shared" si="108"/>
        <v>HFT1340</v>
      </c>
      <c r="D2150" s="60" t="str">
        <f t="shared" si="109"/>
        <v>HFT1345.2</v>
      </c>
      <c r="E2150" s="54" t="s">
        <v>790</v>
      </c>
      <c r="F2150" s="54" t="s">
        <v>1301</v>
      </c>
      <c r="G2150" s="54" t="s">
        <v>1310</v>
      </c>
      <c r="H2150" s="55">
        <v>450000</v>
      </c>
      <c r="I2150" s="54" t="s">
        <v>834</v>
      </c>
      <c r="J2150" s="55">
        <v>452230</v>
      </c>
      <c r="K2150" s="55">
        <v>0</v>
      </c>
      <c r="L2150" s="54" t="s">
        <v>838</v>
      </c>
      <c r="M2150" s="54" t="s">
        <v>793</v>
      </c>
      <c r="N2150" s="55">
        <v>0</v>
      </c>
      <c r="O2150" s="55">
        <v>1621771.73</v>
      </c>
      <c r="P2150" s="55">
        <v>0</v>
      </c>
      <c r="Q2150" s="55">
        <v>0</v>
      </c>
      <c r="R2150" s="55">
        <v>0</v>
      </c>
      <c r="S2150" s="55">
        <v>1621771.73</v>
      </c>
      <c r="T2150" s="55">
        <v>0</v>
      </c>
      <c r="U2150" s="55">
        <v>1621771.73</v>
      </c>
      <c r="V2150" s="55">
        <v>0</v>
      </c>
      <c r="W2150" s="55">
        <v>0</v>
      </c>
      <c r="X2150" s="55">
        <v>0</v>
      </c>
      <c r="Y2150" s="55">
        <v>1621771.73</v>
      </c>
      <c r="Z2150" s="61">
        <f t="shared" si="110"/>
        <v>0</v>
      </c>
      <c r="AA2150" s="59" t="e">
        <f>HLOOKUP(F2150,'HY Financials'!$4:$4,1,0)</f>
        <v>#N/A</v>
      </c>
    </row>
    <row r="2151" spans="1:28">
      <c r="A2151" s="60">
        <f>IFERROR(VLOOKUP(J2151,'TB mapping'!A:D,4,0),0)</f>
        <v>0</v>
      </c>
      <c r="B2151" s="60">
        <f>IFERROR(VLOOKUP(J2151,'TB mapping'!A:C,3,0),0)</f>
        <v>5.2</v>
      </c>
      <c r="C2151" s="60" t="str">
        <f t="shared" si="108"/>
        <v>HFT1340</v>
      </c>
      <c r="D2151" s="60" t="str">
        <f t="shared" si="109"/>
        <v>HFT1345.2</v>
      </c>
      <c r="E2151" s="54" t="s">
        <v>790</v>
      </c>
      <c r="F2151" s="54" t="s">
        <v>1301</v>
      </c>
      <c r="G2151" s="54" t="s">
        <v>1310</v>
      </c>
      <c r="H2151" s="55">
        <v>450000</v>
      </c>
      <c r="I2151" s="54" t="s">
        <v>834</v>
      </c>
      <c r="J2151" s="55">
        <v>452247</v>
      </c>
      <c r="K2151" s="55">
        <v>0</v>
      </c>
      <c r="L2151" s="54" t="s">
        <v>1346</v>
      </c>
      <c r="M2151" s="54" t="s">
        <v>793</v>
      </c>
      <c r="N2151" s="55">
        <v>0</v>
      </c>
      <c r="O2151" s="55">
        <v>593039.25</v>
      </c>
      <c r="P2151" s="55">
        <v>0</v>
      </c>
      <c r="Q2151" s="55">
        <v>0</v>
      </c>
      <c r="R2151" s="55">
        <v>0</v>
      </c>
      <c r="S2151" s="55">
        <v>593039.25</v>
      </c>
      <c r="T2151" s="55">
        <v>0</v>
      </c>
      <c r="U2151" s="55">
        <v>593039.25</v>
      </c>
      <c r="V2151" s="55">
        <v>0</v>
      </c>
      <c r="W2151" s="55">
        <v>0</v>
      </c>
      <c r="X2151" s="55">
        <v>0</v>
      </c>
      <c r="Y2151" s="55">
        <v>593039.25</v>
      </c>
      <c r="Z2151" s="61">
        <f t="shared" si="110"/>
        <v>0</v>
      </c>
      <c r="AA2151" s="59" t="e">
        <f>HLOOKUP(F2151,'HY Financials'!$4:$4,1,0)</f>
        <v>#N/A</v>
      </c>
    </row>
    <row r="2152" spans="1:28">
      <c r="A2152" s="60">
        <f>IFERROR(VLOOKUP(J2152,'TB mapping'!A:D,4,0),0)</f>
        <v>0</v>
      </c>
      <c r="B2152" s="60">
        <f>IFERROR(VLOOKUP(J2152,'TB mapping'!A:C,3,0),0)</f>
        <v>5.5</v>
      </c>
      <c r="C2152" s="60" t="str">
        <f t="shared" si="108"/>
        <v>HFT1340</v>
      </c>
      <c r="D2152" s="60" t="str">
        <f t="shared" si="109"/>
        <v>HFT1345.5</v>
      </c>
      <c r="E2152" s="54" t="s">
        <v>790</v>
      </c>
      <c r="F2152" s="54" t="s">
        <v>1301</v>
      </c>
      <c r="G2152" s="54" t="s">
        <v>1310</v>
      </c>
      <c r="H2152" s="55">
        <v>460000</v>
      </c>
      <c r="I2152" s="54" t="s">
        <v>839</v>
      </c>
      <c r="J2152" s="55">
        <v>460106</v>
      </c>
      <c r="K2152" s="55">
        <v>0</v>
      </c>
      <c r="L2152" s="54" t="s">
        <v>840</v>
      </c>
      <c r="M2152" s="54" t="s">
        <v>793</v>
      </c>
      <c r="N2152" s="55">
        <v>-355.72</v>
      </c>
      <c r="O2152" s="55">
        <v>0</v>
      </c>
      <c r="P2152" s="55">
        <v>0</v>
      </c>
      <c r="Q2152" s="55">
        <v>0</v>
      </c>
      <c r="R2152" s="55">
        <v>-355.72</v>
      </c>
      <c r="S2152" s="55">
        <v>0</v>
      </c>
      <c r="T2152" s="55">
        <v>-355.72</v>
      </c>
      <c r="U2152" s="55">
        <v>0</v>
      </c>
      <c r="V2152" s="55">
        <v>0</v>
      </c>
      <c r="W2152" s="55">
        <v>0</v>
      </c>
      <c r="X2152" s="55">
        <v>-355.72</v>
      </c>
      <c r="Y2152" s="55">
        <v>0</v>
      </c>
      <c r="Z2152" s="61">
        <f t="shared" si="110"/>
        <v>0</v>
      </c>
      <c r="AA2152" s="59" t="e">
        <f>HLOOKUP(F2152,'HY Financials'!$4:$4,1,0)</f>
        <v>#N/A</v>
      </c>
    </row>
    <row r="2153" spans="1:28">
      <c r="A2153" s="60">
        <f>IFERROR(VLOOKUP(J2153,'TB mapping'!A:D,4,0),0)</f>
        <v>0</v>
      </c>
      <c r="B2153" s="60">
        <f>IFERROR(VLOOKUP(J2153,'TB mapping'!A:C,3,0),0)</f>
        <v>5.5</v>
      </c>
      <c r="C2153" s="60" t="str">
        <f t="shared" si="108"/>
        <v>HFT1340</v>
      </c>
      <c r="D2153" s="60" t="str">
        <f t="shared" si="109"/>
        <v>HFT1345.5</v>
      </c>
      <c r="E2153" s="54" t="s">
        <v>790</v>
      </c>
      <c r="F2153" s="54" t="s">
        <v>1301</v>
      </c>
      <c r="G2153" s="54" t="s">
        <v>1310</v>
      </c>
      <c r="H2153" s="55">
        <v>460000</v>
      </c>
      <c r="I2153" s="54" t="s">
        <v>839</v>
      </c>
      <c r="J2153" s="55">
        <v>460108</v>
      </c>
      <c r="K2153" s="55">
        <v>0</v>
      </c>
      <c r="L2153" s="54" t="s">
        <v>841</v>
      </c>
      <c r="M2153" s="54" t="s">
        <v>793</v>
      </c>
      <c r="N2153" s="55">
        <v>-3.23</v>
      </c>
      <c r="O2153" s="55">
        <v>0</v>
      </c>
      <c r="P2153" s="55">
        <v>0</v>
      </c>
      <c r="Q2153" s="55">
        <v>0</v>
      </c>
      <c r="R2153" s="55">
        <v>-3.23</v>
      </c>
      <c r="S2153" s="55">
        <v>0</v>
      </c>
      <c r="T2153" s="55">
        <v>-3.23</v>
      </c>
      <c r="U2153" s="55">
        <v>0</v>
      </c>
      <c r="V2153" s="55">
        <v>0</v>
      </c>
      <c r="W2153" s="55">
        <v>0</v>
      </c>
      <c r="X2153" s="55">
        <v>-3.23</v>
      </c>
      <c r="Y2153" s="55">
        <v>0</v>
      </c>
      <c r="Z2153" s="61">
        <f t="shared" si="110"/>
        <v>0</v>
      </c>
      <c r="AA2153" s="59" t="e">
        <f>HLOOKUP(F2153,'HY Financials'!$4:$4,1,0)</f>
        <v>#N/A</v>
      </c>
    </row>
    <row r="2154" spans="1:28">
      <c r="A2154" s="60">
        <f>IFERROR(VLOOKUP(J2154,'TB mapping'!A:D,4,0),0)</f>
        <v>0</v>
      </c>
      <c r="B2154" s="60">
        <f>IFERROR(VLOOKUP(J2154,'TB mapping'!A:C,3,0),0)</f>
        <v>5.5</v>
      </c>
      <c r="C2154" s="60" t="str">
        <f t="shared" si="108"/>
        <v>HFT1340</v>
      </c>
      <c r="D2154" s="60" t="str">
        <f t="shared" si="109"/>
        <v>HFT1345.5</v>
      </c>
      <c r="E2154" s="54" t="s">
        <v>790</v>
      </c>
      <c r="F2154" s="54" t="s">
        <v>1301</v>
      </c>
      <c r="G2154" s="54" t="s">
        <v>1310</v>
      </c>
      <c r="H2154" s="55">
        <v>460000</v>
      </c>
      <c r="I2154" s="54" t="s">
        <v>839</v>
      </c>
      <c r="J2154" s="55">
        <v>460143</v>
      </c>
      <c r="K2154" s="55">
        <v>0</v>
      </c>
      <c r="L2154" s="54" t="s">
        <v>1002</v>
      </c>
      <c r="M2154" s="54" t="s">
        <v>793</v>
      </c>
      <c r="N2154" s="55">
        <v>0</v>
      </c>
      <c r="O2154" s="55">
        <v>358.66</v>
      </c>
      <c r="P2154" s="55">
        <v>0</v>
      </c>
      <c r="Q2154" s="55">
        <v>0</v>
      </c>
      <c r="R2154" s="55">
        <v>0</v>
      </c>
      <c r="S2154" s="55">
        <v>358.66</v>
      </c>
      <c r="T2154" s="55">
        <v>0</v>
      </c>
      <c r="U2154" s="55">
        <v>358.66</v>
      </c>
      <c r="V2154" s="55">
        <v>0</v>
      </c>
      <c r="W2154" s="55">
        <v>0</v>
      </c>
      <c r="X2154" s="55">
        <v>0</v>
      </c>
      <c r="Y2154" s="55">
        <v>358.66</v>
      </c>
      <c r="Z2154" s="61">
        <f t="shared" si="110"/>
        <v>0</v>
      </c>
      <c r="AA2154" s="59" t="e">
        <f>HLOOKUP(F2154,'HY Financials'!$4:$4,1,0)</f>
        <v>#N/A</v>
      </c>
    </row>
    <row r="2155" spans="1:28">
      <c r="A2155" s="60">
        <f>IFERROR(VLOOKUP(J2155,'TB mapping'!A:D,4,0),0)</f>
        <v>0</v>
      </c>
      <c r="B2155" s="60">
        <f>IFERROR(VLOOKUP(J2155,'TB mapping'!A:C,3,0),0)</f>
        <v>5.5</v>
      </c>
      <c r="C2155" s="60" t="str">
        <f t="shared" si="108"/>
        <v>HFT1340</v>
      </c>
      <c r="D2155" s="60" t="str">
        <f t="shared" si="109"/>
        <v>HFT1345.5</v>
      </c>
      <c r="E2155" s="54" t="s">
        <v>790</v>
      </c>
      <c r="F2155" s="54" t="s">
        <v>1301</v>
      </c>
      <c r="G2155" s="54" t="s">
        <v>1310</v>
      </c>
      <c r="H2155" s="55">
        <v>460000</v>
      </c>
      <c r="I2155" s="54" t="s">
        <v>839</v>
      </c>
      <c r="J2155" s="55">
        <v>460144</v>
      </c>
      <c r="K2155" s="55">
        <v>0</v>
      </c>
      <c r="L2155" s="54" t="s">
        <v>1067</v>
      </c>
      <c r="M2155" s="54" t="s">
        <v>793</v>
      </c>
      <c r="N2155" s="55">
        <v>0</v>
      </c>
      <c r="O2155" s="55">
        <v>0.28999999999999998</v>
      </c>
      <c r="P2155" s="55">
        <v>0</v>
      </c>
      <c r="Q2155" s="55">
        <v>0</v>
      </c>
      <c r="R2155" s="55">
        <v>0</v>
      </c>
      <c r="S2155" s="55">
        <v>0.28999999999999998</v>
      </c>
      <c r="T2155" s="55">
        <v>0</v>
      </c>
      <c r="U2155" s="55">
        <v>0.28999999999999998</v>
      </c>
      <c r="V2155" s="55">
        <v>0</v>
      </c>
      <c r="W2155" s="55">
        <v>0</v>
      </c>
      <c r="X2155" s="55">
        <v>0</v>
      </c>
      <c r="Y2155" s="55">
        <v>0.28999999999999998</v>
      </c>
      <c r="Z2155" s="61">
        <f t="shared" si="110"/>
        <v>0</v>
      </c>
      <c r="AA2155" s="59" t="e">
        <f>HLOOKUP(F2155,'HY Financials'!$4:$4,1,0)</f>
        <v>#N/A</v>
      </c>
    </row>
    <row r="2156" spans="1:28">
      <c r="A2156" s="60">
        <f>IFERROR(VLOOKUP(J2156,'TB mapping'!A:D,4,0),0)</f>
        <v>0</v>
      </c>
      <c r="B2156" s="60">
        <f>IFERROR(VLOOKUP(J2156,'TB mapping'!A:C,3,0),0)</f>
        <v>5.3</v>
      </c>
      <c r="C2156" s="60" t="str">
        <f t="shared" si="108"/>
        <v>HFT1340</v>
      </c>
      <c r="D2156" s="60" t="str">
        <f t="shared" si="109"/>
        <v>HFT1345.3</v>
      </c>
      <c r="E2156" s="54" t="s">
        <v>790</v>
      </c>
      <c r="F2156" s="54" t="s">
        <v>1301</v>
      </c>
      <c r="G2156" s="54" t="s">
        <v>1310</v>
      </c>
      <c r="H2156" s="55">
        <v>510000</v>
      </c>
      <c r="I2156" s="54" t="s">
        <v>842</v>
      </c>
      <c r="J2156" s="55">
        <v>512120</v>
      </c>
      <c r="K2156" s="55">
        <v>0</v>
      </c>
      <c r="L2156" s="54" t="s">
        <v>843</v>
      </c>
      <c r="M2156" s="54" t="s">
        <v>793</v>
      </c>
      <c r="N2156" s="55">
        <v>-14269367.33</v>
      </c>
      <c r="O2156" s="55">
        <v>0</v>
      </c>
      <c r="P2156" s="55">
        <v>0</v>
      </c>
      <c r="Q2156" s="55">
        <v>0</v>
      </c>
      <c r="R2156" s="55">
        <v>-14269367.33</v>
      </c>
      <c r="S2156" s="55">
        <v>0</v>
      </c>
      <c r="T2156" s="55">
        <v>-14269367.33</v>
      </c>
      <c r="U2156" s="55">
        <v>0</v>
      </c>
      <c r="V2156" s="55">
        <v>0</v>
      </c>
      <c r="W2156" s="55">
        <v>0</v>
      </c>
      <c r="X2156" s="55">
        <v>-14269367.33</v>
      </c>
      <c r="Y2156" s="55">
        <v>0</v>
      </c>
      <c r="Z2156" s="61">
        <f t="shared" si="110"/>
        <v>0</v>
      </c>
      <c r="AA2156" s="59" t="e">
        <f>HLOOKUP(F2156,'HY Financials'!$4:$4,1,0)</f>
        <v>#N/A</v>
      </c>
    </row>
    <row r="2157" spans="1:28">
      <c r="A2157" s="60">
        <f>IFERROR(VLOOKUP(J2157,'TB mapping'!A:D,4,0),0)</f>
        <v>0</v>
      </c>
      <c r="B2157" s="60">
        <f>IFERROR(VLOOKUP(J2157,'TB mapping'!A:C,3,0),0)</f>
        <v>5.3</v>
      </c>
      <c r="C2157" s="60" t="str">
        <f t="shared" si="108"/>
        <v>HFT1340</v>
      </c>
      <c r="D2157" s="60" t="str">
        <f t="shared" si="109"/>
        <v>HFT1345.3</v>
      </c>
      <c r="E2157" s="54" t="s">
        <v>790</v>
      </c>
      <c r="F2157" s="54" t="s">
        <v>1301</v>
      </c>
      <c r="G2157" s="54" t="s">
        <v>1310</v>
      </c>
      <c r="H2157" s="55">
        <v>510000</v>
      </c>
      <c r="I2157" s="54" t="s">
        <v>842</v>
      </c>
      <c r="J2157" s="55">
        <v>512247</v>
      </c>
      <c r="K2157" s="55">
        <v>0</v>
      </c>
      <c r="L2157" s="54" t="s">
        <v>1348</v>
      </c>
      <c r="M2157" s="54" t="s">
        <v>793</v>
      </c>
      <c r="N2157" s="55">
        <v>0</v>
      </c>
      <c r="O2157" s="55">
        <v>1018.0400000000002</v>
      </c>
      <c r="P2157" s="55">
        <v>0</v>
      </c>
      <c r="Q2157" s="55">
        <v>0</v>
      </c>
      <c r="R2157" s="55">
        <v>0</v>
      </c>
      <c r="S2157" s="55">
        <v>1018.0400000000002</v>
      </c>
      <c r="T2157" s="55">
        <v>0</v>
      </c>
      <c r="U2157" s="55">
        <v>1018.0400000000002</v>
      </c>
      <c r="V2157" s="55">
        <v>0</v>
      </c>
      <c r="W2157" s="55">
        <v>0</v>
      </c>
      <c r="X2157" s="55">
        <v>0</v>
      </c>
      <c r="Y2157" s="55">
        <v>1018.0400000000002</v>
      </c>
      <c r="Z2157" s="61">
        <f t="shared" si="110"/>
        <v>0</v>
      </c>
      <c r="AA2157" s="59" t="e">
        <f>HLOOKUP(F2157,'HY Financials'!$4:$4,1,0)</f>
        <v>#N/A</v>
      </c>
    </row>
    <row r="2158" spans="1:28">
      <c r="A2158" s="60">
        <f>IFERROR(VLOOKUP(J2158,'TB mapping'!A:D,4,0),0)</f>
        <v>0</v>
      </c>
      <c r="B2158" s="60">
        <f>IFERROR(VLOOKUP(J2158,'TB mapping'!A:C,3,0),0)</f>
        <v>6.4</v>
      </c>
      <c r="C2158" s="60" t="str">
        <f t="shared" si="108"/>
        <v>HFT1340</v>
      </c>
      <c r="D2158" s="60" t="str">
        <f t="shared" si="109"/>
        <v>HFT1346.4</v>
      </c>
      <c r="E2158" s="54" t="s">
        <v>790</v>
      </c>
      <c r="F2158" s="54" t="s">
        <v>1301</v>
      </c>
      <c r="G2158" s="54" t="s">
        <v>1310</v>
      </c>
      <c r="H2158" s="55">
        <v>550000</v>
      </c>
      <c r="I2158" s="54" t="s">
        <v>846</v>
      </c>
      <c r="J2158" s="392">
        <v>553107</v>
      </c>
      <c r="K2158" s="55">
        <v>0</v>
      </c>
      <c r="L2158" s="54" t="s">
        <v>847</v>
      </c>
      <c r="M2158" s="54" t="s">
        <v>793</v>
      </c>
      <c r="N2158" s="55">
        <v>-11972.74</v>
      </c>
      <c r="O2158" s="55">
        <v>0</v>
      </c>
      <c r="P2158" s="55">
        <v>0</v>
      </c>
      <c r="Q2158" s="55">
        <v>0</v>
      </c>
      <c r="R2158" s="55">
        <v>-11972.74</v>
      </c>
      <c r="S2158" s="55">
        <v>0</v>
      </c>
      <c r="T2158" s="55">
        <v>-11972.74</v>
      </c>
      <c r="U2158" s="55">
        <v>0</v>
      </c>
      <c r="V2158" s="55">
        <v>0</v>
      </c>
      <c r="W2158" s="55">
        <v>0</v>
      </c>
      <c r="X2158" s="55">
        <v>-11972.74</v>
      </c>
      <c r="Y2158" s="55">
        <v>0</v>
      </c>
      <c r="Z2158" s="61">
        <f t="shared" si="110"/>
        <v>0</v>
      </c>
      <c r="AA2158" s="59" t="e">
        <f>HLOOKUP(F2158,'HY Financials'!$4:$4,1,0)</f>
        <v>#N/A</v>
      </c>
    </row>
    <row r="2159" spans="1:28">
      <c r="A2159" s="60">
        <f>IFERROR(VLOOKUP(J2159,'TB mapping'!A:D,4,0),0)</f>
        <v>0</v>
      </c>
      <c r="B2159" s="60">
        <f>IFERROR(VLOOKUP(J2159,'TB mapping'!A:C,3,0),0)</f>
        <v>6.4</v>
      </c>
      <c r="C2159" s="60" t="str">
        <f t="shared" si="108"/>
        <v>HFT1340</v>
      </c>
      <c r="D2159" s="60" t="str">
        <f t="shared" si="109"/>
        <v>HFT1346.4</v>
      </c>
      <c r="E2159" s="54" t="s">
        <v>790</v>
      </c>
      <c r="F2159" s="54" t="s">
        <v>1301</v>
      </c>
      <c r="G2159" s="54" t="s">
        <v>1310</v>
      </c>
      <c r="H2159" s="55">
        <v>550000</v>
      </c>
      <c r="I2159" s="54" t="s">
        <v>846</v>
      </c>
      <c r="J2159" s="392">
        <v>553117</v>
      </c>
      <c r="K2159" s="55">
        <v>0</v>
      </c>
      <c r="L2159" s="54" t="s">
        <v>848</v>
      </c>
      <c r="M2159" s="54" t="s">
        <v>793</v>
      </c>
      <c r="N2159" s="55">
        <v>-4348.68</v>
      </c>
      <c r="O2159" s="55">
        <v>0</v>
      </c>
      <c r="P2159" s="55">
        <v>0</v>
      </c>
      <c r="Q2159" s="55">
        <v>0</v>
      </c>
      <c r="R2159" s="55">
        <v>-4348.68</v>
      </c>
      <c r="S2159" s="55">
        <v>0</v>
      </c>
      <c r="T2159" s="55">
        <v>-4348.68</v>
      </c>
      <c r="U2159" s="55">
        <v>0</v>
      </c>
      <c r="V2159" s="55">
        <v>0</v>
      </c>
      <c r="W2159" s="55">
        <v>0</v>
      </c>
      <c r="X2159" s="55">
        <v>-4348.68</v>
      </c>
      <c r="Y2159" s="55">
        <v>0</v>
      </c>
      <c r="Z2159" s="61">
        <f t="shared" si="110"/>
        <v>0</v>
      </c>
      <c r="AA2159" s="59" t="e">
        <f>HLOOKUP(F2159,'HY Financials'!$4:$4,1,0)</f>
        <v>#N/A</v>
      </c>
    </row>
    <row r="2160" spans="1:28">
      <c r="A2160" s="60">
        <f>IFERROR(VLOOKUP(J2160,'TB mapping'!A:D,4,0),0)</f>
        <v>0</v>
      </c>
      <c r="B2160" s="60">
        <f>IFERROR(VLOOKUP(J2160,'TB mapping'!A:C,3,0),0)</f>
        <v>6.4</v>
      </c>
      <c r="C2160" s="60" t="str">
        <f t="shared" si="108"/>
        <v>HFT1340</v>
      </c>
      <c r="D2160" s="60" t="str">
        <f t="shared" si="109"/>
        <v>HFT1346.4</v>
      </c>
      <c r="E2160" s="54" t="s">
        <v>790</v>
      </c>
      <c r="F2160" s="54" t="s">
        <v>1301</v>
      </c>
      <c r="G2160" s="54" t="s">
        <v>1310</v>
      </c>
      <c r="H2160" s="55">
        <v>550000</v>
      </c>
      <c r="I2160" s="54" t="s">
        <v>846</v>
      </c>
      <c r="J2160" s="392">
        <v>553129</v>
      </c>
      <c r="K2160" s="55">
        <v>0</v>
      </c>
      <c r="L2160" s="54" t="s">
        <v>849</v>
      </c>
      <c r="M2160" s="54" t="s">
        <v>793</v>
      </c>
      <c r="N2160" s="55">
        <v>-46625.41</v>
      </c>
      <c r="O2160" s="55">
        <v>0</v>
      </c>
      <c r="P2160" s="55">
        <v>0</v>
      </c>
      <c r="Q2160" s="55">
        <v>0</v>
      </c>
      <c r="R2160" s="55">
        <v>-46625.41</v>
      </c>
      <c r="S2160" s="55">
        <v>0</v>
      </c>
      <c r="T2160" s="55">
        <v>-46625.41</v>
      </c>
      <c r="U2160" s="55">
        <v>0</v>
      </c>
      <c r="V2160" s="55">
        <v>0</v>
      </c>
      <c r="W2160" s="55">
        <v>0</v>
      </c>
      <c r="X2160" s="55">
        <v>-46625.41</v>
      </c>
      <c r="Y2160" s="55">
        <v>0</v>
      </c>
      <c r="Z2160" s="61">
        <f t="shared" si="110"/>
        <v>0</v>
      </c>
      <c r="AA2160" s="59" t="e">
        <f>HLOOKUP(F2160,'HY Financials'!$4:$4,1,0)</f>
        <v>#N/A</v>
      </c>
    </row>
    <row r="2161" spans="1:27">
      <c r="A2161" s="60">
        <f>IFERROR(VLOOKUP(J2161,'TB mapping'!A:D,4,0),0)</f>
        <v>0</v>
      </c>
      <c r="B2161" s="60">
        <f>IFERROR(VLOOKUP(J2161,'TB mapping'!A:C,3,0),0)</f>
        <v>6.4</v>
      </c>
      <c r="C2161" s="60" t="str">
        <f t="shared" si="108"/>
        <v>HFT1340</v>
      </c>
      <c r="D2161" s="60" t="str">
        <f t="shared" si="109"/>
        <v>HFT1346.4</v>
      </c>
      <c r="E2161" s="54" t="s">
        <v>790</v>
      </c>
      <c r="F2161" s="54" t="s">
        <v>1301</v>
      </c>
      <c r="G2161" s="54" t="s">
        <v>1310</v>
      </c>
      <c r="H2161" s="55">
        <v>550000</v>
      </c>
      <c r="I2161" s="54" t="s">
        <v>846</v>
      </c>
      <c r="J2161" s="392">
        <v>553171</v>
      </c>
      <c r="K2161" s="55">
        <v>0</v>
      </c>
      <c r="L2161" s="54" t="s">
        <v>850</v>
      </c>
      <c r="M2161" s="54" t="s">
        <v>793</v>
      </c>
      <c r="N2161" s="55">
        <v>-85811.53</v>
      </c>
      <c r="O2161" s="55">
        <v>0</v>
      </c>
      <c r="P2161" s="55">
        <v>0</v>
      </c>
      <c r="Q2161" s="55">
        <v>0</v>
      </c>
      <c r="R2161" s="55">
        <v>-85811.53</v>
      </c>
      <c r="S2161" s="55">
        <v>0</v>
      </c>
      <c r="T2161" s="55">
        <v>-85811.53</v>
      </c>
      <c r="U2161" s="55">
        <v>0</v>
      </c>
      <c r="V2161" s="55">
        <v>0</v>
      </c>
      <c r="W2161" s="55">
        <v>0</v>
      </c>
      <c r="X2161" s="55">
        <v>-85811.53</v>
      </c>
      <c r="Y2161" s="55">
        <v>0</v>
      </c>
      <c r="Z2161" s="61">
        <f t="shared" si="110"/>
        <v>0</v>
      </c>
      <c r="AA2161" s="59" t="e">
        <f>HLOOKUP(F2161,'HY Financials'!$4:$4,1,0)</f>
        <v>#N/A</v>
      </c>
    </row>
    <row r="2162" spans="1:27">
      <c r="A2162" s="60">
        <f>IFERROR(VLOOKUP(J2162,'TB mapping'!A:D,4,0),0)</f>
        <v>0</v>
      </c>
      <c r="B2162" s="60">
        <f>IFERROR(VLOOKUP(J2162,'TB mapping'!A:C,3,0),0)</f>
        <v>6.4</v>
      </c>
      <c r="C2162" s="60" t="str">
        <f t="shared" si="108"/>
        <v>HFT1340</v>
      </c>
      <c r="D2162" s="60" t="str">
        <f t="shared" si="109"/>
        <v>HFT1346.4</v>
      </c>
      <c r="E2162" s="54" t="s">
        <v>790</v>
      </c>
      <c r="F2162" s="54" t="s">
        <v>1301</v>
      </c>
      <c r="G2162" s="54" t="s">
        <v>1310</v>
      </c>
      <c r="H2162" s="55">
        <v>550000</v>
      </c>
      <c r="I2162" s="54" t="s">
        <v>846</v>
      </c>
      <c r="J2162" s="392">
        <v>553176</v>
      </c>
      <c r="K2162" s="55">
        <v>0</v>
      </c>
      <c r="L2162" s="54" t="s">
        <v>1486</v>
      </c>
      <c r="M2162" s="54" t="s">
        <v>793</v>
      </c>
      <c r="N2162" s="55">
        <v>-20152.43</v>
      </c>
      <c r="O2162" s="55">
        <v>0</v>
      </c>
      <c r="P2162" s="55">
        <v>0</v>
      </c>
      <c r="Q2162" s="55">
        <v>0</v>
      </c>
      <c r="R2162" s="55">
        <v>-20152.43</v>
      </c>
      <c r="S2162" s="55">
        <v>0</v>
      </c>
      <c r="T2162" s="55">
        <v>-20152.43</v>
      </c>
      <c r="U2162" s="55">
        <v>0</v>
      </c>
      <c r="V2162" s="55">
        <v>0</v>
      </c>
      <c r="W2162" s="55">
        <v>0</v>
      </c>
      <c r="X2162" s="55">
        <v>-20152.43</v>
      </c>
      <c r="Y2162" s="55">
        <v>0</v>
      </c>
      <c r="Z2162" s="61">
        <f t="shared" si="110"/>
        <v>0</v>
      </c>
      <c r="AA2162" s="59" t="e">
        <f>HLOOKUP(F2162,'HY Financials'!$4:$4,1,0)</f>
        <v>#N/A</v>
      </c>
    </row>
    <row r="2163" spans="1:27">
      <c r="A2163" s="60">
        <f>IFERROR(VLOOKUP(J2163,'TB mapping'!A:D,4,0),0)</f>
        <v>0</v>
      </c>
      <c r="B2163" s="60">
        <f>IFERROR(VLOOKUP(J2163,'TB mapping'!A:C,3,0),0)</f>
        <v>6.4</v>
      </c>
      <c r="C2163" s="60" t="str">
        <f t="shared" si="108"/>
        <v>HFT1340</v>
      </c>
      <c r="D2163" s="60" t="str">
        <f t="shared" si="109"/>
        <v>HFT1346.4</v>
      </c>
      <c r="E2163" s="54" t="s">
        <v>790</v>
      </c>
      <c r="F2163" s="54" t="s">
        <v>1301</v>
      </c>
      <c r="G2163" s="54" t="s">
        <v>1310</v>
      </c>
      <c r="H2163" s="55">
        <v>550000</v>
      </c>
      <c r="I2163" s="54" t="s">
        <v>846</v>
      </c>
      <c r="J2163" s="392">
        <v>553190</v>
      </c>
      <c r="K2163" s="55">
        <v>0</v>
      </c>
      <c r="L2163" s="54" t="s">
        <v>852</v>
      </c>
      <c r="M2163" s="54" t="s">
        <v>793</v>
      </c>
      <c r="N2163" s="55">
        <v>-101717.94</v>
      </c>
      <c r="O2163" s="55">
        <v>0</v>
      </c>
      <c r="P2163" s="55">
        <v>0</v>
      </c>
      <c r="Q2163" s="55">
        <v>19173.080000000002</v>
      </c>
      <c r="R2163" s="55">
        <v>-82544.86</v>
      </c>
      <c r="S2163" s="55">
        <v>0</v>
      </c>
      <c r="T2163" s="55">
        <v>-101717.94</v>
      </c>
      <c r="U2163" s="55">
        <v>0</v>
      </c>
      <c r="V2163" s="55">
        <v>0</v>
      </c>
      <c r="W2163" s="55">
        <v>19173.080000000002</v>
      </c>
      <c r="X2163" s="55">
        <v>-82544.86</v>
      </c>
      <c r="Y2163" s="55">
        <v>0</v>
      </c>
      <c r="Z2163" s="61">
        <f t="shared" si="110"/>
        <v>1.9173080000000002E-3</v>
      </c>
      <c r="AA2163" s="59" t="e">
        <f>HLOOKUP(F2163,'HY Financials'!$4:$4,1,0)</f>
        <v>#N/A</v>
      </c>
    </row>
    <row r="2164" spans="1:27">
      <c r="A2164" s="60">
        <f>IFERROR(VLOOKUP(J2164,'TB mapping'!A:D,4,0),0)</f>
        <v>6.1</v>
      </c>
      <c r="B2164" s="60">
        <f>IFERROR(VLOOKUP(J2164,'TB mapping'!A:C,3,0),0)</f>
        <v>6.4</v>
      </c>
      <c r="C2164" s="60" t="str">
        <f t="shared" si="108"/>
        <v>HFT1346.1</v>
      </c>
      <c r="D2164" s="60" t="str">
        <f t="shared" si="109"/>
        <v>HFT1346.4</v>
      </c>
      <c r="E2164" s="54" t="s">
        <v>790</v>
      </c>
      <c r="F2164" s="54" t="s">
        <v>1301</v>
      </c>
      <c r="G2164" s="54" t="s">
        <v>1310</v>
      </c>
      <c r="H2164" s="55">
        <v>550000</v>
      </c>
      <c r="I2164" s="54" t="s">
        <v>846</v>
      </c>
      <c r="J2164" s="392">
        <v>553202</v>
      </c>
      <c r="K2164" s="55">
        <v>0</v>
      </c>
      <c r="L2164" s="54" t="s">
        <v>853</v>
      </c>
      <c r="M2164" s="54" t="s">
        <v>793</v>
      </c>
      <c r="N2164" s="55">
        <v>-624063.05000000005</v>
      </c>
      <c r="O2164" s="55">
        <v>0</v>
      </c>
      <c r="P2164" s="55">
        <v>0</v>
      </c>
      <c r="Q2164" s="55">
        <v>0</v>
      </c>
      <c r="R2164" s="55">
        <v>-624063.05000000005</v>
      </c>
      <c r="S2164" s="55">
        <v>0</v>
      </c>
      <c r="T2164" s="55">
        <v>-624063.05000000005</v>
      </c>
      <c r="U2164" s="55">
        <v>0</v>
      </c>
      <c r="V2164" s="55">
        <v>0</v>
      </c>
      <c r="W2164" s="55">
        <v>0</v>
      </c>
      <c r="X2164" s="55">
        <v>-624063.05000000005</v>
      </c>
      <c r="Y2164" s="55">
        <v>0</v>
      </c>
      <c r="Z2164" s="61">
        <f t="shared" si="110"/>
        <v>0</v>
      </c>
      <c r="AA2164" s="59" t="e">
        <f>HLOOKUP(F2164,'HY Financials'!$4:$4,1,0)</f>
        <v>#N/A</v>
      </c>
    </row>
    <row r="2165" spans="1:27">
      <c r="A2165" s="60">
        <f>IFERROR(VLOOKUP(J2165,'TB mapping'!A:D,4,0),0)</f>
        <v>0</v>
      </c>
      <c r="B2165" s="60">
        <f>IFERROR(VLOOKUP(J2165,'TB mapping'!A:C,3,0),0)</f>
        <v>6.4</v>
      </c>
      <c r="C2165" s="60" t="str">
        <f t="shared" si="108"/>
        <v>HFT1340</v>
      </c>
      <c r="D2165" s="60" t="str">
        <f t="shared" si="109"/>
        <v>HFT1346.4</v>
      </c>
      <c r="E2165" s="54" t="s">
        <v>790</v>
      </c>
      <c r="F2165" s="54" t="s">
        <v>1301</v>
      </c>
      <c r="G2165" s="54" t="s">
        <v>1310</v>
      </c>
      <c r="H2165" s="55">
        <v>550000</v>
      </c>
      <c r="I2165" s="54" t="s">
        <v>846</v>
      </c>
      <c r="J2165" s="392">
        <v>555163</v>
      </c>
      <c r="K2165" s="55">
        <v>0</v>
      </c>
      <c r="L2165" s="54" t="s">
        <v>860</v>
      </c>
      <c r="M2165" s="54" t="s">
        <v>793</v>
      </c>
      <c r="N2165" s="55">
        <v>0</v>
      </c>
      <c r="O2165" s="55">
        <v>0</v>
      </c>
      <c r="P2165" s="55">
        <v>-19173.080000000002</v>
      </c>
      <c r="Q2165" s="55">
        <v>0</v>
      </c>
      <c r="R2165" s="55">
        <v>-19173.080000000002</v>
      </c>
      <c r="S2165" s="55">
        <v>0</v>
      </c>
      <c r="T2165" s="55">
        <v>0</v>
      </c>
      <c r="U2165" s="55">
        <v>0</v>
      </c>
      <c r="V2165" s="55">
        <v>-19173.080000000002</v>
      </c>
      <c r="W2165" s="55">
        <v>0</v>
      </c>
      <c r="X2165" s="55">
        <v>-19173.080000000002</v>
      </c>
      <c r="Y2165" s="55">
        <v>0</v>
      </c>
      <c r="Z2165" s="61">
        <f t="shared" si="110"/>
        <v>-1.9173080000000002E-3</v>
      </c>
      <c r="AA2165" s="59" t="e">
        <f>HLOOKUP(F2165,'HY Financials'!$4:$4,1,0)</f>
        <v>#N/A</v>
      </c>
    </row>
    <row r="2166" spans="1:27">
      <c r="A2166" s="60">
        <f>IFERROR(VLOOKUP(J2166,'TB mapping'!A:D,4,0),0)</f>
        <v>0</v>
      </c>
      <c r="B2166" s="60">
        <f>IFERROR(VLOOKUP(J2166,'TB mapping'!A:C,3,0),0)</f>
        <v>6.4</v>
      </c>
      <c r="C2166" s="60" t="str">
        <f t="shared" si="108"/>
        <v>HFT1340</v>
      </c>
      <c r="D2166" s="60" t="str">
        <f t="shared" si="109"/>
        <v>HFT1346.4</v>
      </c>
      <c r="E2166" s="54" t="s">
        <v>790</v>
      </c>
      <c r="F2166" s="54" t="s">
        <v>1301</v>
      </c>
      <c r="G2166" s="54" t="s">
        <v>1310</v>
      </c>
      <c r="H2166" s="55">
        <v>550000</v>
      </c>
      <c r="I2166" s="54" t="s">
        <v>846</v>
      </c>
      <c r="J2166" s="392">
        <v>555603</v>
      </c>
      <c r="K2166" s="55">
        <v>0</v>
      </c>
      <c r="L2166" s="54" t="s">
        <v>1489</v>
      </c>
      <c r="M2166" s="54" t="s">
        <v>793</v>
      </c>
      <c r="N2166" s="55">
        <v>-30636.22</v>
      </c>
      <c r="O2166" s="55">
        <v>0</v>
      </c>
      <c r="P2166" s="55">
        <v>0</v>
      </c>
      <c r="Q2166" s="55">
        <v>0</v>
      </c>
      <c r="R2166" s="55">
        <v>-30636.22</v>
      </c>
      <c r="S2166" s="55">
        <v>0</v>
      </c>
      <c r="T2166" s="55">
        <v>-30636.22</v>
      </c>
      <c r="U2166" s="55">
        <v>0</v>
      </c>
      <c r="V2166" s="55">
        <v>0</v>
      </c>
      <c r="W2166" s="55">
        <v>0</v>
      </c>
      <c r="X2166" s="55">
        <v>-30636.22</v>
      </c>
      <c r="Y2166" s="55">
        <v>0</v>
      </c>
      <c r="Z2166" s="61">
        <f t="shared" si="110"/>
        <v>0</v>
      </c>
      <c r="AA2166" s="59" t="e">
        <f>HLOOKUP(F2166,'HY Financials'!$4:$4,1,0)</f>
        <v>#N/A</v>
      </c>
    </row>
    <row r="2167" spans="1:27">
      <c r="A2167" s="60">
        <f>IFERROR(VLOOKUP(J2167,'TB mapping'!A:D,4,0),0)</f>
        <v>0</v>
      </c>
      <c r="B2167" s="60">
        <f>IFERROR(VLOOKUP(J2167,'TB mapping'!A:C,3,0),0)</f>
        <v>6.4</v>
      </c>
      <c r="C2167" s="60" t="str">
        <f t="shared" si="108"/>
        <v>HFT1340</v>
      </c>
      <c r="D2167" s="60" t="str">
        <f t="shared" si="109"/>
        <v>HFT1346.4</v>
      </c>
      <c r="E2167" s="54" t="s">
        <v>790</v>
      </c>
      <c r="F2167" s="54" t="s">
        <v>1301</v>
      </c>
      <c r="G2167" s="54" t="s">
        <v>1310</v>
      </c>
      <c r="H2167" s="55">
        <v>550000</v>
      </c>
      <c r="I2167" s="54" t="s">
        <v>846</v>
      </c>
      <c r="J2167" s="392">
        <v>555604</v>
      </c>
      <c r="K2167" s="55">
        <v>0</v>
      </c>
      <c r="L2167" s="54" t="s">
        <v>1490</v>
      </c>
      <c r="M2167" s="54" t="s">
        <v>793</v>
      </c>
      <c r="N2167" s="55">
        <v>-30636.22</v>
      </c>
      <c r="O2167" s="55">
        <v>0</v>
      </c>
      <c r="P2167" s="55">
        <v>0</v>
      </c>
      <c r="Q2167" s="55">
        <v>0</v>
      </c>
      <c r="R2167" s="55">
        <v>-30636.22</v>
      </c>
      <c r="S2167" s="55">
        <v>0</v>
      </c>
      <c r="T2167" s="55">
        <v>-30636.22</v>
      </c>
      <c r="U2167" s="55">
        <v>0</v>
      </c>
      <c r="V2167" s="55">
        <v>0</v>
      </c>
      <c r="W2167" s="55">
        <v>0</v>
      </c>
      <c r="X2167" s="55">
        <v>-30636.22</v>
      </c>
      <c r="Y2167" s="55">
        <v>0</v>
      </c>
      <c r="Z2167" s="61">
        <f t="shared" si="110"/>
        <v>0</v>
      </c>
      <c r="AA2167" s="59" t="e">
        <f>HLOOKUP(F2167,'HY Financials'!$4:$4,1,0)</f>
        <v>#N/A</v>
      </c>
    </row>
    <row r="2168" spans="1:27">
      <c r="A2168" s="60">
        <f>IFERROR(VLOOKUP(J2168,'TB mapping'!A:D,4,0),0)</f>
        <v>0</v>
      </c>
      <c r="B2168" s="60">
        <f>IFERROR(VLOOKUP(J2168,'TB mapping'!A:C,3,0),0)</f>
        <v>6.4</v>
      </c>
      <c r="C2168" s="60" t="str">
        <f t="shared" si="108"/>
        <v>HFT1340</v>
      </c>
      <c r="D2168" s="60" t="str">
        <f t="shared" si="109"/>
        <v>HFT1346.4</v>
      </c>
      <c r="E2168" s="54" t="s">
        <v>790</v>
      </c>
      <c r="F2168" s="54" t="s">
        <v>1301</v>
      </c>
      <c r="G2168" s="54" t="s">
        <v>1310</v>
      </c>
      <c r="H2168" s="55">
        <v>550000</v>
      </c>
      <c r="I2168" s="54" t="s">
        <v>846</v>
      </c>
      <c r="J2168" s="392">
        <v>556653</v>
      </c>
      <c r="K2168" s="55">
        <v>0</v>
      </c>
      <c r="L2168" s="54" t="s">
        <v>2073</v>
      </c>
      <c r="M2168" s="54" t="s">
        <v>793</v>
      </c>
      <c r="N2168" s="55">
        <v>-5612.72</v>
      </c>
      <c r="O2168" s="55">
        <v>0</v>
      </c>
      <c r="P2168" s="55">
        <v>0</v>
      </c>
      <c r="Q2168" s="55">
        <v>0</v>
      </c>
      <c r="R2168" s="55">
        <v>-5612.72</v>
      </c>
      <c r="S2168" s="55">
        <v>0</v>
      </c>
      <c r="T2168" s="55">
        <v>-5612.72</v>
      </c>
      <c r="U2168" s="55">
        <v>0</v>
      </c>
      <c r="V2168" s="55">
        <v>0</v>
      </c>
      <c r="W2168" s="55">
        <v>0</v>
      </c>
      <c r="X2168" s="55">
        <v>-5612.72</v>
      </c>
      <c r="Y2168" s="55">
        <v>0</v>
      </c>
      <c r="Z2168" s="61">
        <f t="shared" si="110"/>
        <v>0</v>
      </c>
      <c r="AA2168" s="59" t="e">
        <f>HLOOKUP(F2168,'HY Financials'!$4:$4,1,0)</f>
        <v>#N/A</v>
      </c>
    </row>
    <row r="2169" spans="1:27">
      <c r="A2169" s="60">
        <f>IFERROR(VLOOKUP(J2169,'TB mapping'!A:D,4,0),0)</f>
        <v>6.2</v>
      </c>
      <c r="B2169" s="60">
        <f>IFERROR(VLOOKUP(J2169,'TB mapping'!A:C,3,0),0)</f>
        <v>6.4</v>
      </c>
      <c r="C2169" s="60" t="str">
        <f t="shared" si="108"/>
        <v>HFT1346.2</v>
      </c>
      <c r="D2169" s="60" t="str">
        <f t="shared" si="109"/>
        <v>HFT1346.4</v>
      </c>
      <c r="E2169" s="54" t="s">
        <v>790</v>
      </c>
      <c r="F2169" s="54" t="s">
        <v>1301</v>
      </c>
      <c r="G2169" s="54" t="s">
        <v>1310</v>
      </c>
      <c r="H2169" s="55">
        <v>555100</v>
      </c>
      <c r="I2169" s="54" t="s">
        <v>863</v>
      </c>
      <c r="J2169" s="392">
        <v>555526</v>
      </c>
      <c r="K2169" s="55">
        <v>0</v>
      </c>
      <c r="L2169" s="54" t="s">
        <v>1492</v>
      </c>
      <c r="M2169" s="54" t="s">
        <v>793</v>
      </c>
      <c r="N2169" s="55">
        <v>-340399.81</v>
      </c>
      <c r="O2169" s="55">
        <v>0</v>
      </c>
      <c r="P2169" s="55">
        <v>0</v>
      </c>
      <c r="Q2169" s="55">
        <v>0</v>
      </c>
      <c r="R2169" s="55">
        <v>-340399.81</v>
      </c>
      <c r="S2169" s="55">
        <v>0</v>
      </c>
      <c r="T2169" s="55">
        <v>-340399.81</v>
      </c>
      <c r="U2169" s="55">
        <v>0</v>
      </c>
      <c r="V2169" s="55">
        <v>0</v>
      </c>
      <c r="W2169" s="55">
        <v>0</v>
      </c>
      <c r="X2169" s="55">
        <v>-340399.81</v>
      </c>
      <c r="Y2169" s="55">
        <v>0</v>
      </c>
      <c r="Z2169" s="61">
        <f t="shared" si="110"/>
        <v>0</v>
      </c>
      <c r="AA2169" s="59" t="e">
        <f>HLOOKUP(F2169,'HY Financials'!$4:$4,1,0)</f>
        <v>#N/A</v>
      </c>
    </row>
    <row r="2170" spans="1:27">
      <c r="A2170" s="60">
        <f>IFERROR(VLOOKUP(J2170,'TB mapping'!A:D,4,0),0)</f>
        <v>0</v>
      </c>
      <c r="B2170" s="60" t="str">
        <f>IFERROR(VLOOKUP(J2170,'TB mapping'!A:C,3,0),0)</f>
        <v>ignore</v>
      </c>
      <c r="C2170" s="60" t="str">
        <f t="shared" si="108"/>
        <v>HFT1340</v>
      </c>
      <c r="D2170" s="60" t="str">
        <f t="shared" si="109"/>
        <v>HFT134ignore</v>
      </c>
      <c r="E2170" s="54" t="s">
        <v>790</v>
      </c>
      <c r="F2170" s="54" t="s">
        <v>1301</v>
      </c>
      <c r="G2170" s="54" t="s">
        <v>1310</v>
      </c>
      <c r="H2170" s="55">
        <v>555300</v>
      </c>
      <c r="I2170" s="54" t="s">
        <v>951</v>
      </c>
      <c r="J2170" s="55">
        <v>553300</v>
      </c>
      <c r="K2170" s="55">
        <v>0</v>
      </c>
      <c r="L2170" s="54" t="s">
        <v>1072</v>
      </c>
      <c r="M2170" s="54" t="s">
        <v>793</v>
      </c>
      <c r="N2170" s="55">
        <v>-280330.73</v>
      </c>
      <c r="O2170" s="55">
        <v>0</v>
      </c>
      <c r="P2170" s="55">
        <v>0</v>
      </c>
      <c r="Q2170" s="55">
        <v>0</v>
      </c>
      <c r="R2170" s="55">
        <v>-280330.73</v>
      </c>
      <c r="S2170" s="55">
        <v>0</v>
      </c>
      <c r="T2170" s="55">
        <v>-280330.73</v>
      </c>
      <c r="U2170" s="55">
        <v>0</v>
      </c>
      <c r="V2170" s="55">
        <v>0</v>
      </c>
      <c r="W2170" s="55">
        <v>0</v>
      </c>
      <c r="X2170" s="55">
        <v>-280330.73</v>
      </c>
      <c r="Y2170" s="55">
        <v>0</v>
      </c>
      <c r="Z2170" s="61">
        <f t="shared" si="110"/>
        <v>0</v>
      </c>
      <c r="AA2170" s="59" t="e">
        <f>HLOOKUP(F2170,'HY Financials'!$4:$4,1,0)</f>
        <v>#N/A</v>
      </c>
    </row>
    <row r="2171" spans="1:27">
      <c r="A2171" s="60">
        <f>IFERROR(VLOOKUP(J2171,'TB mapping'!A:D,4,0),0)</f>
        <v>0</v>
      </c>
      <c r="B2171" s="60" t="str">
        <f>IFERROR(VLOOKUP(J2171,'TB mapping'!A:C,3,0),0)</f>
        <v>ignore</v>
      </c>
      <c r="C2171" s="60" t="str">
        <f t="shared" si="108"/>
        <v>HFT1340</v>
      </c>
      <c r="D2171" s="60" t="str">
        <f t="shared" si="109"/>
        <v>HFT134ignore</v>
      </c>
      <c r="E2171" s="54" t="s">
        <v>790</v>
      </c>
      <c r="F2171" s="54" t="s">
        <v>1301</v>
      </c>
      <c r="G2171" s="54" t="s">
        <v>1310</v>
      </c>
      <c r="H2171" s="55">
        <v>555300</v>
      </c>
      <c r="I2171" s="54" t="s">
        <v>951</v>
      </c>
      <c r="J2171" s="55">
        <v>554346</v>
      </c>
      <c r="K2171" s="55">
        <v>0</v>
      </c>
      <c r="L2171" s="54" t="s">
        <v>1073</v>
      </c>
      <c r="M2171" s="54" t="s">
        <v>793</v>
      </c>
      <c r="N2171" s="55">
        <v>-1141.8399999999999</v>
      </c>
      <c r="O2171" s="55">
        <v>0</v>
      </c>
      <c r="P2171" s="55">
        <v>0</v>
      </c>
      <c r="Q2171" s="55">
        <v>0</v>
      </c>
      <c r="R2171" s="55">
        <v>-1141.8399999999999</v>
      </c>
      <c r="S2171" s="55">
        <v>0</v>
      </c>
      <c r="T2171" s="55">
        <v>-1141.8399999999999</v>
      </c>
      <c r="U2171" s="55">
        <v>0</v>
      </c>
      <c r="V2171" s="55">
        <v>0</v>
      </c>
      <c r="W2171" s="55">
        <v>0</v>
      </c>
      <c r="X2171" s="55">
        <v>-1141.8399999999999</v>
      </c>
      <c r="Y2171" s="55">
        <v>0</v>
      </c>
      <c r="Z2171" s="61">
        <f t="shared" si="110"/>
        <v>0</v>
      </c>
      <c r="AA2171" s="59" t="e">
        <f>HLOOKUP(F2171,'HY Financials'!$4:$4,1,0)</f>
        <v>#N/A</v>
      </c>
    </row>
    <row r="2172" spans="1:27">
      <c r="A2172" s="60" t="str">
        <f>IFERROR(VLOOKUP(J2172,'TB mapping'!A:D,4,0),0)</f>
        <v>Ignore</v>
      </c>
      <c r="B2172" s="60" t="str">
        <f>IFERROR(VLOOKUP(J2172,'TB mapping'!A:C,3,0),0)</f>
        <v>Ignore</v>
      </c>
      <c r="C2172" s="60" t="str">
        <f t="shared" si="108"/>
        <v>HFT135Ignore</v>
      </c>
      <c r="D2172" s="60" t="str">
        <f t="shared" si="109"/>
        <v>HFT135Ignore</v>
      </c>
      <c r="E2172" s="54" t="s">
        <v>790</v>
      </c>
      <c r="F2172" s="54" t="s">
        <v>1302</v>
      </c>
      <c r="G2172" s="54" t="s">
        <v>1311</v>
      </c>
      <c r="H2172" s="55">
        <v>132000</v>
      </c>
      <c r="I2172" s="54" t="s">
        <v>797</v>
      </c>
      <c r="J2172" s="55">
        <v>132121</v>
      </c>
      <c r="K2172" s="55">
        <v>0</v>
      </c>
      <c r="L2172" s="54" t="s">
        <v>990</v>
      </c>
      <c r="M2172" s="54" t="s">
        <v>793</v>
      </c>
      <c r="N2172" s="55">
        <v>-1</v>
      </c>
      <c r="O2172" s="55">
        <v>0</v>
      </c>
      <c r="P2172" s="55">
        <v>0</v>
      </c>
      <c r="Q2172" s="55">
        <v>0</v>
      </c>
      <c r="R2172" s="55">
        <v>-1</v>
      </c>
      <c r="S2172" s="55">
        <v>0</v>
      </c>
      <c r="T2172" s="55">
        <v>-1</v>
      </c>
      <c r="U2172" s="55">
        <v>0</v>
      </c>
      <c r="V2172" s="55">
        <v>0</v>
      </c>
      <c r="W2172" s="55">
        <v>0</v>
      </c>
      <c r="X2172" s="55">
        <v>-1</v>
      </c>
      <c r="Y2172" s="55">
        <v>0</v>
      </c>
      <c r="Z2172" s="61">
        <f t="shared" si="110"/>
        <v>0</v>
      </c>
      <c r="AA2172" s="59" t="e">
        <f>HLOOKUP(F2172,'HY Financials'!$4:$4,1,0)</f>
        <v>#N/A</v>
      </c>
    </row>
    <row r="2173" spans="1:27">
      <c r="A2173" s="60" t="str">
        <f>IFERROR(VLOOKUP(J2173,'TB mapping'!A:D,4,0),0)</f>
        <v>Ignore</v>
      </c>
      <c r="B2173" s="60" t="str">
        <f>IFERROR(VLOOKUP(J2173,'TB mapping'!A:C,3,0),0)</f>
        <v>Ignore</v>
      </c>
      <c r="C2173" s="60" t="str">
        <f t="shared" si="108"/>
        <v>HFT135Ignore</v>
      </c>
      <c r="D2173" s="60" t="str">
        <f t="shared" si="109"/>
        <v>HFT135Ignore</v>
      </c>
      <c r="E2173" s="54" t="s">
        <v>790</v>
      </c>
      <c r="F2173" s="54" t="s">
        <v>1302</v>
      </c>
      <c r="G2173" s="54" t="s">
        <v>1311</v>
      </c>
      <c r="H2173" s="55">
        <v>132000</v>
      </c>
      <c r="I2173" s="54" t="s">
        <v>797</v>
      </c>
      <c r="J2173" s="55">
        <v>132160</v>
      </c>
      <c r="K2173" s="55">
        <v>0</v>
      </c>
      <c r="L2173" s="54" t="s">
        <v>885</v>
      </c>
      <c r="M2173" s="54" t="s">
        <v>793</v>
      </c>
      <c r="N2173" s="55">
        <v>-0.98</v>
      </c>
      <c r="O2173" s="55">
        <v>0</v>
      </c>
      <c r="P2173" s="55">
        <v>0</v>
      </c>
      <c r="Q2173" s="55">
        <v>0</v>
      </c>
      <c r="R2173" s="55">
        <v>-0.98</v>
      </c>
      <c r="S2173" s="55">
        <v>0</v>
      </c>
      <c r="T2173" s="55">
        <v>-0.98</v>
      </c>
      <c r="U2173" s="55">
        <v>0</v>
      </c>
      <c r="V2173" s="55">
        <v>0</v>
      </c>
      <c r="W2173" s="55">
        <v>0</v>
      </c>
      <c r="X2173" s="55">
        <v>-0.98</v>
      </c>
      <c r="Y2173" s="55">
        <v>0</v>
      </c>
      <c r="Z2173" s="61">
        <f t="shared" si="110"/>
        <v>0</v>
      </c>
      <c r="AA2173" s="59" t="e">
        <f>HLOOKUP(F2173,'HY Financials'!$4:$4,1,0)</f>
        <v>#N/A</v>
      </c>
    </row>
    <row r="2174" spans="1:27">
      <c r="A2174" s="60" t="str">
        <f>IFERROR(VLOOKUP(J2174,'TB mapping'!A:D,4,0),0)</f>
        <v>Ignore</v>
      </c>
      <c r="B2174" s="60" t="str">
        <f>IFERROR(VLOOKUP(J2174,'TB mapping'!A:C,3,0),0)</f>
        <v>Ignore</v>
      </c>
      <c r="C2174" s="60" t="str">
        <f t="shared" si="108"/>
        <v>HFT135Ignore</v>
      </c>
      <c r="D2174" s="60" t="str">
        <f t="shared" si="109"/>
        <v>HFT135Ignore</v>
      </c>
      <c r="E2174" s="54" t="s">
        <v>790</v>
      </c>
      <c r="F2174" s="54" t="s">
        <v>1302</v>
      </c>
      <c r="G2174" s="54" t="s">
        <v>1311</v>
      </c>
      <c r="H2174" s="55">
        <v>140000</v>
      </c>
      <c r="I2174" s="54" t="s">
        <v>799</v>
      </c>
      <c r="J2174" s="55">
        <v>140314</v>
      </c>
      <c r="K2174" s="55">
        <v>0</v>
      </c>
      <c r="L2174" s="54" t="s">
        <v>878</v>
      </c>
      <c r="M2174" s="54" t="s">
        <v>793</v>
      </c>
      <c r="N2174" s="55">
        <v>-1807027469.5599999</v>
      </c>
      <c r="O2174" s="55">
        <v>0</v>
      </c>
      <c r="P2174" s="55">
        <v>0</v>
      </c>
      <c r="Q2174" s="55">
        <v>1803149014.5599999</v>
      </c>
      <c r="R2174" s="55">
        <v>-3878455</v>
      </c>
      <c r="S2174" s="55">
        <v>0</v>
      </c>
      <c r="T2174" s="55">
        <v>-1807027469.5599999</v>
      </c>
      <c r="U2174" s="55">
        <v>0</v>
      </c>
      <c r="V2174" s="55">
        <v>0</v>
      </c>
      <c r="W2174" s="55">
        <v>1803149014.5599999</v>
      </c>
      <c r="X2174" s="55">
        <v>-3878455</v>
      </c>
      <c r="Y2174" s="55">
        <v>0</v>
      </c>
      <c r="Z2174" s="61">
        <f t="shared" si="110"/>
        <v>180.314901456</v>
      </c>
      <c r="AA2174" s="59" t="e">
        <f>HLOOKUP(F2174,'HY Financials'!$4:$4,1,0)</f>
        <v>#N/A</v>
      </c>
    </row>
    <row r="2175" spans="1:27">
      <c r="A2175" s="60" t="str">
        <f>IFERROR(VLOOKUP(J2175,'TB mapping'!A:D,4,0),0)</f>
        <v>Ignore</v>
      </c>
      <c r="B2175" s="60" t="str">
        <f>IFERROR(VLOOKUP(J2175,'TB mapping'!A:C,3,0),0)</f>
        <v>Ignore</v>
      </c>
      <c r="C2175" s="60" t="str">
        <f t="shared" si="108"/>
        <v>HFT135Ignore</v>
      </c>
      <c r="D2175" s="60" t="str">
        <f t="shared" si="109"/>
        <v>HFT135Ignore</v>
      </c>
      <c r="E2175" s="54" t="s">
        <v>790</v>
      </c>
      <c r="F2175" s="54" t="s">
        <v>1302</v>
      </c>
      <c r="G2175" s="54" t="s">
        <v>1311</v>
      </c>
      <c r="H2175" s="55">
        <v>140000</v>
      </c>
      <c r="I2175" s="54" t="s">
        <v>799</v>
      </c>
      <c r="J2175" s="55">
        <v>140500</v>
      </c>
      <c r="K2175" s="55">
        <v>0</v>
      </c>
      <c r="L2175" s="54" t="s">
        <v>800</v>
      </c>
      <c r="M2175" s="54" t="s">
        <v>793</v>
      </c>
      <c r="N2175" s="55">
        <v>-1000.28</v>
      </c>
      <c r="O2175" s="55">
        <v>0</v>
      </c>
      <c r="P2175" s="55">
        <v>0</v>
      </c>
      <c r="Q2175" s="55">
        <v>0</v>
      </c>
      <c r="R2175" s="55">
        <v>-1000.28</v>
      </c>
      <c r="S2175" s="55">
        <v>0</v>
      </c>
      <c r="T2175" s="55">
        <v>-1000.28</v>
      </c>
      <c r="U2175" s="55">
        <v>0</v>
      </c>
      <c r="V2175" s="55">
        <v>0</v>
      </c>
      <c r="W2175" s="55">
        <v>0</v>
      </c>
      <c r="X2175" s="55">
        <v>-1000.28</v>
      </c>
      <c r="Y2175" s="55">
        <v>0</v>
      </c>
      <c r="Z2175" s="61">
        <f t="shared" si="110"/>
        <v>0</v>
      </c>
      <c r="AA2175" s="59" t="e">
        <f>HLOOKUP(F2175,'HY Financials'!$4:$4,1,0)</f>
        <v>#N/A</v>
      </c>
    </row>
    <row r="2176" spans="1:27">
      <c r="A2176" s="60" t="str">
        <f>IFERROR(VLOOKUP(J2176,'TB mapping'!A:D,4,0),0)</f>
        <v>Ignore</v>
      </c>
      <c r="B2176" s="60" t="str">
        <f>IFERROR(VLOOKUP(J2176,'TB mapping'!A:C,3,0),0)</f>
        <v>Ignore</v>
      </c>
      <c r="C2176" s="60" t="str">
        <f t="shared" si="108"/>
        <v>HFT135Ignore</v>
      </c>
      <c r="D2176" s="60" t="str">
        <f t="shared" si="109"/>
        <v>HFT135Ignore</v>
      </c>
      <c r="E2176" s="54" t="s">
        <v>790</v>
      </c>
      <c r="F2176" s="54" t="s">
        <v>1302</v>
      </c>
      <c r="G2176" s="54" t="s">
        <v>1311</v>
      </c>
      <c r="H2176" s="55">
        <v>140000</v>
      </c>
      <c r="I2176" s="54" t="s">
        <v>799</v>
      </c>
      <c r="J2176" s="55">
        <v>140504</v>
      </c>
      <c r="K2176" s="55">
        <v>0</v>
      </c>
      <c r="L2176" s="54" t="s">
        <v>801</v>
      </c>
      <c r="M2176" s="54" t="s">
        <v>793</v>
      </c>
      <c r="N2176" s="55">
        <v>-465871.94</v>
      </c>
      <c r="O2176" s="55">
        <v>0</v>
      </c>
      <c r="P2176" s="55">
        <v>0</v>
      </c>
      <c r="Q2176" s="55">
        <v>46204.85</v>
      </c>
      <c r="R2176" s="55">
        <v>-419667.09</v>
      </c>
      <c r="S2176" s="55">
        <v>0</v>
      </c>
      <c r="T2176" s="55">
        <v>-465871.94</v>
      </c>
      <c r="U2176" s="55">
        <v>0</v>
      </c>
      <c r="V2176" s="55">
        <v>0</v>
      </c>
      <c r="W2176" s="55">
        <v>46204.85</v>
      </c>
      <c r="X2176" s="55">
        <v>-419667.09</v>
      </c>
      <c r="Y2176" s="55">
        <v>0</v>
      </c>
      <c r="Z2176" s="61">
        <f t="shared" si="110"/>
        <v>4.6204849999999997E-3</v>
      </c>
      <c r="AA2176" s="59" t="e">
        <f>HLOOKUP(F2176,'HY Financials'!$4:$4,1,0)</f>
        <v>#N/A</v>
      </c>
    </row>
    <row r="2177" spans="1:27">
      <c r="A2177" s="60" t="str">
        <f>IFERROR(VLOOKUP(J2177,'TB mapping'!A:D,4,0),0)</f>
        <v>Ignore</v>
      </c>
      <c r="B2177" s="60" t="str">
        <f>IFERROR(VLOOKUP(J2177,'TB mapping'!A:C,3,0),0)</f>
        <v>Ignore</v>
      </c>
      <c r="C2177" s="60" t="str">
        <f t="shared" si="108"/>
        <v>HFT135Ignore</v>
      </c>
      <c r="D2177" s="60" t="str">
        <f t="shared" si="109"/>
        <v>HFT135Ignore</v>
      </c>
      <c r="E2177" s="54" t="s">
        <v>790</v>
      </c>
      <c r="F2177" s="54" t="s">
        <v>1302</v>
      </c>
      <c r="G2177" s="54" t="s">
        <v>1311</v>
      </c>
      <c r="H2177" s="55">
        <v>140000</v>
      </c>
      <c r="I2177" s="54" t="s">
        <v>799</v>
      </c>
      <c r="J2177" s="55">
        <v>140505</v>
      </c>
      <c r="K2177" s="55">
        <v>0</v>
      </c>
      <c r="L2177" s="54" t="s">
        <v>802</v>
      </c>
      <c r="M2177" s="54" t="s">
        <v>793</v>
      </c>
      <c r="N2177" s="55">
        <v>-0.05</v>
      </c>
      <c r="O2177" s="55">
        <v>0</v>
      </c>
      <c r="P2177" s="55">
        <v>0</v>
      </c>
      <c r="Q2177" s="55">
        <v>0</v>
      </c>
      <c r="R2177" s="55">
        <v>-0.05</v>
      </c>
      <c r="S2177" s="55">
        <v>0</v>
      </c>
      <c r="T2177" s="55">
        <v>-0.05</v>
      </c>
      <c r="U2177" s="55">
        <v>0</v>
      </c>
      <c r="V2177" s="55">
        <v>0</v>
      </c>
      <c r="W2177" s="55">
        <v>0</v>
      </c>
      <c r="X2177" s="55">
        <v>-0.05</v>
      </c>
      <c r="Y2177" s="55">
        <v>0</v>
      </c>
      <c r="Z2177" s="61">
        <f t="shared" si="110"/>
        <v>0</v>
      </c>
      <c r="AA2177" s="59" t="e">
        <f>HLOOKUP(F2177,'HY Financials'!$4:$4,1,0)</f>
        <v>#N/A</v>
      </c>
    </row>
    <row r="2178" spans="1:27">
      <c r="A2178" s="60" t="str">
        <f>IFERROR(VLOOKUP(J2178,'TB mapping'!A:D,4,0),0)</f>
        <v>Ignore</v>
      </c>
      <c r="B2178" s="60" t="str">
        <f>IFERROR(VLOOKUP(J2178,'TB mapping'!A:C,3,0),0)</f>
        <v>Ignore</v>
      </c>
      <c r="C2178" s="60" t="str">
        <f t="shared" si="108"/>
        <v>HFT135Ignore</v>
      </c>
      <c r="D2178" s="60" t="str">
        <f t="shared" si="109"/>
        <v>HFT135Ignore</v>
      </c>
      <c r="E2178" s="54" t="s">
        <v>790</v>
      </c>
      <c r="F2178" s="54" t="s">
        <v>1302</v>
      </c>
      <c r="G2178" s="54" t="s">
        <v>1311</v>
      </c>
      <c r="H2178" s="55">
        <v>140000</v>
      </c>
      <c r="I2178" s="54" t="s">
        <v>799</v>
      </c>
      <c r="J2178" s="55">
        <v>141675</v>
      </c>
      <c r="K2178" s="55">
        <v>0</v>
      </c>
      <c r="L2178" s="54" t="s">
        <v>803</v>
      </c>
      <c r="M2178" s="54" t="s">
        <v>793</v>
      </c>
      <c r="N2178" s="55">
        <v>-38.410000000000004</v>
      </c>
      <c r="O2178" s="55">
        <v>0</v>
      </c>
      <c r="P2178" s="55">
        <v>-211.59</v>
      </c>
      <c r="Q2178" s="55">
        <v>0</v>
      </c>
      <c r="R2178" s="55">
        <v>-250</v>
      </c>
      <c r="S2178" s="55">
        <v>0</v>
      </c>
      <c r="T2178" s="55">
        <v>-38.410000000000004</v>
      </c>
      <c r="U2178" s="55">
        <v>0</v>
      </c>
      <c r="V2178" s="55">
        <v>-211.59</v>
      </c>
      <c r="W2178" s="55">
        <v>0</v>
      </c>
      <c r="X2178" s="55">
        <v>-250</v>
      </c>
      <c r="Y2178" s="55">
        <v>0</v>
      </c>
      <c r="Z2178" s="61">
        <f t="shared" si="110"/>
        <v>-2.1159000000000002E-5</v>
      </c>
      <c r="AA2178" s="59" t="e">
        <f>HLOOKUP(F2178,'HY Financials'!$4:$4,1,0)</f>
        <v>#N/A</v>
      </c>
    </row>
    <row r="2179" spans="1:27">
      <c r="A2179" s="60" t="str">
        <f>IFERROR(VLOOKUP(J2179,'TB mapping'!A:D,4,0),0)</f>
        <v>Ignore</v>
      </c>
      <c r="B2179" s="60" t="str">
        <f>IFERROR(VLOOKUP(J2179,'TB mapping'!A:C,3,0),0)</f>
        <v>Ignore</v>
      </c>
      <c r="C2179" s="60" t="str">
        <f t="shared" si="108"/>
        <v>HFT135Ignore</v>
      </c>
      <c r="D2179" s="60" t="str">
        <f t="shared" si="109"/>
        <v>HFT135Ignore</v>
      </c>
      <c r="E2179" s="54" t="s">
        <v>790</v>
      </c>
      <c r="F2179" s="54" t="s">
        <v>1302</v>
      </c>
      <c r="G2179" s="54" t="s">
        <v>1311</v>
      </c>
      <c r="H2179" s="55">
        <v>212000</v>
      </c>
      <c r="I2179" s="54" t="s">
        <v>809</v>
      </c>
      <c r="J2179" s="55">
        <v>212100</v>
      </c>
      <c r="K2179" s="55">
        <v>0</v>
      </c>
      <c r="L2179" s="54" t="s">
        <v>895</v>
      </c>
      <c r="M2179" s="54" t="s">
        <v>793</v>
      </c>
      <c r="N2179" s="55">
        <v>-0.01</v>
      </c>
      <c r="O2179" s="55">
        <v>0</v>
      </c>
      <c r="P2179" s="55">
        <v>0</v>
      </c>
      <c r="Q2179" s="55">
        <v>0.01</v>
      </c>
      <c r="R2179" s="55">
        <v>0</v>
      </c>
      <c r="S2179" s="55">
        <v>0</v>
      </c>
      <c r="T2179" s="55">
        <v>-0.01</v>
      </c>
      <c r="U2179" s="55">
        <v>0</v>
      </c>
      <c r="V2179" s="55">
        <v>0</v>
      </c>
      <c r="W2179" s="55">
        <v>0.01</v>
      </c>
      <c r="X2179" s="55">
        <v>0</v>
      </c>
      <c r="Y2179" s="55">
        <v>0</v>
      </c>
      <c r="Z2179" s="61">
        <f t="shared" si="110"/>
        <v>1.0000000000000001E-9</v>
      </c>
      <c r="AA2179" s="59" t="e">
        <f>HLOOKUP(F2179,'HY Financials'!$4:$4,1,0)</f>
        <v>#N/A</v>
      </c>
    </row>
    <row r="2180" spans="1:27">
      <c r="A2180" s="60" t="str">
        <f>IFERROR(VLOOKUP(J2180,'TB mapping'!A:D,4,0),0)</f>
        <v>Ignore</v>
      </c>
      <c r="B2180" s="60" t="str">
        <f>IFERROR(VLOOKUP(J2180,'TB mapping'!A:C,3,0),0)</f>
        <v>Ignore</v>
      </c>
      <c r="C2180" s="60" t="str">
        <f t="shared" ref="C2180:C2243" si="112">F2180&amp;A2180</f>
        <v>HFT135Ignore</v>
      </c>
      <c r="D2180" s="60" t="str">
        <f t="shared" ref="D2180:D2243" si="113">F2180&amp;B2180</f>
        <v>HFT135Ignore</v>
      </c>
      <c r="E2180" s="54" t="s">
        <v>790</v>
      </c>
      <c r="F2180" s="54" t="s">
        <v>1302</v>
      </c>
      <c r="G2180" s="54" t="s">
        <v>1311</v>
      </c>
      <c r="H2180" s="55">
        <v>212000</v>
      </c>
      <c r="I2180" s="54" t="s">
        <v>809</v>
      </c>
      <c r="J2180" s="55">
        <v>212101</v>
      </c>
      <c r="K2180" s="55">
        <v>0</v>
      </c>
      <c r="L2180" s="54" t="s">
        <v>810</v>
      </c>
      <c r="M2180" s="54" t="s">
        <v>793</v>
      </c>
      <c r="N2180" s="55">
        <v>0</v>
      </c>
      <c r="O2180" s="55">
        <v>38.410000000000004</v>
      </c>
      <c r="P2180" s="55">
        <v>0</v>
      </c>
      <c r="Q2180" s="55">
        <v>211.59</v>
      </c>
      <c r="R2180" s="55">
        <v>0</v>
      </c>
      <c r="S2180" s="55">
        <v>250</v>
      </c>
      <c r="T2180" s="55">
        <v>0</v>
      </c>
      <c r="U2180" s="55">
        <v>38.410000000000004</v>
      </c>
      <c r="V2180" s="55">
        <v>0</v>
      </c>
      <c r="W2180" s="55">
        <v>211.59</v>
      </c>
      <c r="X2180" s="55">
        <v>0</v>
      </c>
      <c r="Y2180" s="55">
        <v>250</v>
      </c>
      <c r="Z2180" s="61">
        <f t="shared" ref="Z2180:Z2243" si="114">IF(I2180="Issue Capital",(X2180+Y2180)/10000000,(V2180+W2180)/10000000)</f>
        <v>2.1159000000000002E-5</v>
      </c>
      <c r="AA2180" s="59" t="e">
        <f>HLOOKUP(F2180,'HY Financials'!$4:$4,1,0)</f>
        <v>#N/A</v>
      </c>
    </row>
    <row r="2181" spans="1:27">
      <c r="A2181" s="60" t="str">
        <f>IFERROR(VLOOKUP(J2181,'TB mapping'!A:D,4,0),0)</f>
        <v>Ignore</v>
      </c>
      <c r="B2181" s="60" t="str">
        <f>IFERROR(VLOOKUP(J2181,'TB mapping'!A:C,3,0),0)</f>
        <v>Ignore</v>
      </c>
      <c r="C2181" s="60" t="str">
        <f t="shared" si="112"/>
        <v>HFT135Ignore</v>
      </c>
      <c r="D2181" s="60" t="str">
        <f t="shared" si="113"/>
        <v>HFT135Ignore</v>
      </c>
      <c r="E2181" s="54" t="s">
        <v>790</v>
      </c>
      <c r="F2181" s="54" t="s">
        <v>1302</v>
      </c>
      <c r="G2181" s="54" t="s">
        <v>1311</v>
      </c>
      <c r="H2181" s="55">
        <v>212000</v>
      </c>
      <c r="I2181" s="54" t="s">
        <v>809</v>
      </c>
      <c r="J2181" s="55">
        <v>212121</v>
      </c>
      <c r="K2181" s="55">
        <v>0</v>
      </c>
      <c r="L2181" s="54" t="s">
        <v>879</v>
      </c>
      <c r="M2181" s="54" t="s">
        <v>793</v>
      </c>
      <c r="N2181" s="55">
        <v>0</v>
      </c>
      <c r="O2181" s="55">
        <v>1807027469.5599999</v>
      </c>
      <c r="P2181" s="55">
        <v>-1803149014.5599999</v>
      </c>
      <c r="Q2181" s="55">
        <v>0</v>
      </c>
      <c r="R2181" s="55">
        <v>0</v>
      </c>
      <c r="S2181" s="55">
        <v>3878455</v>
      </c>
      <c r="T2181" s="55">
        <v>0</v>
      </c>
      <c r="U2181" s="55">
        <v>1807027469.5599999</v>
      </c>
      <c r="V2181" s="55">
        <v>-1803149014.5599999</v>
      </c>
      <c r="W2181" s="55">
        <v>0</v>
      </c>
      <c r="X2181" s="55">
        <v>0</v>
      </c>
      <c r="Y2181" s="55">
        <v>3878455</v>
      </c>
      <c r="Z2181" s="61">
        <f t="shared" si="114"/>
        <v>-180.314901456</v>
      </c>
      <c r="AA2181" s="59" t="e">
        <f>HLOOKUP(F2181,'HY Financials'!$4:$4,1,0)</f>
        <v>#N/A</v>
      </c>
    </row>
    <row r="2182" spans="1:27">
      <c r="A2182" s="60" t="str">
        <f>IFERROR(VLOOKUP(J2182,'TB mapping'!A:D,4,0),0)</f>
        <v>Ignore</v>
      </c>
      <c r="B2182" s="60" t="str">
        <f>IFERROR(VLOOKUP(J2182,'TB mapping'!A:C,3,0),0)</f>
        <v>Ignore</v>
      </c>
      <c r="C2182" s="60" t="str">
        <f t="shared" si="112"/>
        <v>HFT135Ignore</v>
      </c>
      <c r="D2182" s="60" t="str">
        <f t="shared" si="113"/>
        <v>HFT135Ignore</v>
      </c>
      <c r="E2182" s="54" t="s">
        <v>790</v>
      </c>
      <c r="F2182" s="54" t="s">
        <v>1302</v>
      </c>
      <c r="G2182" s="54" t="s">
        <v>1311</v>
      </c>
      <c r="H2182" s="55">
        <v>212000</v>
      </c>
      <c r="I2182" s="54" t="s">
        <v>809</v>
      </c>
      <c r="J2182" s="55">
        <v>212220</v>
      </c>
      <c r="K2182" s="55">
        <v>0</v>
      </c>
      <c r="L2182" s="54" t="s">
        <v>812</v>
      </c>
      <c r="M2182" s="54" t="s">
        <v>793</v>
      </c>
      <c r="N2182" s="55">
        <v>0</v>
      </c>
      <c r="O2182" s="55">
        <v>270205.87</v>
      </c>
      <c r="P2182" s="55">
        <v>-21545.13</v>
      </c>
      <c r="Q2182" s="55">
        <v>0</v>
      </c>
      <c r="R2182" s="55">
        <v>0</v>
      </c>
      <c r="S2182" s="55">
        <v>248660.74</v>
      </c>
      <c r="T2182" s="55">
        <v>0</v>
      </c>
      <c r="U2182" s="55">
        <v>270205.87</v>
      </c>
      <c r="V2182" s="55">
        <v>-21545.13</v>
      </c>
      <c r="W2182" s="55">
        <v>0</v>
      </c>
      <c r="X2182" s="55">
        <v>0</v>
      </c>
      <c r="Y2182" s="55">
        <v>248660.74</v>
      </c>
      <c r="Z2182" s="61">
        <f t="shared" si="114"/>
        <v>-2.1545130000000003E-3</v>
      </c>
      <c r="AA2182" s="59" t="e">
        <f>HLOOKUP(F2182,'HY Financials'!$4:$4,1,0)</f>
        <v>#N/A</v>
      </c>
    </row>
    <row r="2183" spans="1:27">
      <c r="A2183" s="60" t="str">
        <f>IFERROR(VLOOKUP(J2183,'TB mapping'!A:D,4,0),0)</f>
        <v>Ignore</v>
      </c>
      <c r="B2183" s="60" t="str">
        <f>IFERROR(VLOOKUP(J2183,'TB mapping'!A:C,3,0),0)</f>
        <v>Ignore</v>
      </c>
      <c r="C2183" s="60" t="str">
        <f t="shared" si="112"/>
        <v>HFT135Ignore</v>
      </c>
      <c r="D2183" s="60" t="str">
        <f t="shared" si="113"/>
        <v>HFT135Ignore</v>
      </c>
      <c r="E2183" s="54" t="s">
        <v>790</v>
      </c>
      <c r="F2183" s="54" t="s">
        <v>1302</v>
      </c>
      <c r="G2183" s="54" t="s">
        <v>1311</v>
      </c>
      <c r="H2183" s="55">
        <v>212000</v>
      </c>
      <c r="I2183" s="54" t="s">
        <v>809</v>
      </c>
      <c r="J2183" s="55">
        <v>212252</v>
      </c>
      <c r="K2183" s="55">
        <v>0</v>
      </c>
      <c r="L2183" s="54" t="s">
        <v>814</v>
      </c>
      <c r="M2183" s="54" t="s">
        <v>793</v>
      </c>
      <c r="N2183" s="55">
        <v>0</v>
      </c>
      <c r="O2183" s="55">
        <v>2659.42</v>
      </c>
      <c r="P2183" s="55">
        <v>0</v>
      </c>
      <c r="Q2183" s="55">
        <v>0</v>
      </c>
      <c r="R2183" s="55">
        <v>0</v>
      </c>
      <c r="S2183" s="55">
        <v>2659.42</v>
      </c>
      <c r="T2183" s="55">
        <v>0</v>
      </c>
      <c r="U2183" s="55">
        <v>2659.42</v>
      </c>
      <c r="V2183" s="55">
        <v>0</v>
      </c>
      <c r="W2183" s="55">
        <v>0</v>
      </c>
      <c r="X2183" s="55">
        <v>0</v>
      </c>
      <c r="Y2183" s="55">
        <v>2659.42</v>
      </c>
      <c r="Z2183" s="61">
        <f t="shared" si="114"/>
        <v>0</v>
      </c>
      <c r="AA2183" s="59" t="e">
        <f>HLOOKUP(F2183,'HY Financials'!$4:$4,1,0)</f>
        <v>#N/A</v>
      </c>
    </row>
    <row r="2184" spans="1:27">
      <c r="A2184" s="60" t="str">
        <f>IFERROR(VLOOKUP(J2184,'TB mapping'!A:D,4,0),0)</f>
        <v>Ignore</v>
      </c>
      <c r="B2184" s="60" t="str">
        <f>IFERROR(VLOOKUP(J2184,'TB mapping'!A:C,3,0),0)</f>
        <v>Ignore</v>
      </c>
      <c r="C2184" s="60" t="str">
        <f t="shared" si="112"/>
        <v>HFT135Ignore</v>
      </c>
      <c r="D2184" s="60" t="str">
        <f t="shared" si="113"/>
        <v>HFT135Ignore</v>
      </c>
      <c r="E2184" s="54" t="s">
        <v>790</v>
      </c>
      <c r="F2184" s="54" t="s">
        <v>1302</v>
      </c>
      <c r="G2184" s="54" t="s">
        <v>1311</v>
      </c>
      <c r="H2184" s="55">
        <v>212000</v>
      </c>
      <c r="I2184" s="54" t="s">
        <v>809</v>
      </c>
      <c r="J2184" s="55">
        <v>212253</v>
      </c>
      <c r="K2184" s="55">
        <v>0</v>
      </c>
      <c r="L2184" s="54" t="s">
        <v>899</v>
      </c>
      <c r="M2184" s="54" t="s">
        <v>793</v>
      </c>
      <c r="N2184" s="55">
        <v>-2659.26</v>
      </c>
      <c r="O2184" s="55">
        <v>0</v>
      </c>
      <c r="P2184" s="55">
        <v>0</v>
      </c>
      <c r="Q2184" s="55">
        <v>0</v>
      </c>
      <c r="R2184" s="55">
        <v>-2659.26</v>
      </c>
      <c r="S2184" s="55">
        <v>0</v>
      </c>
      <c r="T2184" s="55">
        <v>-2659.26</v>
      </c>
      <c r="U2184" s="55">
        <v>0</v>
      </c>
      <c r="V2184" s="55">
        <v>0</v>
      </c>
      <c r="W2184" s="55">
        <v>0</v>
      </c>
      <c r="X2184" s="55">
        <v>-2659.26</v>
      </c>
      <c r="Y2184" s="55">
        <v>0</v>
      </c>
      <c r="Z2184" s="61">
        <f t="shared" si="114"/>
        <v>0</v>
      </c>
      <c r="AA2184" s="59" t="e">
        <f>HLOOKUP(F2184,'HY Financials'!$4:$4,1,0)</f>
        <v>#N/A</v>
      </c>
    </row>
    <row r="2185" spans="1:27">
      <c r="A2185" s="60" t="str">
        <f>IFERROR(VLOOKUP(J2185,'TB mapping'!A:D,4,0),0)</f>
        <v>Ignore</v>
      </c>
      <c r="B2185" s="60" t="str">
        <f>IFERROR(VLOOKUP(J2185,'TB mapping'!A:C,3,0),0)</f>
        <v>Ignore</v>
      </c>
      <c r="C2185" s="60" t="str">
        <f t="shared" si="112"/>
        <v>HFT135Ignore</v>
      </c>
      <c r="D2185" s="60" t="str">
        <f t="shared" si="113"/>
        <v>HFT135Ignore</v>
      </c>
      <c r="E2185" s="54" t="s">
        <v>790</v>
      </c>
      <c r="F2185" s="54" t="s">
        <v>1302</v>
      </c>
      <c r="G2185" s="54" t="s">
        <v>1311</v>
      </c>
      <c r="H2185" s="55">
        <v>212000</v>
      </c>
      <c r="I2185" s="54" t="s">
        <v>809</v>
      </c>
      <c r="J2185" s="55">
        <v>212255</v>
      </c>
      <c r="K2185" s="55">
        <v>0</v>
      </c>
      <c r="L2185" s="54" t="s">
        <v>815</v>
      </c>
      <c r="M2185" s="54" t="s">
        <v>793</v>
      </c>
      <c r="N2185" s="55">
        <v>0</v>
      </c>
      <c r="O2185" s="55">
        <v>1216808.93</v>
      </c>
      <c r="P2185" s="55">
        <v>0</v>
      </c>
      <c r="Q2185" s="55">
        <v>0</v>
      </c>
      <c r="R2185" s="55">
        <v>0</v>
      </c>
      <c r="S2185" s="55">
        <v>1216808.93</v>
      </c>
      <c r="T2185" s="55">
        <v>0</v>
      </c>
      <c r="U2185" s="55">
        <v>1216808.93</v>
      </c>
      <c r="V2185" s="55">
        <v>0</v>
      </c>
      <c r="W2185" s="55">
        <v>0</v>
      </c>
      <c r="X2185" s="55">
        <v>0</v>
      </c>
      <c r="Y2185" s="55">
        <v>1216808.93</v>
      </c>
      <c r="Z2185" s="61">
        <f t="shared" si="114"/>
        <v>0</v>
      </c>
      <c r="AA2185" s="59" t="e">
        <f>HLOOKUP(F2185,'HY Financials'!$4:$4,1,0)</f>
        <v>#N/A</v>
      </c>
    </row>
    <row r="2186" spans="1:27">
      <c r="A2186" s="60" t="str">
        <f>IFERROR(VLOOKUP(J2186,'TB mapping'!A:D,4,0),0)</f>
        <v>Ignore</v>
      </c>
      <c r="B2186" s="60" t="str">
        <f>IFERROR(VLOOKUP(J2186,'TB mapping'!A:C,3,0),0)</f>
        <v>Ignore</v>
      </c>
      <c r="C2186" s="60" t="str">
        <f t="shared" si="112"/>
        <v>HFT135Ignore</v>
      </c>
      <c r="D2186" s="60" t="str">
        <f t="shared" si="113"/>
        <v>HFT135Ignore</v>
      </c>
      <c r="E2186" s="54" t="s">
        <v>790</v>
      </c>
      <c r="F2186" s="54" t="s">
        <v>1302</v>
      </c>
      <c r="G2186" s="54" t="s">
        <v>1311</v>
      </c>
      <c r="H2186" s="55">
        <v>212000</v>
      </c>
      <c r="I2186" s="54" t="s">
        <v>809</v>
      </c>
      <c r="J2186" s="55">
        <v>212257</v>
      </c>
      <c r="K2186" s="55">
        <v>0</v>
      </c>
      <c r="L2186" s="54" t="s">
        <v>816</v>
      </c>
      <c r="M2186" s="54" t="s">
        <v>793</v>
      </c>
      <c r="N2186" s="55">
        <v>-1042633.99</v>
      </c>
      <c r="O2186" s="55">
        <v>0</v>
      </c>
      <c r="P2186" s="55">
        <v>0</v>
      </c>
      <c r="Q2186" s="55">
        <v>0</v>
      </c>
      <c r="R2186" s="55">
        <v>-1042633.99</v>
      </c>
      <c r="S2186" s="55">
        <v>0</v>
      </c>
      <c r="T2186" s="55">
        <v>-1042633.99</v>
      </c>
      <c r="U2186" s="55">
        <v>0</v>
      </c>
      <c r="V2186" s="55">
        <v>0</v>
      </c>
      <c r="W2186" s="55">
        <v>0</v>
      </c>
      <c r="X2186" s="55">
        <v>-1042633.99</v>
      </c>
      <c r="Y2186" s="55">
        <v>0</v>
      </c>
      <c r="Z2186" s="61">
        <f t="shared" si="114"/>
        <v>0</v>
      </c>
      <c r="AA2186" s="59" t="e">
        <f>HLOOKUP(F2186,'HY Financials'!$4:$4,1,0)</f>
        <v>#N/A</v>
      </c>
    </row>
    <row r="2187" spans="1:27">
      <c r="A2187" s="60" t="str">
        <f>IFERROR(VLOOKUP(J2187,'TB mapping'!A:D,4,0),0)</f>
        <v>Ignore</v>
      </c>
      <c r="B2187" s="60" t="str">
        <f>IFERROR(VLOOKUP(J2187,'TB mapping'!A:C,3,0),0)</f>
        <v>Ignore</v>
      </c>
      <c r="C2187" s="60" t="str">
        <f t="shared" si="112"/>
        <v>HFT135Ignore</v>
      </c>
      <c r="D2187" s="60" t="str">
        <f t="shared" si="113"/>
        <v>HFT135Ignore</v>
      </c>
      <c r="E2187" s="54" t="s">
        <v>790</v>
      </c>
      <c r="F2187" s="54" t="s">
        <v>1302</v>
      </c>
      <c r="G2187" s="54" t="s">
        <v>1311</v>
      </c>
      <c r="H2187" s="55">
        <v>213000</v>
      </c>
      <c r="I2187" s="54" t="s">
        <v>819</v>
      </c>
      <c r="J2187" s="55">
        <v>213143</v>
      </c>
      <c r="K2187" s="55">
        <v>0</v>
      </c>
      <c r="L2187" s="54" t="s">
        <v>820</v>
      </c>
      <c r="M2187" s="54" t="s">
        <v>793</v>
      </c>
      <c r="N2187" s="55">
        <v>0</v>
      </c>
      <c r="O2187" s="55">
        <v>20000</v>
      </c>
      <c r="P2187" s="55">
        <v>-21413.82</v>
      </c>
      <c r="Q2187" s="55">
        <v>0</v>
      </c>
      <c r="R2187" s="55">
        <v>-1413.82</v>
      </c>
      <c r="S2187" s="55">
        <v>0</v>
      </c>
      <c r="T2187" s="55">
        <v>0</v>
      </c>
      <c r="U2187" s="55">
        <v>20000</v>
      </c>
      <c r="V2187" s="55">
        <v>-21413.82</v>
      </c>
      <c r="W2187" s="55">
        <v>0</v>
      </c>
      <c r="X2187" s="55">
        <v>-1413.82</v>
      </c>
      <c r="Y2187" s="55">
        <v>0</v>
      </c>
      <c r="Z2187" s="61">
        <f t="shared" si="114"/>
        <v>-2.1413819999999998E-3</v>
      </c>
      <c r="AA2187" s="59" t="e">
        <f>HLOOKUP(F2187,'HY Financials'!$4:$4,1,0)</f>
        <v>#N/A</v>
      </c>
    </row>
    <row r="2188" spans="1:27">
      <c r="A2188" s="60">
        <f>IFERROR(VLOOKUP(J2188,'TB mapping'!A:D,4,0),0)</f>
        <v>0</v>
      </c>
      <c r="B2188" s="60">
        <f>IFERROR(VLOOKUP(J2188,'TB mapping'!A:C,3,0),0)</f>
        <v>0</v>
      </c>
      <c r="C2188" s="60" t="str">
        <f t="shared" si="112"/>
        <v>HFT1350</v>
      </c>
      <c r="D2188" s="60" t="str">
        <f t="shared" si="113"/>
        <v>HFT1350</v>
      </c>
      <c r="E2188" s="54" t="s">
        <v>790</v>
      </c>
      <c r="F2188" s="54" t="s">
        <v>1302</v>
      </c>
      <c r="G2188" s="54" t="s">
        <v>1311</v>
      </c>
      <c r="H2188" s="55">
        <v>213000</v>
      </c>
      <c r="I2188" s="54" t="s">
        <v>819</v>
      </c>
      <c r="J2188" s="55">
        <v>213173</v>
      </c>
      <c r="K2188" s="55">
        <v>0</v>
      </c>
      <c r="L2188" s="54" t="s">
        <v>2072</v>
      </c>
      <c r="M2188" s="54" t="s">
        <v>793</v>
      </c>
      <c r="N2188" s="55">
        <v>0</v>
      </c>
      <c r="O2188" s="55">
        <v>3600</v>
      </c>
      <c r="P2188" s="55">
        <v>-3854.49</v>
      </c>
      <c r="Q2188" s="55">
        <v>0</v>
      </c>
      <c r="R2188" s="55">
        <v>-254.49</v>
      </c>
      <c r="S2188" s="55">
        <v>0</v>
      </c>
      <c r="T2188" s="55">
        <v>0</v>
      </c>
      <c r="U2188" s="55">
        <v>3600</v>
      </c>
      <c r="V2188" s="55">
        <v>-3854.49</v>
      </c>
      <c r="W2188" s="55">
        <v>0</v>
      </c>
      <c r="X2188" s="55">
        <v>-254.49</v>
      </c>
      <c r="Y2188" s="55">
        <v>0</v>
      </c>
      <c r="Z2188" s="61">
        <f t="shared" si="114"/>
        <v>-3.85449E-4</v>
      </c>
      <c r="AA2188" s="59" t="e">
        <f>HLOOKUP(F2188,'HY Financials'!$4:$4,1,0)</f>
        <v>#N/A</v>
      </c>
    </row>
    <row r="2189" spans="1:27">
      <c r="A2189" s="60" t="str">
        <f>IFERROR(VLOOKUP(J2189,'TB mapping'!A:D,4,0),0)</f>
        <v>Ignore</v>
      </c>
      <c r="B2189" s="60" t="str">
        <f>IFERROR(VLOOKUP(J2189,'TB mapping'!A:C,3,0),0)</f>
        <v>Ignore</v>
      </c>
      <c r="C2189" s="60" t="str">
        <f t="shared" si="112"/>
        <v>HFT135Ignore</v>
      </c>
      <c r="D2189" s="60" t="str">
        <f t="shared" si="113"/>
        <v>HFT135Ignore</v>
      </c>
      <c r="E2189" s="54" t="s">
        <v>790</v>
      </c>
      <c r="F2189" s="54" t="s">
        <v>1302</v>
      </c>
      <c r="G2189" s="54" t="s">
        <v>1311</v>
      </c>
      <c r="H2189" s="55">
        <v>213000</v>
      </c>
      <c r="I2189" s="54" t="s">
        <v>819</v>
      </c>
      <c r="J2189" s="55">
        <v>213504</v>
      </c>
      <c r="K2189" s="55">
        <v>0</v>
      </c>
      <c r="L2189" s="54" t="s">
        <v>822</v>
      </c>
      <c r="M2189" s="54" t="s">
        <v>793</v>
      </c>
      <c r="N2189" s="55">
        <v>0</v>
      </c>
      <c r="O2189" s="55">
        <v>6316.59</v>
      </c>
      <c r="P2189" s="55">
        <v>0</v>
      </c>
      <c r="Q2189" s="55">
        <v>0</v>
      </c>
      <c r="R2189" s="55">
        <v>0</v>
      </c>
      <c r="S2189" s="55">
        <v>6316.59</v>
      </c>
      <c r="T2189" s="55">
        <v>0</v>
      </c>
      <c r="U2189" s="55">
        <v>6316.59</v>
      </c>
      <c r="V2189" s="55">
        <v>0</v>
      </c>
      <c r="W2189" s="55">
        <v>0</v>
      </c>
      <c r="X2189" s="55">
        <v>0</v>
      </c>
      <c r="Y2189" s="55">
        <v>6316.59</v>
      </c>
      <c r="Z2189" s="61">
        <f t="shared" si="114"/>
        <v>0</v>
      </c>
      <c r="AA2189" s="59" t="e">
        <f>HLOOKUP(F2189,'HY Financials'!$4:$4,1,0)</f>
        <v>#N/A</v>
      </c>
    </row>
    <row r="2190" spans="1:27">
      <c r="A2190" s="60" t="str">
        <f>IFERROR(VLOOKUP(J2190,'TB mapping'!A:D,4,0),0)</f>
        <v>Ignore</v>
      </c>
      <c r="B2190" s="60" t="str">
        <f>IFERROR(VLOOKUP(J2190,'TB mapping'!A:C,3,0),0)</f>
        <v>Ignore</v>
      </c>
      <c r="C2190" s="60" t="str">
        <f t="shared" si="112"/>
        <v>HFT135Ignore</v>
      </c>
      <c r="D2190" s="60" t="str">
        <f t="shared" si="113"/>
        <v>HFT135Ignore</v>
      </c>
      <c r="E2190" s="54" t="s">
        <v>790</v>
      </c>
      <c r="F2190" s="54" t="s">
        <v>1302</v>
      </c>
      <c r="G2190" s="54" t="s">
        <v>1311</v>
      </c>
      <c r="H2190" s="55">
        <v>303000</v>
      </c>
      <c r="I2190" s="54" t="s">
        <v>825</v>
      </c>
      <c r="J2190" s="55">
        <v>303207</v>
      </c>
      <c r="K2190" s="55">
        <v>0</v>
      </c>
      <c r="L2190" s="54" t="s">
        <v>826</v>
      </c>
      <c r="M2190" s="54" t="s">
        <v>793</v>
      </c>
      <c r="N2190" s="55">
        <v>-136375869.00999999</v>
      </c>
      <c r="O2190" s="55">
        <v>0</v>
      </c>
      <c r="P2190" s="55">
        <v>0</v>
      </c>
      <c r="Q2190" s="55">
        <v>0</v>
      </c>
      <c r="R2190" s="55">
        <v>-136375869.00999999</v>
      </c>
      <c r="S2190" s="55">
        <v>0</v>
      </c>
      <c r="T2190" s="55">
        <v>-136375869.00999999</v>
      </c>
      <c r="U2190" s="55">
        <v>0</v>
      </c>
      <c r="V2190" s="55">
        <v>0</v>
      </c>
      <c r="W2190" s="55">
        <v>0</v>
      </c>
      <c r="X2190" s="55">
        <v>-136375869.00999999</v>
      </c>
      <c r="Y2190" s="55">
        <v>0</v>
      </c>
      <c r="Z2190" s="61">
        <f t="shared" si="114"/>
        <v>0</v>
      </c>
      <c r="AA2190" s="59" t="e">
        <f>HLOOKUP(F2190,'HY Financials'!$4:$4,1,0)</f>
        <v>#N/A</v>
      </c>
    </row>
    <row r="2191" spans="1:27">
      <c r="A2191" s="60" t="str">
        <f>IFERROR(VLOOKUP(J2191,'TB mapping'!A:D,4,0),0)</f>
        <v>Ignore</v>
      </c>
      <c r="B2191" s="60" t="str">
        <f>IFERROR(VLOOKUP(J2191,'TB mapping'!A:C,3,0),0)</f>
        <v>Ignore</v>
      </c>
      <c r="C2191" s="60" t="str">
        <f t="shared" si="112"/>
        <v>HFT135Ignore</v>
      </c>
      <c r="D2191" s="60" t="str">
        <f t="shared" si="113"/>
        <v>HFT135Ignore</v>
      </c>
      <c r="E2191" s="54" t="s">
        <v>790</v>
      </c>
      <c r="F2191" s="54" t="s">
        <v>1302</v>
      </c>
      <c r="G2191" s="54" t="s">
        <v>1311</v>
      </c>
      <c r="H2191" s="55">
        <v>303000</v>
      </c>
      <c r="I2191" s="54" t="s">
        <v>825</v>
      </c>
      <c r="J2191" s="55">
        <v>303245</v>
      </c>
      <c r="K2191" s="55">
        <v>0</v>
      </c>
      <c r="L2191" s="54" t="s">
        <v>880</v>
      </c>
      <c r="M2191" s="54" t="s">
        <v>793</v>
      </c>
      <c r="N2191" s="55">
        <v>-49014643.859999999</v>
      </c>
      <c r="O2191" s="55">
        <v>0</v>
      </c>
      <c r="P2191" s="55">
        <v>0</v>
      </c>
      <c r="Q2191" s="55">
        <v>0</v>
      </c>
      <c r="R2191" s="55">
        <v>-49014643.859999999</v>
      </c>
      <c r="S2191" s="55">
        <v>0</v>
      </c>
      <c r="T2191" s="55">
        <v>-49014643.859999999</v>
      </c>
      <c r="U2191" s="55">
        <v>0</v>
      </c>
      <c r="V2191" s="55">
        <v>0</v>
      </c>
      <c r="W2191" s="55">
        <v>0</v>
      </c>
      <c r="X2191" s="55">
        <v>-49014643.859999999</v>
      </c>
      <c r="Y2191" s="55">
        <v>0</v>
      </c>
      <c r="Z2191" s="61">
        <f t="shared" si="114"/>
        <v>0</v>
      </c>
      <c r="AA2191" s="59" t="e">
        <f>HLOOKUP(F2191,'HY Financials'!$4:$4,1,0)</f>
        <v>#N/A</v>
      </c>
    </row>
    <row r="2192" spans="1:27">
      <c r="A2192" s="60" t="str">
        <f>IFERROR(VLOOKUP(J2192,'TB mapping'!A:D,4,0),0)</f>
        <v>Ignore</v>
      </c>
      <c r="B2192" s="60" t="str">
        <f>IFERROR(VLOOKUP(J2192,'TB mapping'!A:C,3,0),0)</f>
        <v>Ignore</v>
      </c>
      <c r="C2192" s="60" t="str">
        <f t="shared" si="112"/>
        <v>HFT135Ignore</v>
      </c>
      <c r="D2192" s="60" t="str">
        <f t="shared" si="113"/>
        <v>HFT135Ignore</v>
      </c>
      <c r="E2192" s="54" t="s">
        <v>790</v>
      </c>
      <c r="F2192" s="54" t="s">
        <v>1302</v>
      </c>
      <c r="G2192" s="54" t="s">
        <v>1311</v>
      </c>
      <c r="H2192" s="55">
        <v>303000</v>
      </c>
      <c r="I2192" s="54" t="s">
        <v>825</v>
      </c>
      <c r="J2192" s="55">
        <v>390000</v>
      </c>
      <c r="K2192" s="55">
        <v>0</v>
      </c>
      <c r="L2192" s="54" t="s">
        <v>827</v>
      </c>
      <c r="M2192" s="54" t="s">
        <v>793</v>
      </c>
      <c r="N2192" s="55">
        <v>0</v>
      </c>
      <c r="O2192" s="55">
        <v>166414831.06</v>
      </c>
      <c r="P2192" s="55">
        <v>0</v>
      </c>
      <c r="Q2192" s="55">
        <v>0</v>
      </c>
      <c r="R2192" s="55">
        <v>0</v>
      </c>
      <c r="S2192" s="55">
        <v>166414831.06</v>
      </c>
      <c r="T2192" s="55">
        <v>0</v>
      </c>
      <c r="U2192" s="55">
        <v>166414831.06</v>
      </c>
      <c r="V2192" s="55">
        <v>0</v>
      </c>
      <c r="W2192" s="55">
        <v>0</v>
      </c>
      <c r="X2192" s="55">
        <v>0</v>
      </c>
      <c r="Y2192" s="55">
        <v>166414831.06</v>
      </c>
      <c r="Z2192" s="61">
        <f t="shared" si="114"/>
        <v>0</v>
      </c>
      <c r="AA2192" s="59" t="e">
        <f>HLOOKUP(F2192,'HY Financials'!$4:$4,1,0)</f>
        <v>#N/A</v>
      </c>
    </row>
    <row r="2193" spans="1:28">
      <c r="A2193" s="60" t="str">
        <f>IFERROR(VLOOKUP(J2193,'TB mapping'!A:D,4,0),0)</f>
        <v>Ignore</v>
      </c>
      <c r="B2193" s="60" t="str">
        <f>IFERROR(VLOOKUP(J2193,'TB mapping'!A:C,3,0),0)</f>
        <v>Ignore</v>
      </c>
      <c r="C2193" s="60" t="str">
        <f t="shared" si="112"/>
        <v>HFT135Ignore</v>
      </c>
      <c r="D2193" s="60" t="str">
        <f t="shared" si="113"/>
        <v>HFT135Ignore</v>
      </c>
      <c r="E2193" s="54" t="s">
        <v>790</v>
      </c>
      <c r="F2193" s="54" t="s">
        <v>1302</v>
      </c>
      <c r="G2193" s="54" t="s">
        <v>1311</v>
      </c>
      <c r="H2193" s="55">
        <v>303000</v>
      </c>
      <c r="I2193" s="54" t="s">
        <v>825</v>
      </c>
      <c r="J2193" s="55">
        <v>390405</v>
      </c>
      <c r="K2193" s="55">
        <v>0</v>
      </c>
      <c r="L2193" s="54" t="s">
        <v>828</v>
      </c>
      <c r="M2193" s="54" t="s">
        <v>793</v>
      </c>
      <c r="N2193" s="55">
        <v>-11418431.6</v>
      </c>
      <c r="O2193" s="55">
        <v>0</v>
      </c>
      <c r="P2193" s="55">
        <v>0</v>
      </c>
      <c r="Q2193" s="55">
        <v>0</v>
      </c>
      <c r="R2193" s="55">
        <v>-11418431.6</v>
      </c>
      <c r="S2193" s="55">
        <v>0</v>
      </c>
      <c r="T2193" s="55">
        <v>-11418431.6</v>
      </c>
      <c r="U2193" s="55">
        <v>0</v>
      </c>
      <c r="V2193" s="55">
        <v>0</v>
      </c>
      <c r="W2193" s="55">
        <v>0</v>
      </c>
      <c r="X2193" s="55">
        <v>-11418431.6</v>
      </c>
      <c r="Y2193" s="55">
        <v>0</v>
      </c>
      <c r="Z2193" s="61">
        <f t="shared" si="114"/>
        <v>0</v>
      </c>
      <c r="AA2193" s="59" t="e">
        <f>HLOOKUP(F2193,'HY Financials'!$4:$4,1,0)</f>
        <v>#N/A</v>
      </c>
    </row>
    <row r="2194" spans="1:28">
      <c r="A2194" s="60" t="str">
        <f>IFERROR(VLOOKUP(J2194,'TB mapping'!A:D,4,0),0)</f>
        <v>Ignore</v>
      </c>
      <c r="B2194" s="60" t="str">
        <f>IFERROR(VLOOKUP(J2194,'TB mapping'!A:C,3,0),0)</f>
        <v>Ignore</v>
      </c>
      <c r="C2194" s="60" t="str">
        <f t="shared" si="112"/>
        <v>HFT135Ignore</v>
      </c>
      <c r="D2194" s="60" t="str">
        <f t="shared" si="113"/>
        <v>HFT135Ignore</v>
      </c>
      <c r="E2194" s="54" t="s">
        <v>790</v>
      </c>
      <c r="F2194" s="54" t="s">
        <v>1302</v>
      </c>
      <c r="G2194" s="54" t="s">
        <v>1311</v>
      </c>
      <c r="H2194" s="55">
        <v>303000</v>
      </c>
      <c r="I2194" s="54" t="s">
        <v>825</v>
      </c>
      <c r="J2194" s="55">
        <v>390407</v>
      </c>
      <c r="K2194" s="55">
        <v>0</v>
      </c>
      <c r="L2194" s="54" t="s">
        <v>829</v>
      </c>
      <c r="M2194" s="54" t="s">
        <v>793</v>
      </c>
      <c r="N2194" s="55">
        <v>0</v>
      </c>
      <c r="O2194" s="55">
        <v>1.32</v>
      </c>
      <c r="P2194" s="55">
        <v>0</v>
      </c>
      <c r="Q2194" s="55">
        <v>0</v>
      </c>
      <c r="R2194" s="55">
        <v>0</v>
      </c>
      <c r="S2194" s="55">
        <v>1.32</v>
      </c>
      <c r="T2194" s="55">
        <v>0</v>
      </c>
      <c r="U2194" s="55">
        <v>1.32</v>
      </c>
      <c r="V2194" s="55">
        <v>0</v>
      </c>
      <c r="W2194" s="55">
        <v>0</v>
      </c>
      <c r="X2194" s="55">
        <v>0</v>
      </c>
      <c r="Y2194" s="55">
        <v>1.32</v>
      </c>
      <c r="Z2194" s="61">
        <f t="shared" si="114"/>
        <v>0</v>
      </c>
      <c r="AA2194" s="59" t="e">
        <f>HLOOKUP(F2194,'HY Financials'!$4:$4,1,0)</f>
        <v>#N/A</v>
      </c>
    </row>
    <row r="2195" spans="1:28">
      <c r="A2195" s="60" t="str">
        <f>IFERROR(VLOOKUP(J2195,'TB mapping'!A:D,4,0),0)</f>
        <v>Ignore</v>
      </c>
      <c r="B2195" s="60" t="str">
        <f>IFERROR(VLOOKUP(J2195,'TB mapping'!A:C,3,0),0)</f>
        <v>Ignore</v>
      </c>
      <c r="C2195" s="60" t="str">
        <f t="shared" si="112"/>
        <v>HFT135Ignore</v>
      </c>
      <c r="D2195" s="60" t="str">
        <f t="shared" si="113"/>
        <v>HFT135Ignore</v>
      </c>
      <c r="E2195" s="54" t="s">
        <v>790</v>
      </c>
      <c r="F2195" s="54" t="s">
        <v>1302</v>
      </c>
      <c r="G2195" s="54" t="s">
        <v>1311</v>
      </c>
      <c r="H2195" s="55">
        <v>303000</v>
      </c>
      <c r="I2195" s="54" t="s">
        <v>825</v>
      </c>
      <c r="J2195" s="55">
        <v>390409</v>
      </c>
      <c r="K2195" s="55">
        <v>0</v>
      </c>
      <c r="L2195" s="54" t="s">
        <v>830</v>
      </c>
      <c r="M2195" s="54" t="s">
        <v>793</v>
      </c>
      <c r="N2195" s="55">
        <v>-1.21</v>
      </c>
      <c r="O2195" s="55">
        <v>0</v>
      </c>
      <c r="P2195" s="55">
        <v>0</v>
      </c>
      <c r="Q2195" s="55">
        <v>0</v>
      </c>
      <c r="R2195" s="55">
        <v>-1.21</v>
      </c>
      <c r="S2195" s="55">
        <v>0</v>
      </c>
      <c r="T2195" s="55">
        <v>-1.21</v>
      </c>
      <c r="U2195" s="55">
        <v>0</v>
      </c>
      <c r="V2195" s="55">
        <v>0</v>
      </c>
      <c r="W2195" s="55">
        <v>0</v>
      </c>
      <c r="X2195" s="55">
        <v>-1.21</v>
      </c>
      <c r="Y2195" s="55">
        <v>0</v>
      </c>
      <c r="Z2195" s="61">
        <f t="shared" si="114"/>
        <v>0</v>
      </c>
      <c r="AA2195" s="59" t="e">
        <f>HLOOKUP(F2195,'HY Financials'!$4:$4,1,0)</f>
        <v>#N/A</v>
      </c>
    </row>
    <row r="2196" spans="1:28">
      <c r="A2196" s="60" t="str">
        <f>IFERROR(VLOOKUP(J2196,'TB mapping'!A:D,4,0),0)</f>
        <v>Ignore</v>
      </c>
      <c r="B2196" s="60" t="str">
        <f>IFERROR(VLOOKUP(J2196,'TB mapping'!A:C,3,0),0)</f>
        <v>Ignore</v>
      </c>
      <c r="C2196" s="60" t="str">
        <f t="shared" si="112"/>
        <v>HFT135Ignore</v>
      </c>
      <c r="D2196" s="60" t="str">
        <f t="shared" si="113"/>
        <v>HFT135Ignore</v>
      </c>
      <c r="E2196" s="54" t="s">
        <v>790</v>
      </c>
      <c r="F2196" s="54" t="s">
        <v>1302</v>
      </c>
      <c r="G2196" s="54" t="s">
        <v>1311</v>
      </c>
      <c r="H2196" s="55">
        <v>303000</v>
      </c>
      <c r="I2196" s="54" t="s">
        <v>825</v>
      </c>
      <c r="J2196" s="55">
        <v>390445</v>
      </c>
      <c r="K2196" s="55">
        <v>0</v>
      </c>
      <c r="L2196" s="54" t="s">
        <v>881</v>
      </c>
      <c r="M2196" s="54" t="s">
        <v>793</v>
      </c>
      <c r="N2196" s="55">
        <v>-2.13</v>
      </c>
      <c r="O2196" s="55">
        <v>0</v>
      </c>
      <c r="P2196" s="55">
        <v>0</v>
      </c>
      <c r="Q2196" s="55">
        <v>0</v>
      </c>
      <c r="R2196" s="55">
        <v>-2.13</v>
      </c>
      <c r="S2196" s="55">
        <v>0</v>
      </c>
      <c r="T2196" s="55">
        <v>-2.13</v>
      </c>
      <c r="U2196" s="55">
        <v>0</v>
      </c>
      <c r="V2196" s="55">
        <v>0</v>
      </c>
      <c r="W2196" s="55">
        <v>0</v>
      </c>
      <c r="X2196" s="55">
        <v>-2.13</v>
      </c>
      <c r="Y2196" s="55">
        <v>0</v>
      </c>
      <c r="Z2196" s="61">
        <f t="shared" si="114"/>
        <v>0</v>
      </c>
      <c r="AA2196" s="59" t="e">
        <f>HLOOKUP(F2196,'HY Financials'!$4:$4,1,0)</f>
        <v>#N/A</v>
      </c>
    </row>
    <row r="2197" spans="1:28">
      <c r="A2197" s="60" t="str">
        <f>IFERROR(VLOOKUP(J2197,'TB mapping'!A:D,4,0),0)</f>
        <v>Ignore</v>
      </c>
      <c r="B2197" s="60" t="str">
        <f>IFERROR(VLOOKUP(J2197,'TB mapping'!A:C,3,0),0)</f>
        <v>Ignore</v>
      </c>
      <c r="C2197" s="60" t="str">
        <f t="shared" si="112"/>
        <v>HFT135Ignore</v>
      </c>
      <c r="D2197" s="60" t="str">
        <f t="shared" si="113"/>
        <v>HFT135Ignore</v>
      </c>
      <c r="E2197" s="54" t="s">
        <v>790</v>
      </c>
      <c r="F2197" s="54" t="s">
        <v>1302</v>
      </c>
      <c r="G2197" s="54" t="s">
        <v>1311</v>
      </c>
      <c r="H2197" s="55">
        <v>303000</v>
      </c>
      <c r="I2197" s="54" t="s">
        <v>825</v>
      </c>
      <c r="J2197" s="55">
        <v>390446</v>
      </c>
      <c r="K2197" s="55">
        <v>0</v>
      </c>
      <c r="L2197" s="54" t="s">
        <v>1066</v>
      </c>
      <c r="M2197" s="54" t="s">
        <v>793</v>
      </c>
      <c r="N2197" s="55">
        <v>0</v>
      </c>
      <c r="O2197" s="55">
        <v>2.15</v>
      </c>
      <c r="P2197" s="55">
        <v>0</v>
      </c>
      <c r="Q2197" s="55">
        <v>0</v>
      </c>
      <c r="R2197" s="55">
        <v>0</v>
      </c>
      <c r="S2197" s="55">
        <v>2.15</v>
      </c>
      <c r="T2197" s="55">
        <v>0</v>
      </c>
      <c r="U2197" s="55">
        <v>2.15</v>
      </c>
      <c r="V2197" s="55">
        <v>0</v>
      </c>
      <c r="W2197" s="55">
        <v>0</v>
      </c>
      <c r="X2197" s="55">
        <v>0</v>
      </c>
      <c r="Y2197" s="55">
        <v>2.15</v>
      </c>
      <c r="Z2197" s="61">
        <f t="shared" si="114"/>
        <v>0</v>
      </c>
      <c r="AA2197" s="59" t="e">
        <f>HLOOKUP(F2197,'HY Financials'!$4:$4,1,0)</f>
        <v>#N/A</v>
      </c>
    </row>
    <row r="2198" spans="1:28">
      <c r="A2198" s="60">
        <f>IFERROR(VLOOKUP(J2198,'TB mapping'!A:D,4,0),0)</f>
        <v>0</v>
      </c>
      <c r="B2198" s="60">
        <f>IFERROR(VLOOKUP(J2198,'TB mapping'!A:C,3,0),0)</f>
        <v>5.3</v>
      </c>
      <c r="C2198" s="60" t="str">
        <f t="shared" si="112"/>
        <v>HFT1350</v>
      </c>
      <c r="D2198" s="60" t="str">
        <f t="shared" si="113"/>
        <v>HFT1355.3</v>
      </c>
      <c r="E2198" s="54" t="s">
        <v>790</v>
      </c>
      <c r="F2198" s="54" t="s">
        <v>1302</v>
      </c>
      <c r="G2198" s="54" t="s">
        <v>1311</v>
      </c>
      <c r="H2198" s="55">
        <v>410000</v>
      </c>
      <c r="I2198" s="54" t="s">
        <v>931</v>
      </c>
      <c r="J2198" s="55">
        <v>412120</v>
      </c>
      <c r="K2198" s="55">
        <v>0</v>
      </c>
      <c r="L2198" s="54" t="s">
        <v>932</v>
      </c>
      <c r="M2198" s="54" t="s">
        <v>793</v>
      </c>
      <c r="N2198" s="55">
        <v>0</v>
      </c>
      <c r="O2198" s="55">
        <v>1816800</v>
      </c>
      <c r="P2198" s="55">
        <v>0</v>
      </c>
      <c r="Q2198" s="55">
        <v>0</v>
      </c>
      <c r="R2198" s="55">
        <v>0</v>
      </c>
      <c r="S2198" s="55">
        <v>1816800</v>
      </c>
      <c r="T2198" s="55">
        <v>0</v>
      </c>
      <c r="U2198" s="55">
        <v>1816800</v>
      </c>
      <c r="V2198" s="55">
        <v>0</v>
      </c>
      <c r="W2198" s="55">
        <v>0</v>
      </c>
      <c r="X2198" s="55">
        <v>0</v>
      </c>
      <c r="Y2198" s="55">
        <v>1816800</v>
      </c>
      <c r="Z2198" s="61">
        <f t="shared" si="114"/>
        <v>0</v>
      </c>
      <c r="AA2198" s="59" t="e">
        <f>HLOOKUP(F2198,'HY Financials'!$4:$4,1,0)</f>
        <v>#N/A</v>
      </c>
    </row>
    <row r="2199" spans="1:28">
      <c r="A2199" s="60">
        <f>IFERROR(VLOOKUP(J2199,'TB mapping'!A:D,4,0),0)</f>
        <v>0</v>
      </c>
      <c r="B2199" s="60">
        <f>IFERROR(VLOOKUP(J2199,'TB mapping'!A:C,3,0),0)</f>
        <v>5.3</v>
      </c>
      <c r="C2199" s="60" t="str">
        <f t="shared" si="112"/>
        <v>HFT1350</v>
      </c>
      <c r="D2199" s="60" t="str">
        <f t="shared" si="113"/>
        <v>HFT1355.3</v>
      </c>
      <c r="E2199" s="54" t="s">
        <v>790</v>
      </c>
      <c r="F2199" s="54" t="s">
        <v>1302</v>
      </c>
      <c r="G2199" s="54" t="s">
        <v>1311</v>
      </c>
      <c r="H2199" s="55">
        <v>410000</v>
      </c>
      <c r="I2199" s="54" t="s">
        <v>931</v>
      </c>
      <c r="J2199" s="55">
        <v>412135</v>
      </c>
      <c r="K2199" s="55">
        <v>0</v>
      </c>
      <c r="L2199" s="54" t="s">
        <v>934</v>
      </c>
      <c r="M2199" s="54" t="s">
        <v>793</v>
      </c>
      <c r="N2199" s="55">
        <v>0</v>
      </c>
      <c r="O2199" s="55">
        <v>411940</v>
      </c>
      <c r="P2199" s="55">
        <v>0</v>
      </c>
      <c r="Q2199" s="55">
        <v>0</v>
      </c>
      <c r="R2199" s="55">
        <v>0</v>
      </c>
      <c r="S2199" s="55">
        <v>411940</v>
      </c>
      <c r="T2199" s="55">
        <v>0</v>
      </c>
      <c r="U2199" s="55">
        <v>411940</v>
      </c>
      <c r="V2199" s="55">
        <v>0</v>
      </c>
      <c r="W2199" s="55">
        <v>0</v>
      </c>
      <c r="X2199" s="55">
        <v>0</v>
      </c>
      <c r="Y2199" s="55">
        <v>411940</v>
      </c>
      <c r="Z2199" s="61">
        <f t="shared" si="114"/>
        <v>0</v>
      </c>
      <c r="AA2199" s="59" t="e">
        <f>HLOOKUP(F2199,'HY Financials'!$4:$4,1,0)</f>
        <v>#N/A</v>
      </c>
    </row>
    <row r="2200" spans="1:28">
      <c r="A2200" s="60">
        <f>IFERROR(VLOOKUP(J2200,'TB mapping'!A:D,4,0),0)</f>
        <v>0</v>
      </c>
      <c r="B2200" s="60">
        <f>IFERROR(VLOOKUP(J2200,'TB mapping'!A:C,3,0),0)</f>
        <v>5.2</v>
      </c>
      <c r="C2200" s="60" t="str">
        <f t="shared" si="112"/>
        <v>HFT1350</v>
      </c>
      <c r="D2200" s="60" t="str">
        <f t="shared" si="113"/>
        <v>HFT1355.2</v>
      </c>
      <c r="E2200" s="54" t="s">
        <v>790</v>
      </c>
      <c r="F2200" s="54" t="s">
        <v>1302</v>
      </c>
      <c r="G2200" s="54" t="s">
        <v>1311</v>
      </c>
      <c r="H2200" s="55">
        <v>450000</v>
      </c>
      <c r="I2200" s="54" t="s">
        <v>834</v>
      </c>
      <c r="J2200" s="55">
        <v>452120</v>
      </c>
      <c r="K2200" s="55">
        <v>0</v>
      </c>
      <c r="L2200" s="54" t="s">
        <v>835</v>
      </c>
      <c r="M2200" s="54" t="s">
        <v>793</v>
      </c>
      <c r="N2200" s="55">
        <v>0</v>
      </c>
      <c r="O2200" s="55">
        <v>24895481.539999999</v>
      </c>
      <c r="P2200" s="55">
        <v>0</v>
      </c>
      <c r="Q2200" s="55">
        <v>0</v>
      </c>
      <c r="R2200" s="55">
        <v>0</v>
      </c>
      <c r="S2200" s="55">
        <v>24895481.539999999</v>
      </c>
      <c r="T2200" s="55">
        <v>0</v>
      </c>
      <c r="U2200" s="55">
        <v>24895481.539999999</v>
      </c>
      <c r="V2200" s="55">
        <v>0</v>
      </c>
      <c r="W2200" s="55">
        <v>0</v>
      </c>
      <c r="X2200" s="55">
        <v>0</v>
      </c>
      <c r="Y2200" s="55">
        <v>24895481.539999999</v>
      </c>
      <c r="Z2200" s="61">
        <f t="shared" si="114"/>
        <v>0</v>
      </c>
      <c r="AA2200" s="59" t="e">
        <f>HLOOKUP(F2200,'HY Financials'!$4:$4,1,0)</f>
        <v>#N/A</v>
      </c>
    </row>
    <row r="2201" spans="1:28">
      <c r="A2201" s="60">
        <f>IFERROR(VLOOKUP(J2201,'TB mapping'!A:D,4,0),0)</f>
        <v>0</v>
      </c>
      <c r="B2201" s="60">
        <f>IFERROR(VLOOKUP(J2201,'TB mapping'!A:C,3,0),0)</f>
        <v>5.2</v>
      </c>
      <c r="C2201" s="60" t="str">
        <f t="shared" si="112"/>
        <v>HFT1350</v>
      </c>
      <c r="D2201" s="60" t="str">
        <f t="shared" si="113"/>
        <v>HFT1355.2</v>
      </c>
      <c r="E2201" s="54" t="s">
        <v>790</v>
      </c>
      <c r="F2201" s="54" t="s">
        <v>1302</v>
      </c>
      <c r="G2201" s="54" t="s">
        <v>1311</v>
      </c>
      <c r="H2201" s="55">
        <v>450000</v>
      </c>
      <c r="I2201" s="54" t="s">
        <v>834</v>
      </c>
      <c r="J2201" s="55">
        <v>452135</v>
      </c>
      <c r="K2201" s="55">
        <v>0</v>
      </c>
      <c r="L2201" s="54" t="s">
        <v>938</v>
      </c>
      <c r="M2201" s="54" t="s">
        <v>793</v>
      </c>
      <c r="N2201" s="55">
        <v>0</v>
      </c>
      <c r="O2201" s="55">
        <v>3712777.78</v>
      </c>
      <c r="P2201" s="55">
        <v>0</v>
      </c>
      <c r="Q2201" s="55">
        <v>0</v>
      </c>
      <c r="R2201" s="55">
        <v>0</v>
      </c>
      <c r="S2201" s="55">
        <v>3712777.78</v>
      </c>
      <c r="T2201" s="55">
        <v>0</v>
      </c>
      <c r="U2201" s="55">
        <v>3712777.78</v>
      </c>
      <c r="V2201" s="55">
        <v>0</v>
      </c>
      <c r="W2201" s="55">
        <v>0</v>
      </c>
      <c r="X2201" s="55">
        <v>0</v>
      </c>
      <c r="Y2201" s="55">
        <v>3712777.78</v>
      </c>
      <c r="Z2201" s="61">
        <f t="shared" si="114"/>
        <v>0</v>
      </c>
      <c r="AA2201" s="59" t="e">
        <f>HLOOKUP(F2201,'HY Financials'!$4:$4,1,0)</f>
        <v>#N/A</v>
      </c>
    </row>
    <row r="2202" spans="1:28">
      <c r="A2202" s="60">
        <f>IFERROR(VLOOKUP(J2202,'TB mapping'!A:D,4,0),0)</f>
        <v>0</v>
      </c>
      <c r="B2202" s="60">
        <f>IFERROR(VLOOKUP(J2202,'TB mapping'!A:C,3,0),0)</f>
        <v>5.2</v>
      </c>
      <c r="C2202" s="60" t="str">
        <f t="shared" si="112"/>
        <v>HFT1350</v>
      </c>
      <c r="D2202" s="60" t="str">
        <f t="shared" si="113"/>
        <v>HFT1355.2</v>
      </c>
      <c r="E2202" s="54" t="s">
        <v>790</v>
      </c>
      <c r="F2202" s="54" t="s">
        <v>1302</v>
      </c>
      <c r="G2202" s="54" t="s">
        <v>1311</v>
      </c>
      <c r="H2202" s="55">
        <v>450000</v>
      </c>
      <c r="I2202" s="54" t="s">
        <v>834</v>
      </c>
      <c r="J2202" s="55">
        <v>452145</v>
      </c>
      <c r="K2202" s="55">
        <v>0</v>
      </c>
      <c r="L2202" s="54" t="s">
        <v>876</v>
      </c>
      <c r="M2202" s="54" t="s">
        <v>793</v>
      </c>
      <c r="N2202" s="55">
        <v>0</v>
      </c>
      <c r="O2202" s="55">
        <v>1449770.3</v>
      </c>
      <c r="P2202" s="55">
        <v>0</v>
      </c>
      <c r="Q2202" s="55">
        <v>0</v>
      </c>
      <c r="R2202" s="55">
        <v>0</v>
      </c>
      <c r="S2202" s="55">
        <v>1449770.3</v>
      </c>
      <c r="T2202" s="55">
        <v>0</v>
      </c>
      <c r="U2202" s="55">
        <v>1449770.3</v>
      </c>
      <c r="V2202" s="55">
        <v>0</v>
      </c>
      <c r="W2202" s="55">
        <v>0</v>
      </c>
      <c r="X2202" s="55">
        <v>0</v>
      </c>
      <c r="Y2202" s="55">
        <v>1449770.3</v>
      </c>
      <c r="Z2202" s="61">
        <f t="shared" si="114"/>
        <v>0</v>
      </c>
      <c r="AA2202" s="59" t="e">
        <f>HLOOKUP(F2202,'HY Financials'!$4:$4,1,0)</f>
        <v>#N/A</v>
      </c>
    </row>
    <row r="2203" spans="1:28">
      <c r="A2203" s="60">
        <f>IFERROR(VLOOKUP(J2203,'TB mapping'!A:D,4,0),0)</f>
        <v>0</v>
      </c>
      <c r="B2203" s="60">
        <f>IFERROR(VLOOKUP(J2203,'TB mapping'!A:C,3,0),0)</f>
        <v>5.2</v>
      </c>
      <c r="C2203" s="60" t="str">
        <f t="shared" si="112"/>
        <v>HFT1350</v>
      </c>
      <c r="D2203" s="60" t="str">
        <f t="shared" si="113"/>
        <v>HFT1355.2</v>
      </c>
      <c r="E2203" s="54" t="s">
        <v>790</v>
      </c>
      <c r="F2203" s="54" t="s">
        <v>1302</v>
      </c>
      <c r="G2203" s="54" t="s">
        <v>1311</v>
      </c>
      <c r="H2203" s="55">
        <v>450000</v>
      </c>
      <c r="I2203" s="54" t="s">
        <v>834</v>
      </c>
      <c r="J2203" s="55">
        <v>452181</v>
      </c>
      <c r="K2203" s="55">
        <v>0</v>
      </c>
      <c r="L2203" s="54" t="s">
        <v>877</v>
      </c>
      <c r="M2203" s="54" t="s">
        <v>793</v>
      </c>
      <c r="N2203" s="55">
        <v>0</v>
      </c>
      <c r="O2203" s="55">
        <v>2656248.2999999998</v>
      </c>
      <c r="P2203" s="55">
        <v>0</v>
      </c>
      <c r="Q2203" s="55">
        <v>0</v>
      </c>
      <c r="R2203" s="55">
        <v>0</v>
      </c>
      <c r="S2203" s="55">
        <v>2656248.2999999998</v>
      </c>
      <c r="T2203" s="55">
        <v>0</v>
      </c>
      <c r="U2203" s="55">
        <v>2656248.2999999998</v>
      </c>
      <c r="V2203" s="55">
        <v>0</v>
      </c>
      <c r="W2203" s="55">
        <v>0</v>
      </c>
      <c r="X2203" s="55">
        <v>0</v>
      </c>
      <c r="Y2203" s="55">
        <v>2656248.2999999998</v>
      </c>
      <c r="Z2203" s="61">
        <f t="shared" si="114"/>
        <v>0</v>
      </c>
      <c r="AA2203" s="59" t="e">
        <f>HLOOKUP(F2203,'HY Financials'!$4:$4,1,0)</f>
        <v>#N/A</v>
      </c>
    </row>
    <row r="2204" spans="1:28">
      <c r="A2204" s="60">
        <f>IFERROR(VLOOKUP(J2204,'TB mapping'!A:D,4,0),0)</f>
        <v>0</v>
      </c>
      <c r="B2204" s="60">
        <f>IFERROR(VLOOKUP(J2204,'TB mapping'!A:C,3,0),0)</f>
        <v>5.2</v>
      </c>
      <c r="C2204" s="60" t="str">
        <f t="shared" si="112"/>
        <v>HFT1350</v>
      </c>
      <c r="D2204" s="60" t="str">
        <f t="shared" si="113"/>
        <v>HFT1355.2</v>
      </c>
      <c r="E2204" s="54" t="s">
        <v>790</v>
      </c>
      <c r="F2204" s="54" t="s">
        <v>1302</v>
      </c>
      <c r="G2204" s="54" t="s">
        <v>1311</v>
      </c>
      <c r="H2204" s="55">
        <v>450000</v>
      </c>
      <c r="I2204" s="54" t="s">
        <v>834</v>
      </c>
      <c r="J2204" s="55">
        <v>452229</v>
      </c>
      <c r="K2204" s="55">
        <v>0</v>
      </c>
      <c r="L2204" s="54" t="s">
        <v>837</v>
      </c>
      <c r="M2204" s="54" t="s">
        <v>793</v>
      </c>
      <c r="N2204" s="55">
        <v>-9881.89</v>
      </c>
      <c r="O2204" s="55">
        <v>0</v>
      </c>
      <c r="P2204" s="55">
        <v>0</v>
      </c>
      <c r="Q2204" s="55">
        <v>608.58000000000004</v>
      </c>
      <c r="R2204" s="55">
        <v>-9273.31</v>
      </c>
      <c r="S2204" s="55">
        <v>0</v>
      </c>
      <c r="T2204" s="55">
        <v>-9881.89</v>
      </c>
      <c r="U2204" s="55">
        <v>0</v>
      </c>
      <c r="V2204" s="55">
        <v>0</v>
      </c>
      <c r="W2204" s="55">
        <v>608.58000000000004</v>
      </c>
      <c r="X2204" s="55">
        <v>-9273.31</v>
      </c>
      <c r="Y2204" s="55">
        <v>0</v>
      </c>
      <c r="Z2204" s="61">
        <f t="shared" si="114"/>
        <v>6.0858000000000006E-5</v>
      </c>
      <c r="AA2204" s="59" t="e">
        <f>HLOOKUP(F2204,'HY Financials'!$4:$4,1,0)</f>
        <v>#N/A</v>
      </c>
    </row>
    <row r="2205" spans="1:28">
      <c r="A2205" s="60">
        <f>IFERROR(VLOOKUP(J2205,'TB mapping'!A:D,4,0),0)</f>
        <v>0</v>
      </c>
      <c r="B2205" s="60">
        <f>IFERROR(VLOOKUP(J2205,'TB mapping'!A:C,3,0),0)</f>
        <v>5.2</v>
      </c>
      <c r="C2205" s="60" t="str">
        <f t="shared" si="112"/>
        <v>HFT1350</v>
      </c>
      <c r="D2205" s="60" t="str">
        <f t="shared" si="113"/>
        <v>HFT1355.2</v>
      </c>
      <c r="E2205" s="54" t="s">
        <v>790</v>
      </c>
      <c r="F2205" s="54" t="s">
        <v>1302</v>
      </c>
      <c r="G2205" s="54" t="s">
        <v>1311</v>
      </c>
      <c r="H2205" s="55">
        <v>450000</v>
      </c>
      <c r="I2205" s="54" t="s">
        <v>834</v>
      </c>
      <c r="J2205" s="55">
        <v>452230</v>
      </c>
      <c r="K2205" s="55">
        <v>0</v>
      </c>
      <c r="L2205" s="54" t="s">
        <v>838</v>
      </c>
      <c r="M2205" s="54" t="s">
        <v>793</v>
      </c>
      <c r="N2205" s="55">
        <v>0</v>
      </c>
      <c r="O2205" s="55">
        <v>3424128.24</v>
      </c>
      <c r="P2205" s="55">
        <v>0</v>
      </c>
      <c r="Q2205" s="55">
        <v>0</v>
      </c>
      <c r="R2205" s="55">
        <v>0</v>
      </c>
      <c r="S2205" s="55">
        <v>3424128.24</v>
      </c>
      <c r="T2205" s="55">
        <v>0</v>
      </c>
      <c r="U2205" s="55">
        <v>3424128.24</v>
      </c>
      <c r="V2205" s="55">
        <v>0</v>
      </c>
      <c r="W2205" s="55">
        <v>0</v>
      </c>
      <c r="X2205" s="55">
        <v>0</v>
      </c>
      <c r="Y2205" s="55">
        <v>3424128.24</v>
      </c>
      <c r="Z2205" s="61">
        <f t="shared" si="114"/>
        <v>0</v>
      </c>
      <c r="AA2205" s="59" t="e">
        <f>HLOOKUP(F2205,'HY Financials'!$4:$4,1,0)</f>
        <v>#N/A</v>
      </c>
      <c r="AB2205" s="59">
        <f t="shared" ref="AB2205:AB2210" si="115">SUMIF(AA:AA,AA2205,Z:Z)</f>
        <v>47.702388319000015</v>
      </c>
    </row>
    <row r="2206" spans="1:28">
      <c r="A2206" s="60">
        <f>IFERROR(VLOOKUP(J2206,'TB mapping'!A:D,4,0),0)</f>
        <v>0</v>
      </c>
      <c r="B2206" s="60">
        <f>IFERROR(VLOOKUP(J2206,'TB mapping'!A:C,3,0),0)</f>
        <v>5.2</v>
      </c>
      <c r="C2206" s="60" t="str">
        <f t="shared" si="112"/>
        <v>HFT1350</v>
      </c>
      <c r="D2206" s="60" t="str">
        <f t="shared" si="113"/>
        <v>HFT1355.2</v>
      </c>
      <c r="E2206" s="54" t="s">
        <v>790</v>
      </c>
      <c r="F2206" s="54" t="s">
        <v>1302</v>
      </c>
      <c r="G2206" s="54" t="s">
        <v>1311</v>
      </c>
      <c r="H2206" s="55">
        <v>450000</v>
      </c>
      <c r="I2206" s="54" t="s">
        <v>834</v>
      </c>
      <c r="J2206" s="55">
        <v>452247</v>
      </c>
      <c r="K2206" s="55">
        <v>0</v>
      </c>
      <c r="L2206" s="54" t="s">
        <v>1346</v>
      </c>
      <c r="M2206" s="54" t="s">
        <v>793</v>
      </c>
      <c r="N2206" s="55">
        <v>0</v>
      </c>
      <c r="O2206" s="55">
        <v>1347508.78</v>
      </c>
      <c r="P2206" s="55">
        <v>0</v>
      </c>
      <c r="Q2206" s="55">
        <v>0</v>
      </c>
      <c r="R2206" s="55">
        <v>0</v>
      </c>
      <c r="S2206" s="55">
        <v>1347508.78</v>
      </c>
      <c r="T2206" s="55">
        <v>0</v>
      </c>
      <c r="U2206" s="55">
        <v>1347508.78</v>
      </c>
      <c r="V2206" s="55">
        <v>0</v>
      </c>
      <c r="W2206" s="55">
        <v>0</v>
      </c>
      <c r="X2206" s="55">
        <v>0</v>
      </c>
      <c r="Y2206" s="55">
        <v>1347508.78</v>
      </c>
      <c r="Z2206" s="61">
        <f t="shared" si="114"/>
        <v>0</v>
      </c>
      <c r="AA2206" s="59" t="e">
        <f>HLOOKUP(F2206,'HY Financials'!$4:$4,1,0)</f>
        <v>#N/A</v>
      </c>
      <c r="AB2206" s="59">
        <f t="shared" si="115"/>
        <v>47.702388319000015</v>
      </c>
    </row>
    <row r="2207" spans="1:28">
      <c r="A2207" s="60">
        <f>IFERROR(VLOOKUP(J2207,'TB mapping'!A:D,4,0),0)</f>
        <v>0</v>
      </c>
      <c r="B2207" s="60">
        <f>IFERROR(VLOOKUP(J2207,'TB mapping'!A:C,3,0),0)</f>
        <v>5.5</v>
      </c>
      <c r="C2207" s="60" t="str">
        <f t="shared" si="112"/>
        <v>HFT1350</v>
      </c>
      <c r="D2207" s="60" t="str">
        <f t="shared" si="113"/>
        <v>HFT1355.5</v>
      </c>
      <c r="E2207" s="54" t="s">
        <v>790</v>
      </c>
      <c r="F2207" s="54" t="s">
        <v>1302</v>
      </c>
      <c r="G2207" s="54" t="s">
        <v>1311</v>
      </c>
      <c r="H2207" s="55">
        <v>460000</v>
      </c>
      <c r="I2207" s="54" t="s">
        <v>839</v>
      </c>
      <c r="J2207" s="55">
        <v>460106</v>
      </c>
      <c r="K2207" s="55">
        <v>0</v>
      </c>
      <c r="L2207" s="54" t="s">
        <v>840</v>
      </c>
      <c r="M2207" s="54" t="s">
        <v>793</v>
      </c>
      <c r="N2207" s="55">
        <v>0</v>
      </c>
      <c r="O2207" s="55">
        <v>169.97</v>
      </c>
      <c r="P2207" s="55">
        <v>0</v>
      </c>
      <c r="Q2207" s="55">
        <v>0</v>
      </c>
      <c r="R2207" s="55">
        <v>0</v>
      </c>
      <c r="S2207" s="55">
        <v>169.97</v>
      </c>
      <c r="T2207" s="55">
        <v>0</v>
      </c>
      <c r="U2207" s="55">
        <v>169.97</v>
      </c>
      <c r="V2207" s="55">
        <v>0</v>
      </c>
      <c r="W2207" s="55">
        <v>0</v>
      </c>
      <c r="X2207" s="55">
        <v>0</v>
      </c>
      <c r="Y2207" s="55">
        <v>169.97</v>
      </c>
      <c r="Z2207" s="61">
        <f t="shared" si="114"/>
        <v>0</v>
      </c>
      <c r="AA2207" s="59" t="e">
        <f>HLOOKUP(F2207,'HY Financials'!$4:$4,1,0)</f>
        <v>#N/A</v>
      </c>
      <c r="AB2207" s="59">
        <f t="shared" si="115"/>
        <v>47.702388319000015</v>
      </c>
    </row>
    <row r="2208" spans="1:28">
      <c r="A2208" s="60">
        <f>IFERROR(VLOOKUP(J2208,'TB mapping'!A:D,4,0),0)</f>
        <v>0</v>
      </c>
      <c r="B2208" s="60">
        <f>IFERROR(VLOOKUP(J2208,'TB mapping'!A:C,3,0),0)</f>
        <v>5.5</v>
      </c>
      <c r="C2208" s="60" t="str">
        <f t="shared" si="112"/>
        <v>HFT1350</v>
      </c>
      <c r="D2208" s="60" t="str">
        <f t="shared" si="113"/>
        <v>HFT1355.5</v>
      </c>
      <c r="E2208" s="54" t="s">
        <v>790</v>
      </c>
      <c r="F2208" s="54" t="s">
        <v>1302</v>
      </c>
      <c r="G2208" s="54" t="s">
        <v>1311</v>
      </c>
      <c r="H2208" s="55">
        <v>460000</v>
      </c>
      <c r="I2208" s="54" t="s">
        <v>839</v>
      </c>
      <c r="J2208" s="55">
        <v>460108</v>
      </c>
      <c r="K2208" s="55">
        <v>0</v>
      </c>
      <c r="L2208" s="54" t="s">
        <v>841</v>
      </c>
      <c r="M2208" s="54" t="s">
        <v>793</v>
      </c>
      <c r="N2208" s="55">
        <v>-1.6</v>
      </c>
      <c r="O2208" s="55">
        <v>0</v>
      </c>
      <c r="P2208" s="55">
        <v>0</v>
      </c>
      <c r="Q2208" s="55">
        <v>0</v>
      </c>
      <c r="R2208" s="55">
        <v>-1.6</v>
      </c>
      <c r="S2208" s="55">
        <v>0</v>
      </c>
      <c r="T2208" s="55">
        <v>-1.6</v>
      </c>
      <c r="U2208" s="55">
        <v>0</v>
      </c>
      <c r="V2208" s="55">
        <v>0</v>
      </c>
      <c r="W2208" s="55">
        <v>0</v>
      </c>
      <c r="X2208" s="55">
        <v>-1.6</v>
      </c>
      <c r="Y2208" s="55">
        <v>0</v>
      </c>
      <c r="Z2208" s="61">
        <f t="shared" si="114"/>
        <v>0</v>
      </c>
      <c r="AA2208" s="59" t="e">
        <f>HLOOKUP(F2208,'HY Financials'!$4:$4,1,0)</f>
        <v>#N/A</v>
      </c>
      <c r="AB2208" s="59">
        <f t="shared" si="115"/>
        <v>47.702388319000015</v>
      </c>
    </row>
    <row r="2209" spans="1:28">
      <c r="A2209" s="60">
        <f>IFERROR(VLOOKUP(J2209,'TB mapping'!A:D,4,0),0)</f>
        <v>0</v>
      </c>
      <c r="B2209" s="60">
        <f>IFERROR(VLOOKUP(J2209,'TB mapping'!A:C,3,0),0)</f>
        <v>5.5</v>
      </c>
      <c r="C2209" s="60" t="str">
        <f t="shared" si="112"/>
        <v>HFT1350</v>
      </c>
      <c r="D2209" s="60" t="str">
        <f t="shared" si="113"/>
        <v>HFT1355.5</v>
      </c>
      <c r="E2209" s="54" t="s">
        <v>790</v>
      </c>
      <c r="F2209" s="54" t="s">
        <v>1302</v>
      </c>
      <c r="G2209" s="54" t="s">
        <v>1311</v>
      </c>
      <c r="H2209" s="55">
        <v>460000</v>
      </c>
      <c r="I2209" s="54" t="s">
        <v>839</v>
      </c>
      <c r="J2209" s="55">
        <v>460143</v>
      </c>
      <c r="K2209" s="55">
        <v>0</v>
      </c>
      <c r="L2209" s="54" t="s">
        <v>1002</v>
      </c>
      <c r="M2209" s="54" t="s">
        <v>793</v>
      </c>
      <c r="N2209" s="55">
        <v>-169.59</v>
      </c>
      <c r="O2209" s="55">
        <v>0</v>
      </c>
      <c r="P2209" s="55">
        <v>0</v>
      </c>
      <c r="Q2209" s="55">
        <v>0</v>
      </c>
      <c r="R2209" s="55">
        <v>-169.59</v>
      </c>
      <c r="S2209" s="55">
        <v>0</v>
      </c>
      <c r="T2209" s="55">
        <v>-169.59</v>
      </c>
      <c r="U2209" s="55">
        <v>0</v>
      </c>
      <c r="V2209" s="55">
        <v>0</v>
      </c>
      <c r="W2209" s="55">
        <v>0</v>
      </c>
      <c r="X2209" s="55">
        <v>-169.59</v>
      </c>
      <c r="Y2209" s="55">
        <v>0</v>
      </c>
      <c r="Z2209" s="61">
        <f t="shared" si="114"/>
        <v>0</v>
      </c>
      <c r="AA2209" s="59" t="e">
        <f>HLOOKUP(F2209,'HY Financials'!$4:$4,1,0)</f>
        <v>#N/A</v>
      </c>
      <c r="AB2209" s="59">
        <f t="shared" si="115"/>
        <v>47.702388319000015</v>
      </c>
    </row>
    <row r="2210" spans="1:28">
      <c r="A2210" s="60">
        <f>IFERROR(VLOOKUP(J2210,'TB mapping'!A:D,4,0),0)</f>
        <v>0</v>
      </c>
      <c r="B2210" s="60">
        <f>IFERROR(VLOOKUP(J2210,'TB mapping'!A:C,3,0),0)</f>
        <v>5.5</v>
      </c>
      <c r="C2210" s="60" t="str">
        <f t="shared" si="112"/>
        <v>HFT1350</v>
      </c>
      <c r="D2210" s="60" t="str">
        <f t="shared" si="113"/>
        <v>HFT1355.5</v>
      </c>
      <c r="E2210" s="54" t="s">
        <v>790</v>
      </c>
      <c r="F2210" s="54" t="s">
        <v>1302</v>
      </c>
      <c r="G2210" s="54" t="s">
        <v>1311</v>
      </c>
      <c r="H2210" s="55">
        <v>460000</v>
      </c>
      <c r="I2210" s="54" t="s">
        <v>839</v>
      </c>
      <c r="J2210" s="55">
        <v>460144</v>
      </c>
      <c r="K2210" s="55">
        <v>0</v>
      </c>
      <c r="L2210" s="54" t="s">
        <v>1067</v>
      </c>
      <c r="M2210" s="54" t="s">
        <v>793</v>
      </c>
      <c r="N2210" s="55">
        <v>0</v>
      </c>
      <c r="O2210" s="55">
        <v>1.0900000000000001</v>
      </c>
      <c r="P2210" s="55">
        <v>0</v>
      </c>
      <c r="Q2210" s="55">
        <v>0</v>
      </c>
      <c r="R2210" s="55">
        <v>0</v>
      </c>
      <c r="S2210" s="55">
        <v>1.0900000000000001</v>
      </c>
      <c r="T2210" s="55">
        <v>0</v>
      </c>
      <c r="U2210" s="55">
        <v>1.0900000000000001</v>
      </c>
      <c r="V2210" s="55">
        <v>0</v>
      </c>
      <c r="W2210" s="55">
        <v>0</v>
      </c>
      <c r="X2210" s="55">
        <v>0</v>
      </c>
      <c r="Y2210" s="55">
        <v>1.0900000000000001</v>
      </c>
      <c r="Z2210" s="61">
        <f t="shared" si="114"/>
        <v>0</v>
      </c>
      <c r="AA2210" s="59" t="e">
        <f>HLOOKUP(F2210,'HY Financials'!$4:$4,1,0)</f>
        <v>#N/A</v>
      </c>
      <c r="AB2210" s="59">
        <f t="shared" si="115"/>
        <v>47.702388319000015</v>
      </c>
    </row>
    <row r="2211" spans="1:28">
      <c r="A2211" s="60">
        <f>IFERROR(VLOOKUP(J2211,'TB mapping'!A:D,4,0),0)</f>
        <v>0</v>
      </c>
      <c r="B2211" s="60">
        <f>IFERROR(VLOOKUP(J2211,'TB mapping'!A:C,3,0),0)</f>
        <v>5.3</v>
      </c>
      <c r="C2211" s="60" t="str">
        <f t="shared" si="112"/>
        <v>HFT1350</v>
      </c>
      <c r="D2211" s="60" t="str">
        <f t="shared" si="113"/>
        <v>HFT1355.3</v>
      </c>
      <c r="E2211" s="54" t="s">
        <v>790</v>
      </c>
      <c r="F2211" s="54" t="s">
        <v>1302</v>
      </c>
      <c r="G2211" s="54" t="s">
        <v>1311</v>
      </c>
      <c r="H2211" s="55">
        <v>510000</v>
      </c>
      <c r="I2211" s="54" t="s">
        <v>842</v>
      </c>
      <c r="J2211" s="55">
        <v>512120</v>
      </c>
      <c r="K2211" s="55">
        <v>0</v>
      </c>
      <c r="L2211" s="54" t="s">
        <v>843</v>
      </c>
      <c r="M2211" s="54" t="s">
        <v>793</v>
      </c>
      <c r="N2211" s="55">
        <v>-7027216.6699999999</v>
      </c>
      <c r="O2211" s="55">
        <v>0</v>
      </c>
      <c r="P2211" s="55">
        <v>0</v>
      </c>
      <c r="Q2211" s="55">
        <v>0</v>
      </c>
      <c r="R2211" s="55">
        <v>-7027216.6699999999</v>
      </c>
      <c r="S2211" s="55">
        <v>0</v>
      </c>
      <c r="T2211" s="55">
        <v>-7027216.6699999999</v>
      </c>
      <c r="U2211" s="55">
        <v>0</v>
      </c>
      <c r="V2211" s="55">
        <v>0</v>
      </c>
      <c r="W2211" s="55">
        <v>0</v>
      </c>
      <c r="X2211" s="55">
        <v>-7027216.6699999999</v>
      </c>
      <c r="Y2211" s="55">
        <v>0</v>
      </c>
      <c r="Z2211" s="61">
        <f t="shared" si="114"/>
        <v>0</v>
      </c>
      <c r="AA2211" s="59" t="e">
        <f>HLOOKUP(F2211,'HY Financials'!$4:$4,1,0)</f>
        <v>#N/A</v>
      </c>
    </row>
    <row r="2212" spans="1:28">
      <c r="A2212" s="60">
        <f>IFERROR(VLOOKUP(J2212,'TB mapping'!A:D,4,0),0)</f>
        <v>0</v>
      </c>
      <c r="B2212" s="60">
        <f>IFERROR(VLOOKUP(J2212,'TB mapping'!A:C,3,0),0)</f>
        <v>5.3</v>
      </c>
      <c r="C2212" s="60" t="str">
        <f t="shared" si="112"/>
        <v>HFT1350</v>
      </c>
      <c r="D2212" s="60" t="str">
        <f t="shared" si="113"/>
        <v>HFT1355.3</v>
      </c>
      <c r="E2212" s="54" t="s">
        <v>790</v>
      </c>
      <c r="F2212" s="54" t="s">
        <v>1302</v>
      </c>
      <c r="G2212" s="54" t="s">
        <v>1311</v>
      </c>
      <c r="H2212" s="55">
        <v>510000</v>
      </c>
      <c r="I2212" s="54" t="s">
        <v>842</v>
      </c>
      <c r="J2212" s="55">
        <v>512247</v>
      </c>
      <c r="K2212" s="55">
        <v>0</v>
      </c>
      <c r="L2212" s="54" t="s">
        <v>1348</v>
      </c>
      <c r="M2212" s="54" t="s">
        <v>793</v>
      </c>
      <c r="N2212" s="55">
        <v>0</v>
      </c>
      <c r="O2212" s="55">
        <v>1300.27</v>
      </c>
      <c r="P2212" s="55">
        <v>0</v>
      </c>
      <c r="Q2212" s="55">
        <v>0</v>
      </c>
      <c r="R2212" s="55">
        <v>0</v>
      </c>
      <c r="S2212" s="55">
        <v>1300.27</v>
      </c>
      <c r="T2212" s="55">
        <v>0</v>
      </c>
      <c r="U2212" s="55">
        <v>1300.27</v>
      </c>
      <c r="V2212" s="55">
        <v>0</v>
      </c>
      <c r="W2212" s="55">
        <v>0</v>
      </c>
      <c r="X2212" s="55">
        <v>0</v>
      </c>
      <c r="Y2212" s="55">
        <v>1300.27</v>
      </c>
      <c r="Z2212" s="61">
        <f t="shared" si="114"/>
        <v>0</v>
      </c>
      <c r="AA2212" s="59" t="e">
        <f>HLOOKUP(F2212,'HY Financials'!$4:$4,1,0)</f>
        <v>#N/A</v>
      </c>
    </row>
    <row r="2213" spans="1:28">
      <c r="A2213" s="60">
        <f>IFERROR(VLOOKUP(J2213,'TB mapping'!A:D,4,0),0)</f>
        <v>0</v>
      </c>
      <c r="B2213" s="60">
        <f>IFERROR(VLOOKUP(J2213,'TB mapping'!A:C,3,0),0)</f>
        <v>6.4</v>
      </c>
      <c r="C2213" s="60" t="str">
        <f t="shared" si="112"/>
        <v>HFT1350</v>
      </c>
      <c r="D2213" s="60" t="str">
        <f t="shared" si="113"/>
        <v>HFT1356.4</v>
      </c>
      <c r="E2213" s="54" t="s">
        <v>790</v>
      </c>
      <c r="F2213" s="54" t="s">
        <v>1302</v>
      </c>
      <c r="G2213" s="54" t="s">
        <v>1311</v>
      </c>
      <c r="H2213" s="55">
        <v>550000</v>
      </c>
      <c r="I2213" s="54" t="s">
        <v>846</v>
      </c>
      <c r="J2213" s="392">
        <v>553107</v>
      </c>
      <c r="K2213" s="55">
        <v>0</v>
      </c>
      <c r="L2213" s="54" t="s">
        <v>847</v>
      </c>
      <c r="M2213" s="54" t="s">
        <v>793</v>
      </c>
      <c r="N2213" s="55">
        <v>-14869</v>
      </c>
      <c r="O2213" s="55">
        <v>0</v>
      </c>
      <c r="P2213" s="55">
        <v>-739</v>
      </c>
      <c r="Q2213" s="55">
        <v>0</v>
      </c>
      <c r="R2213" s="55">
        <v>-15608</v>
      </c>
      <c r="S2213" s="55">
        <v>0</v>
      </c>
      <c r="T2213" s="55">
        <v>-14869</v>
      </c>
      <c r="U2213" s="55">
        <v>0</v>
      </c>
      <c r="V2213" s="55">
        <v>-739</v>
      </c>
      <c r="W2213" s="55">
        <v>0</v>
      </c>
      <c r="X2213" s="55">
        <v>-15608</v>
      </c>
      <c r="Y2213" s="55">
        <v>0</v>
      </c>
      <c r="Z2213" s="61">
        <f t="shared" si="114"/>
        <v>-7.3899999999999994E-5</v>
      </c>
      <c r="AA2213" s="59" t="e">
        <f>HLOOKUP(F2213,'HY Financials'!$4:$4,1,0)</f>
        <v>#N/A</v>
      </c>
    </row>
    <row r="2214" spans="1:28">
      <c r="A2214" s="60">
        <f>IFERROR(VLOOKUP(J2214,'TB mapping'!A:D,4,0),0)</f>
        <v>0</v>
      </c>
      <c r="B2214" s="60">
        <f>IFERROR(VLOOKUP(J2214,'TB mapping'!A:C,3,0),0)</f>
        <v>6.4</v>
      </c>
      <c r="C2214" s="60" t="str">
        <f t="shared" si="112"/>
        <v>HFT1350</v>
      </c>
      <c r="D2214" s="60" t="str">
        <f t="shared" si="113"/>
        <v>HFT1356.4</v>
      </c>
      <c r="E2214" s="54" t="s">
        <v>790</v>
      </c>
      <c r="F2214" s="54" t="s">
        <v>1302</v>
      </c>
      <c r="G2214" s="54" t="s">
        <v>1311</v>
      </c>
      <c r="H2214" s="55">
        <v>550000</v>
      </c>
      <c r="I2214" s="54" t="s">
        <v>846</v>
      </c>
      <c r="J2214" s="392">
        <v>553117</v>
      </c>
      <c r="K2214" s="55">
        <v>0</v>
      </c>
      <c r="L2214" s="54" t="s">
        <v>848</v>
      </c>
      <c r="M2214" s="54" t="s">
        <v>793</v>
      </c>
      <c r="N2214" s="55">
        <v>-6696.65</v>
      </c>
      <c r="O2214" s="55">
        <v>0</v>
      </c>
      <c r="P2214" s="55">
        <v>-99.03</v>
      </c>
      <c r="Q2214" s="55">
        <v>0</v>
      </c>
      <c r="R2214" s="55">
        <v>-6795.68</v>
      </c>
      <c r="S2214" s="55">
        <v>0</v>
      </c>
      <c r="T2214" s="55">
        <v>-6696.65</v>
      </c>
      <c r="U2214" s="55">
        <v>0</v>
      </c>
      <c r="V2214" s="55">
        <v>-99.03</v>
      </c>
      <c r="W2214" s="55">
        <v>0</v>
      </c>
      <c r="X2214" s="55">
        <v>-6795.68</v>
      </c>
      <c r="Y2214" s="55">
        <v>0</v>
      </c>
      <c r="Z2214" s="61">
        <f t="shared" si="114"/>
        <v>-9.9029999999999999E-6</v>
      </c>
      <c r="AA2214" s="59" t="e">
        <f>HLOOKUP(F2214,'HY Financials'!$4:$4,1,0)</f>
        <v>#N/A</v>
      </c>
    </row>
    <row r="2215" spans="1:28">
      <c r="A2215" s="60">
        <f>IFERROR(VLOOKUP(J2215,'TB mapping'!A:D,4,0),0)</f>
        <v>0</v>
      </c>
      <c r="B2215" s="60">
        <f>IFERROR(VLOOKUP(J2215,'TB mapping'!A:C,3,0),0)</f>
        <v>6.4</v>
      </c>
      <c r="C2215" s="60" t="str">
        <f t="shared" si="112"/>
        <v>HFT1350</v>
      </c>
      <c r="D2215" s="60" t="str">
        <f t="shared" si="113"/>
        <v>HFT1356.4</v>
      </c>
      <c r="E2215" s="54" t="s">
        <v>790</v>
      </c>
      <c r="F2215" s="54" t="s">
        <v>1302</v>
      </c>
      <c r="G2215" s="54" t="s">
        <v>1311</v>
      </c>
      <c r="H2215" s="55">
        <v>550000</v>
      </c>
      <c r="I2215" s="54" t="s">
        <v>846</v>
      </c>
      <c r="J2215" s="392">
        <v>553129</v>
      </c>
      <c r="K2215" s="55">
        <v>0</v>
      </c>
      <c r="L2215" s="54" t="s">
        <v>849</v>
      </c>
      <c r="M2215" s="54" t="s">
        <v>793</v>
      </c>
      <c r="N2215" s="55">
        <v>-66454.430000000008</v>
      </c>
      <c r="O2215" s="55">
        <v>0</v>
      </c>
      <c r="P2215" s="55">
        <v>0</v>
      </c>
      <c r="Q2215" s="55">
        <v>0</v>
      </c>
      <c r="R2215" s="55">
        <v>-66454.430000000008</v>
      </c>
      <c r="S2215" s="55">
        <v>0</v>
      </c>
      <c r="T2215" s="55">
        <v>-66454.430000000008</v>
      </c>
      <c r="U2215" s="55">
        <v>0</v>
      </c>
      <c r="V2215" s="55">
        <v>0</v>
      </c>
      <c r="W2215" s="55">
        <v>0</v>
      </c>
      <c r="X2215" s="55">
        <v>-66454.430000000008</v>
      </c>
      <c r="Y2215" s="55">
        <v>0</v>
      </c>
      <c r="Z2215" s="61">
        <f t="shared" si="114"/>
        <v>0</v>
      </c>
      <c r="AA2215" s="59" t="e">
        <f>HLOOKUP(F2215,'HY Financials'!$4:$4,1,0)</f>
        <v>#N/A</v>
      </c>
    </row>
    <row r="2216" spans="1:28">
      <c r="A2216" s="60">
        <f>IFERROR(VLOOKUP(J2216,'TB mapping'!A:D,4,0),0)</f>
        <v>0</v>
      </c>
      <c r="B2216" s="60">
        <f>IFERROR(VLOOKUP(J2216,'TB mapping'!A:C,3,0),0)</f>
        <v>6.4</v>
      </c>
      <c r="C2216" s="60" t="str">
        <f t="shared" si="112"/>
        <v>HFT1350</v>
      </c>
      <c r="D2216" s="60" t="str">
        <f t="shared" si="113"/>
        <v>HFT1356.4</v>
      </c>
      <c r="E2216" s="54" t="s">
        <v>790</v>
      </c>
      <c r="F2216" s="54" t="s">
        <v>1302</v>
      </c>
      <c r="G2216" s="54" t="s">
        <v>1311</v>
      </c>
      <c r="H2216" s="55">
        <v>550000</v>
      </c>
      <c r="I2216" s="54" t="s">
        <v>846</v>
      </c>
      <c r="J2216" s="392">
        <v>553141</v>
      </c>
      <c r="K2216" s="55">
        <v>0</v>
      </c>
      <c r="L2216" s="54" t="s">
        <v>946</v>
      </c>
      <c r="M2216" s="54" t="s">
        <v>793</v>
      </c>
      <c r="N2216" s="55">
        <v>0</v>
      </c>
      <c r="O2216" s="55">
        <v>0</v>
      </c>
      <c r="P2216" s="55">
        <v>-0.01</v>
      </c>
      <c r="Q2216" s="55">
        <v>0</v>
      </c>
      <c r="R2216" s="55">
        <v>-0.01</v>
      </c>
      <c r="S2216" s="55">
        <v>0</v>
      </c>
      <c r="T2216" s="55">
        <v>0</v>
      </c>
      <c r="U2216" s="55">
        <v>0</v>
      </c>
      <c r="V2216" s="55">
        <v>-0.01</v>
      </c>
      <c r="W2216" s="55">
        <v>0</v>
      </c>
      <c r="X2216" s="55">
        <v>-0.01</v>
      </c>
      <c r="Y2216" s="55">
        <v>0</v>
      </c>
      <c r="Z2216" s="61">
        <f t="shared" si="114"/>
        <v>-1.0000000000000001E-9</v>
      </c>
      <c r="AA2216" s="59" t="e">
        <f>HLOOKUP(F2216,'HY Financials'!$4:$4,1,0)</f>
        <v>#N/A</v>
      </c>
    </row>
    <row r="2217" spans="1:28">
      <c r="A2217" s="60">
        <f>IFERROR(VLOOKUP(J2217,'TB mapping'!A:D,4,0),0)</f>
        <v>0</v>
      </c>
      <c r="B2217" s="60">
        <f>IFERROR(VLOOKUP(J2217,'TB mapping'!A:C,3,0),0)</f>
        <v>6.4</v>
      </c>
      <c r="C2217" s="60" t="str">
        <f t="shared" si="112"/>
        <v>HFT1350</v>
      </c>
      <c r="D2217" s="60" t="str">
        <f t="shared" si="113"/>
        <v>HFT1356.4</v>
      </c>
      <c r="E2217" s="54" t="s">
        <v>790</v>
      </c>
      <c r="F2217" s="54" t="s">
        <v>1302</v>
      </c>
      <c r="G2217" s="54" t="s">
        <v>1311</v>
      </c>
      <c r="H2217" s="55">
        <v>550000</v>
      </c>
      <c r="I2217" s="54" t="s">
        <v>846</v>
      </c>
      <c r="J2217" s="392">
        <v>553171</v>
      </c>
      <c r="K2217" s="55">
        <v>0</v>
      </c>
      <c r="L2217" s="54" t="s">
        <v>850</v>
      </c>
      <c r="M2217" s="54" t="s">
        <v>793</v>
      </c>
      <c r="N2217" s="55">
        <v>-122698.33</v>
      </c>
      <c r="O2217" s="55">
        <v>0</v>
      </c>
      <c r="P2217" s="55">
        <v>0</v>
      </c>
      <c r="Q2217" s="55">
        <v>0</v>
      </c>
      <c r="R2217" s="55">
        <v>-122698.33</v>
      </c>
      <c r="S2217" s="55">
        <v>0</v>
      </c>
      <c r="T2217" s="55">
        <v>-122698.33</v>
      </c>
      <c r="U2217" s="55">
        <v>0</v>
      </c>
      <c r="V2217" s="55">
        <v>0</v>
      </c>
      <c r="W2217" s="55">
        <v>0</v>
      </c>
      <c r="X2217" s="55">
        <v>-122698.33</v>
      </c>
      <c r="Y2217" s="55">
        <v>0</v>
      </c>
      <c r="Z2217" s="61">
        <f t="shared" si="114"/>
        <v>0</v>
      </c>
      <c r="AA2217" s="59" t="e">
        <f>HLOOKUP(F2217,'HY Financials'!$4:$4,1,0)</f>
        <v>#N/A</v>
      </c>
    </row>
    <row r="2218" spans="1:28">
      <c r="A2218" s="60">
        <f>IFERROR(VLOOKUP(J2218,'TB mapping'!A:D,4,0),0)</f>
        <v>0</v>
      </c>
      <c r="B2218" s="60">
        <f>IFERROR(VLOOKUP(J2218,'TB mapping'!A:C,3,0),0)</f>
        <v>6.4</v>
      </c>
      <c r="C2218" s="60" t="str">
        <f t="shared" si="112"/>
        <v>HFT1350</v>
      </c>
      <c r="D2218" s="60" t="str">
        <f t="shared" si="113"/>
        <v>HFT1356.4</v>
      </c>
      <c r="E2218" s="54" t="s">
        <v>790</v>
      </c>
      <c r="F2218" s="54" t="s">
        <v>1302</v>
      </c>
      <c r="G2218" s="54" t="s">
        <v>1311</v>
      </c>
      <c r="H2218" s="55">
        <v>550000</v>
      </c>
      <c r="I2218" s="54" t="s">
        <v>846</v>
      </c>
      <c r="J2218" s="392">
        <v>553176</v>
      </c>
      <c r="K2218" s="55">
        <v>0</v>
      </c>
      <c r="L2218" s="54" t="s">
        <v>1486</v>
      </c>
      <c r="M2218" s="54" t="s">
        <v>793</v>
      </c>
      <c r="N2218" s="55">
        <v>-41653.68</v>
      </c>
      <c r="O2218" s="55">
        <v>0</v>
      </c>
      <c r="P2218" s="55">
        <v>0</v>
      </c>
      <c r="Q2218" s="55">
        <v>0</v>
      </c>
      <c r="R2218" s="55">
        <v>-41653.68</v>
      </c>
      <c r="S2218" s="55">
        <v>0</v>
      </c>
      <c r="T2218" s="55">
        <v>-41653.68</v>
      </c>
      <c r="U2218" s="55">
        <v>0</v>
      </c>
      <c r="V2218" s="55">
        <v>0</v>
      </c>
      <c r="W2218" s="55">
        <v>0</v>
      </c>
      <c r="X2218" s="55">
        <v>-41653.68</v>
      </c>
      <c r="Y2218" s="55">
        <v>0</v>
      </c>
      <c r="Z2218" s="61">
        <f t="shared" si="114"/>
        <v>0</v>
      </c>
      <c r="AA2218" s="59" t="e">
        <f>HLOOKUP(F2218,'HY Financials'!$4:$4,1,0)</f>
        <v>#N/A</v>
      </c>
    </row>
    <row r="2219" spans="1:28">
      <c r="A2219" s="60">
        <f>IFERROR(VLOOKUP(J2219,'TB mapping'!A:D,4,0),0)</f>
        <v>0</v>
      </c>
      <c r="B2219" s="60">
        <f>IFERROR(VLOOKUP(J2219,'TB mapping'!A:C,3,0),0)</f>
        <v>6.4</v>
      </c>
      <c r="C2219" s="60" t="str">
        <f t="shared" si="112"/>
        <v>HFT1350</v>
      </c>
      <c r="D2219" s="60" t="str">
        <f t="shared" si="113"/>
        <v>HFT1356.4</v>
      </c>
      <c r="E2219" s="54" t="s">
        <v>790</v>
      </c>
      <c r="F2219" s="54" t="s">
        <v>1302</v>
      </c>
      <c r="G2219" s="54" t="s">
        <v>1311</v>
      </c>
      <c r="H2219" s="55">
        <v>550000</v>
      </c>
      <c r="I2219" s="54" t="s">
        <v>846</v>
      </c>
      <c r="J2219" s="392">
        <v>553190</v>
      </c>
      <c r="K2219" s="55">
        <v>0</v>
      </c>
      <c r="L2219" s="54" t="s">
        <v>852</v>
      </c>
      <c r="M2219" s="54" t="s">
        <v>793</v>
      </c>
      <c r="N2219" s="55">
        <v>-270205.87</v>
      </c>
      <c r="O2219" s="55">
        <v>0</v>
      </c>
      <c r="P2219" s="55">
        <v>0</v>
      </c>
      <c r="Q2219" s="55">
        <v>21545.13</v>
      </c>
      <c r="R2219" s="55">
        <v>-248660.74</v>
      </c>
      <c r="S2219" s="55">
        <v>0</v>
      </c>
      <c r="T2219" s="55">
        <v>-270205.87</v>
      </c>
      <c r="U2219" s="55">
        <v>0</v>
      </c>
      <c r="V2219" s="55">
        <v>0</v>
      </c>
      <c r="W2219" s="55">
        <v>21545.13</v>
      </c>
      <c r="X2219" s="55">
        <v>-248660.74</v>
      </c>
      <c r="Y2219" s="55">
        <v>0</v>
      </c>
      <c r="Z2219" s="61">
        <f t="shared" si="114"/>
        <v>2.1545130000000003E-3</v>
      </c>
      <c r="AA2219" s="59" t="e">
        <f>HLOOKUP(F2219,'HY Financials'!$4:$4,1,0)</f>
        <v>#N/A</v>
      </c>
    </row>
    <row r="2220" spans="1:28">
      <c r="A2220" s="60">
        <f>IFERROR(VLOOKUP(J2220,'TB mapping'!A:D,4,0),0)</f>
        <v>6.1</v>
      </c>
      <c r="B2220" s="60">
        <f>IFERROR(VLOOKUP(J2220,'TB mapping'!A:C,3,0),0)</f>
        <v>6.4</v>
      </c>
      <c r="C2220" s="60" t="str">
        <f t="shared" si="112"/>
        <v>HFT1356.1</v>
      </c>
      <c r="D2220" s="60" t="str">
        <f t="shared" si="113"/>
        <v>HFT1356.4</v>
      </c>
      <c r="E2220" s="54" t="s">
        <v>790</v>
      </c>
      <c r="F2220" s="54" t="s">
        <v>1302</v>
      </c>
      <c r="G2220" s="54" t="s">
        <v>1311</v>
      </c>
      <c r="H2220" s="55">
        <v>550000</v>
      </c>
      <c r="I2220" s="54" t="s">
        <v>846</v>
      </c>
      <c r="J2220" s="392">
        <v>553202</v>
      </c>
      <c r="K2220" s="55">
        <v>0</v>
      </c>
      <c r="L2220" s="54" t="s">
        <v>853</v>
      </c>
      <c r="M2220" s="54" t="s">
        <v>793</v>
      </c>
      <c r="N2220" s="55">
        <v>-876849.93</v>
      </c>
      <c r="O2220" s="55">
        <v>0</v>
      </c>
      <c r="P2220" s="55">
        <v>0</v>
      </c>
      <c r="Q2220" s="55">
        <v>0</v>
      </c>
      <c r="R2220" s="55">
        <v>-876849.93</v>
      </c>
      <c r="S2220" s="55">
        <v>0</v>
      </c>
      <c r="T2220" s="55">
        <v>-876849.93</v>
      </c>
      <c r="U2220" s="55">
        <v>0</v>
      </c>
      <c r="V2220" s="55">
        <v>0</v>
      </c>
      <c r="W2220" s="55">
        <v>0</v>
      </c>
      <c r="X2220" s="55">
        <v>-876849.93</v>
      </c>
      <c r="Y2220" s="55">
        <v>0</v>
      </c>
      <c r="Z2220" s="61">
        <f t="shared" si="114"/>
        <v>0</v>
      </c>
      <c r="AA2220" s="59" t="e">
        <f>HLOOKUP(F2220,'HY Financials'!$4:$4,1,0)</f>
        <v>#N/A</v>
      </c>
    </row>
    <row r="2221" spans="1:28">
      <c r="A2221" s="60">
        <f>IFERROR(VLOOKUP(J2221,'TB mapping'!A:D,4,0),0)</f>
        <v>0</v>
      </c>
      <c r="B2221" s="60">
        <f>IFERROR(VLOOKUP(J2221,'TB mapping'!A:C,3,0),0)</f>
        <v>6.4</v>
      </c>
      <c r="C2221" s="60" t="str">
        <f t="shared" si="112"/>
        <v>HFT1350</v>
      </c>
      <c r="D2221" s="60" t="str">
        <f t="shared" si="113"/>
        <v>HFT1356.4</v>
      </c>
      <c r="E2221" s="54" t="s">
        <v>790</v>
      </c>
      <c r="F2221" s="54" t="s">
        <v>1302</v>
      </c>
      <c r="G2221" s="54" t="s">
        <v>1311</v>
      </c>
      <c r="H2221" s="55">
        <v>550000</v>
      </c>
      <c r="I2221" s="54" t="s">
        <v>846</v>
      </c>
      <c r="J2221" s="392">
        <v>555163</v>
      </c>
      <c r="K2221" s="55">
        <v>0</v>
      </c>
      <c r="L2221" s="54" t="s">
        <v>860</v>
      </c>
      <c r="M2221" s="54" t="s">
        <v>793</v>
      </c>
      <c r="N2221" s="55">
        <v>0</v>
      </c>
      <c r="O2221" s="55">
        <v>0</v>
      </c>
      <c r="P2221" s="55">
        <v>-20707.09</v>
      </c>
      <c r="Q2221" s="55">
        <v>0</v>
      </c>
      <c r="R2221" s="55">
        <v>-20707.09</v>
      </c>
      <c r="S2221" s="55">
        <v>0</v>
      </c>
      <c r="T2221" s="55">
        <v>0</v>
      </c>
      <c r="U2221" s="55">
        <v>0</v>
      </c>
      <c r="V2221" s="55">
        <v>-20707.09</v>
      </c>
      <c r="W2221" s="55">
        <v>0</v>
      </c>
      <c r="X2221" s="55">
        <v>-20707.09</v>
      </c>
      <c r="Y2221" s="55">
        <v>0</v>
      </c>
      <c r="Z2221" s="61">
        <f t="shared" si="114"/>
        <v>-2.070709E-3</v>
      </c>
      <c r="AA2221" s="59" t="e">
        <f>HLOOKUP(F2221,'HY Financials'!$4:$4,1,0)</f>
        <v>#N/A</v>
      </c>
    </row>
    <row r="2222" spans="1:28">
      <c r="A2222" s="60">
        <f>IFERROR(VLOOKUP(J2222,'TB mapping'!A:D,4,0),0)</f>
        <v>0</v>
      </c>
      <c r="B2222" s="60">
        <f>IFERROR(VLOOKUP(J2222,'TB mapping'!A:C,3,0),0)</f>
        <v>6.4</v>
      </c>
      <c r="C2222" s="60" t="str">
        <f t="shared" si="112"/>
        <v>HFT1350</v>
      </c>
      <c r="D2222" s="60" t="str">
        <f t="shared" si="113"/>
        <v>HFT1356.4</v>
      </c>
      <c r="E2222" s="54" t="s">
        <v>790</v>
      </c>
      <c r="F2222" s="54" t="s">
        <v>1302</v>
      </c>
      <c r="G2222" s="54" t="s">
        <v>1311</v>
      </c>
      <c r="H2222" s="55">
        <v>550000</v>
      </c>
      <c r="I2222" s="54" t="s">
        <v>846</v>
      </c>
      <c r="J2222" s="392">
        <v>555597</v>
      </c>
      <c r="K2222" s="55">
        <v>0</v>
      </c>
      <c r="L2222" s="54" t="s">
        <v>861</v>
      </c>
      <c r="M2222" s="54" t="s">
        <v>793</v>
      </c>
      <c r="N2222" s="55">
        <v>-11042.83</v>
      </c>
      <c r="O2222" s="55">
        <v>0</v>
      </c>
      <c r="P2222" s="55">
        <v>0</v>
      </c>
      <c r="Q2222" s="55">
        <v>0</v>
      </c>
      <c r="R2222" s="55">
        <v>-11042.83</v>
      </c>
      <c r="S2222" s="55">
        <v>0</v>
      </c>
      <c r="T2222" s="55">
        <v>-11042.83</v>
      </c>
      <c r="U2222" s="55">
        <v>0</v>
      </c>
      <c r="V2222" s="55">
        <v>0</v>
      </c>
      <c r="W2222" s="55">
        <v>0</v>
      </c>
      <c r="X2222" s="55">
        <v>-11042.83</v>
      </c>
      <c r="Y2222" s="55">
        <v>0</v>
      </c>
      <c r="Z2222" s="61">
        <f t="shared" si="114"/>
        <v>0</v>
      </c>
      <c r="AA2222" s="59" t="e">
        <f>HLOOKUP(F2222,'HY Financials'!$4:$4,1,0)</f>
        <v>#N/A</v>
      </c>
    </row>
    <row r="2223" spans="1:28">
      <c r="A2223" s="60">
        <f>IFERROR(VLOOKUP(J2223,'TB mapping'!A:D,4,0),0)</f>
        <v>0</v>
      </c>
      <c r="B2223" s="60">
        <f>IFERROR(VLOOKUP(J2223,'TB mapping'!A:C,3,0),0)</f>
        <v>6.4</v>
      </c>
      <c r="C2223" s="60" t="str">
        <f t="shared" si="112"/>
        <v>HFT1350</v>
      </c>
      <c r="D2223" s="60" t="str">
        <f t="shared" si="113"/>
        <v>HFT1356.4</v>
      </c>
      <c r="E2223" s="54" t="s">
        <v>790</v>
      </c>
      <c r="F2223" s="54" t="s">
        <v>1302</v>
      </c>
      <c r="G2223" s="54" t="s">
        <v>1311</v>
      </c>
      <c r="H2223" s="55">
        <v>550000</v>
      </c>
      <c r="I2223" s="54" t="s">
        <v>846</v>
      </c>
      <c r="J2223" s="392">
        <v>555598</v>
      </c>
      <c r="K2223" s="55">
        <v>0</v>
      </c>
      <c r="L2223" s="54" t="s">
        <v>862</v>
      </c>
      <c r="M2223" s="54" t="s">
        <v>793</v>
      </c>
      <c r="N2223" s="55">
        <v>-11042.83</v>
      </c>
      <c r="O2223" s="55">
        <v>0</v>
      </c>
      <c r="P2223" s="55">
        <v>0</v>
      </c>
      <c r="Q2223" s="55">
        <v>0</v>
      </c>
      <c r="R2223" s="55">
        <v>-11042.83</v>
      </c>
      <c r="S2223" s="55">
        <v>0</v>
      </c>
      <c r="T2223" s="55">
        <v>-11042.83</v>
      </c>
      <c r="U2223" s="55">
        <v>0</v>
      </c>
      <c r="V2223" s="55">
        <v>0</v>
      </c>
      <c r="W2223" s="55">
        <v>0</v>
      </c>
      <c r="X2223" s="55">
        <v>-11042.83</v>
      </c>
      <c r="Y2223" s="55">
        <v>0</v>
      </c>
      <c r="Z2223" s="61">
        <f t="shared" si="114"/>
        <v>0</v>
      </c>
      <c r="AA2223" s="59" t="e">
        <f>HLOOKUP(F2223,'HY Financials'!$4:$4,1,0)</f>
        <v>#N/A</v>
      </c>
    </row>
    <row r="2224" spans="1:28">
      <c r="A2224" s="60">
        <f>IFERROR(VLOOKUP(J2224,'TB mapping'!A:D,4,0),0)</f>
        <v>0</v>
      </c>
      <c r="B2224" s="60">
        <f>IFERROR(VLOOKUP(J2224,'TB mapping'!A:C,3,0),0)</f>
        <v>6.4</v>
      </c>
      <c r="C2224" s="60" t="str">
        <f t="shared" si="112"/>
        <v>HFT1350</v>
      </c>
      <c r="D2224" s="60" t="str">
        <f t="shared" si="113"/>
        <v>HFT1356.4</v>
      </c>
      <c r="E2224" s="54" t="s">
        <v>790</v>
      </c>
      <c r="F2224" s="54" t="s">
        <v>1302</v>
      </c>
      <c r="G2224" s="54" t="s">
        <v>1311</v>
      </c>
      <c r="H2224" s="55">
        <v>550000</v>
      </c>
      <c r="I2224" s="54" t="s">
        <v>846</v>
      </c>
      <c r="J2224" s="392">
        <v>555603</v>
      </c>
      <c r="K2224" s="55">
        <v>0</v>
      </c>
      <c r="L2224" s="54" t="s">
        <v>1489</v>
      </c>
      <c r="M2224" s="54" t="s">
        <v>793</v>
      </c>
      <c r="N2224" s="55">
        <v>-45688.99</v>
      </c>
      <c r="O2224" s="55">
        <v>0</v>
      </c>
      <c r="P2224" s="55">
        <v>0</v>
      </c>
      <c r="Q2224" s="55">
        <v>0</v>
      </c>
      <c r="R2224" s="55">
        <v>-45688.99</v>
      </c>
      <c r="S2224" s="55">
        <v>0</v>
      </c>
      <c r="T2224" s="55">
        <v>-45688.99</v>
      </c>
      <c r="U2224" s="55">
        <v>0</v>
      </c>
      <c r="V2224" s="55">
        <v>0</v>
      </c>
      <c r="W2224" s="55">
        <v>0</v>
      </c>
      <c r="X2224" s="55">
        <v>-45688.99</v>
      </c>
      <c r="Y2224" s="55">
        <v>0</v>
      </c>
      <c r="Z2224" s="61">
        <f t="shared" si="114"/>
        <v>0</v>
      </c>
      <c r="AA2224" s="59" t="e">
        <f>HLOOKUP(F2224,'HY Financials'!$4:$4,1,0)</f>
        <v>#N/A</v>
      </c>
    </row>
    <row r="2225" spans="1:27">
      <c r="A2225" s="60">
        <f>IFERROR(VLOOKUP(J2225,'TB mapping'!A:D,4,0),0)</f>
        <v>0</v>
      </c>
      <c r="B2225" s="60">
        <f>IFERROR(VLOOKUP(J2225,'TB mapping'!A:C,3,0),0)</f>
        <v>6.4</v>
      </c>
      <c r="C2225" s="60" t="str">
        <f t="shared" si="112"/>
        <v>HFT1350</v>
      </c>
      <c r="D2225" s="60" t="str">
        <f t="shared" si="113"/>
        <v>HFT1356.4</v>
      </c>
      <c r="E2225" s="54" t="s">
        <v>790</v>
      </c>
      <c r="F2225" s="54" t="s">
        <v>1302</v>
      </c>
      <c r="G2225" s="54" t="s">
        <v>1311</v>
      </c>
      <c r="H2225" s="55">
        <v>550000</v>
      </c>
      <c r="I2225" s="54" t="s">
        <v>846</v>
      </c>
      <c r="J2225" s="392">
        <v>555604</v>
      </c>
      <c r="K2225" s="55">
        <v>0</v>
      </c>
      <c r="L2225" s="54" t="s">
        <v>1490</v>
      </c>
      <c r="M2225" s="54" t="s">
        <v>793</v>
      </c>
      <c r="N2225" s="55">
        <v>-45688.99</v>
      </c>
      <c r="O2225" s="55">
        <v>0</v>
      </c>
      <c r="P2225" s="55">
        <v>0</v>
      </c>
      <c r="Q2225" s="55">
        <v>0</v>
      </c>
      <c r="R2225" s="55">
        <v>-45688.99</v>
      </c>
      <c r="S2225" s="55">
        <v>0</v>
      </c>
      <c r="T2225" s="55">
        <v>-45688.99</v>
      </c>
      <c r="U2225" s="55">
        <v>0</v>
      </c>
      <c r="V2225" s="55">
        <v>0</v>
      </c>
      <c r="W2225" s="55">
        <v>0</v>
      </c>
      <c r="X2225" s="55">
        <v>-45688.99</v>
      </c>
      <c r="Y2225" s="55">
        <v>0</v>
      </c>
      <c r="Z2225" s="61">
        <f t="shared" si="114"/>
        <v>0</v>
      </c>
      <c r="AA2225" s="59" t="e">
        <f>HLOOKUP(F2225,'HY Financials'!$4:$4,1,0)</f>
        <v>#N/A</v>
      </c>
    </row>
    <row r="2226" spans="1:27">
      <c r="A2226" s="60">
        <f>IFERROR(VLOOKUP(J2226,'TB mapping'!A:D,4,0),0)</f>
        <v>0</v>
      </c>
      <c r="B2226" s="60">
        <f>IFERROR(VLOOKUP(J2226,'TB mapping'!A:C,3,0),0)</f>
        <v>6.4</v>
      </c>
      <c r="C2226" s="60" t="str">
        <f t="shared" si="112"/>
        <v>HFT1350</v>
      </c>
      <c r="D2226" s="60" t="str">
        <f t="shared" si="113"/>
        <v>HFT1356.4</v>
      </c>
      <c r="E2226" s="54" t="s">
        <v>790</v>
      </c>
      <c r="F2226" s="54" t="s">
        <v>1302</v>
      </c>
      <c r="G2226" s="54" t="s">
        <v>1311</v>
      </c>
      <c r="H2226" s="55">
        <v>550000</v>
      </c>
      <c r="I2226" s="54" t="s">
        <v>846</v>
      </c>
      <c r="J2226" s="392">
        <v>556653</v>
      </c>
      <c r="K2226" s="55">
        <v>0</v>
      </c>
      <c r="L2226" s="54" t="s">
        <v>2073</v>
      </c>
      <c r="M2226" s="54" t="s">
        <v>793</v>
      </c>
      <c r="N2226" s="55">
        <v>-9389.69</v>
      </c>
      <c r="O2226" s="55">
        <v>0</v>
      </c>
      <c r="P2226" s="55">
        <v>0</v>
      </c>
      <c r="Q2226" s="55">
        <v>0</v>
      </c>
      <c r="R2226" s="55">
        <v>-9389.69</v>
      </c>
      <c r="S2226" s="55">
        <v>0</v>
      </c>
      <c r="T2226" s="55">
        <v>-9389.69</v>
      </c>
      <c r="U2226" s="55">
        <v>0</v>
      </c>
      <c r="V2226" s="55">
        <v>0</v>
      </c>
      <c r="W2226" s="55">
        <v>0</v>
      </c>
      <c r="X2226" s="55">
        <v>-9389.69</v>
      </c>
      <c r="Y2226" s="55">
        <v>0</v>
      </c>
      <c r="Z2226" s="61">
        <f t="shared" si="114"/>
        <v>0</v>
      </c>
      <c r="AA2226" s="59" t="e">
        <f>HLOOKUP(F2226,'HY Financials'!$4:$4,1,0)</f>
        <v>#N/A</v>
      </c>
    </row>
    <row r="2227" spans="1:27">
      <c r="A2227" s="60">
        <f>IFERROR(VLOOKUP(J2227,'TB mapping'!A:D,4,0),0)</f>
        <v>6.2</v>
      </c>
      <c r="B2227" s="60">
        <f>IFERROR(VLOOKUP(J2227,'TB mapping'!A:C,3,0),0)</f>
        <v>6.4</v>
      </c>
      <c r="C2227" s="60" t="str">
        <f t="shared" si="112"/>
        <v>HFT1356.2</v>
      </c>
      <c r="D2227" s="60" t="str">
        <f t="shared" si="113"/>
        <v>HFT1356.4</v>
      </c>
      <c r="E2227" s="54" t="s">
        <v>790</v>
      </c>
      <c r="F2227" s="54" t="s">
        <v>1302</v>
      </c>
      <c r="G2227" s="54" t="s">
        <v>1311</v>
      </c>
      <c r="H2227" s="55">
        <v>555100</v>
      </c>
      <c r="I2227" s="54" t="s">
        <v>863</v>
      </c>
      <c r="J2227" s="392">
        <v>555100</v>
      </c>
      <c r="K2227" s="55">
        <v>0</v>
      </c>
      <c r="L2227" s="54" t="s">
        <v>864</v>
      </c>
      <c r="M2227" s="54" t="s">
        <v>793</v>
      </c>
      <c r="N2227" s="55">
        <v>-122698.33</v>
      </c>
      <c r="O2227" s="55">
        <v>0</v>
      </c>
      <c r="P2227" s="55">
        <v>0</v>
      </c>
      <c r="Q2227" s="55">
        <v>0</v>
      </c>
      <c r="R2227" s="55">
        <v>-122698.33</v>
      </c>
      <c r="S2227" s="55">
        <v>0</v>
      </c>
      <c r="T2227" s="55">
        <v>-122698.33</v>
      </c>
      <c r="U2227" s="55">
        <v>0</v>
      </c>
      <c r="V2227" s="55">
        <v>0</v>
      </c>
      <c r="W2227" s="55">
        <v>0</v>
      </c>
      <c r="X2227" s="55">
        <v>-122698.33</v>
      </c>
      <c r="Y2227" s="55">
        <v>0</v>
      </c>
      <c r="Z2227" s="61">
        <f t="shared" si="114"/>
        <v>0</v>
      </c>
      <c r="AA2227" s="59" t="e">
        <f>HLOOKUP(F2227,'HY Financials'!$4:$4,1,0)</f>
        <v>#N/A</v>
      </c>
    </row>
    <row r="2228" spans="1:27">
      <c r="A2228" s="60">
        <f>IFERROR(VLOOKUP(J2228,'TB mapping'!A:D,4,0),0)</f>
        <v>6.2</v>
      </c>
      <c r="B2228" s="60">
        <f>IFERROR(VLOOKUP(J2228,'TB mapping'!A:C,3,0),0)</f>
        <v>6.4</v>
      </c>
      <c r="C2228" s="60" t="str">
        <f t="shared" si="112"/>
        <v>HFT1356.2</v>
      </c>
      <c r="D2228" s="60" t="str">
        <f t="shared" si="113"/>
        <v>HFT1356.4</v>
      </c>
      <c r="E2228" s="54" t="s">
        <v>790</v>
      </c>
      <c r="F2228" s="54" t="s">
        <v>1302</v>
      </c>
      <c r="G2228" s="54" t="s">
        <v>1311</v>
      </c>
      <c r="H2228" s="55">
        <v>555100</v>
      </c>
      <c r="I2228" s="54" t="s">
        <v>863</v>
      </c>
      <c r="J2228" s="392">
        <v>555526</v>
      </c>
      <c r="K2228" s="55">
        <v>0</v>
      </c>
      <c r="L2228" s="54" t="s">
        <v>1492</v>
      </c>
      <c r="M2228" s="54" t="s">
        <v>793</v>
      </c>
      <c r="N2228" s="55">
        <v>-507650.65</v>
      </c>
      <c r="O2228" s="55">
        <v>0</v>
      </c>
      <c r="P2228" s="55">
        <v>0</v>
      </c>
      <c r="Q2228" s="55">
        <v>0</v>
      </c>
      <c r="R2228" s="55">
        <v>-507650.65</v>
      </c>
      <c r="S2228" s="55">
        <v>0</v>
      </c>
      <c r="T2228" s="55">
        <v>-507650.65</v>
      </c>
      <c r="U2228" s="55">
        <v>0</v>
      </c>
      <c r="V2228" s="55">
        <v>0</v>
      </c>
      <c r="W2228" s="55">
        <v>0</v>
      </c>
      <c r="X2228" s="55">
        <v>-507650.65</v>
      </c>
      <c r="Y2228" s="55">
        <v>0</v>
      </c>
      <c r="Z2228" s="61">
        <f t="shared" si="114"/>
        <v>0</v>
      </c>
      <c r="AA2228" s="59" t="e">
        <f>HLOOKUP(F2228,'HY Financials'!$4:$4,1,0)</f>
        <v>#N/A</v>
      </c>
    </row>
    <row r="2229" spans="1:27">
      <c r="A2229" s="60">
        <f>IFERROR(VLOOKUP(J2229,'TB mapping'!A:D,4,0),0)</f>
        <v>0</v>
      </c>
      <c r="B2229" s="60" t="str">
        <f>IFERROR(VLOOKUP(J2229,'TB mapping'!A:C,3,0),0)</f>
        <v>ignore</v>
      </c>
      <c r="C2229" s="60" t="str">
        <f t="shared" si="112"/>
        <v>HFT1350</v>
      </c>
      <c r="D2229" s="60" t="str">
        <f t="shared" si="113"/>
        <v>HFT135ignore</v>
      </c>
      <c r="E2229" s="54" t="s">
        <v>790</v>
      </c>
      <c r="F2229" s="54" t="s">
        <v>1302</v>
      </c>
      <c r="G2229" s="54" t="s">
        <v>1311</v>
      </c>
      <c r="H2229" s="55">
        <v>555300</v>
      </c>
      <c r="I2229" s="54" t="s">
        <v>951</v>
      </c>
      <c r="J2229" s="55">
        <v>553300</v>
      </c>
      <c r="K2229" s="55">
        <v>0</v>
      </c>
      <c r="L2229" s="54" t="s">
        <v>1072</v>
      </c>
      <c r="M2229" s="54" t="s">
        <v>793</v>
      </c>
      <c r="N2229" s="55">
        <v>-138406.11000000002</v>
      </c>
      <c r="O2229" s="55">
        <v>0</v>
      </c>
      <c r="P2229" s="55">
        <v>0</v>
      </c>
      <c r="Q2229" s="55">
        <v>0</v>
      </c>
      <c r="R2229" s="55">
        <v>-138406.11000000002</v>
      </c>
      <c r="S2229" s="55">
        <v>0</v>
      </c>
      <c r="T2229" s="55">
        <v>-138406.11000000002</v>
      </c>
      <c r="U2229" s="55">
        <v>0</v>
      </c>
      <c r="V2229" s="55">
        <v>0</v>
      </c>
      <c r="W2229" s="55">
        <v>0</v>
      </c>
      <c r="X2229" s="55">
        <v>-138406.11000000002</v>
      </c>
      <c r="Y2229" s="55">
        <v>0</v>
      </c>
      <c r="Z2229" s="61">
        <f t="shared" si="114"/>
        <v>0</v>
      </c>
      <c r="AA2229" s="59" t="e">
        <f>HLOOKUP(F2229,'HY Financials'!$4:$4,1,0)</f>
        <v>#N/A</v>
      </c>
    </row>
    <row r="2230" spans="1:27">
      <c r="A2230" s="60">
        <f>IFERROR(VLOOKUP(J2230,'TB mapping'!A:D,4,0),0)</f>
        <v>0</v>
      </c>
      <c r="B2230" s="60" t="str">
        <f>IFERROR(VLOOKUP(J2230,'TB mapping'!A:C,3,0),0)</f>
        <v>ignore</v>
      </c>
      <c r="C2230" s="60" t="str">
        <f t="shared" si="112"/>
        <v>HFT1350</v>
      </c>
      <c r="D2230" s="60" t="str">
        <f t="shared" si="113"/>
        <v>HFT135ignore</v>
      </c>
      <c r="E2230" s="54" t="s">
        <v>790</v>
      </c>
      <c r="F2230" s="54" t="s">
        <v>1302</v>
      </c>
      <c r="G2230" s="54" t="s">
        <v>1311</v>
      </c>
      <c r="H2230" s="55">
        <v>555300</v>
      </c>
      <c r="I2230" s="54" t="s">
        <v>951</v>
      </c>
      <c r="J2230" s="55">
        <v>554346</v>
      </c>
      <c r="K2230" s="55">
        <v>0</v>
      </c>
      <c r="L2230" s="54" t="s">
        <v>1073</v>
      </c>
      <c r="M2230" s="54" t="s">
        <v>793</v>
      </c>
      <c r="N2230" s="55">
        <v>-1130.23</v>
      </c>
      <c r="O2230" s="55">
        <v>0</v>
      </c>
      <c r="P2230" s="55">
        <v>0</v>
      </c>
      <c r="Q2230" s="55">
        <v>0</v>
      </c>
      <c r="R2230" s="55">
        <v>-1130.23</v>
      </c>
      <c r="S2230" s="55">
        <v>0</v>
      </c>
      <c r="T2230" s="55">
        <v>-1130.23</v>
      </c>
      <c r="U2230" s="55">
        <v>0</v>
      </c>
      <c r="V2230" s="55">
        <v>0</v>
      </c>
      <c r="W2230" s="55">
        <v>0</v>
      </c>
      <c r="X2230" s="55">
        <v>-1130.23</v>
      </c>
      <c r="Y2230" s="55">
        <v>0</v>
      </c>
      <c r="Z2230" s="61">
        <f t="shared" si="114"/>
        <v>0</v>
      </c>
      <c r="AA2230" s="59" t="e">
        <f>HLOOKUP(F2230,'HY Financials'!$4:$4,1,0)</f>
        <v>#N/A</v>
      </c>
    </row>
    <row r="2231" spans="1:27">
      <c r="A2231" s="60" t="str">
        <f>IFERROR(VLOOKUP(J2231,'TB mapping'!A:D,4,0),0)</f>
        <v>Ignore</v>
      </c>
      <c r="B2231" s="60" t="str">
        <f>IFERROR(VLOOKUP(J2231,'TB mapping'!A:C,3,0),0)</f>
        <v>Ignore</v>
      </c>
      <c r="C2231" s="60" t="str">
        <f t="shared" si="112"/>
        <v>HFT136Ignore</v>
      </c>
      <c r="D2231" s="60" t="str">
        <f t="shared" si="113"/>
        <v>HFT136Ignore</v>
      </c>
      <c r="E2231" s="54" t="s">
        <v>790</v>
      </c>
      <c r="F2231" s="54" t="s">
        <v>1303</v>
      </c>
      <c r="G2231" s="54" t="s">
        <v>1312</v>
      </c>
      <c r="H2231" s="55">
        <v>110000</v>
      </c>
      <c r="I2231" s="54" t="s">
        <v>795</v>
      </c>
      <c r="J2231" s="55">
        <v>110119</v>
      </c>
      <c r="K2231" s="55">
        <v>0</v>
      </c>
      <c r="L2231" s="54" t="s">
        <v>796</v>
      </c>
      <c r="M2231" s="54" t="s">
        <v>793</v>
      </c>
      <c r="N2231" s="55">
        <v>-881036</v>
      </c>
      <c r="O2231" s="55">
        <v>0</v>
      </c>
      <c r="P2231" s="55">
        <v>0</v>
      </c>
      <c r="Q2231" s="55">
        <v>881036</v>
      </c>
      <c r="R2231" s="55">
        <v>0</v>
      </c>
      <c r="S2231" s="55">
        <v>0</v>
      </c>
      <c r="T2231" s="55">
        <v>-881036</v>
      </c>
      <c r="U2231" s="55">
        <v>0</v>
      </c>
      <c r="V2231" s="55">
        <v>0</v>
      </c>
      <c r="W2231" s="55">
        <v>881036</v>
      </c>
      <c r="X2231" s="55">
        <v>0</v>
      </c>
      <c r="Y2231" s="55">
        <v>0</v>
      </c>
      <c r="Z2231" s="61">
        <f t="shared" si="114"/>
        <v>8.8103600000000004E-2</v>
      </c>
      <c r="AA2231" s="59" t="e">
        <f>HLOOKUP(F2231,'HY Financials'!$4:$4,1,0)</f>
        <v>#N/A</v>
      </c>
    </row>
    <row r="2232" spans="1:27">
      <c r="A2232" s="60" t="str">
        <f>IFERROR(VLOOKUP(J2232,'TB mapping'!A:D,4,0),0)</f>
        <v>Ignore</v>
      </c>
      <c r="B2232" s="60" t="str">
        <f>IFERROR(VLOOKUP(J2232,'TB mapping'!A:C,3,0),0)</f>
        <v>Ignore</v>
      </c>
      <c r="C2232" s="60" t="str">
        <f t="shared" si="112"/>
        <v>HFT136Ignore</v>
      </c>
      <c r="D2232" s="60" t="str">
        <f t="shared" si="113"/>
        <v>HFT136Ignore</v>
      </c>
      <c r="E2232" s="54" t="s">
        <v>790</v>
      </c>
      <c r="F2232" s="54" t="s">
        <v>1303</v>
      </c>
      <c r="G2232" s="54" t="s">
        <v>1312</v>
      </c>
      <c r="H2232" s="55">
        <v>140000</v>
      </c>
      <c r="I2232" s="54" t="s">
        <v>799</v>
      </c>
      <c r="J2232" s="55">
        <v>140500</v>
      </c>
      <c r="K2232" s="55">
        <v>0</v>
      </c>
      <c r="L2232" s="54" t="s">
        <v>800</v>
      </c>
      <c r="M2232" s="54" t="s">
        <v>793</v>
      </c>
      <c r="N2232" s="55">
        <v>-167951.22</v>
      </c>
      <c r="O2232" s="55">
        <v>0</v>
      </c>
      <c r="P2232" s="55">
        <v>0</v>
      </c>
      <c r="Q2232" s="55">
        <v>166952</v>
      </c>
      <c r="R2232" s="55">
        <v>-999.22</v>
      </c>
      <c r="S2232" s="55">
        <v>0</v>
      </c>
      <c r="T2232" s="55">
        <v>-167951.22</v>
      </c>
      <c r="U2232" s="55">
        <v>0</v>
      </c>
      <c r="V2232" s="55">
        <v>0</v>
      </c>
      <c r="W2232" s="55">
        <v>166952</v>
      </c>
      <c r="X2232" s="55">
        <v>-999.22</v>
      </c>
      <c r="Y2232" s="55">
        <v>0</v>
      </c>
      <c r="Z2232" s="61">
        <f t="shared" si="114"/>
        <v>1.66952E-2</v>
      </c>
      <c r="AA2232" s="59" t="e">
        <f>HLOOKUP(F2232,'HY Financials'!$4:$4,1,0)</f>
        <v>#N/A</v>
      </c>
    </row>
    <row r="2233" spans="1:27">
      <c r="A2233" s="60" t="str">
        <f>IFERROR(VLOOKUP(J2233,'TB mapping'!A:D,4,0),0)</f>
        <v>Ignore</v>
      </c>
      <c r="B2233" s="60" t="str">
        <f>IFERROR(VLOOKUP(J2233,'TB mapping'!A:C,3,0),0)</f>
        <v>Ignore</v>
      </c>
      <c r="C2233" s="60" t="str">
        <f t="shared" si="112"/>
        <v>HFT136Ignore</v>
      </c>
      <c r="D2233" s="60" t="str">
        <f t="shared" si="113"/>
        <v>HFT136Ignore</v>
      </c>
      <c r="E2233" s="54" t="s">
        <v>790</v>
      </c>
      <c r="F2233" s="54" t="s">
        <v>1303</v>
      </c>
      <c r="G2233" s="54" t="s">
        <v>1312</v>
      </c>
      <c r="H2233" s="55">
        <v>140000</v>
      </c>
      <c r="I2233" s="54" t="s">
        <v>799</v>
      </c>
      <c r="J2233" s="55">
        <v>140504</v>
      </c>
      <c r="K2233" s="55">
        <v>0</v>
      </c>
      <c r="L2233" s="54" t="s">
        <v>801</v>
      </c>
      <c r="M2233" s="54" t="s">
        <v>793</v>
      </c>
      <c r="N2233" s="55">
        <v>-535494428.94</v>
      </c>
      <c r="O2233" s="55">
        <v>0</v>
      </c>
      <c r="P2233" s="55">
        <v>0</v>
      </c>
      <c r="Q2233" s="55">
        <v>535283850.16000003</v>
      </c>
      <c r="R2233" s="55">
        <v>-210578.78</v>
      </c>
      <c r="S2233" s="55">
        <v>0</v>
      </c>
      <c r="T2233" s="55">
        <v>-535494428.94</v>
      </c>
      <c r="U2233" s="55">
        <v>0</v>
      </c>
      <c r="V2233" s="55">
        <v>0</v>
      </c>
      <c r="W2233" s="55">
        <v>535283850.16000003</v>
      </c>
      <c r="X2233" s="55">
        <v>-210578.78</v>
      </c>
      <c r="Y2233" s="55">
        <v>0</v>
      </c>
      <c r="Z2233" s="61">
        <f t="shared" si="114"/>
        <v>53.528385016000001</v>
      </c>
      <c r="AA2233" s="59" t="e">
        <f>HLOOKUP(F2233,'HY Financials'!$4:$4,1,0)</f>
        <v>#N/A</v>
      </c>
    </row>
    <row r="2234" spans="1:27">
      <c r="A2234" s="60" t="str">
        <f>IFERROR(VLOOKUP(J2234,'TB mapping'!A:D,4,0),0)</f>
        <v>Ignore</v>
      </c>
      <c r="B2234" s="60" t="str">
        <f>IFERROR(VLOOKUP(J2234,'TB mapping'!A:C,3,0),0)</f>
        <v>Ignore</v>
      </c>
      <c r="C2234" s="60" t="str">
        <f t="shared" si="112"/>
        <v>HFT136Ignore</v>
      </c>
      <c r="D2234" s="60" t="str">
        <f t="shared" si="113"/>
        <v>HFT136Ignore</v>
      </c>
      <c r="E2234" s="54" t="s">
        <v>790</v>
      </c>
      <c r="F2234" s="54" t="s">
        <v>1303</v>
      </c>
      <c r="G2234" s="54" t="s">
        <v>1312</v>
      </c>
      <c r="H2234" s="55">
        <v>140000</v>
      </c>
      <c r="I2234" s="54" t="s">
        <v>799</v>
      </c>
      <c r="J2234" s="55">
        <v>141675</v>
      </c>
      <c r="K2234" s="55">
        <v>0</v>
      </c>
      <c r="L2234" s="54" t="s">
        <v>803</v>
      </c>
      <c r="M2234" s="54" t="s">
        <v>793</v>
      </c>
      <c r="N2234" s="55">
        <v>-5558.86</v>
      </c>
      <c r="O2234" s="55">
        <v>0</v>
      </c>
      <c r="P2234" s="55">
        <v>0</v>
      </c>
      <c r="Q2234" s="55">
        <v>5558.86</v>
      </c>
      <c r="R2234" s="55">
        <v>0</v>
      </c>
      <c r="S2234" s="55">
        <v>0</v>
      </c>
      <c r="T2234" s="55">
        <v>-5558.86</v>
      </c>
      <c r="U2234" s="55">
        <v>0</v>
      </c>
      <c r="V2234" s="55">
        <v>0</v>
      </c>
      <c r="W2234" s="55">
        <v>5558.86</v>
      </c>
      <c r="X2234" s="55">
        <v>0</v>
      </c>
      <c r="Y2234" s="55">
        <v>0</v>
      </c>
      <c r="Z2234" s="61">
        <f t="shared" si="114"/>
        <v>5.5588600000000001E-4</v>
      </c>
      <c r="AA2234" s="59" t="e">
        <f>HLOOKUP(F2234,'HY Financials'!$4:$4,1,0)</f>
        <v>#N/A</v>
      </c>
    </row>
    <row r="2235" spans="1:27">
      <c r="A2235" s="60" t="str">
        <f>IFERROR(VLOOKUP(J2235,'TB mapping'!A:D,4,0),0)</f>
        <v>Ignore</v>
      </c>
      <c r="B2235" s="60" t="str">
        <f>IFERROR(VLOOKUP(J2235,'TB mapping'!A:C,3,0),0)</f>
        <v>Ignore</v>
      </c>
      <c r="C2235" s="60" t="str">
        <f t="shared" si="112"/>
        <v>HFT136Ignore</v>
      </c>
      <c r="D2235" s="60" t="str">
        <f t="shared" si="113"/>
        <v>HFT136Ignore</v>
      </c>
      <c r="E2235" s="54" t="s">
        <v>790</v>
      </c>
      <c r="F2235" s="54" t="s">
        <v>1303</v>
      </c>
      <c r="G2235" s="54" t="s">
        <v>1312</v>
      </c>
      <c r="H2235" s="55">
        <v>212000</v>
      </c>
      <c r="I2235" s="54" t="s">
        <v>809</v>
      </c>
      <c r="J2235" s="55">
        <v>212100</v>
      </c>
      <c r="K2235" s="55">
        <v>0</v>
      </c>
      <c r="L2235" s="54" t="s">
        <v>895</v>
      </c>
      <c r="M2235" s="54" t="s">
        <v>793</v>
      </c>
      <c r="N2235" s="55">
        <v>0</v>
      </c>
      <c r="O2235" s="55">
        <v>569899.48</v>
      </c>
      <c r="P2235" s="55">
        <v>-569899.48</v>
      </c>
      <c r="Q2235" s="55">
        <v>0</v>
      </c>
      <c r="R2235" s="55">
        <v>0</v>
      </c>
      <c r="S2235" s="55">
        <v>0</v>
      </c>
      <c r="T2235" s="55">
        <v>0</v>
      </c>
      <c r="U2235" s="55">
        <v>569899.48</v>
      </c>
      <c r="V2235" s="55">
        <v>-569899.48</v>
      </c>
      <c r="W2235" s="55">
        <v>0</v>
      </c>
      <c r="X2235" s="55">
        <v>0</v>
      </c>
      <c r="Y2235" s="55">
        <v>0</v>
      </c>
      <c r="Z2235" s="61">
        <f t="shared" si="114"/>
        <v>-5.6989947999999999E-2</v>
      </c>
      <c r="AA2235" s="59" t="e">
        <f>HLOOKUP(F2235,'HY Financials'!$4:$4,1,0)</f>
        <v>#N/A</v>
      </c>
    </row>
    <row r="2236" spans="1:27">
      <c r="A2236" s="60" t="str">
        <f>IFERROR(VLOOKUP(J2236,'TB mapping'!A:D,4,0),0)</f>
        <v>Ignore</v>
      </c>
      <c r="B2236" s="60" t="str">
        <f>IFERROR(VLOOKUP(J2236,'TB mapping'!A:C,3,0),0)</f>
        <v>Ignore</v>
      </c>
      <c r="C2236" s="60" t="str">
        <f t="shared" si="112"/>
        <v>HFT136Ignore</v>
      </c>
      <c r="D2236" s="60" t="str">
        <f t="shared" si="113"/>
        <v>HFT136Ignore</v>
      </c>
      <c r="E2236" s="54" t="s">
        <v>790</v>
      </c>
      <c r="F2236" s="54" t="s">
        <v>1303</v>
      </c>
      <c r="G2236" s="54" t="s">
        <v>1312</v>
      </c>
      <c r="H2236" s="55">
        <v>212000</v>
      </c>
      <c r="I2236" s="54" t="s">
        <v>809</v>
      </c>
      <c r="J2236" s="55">
        <v>212101</v>
      </c>
      <c r="K2236" s="55">
        <v>0</v>
      </c>
      <c r="L2236" s="54" t="s">
        <v>810</v>
      </c>
      <c r="M2236" s="54" t="s">
        <v>793</v>
      </c>
      <c r="N2236" s="55">
        <v>0</v>
      </c>
      <c r="O2236" s="55">
        <v>5558.86</v>
      </c>
      <c r="P2236" s="55">
        <v>-5558.86</v>
      </c>
      <c r="Q2236" s="55">
        <v>0</v>
      </c>
      <c r="R2236" s="55">
        <v>0</v>
      </c>
      <c r="S2236" s="55">
        <v>0</v>
      </c>
      <c r="T2236" s="55">
        <v>0</v>
      </c>
      <c r="U2236" s="55">
        <v>5558.86</v>
      </c>
      <c r="V2236" s="55">
        <v>-5558.86</v>
      </c>
      <c r="W2236" s="55">
        <v>0</v>
      </c>
      <c r="X2236" s="55">
        <v>0</v>
      </c>
      <c r="Y2236" s="55">
        <v>0</v>
      </c>
      <c r="Z2236" s="61">
        <f t="shared" si="114"/>
        <v>-5.5588600000000001E-4</v>
      </c>
      <c r="AA2236" s="59" t="e">
        <f>HLOOKUP(F2236,'HY Financials'!$4:$4,1,0)</f>
        <v>#N/A</v>
      </c>
    </row>
    <row r="2237" spans="1:27">
      <c r="A2237" s="60" t="str">
        <f>IFERROR(VLOOKUP(J2237,'TB mapping'!A:D,4,0),0)</f>
        <v>Ignore</v>
      </c>
      <c r="B2237" s="60" t="str">
        <f>IFERROR(VLOOKUP(J2237,'TB mapping'!A:C,3,0),0)</f>
        <v>Ignore</v>
      </c>
      <c r="C2237" s="60" t="str">
        <f t="shared" si="112"/>
        <v>HFT136Ignore</v>
      </c>
      <c r="D2237" s="60" t="str">
        <f t="shared" si="113"/>
        <v>HFT136Ignore</v>
      </c>
      <c r="E2237" s="54" t="s">
        <v>790</v>
      </c>
      <c r="F2237" s="54" t="s">
        <v>1303</v>
      </c>
      <c r="G2237" s="54" t="s">
        <v>1312</v>
      </c>
      <c r="H2237" s="55">
        <v>212000</v>
      </c>
      <c r="I2237" s="54" t="s">
        <v>809</v>
      </c>
      <c r="J2237" s="55">
        <v>212220</v>
      </c>
      <c r="K2237" s="55">
        <v>0</v>
      </c>
      <c r="L2237" s="54" t="s">
        <v>812</v>
      </c>
      <c r="M2237" s="54" t="s">
        <v>793</v>
      </c>
      <c r="N2237" s="55">
        <v>0</v>
      </c>
      <c r="O2237" s="55">
        <v>117620.41</v>
      </c>
      <c r="P2237" s="55">
        <v>-36856.639999999999</v>
      </c>
      <c r="Q2237" s="55">
        <v>0</v>
      </c>
      <c r="R2237" s="55">
        <v>0</v>
      </c>
      <c r="S2237" s="55">
        <v>80763.77</v>
      </c>
      <c r="T2237" s="55">
        <v>0</v>
      </c>
      <c r="U2237" s="55">
        <v>117620.41</v>
      </c>
      <c r="V2237" s="55">
        <v>-36856.639999999999</v>
      </c>
      <c r="W2237" s="55">
        <v>0</v>
      </c>
      <c r="X2237" s="55">
        <v>0</v>
      </c>
      <c r="Y2237" s="55">
        <v>80763.77</v>
      </c>
      <c r="Z2237" s="61">
        <f t="shared" si="114"/>
        <v>-3.685664E-3</v>
      </c>
      <c r="AA2237" s="59" t="e">
        <f>HLOOKUP(F2237,'HY Financials'!$4:$4,1,0)</f>
        <v>#N/A</v>
      </c>
    </row>
    <row r="2238" spans="1:27">
      <c r="A2238" s="60" t="str">
        <f>IFERROR(VLOOKUP(J2238,'TB mapping'!A:D,4,0),0)</f>
        <v>Ignore</v>
      </c>
      <c r="B2238" s="60" t="str">
        <f>IFERROR(VLOOKUP(J2238,'TB mapping'!A:C,3,0),0)</f>
        <v>Ignore</v>
      </c>
      <c r="C2238" s="60" t="str">
        <f t="shared" si="112"/>
        <v>HFT136Ignore</v>
      </c>
      <c r="D2238" s="60" t="str">
        <f t="shared" si="113"/>
        <v>HFT136Ignore</v>
      </c>
      <c r="E2238" s="54" t="s">
        <v>790</v>
      </c>
      <c r="F2238" s="54" t="s">
        <v>1303</v>
      </c>
      <c r="G2238" s="54" t="s">
        <v>1312</v>
      </c>
      <c r="H2238" s="55">
        <v>212000</v>
      </c>
      <c r="I2238" s="54" t="s">
        <v>809</v>
      </c>
      <c r="J2238" s="55">
        <v>212240</v>
      </c>
      <c r="K2238" s="55">
        <v>0</v>
      </c>
      <c r="L2238" s="54" t="s">
        <v>813</v>
      </c>
      <c r="M2238" s="54" t="s">
        <v>793</v>
      </c>
      <c r="N2238" s="55">
        <v>0</v>
      </c>
      <c r="O2238" s="55">
        <v>8802.48</v>
      </c>
      <c r="P2238" s="55">
        <v>-8802.48</v>
      </c>
      <c r="Q2238" s="55">
        <v>0</v>
      </c>
      <c r="R2238" s="55">
        <v>0</v>
      </c>
      <c r="S2238" s="55">
        <v>0</v>
      </c>
      <c r="T2238" s="55">
        <v>0</v>
      </c>
      <c r="U2238" s="55">
        <v>8802.48</v>
      </c>
      <c r="V2238" s="55">
        <v>-8802.48</v>
      </c>
      <c r="W2238" s="55">
        <v>0</v>
      </c>
      <c r="X2238" s="55">
        <v>0</v>
      </c>
      <c r="Y2238" s="55">
        <v>0</v>
      </c>
      <c r="Z2238" s="61">
        <f t="shared" si="114"/>
        <v>-8.8024799999999992E-4</v>
      </c>
      <c r="AA2238" s="59" t="e">
        <f>HLOOKUP(F2238,'HY Financials'!$4:$4,1,0)</f>
        <v>#N/A</v>
      </c>
    </row>
    <row r="2239" spans="1:27">
      <c r="A2239" s="60" t="str">
        <f>IFERROR(VLOOKUP(J2239,'TB mapping'!A:D,4,0),0)</f>
        <v>Ignore</v>
      </c>
      <c r="B2239" s="60" t="str">
        <f>IFERROR(VLOOKUP(J2239,'TB mapping'!A:C,3,0),0)</f>
        <v>Ignore</v>
      </c>
      <c r="C2239" s="60" t="str">
        <f t="shared" si="112"/>
        <v>HFT136Ignore</v>
      </c>
      <c r="D2239" s="60" t="str">
        <f t="shared" si="113"/>
        <v>HFT136Ignore</v>
      </c>
      <c r="E2239" s="54" t="s">
        <v>790</v>
      </c>
      <c r="F2239" s="54" t="s">
        <v>1303</v>
      </c>
      <c r="G2239" s="54" t="s">
        <v>1312</v>
      </c>
      <c r="H2239" s="55">
        <v>212000</v>
      </c>
      <c r="I2239" s="54" t="s">
        <v>809</v>
      </c>
      <c r="J2239" s="55">
        <v>212252</v>
      </c>
      <c r="K2239" s="55">
        <v>0</v>
      </c>
      <c r="L2239" s="54" t="s">
        <v>814</v>
      </c>
      <c r="M2239" s="54" t="s">
        <v>793</v>
      </c>
      <c r="N2239" s="55">
        <v>0</v>
      </c>
      <c r="O2239" s="55">
        <v>6935.84</v>
      </c>
      <c r="P2239" s="55">
        <v>-6345.84</v>
      </c>
      <c r="Q2239" s="55">
        <v>0</v>
      </c>
      <c r="R2239" s="55">
        <v>0</v>
      </c>
      <c r="S2239" s="55">
        <v>590</v>
      </c>
      <c r="T2239" s="55">
        <v>0</v>
      </c>
      <c r="U2239" s="55">
        <v>6935.84</v>
      </c>
      <c r="V2239" s="55">
        <v>-6345.84</v>
      </c>
      <c r="W2239" s="55">
        <v>0</v>
      </c>
      <c r="X2239" s="55">
        <v>0</v>
      </c>
      <c r="Y2239" s="55">
        <v>590</v>
      </c>
      <c r="Z2239" s="61">
        <f t="shared" si="114"/>
        <v>-6.3458399999999999E-4</v>
      </c>
      <c r="AA2239" s="59" t="e">
        <f>HLOOKUP(F2239,'HY Financials'!$4:$4,1,0)</f>
        <v>#N/A</v>
      </c>
    </row>
    <row r="2240" spans="1:27">
      <c r="A2240" s="60" t="str">
        <f>IFERROR(VLOOKUP(J2240,'TB mapping'!A:D,4,0),0)</f>
        <v>Ignore</v>
      </c>
      <c r="B2240" s="60" t="str">
        <f>IFERROR(VLOOKUP(J2240,'TB mapping'!A:C,3,0),0)</f>
        <v>Ignore</v>
      </c>
      <c r="C2240" s="60" t="str">
        <f t="shared" si="112"/>
        <v>HFT136Ignore</v>
      </c>
      <c r="D2240" s="60" t="str">
        <f t="shared" si="113"/>
        <v>HFT136Ignore</v>
      </c>
      <c r="E2240" s="54" t="s">
        <v>790</v>
      </c>
      <c r="F2240" s="54" t="s">
        <v>1303</v>
      </c>
      <c r="G2240" s="54" t="s">
        <v>1312</v>
      </c>
      <c r="H2240" s="55">
        <v>212000</v>
      </c>
      <c r="I2240" s="54" t="s">
        <v>809</v>
      </c>
      <c r="J2240" s="55">
        <v>212253</v>
      </c>
      <c r="K2240" s="55">
        <v>0</v>
      </c>
      <c r="L2240" s="54" t="s">
        <v>899</v>
      </c>
      <c r="M2240" s="54" t="s">
        <v>793</v>
      </c>
      <c r="N2240" s="55">
        <v>-590</v>
      </c>
      <c r="O2240" s="55">
        <v>0</v>
      </c>
      <c r="P2240" s="55">
        <v>0</v>
      </c>
      <c r="Q2240" s="55">
        <v>0</v>
      </c>
      <c r="R2240" s="55">
        <v>-590</v>
      </c>
      <c r="S2240" s="55">
        <v>0</v>
      </c>
      <c r="T2240" s="55">
        <v>-590</v>
      </c>
      <c r="U2240" s="55">
        <v>0</v>
      </c>
      <c r="V2240" s="55">
        <v>0</v>
      </c>
      <c r="W2240" s="55">
        <v>0</v>
      </c>
      <c r="X2240" s="55">
        <v>-590</v>
      </c>
      <c r="Y2240" s="55">
        <v>0</v>
      </c>
      <c r="Z2240" s="61">
        <f t="shared" si="114"/>
        <v>0</v>
      </c>
      <c r="AA2240" s="59" t="e">
        <f>HLOOKUP(F2240,'HY Financials'!$4:$4,1,0)</f>
        <v>#N/A</v>
      </c>
    </row>
    <row r="2241" spans="1:27">
      <c r="A2241" s="60" t="str">
        <f>IFERROR(VLOOKUP(J2241,'TB mapping'!A:D,4,0),0)</f>
        <v>Ignore</v>
      </c>
      <c r="B2241" s="60" t="str">
        <f>IFERROR(VLOOKUP(J2241,'TB mapping'!A:C,3,0),0)</f>
        <v>Ignore</v>
      </c>
      <c r="C2241" s="60" t="str">
        <f t="shared" si="112"/>
        <v>HFT136Ignore</v>
      </c>
      <c r="D2241" s="60" t="str">
        <f t="shared" si="113"/>
        <v>HFT136Ignore</v>
      </c>
      <c r="E2241" s="54" t="s">
        <v>790</v>
      </c>
      <c r="F2241" s="54" t="s">
        <v>1303</v>
      </c>
      <c r="G2241" s="54" t="s">
        <v>1312</v>
      </c>
      <c r="H2241" s="55">
        <v>212000</v>
      </c>
      <c r="I2241" s="54" t="s">
        <v>809</v>
      </c>
      <c r="J2241" s="55">
        <v>212255</v>
      </c>
      <c r="K2241" s="55">
        <v>0</v>
      </c>
      <c r="L2241" s="54" t="s">
        <v>815</v>
      </c>
      <c r="M2241" s="54" t="s">
        <v>793</v>
      </c>
      <c r="N2241" s="55">
        <v>0</v>
      </c>
      <c r="O2241" s="55">
        <v>659145.11</v>
      </c>
      <c r="P2241" s="55">
        <v>0</v>
      </c>
      <c r="Q2241" s="55">
        <v>1.76</v>
      </c>
      <c r="R2241" s="55">
        <v>0</v>
      </c>
      <c r="S2241" s="55">
        <v>659146.87</v>
      </c>
      <c r="T2241" s="55">
        <v>0</v>
      </c>
      <c r="U2241" s="55">
        <v>659145.11</v>
      </c>
      <c r="V2241" s="55">
        <v>0</v>
      </c>
      <c r="W2241" s="55">
        <v>1.76</v>
      </c>
      <c r="X2241" s="55">
        <v>0</v>
      </c>
      <c r="Y2241" s="55">
        <v>659146.87</v>
      </c>
      <c r="Z2241" s="61">
        <f t="shared" si="114"/>
        <v>1.7599999999999999E-7</v>
      </c>
      <c r="AA2241" s="59" t="e">
        <f>HLOOKUP(F2241,'HY Financials'!$4:$4,1,0)</f>
        <v>#N/A</v>
      </c>
    </row>
    <row r="2242" spans="1:27">
      <c r="A2242" s="60" t="str">
        <f>IFERROR(VLOOKUP(J2242,'TB mapping'!A:D,4,0),0)</f>
        <v>Ignore</v>
      </c>
      <c r="B2242" s="60" t="str">
        <f>IFERROR(VLOOKUP(J2242,'TB mapping'!A:C,3,0),0)</f>
        <v>Ignore</v>
      </c>
      <c r="C2242" s="60" t="str">
        <f t="shared" si="112"/>
        <v>HFT136Ignore</v>
      </c>
      <c r="D2242" s="60" t="str">
        <f t="shared" si="113"/>
        <v>HFT136Ignore</v>
      </c>
      <c r="E2242" s="54" t="s">
        <v>790</v>
      </c>
      <c r="F2242" s="54" t="s">
        <v>1303</v>
      </c>
      <c r="G2242" s="54" t="s">
        <v>1312</v>
      </c>
      <c r="H2242" s="55">
        <v>212000</v>
      </c>
      <c r="I2242" s="54" t="s">
        <v>809</v>
      </c>
      <c r="J2242" s="55">
        <v>212257</v>
      </c>
      <c r="K2242" s="55">
        <v>0</v>
      </c>
      <c r="L2242" s="54" t="s">
        <v>816</v>
      </c>
      <c r="M2242" s="54" t="s">
        <v>793</v>
      </c>
      <c r="N2242" s="55">
        <v>-401765.01</v>
      </c>
      <c r="O2242" s="55">
        <v>0</v>
      </c>
      <c r="P2242" s="55">
        <v>-132961.39000000001</v>
      </c>
      <c r="Q2242" s="55">
        <v>0</v>
      </c>
      <c r="R2242" s="55">
        <v>-534726.40000000002</v>
      </c>
      <c r="S2242" s="55">
        <v>0</v>
      </c>
      <c r="T2242" s="55">
        <v>-401765.01</v>
      </c>
      <c r="U2242" s="55">
        <v>0</v>
      </c>
      <c r="V2242" s="55">
        <v>-132961.39000000001</v>
      </c>
      <c r="W2242" s="55">
        <v>0</v>
      </c>
      <c r="X2242" s="55">
        <v>-534726.40000000002</v>
      </c>
      <c r="Y2242" s="55">
        <v>0</v>
      </c>
      <c r="Z2242" s="61">
        <f t="shared" si="114"/>
        <v>-1.3296139000000002E-2</v>
      </c>
      <c r="AA2242" s="59" t="e">
        <f>HLOOKUP(F2242,'HY Financials'!$4:$4,1,0)</f>
        <v>#N/A</v>
      </c>
    </row>
    <row r="2243" spans="1:27">
      <c r="A2243" s="60" t="str">
        <f>IFERROR(VLOOKUP(J2243,'TB mapping'!A:D,4,0),0)</f>
        <v>Ignore</v>
      </c>
      <c r="B2243" s="60" t="str">
        <f>IFERROR(VLOOKUP(J2243,'TB mapping'!A:C,3,0),0)</f>
        <v>Ignore</v>
      </c>
      <c r="C2243" s="60" t="str">
        <f t="shared" si="112"/>
        <v>HFT136Ignore</v>
      </c>
      <c r="D2243" s="60" t="str">
        <f t="shared" si="113"/>
        <v>HFT136Ignore</v>
      </c>
      <c r="E2243" s="54" t="s">
        <v>790</v>
      </c>
      <c r="F2243" s="54" t="s">
        <v>1303</v>
      </c>
      <c r="G2243" s="54" t="s">
        <v>1312</v>
      </c>
      <c r="H2243" s="55">
        <v>212000</v>
      </c>
      <c r="I2243" s="54" t="s">
        <v>809</v>
      </c>
      <c r="J2243" s="55">
        <v>212271</v>
      </c>
      <c r="K2243" s="55">
        <v>0</v>
      </c>
      <c r="L2243" s="54" t="s">
        <v>817</v>
      </c>
      <c r="M2243" s="54" t="s">
        <v>793</v>
      </c>
      <c r="N2243" s="55">
        <v>0</v>
      </c>
      <c r="O2243" s="55">
        <v>4724.0200000000004</v>
      </c>
      <c r="P2243" s="55">
        <v>-4724.0200000000004</v>
      </c>
      <c r="Q2243" s="55">
        <v>0</v>
      </c>
      <c r="R2243" s="55">
        <v>0</v>
      </c>
      <c r="S2243" s="55">
        <v>0</v>
      </c>
      <c r="T2243" s="55">
        <v>0</v>
      </c>
      <c r="U2243" s="55">
        <v>4724.0200000000004</v>
      </c>
      <c r="V2243" s="55">
        <v>-4724.0200000000004</v>
      </c>
      <c r="W2243" s="55">
        <v>0</v>
      </c>
      <c r="X2243" s="55">
        <v>0</v>
      </c>
      <c r="Y2243" s="55">
        <v>0</v>
      </c>
      <c r="Z2243" s="61">
        <f t="shared" si="114"/>
        <v>-4.7240200000000002E-4</v>
      </c>
      <c r="AA2243" s="59" t="e">
        <f>HLOOKUP(F2243,'HY Financials'!$4:$4,1,0)</f>
        <v>#N/A</v>
      </c>
    </row>
    <row r="2244" spans="1:27">
      <c r="A2244" s="60" t="str">
        <f>IFERROR(VLOOKUP(J2244,'TB mapping'!A:D,4,0),0)</f>
        <v>Ignore</v>
      </c>
      <c r="B2244" s="60" t="str">
        <f>IFERROR(VLOOKUP(J2244,'TB mapping'!A:C,3,0),0)</f>
        <v>Ignore</v>
      </c>
      <c r="C2244" s="60" t="str">
        <f t="shared" ref="C2244:C2307" si="116">F2244&amp;A2244</f>
        <v>HFT136Ignore</v>
      </c>
      <c r="D2244" s="60" t="str">
        <f t="shared" ref="D2244:D2307" si="117">F2244&amp;B2244</f>
        <v>HFT136Ignore</v>
      </c>
      <c r="E2244" s="54" t="s">
        <v>790</v>
      </c>
      <c r="F2244" s="54" t="s">
        <v>1303</v>
      </c>
      <c r="G2244" s="54" t="s">
        <v>1312</v>
      </c>
      <c r="H2244" s="55">
        <v>212000</v>
      </c>
      <c r="I2244" s="54" t="s">
        <v>809</v>
      </c>
      <c r="J2244" s="55">
        <v>212272</v>
      </c>
      <c r="K2244" s="55">
        <v>0</v>
      </c>
      <c r="L2244" s="54" t="s">
        <v>818</v>
      </c>
      <c r="M2244" s="54" t="s">
        <v>793</v>
      </c>
      <c r="N2244" s="55">
        <v>0</v>
      </c>
      <c r="O2244" s="55">
        <v>4724.0200000000004</v>
      </c>
      <c r="P2244" s="55">
        <v>-4724.0200000000004</v>
      </c>
      <c r="Q2244" s="55">
        <v>0</v>
      </c>
      <c r="R2244" s="55">
        <v>0</v>
      </c>
      <c r="S2244" s="55">
        <v>0</v>
      </c>
      <c r="T2244" s="55">
        <v>0</v>
      </c>
      <c r="U2244" s="55">
        <v>4724.0200000000004</v>
      </c>
      <c r="V2244" s="55">
        <v>-4724.0200000000004</v>
      </c>
      <c r="W2244" s="55">
        <v>0</v>
      </c>
      <c r="X2244" s="55">
        <v>0</v>
      </c>
      <c r="Y2244" s="55">
        <v>0</v>
      </c>
      <c r="Z2244" s="61">
        <f t="shared" ref="Z2244:Z2307" si="118">IF(I2244="Issue Capital",(X2244+Y2244)/10000000,(V2244+W2244)/10000000)</f>
        <v>-4.7240200000000002E-4</v>
      </c>
      <c r="AA2244" s="59" t="e">
        <f>HLOOKUP(F2244,'HY Financials'!$4:$4,1,0)</f>
        <v>#N/A</v>
      </c>
    </row>
    <row r="2245" spans="1:27">
      <c r="A2245" s="60" t="str">
        <f>IFERROR(VLOOKUP(J2245,'TB mapping'!A:D,4,0),0)</f>
        <v>Ignore</v>
      </c>
      <c r="B2245" s="60" t="str">
        <f>IFERROR(VLOOKUP(J2245,'TB mapping'!A:C,3,0),0)</f>
        <v>Ignore</v>
      </c>
      <c r="C2245" s="60" t="str">
        <f t="shared" si="116"/>
        <v>HFT136Ignore</v>
      </c>
      <c r="D2245" s="60" t="str">
        <f t="shared" si="117"/>
        <v>HFT136Ignore</v>
      </c>
      <c r="E2245" s="54" t="s">
        <v>790</v>
      </c>
      <c r="F2245" s="54" t="s">
        <v>1303</v>
      </c>
      <c r="G2245" s="54" t="s">
        <v>1312</v>
      </c>
      <c r="H2245" s="55">
        <v>213000</v>
      </c>
      <c r="I2245" s="54" t="s">
        <v>819</v>
      </c>
      <c r="J2245" s="55">
        <v>213143</v>
      </c>
      <c r="K2245" s="55">
        <v>0</v>
      </c>
      <c r="L2245" s="54" t="s">
        <v>820</v>
      </c>
      <c r="M2245" s="54" t="s">
        <v>793</v>
      </c>
      <c r="N2245" s="55">
        <v>0</v>
      </c>
      <c r="O2245" s="55">
        <v>20000</v>
      </c>
      <c r="P2245" s="55">
        <v>-21413.82</v>
      </c>
      <c r="Q2245" s="55">
        <v>0</v>
      </c>
      <c r="R2245" s="55">
        <v>-1413.82</v>
      </c>
      <c r="S2245" s="55">
        <v>0</v>
      </c>
      <c r="T2245" s="55">
        <v>0</v>
      </c>
      <c r="U2245" s="55">
        <v>20000</v>
      </c>
      <c r="V2245" s="55">
        <v>-21413.82</v>
      </c>
      <c r="W2245" s="55">
        <v>0</v>
      </c>
      <c r="X2245" s="55">
        <v>-1413.82</v>
      </c>
      <c r="Y2245" s="55">
        <v>0</v>
      </c>
      <c r="Z2245" s="61">
        <f t="shared" si="118"/>
        <v>-2.1413819999999998E-3</v>
      </c>
      <c r="AA2245" s="59" t="e">
        <f>HLOOKUP(F2245,'HY Financials'!$4:$4,1,0)</f>
        <v>#N/A</v>
      </c>
    </row>
    <row r="2246" spans="1:27">
      <c r="A2246" s="60">
        <f>IFERROR(VLOOKUP(J2246,'TB mapping'!A:D,4,0),0)</f>
        <v>0</v>
      </c>
      <c r="B2246" s="60">
        <f>IFERROR(VLOOKUP(J2246,'TB mapping'!A:C,3,0),0)</f>
        <v>0</v>
      </c>
      <c r="C2246" s="60" t="str">
        <f t="shared" si="116"/>
        <v>HFT1360</v>
      </c>
      <c r="D2246" s="60" t="str">
        <f t="shared" si="117"/>
        <v>HFT1360</v>
      </c>
      <c r="E2246" s="54" t="s">
        <v>790</v>
      </c>
      <c r="F2246" s="54" t="s">
        <v>1303</v>
      </c>
      <c r="G2246" s="54" t="s">
        <v>1312</v>
      </c>
      <c r="H2246" s="55">
        <v>213000</v>
      </c>
      <c r="I2246" s="54" t="s">
        <v>819</v>
      </c>
      <c r="J2246" s="55">
        <v>213173</v>
      </c>
      <c r="K2246" s="55">
        <v>0</v>
      </c>
      <c r="L2246" s="54" t="s">
        <v>2072</v>
      </c>
      <c r="M2246" s="54" t="s">
        <v>793</v>
      </c>
      <c r="N2246" s="55">
        <v>0</v>
      </c>
      <c r="O2246" s="55">
        <v>3600</v>
      </c>
      <c r="P2246" s="55">
        <v>-3854.49</v>
      </c>
      <c r="Q2246" s="55">
        <v>0</v>
      </c>
      <c r="R2246" s="55">
        <v>-254.49</v>
      </c>
      <c r="S2246" s="55">
        <v>0</v>
      </c>
      <c r="T2246" s="55">
        <v>0</v>
      </c>
      <c r="U2246" s="55">
        <v>3600</v>
      </c>
      <c r="V2246" s="55">
        <v>-3854.49</v>
      </c>
      <c r="W2246" s="55">
        <v>0</v>
      </c>
      <c r="X2246" s="55">
        <v>-254.49</v>
      </c>
      <c r="Y2246" s="55">
        <v>0</v>
      </c>
      <c r="Z2246" s="61">
        <f t="shared" si="118"/>
        <v>-3.85449E-4</v>
      </c>
      <c r="AA2246" s="59" t="e">
        <f>HLOOKUP(F2246,'HY Financials'!$4:$4,1,0)</f>
        <v>#N/A</v>
      </c>
    </row>
    <row r="2247" spans="1:27">
      <c r="A2247" s="60" t="str">
        <f>IFERROR(VLOOKUP(J2247,'TB mapping'!A:D,4,0),0)</f>
        <v>Ignore</v>
      </c>
      <c r="B2247" s="60" t="str">
        <f>IFERROR(VLOOKUP(J2247,'TB mapping'!A:C,3,0),0)</f>
        <v>Ignore</v>
      </c>
      <c r="C2247" s="60" t="str">
        <f t="shared" si="116"/>
        <v>HFT136Ignore</v>
      </c>
      <c r="D2247" s="60" t="str">
        <f t="shared" si="117"/>
        <v>HFT136Ignore</v>
      </c>
      <c r="E2247" s="54" t="s">
        <v>790</v>
      </c>
      <c r="F2247" s="54" t="s">
        <v>1303</v>
      </c>
      <c r="G2247" s="54" t="s">
        <v>1312</v>
      </c>
      <c r="H2247" s="55">
        <v>213000</v>
      </c>
      <c r="I2247" s="54" t="s">
        <v>819</v>
      </c>
      <c r="J2247" s="55">
        <v>213500</v>
      </c>
      <c r="K2247" s="55">
        <v>0</v>
      </c>
      <c r="L2247" s="54" t="s">
        <v>821</v>
      </c>
      <c r="M2247" s="54" t="s">
        <v>793</v>
      </c>
      <c r="N2247" s="55">
        <v>0</v>
      </c>
      <c r="O2247" s="55">
        <v>52487.95</v>
      </c>
      <c r="P2247" s="55">
        <v>-52487.95</v>
      </c>
      <c r="Q2247" s="55">
        <v>0</v>
      </c>
      <c r="R2247" s="55">
        <v>0</v>
      </c>
      <c r="S2247" s="55">
        <v>0</v>
      </c>
      <c r="T2247" s="55">
        <v>0</v>
      </c>
      <c r="U2247" s="55">
        <v>52487.95</v>
      </c>
      <c r="V2247" s="55">
        <v>-52487.95</v>
      </c>
      <c r="W2247" s="55">
        <v>0</v>
      </c>
      <c r="X2247" s="55">
        <v>0</v>
      </c>
      <c r="Y2247" s="55">
        <v>0</v>
      </c>
      <c r="Z2247" s="61">
        <f t="shared" si="118"/>
        <v>-5.2487949999999997E-3</v>
      </c>
      <c r="AA2247" s="59" t="e">
        <f>HLOOKUP(F2247,'HY Financials'!$4:$4,1,0)</f>
        <v>#N/A</v>
      </c>
    </row>
    <row r="2248" spans="1:27">
      <c r="A2248" s="60" t="str">
        <f>IFERROR(VLOOKUP(J2248,'TB mapping'!A:D,4,0),0)</f>
        <v>Ignore</v>
      </c>
      <c r="B2248" s="60" t="str">
        <f>IFERROR(VLOOKUP(J2248,'TB mapping'!A:C,3,0),0)</f>
        <v>Ignore</v>
      </c>
      <c r="C2248" s="60" t="str">
        <f t="shared" si="116"/>
        <v>HFT136Ignore</v>
      </c>
      <c r="D2248" s="60" t="str">
        <f t="shared" si="117"/>
        <v>HFT136Ignore</v>
      </c>
      <c r="E2248" s="54" t="s">
        <v>790</v>
      </c>
      <c r="F2248" s="54" t="s">
        <v>1303</v>
      </c>
      <c r="G2248" s="54" t="s">
        <v>1312</v>
      </c>
      <c r="H2248" s="55">
        <v>213000</v>
      </c>
      <c r="I2248" s="54" t="s">
        <v>819</v>
      </c>
      <c r="J2248" s="55">
        <v>213504</v>
      </c>
      <c r="K2248" s="55">
        <v>0</v>
      </c>
      <c r="L2248" s="54" t="s">
        <v>822</v>
      </c>
      <c r="M2248" s="54" t="s">
        <v>793</v>
      </c>
      <c r="N2248" s="55">
        <v>0</v>
      </c>
      <c r="O2248" s="55">
        <v>6316.59</v>
      </c>
      <c r="P2248" s="55">
        <v>0</v>
      </c>
      <c r="Q2248" s="55">
        <v>0</v>
      </c>
      <c r="R2248" s="55">
        <v>0</v>
      </c>
      <c r="S2248" s="55">
        <v>6316.59</v>
      </c>
      <c r="T2248" s="55">
        <v>0</v>
      </c>
      <c r="U2248" s="55">
        <v>6316.59</v>
      </c>
      <c r="V2248" s="55">
        <v>0</v>
      </c>
      <c r="W2248" s="55">
        <v>0</v>
      </c>
      <c r="X2248" s="55">
        <v>0</v>
      </c>
      <c r="Y2248" s="55">
        <v>6316.59</v>
      </c>
      <c r="Z2248" s="61">
        <f t="shared" si="118"/>
        <v>0</v>
      </c>
      <c r="AA2248" s="59" t="e">
        <f>HLOOKUP(F2248,'HY Financials'!$4:$4,1,0)</f>
        <v>#N/A</v>
      </c>
    </row>
    <row r="2249" spans="1:27">
      <c r="A2249" s="60" t="str">
        <f>IFERROR(VLOOKUP(J2249,'TB mapping'!A:D,4,0),0)</f>
        <v>Ignore</v>
      </c>
      <c r="B2249" s="60" t="str">
        <f>IFERROR(VLOOKUP(J2249,'TB mapping'!A:C,3,0),0)</f>
        <v>Ignore</v>
      </c>
      <c r="C2249" s="60" t="str">
        <f t="shared" si="116"/>
        <v>HFT136Ignore</v>
      </c>
      <c r="D2249" s="60" t="str">
        <f t="shared" si="117"/>
        <v>HFT136Ignore</v>
      </c>
      <c r="E2249" s="54" t="s">
        <v>790</v>
      </c>
      <c r="F2249" s="54" t="s">
        <v>1303</v>
      </c>
      <c r="G2249" s="54" t="s">
        <v>1312</v>
      </c>
      <c r="H2249" s="55">
        <v>301000</v>
      </c>
      <c r="I2249" s="54" t="s">
        <v>823</v>
      </c>
      <c r="J2249" s="55">
        <v>310000</v>
      </c>
      <c r="K2249" s="55">
        <v>0</v>
      </c>
      <c r="L2249" s="54" t="s">
        <v>824</v>
      </c>
      <c r="M2249" s="54" t="s">
        <v>793</v>
      </c>
      <c r="N2249" s="55">
        <v>0</v>
      </c>
      <c r="O2249" s="55">
        <v>477023883.19</v>
      </c>
      <c r="P2249" s="55">
        <v>-477023883.19</v>
      </c>
      <c r="Q2249" s="55">
        <v>0</v>
      </c>
      <c r="R2249" s="55">
        <v>0</v>
      </c>
      <c r="S2249" s="55">
        <v>0</v>
      </c>
      <c r="T2249" s="55">
        <v>0</v>
      </c>
      <c r="U2249" s="55">
        <v>477023883.19</v>
      </c>
      <c r="V2249" s="55">
        <v>-477023883.19</v>
      </c>
      <c r="W2249" s="55">
        <v>0</v>
      </c>
      <c r="X2249" s="55">
        <v>0</v>
      </c>
      <c r="Y2249" s="55">
        <v>0</v>
      </c>
      <c r="Z2249" s="61">
        <f t="shared" si="118"/>
        <v>0</v>
      </c>
      <c r="AA2249" s="59" t="e">
        <f>HLOOKUP(F2249,'HY Financials'!$4:$4,1,0)</f>
        <v>#N/A</v>
      </c>
    </row>
    <row r="2250" spans="1:27">
      <c r="A2250" s="60" t="str">
        <f>IFERROR(VLOOKUP(J2250,'TB mapping'!A:D,4,0),0)</f>
        <v>Ignore</v>
      </c>
      <c r="B2250" s="60" t="str">
        <f>IFERROR(VLOOKUP(J2250,'TB mapping'!A:C,3,0),0)</f>
        <v>Ignore</v>
      </c>
      <c r="C2250" s="60" t="str">
        <f t="shared" si="116"/>
        <v>HFT136Ignore</v>
      </c>
      <c r="D2250" s="60" t="str">
        <f t="shared" si="117"/>
        <v>HFT136Ignore</v>
      </c>
      <c r="E2250" s="54" t="s">
        <v>790</v>
      </c>
      <c r="F2250" s="54" t="s">
        <v>1303</v>
      </c>
      <c r="G2250" s="54" t="s">
        <v>1312</v>
      </c>
      <c r="H2250" s="55">
        <v>303000</v>
      </c>
      <c r="I2250" s="54" t="s">
        <v>825</v>
      </c>
      <c r="J2250" s="55">
        <v>303207</v>
      </c>
      <c r="K2250" s="55">
        <v>0</v>
      </c>
      <c r="L2250" s="54" t="s">
        <v>826</v>
      </c>
      <c r="M2250" s="54" t="s">
        <v>793</v>
      </c>
      <c r="N2250" s="55">
        <v>0</v>
      </c>
      <c r="O2250" s="55">
        <v>0</v>
      </c>
      <c r="P2250" s="55">
        <v>-57996320.340000004</v>
      </c>
      <c r="Q2250" s="55">
        <v>0</v>
      </c>
      <c r="R2250" s="55">
        <v>-57996320.340000004</v>
      </c>
      <c r="S2250" s="55">
        <v>0</v>
      </c>
      <c r="T2250" s="55">
        <v>0</v>
      </c>
      <c r="U2250" s="55">
        <v>0</v>
      </c>
      <c r="V2250" s="55">
        <v>-57996320.340000004</v>
      </c>
      <c r="W2250" s="55">
        <v>0</v>
      </c>
      <c r="X2250" s="55">
        <v>-57996320.340000004</v>
      </c>
      <c r="Y2250" s="55">
        <v>0</v>
      </c>
      <c r="Z2250" s="61">
        <f t="shared" si="118"/>
        <v>-5.799632034</v>
      </c>
      <c r="AA2250" s="59" t="e">
        <f>HLOOKUP(F2250,'HY Financials'!$4:$4,1,0)</f>
        <v>#N/A</v>
      </c>
    </row>
    <row r="2251" spans="1:27">
      <c r="A2251" s="60" t="str">
        <f>IFERROR(VLOOKUP(J2251,'TB mapping'!A:D,4,0),0)</f>
        <v>Ignore</v>
      </c>
      <c r="B2251" s="60" t="str">
        <f>IFERROR(VLOOKUP(J2251,'TB mapping'!A:C,3,0),0)</f>
        <v>Ignore</v>
      </c>
      <c r="C2251" s="60" t="str">
        <f t="shared" si="116"/>
        <v>HFT136Ignore</v>
      </c>
      <c r="D2251" s="60" t="str">
        <f t="shared" si="117"/>
        <v>HFT136Ignore</v>
      </c>
      <c r="E2251" s="54" t="s">
        <v>790</v>
      </c>
      <c r="F2251" s="54" t="s">
        <v>1303</v>
      </c>
      <c r="G2251" s="54" t="s">
        <v>1312</v>
      </c>
      <c r="H2251" s="55">
        <v>303000</v>
      </c>
      <c r="I2251" s="54" t="s">
        <v>825</v>
      </c>
      <c r="J2251" s="55">
        <v>303245</v>
      </c>
      <c r="K2251" s="55">
        <v>0</v>
      </c>
      <c r="L2251" s="54" t="s">
        <v>880</v>
      </c>
      <c r="M2251" s="54" t="s">
        <v>793</v>
      </c>
      <c r="N2251" s="55">
        <v>0</v>
      </c>
      <c r="O2251" s="55">
        <v>0</v>
      </c>
      <c r="P2251" s="55">
        <v>-471512.89</v>
      </c>
      <c r="Q2251" s="55">
        <v>0</v>
      </c>
      <c r="R2251" s="55">
        <v>-471512.89</v>
      </c>
      <c r="S2251" s="55">
        <v>0</v>
      </c>
      <c r="T2251" s="55">
        <v>0</v>
      </c>
      <c r="U2251" s="55">
        <v>0</v>
      </c>
      <c r="V2251" s="55">
        <v>-471512.89</v>
      </c>
      <c r="W2251" s="55">
        <v>0</v>
      </c>
      <c r="X2251" s="55">
        <v>-471512.89</v>
      </c>
      <c r="Y2251" s="55">
        <v>0</v>
      </c>
      <c r="Z2251" s="61">
        <f t="shared" si="118"/>
        <v>-4.7151288999999999E-2</v>
      </c>
      <c r="AA2251" s="59" t="e">
        <f>HLOOKUP(F2251,'HY Financials'!$4:$4,1,0)</f>
        <v>#N/A</v>
      </c>
    </row>
    <row r="2252" spans="1:27">
      <c r="A2252" s="60" t="str">
        <f>IFERROR(VLOOKUP(J2252,'TB mapping'!A:D,4,0),0)</f>
        <v>Ignore</v>
      </c>
      <c r="B2252" s="60" t="str">
        <f>IFERROR(VLOOKUP(J2252,'TB mapping'!A:C,3,0),0)</f>
        <v>Ignore</v>
      </c>
      <c r="C2252" s="60" t="str">
        <f t="shared" si="116"/>
        <v>HFT136Ignore</v>
      </c>
      <c r="D2252" s="60" t="str">
        <f t="shared" si="117"/>
        <v>HFT136Ignore</v>
      </c>
      <c r="E2252" s="54" t="s">
        <v>790</v>
      </c>
      <c r="F2252" s="54" t="s">
        <v>1303</v>
      </c>
      <c r="G2252" s="54" t="s">
        <v>1312</v>
      </c>
      <c r="H2252" s="55">
        <v>303000</v>
      </c>
      <c r="I2252" s="54" t="s">
        <v>825</v>
      </c>
      <c r="J2252" s="55">
        <v>390000</v>
      </c>
      <c r="K2252" s="55">
        <v>0</v>
      </c>
      <c r="L2252" s="54" t="s">
        <v>827</v>
      </c>
      <c r="M2252" s="54" t="s">
        <v>793</v>
      </c>
      <c r="N2252" s="55">
        <v>0</v>
      </c>
      <c r="O2252" s="55">
        <v>48654274.82</v>
      </c>
      <c r="P2252" s="55">
        <v>0</v>
      </c>
      <c r="Q2252" s="55">
        <v>0</v>
      </c>
      <c r="R2252" s="55">
        <v>0</v>
      </c>
      <c r="S2252" s="55">
        <v>48654274.82</v>
      </c>
      <c r="T2252" s="55">
        <v>0</v>
      </c>
      <c r="U2252" s="55">
        <v>48654274.82</v>
      </c>
      <c r="V2252" s="55">
        <v>0</v>
      </c>
      <c r="W2252" s="55">
        <v>0</v>
      </c>
      <c r="X2252" s="55">
        <v>0</v>
      </c>
      <c r="Y2252" s="55">
        <v>48654274.82</v>
      </c>
      <c r="Z2252" s="61">
        <f t="shared" si="118"/>
        <v>0</v>
      </c>
      <c r="AA2252" s="59" t="e">
        <f>HLOOKUP(F2252,'HY Financials'!$4:$4,1,0)</f>
        <v>#N/A</v>
      </c>
    </row>
    <row r="2253" spans="1:27">
      <c r="A2253" s="60" t="str">
        <f>IFERROR(VLOOKUP(J2253,'TB mapping'!A:D,4,0),0)</f>
        <v>Ignore</v>
      </c>
      <c r="B2253" s="60" t="str">
        <f>IFERROR(VLOOKUP(J2253,'TB mapping'!A:C,3,0),0)</f>
        <v>Ignore</v>
      </c>
      <c r="C2253" s="60" t="str">
        <f t="shared" si="116"/>
        <v>HFT136Ignore</v>
      </c>
      <c r="D2253" s="60" t="str">
        <f t="shared" si="117"/>
        <v>HFT136Ignore</v>
      </c>
      <c r="E2253" s="54" t="s">
        <v>790</v>
      </c>
      <c r="F2253" s="54" t="s">
        <v>1303</v>
      </c>
      <c r="G2253" s="54" t="s">
        <v>1312</v>
      </c>
      <c r="H2253" s="55">
        <v>303000</v>
      </c>
      <c r="I2253" s="54" t="s">
        <v>825</v>
      </c>
      <c r="J2253" s="55">
        <v>390405</v>
      </c>
      <c r="K2253" s="55">
        <v>0</v>
      </c>
      <c r="L2253" s="54" t="s">
        <v>828</v>
      </c>
      <c r="M2253" s="54" t="s">
        <v>793</v>
      </c>
      <c r="N2253" s="55">
        <v>-4105815.4</v>
      </c>
      <c r="O2253" s="55">
        <v>0</v>
      </c>
      <c r="P2253" s="55">
        <v>0</v>
      </c>
      <c r="Q2253" s="55">
        <v>0</v>
      </c>
      <c r="R2253" s="55">
        <v>-4105815.4</v>
      </c>
      <c r="S2253" s="55">
        <v>0</v>
      </c>
      <c r="T2253" s="55">
        <v>-4105815.4</v>
      </c>
      <c r="U2253" s="55">
        <v>0</v>
      </c>
      <c r="V2253" s="55">
        <v>0</v>
      </c>
      <c r="W2253" s="55">
        <v>0</v>
      </c>
      <c r="X2253" s="55">
        <v>-4105815.4</v>
      </c>
      <c r="Y2253" s="55">
        <v>0</v>
      </c>
      <c r="Z2253" s="61">
        <f t="shared" si="118"/>
        <v>0</v>
      </c>
      <c r="AA2253" s="59" t="e">
        <f>HLOOKUP(F2253,'HY Financials'!$4:$4,1,0)</f>
        <v>#N/A</v>
      </c>
    </row>
    <row r="2254" spans="1:27">
      <c r="A2254" s="60" t="str">
        <f>IFERROR(VLOOKUP(J2254,'TB mapping'!A:D,4,0),0)</f>
        <v>Ignore</v>
      </c>
      <c r="B2254" s="60" t="str">
        <f>IFERROR(VLOOKUP(J2254,'TB mapping'!A:C,3,0),0)</f>
        <v>Ignore</v>
      </c>
      <c r="C2254" s="60" t="str">
        <f t="shared" si="116"/>
        <v>HFT136Ignore</v>
      </c>
      <c r="D2254" s="60" t="str">
        <f t="shared" si="117"/>
        <v>HFT136Ignore</v>
      </c>
      <c r="E2254" s="54" t="s">
        <v>790</v>
      </c>
      <c r="F2254" s="54" t="s">
        <v>1303</v>
      </c>
      <c r="G2254" s="54" t="s">
        <v>1312</v>
      </c>
      <c r="H2254" s="55">
        <v>303000</v>
      </c>
      <c r="I2254" s="54" t="s">
        <v>825</v>
      </c>
      <c r="J2254" s="55">
        <v>390407</v>
      </c>
      <c r="K2254" s="55">
        <v>0</v>
      </c>
      <c r="L2254" s="54" t="s">
        <v>829</v>
      </c>
      <c r="M2254" s="54" t="s">
        <v>793</v>
      </c>
      <c r="N2254" s="55">
        <v>-0.06</v>
      </c>
      <c r="O2254" s="55">
        <v>0</v>
      </c>
      <c r="P2254" s="55">
        <v>0</v>
      </c>
      <c r="Q2254" s="55">
        <v>0</v>
      </c>
      <c r="R2254" s="55">
        <v>-0.06</v>
      </c>
      <c r="S2254" s="55">
        <v>0</v>
      </c>
      <c r="T2254" s="55">
        <v>-0.06</v>
      </c>
      <c r="U2254" s="55">
        <v>0</v>
      </c>
      <c r="V2254" s="55">
        <v>0</v>
      </c>
      <c r="W2254" s="55">
        <v>0</v>
      </c>
      <c r="X2254" s="55">
        <v>-0.06</v>
      </c>
      <c r="Y2254" s="55">
        <v>0</v>
      </c>
      <c r="Z2254" s="61">
        <f t="shared" si="118"/>
        <v>0</v>
      </c>
      <c r="AA2254" s="59" t="e">
        <f>HLOOKUP(F2254,'HY Financials'!$4:$4,1,0)</f>
        <v>#N/A</v>
      </c>
    </row>
    <row r="2255" spans="1:27">
      <c r="A2255" s="60" t="str">
        <f>IFERROR(VLOOKUP(J2255,'TB mapping'!A:D,4,0),0)</f>
        <v>Ignore</v>
      </c>
      <c r="B2255" s="60" t="str">
        <f>IFERROR(VLOOKUP(J2255,'TB mapping'!A:C,3,0),0)</f>
        <v>Ignore</v>
      </c>
      <c r="C2255" s="60" t="str">
        <f t="shared" si="116"/>
        <v>HFT136Ignore</v>
      </c>
      <c r="D2255" s="60" t="str">
        <f t="shared" si="117"/>
        <v>HFT136Ignore</v>
      </c>
      <c r="E2255" s="54" t="s">
        <v>790</v>
      </c>
      <c r="F2255" s="54" t="s">
        <v>1303</v>
      </c>
      <c r="G2255" s="54" t="s">
        <v>1312</v>
      </c>
      <c r="H2255" s="55">
        <v>303000</v>
      </c>
      <c r="I2255" s="54" t="s">
        <v>825</v>
      </c>
      <c r="J2255" s="55">
        <v>390409</v>
      </c>
      <c r="K2255" s="55">
        <v>0</v>
      </c>
      <c r="L2255" s="54" t="s">
        <v>830</v>
      </c>
      <c r="M2255" s="54" t="s">
        <v>793</v>
      </c>
      <c r="N2255" s="55">
        <v>0</v>
      </c>
      <c r="O2255" s="55">
        <v>0.18</v>
      </c>
      <c r="P2255" s="55">
        <v>0</v>
      </c>
      <c r="Q2255" s="55">
        <v>0</v>
      </c>
      <c r="R2255" s="55">
        <v>0</v>
      </c>
      <c r="S2255" s="55">
        <v>0.18</v>
      </c>
      <c r="T2255" s="55">
        <v>0</v>
      </c>
      <c r="U2255" s="55">
        <v>0.18</v>
      </c>
      <c r="V2255" s="55">
        <v>0</v>
      </c>
      <c r="W2255" s="55">
        <v>0</v>
      </c>
      <c r="X2255" s="55">
        <v>0</v>
      </c>
      <c r="Y2255" s="55">
        <v>0.18</v>
      </c>
      <c r="Z2255" s="61">
        <f t="shared" si="118"/>
        <v>0</v>
      </c>
      <c r="AA2255" s="59" t="e">
        <f>HLOOKUP(F2255,'HY Financials'!$4:$4,1,0)</f>
        <v>#N/A</v>
      </c>
    </row>
    <row r="2256" spans="1:27">
      <c r="A2256" s="60" t="str">
        <f>IFERROR(VLOOKUP(J2256,'TB mapping'!A:D,4,0),0)</f>
        <v>Ignore</v>
      </c>
      <c r="B2256" s="60" t="str">
        <f>IFERROR(VLOOKUP(J2256,'TB mapping'!A:C,3,0),0)</f>
        <v>Ignore</v>
      </c>
      <c r="C2256" s="60" t="str">
        <f t="shared" si="116"/>
        <v>HFT136Ignore</v>
      </c>
      <c r="D2256" s="60" t="str">
        <f t="shared" si="117"/>
        <v>HFT136Ignore</v>
      </c>
      <c r="E2256" s="54" t="s">
        <v>790</v>
      </c>
      <c r="F2256" s="54" t="s">
        <v>1303</v>
      </c>
      <c r="G2256" s="54" t="s">
        <v>1312</v>
      </c>
      <c r="H2256" s="55">
        <v>303000</v>
      </c>
      <c r="I2256" s="54" t="s">
        <v>825</v>
      </c>
      <c r="J2256" s="55">
        <v>390445</v>
      </c>
      <c r="K2256" s="55">
        <v>0</v>
      </c>
      <c r="L2256" s="54" t="s">
        <v>881</v>
      </c>
      <c r="M2256" s="54" t="s">
        <v>793</v>
      </c>
      <c r="N2256" s="55">
        <v>-2.06</v>
      </c>
      <c r="O2256" s="55">
        <v>0</v>
      </c>
      <c r="P2256" s="55">
        <v>0</v>
      </c>
      <c r="Q2256" s="55">
        <v>0</v>
      </c>
      <c r="R2256" s="55">
        <v>-2.06</v>
      </c>
      <c r="S2256" s="55">
        <v>0</v>
      </c>
      <c r="T2256" s="55">
        <v>-2.06</v>
      </c>
      <c r="U2256" s="55">
        <v>0</v>
      </c>
      <c r="V2256" s="55">
        <v>0</v>
      </c>
      <c r="W2256" s="55">
        <v>0</v>
      </c>
      <c r="X2256" s="55">
        <v>-2.06</v>
      </c>
      <c r="Y2256" s="55">
        <v>0</v>
      </c>
      <c r="Z2256" s="61">
        <f t="shared" si="118"/>
        <v>0</v>
      </c>
      <c r="AA2256" s="59" t="e">
        <f>HLOOKUP(F2256,'HY Financials'!$4:$4,1,0)</f>
        <v>#N/A</v>
      </c>
    </row>
    <row r="2257" spans="1:27">
      <c r="A2257" s="60" t="str">
        <f>IFERROR(VLOOKUP(J2257,'TB mapping'!A:D,4,0),0)</f>
        <v>Ignore</v>
      </c>
      <c r="B2257" s="60" t="str">
        <f>IFERROR(VLOOKUP(J2257,'TB mapping'!A:C,3,0),0)</f>
        <v>Ignore</v>
      </c>
      <c r="C2257" s="60" t="str">
        <f t="shared" si="116"/>
        <v>HFT136Ignore</v>
      </c>
      <c r="D2257" s="60" t="str">
        <f t="shared" si="117"/>
        <v>HFT136Ignore</v>
      </c>
      <c r="E2257" s="54" t="s">
        <v>790</v>
      </c>
      <c r="F2257" s="54" t="s">
        <v>1303</v>
      </c>
      <c r="G2257" s="54" t="s">
        <v>1312</v>
      </c>
      <c r="H2257" s="55">
        <v>303000</v>
      </c>
      <c r="I2257" s="54" t="s">
        <v>825</v>
      </c>
      <c r="J2257" s="55">
        <v>390446</v>
      </c>
      <c r="K2257" s="55">
        <v>0</v>
      </c>
      <c r="L2257" s="54" t="s">
        <v>1066</v>
      </c>
      <c r="M2257" s="54" t="s">
        <v>793</v>
      </c>
      <c r="N2257" s="55">
        <v>0</v>
      </c>
      <c r="O2257" s="55">
        <v>2.0499999999999998</v>
      </c>
      <c r="P2257" s="55">
        <v>0</v>
      </c>
      <c r="Q2257" s="55">
        <v>0</v>
      </c>
      <c r="R2257" s="55">
        <v>0</v>
      </c>
      <c r="S2257" s="55">
        <v>2.0499999999999998</v>
      </c>
      <c r="T2257" s="55">
        <v>0</v>
      </c>
      <c r="U2257" s="55">
        <v>2.0499999999999998</v>
      </c>
      <c r="V2257" s="55">
        <v>0</v>
      </c>
      <c r="W2257" s="55">
        <v>0</v>
      </c>
      <c r="X2257" s="55">
        <v>0</v>
      </c>
      <c r="Y2257" s="55">
        <v>2.0499999999999998</v>
      </c>
      <c r="Z2257" s="61">
        <f t="shared" si="118"/>
        <v>0</v>
      </c>
      <c r="AA2257" s="59" t="e">
        <f>HLOOKUP(F2257,'HY Financials'!$4:$4,1,0)</f>
        <v>#N/A</v>
      </c>
    </row>
    <row r="2258" spans="1:27">
      <c r="A2258" s="60">
        <f>IFERROR(VLOOKUP(J2258,'TB mapping'!A:D,4,0),0)</f>
        <v>0</v>
      </c>
      <c r="B2258" s="60">
        <f>IFERROR(VLOOKUP(J2258,'TB mapping'!A:C,3,0),0)</f>
        <v>5.3</v>
      </c>
      <c r="C2258" s="60" t="str">
        <f t="shared" si="116"/>
        <v>HFT1360</v>
      </c>
      <c r="D2258" s="60" t="str">
        <f t="shared" si="117"/>
        <v>HFT1365.3</v>
      </c>
      <c r="E2258" s="54" t="s">
        <v>790</v>
      </c>
      <c r="F2258" s="54" t="s">
        <v>1303</v>
      </c>
      <c r="G2258" s="54" t="s">
        <v>1312</v>
      </c>
      <c r="H2258" s="55">
        <v>410000</v>
      </c>
      <c r="I2258" s="54" t="s">
        <v>931</v>
      </c>
      <c r="J2258" s="55">
        <v>412120</v>
      </c>
      <c r="K2258" s="55">
        <v>0</v>
      </c>
      <c r="L2258" s="54" t="s">
        <v>932</v>
      </c>
      <c r="M2258" s="54" t="s">
        <v>793</v>
      </c>
      <c r="N2258" s="55">
        <v>0</v>
      </c>
      <c r="O2258" s="55">
        <v>1907400</v>
      </c>
      <c r="P2258" s="55">
        <v>0</v>
      </c>
      <c r="Q2258" s="55">
        <v>0</v>
      </c>
      <c r="R2258" s="55">
        <v>0</v>
      </c>
      <c r="S2258" s="55">
        <v>1907400</v>
      </c>
      <c r="T2258" s="55">
        <v>0</v>
      </c>
      <c r="U2258" s="55">
        <v>1907400</v>
      </c>
      <c r="V2258" s="55">
        <v>0</v>
      </c>
      <c r="W2258" s="55">
        <v>0</v>
      </c>
      <c r="X2258" s="55">
        <v>0</v>
      </c>
      <c r="Y2258" s="55">
        <v>1907400</v>
      </c>
      <c r="Z2258" s="61">
        <f t="shared" si="118"/>
        <v>0</v>
      </c>
      <c r="AA2258" s="59" t="e">
        <f>HLOOKUP(F2258,'HY Financials'!$4:$4,1,0)</f>
        <v>#N/A</v>
      </c>
    </row>
    <row r="2259" spans="1:27">
      <c r="A2259" s="60">
        <f>IFERROR(VLOOKUP(J2259,'TB mapping'!A:D,4,0),0)</f>
        <v>0</v>
      </c>
      <c r="B2259" s="60">
        <f>IFERROR(VLOOKUP(J2259,'TB mapping'!A:C,3,0),0)</f>
        <v>5.2</v>
      </c>
      <c r="C2259" s="60" t="str">
        <f t="shared" si="116"/>
        <v>HFT1360</v>
      </c>
      <c r="D2259" s="60" t="str">
        <f t="shared" si="117"/>
        <v>HFT1365.2</v>
      </c>
      <c r="E2259" s="54" t="s">
        <v>790</v>
      </c>
      <c r="F2259" s="54" t="s">
        <v>1303</v>
      </c>
      <c r="G2259" s="54" t="s">
        <v>1312</v>
      </c>
      <c r="H2259" s="55">
        <v>450000</v>
      </c>
      <c r="I2259" s="54" t="s">
        <v>834</v>
      </c>
      <c r="J2259" s="55">
        <v>452120</v>
      </c>
      <c r="K2259" s="55">
        <v>0</v>
      </c>
      <c r="L2259" s="54" t="s">
        <v>835</v>
      </c>
      <c r="M2259" s="54" t="s">
        <v>793</v>
      </c>
      <c r="N2259" s="55">
        <v>0</v>
      </c>
      <c r="O2259" s="55">
        <v>9890334.2300000004</v>
      </c>
      <c r="P2259" s="55">
        <v>0</v>
      </c>
      <c r="Q2259" s="55">
        <v>0</v>
      </c>
      <c r="R2259" s="55">
        <v>0</v>
      </c>
      <c r="S2259" s="55">
        <v>9890334.2300000004</v>
      </c>
      <c r="T2259" s="55">
        <v>0</v>
      </c>
      <c r="U2259" s="55">
        <v>9890334.2300000004</v>
      </c>
      <c r="V2259" s="55">
        <v>0</v>
      </c>
      <c r="W2259" s="55">
        <v>0</v>
      </c>
      <c r="X2259" s="55">
        <v>0</v>
      </c>
      <c r="Y2259" s="55">
        <v>9890334.2300000004</v>
      </c>
      <c r="Z2259" s="61">
        <f t="shared" si="118"/>
        <v>0</v>
      </c>
      <c r="AA2259" s="59" t="e">
        <f>HLOOKUP(F2259,'HY Financials'!$4:$4,1,0)</f>
        <v>#N/A</v>
      </c>
    </row>
    <row r="2260" spans="1:27">
      <c r="A2260" s="60">
        <f>IFERROR(VLOOKUP(J2260,'TB mapping'!A:D,4,0),0)</f>
        <v>0</v>
      </c>
      <c r="B2260" s="60">
        <f>IFERROR(VLOOKUP(J2260,'TB mapping'!A:C,3,0),0)</f>
        <v>5.2</v>
      </c>
      <c r="C2260" s="60" t="str">
        <f t="shared" si="116"/>
        <v>HFT1360</v>
      </c>
      <c r="D2260" s="60" t="str">
        <f t="shared" si="117"/>
        <v>HFT1365.2</v>
      </c>
      <c r="E2260" s="54" t="s">
        <v>790</v>
      </c>
      <c r="F2260" s="54" t="s">
        <v>1303</v>
      </c>
      <c r="G2260" s="54" t="s">
        <v>1312</v>
      </c>
      <c r="H2260" s="55">
        <v>450000</v>
      </c>
      <c r="I2260" s="54" t="s">
        <v>834</v>
      </c>
      <c r="J2260" s="55">
        <v>452135</v>
      </c>
      <c r="K2260" s="55">
        <v>0</v>
      </c>
      <c r="L2260" s="54" t="s">
        <v>938</v>
      </c>
      <c r="M2260" s="54" t="s">
        <v>793</v>
      </c>
      <c r="N2260" s="55">
        <v>0</v>
      </c>
      <c r="O2260" s="55">
        <v>2042361.11</v>
      </c>
      <c r="P2260" s="55">
        <v>0</v>
      </c>
      <c r="Q2260" s="55">
        <v>0</v>
      </c>
      <c r="R2260" s="55">
        <v>0</v>
      </c>
      <c r="S2260" s="55">
        <v>2042361.11</v>
      </c>
      <c r="T2260" s="55">
        <v>0</v>
      </c>
      <c r="U2260" s="55">
        <v>2042361.11</v>
      </c>
      <c r="V2260" s="55">
        <v>0</v>
      </c>
      <c r="W2260" s="55">
        <v>0</v>
      </c>
      <c r="X2260" s="55">
        <v>0</v>
      </c>
      <c r="Y2260" s="55">
        <v>2042361.11</v>
      </c>
      <c r="Z2260" s="61">
        <f t="shared" si="118"/>
        <v>0</v>
      </c>
      <c r="AA2260" s="59" t="e">
        <f>HLOOKUP(F2260,'HY Financials'!$4:$4,1,0)</f>
        <v>#N/A</v>
      </c>
    </row>
    <row r="2261" spans="1:27">
      <c r="A2261" s="60">
        <f>IFERROR(VLOOKUP(J2261,'TB mapping'!A:D,4,0),0)</f>
        <v>0</v>
      </c>
      <c r="B2261" s="60">
        <f>IFERROR(VLOOKUP(J2261,'TB mapping'!A:C,3,0),0)</f>
        <v>5.2</v>
      </c>
      <c r="C2261" s="60" t="str">
        <f t="shared" si="116"/>
        <v>HFT1360</v>
      </c>
      <c r="D2261" s="60" t="str">
        <f t="shared" si="117"/>
        <v>HFT1365.2</v>
      </c>
      <c r="E2261" s="54" t="s">
        <v>790</v>
      </c>
      <c r="F2261" s="54" t="s">
        <v>1303</v>
      </c>
      <c r="G2261" s="54" t="s">
        <v>1312</v>
      </c>
      <c r="H2261" s="55">
        <v>450000</v>
      </c>
      <c r="I2261" s="54" t="s">
        <v>834</v>
      </c>
      <c r="J2261" s="55">
        <v>452181</v>
      </c>
      <c r="K2261" s="55">
        <v>0</v>
      </c>
      <c r="L2261" s="54" t="s">
        <v>877</v>
      </c>
      <c r="M2261" s="54" t="s">
        <v>793</v>
      </c>
      <c r="N2261" s="55">
        <v>0</v>
      </c>
      <c r="O2261" s="55">
        <v>1135700.3</v>
      </c>
      <c r="P2261" s="55">
        <v>0</v>
      </c>
      <c r="Q2261" s="55">
        <v>0</v>
      </c>
      <c r="R2261" s="55">
        <v>0</v>
      </c>
      <c r="S2261" s="55">
        <v>1135700.3</v>
      </c>
      <c r="T2261" s="55">
        <v>0</v>
      </c>
      <c r="U2261" s="55">
        <v>1135700.3</v>
      </c>
      <c r="V2261" s="55">
        <v>0</v>
      </c>
      <c r="W2261" s="55">
        <v>0</v>
      </c>
      <c r="X2261" s="55">
        <v>0</v>
      </c>
      <c r="Y2261" s="55">
        <v>1135700.3</v>
      </c>
      <c r="Z2261" s="61">
        <f t="shared" si="118"/>
        <v>0</v>
      </c>
      <c r="AA2261" s="59" t="e">
        <f>HLOOKUP(F2261,'HY Financials'!$4:$4,1,0)</f>
        <v>#N/A</v>
      </c>
    </row>
    <row r="2262" spans="1:27">
      <c r="A2262" s="60">
        <f>IFERROR(VLOOKUP(J2262,'TB mapping'!A:D,4,0),0)</f>
        <v>0</v>
      </c>
      <c r="B2262" s="60">
        <f>IFERROR(VLOOKUP(J2262,'TB mapping'!A:C,3,0),0)</f>
        <v>5.2</v>
      </c>
      <c r="C2262" s="60" t="str">
        <f t="shared" si="116"/>
        <v>HFT1360</v>
      </c>
      <c r="D2262" s="60" t="str">
        <f t="shared" si="117"/>
        <v>HFT1365.2</v>
      </c>
      <c r="E2262" s="54" t="s">
        <v>790</v>
      </c>
      <c r="F2262" s="54" t="s">
        <v>1303</v>
      </c>
      <c r="G2262" s="54" t="s">
        <v>1312</v>
      </c>
      <c r="H2262" s="55">
        <v>450000</v>
      </c>
      <c r="I2262" s="54" t="s">
        <v>834</v>
      </c>
      <c r="J2262" s="55">
        <v>452229</v>
      </c>
      <c r="K2262" s="55">
        <v>0</v>
      </c>
      <c r="L2262" s="54" t="s">
        <v>837</v>
      </c>
      <c r="M2262" s="54" t="s">
        <v>793</v>
      </c>
      <c r="N2262" s="55">
        <v>-2454.17</v>
      </c>
      <c r="O2262" s="55">
        <v>0</v>
      </c>
      <c r="P2262" s="55">
        <v>0</v>
      </c>
      <c r="Q2262" s="55">
        <v>1749.71</v>
      </c>
      <c r="R2262" s="55">
        <v>-704.46</v>
      </c>
      <c r="S2262" s="55">
        <v>0</v>
      </c>
      <c r="T2262" s="55">
        <v>-2454.17</v>
      </c>
      <c r="U2262" s="55">
        <v>0</v>
      </c>
      <c r="V2262" s="55">
        <v>0</v>
      </c>
      <c r="W2262" s="55">
        <v>1749.71</v>
      </c>
      <c r="X2262" s="55">
        <v>-704.46</v>
      </c>
      <c r="Y2262" s="55">
        <v>0</v>
      </c>
      <c r="Z2262" s="61">
        <f t="shared" si="118"/>
        <v>1.74971E-4</v>
      </c>
      <c r="AA2262" s="59" t="e">
        <f>HLOOKUP(F2262,'HY Financials'!$4:$4,1,0)</f>
        <v>#N/A</v>
      </c>
    </row>
    <row r="2263" spans="1:27">
      <c r="A2263" s="60">
        <f>IFERROR(VLOOKUP(J2263,'TB mapping'!A:D,4,0),0)</f>
        <v>0</v>
      </c>
      <c r="B2263" s="60">
        <f>IFERROR(VLOOKUP(J2263,'TB mapping'!A:C,3,0),0)</f>
        <v>5.2</v>
      </c>
      <c r="C2263" s="60" t="str">
        <f t="shared" si="116"/>
        <v>HFT1360</v>
      </c>
      <c r="D2263" s="60" t="str">
        <f t="shared" si="117"/>
        <v>HFT1365.2</v>
      </c>
      <c r="E2263" s="54" t="s">
        <v>790</v>
      </c>
      <c r="F2263" s="54" t="s">
        <v>1303</v>
      </c>
      <c r="G2263" s="54" t="s">
        <v>1312</v>
      </c>
      <c r="H2263" s="55">
        <v>450000</v>
      </c>
      <c r="I2263" s="54" t="s">
        <v>834</v>
      </c>
      <c r="J2263" s="55">
        <v>452230</v>
      </c>
      <c r="K2263" s="55">
        <v>0</v>
      </c>
      <c r="L2263" s="54" t="s">
        <v>838</v>
      </c>
      <c r="M2263" s="54" t="s">
        <v>793</v>
      </c>
      <c r="N2263" s="55">
        <v>0</v>
      </c>
      <c r="O2263" s="55">
        <v>1863384.06</v>
      </c>
      <c r="P2263" s="55">
        <v>0</v>
      </c>
      <c r="Q2263" s="55">
        <v>0</v>
      </c>
      <c r="R2263" s="55">
        <v>0</v>
      </c>
      <c r="S2263" s="55">
        <v>1863384.06</v>
      </c>
      <c r="T2263" s="55">
        <v>0</v>
      </c>
      <c r="U2263" s="55">
        <v>1863384.06</v>
      </c>
      <c r="V2263" s="55">
        <v>0</v>
      </c>
      <c r="W2263" s="55">
        <v>0</v>
      </c>
      <c r="X2263" s="55">
        <v>0</v>
      </c>
      <c r="Y2263" s="55">
        <v>1863384.06</v>
      </c>
      <c r="Z2263" s="61">
        <f t="shared" si="118"/>
        <v>0</v>
      </c>
      <c r="AA2263" s="59" t="e">
        <f>HLOOKUP(F2263,'HY Financials'!$4:$4,1,0)</f>
        <v>#N/A</v>
      </c>
    </row>
    <row r="2264" spans="1:27">
      <c r="A2264" s="60">
        <f>IFERROR(VLOOKUP(J2264,'TB mapping'!A:D,4,0),0)</f>
        <v>0</v>
      </c>
      <c r="B2264" s="60">
        <f>IFERROR(VLOOKUP(J2264,'TB mapping'!A:C,3,0),0)</f>
        <v>5.2</v>
      </c>
      <c r="C2264" s="60" t="str">
        <f t="shared" si="116"/>
        <v>HFT1360</v>
      </c>
      <c r="D2264" s="60" t="str">
        <f t="shared" si="117"/>
        <v>HFT1365.2</v>
      </c>
      <c r="E2264" s="54" t="s">
        <v>790</v>
      </c>
      <c r="F2264" s="54" t="s">
        <v>1303</v>
      </c>
      <c r="G2264" s="54" t="s">
        <v>1312</v>
      </c>
      <c r="H2264" s="55">
        <v>450000</v>
      </c>
      <c r="I2264" s="54" t="s">
        <v>834</v>
      </c>
      <c r="J2264" s="55">
        <v>452247</v>
      </c>
      <c r="K2264" s="55">
        <v>0</v>
      </c>
      <c r="L2264" s="54" t="s">
        <v>1346</v>
      </c>
      <c r="M2264" s="54" t="s">
        <v>793</v>
      </c>
      <c r="N2264" s="55">
        <v>0</v>
      </c>
      <c r="O2264" s="55">
        <v>816552.03</v>
      </c>
      <c r="P2264" s="55">
        <v>0</v>
      </c>
      <c r="Q2264" s="55">
        <v>0</v>
      </c>
      <c r="R2264" s="55">
        <v>0</v>
      </c>
      <c r="S2264" s="55">
        <v>816552.03</v>
      </c>
      <c r="T2264" s="55">
        <v>0</v>
      </c>
      <c r="U2264" s="55">
        <v>816552.03</v>
      </c>
      <c r="V2264" s="55">
        <v>0</v>
      </c>
      <c r="W2264" s="55">
        <v>0</v>
      </c>
      <c r="X2264" s="55">
        <v>0</v>
      </c>
      <c r="Y2264" s="55">
        <v>816552.03</v>
      </c>
      <c r="Z2264" s="61">
        <f t="shared" si="118"/>
        <v>0</v>
      </c>
      <c r="AA2264" s="59" t="e">
        <f>HLOOKUP(F2264,'HY Financials'!$4:$4,1,0)</f>
        <v>#N/A</v>
      </c>
    </row>
    <row r="2265" spans="1:27">
      <c r="A2265" s="60">
        <f>IFERROR(VLOOKUP(J2265,'TB mapping'!A:D,4,0),0)</f>
        <v>0</v>
      </c>
      <c r="B2265" s="60">
        <f>IFERROR(VLOOKUP(J2265,'TB mapping'!A:C,3,0),0)</f>
        <v>5.5</v>
      </c>
      <c r="C2265" s="60" t="str">
        <f t="shared" si="116"/>
        <v>HFT1360</v>
      </c>
      <c r="D2265" s="60" t="str">
        <f t="shared" si="117"/>
        <v>HFT1365.5</v>
      </c>
      <c r="E2265" s="54" t="s">
        <v>790</v>
      </c>
      <c r="F2265" s="54" t="s">
        <v>1303</v>
      </c>
      <c r="G2265" s="54" t="s">
        <v>1312</v>
      </c>
      <c r="H2265" s="55">
        <v>460000</v>
      </c>
      <c r="I2265" s="54" t="s">
        <v>839</v>
      </c>
      <c r="J2265" s="55">
        <v>460106</v>
      </c>
      <c r="K2265" s="55">
        <v>0</v>
      </c>
      <c r="L2265" s="54" t="s">
        <v>840</v>
      </c>
      <c r="M2265" s="54" t="s">
        <v>793</v>
      </c>
      <c r="N2265" s="55">
        <v>0</v>
      </c>
      <c r="O2265" s="55">
        <v>0.19</v>
      </c>
      <c r="P2265" s="55">
        <v>0</v>
      </c>
      <c r="Q2265" s="55">
        <v>17.91</v>
      </c>
      <c r="R2265" s="55">
        <v>0</v>
      </c>
      <c r="S2265" s="55">
        <v>18.100000000000001</v>
      </c>
      <c r="T2265" s="55">
        <v>0</v>
      </c>
      <c r="U2265" s="55">
        <v>0.19</v>
      </c>
      <c r="V2265" s="55">
        <v>0</v>
      </c>
      <c r="W2265" s="55">
        <v>17.91</v>
      </c>
      <c r="X2265" s="55">
        <v>0</v>
      </c>
      <c r="Y2265" s="55">
        <v>18.100000000000001</v>
      </c>
      <c r="Z2265" s="61">
        <f t="shared" si="118"/>
        <v>1.7910000000000001E-6</v>
      </c>
      <c r="AA2265" s="59" t="e">
        <f>HLOOKUP(F2265,'HY Financials'!$4:$4,1,0)</f>
        <v>#N/A</v>
      </c>
    </row>
    <row r="2266" spans="1:27">
      <c r="A2266" s="60">
        <f>IFERROR(VLOOKUP(J2266,'TB mapping'!A:D,4,0),0)</f>
        <v>0</v>
      </c>
      <c r="B2266" s="60">
        <f>IFERROR(VLOOKUP(J2266,'TB mapping'!A:C,3,0),0)</f>
        <v>5.5</v>
      </c>
      <c r="C2266" s="60" t="str">
        <f t="shared" si="116"/>
        <v>HFT1360</v>
      </c>
      <c r="D2266" s="60" t="str">
        <f t="shared" si="117"/>
        <v>HFT1365.5</v>
      </c>
      <c r="E2266" s="54" t="s">
        <v>790</v>
      </c>
      <c r="F2266" s="54" t="s">
        <v>1303</v>
      </c>
      <c r="G2266" s="54" t="s">
        <v>1312</v>
      </c>
      <c r="H2266" s="55">
        <v>460000</v>
      </c>
      <c r="I2266" s="54" t="s">
        <v>839</v>
      </c>
      <c r="J2266" s="55">
        <v>460108</v>
      </c>
      <c r="K2266" s="55">
        <v>0</v>
      </c>
      <c r="L2266" s="54" t="s">
        <v>841</v>
      </c>
      <c r="M2266" s="54" t="s">
        <v>793</v>
      </c>
      <c r="N2266" s="55">
        <v>-0.19</v>
      </c>
      <c r="O2266" s="55">
        <v>0</v>
      </c>
      <c r="P2266" s="55">
        <v>-6.54</v>
      </c>
      <c r="Q2266" s="55">
        <v>0</v>
      </c>
      <c r="R2266" s="55">
        <v>-6.73</v>
      </c>
      <c r="S2266" s="55">
        <v>0</v>
      </c>
      <c r="T2266" s="55">
        <v>-0.19</v>
      </c>
      <c r="U2266" s="55">
        <v>0</v>
      </c>
      <c r="V2266" s="55">
        <v>-6.54</v>
      </c>
      <c r="W2266" s="55">
        <v>0</v>
      </c>
      <c r="X2266" s="55">
        <v>-6.73</v>
      </c>
      <c r="Y2266" s="55">
        <v>0</v>
      </c>
      <c r="Z2266" s="61">
        <f t="shared" si="118"/>
        <v>-6.5400000000000001E-7</v>
      </c>
      <c r="AA2266" s="59" t="e">
        <f>HLOOKUP(F2266,'HY Financials'!$4:$4,1,0)</f>
        <v>#N/A</v>
      </c>
    </row>
    <row r="2267" spans="1:27">
      <c r="A2267" s="60">
        <f>IFERROR(VLOOKUP(J2267,'TB mapping'!A:D,4,0),0)</f>
        <v>0</v>
      </c>
      <c r="B2267" s="60">
        <f>IFERROR(VLOOKUP(J2267,'TB mapping'!A:C,3,0),0)</f>
        <v>5.5</v>
      </c>
      <c r="C2267" s="60" t="str">
        <f t="shared" si="116"/>
        <v>HFT1360</v>
      </c>
      <c r="D2267" s="60" t="str">
        <f t="shared" si="117"/>
        <v>HFT1365.5</v>
      </c>
      <c r="E2267" s="54" t="s">
        <v>790</v>
      </c>
      <c r="F2267" s="54" t="s">
        <v>1303</v>
      </c>
      <c r="G2267" s="54" t="s">
        <v>1312</v>
      </c>
      <c r="H2267" s="55">
        <v>460000</v>
      </c>
      <c r="I2267" s="54" t="s">
        <v>839</v>
      </c>
      <c r="J2267" s="55">
        <v>460143</v>
      </c>
      <c r="K2267" s="55">
        <v>0</v>
      </c>
      <c r="L2267" s="54" t="s">
        <v>1002</v>
      </c>
      <c r="M2267" s="54" t="s">
        <v>793</v>
      </c>
      <c r="N2267" s="55">
        <v>-1.97</v>
      </c>
      <c r="O2267" s="55">
        <v>0</v>
      </c>
      <c r="P2267" s="55">
        <v>-11.37</v>
      </c>
      <c r="Q2267" s="55">
        <v>0</v>
      </c>
      <c r="R2267" s="55">
        <v>-13.34</v>
      </c>
      <c r="S2267" s="55">
        <v>0</v>
      </c>
      <c r="T2267" s="55">
        <v>-1.97</v>
      </c>
      <c r="U2267" s="55">
        <v>0</v>
      </c>
      <c r="V2267" s="55">
        <v>-11.37</v>
      </c>
      <c r="W2267" s="55">
        <v>0</v>
      </c>
      <c r="X2267" s="55">
        <v>-13.34</v>
      </c>
      <c r="Y2267" s="55">
        <v>0</v>
      </c>
      <c r="Z2267" s="61">
        <f t="shared" si="118"/>
        <v>-1.1369999999999999E-6</v>
      </c>
      <c r="AA2267" s="59" t="e">
        <f>HLOOKUP(F2267,'HY Financials'!$4:$4,1,0)</f>
        <v>#N/A</v>
      </c>
    </row>
    <row r="2268" spans="1:27">
      <c r="A2268" s="60">
        <f>IFERROR(VLOOKUP(J2268,'TB mapping'!A:D,4,0),0)</f>
        <v>0</v>
      </c>
      <c r="B2268" s="60">
        <f>IFERROR(VLOOKUP(J2268,'TB mapping'!A:C,3,0),0)</f>
        <v>5.5</v>
      </c>
      <c r="C2268" s="60" t="str">
        <f t="shared" si="116"/>
        <v>HFT1360</v>
      </c>
      <c r="D2268" s="60" t="str">
        <f t="shared" si="117"/>
        <v>HFT1365.5</v>
      </c>
      <c r="E2268" s="54" t="s">
        <v>790</v>
      </c>
      <c r="F2268" s="54" t="s">
        <v>1303</v>
      </c>
      <c r="G2268" s="54" t="s">
        <v>1312</v>
      </c>
      <c r="H2268" s="55">
        <v>460000</v>
      </c>
      <c r="I2268" s="54" t="s">
        <v>839</v>
      </c>
      <c r="J2268" s="55">
        <v>460144</v>
      </c>
      <c r="K2268" s="55">
        <v>0</v>
      </c>
      <c r="L2268" s="54" t="s">
        <v>1067</v>
      </c>
      <c r="M2268" s="54" t="s">
        <v>793</v>
      </c>
      <c r="N2268" s="55">
        <v>0</v>
      </c>
      <c r="O2268" s="55">
        <v>1.97</v>
      </c>
      <c r="P2268" s="55">
        <v>0</v>
      </c>
      <c r="Q2268" s="55">
        <v>0</v>
      </c>
      <c r="R2268" s="55">
        <v>0</v>
      </c>
      <c r="S2268" s="55">
        <v>1.97</v>
      </c>
      <c r="T2268" s="55">
        <v>0</v>
      </c>
      <c r="U2268" s="55">
        <v>1.97</v>
      </c>
      <c r="V2268" s="55">
        <v>0</v>
      </c>
      <c r="W2268" s="55">
        <v>0</v>
      </c>
      <c r="X2268" s="55">
        <v>0</v>
      </c>
      <c r="Y2268" s="55">
        <v>1.97</v>
      </c>
      <c r="Z2268" s="61">
        <f t="shared" si="118"/>
        <v>0</v>
      </c>
      <c r="AA2268" s="59" t="e">
        <f>HLOOKUP(F2268,'HY Financials'!$4:$4,1,0)</f>
        <v>#N/A</v>
      </c>
    </row>
    <row r="2269" spans="1:27">
      <c r="A2269" s="60">
        <f>IFERROR(VLOOKUP(J2269,'TB mapping'!A:D,4,0),0)</f>
        <v>0</v>
      </c>
      <c r="B2269" s="60">
        <f>IFERROR(VLOOKUP(J2269,'TB mapping'!A:C,3,0),0)</f>
        <v>5.3</v>
      </c>
      <c r="C2269" s="60" t="str">
        <f t="shared" si="116"/>
        <v>HFT1360</v>
      </c>
      <c r="D2269" s="60" t="str">
        <f t="shared" si="117"/>
        <v>HFT1365.3</v>
      </c>
      <c r="E2269" s="54" t="s">
        <v>790</v>
      </c>
      <c r="F2269" s="54" t="s">
        <v>1303</v>
      </c>
      <c r="G2269" s="54" t="s">
        <v>1312</v>
      </c>
      <c r="H2269" s="55">
        <v>510000</v>
      </c>
      <c r="I2269" s="54" t="s">
        <v>842</v>
      </c>
      <c r="J2269" s="55">
        <v>512120</v>
      </c>
      <c r="K2269" s="55">
        <v>0</v>
      </c>
      <c r="L2269" s="54" t="s">
        <v>843</v>
      </c>
      <c r="M2269" s="54" t="s">
        <v>793</v>
      </c>
      <c r="N2269" s="55">
        <v>-1298308</v>
      </c>
      <c r="O2269" s="55">
        <v>0</v>
      </c>
      <c r="P2269" s="55">
        <v>0</v>
      </c>
      <c r="Q2269" s="55">
        <v>0</v>
      </c>
      <c r="R2269" s="55">
        <v>-1298308</v>
      </c>
      <c r="S2269" s="55">
        <v>0</v>
      </c>
      <c r="T2269" s="55">
        <v>-1298308</v>
      </c>
      <c r="U2269" s="55">
        <v>0</v>
      </c>
      <c r="V2269" s="55">
        <v>0</v>
      </c>
      <c r="W2269" s="55">
        <v>0</v>
      </c>
      <c r="X2269" s="55">
        <v>-1298308</v>
      </c>
      <c r="Y2269" s="55">
        <v>0</v>
      </c>
      <c r="Z2269" s="61">
        <f t="shared" si="118"/>
        <v>0</v>
      </c>
      <c r="AA2269" s="59" t="e">
        <f>HLOOKUP(F2269,'HY Financials'!$4:$4,1,0)</f>
        <v>#N/A</v>
      </c>
    </row>
    <row r="2270" spans="1:27">
      <c r="A2270" s="60">
        <f>IFERROR(VLOOKUP(J2270,'TB mapping'!A:D,4,0),0)</f>
        <v>0</v>
      </c>
      <c r="B2270" s="60">
        <f>IFERROR(VLOOKUP(J2270,'TB mapping'!A:C,3,0),0)</f>
        <v>5.3</v>
      </c>
      <c r="C2270" s="60" t="str">
        <f t="shared" si="116"/>
        <v>HFT1360</v>
      </c>
      <c r="D2270" s="60" t="str">
        <f t="shared" si="117"/>
        <v>HFT1365.3</v>
      </c>
      <c r="E2270" s="54" t="s">
        <v>790</v>
      </c>
      <c r="F2270" s="54" t="s">
        <v>1303</v>
      </c>
      <c r="G2270" s="54" t="s">
        <v>1312</v>
      </c>
      <c r="H2270" s="55">
        <v>510000</v>
      </c>
      <c r="I2270" s="54" t="s">
        <v>842</v>
      </c>
      <c r="J2270" s="55">
        <v>512135</v>
      </c>
      <c r="K2270" s="55">
        <v>0</v>
      </c>
      <c r="L2270" s="54" t="s">
        <v>944</v>
      </c>
      <c r="M2270" s="54" t="s">
        <v>793</v>
      </c>
      <c r="N2270" s="55">
        <v>-723790</v>
      </c>
      <c r="O2270" s="55">
        <v>0</v>
      </c>
      <c r="P2270" s="55">
        <v>0</v>
      </c>
      <c r="Q2270" s="55">
        <v>0</v>
      </c>
      <c r="R2270" s="55">
        <v>-723790</v>
      </c>
      <c r="S2270" s="55">
        <v>0</v>
      </c>
      <c r="T2270" s="55">
        <v>-723790</v>
      </c>
      <c r="U2270" s="55">
        <v>0</v>
      </c>
      <c r="V2270" s="55">
        <v>0</v>
      </c>
      <c r="W2270" s="55">
        <v>0</v>
      </c>
      <c r="X2270" s="55">
        <v>-723790</v>
      </c>
      <c r="Y2270" s="55">
        <v>0</v>
      </c>
      <c r="Z2270" s="61">
        <f t="shared" si="118"/>
        <v>0</v>
      </c>
      <c r="AA2270" s="59" t="e">
        <f>HLOOKUP(F2270,'HY Financials'!$4:$4,1,0)</f>
        <v>#N/A</v>
      </c>
    </row>
    <row r="2271" spans="1:27">
      <c r="A2271" s="60">
        <f>IFERROR(VLOOKUP(J2271,'TB mapping'!A:D,4,0),0)</f>
        <v>0</v>
      </c>
      <c r="B2271" s="60">
        <f>IFERROR(VLOOKUP(J2271,'TB mapping'!A:C,3,0),0)</f>
        <v>5.3</v>
      </c>
      <c r="C2271" s="60" t="str">
        <f t="shared" si="116"/>
        <v>HFT1360</v>
      </c>
      <c r="D2271" s="60" t="str">
        <f t="shared" si="117"/>
        <v>HFT1365.3</v>
      </c>
      <c r="E2271" s="54" t="s">
        <v>790</v>
      </c>
      <c r="F2271" s="54" t="s">
        <v>1303</v>
      </c>
      <c r="G2271" s="54" t="s">
        <v>1312</v>
      </c>
      <c r="H2271" s="55">
        <v>510000</v>
      </c>
      <c r="I2271" s="54" t="s">
        <v>842</v>
      </c>
      <c r="J2271" s="55">
        <v>512247</v>
      </c>
      <c r="K2271" s="55">
        <v>0</v>
      </c>
      <c r="L2271" s="54" t="s">
        <v>1348</v>
      </c>
      <c r="M2271" s="54" t="s">
        <v>793</v>
      </c>
      <c r="N2271" s="55">
        <v>0</v>
      </c>
      <c r="O2271" s="55">
        <v>225.16</v>
      </c>
      <c r="P2271" s="55">
        <v>-2.4700000000000002</v>
      </c>
      <c r="Q2271" s="55">
        <v>0</v>
      </c>
      <c r="R2271" s="55">
        <v>0</v>
      </c>
      <c r="S2271" s="55">
        <v>222.69</v>
      </c>
      <c r="T2271" s="55">
        <v>0</v>
      </c>
      <c r="U2271" s="55">
        <v>225.16</v>
      </c>
      <c r="V2271" s="55">
        <v>-2.4700000000000002</v>
      </c>
      <c r="W2271" s="55">
        <v>0</v>
      </c>
      <c r="X2271" s="55">
        <v>0</v>
      </c>
      <c r="Y2271" s="55">
        <v>222.69</v>
      </c>
      <c r="Z2271" s="61">
        <f t="shared" si="118"/>
        <v>-2.4700000000000003E-7</v>
      </c>
      <c r="AA2271" s="59" t="e">
        <f>HLOOKUP(F2271,'HY Financials'!$4:$4,1,0)</f>
        <v>#N/A</v>
      </c>
    </row>
    <row r="2272" spans="1:27">
      <c r="A2272" s="60">
        <f>IFERROR(VLOOKUP(J2272,'TB mapping'!A:D,4,0),0)</f>
        <v>0</v>
      </c>
      <c r="B2272" s="60">
        <f>IFERROR(VLOOKUP(J2272,'TB mapping'!A:C,3,0),0)</f>
        <v>6.4</v>
      </c>
      <c r="C2272" s="60" t="str">
        <f t="shared" si="116"/>
        <v>HFT1360</v>
      </c>
      <c r="D2272" s="60" t="str">
        <f t="shared" si="117"/>
        <v>HFT1366.4</v>
      </c>
      <c r="E2272" s="54" t="s">
        <v>790</v>
      </c>
      <c r="F2272" s="54" t="s">
        <v>1303</v>
      </c>
      <c r="G2272" s="54" t="s">
        <v>1312</v>
      </c>
      <c r="H2272" s="55">
        <v>550000</v>
      </c>
      <c r="I2272" s="54" t="s">
        <v>846</v>
      </c>
      <c r="J2272" s="392">
        <v>553107</v>
      </c>
      <c r="K2272" s="55">
        <v>0</v>
      </c>
      <c r="L2272" s="54" t="s">
        <v>847</v>
      </c>
      <c r="M2272" s="54" t="s">
        <v>793</v>
      </c>
      <c r="N2272" s="55">
        <v>-4726</v>
      </c>
      <c r="O2272" s="55">
        <v>0</v>
      </c>
      <c r="P2272" s="55">
        <v>-1684.48</v>
      </c>
      <c r="Q2272" s="55">
        <v>0</v>
      </c>
      <c r="R2272" s="55">
        <v>-6410.48</v>
      </c>
      <c r="S2272" s="55">
        <v>0</v>
      </c>
      <c r="T2272" s="55">
        <v>-4726</v>
      </c>
      <c r="U2272" s="55">
        <v>0</v>
      </c>
      <c r="V2272" s="55">
        <v>-1684.48</v>
      </c>
      <c r="W2272" s="55">
        <v>0</v>
      </c>
      <c r="X2272" s="55">
        <v>-6410.48</v>
      </c>
      <c r="Y2272" s="55">
        <v>0</v>
      </c>
      <c r="Z2272" s="61">
        <f t="shared" si="118"/>
        <v>-1.68448E-4</v>
      </c>
      <c r="AA2272" s="59" t="e">
        <f>HLOOKUP(F2272,'HY Financials'!$4:$4,1,0)</f>
        <v>#N/A</v>
      </c>
    </row>
    <row r="2273" spans="1:28">
      <c r="A2273" s="60">
        <f>IFERROR(VLOOKUP(J2273,'TB mapping'!A:D,4,0),0)</f>
        <v>0</v>
      </c>
      <c r="B2273" s="60">
        <f>IFERROR(VLOOKUP(J2273,'TB mapping'!A:C,3,0),0)</f>
        <v>6.4</v>
      </c>
      <c r="C2273" s="60" t="str">
        <f t="shared" si="116"/>
        <v>HFT1360</v>
      </c>
      <c r="D2273" s="60" t="str">
        <f t="shared" si="117"/>
        <v>HFT1366.4</v>
      </c>
      <c r="E2273" s="54" t="s">
        <v>790</v>
      </c>
      <c r="F2273" s="54" t="s">
        <v>1303</v>
      </c>
      <c r="G2273" s="54" t="s">
        <v>1312</v>
      </c>
      <c r="H2273" s="55">
        <v>550000</v>
      </c>
      <c r="I2273" s="54" t="s">
        <v>846</v>
      </c>
      <c r="J2273" s="392">
        <v>553117</v>
      </c>
      <c r="K2273" s="55">
        <v>0</v>
      </c>
      <c r="L2273" s="54" t="s">
        <v>848</v>
      </c>
      <c r="M2273" s="54" t="s">
        <v>793</v>
      </c>
      <c r="N2273" s="55">
        <v>-836.3</v>
      </c>
      <c r="O2273" s="55">
        <v>0</v>
      </c>
      <c r="P2273" s="55">
        <v>-8974.16</v>
      </c>
      <c r="Q2273" s="55">
        <v>0</v>
      </c>
      <c r="R2273" s="55">
        <v>-9810.4600000000009</v>
      </c>
      <c r="S2273" s="55">
        <v>0</v>
      </c>
      <c r="T2273" s="55">
        <v>-836.3</v>
      </c>
      <c r="U2273" s="55">
        <v>0</v>
      </c>
      <c r="V2273" s="55">
        <v>-8974.16</v>
      </c>
      <c r="W2273" s="55">
        <v>0</v>
      </c>
      <c r="X2273" s="55">
        <v>-9810.4600000000009</v>
      </c>
      <c r="Y2273" s="55">
        <v>0</v>
      </c>
      <c r="Z2273" s="61">
        <f t="shared" si="118"/>
        <v>-8.9741599999999995E-4</v>
      </c>
      <c r="AA2273" s="59" t="e">
        <f>HLOOKUP(F2273,'HY Financials'!$4:$4,1,0)</f>
        <v>#N/A</v>
      </c>
    </row>
    <row r="2274" spans="1:28">
      <c r="A2274" s="60">
        <f>IFERROR(VLOOKUP(J2274,'TB mapping'!A:D,4,0),0)</f>
        <v>0</v>
      </c>
      <c r="B2274" s="60">
        <f>IFERROR(VLOOKUP(J2274,'TB mapping'!A:C,3,0),0)</f>
        <v>6.4</v>
      </c>
      <c r="C2274" s="60" t="str">
        <f t="shared" si="116"/>
        <v>HFT1360</v>
      </c>
      <c r="D2274" s="60" t="str">
        <f t="shared" si="117"/>
        <v>HFT1366.4</v>
      </c>
      <c r="E2274" s="54" t="s">
        <v>790</v>
      </c>
      <c r="F2274" s="54" t="s">
        <v>1303</v>
      </c>
      <c r="G2274" s="54" t="s">
        <v>1312</v>
      </c>
      <c r="H2274" s="55">
        <v>550000</v>
      </c>
      <c r="I2274" s="54" t="s">
        <v>846</v>
      </c>
      <c r="J2274" s="392">
        <v>553129</v>
      </c>
      <c r="K2274" s="55">
        <v>0</v>
      </c>
      <c r="L2274" s="54" t="s">
        <v>849</v>
      </c>
      <c r="M2274" s="54" t="s">
        <v>793</v>
      </c>
      <c r="N2274" s="55">
        <v>-24217.57</v>
      </c>
      <c r="O2274" s="55">
        <v>0</v>
      </c>
      <c r="P2274" s="55">
        <v>-4699.7700000000004</v>
      </c>
      <c r="Q2274" s="55">
        <v>0</v>
      </c>
      <c r="R2274" s="55">
        <v>-28917.34</v>
      </c>
      <c r="S2274" s="55">
        <v>0</v>
      </c>
      <c r="T2274" s="55">
        <v>-24217.57</v>
      </c>
      <c r="U2274" s="55">
        <v>0</v>
      </c>
      <c r="V2274" s="55">
        <v>-4699.7700000000004</v>
      </c>
      <c r="W2274" s="55">
        <v>0</v>
      </c>
      <c r="X2274" s="55">
        <v>-28917.34</v>
      </c>
      <c r="Y2274" s="55">
        <v>0</v>
      </c>
      <c r="Z2274" s="61">
        <f t="shared" si="118"/>
        <v>-4.6997700000000006E-4</v>
      </c>
      <c r="AA2274" s="59" t="e">
        <f>HLOOKUP(F2274,'HY Financials'!$4:$4,1,0)</f>
        <v>#N/A</v>
      </c>
    </row>
    <row r="2275" spans="1:28">
      <c r="A2275" s="60">
        <f>IFERROR(VLOOKUP(J2275,'TB mapping'!A:D,4,0),0)</f>
        <v>0</v>
      </c>
      <c r="B2275" s="60">
        <f>IFERROR(VLOOKUP(J2275,'TB mapping'!A:C,3,0),0)</f>
        <v>6.4</v>
      </c>
      <c r="C2275" s="60" t="str">
        <f t="shared" si="116"/>
        <v>HFT1360</v>
      </c>
      <c r="D2275" s="60" t="str">
        <f t="shared" si="117"/>
        <v>HFT1366.4</v>
      </c>
      <c r="E2275" s="54" t="s">
        <v>790</v>
      </c>
      <c r="F2275" s="54" t="s">
        <v>1303</v>
      </c>
      <c r="G2275" s="54" t="s">
        <v>1312</v>
      </c>
      <c r="H2275" s="55">
        <v>550000</v>
      </c>
      <c r="I2275" s="54" t="s">
        <v>846</v>
      </c>
      <c r="J2275" s="392">
        <v>553171</v>
      </c>
      <c r="K2275" s="55">
        <v>0</v>
      </c>
      <c r="L2275" s="54" t="s">
        <v>850</v>
      </c>
      <c r="M2275" s="54" t="s">
        <v>793</v>
      </c>
      <c r="N2275" s="55">
        <v>-53335.98</v>
      </c>
      <c r="O2275" s="55">
        <v>0</v>
      </c>
      <c r="P2275" s="55">
        <v>0</v>
      </c>
      <c r="Q2275" s="55">
        <v>0</v>
      </c>
      <c r="R2275" s="55">
        <v>-53335.98</v>
      </c>
      <c r="S2275" s="55">
        <v>0</v>
      </c>
      <c r="T2275" s="55">
        <v>-53335.98</v>
      </c>
      <c r="U2275" s="55">
        <v>0</v>
      </c>
      <c r="V2275" s="55">
        <v>0</v>
      </c>
      <c r="W2275" s="55">
        <v>0</v>
      </c>
      <c r="X2275" s="55">
        <v>-53335.98</v>
      </c>
      <c r="Y2275" s="55">
        <v>0</v>
      </c>
      <c r="Z2275" s="61">
        <f t="shared" si="118"/>
        <v>0</v>
      </c>
      <c r="AA2275" s="59" t="e">
        <f>HLOOKUP(F2275,'HY Financials'!$4:$4,1,0)</f>
        <v>#N/A</v>
      </c>
    </row>
    <row r="2276" spans="1:28">
      <c r="A2276" s="60">
        <f>IFERROR(VLOOKUP(J2276,'TB mapping'!A:D,4,0),0)</f>
        <v>0</v>
      </c>
      <c r="B2276" s="60">
        <f>IFERROR(VLOOKUP(J2276,'TB mapping'!A:C,3,0),0)</f>
        <v>6.4</v>
      </c>
      <c r="C2276" s="60" t="str">
        <f t="shared" si="116"/>
        <v>HFT1360</v>
      </c>
      <c r="D2276" s="60" t="str">
        <f t="shared" si="117"/>
        <v>HFT1366.4</v>
      </c>
      <c r="E2276" s="54" t="s">
        <v>790</v>
      </c>
      <c r="F2276" s="54" t="s">
        <v>1303</v>
      </c>
      <c r="G2276" s="54" t="s">
        <v>1312</v>
      </c>
      <c r="H2276" s="55">
        <v>550000</v>
      </c>
      <c r="I2276" s="54" t="s">
        <v>846</v>
      </c>
      <c r="J2276" s="392">
        <v>553176</v>
      </c>
      <c r="K2276" s="55">
        <v>0</v>
      </c>
      <c r="L2276" s="54" t="s">
        <v>1486</v>
      </c>
      <c r="M2276" s="54" t="s">
        <v>793</v>
      </c>
      <c r="N2276" s="55">
        <v>-24306.93</v>
      </c>
      <c r="O2276" s="55">
        <v>0</v>
      </c>
      <c r="P2276" s="55">
        <v>0</v>
      </c>
      <c r="Q2276" s="55">
        <v>0</v>
      </c>
      <c r="R2276" s="55">
        <v>-24306.93</v>
      </c>
      <c r="S2276" s="55">
        <v>0</v>
      </c>
      <c r="T2276" s="55">
        <v>-24306.93</v>
      </c>
      <c r="U2276" s="55">
        <v>0</v>
      </c>
      <c r="V2276" s="55">
        <v>0</v>
      </c>
      <c r="W2276" s="55">
        <v>0</v>
      </c>
      <c r="X2276" s="55">
        <v>-24306.93</v>
      </c>
      <c r="Y2276" s="55">
        <v>0</v>
      </c>
      <c r="Z2276" s="61">
        <f t="shared" si="118"/>
        <v>0</v>
      </c>
      <c r="AA2276" s="59" t="e">
        <f>HLOOKUP(F2276,'HY Financials'!$4:$4,1,0)</f>
        <v>#N/A</v>
      </c>
      <c r="AB2276" s="59">
        <f t="shared" ref="AB2276:AB2282" si="119">SUMIF(AA:AA,AA2276,Z:Z)</f>
        <v>47.702388319000015</v>
      </c>
    </row>
    <row r="2277" spans="1:28">
      <c r="A2277" s="60">
        <f>IFERROR(VLOOKUP(J2277,'TB mapping'!A:D,4,0),0)</f>
        <v>0</v>
      </c>
      <c r="B2277" s="60">
        <f>IFERROR(VLOOKUP(J2277,'TB mapping'!A:C,3,0),0)</f>
        <v>6.4</v>
      </c>
      <c r="C2277" s="60" t="str">
        <f t="shared" si="116"/>
        <v>HFT1360</v>
      </c>
      <c r="D2277" s="60" t="str">
        <f t="shared" si="117"/>
        <v>HFT1366.4</v>
      </c>
      <c r="E2277" s="54" t="s">
        <v>790</v>
      </c>
      <c r="F2277" s="54" t="s">
        <v>1303</v>
      </c>
      <c r="G2277" s="54" t="s">
        <v>1312</v>
      </c>
      <c r="H2277" s="55">
        <v>550000</v>
      </c>
      <c r="I2277" s="54" t="s">
        <v>846</v>
      </c>
      <c r="J2277" s="392">
        <v>553190</v>
      </c>
      <c r="K2277" s="55">
        <v>0</v>
      </c>
      <c r="L2277" s="54" t="s">
        <v>852</v>
      </c>
      <c r="M2277" s="54" t="s">
        <v>793</v>
      </c>
      <c r="N2277" s="55">
        <v>-117620.41</v>
      </c>
      <c r="O2277" s="55">
        <v>0</v>
      </c>
      <c r="P2277" s="55">
        <v>0</v>
      </c>
      <c r="Q2277" s="55">
        <v>36856.639999999999</v>
      </c>
      <c r="R2277" s="55">
        <v>-80763.77</v>
      </c>
      <c r="S2277" s="55">
        <v>0</v>
      </c>
      <c r="T2277" s="55">
        <v>-117620.41</v>
      </c>
      <c r="U2277" s="55">
        <v>0</v>
      </c>
      <c r="V2277" s="55">
        <v>0</v>
      </c>
      <c r="W2277" s="55">
        <v>36856.639999999999</v>
      </c>
      <c r="X2277" s="55">
        <v>-80763.77</v>
      </c>
      <c r="Y2277" s="55">
        <v>0</v>
      </c>
      <c r="Z2277" s="61">
        <f t="shared" si="118"/>
        <v>3.685664E-3</v>
      </c>
      <c r="AA2277" s="59" t="e">
        <f>HLOOKUP(F2277,'HY Financials'!$4:$4,1,0)</f>
        <v>#N/A</v>
      </c>
      <c r="AB2277" s="59">
        <f t="shared" si="119"/>
        <v>47.702388319000015</v>
      </c>
    </row>
    <row r="2278" spans="1:28">
      <c r="A2278" s="60">
        <f>IFERROR(VLOOKUP(J2278,'TB mapping'!A:D,4,0),0)</f>
        <v>6.1</v>
      </c>
      <c r="B2278" s="60">
        <f>IFERROR(VLOOKUP(J2278,'TB mapping'!A:C,3,0),0)</f>
        <v>6.4</v>
      </c>
      <c r="C2278" s="60" t="str">
        <f t="shared" si="116"/>
        <v>HFT1366.1</v>
      </c>
      <c r="D2278" s="60" t="str">
        <f t="shared" si="117"/>
        <v>HFT1366.4</v>
      </c>
      <c r="E2278" s="54" t="s">
        <v>790</v>
      </c>
      <c r="F2278" s="54" t="s">
        <v>1303</v>
      </c>
      <c r="G2278" s="54" t="s">
        <v>1312</v>
      </c>
      <c r="H2278" s="55">
        <v>550000</v>
      </c>
      <c r="I2278" s="54" t="s">
        <v>846</v>
      </c>
      <c r="J2278" s="392">
        <v>553202</v>
      </c>
      <c r="K2278" s="55">
        <v>0</v>
      </c>
      <c r="L2278" s="54" t="s">
        <v>853</v>
      </c>
      <c r="M2278" s="54" t="s">
        <v>793</v>
      </c>
      <c r="N2278" s="55">
        <v>-529400.96</v>
      </c>
      <c r="O2278" s="55">
        <v>0</v>
      </c>
      <c r="P2278" s="55">
        <v>-1.76</v>
      </c>
      <c r="Q2278" s="55">
        <v>0</v>
      </c>
      <c r="R2278" s="55">
        <v>-529402.72</v>
      </c>
      <c r="S2278" s="55">
        <v>0</v>
      </c>
      <c r="T2278" s="55">
        <v>-529400.96</v>
      </c>
      <c r="U2278" s="55">
        <v>0</v>
      </c>
      <c r="V2278" s="55">
        <v>-1.76</v>
      </c>
      <c r="W2278" s="55">
        <v>0</v>
      </c>
      <c r="X2278" s="55">
        <v>-529402.72</v>
      </c>
      <c r="Y2278" s="55">
        <v>0</v>
      </c>
      <c r="Z2278" s="61">
        <f t="shared" si="118"/>
        <v>-1.7599999999999999E-7</v>
      </c>
      <c r="AA2278" s="59" t="e">
        <f>HLOOKUP(F2278,'HY Financials'!$4:$4,1,0)</f>
        <v>#N/A</v>
      </c>
      <c r="AB2278" s="59">
        <f t="shared" si="119"/>
        <v>47.702388319000015</v>
      </c>
    </row>
    <row r="2279" spans="1:28">
      <c r="A2279" s="60">
        <f>IFERROR(VLOOKUP(J2279,'TB mapping'!A:D,4,0),0)</f>
        <v>0</v>
      </c>
      <c r="B2279" s="60">
        <f>IFERROR(VLOOKUP(J2279,'TB mapping'!A:C,3,0),0)</f>
        <v>6.4</v>
      </c>
      <c r="C2279" s="60" t="str">
        <f t="shared" si="116"/>
        <v>HFT1360</v>
      </c>
      <c r="D2279" s="60" t="str">
        <f t="shared" si="117"/>
        <v>HFT1366.4</v>
      </c>
      <c r="E2279" s="54" t="s">
        <v>790</v>
      </c>
      <c r="F2279" s="54" t="s">
        <v>1303</v>
      </c>
      <c r="G2279" s="54" t="s">
        <v>1312</v>
      </c>
      <c r="H2279" s="55">
        <v>550000</v>
      </c>
      <c r="I2279" s="54" t="s">
        <v>846</v>
      </c>
      <c r="J2279" s="392">
        <v>555163</v>
      </c>
      <c r="K2279" s="55">
        <v>0</v>
      </c>
      <c r="L2279" s="54" t="s">
        <v>860</v>
      </c>
      <c r="M2279" s="54" t="s">
        <v>793</v>
      </c>
      <c r="N2279" s="55">
        <v>-8008.09</v>
      </c>
      <c r="O2279" s="55">
        <v>0</v>
      </c>
      <c r="P2279" s="55">
        <v>-21297.08</v>
      </c>
      <c r="Q2279" s="55">
        <v>0</v>
      </c>
      <c r="R2279" s="55">
        <v>-29305.17</v>
      </c>
      <c r="S2279" s="55">
        <v>0</v>
      </c>
      <c r="T2279" s="55">
        <v>-8008.09</v>
      </c>
      <c r="U2279" s="55">
        <v>0</v>
      </c>
      <c r="V2279" s="55">
        <v>-21297.08</v>
      </c>
      <c r="W2279" s="55">
        <v>0</v>
      </c>
      <c r="X2279" s="55">
        <v>-29305.17</v>
      </c>
      <c r="Y2279" s="55">
        <v>0</v>
      </c>
      <c r="Z2279" s="61">
        <f t="shared" si="118"/>
        <v>-2.1297080000000001E-3</v>
      </c>
      <c r="AA2279" s="59" t="e">
        <f>HLOOKUP(F2279,'HY Financials'!$4:$4,1,0)</f>
        <v>#N/A</v>
      </c>
      <c r="AB2279" s="59">
        <f t="shared" si="119"/>
        <v>47.702388319000015</v>
      </c>
    </row>
    <row r="2280" spans="1:28">
      <c r="A2280" s="60">
        <f>IFERROR(VLOOKUP(J2280,'TB mapping'!A:D,4,0),0)</f>
        <v>0</v>
      </c>
      <c r="B2280" s="60">
        <f>IFERROR(VLOOKUP(J2280,'TB mapping'!A:C,3,0),0)</f>
        <v>6.4</v>
      </c>
      <c r="C2280" s="60" t="str">
        <f t="shared" si="116"/>
        <v>HFT1360</v>
      </c>
      <c r="D2280" s="60" t="str">
        <f t="shared" si="117"/>
        <v>HFT1366.4</v>
      </c>
      <c r="E2280" s="54" t="s">
        <v>790</v>
      </c>
      <c r="F2280" s="54" t="s">
        <v>1303</v>
      </c>
      <c r="G2280" s="54" t="s">
        <v>1312</v>
      </c>
      <c r="H2280" s="55">
        <v>550000</v>
      </c>
      <c r="I2280" s="54" t="s">
        <v>846</v>
      </c>
      <c r="J2280" s="392">
        <v>555597</v>
      </c>
      <c r="K2280" s="55">
        <v>0</v>
      </c>
      <c r="L2280" s="54" t="s">
        <v>861</v>
      </c>
      <c r="M2280" s="54" t="s">
        <v>793</v>
      </c>
      <c r="N2280" s="55">
        <v>-4800.24</v>
      </c>
      <c r="O2280" s="55">
        <v>0</v>
      </c>
      <c r="P2280" s="55">
        <v>0</v>
      </c>
      <c r="Q2280" s="55">
        <v>0</v>
      </c>
      <c r="R2280" s="55">
        <v>-4800.24</v>
      </c>
      <c r="S2280" s="55">
        <v>0</v>
      </c>
      <c r="T2280" s="55">
        <v>-4800.24</v>
      </c>
      <c r="U2280" s="55">
        <v>0</v>
      </c>
      <c r="V2280" s="55">
        <v>0</v>
      </c>
      <c r="W2280" s="55">
        <v>0</v>
      </c>
      <c r="X2280" s="55">
        <v>-4800.24</v>
      </c>
      <c r="Y2280" s="55">
        <v>0</v>
      </c>
      <c r="Z2280" s="61">
        <f t="shared" si="118"/>
        <v>0</v>
      </c>
      <c r="AA2280" s="59" t="e">
        <f>HLOOKUP(F2280,'HY Financials'!$4:$4,1,0)</f>
        <v>#N/A</v>
      </c>
      <c r="AB2280" s="59">
        <f t="shared" si="119"/>
        <v>47.702388319000015</v>
      </c>
    </row>
    <row r="2281" spans="1:28">
      <c r="A2281" s="60">
        <f>IFERROR(VLOOKUP(J2281,'TB mapping'!A:D,4,0),0)</f>
        <v>0</v>
      </c>
      <c r="B2281" s="60">
        <f>IFERROR(VLOOKUP(J2281,'TB mapping'!A:C,3,0),0)</f>
        <v>6.4</v>
      </c>
      <c r="C2281" s="60" t="str">
        <f t="shared" si="116"/>
        <v>HFT1360</v>
      </c>
      <c r="D2281" s="60" t="str">
        <f t="shared" si="117"/>
        <v>HFT1366.4</v>
      </c>
      <c r="E2281" s="54" t="s">
        <v>790</v>
      </c>
      <c r="F2281" s="54" t="s">
        <v>1303</v>
      </c>
      <c r="G2281" s="54" t="s">
        <v>1312</v>
      </c>
      <c r="H2281" s="55">
        <v>550000</v>
      </c>
      <c r="I2281" s="54" t="s">
        <v>846</v>
      </c>
      <c r="J2281" s="392">
        <v>555598</v>
      </c>
      <c r="K2281" s="55">
        <v>0</v>
      </c>
      <c r="L2281" s="54" t="s">
        <v>862</v>
      </c>
      <c r="M2281" s="54" t="s">
        <v>793</v>
      </c>
      <c r="N2281" s="55">
        <v>-4800.24</v>
      </c>
      <c r="O2281" s="55">
        <v>0</v>
      </c>
      <c r="P2281" s="55">
        <v>0</v>
      </c>
      <c r="Q2281" s="55">
        <v>0</v>
      </c>
      <c r="R2281" s="55">
        <v>-4800.24</v>
      </c>
      <c r="S2281" s="55">
        <v>0</v>
      </c>
      <c r="T2281" s="55">
        <v>-4800.24</v>
      </c>
      <c r="U2281" s="55">
        <v>0</v>
      </c>
      <c r="V2281" s="55">
        <v>0</v>
      </c>
      <c r="W2281" s="55">
        <v>0</v>
      </c>
      <c r="X2281" s="55">
        <v>-4800.24</v>
      </c>
      <c r="Y2281" s="55">
        <v>0</v>
      </c>
      <c r="Z2281" s="61">
        <f t="shared" si="118"/>
        <v>0</v>
      </c>
      <c r="AA2281" s="59" t="e">
        <f>HLOOKUP(F2281,'HY Financials'!$4:$4,1,0)</f>
        <v>#N/A</v>
      </c>
      <c r="AB2281" s="59">
        <f t="shared" si="119"/>
        <v>47.702388319000015</v>
      </c>
    </row>
    <row r="2282" spans="1:28">
      <c r="A2282" s="60">
        <f>IFERROR(VLOOKUP(J2282,'TB mapping'!A:D,4,0),0)</f>
        <v>0</v>
      </c>
      <c r="B2282" s="60">
        <f>IFERROR(VLOOKUP(J2282,'TB mapping'!A:C,3,0),0)</f>
        <v>6.4</v>
      </c>
      <c r="C2282" s="60" t="str">
        <f t="shared" si="116"/>
        <v>HFT1360</v>
      </c>
      <c r="D2282" s="60" t="str">
        <f t="shared" si="117"/>
        <v>HFT1366.4</v>
      </c>
      <c r="E2282" s="54" t="s">
        <v>790</v>
      </c>
      <c r="F2282" s="54" t="s">
        <v>1303</v>
      </c>
      <c r="G2282" s="54" t="s">
        <v>1312</v>
      </c>
      <c r="H2282" s="55">
        <v>550000</v>
      </c>
      <c r="I2282" s="54" t="s">
        <v>846</v>
      </c>
      <c r="J2282" s="392">
        <v>555603</v>
      </c>
      <c r="K2282" s="55">
        <v>0</v>
      </c>
      <c r="L2282" s="54" t="s">
        <v>1489</v>
      </c>
      <c r="M2282" s="54" t="s">
        <v>793</v>
      </c>
      <c r="N2282" s="55">
        <v>-23823.3</v>
      </c>
      <c r="O2282" s="55">
        <v>0</v>
      </c>
      <c r="P2282" s="55">
        <v>0</v>
      </c>
      <c r="Q2282" s="55">
        <v>0</v>
      </c>
      <c r="R2282" s="55">
        <v>-23823.3</v>
      </c>
      <c r="S2282" s="55">
        <v>0</v>
      </c>
      <c r="T2282" s="55">
        <v>-23823.3</v>
      </c>
      <c r="U2282" s="55">
        <v>0</v>
      </c>
      <c r="V2282" s="55">
        <v>0</v>
      </c>
      <c r="W2282" s="55">
        <v>0</v>
      </c>
      <c r="X2282" s="55">
        <v>-23823.3</v>
      </c>
      <c r="Y2282" s="55">
        <v>0</v>
      </c>
      <c r="Z2282" s="61">
        <f t="shared" si="118"/>
        <v>0</v>
      </c>
      <c r="AA2282" s="59" t="e">
        <f>HLOOKUP(F2282,'HY Financials'!$4:$4,1,0)</f>
        <v>#N/A</v>
      </c>
      <c r="AB2282" s="59">
        <f t="shared" si="119"/>
        <v>47.702388319000015</v>
      </c>
    </row>
    <row r="2283" spans="1:28">
      <c r="A2283" s="60">
        <f>IFERROR(VLOOKUP(J2283,'TB mapping'!A:D,4,0),0)</f>
        <v>0</v>
      </c>
      <c r="B2283" s="60">
        <f>IFERROR(VLOOKUP(J2283,'TB mapping'!A:C,3,0),0)</f>
        <v>6.4</v>
      </c>
      <c r="C2283" s="60" t="str">
        <f t="shared" si="116"/>
        <v>HFT1360</v>
      </c>
      <c r="D2283" s="60" t="str">
        <f t="shared" si="117"/>
        <v>HFT1366.4</v>
      </c>
      <c r="E2283" s="54" t="s">
        <v>790</v>
      </c>
      <c r="F2283" s="54" t="s">
        <v>1303</v>
      </c>
      <c r="G2283" s="54" t="s">
        <v>1312</v>
      </c>
      <c r="H2283" s="55">
        <v>550000</v>
      </c>
      <c r="I2283" s="54" t="s">
        <v>846</v>
      </c>
      <c r="J2283" s="392">
        <v>555604</v>
      </c>
      <c r="K2283" s="55">
        <v>0</v>
      </c>
      <c r="L2283" s="54" t="s">
        <v>1490</v>
      </c>
      <c r="M2283" s="54" t="s">
        <v>793</v>
      </c>
      <c r="N2283" s="55">
        <v>-23823.3</v>
      </c>
      <c r="O2283" s="55">
        <v>0</v>
      </c>
      <c r="P2283" s="55">
        <v>0</v>
      </c>
      <c r="Q2283" s="55">
        <v>0</v>
      </c>
      <c r="R2283" s="55">
        <v>-23823.3</v>
      </c>
      <c r="S2283" s="55">
        <v>0</v>
      </c>
      <c r="T2283" s="55">
        <v>-23823.3</v>
      </c>
      <c r="U2283" s="55">
        <v>0</v>
      </c>
      <c r="V2283" s="55">
        <v>0</v>
      </c>
      <c r="W2283" s="55">
        <v>0</v>
      </c>
      <c r="X2283" s="55">
        <v>-23823.3</v>
      </c>
      <c r="Y2283" s="55">
        <v>0</v>
      </c>
      <c r="Z2283" s="61">
        <f t="shared" si="118"/>
        <v>0</v>
      </c>
      <c r="AA2283" s="59" t="e">
        <f>HLOOKUP(F2283,'HY Financials'!$4:$4,1,0)</f>
        <v>#N/A</v>
      </c>
    </row>
    <row r="2284" spans="1:28">
      <c r="A2284" s="60">
        <f>IFERROR(VLOOKUP(J2284,'TB mapping'!A:D,4,0),0)</f>
        <v>0</v>
      </c>
      <c r="B2284" s="60">
        <f>IFERROR(VLOOKUP(J2284,'TB mapping'!A:C,3,0),0)</f>
        <v>6.4</v>
      </c>
      <c r="C2284" s="60" t="str">
        <f t="shared" si="116"/>
        <v>HFT1360</v>
      </c>
      <c r="D2284" s="60" t="str">
        <f t="shared" si="117"/>
        <v>HFT1366.4</v>
      </c>
      <c r="E2284" s="54" t="s">
        <v>790</v>
      </c>
      <c r="F2284" s="54" t="s">
        <v>1303</v>
      </c>
      <c r="G2284" s="54" t="s">
        <v>1312</v>
      </c>
      <c r="H2284" s="55">
        <v>550000</v>
      </c>
      <c r="I2284" s="54" t="s">
        <v>846</v>
      </c>
      <c r="J2284" s="392">
        <v>556653</v>
      </c>
      <c r="K2284" s="55">
        <v>0</v>
      </c>
      <c r="L2284" s="54" t="s">
        <v>2073</v>
      </c>
      <c r="M2284" s="54" t="s">
        <v>793</v>
      </c>
      <c r="N2284" s="55">
        <v>-4596.87</v>
      </c>
      <c r="O2284" s="55">
        <v>0</v>
      </c>
      <c r="P2284" s="55">
        <v>0</v>
      </c>
      <c r="Q2284" s="55">
        <v>0</v>
      </c>
      <c r="R2284" s="55">
        <v>-4596.87</v>
      </c>
      <c r="S2284" s="55">
        <v>0</v>
      </c>
      <c r="T2284" s="55">
        <v>-4596.87</v>
      </c>
      <c r="U2284" s="55">
        <v>0</v>
      </c>
      <c r="V2284" s="55">
        <v>0</v>
      </c>
      <c r="W2284" s="55">
        <v>0</v>
      </c>
      <c r="X2284" s="55">
        <v>-4596.87</v>
      </c>
      <c r="Y2284" s="55">
        <v>0</v>
      </c>
      <c r="Z2284" s="61">
        <f t="shared" si="118"/>
        <v>0</v>
      </c>
      <c r="AA2284" s="59" t="e">
        <f>HLOOKUP(F2284,'HY Financials'!$4:$4,1,0)</f>
        <v>#N/A</v>
      </c>
    </row>
    <row r="2285" spans="1:28">
      <c r="A2285" s="60">
        <f>IFERROR(VLOOKUP(J2285,'TB mapping'!A:D,4,0),0)</f>
        <v>6.2</v>
      </c>
      <c r="B2285" s="60">
        <f>IFERROR(VLOOKUP(J2285,'TB mapping'!A:C,3,0),0)</f>
        <v>6.4</v>
      </c>
      <c r="C2285" s="60" t="str">
        <f t="shared" si="116"/>
        <v>HFT1366.2</v>
      </c>
      <c r="D2285" s="60" t="str">
        <f t="shared" si="117"/>
        <v>HFT1366.4</v>
      </c>
      <c r="E2285" s="54" t="s">
        <v>790</v>
      </c>
      <c r="F2285" s="54" t="s">
        <v>1303</v>
      </c>
      <c r="G2285" s="54" t="s">
        <v>1312</v>
      </c>
      <c r="H2285" s="55">
        <v>555100</v>
      </c>
      <c r="I2285" s="54" t="s">
        <v>863</v>
      </c>
      <c r="J2285" s="392">
        <v>555100</v>
      </c>
      <c r="K2285" s="55">
        <v>0</v>
      </c>
      <c r="L2285" s="54" t="s">
        <v>864</v>
      </c>
      <c r="M2285" s="54" t="s">
        <v>793</v>
      </c>
      <c r="N2285" s="55">
        <v>-53335.98</v>
      </c>
      <c r="O2285" s="55">
        <v>0</v>
      </c>
      <c r="P2285" s="55">
        <v>0</v>
      </c>
      <c r="Q2285" s="55">
        <v>0</v>
      </c>
      <c r="R2285" s="55">
        <v>-53335.98</v>
      </c>
      <c r="S2285" s="55">
        <v>0</v>
      </c>
      <c r="T2285" s="55">
        <v>-53335.98</v>
      </c>
      <c r="U2285" s="55">
        <v>0</v>
      </c>
      <c r="V2285" s="55">
        <v>0</v>
      </c>
      <c r="W2285" s="55">
        <v>0</v>
      </c>
      <c r="X2285" s="55">
        <v>-53335.98</v>
      </c>
      <c r="Y2285" s="55">
        <v>0</v>
      </c>
      <c r="Z2285" s="61">
        <f t="shared" si="118"/>
        <v>0</v>
      </c>
      <c r="AA2285" s="59" t="e">
        <f>HLOOKUP(F2285,'HY Financials'!$4:$4,1,0)</f>
        <v>#N/A</v>
      </c>
    </row>
    <row r="2286" spans="1:28">
      <c r="A2286" s="60">
        <f>IFERROR(VLOOKUP(J2286,'TB mapping'!A:D,4,0),0)</f>
        <v>6.2</v>
      </c>
      <c r="B2286" s="60">
        <f>IFERROR(VLOOKUP(J2286,'TB mapping'!A:C,3,0),0)</f>
        <v>6.4</v>
      </c>
      <c r="C2286" s="60" t="str">
        <f t="shared" si="116"/>
        <v>HFT1366.2</v>
      </c>
      <c r="D2286" s="60" t="str">
        <f t="shared" si="117"/>
        <v>HFT1366.4</v>
      </c>
      <c r="E2286" s="54" t="s">
        <v>790</v>
      </c>
      <c r="F2286" s="54" t="s">
        <v>1303</v>
      </c>
      <c r="G2286" s="54" t="s">
        <v>1312</v>
      </c>
      <c r="H2286" s="55">
        <v>555100</v>
      </c>
      <c r="I2286" s="54" t="s">
        <v>863</v>
      </c>
      <c r="J2286" s="392">
        <v>555526</v>
      </c>
      <c r="K2286" s="55">
        <v>0</v>
      </c>
      <c r="L2286" s="54" t="s">
        <v>1492</v>
      </c>
      <c r="M2286" s="54" t="s">
        <v>793</v>
      </c>
      <c r="N2286" s="55">
        <v>-264700.52</v>
      </c>
      <c r="O2286" s="55">
        <v>0</v>
      </c>
      <c r="P2286" s="55">
        <v>0</v>
      </c>
      <c r="Q2286" s="55">
        <v>0</v>
      </c>
      <c r="R2286" s="55">
        <v>-264700.52</v>
      </c>
      <c r="S2286" s="55">
        <v>0</v>
      </c>
      <c r="T2286" s="55">
        <v>-264700.52</v>
      </c>
      <c r="U2286" s="55">
        <v>0</v>
      </c>
      <c r="V2286" s="55">
        <v>0</v>
      </c>
      <c r="W2286" s="55">
        <v>0</v>
      </c>
      <c r="X2286" s="55">
        <v>-264700.52</v>
      </c>
      <c r="Y2286" s="55">
        <v>0</v>
      </c>
      <c r="Z2286" s="61">
        <f t="shared" si="118"/>
        <v>0</v>
      </c>
      <c r="AA2286" s="59" t="e">
        <f>HLOOKUP(F2286,'HY Financials'!$4:$4,1,0)</f>
        <v>#N/A</v>
      </c>
    </row>
    <row r="2287" spans="1:28">
      <c r="A2287" s="60">
        <f>IFERROR(VLOOKUP(J2287,'TB mapping'!A:D,4,0),0)</f>
        <v>0</v>
      </c>
      <c r="B2287" s="60" t="str">
        <f>IFERROR(VLOOKUP(J2287,'TB mapping'!A:C,3,0),0)</f>
        <v>ignore</v>
      </c>
      <c r="C2287" s="60" t="str">
        <f t="shared" si="116"/>
        <v>HFT1360</v>
      </c>
      <c r="D2287" s="60" t="str">
        <f t="shared" si="117"/>
        <v>HFT136ignore</v>
      </c>
      <c r="E2287" s="54" t="s">
        <v>790</v>
      </c>
      <c r="F2287" s="54" t="s">
        <v>1303</v>
      </c>
      <c r="G2287" s="54" t="s">
        <v>1312</v>
      </c>
      <c r="H2287" s="55">
        <v>555300</v>
      </c>
      <c r="I2287" s="54" t="s">
        <v>951</v>
      </c>
      <c r="J2287" s="55">
        <v>553300</v>
      </c>
      <c r="K2287" s="55">
        <v>0</v>
      </c>
      <c r="L2287" s="54" t="s">
        <v>1072</v>
      </c>
      <c r="M2287" s="54" t="s">
        <v>793</v>
      </c>
      <c r="N2287" s="55">
        <v>-568617.61</v>
      </c>
      <c r="O2287" s="55">
        <v>0</v>
      </c>
      <c r="P2287" s="55">
        <v>0</v>
      </c>
      <c r="Q2287" s="55">
        <v>0</v>
      </c>
      <c r="R2287" s="55">
        <v>-568617.61</v>
      </c>
      <c r="S2287" s="55">
        <v>0</v>
      </c>
      <c r="T2287" s="55">
        <v>-568617.61</v>
      </c>
      <c r="U2287" s="55">
        <v>0</v>
      </c>
      <c r="V2287" s="55">
        <v>0</v>
      </c>
      <c r="W2287" s="55">
        <v>0</v>
      </c>
      <c r="X2287" s="55">
        <v>-568617.61</v>
      </c>
      <c r="Y2287" s="55">
        <v>0</v>
      </c>
      <c r="Z2287" s="61">
        <f t="shared" si="118"/>
        <v>0</v>
      </c>
      <c r="AA2287" s="59" t="e">
        <f>HLOOKUP(F2287,'HY Financials'!$4:$4,1,0)</f>
        <v>#N/A</v>
      </c>
    </row>
    <row r="2288" spans="1:28">
      <c r="A2288" s="60">
        <f>IFERROR(VLOOKUP(J2288,'TB mapping'!A:D,4,0),0)</f>
        <v>0</v>
      </c>
      <c r="B2288" s="60" t="str">
        <f>IFERROR(VLOOKUP(J2288,'TB mapping'!A:C,3,0),0)</f>
        <v>ignore</v>
      </c>
      <c r="C2288" s="60" t="str">
        <f t="shared" si="116"/>
        <v>HFT1360</v>
      </c>
      <c r="D2288" s="60" t="str">
        <f t="shared" si="117"/>
        <v>HFT136ignore</v>
      </c>
      <c r="E2288" s="54" t="s">
        <v>790</v>
      </c>
      <c r="F2288" s="54" t="s">
        <v>1303</v>
      </c>
      <c r="G2288" s="54" t="s">
        <v>1312</v>
      </c>
      <c r="H2288" s="55">
        <v>555300</v>
      </c>
      <c r="I2288" s="54" t="s">
        <v>951</v>
      </c>
      <c r="J2288" s="55">
        <v>554346</v>
      </c>
      <c r="K2288" s="55">
        <v>0</v>
      </c>
      <c r="L2288" s="54" t="s">
        <v>1073</v>
      </c>
      <c r="M2288" s="54" t="s">
        <v>793</v>
      </c>
      <c r="N2288" s="55">
        <v>-1281.8700000000001</v>
      </c>
      <c r="O2288" s="55">
        <v>0</v>
      </c>
      <c r="P2288" s="55">
        <v>0</v>
      </c>
      <c r="Q2288" s="55">
        <v>0</v>
      </c>
      <c r="R2288" s="55">
        <v>-1281.8700000000001</v>
      </c>
      <c r="S2288" s="55">
        <v>0</v>
      </c>
      <c r="T2288" s="55">
        <v>-1281.8700000000001</v>
      </c>
      <c r="U2288" s="55">
        <v>0</v>
      </c>
      <c r="V2288" s="55">
        <v>0</v>
      </c>
      <c r="W2288" s="55">
        <v>0</v>
      </c>
      <c r="X2288" s="55">
        <v>-1281.8700000000001</v>
      </c>
      <c r="Y2288" s="55">
        <v>0</v>
      </c>
      <c r="Z2288" s="61">
        <f t="shared" si="118"/>
        <v>0</v>
      </c>
      <c r="AA2288" s="59" t="e">
        <f>HLOOKUP(F2288,'HY Financials'!$4:$4,1,0)</f>
        <v>#N/A</v>
      </c>
    </row>
    <row r="2289" spans="1:27">
      <c r="A2289" s="60" t="str">
        <f>IFERROR(VLOOKUP(J2289,'TB mapping'!A:D,4,0),0)</f>
        <v>Ignore</v>
      </c>
      <c r="B2289" s="60" t="str">
        <f>IFERROR(VLOOKUP(J2289,'TB mapping'!A:C,3,0),0)</f>
        <v>Ignore</v>
      </c>
      <c r="C2289" s="60" t="str">
        <f t="shared" si="116"/>
        <v>HFT137Ignore</v>
      </c>
      <c r="D2289" s="60" t="str">
        <f t="shared" si="117"/>
        <v>HFT137Ignore</v>
      </c>
      <c r="E2289" s="54" t="s">
        <v>790</v>
      </c>
      <c r="F2289" s="54" t="s">
        <v>1351</v>
      </c>
      <c r="G2289" s="54" t="s">
        <v>1352</v>
      </c>
      <c r="H2289" s="55">
        <v>102000</v>
      </c>
      <c r="I2289" s="54" t="s">
        <v>791</v>
      </c>
      <c r="J2289" s="55">
        <v>102110</v>
      </c>
      <c r="K2289" s="55">
        <v>0</v>
      </c>
      <c r="L2289" s="54" t="s">
        <v>1135</v>
      </c>
      <c r="M2289" s="54" t="s">
        <v>793</v>
      </c>
      <c r="N2289" s="55">
        <v>-11563594.800000001</v>
      </c>
      <c r="O2289" s="55">
        <v>0</v>
      </c>
      <c r="P2289" s="55">
        <v>0</v>
      </c>
      <c r="Q2289" s="55">
        <v>11563594.800000001</v>
      </c>
      <c r="R2289" s="55">
        <v>0</v>
      </c>
      <c r="S2289" s="55">
        <v>0</v>
      </c>
      <c r="T2289" s="55">
        <v>-11563594.800000001</v>
      </c>
      <c r="U2289" s="55">
        <v>0</v>
      </c>
      <c r="V2289" s="55">
        <v>0</v>
      </c>
      <c r="W2289" s="55">
        <v>11563594.800000001</v>
      </c>
      <c r="X2289" s="55">
        <v>0</v>
      </c>
      <c r="Y2289" s="55">
        <v>0</v>
      </c>
      <c r="Z2289" s="61">
        <f t="shared" si="118"/>
        <v>1.1563594800000001</v>
      </c>
      <c r="AA2289" s="59" t="str">
        <f>HLOOKUP(F2289,'HY Financials'!$4:$4,1,0)</f>
        <v>HFT137</v>
      </c>
    </row>
    <row r="2290" spans="1:27">
      <c r="A2290" s="60" t="str">
        <f>IFERROR(VLOOKUP(J2290,'TB mapping'!A:D,4,0),0)</f>
        <v>Ignore</v>
      </c>
      <c r="B2290" s="60" t="str">
        <f>IFERROR(VLOOKUP(J2290,'TB mapping'!A:C,3,0),0)</f>
        <v>Ignore</v>
      </c>
      <c r="C2290" s="60" t="str">
        <f t="shared" si="116"/>
        <v>HFT137Ignore</v>
      </c>
      <c r="D2290" s="60" t="str">
        <f t="shared" si="117"/>
        <v>HFT137Ignore</v>
      </c>
      <c r="E2290" s="54" t="s">
        <v>790</v>
      </c>
      <c r="F2290" s="54" t="s">
        <v>1351</v>
      </c>
      <c r="G2290" s="54" t="s">
        <v>1352</v>
      </c>
      <c r="H2290" s="55">
        <v>102000</v>
      </c>
      <c r="I2290" s="54" t="s">
        <v>791</v>
      </c>
      <c r="J2290" s="55">
        <v>102120</v>
      </c>
      <c r="K2290" s="55">
        <v>0</v>
      </c>
      <c r="L2290" s="54" t="s">
        <v>792</v>
      </c>
      <c r="M2290" s="54" t="s">
        <v>793</v>
      </c>
      <c r="N2290" s="55">
        <v>-407742185.32999998</v>
      </c>
      <c r="O2290" s="55">
        <v>0</v>
      </c>
      <c r="P2290" s="55">
        <v>0</v>
      </c>
      <c r="Q2290" s="55">
        <v>301395502.36000001</v>
      </c>
      <c r="R2290" s="55">
        <v>-106346682.97</v>
      </c>
      <c r="S2290" s="55">
        <v>0</v>
      </c>
      <c r="T2290" s="55">
        <v>-407742185.32999998</v>
      </c>
      <c r="U2290" s="55">
        <v>0</v>
      </c>
      <c r="V2290" s="55">
        <v>0</v>
      </c>
      <c r="W2290" s="55">
        <v>301395502.36000001</v>
      </c>
      <c r="X2290" s="55">
        <v>-106346682.97</v>
      </c>
      <c r="Y2290" s="55">
        <v>0</v>
      </c>
      <c r="Z2290" s="61">
        <f t="shared" si="118"/>
        <v>30.139550236000002</v>
      </c>
      <c r="AA2290" s="59" t="str">
        <f>HLOOKUP(F2290,'HY Financials'!$4:$4,1,0)</f>
        <v>HFT137</v>
      </c>
    </row>
    <row r="2291" spans="1:27">
      <c r="A2291" s="60" t="str">
        <f>IFERROR(VLOOKUP(J2291,'TB mapping'!A:D,4,0),0)</f>
        <v>Ignore</v>
      </c>
      <c r="B2291" s="60" t="str">
        <f>IFERROR(VLOOKUP(J2291,'TB mapping'!A:C,3,0),0)</f>
        <v>Ignore</v>
      </c>
      <c r="C2291" s="60" t="str">
        <f t="shared" si="116"/>
        <v>HFT137Ignore</v>
      </c>
      <c r="D2291" s="60" t="str">
        <f t="shared" si="117"/>
        <v>HFT137Ignore</v>
      </c>
      <c r="E2291" s="54" t="s">
        <v>790</v>
      </c>
      <c r="F2291" s="54" t="s">
        <v>1351</v>
      </c>
      <c r="G2291" s="54" t="s">
        <v>1352</v>
      </c>
      <c r="H2291" s="55">
        <v>102000</v>
      </c>
      <c r="I2291" s="54" t="s">
        <v>791</v>
      </c>
      <c r="J2291" s="55">
        <v>102135</v>
      </c>
      <c r="K2291" s="55">
        <v>0</v>
      </c>
      <c r="L2291" s="54" t="s">
        <v>883</v>
      </c>
      <c r="M2291" s="54" t="s">
        <v>793</v>
      </c>
      <c r="N2291" s="55">
        <v>-59954583.5</v>
      </c>
      <c r="O2291" s="55">
        <v>0</v>
      </c>
      <c r="P2291" s="55">
        <v>0</v>
      </c>
      <c r="Q2291" s="55">
        <v>59954583.5</v>
      </c>
      <c r="R2291" s="55">
        <v>0</v>
      </c>
      <c r="S2291" s="55">
        <v>0</v>
      </c>
      <c r="T2291" s="55">
        <v>-59954583.5</v>
      </c>
      <c r="U2291" s="55">
        <v>0</v>
      </c>
      <c r="V2291" s="55">
        <v>0</v>
      </c>
      <c r="W2291" s="55">
        <v>59954583.5</v>
      </c>
      <c r="X2291" s="55">
        <v>0</v>
      </c>
      <c r="Y2291" s="55">
        <v>0</v>
      </c>
      <c r="Z2291" s="61">
        <f t="shared" si="118"/>
        <v>5.9954583499999998</v>
      </c>
      <c r="AA2291" s="59" t="str">
        <f>HLOOKUP(F2291,'HY Financials'!$4:$4,1,0)</f>
        <v>HFT137</v>
      </c>
    </row>
    <row r="2292" spans="1:27">
      <c r="A2292" s="60" t="str">
        <f>IFERROR(VLOOKUP(J2292,'TB mapping'!A:D,4,0),0)</f>
        <v>Ignore</v>
      </c>
      <c r="B2292" s="60" t="str">
        <f>IFERROR(VLOOKUP(J2292,'TB mapping'!A:C,3,0),0)</f>
        <v>Ignore</v>
      </c>
      <c r="C2292" s="60" t="str">
        <f t="shared" si="116"/>
        <v>HFT137Ignore</v>
      </c>
      <c r="D2292" s="60" t="str">
        <f t="shared" si="117"/>
        <v>HFT137Ignore</v>
      </c>
      <c r="E2292" s="54" t="s">
        <v>790</v>
      </c>
      <c r="F2292" s="54" t="s">
        <v>1351</v>
      </c>
      <c r="G2292" s="54" t="s">
        <v>1352</v>
      </c>
      <c r="H2292" s="55">
        <v>102000</v>
      </c>
      <c r="I2292" s="54" t="s">
        <v>791</v>
      </c>
      <c r="J2292" s="55">
        <v>102145</v>
      </c>
      <c r="K2292" s="55">
        <v>0</v>
      </c>
      <c r="L2292" s="54" t="s">
        <v>867</v>
      </c>
      <c r="M2292" s="54" t="s">
        <v>793</v>
      </c>
      <c r="N2292" s="55">
        <v>-162474830</v>
      </c>
      <c r="O2292" s="55">
        <v>0</v>
      </c>
      <c r="P2292" s="55">
        <v>0</v>
      </c>
      <c r="Q2292" s="55">
        <v>0</v>
      </c>
      <c r="R2292" s="55">
        <v>-162474830</v>
      </c>
      <c r="S2292" s="55">
        <v>0</v>
      </c>
      <c r="T2292" s="55">
        <v>-162474830</v>
      </c>
      <c r="U2292" s="55">
        <v>0</v>
      </c>
      <c r="V2292" s="55">
        <v>0</v>
      </c>
      <c r="W2292" s="55">
        <v>0</v>
      </c>
      <c r="X2292" s="55">
        <v>-162474830</v>
      </c>
      <c r="Y2292" s="55">
        <v>0</v>
      </c>
      <c r="Z2292" s="61">
        <f t="shared" si="118"/>
        <v>0</v>
      </c>
      <c r="AA2292" s="59" t="str">
        <f>HLOOKUP(F2292,'HY Financials'!$4:$4,1,0)</f>
        <v>HFT137</v>
      </c>
    </row>
    <row r="2293" spans="1:27">
      <c r="A2293" s="60" t="str">
        <f>IFERROR(VLOOKUP(J2293,'TB mapping'!A:D,4,0),0)</f>
        <v>Ignore</v>
      </c>
      <c r="B2293" s="60" t="str">
        <f>IFERROR(VLOOKUP(J2293,'TB mapping'!A:C,3,0),0)</f>
        <v>Ignore</v>
      </c>
      <c r="C2293" s="60" t="str">
        <f t="shared" si="116"/>
        <v>HFT137Ignore</v>
      </c>
      <c r="D2293" s="60" t="str">
        <f t="shared" si="117"/>
        <v>HFT137Ignore</v>
      </c>
      <c r="E2293" s="54" t="s">
        <v>790</v>
      </c>
      <c r="F2293" s="54" t="s">
        <v>1351</v>
      </c>
      <c r="G2293" s="54" t="s">
        <v>1352</v>
      </c>
      <c r="H2293" s="55">
        <v>102000</v>
      </c>
      <c r="I2293" s="54" t="s">
        <v>791</v>
      </c>
      <c r="J2293" s="55">
        <v>102190</v>
      </c>
      <c r="K2293" s="55">
        <v>0</v>
      </c>
      <c r="L2293" s="54" t="s">
        <v>868</v>
      </c>
      <c r="M2293" s="54" t="s">
        <v>793</v>
      </c>
      <c r="N2293" s="55">
        <v>0</v>
      </c>
      <c r="O2293" s="55">
        <v>0</v>
      </c>
      <c r="P2293" s="55">
        <v>-86844274.5</v>
      </c>
      <c r="Q2293" s="55">
        <v>0</v>
      </c>
      <c r="R2293" s="55">
        <v>-86844274.5</v>
      </c>
      <c r="S2293" s="55">
        <v>0</v>
      </c>
      <c r="T2293" s="55">
        <v>0</v>
      </c>
      <c r="U2293" s="55">
        <v>0</v>
      </c>
      <c r="V2293" s="55">
        <v>-86844274.5</v>
      </c>
      <c r="W2293" s="55">
        <v>0</v>
      </c>
      <c r="X2293" s="55">
        <v>-86844274.5</v>
      </c>
      <c r="Y2293" s="55">
        <v>0</v>
      </c>
      <c r="Z2293" s="61">
        <f t="shared" si="118"/>
        <v>-8.6844274499999994</v>
      </c>
      <c r="AA2293" s="59" t="str">
        <f>HLOOKUP(F2293,'HY Financials'!$4:$4,1,0)</f>
        <v>HFT137</v>
      </c>
    </row>
    <row r="2294" spans="1:27">
      <c r="A2294" s="60">
        <f>IFERROR(VLOOKUP(J2294,'TB mapping'!A:D,4,0),0)</f>
        <v>0</v>
      </c>
      <c r="B2294" s="60">
        <f>IFERROR(VLOOKUP(J2294,'TB mapping'!A:C,3,0),0)</f>
        <v>0</v>
      </c>
      <c r="C2294" s="60" t="str">
        <f t="shared" si="116"/>
        <v>HFT1370</v>
      </c>
      <c r="D2294" s="60" t="str">
        <f t="shared" si="117"/>
        <v>HFT1370</v>
      </c>
      <c r="E2294" s="54" t="s">
        <v>790</v>
      </c>
      <c r="F2294" s="54" t="s">
        <v>1351</v>
      </c>
      <c r="G2294" s="54" t="s">
        <v>1352</v>
      </c>
      <c r="H2294" s="55">
        <v>102000</v>
      </c>
      <c r="I2294" s="54" t="s">
        <v>791</v>
      </c>
      <c r="J2294" s="55">
        <v>102230</v>
      </c>
      <c r="K2294" s="55">
        <v>0</v>
      </c>
      <c r="L2294" s="54" t="s">
        <v>1803</v>
      </c>
      <c r="M2294" s="54" t="s">
        <v>793</v>
      </c>
      <c r="N2294" s="55">
        <v>-4059512.04</v>
      </c>
      <c r="O2294" s="55">
        <v>0</v>
      </c>
      <c r="P2294" s="55">
        <v>0</v>
      </c>
      <c r="Q2294" s="55">
        <v>4059512.04</v>
      </c>
      <c r="R2294" s="55">
        <v>0</v>
      </c>
      <c r="S2294" s="55">
        <v>0</v>
      </c>
      <c r="T2294" s="55">
        <v>-4059512.04</v>
      </c>
      <c r="U2294" s="55">
        <v>0</v>
      </c>
      <c r="V2294" s="55">
        <v>0</v>
      </c>
      <c r="W2294" s="55">
        <v>4059512.04</v>
      </c>
      <c r="X2294" s="55">
        <v>0</v>
      </c>
      <c r="Y2294" s="55">
        <v>0</v>
      </c>
      <c r="Z2294" s="61">
        <f t="shared" si="118"/>
        <v>0.40595120400000001</v>
      </c>
      <c r="AA2294" s="59" t="str">
        <f>HLOOKUP(F2294,'HY Financials'!$4:$4,1,0)</f>
        <v>HFT137</v>
      </c>
    </row>
    <row r="2295" spans="1:27">
      <c r="A2295" s="60">
        <f>IFERROR(VLOOKUP(J2295,'TB mapping'!A:D,4,0),0)</f>
        <v>0</v>
      </c>
      <c r="B2295" s="60">
        <f>IFERROR(VLOOKUP(J2295,'TB mapping'!A:C,3,0),0)</f>
        <v>0</v>
      </c>
      <c r="C2295" s="60" t="str">
        <f t="shared" si="116"/>
        <v>HFT1370</v>
      </c>
      <c r="D2295" s="60" t="str">
        <f t="shared" si="117"/>
        <v>HFT1370</v>
      </c>
      <c r="E2295" s="54" t="s">
        <v>790</v>
      </c>
      <c r="F2295" s="54" t="s">
        <v>1351</v>
      </c>
      <c r="G2295" s="54" t="s">
        <v>1352</v>
      </c>
      <c r="H2295" s="55">
        <v>110000</v>
      </c>
      <c r="I2295" s="54" t="s">
        <v>795</v>
      </c>
      <c r="J2295" s="55">
        <v>110114</v>
      </c>
      <c r="K2295" s="55">
        <v>0</v>
      </c>
      <c r="L2295" s="54" t="s">
        <v>2304</v>
      </c>
      <c r="M2295" s="54" t="s">
        <v>793</v>
      </c>
      <c r="N2295" s="55">
        <v>0</v>
      </c>
      <c r="O2295" s="55">
        <v>0</v>
      </c>
      <c r="P2295" s="55">
        <v>-1600000</v>
      </c>
      <c r="Q2295" s="55">
        <v>0</v>
      </c>
      <c r="R2295" s="55">
        <v>-1600000</v>
      </c>
      <c r="S2295" s="55">
        <v>0</v>
      </c>
      <c r="T2295" s="55">
        <v>0</v>
      </c>
      <c r="U2295" s="55">
        <v>0</v>
      </c>
      <c r="V2295" s="55">
        <v>-1600000</v>
      </c>
      <c r="W2295" s="55">
        <v>0</v>
      </c>
      <c r="X2295" s="55">
        <v>-1600000</v>
      </c>
      <c r="Y2295" s="55">
        <v>0</v>
      </c>
      <c r="Z2295" s="61">
        <f t="shared" si="118"/>
        <v>-0.16</v>
      </c>
      <c r="AA2295" s="59" t="str">
        <f>HLOOKUP(F2295,'HY Financials'!$4:$4,1,0)</f>
        <v>HFT137</v>
      </c>
    </row>
    <row r="2296" spans="1:27">
      <c r="A2296" s="60" t="str">
        <f>IFERROR(VLOOKUP(J2296,'TB mapping'!A:D,4,0),0)</f>
        <v>Ignore</v>
      </c>
      <c r="B2296" s="60" t="str">
        <f>IFERROR(VLOOKUP(J2296,'TB mapping'!A:C,3,0),0)</f>
        <v>Ignore</v>
      </c>
      <c r="C2296" s="60" t="str">
        <f t="shared" si="116"/>
        <v>HFT137Ignore</v>
      </c>
      <c r="D2296" s="60" t="str">
        <f t="shared" si="117"/>
        <v>HFT137Ignore</v>
      </c>
      <c r="E2296" s="54" t="s">
        <v>790</v>
      </c>
      <c r="F2296" s="54" t="s">
        <v>1351</v>
      </c>
      <c r="G2296" s="54" t="s">
        <v>1352</v>
      </c>
      <c r="H2296" s="55">
        <v>110000</v>
      </c>
      <c r="I2296" s="54" t="s">
        <v>795</v>
      </c>
      <c r="J2296" s="55">
        <v>110119</v>
      </c>
      <c r="K2296" s="55">
        <v>0</v>
      </c>
      <c r="L2296" s="54" t="s">
        <v>796</v>
      </c>
      <c r="M2296" s="54" t="s">
        <v>793</v>
      </c>
      <c r="N2296" s="55">
        <v>-25171</v>
      </c>
      <c r="O2296" s="55">
        <v>0</v>
      </c>
      <c r="P2296" s="55">
        <v>0</v>
      </c>
      <c r="Q2296" s="55">
        <v>25171</v>
      </c>
      <c r="R2296" s="55">
        <v>0</v>
      </c>
      <c r="S2296" s="55">
        <v>0</v>
      </c>
      <c r="T2296" s="55">
        <v>-25171</v>
      </c>
      <c r="U2296" s="55">
        <v>0</v>
      </c>
      <c r="V2296" s="55">
        <v>0</v>
      </c>
      <c r="W2296" s="55">
        <v>25171</v>
      </c>
      <c r="X2296" s="55">
        <v>0</v>
      </c>
      <c r="Y2296" s="55">
        <v>0</v>
      </c>
      <c r="Z2296" s="61">
        <f t="shared" si="118"/>
        <v>2.5171E-3</v>
      </c>
      <c r="AA2296" s="59" t="str">
        <f>HLOOKUP(F2296,'HY Financials'!$4:$4,1,0)</f>
        <v>HFT137</v>
      </c>
    </row>
    <row r="2297" spans="1:27">
      <c r="A2297" s="60" t="str">
        <f>IFERROR(VLOOKUP(J2297,'TB mapping'!A:D,4,0),0)</f>
        <v>Ignore</v>
      </c>
      <c r="B2297" s="60" t="str">
        <f>IFERROR(VLOOKUP(J2297,'TB mapping'!A:C,3,0),0)</f>
        <v>Ignore</v>
      </c>
      <c r="C2297" s="60" t="str">
        <f t="shared" si="116"/>
        <v>HFT137Ignore</v>
      </c>
      <c r="D2297" s="60" t="str">
        <f t="shared" si="117"/>
        <v>HFT137Ignore</v>
      </c>
      <c r="E2297" s="54" t="s">
        <v>790</v>
      </c>
      <c r="F2297" s="54" t="s">
        <v>1351</v>
      </c>
      <c r="G2297" s="54" t="s">
        <v>1352</v>
      </c>
      <c r="H2297" s="55">
        <v>110000</v>
      </c>
      <c r="I2297" s="54" t="s">
        <v>795</v>
      </c>
      <c r="J2297" s="55">
        <v>110247</v>
      </c>
      <c r="K2297" s="55">
        <v>0</v>
      </c>
      <c r="L2297" s="54" t="s">
        <v>1344</v>
      </c>
      <c r="M2297" s="54" t="s">
        <v>793</v>
      </c>
      <c r="N2297" s="55">
        <v>-4136434.94</v>
      </c>
      <c r="O2297" s="55">
        <v>0</v>
      </c>
      <c r="P2297" s="55">
        <v>-314739214.24000001</v>
      </c>
      <c r="Q2297" s="55">
        <v>0</v>
      </c>
      <c r="R2297" s="55">
        <v>-318875649.18000001</v>
      </c>
      <c r="S2297" s="55">
        <v>0</v>
      </c>
      <c r="T2297" s="55">
        <v>-4136434.94</v>
      </c>
      <c r="U2297" s="55">
        <v>0</v>
      </c>
      <c r="V2297" s="55">
        <v>-314739214.24000001</v>
      </c>
      <c r="W2297" s="55">
        <v>0</v>
      </c>
      <c r="X2297" s="55">
        <v>-318875649.18000001</v>
      </c>
      <c r="Y2297" s="55">
        <v>0</v>
      </c>
      <c r="Z2297" s="61">
        <f t="shared" si="118"/>
        <v>-31.473921424</v>
      </c>
      <c r="AA2297" s="59" t="str">
        <f>HLOOKUP(F2297,'HY Financials'!$4:$4,1,0)</f>
        <v>HFT137</v>
      </c>
    </row>
    <row r="2298" spans="1:27">
      <c r="A2298" s="60" t="str">
        <f>IFERROR(VLOOKUP(J2298,'TB mapping'!A:D,4,0),0)</f>
        <v>Ignore</v>
      </c>
      <c r="B2298" s="60" t="str">
        <f>IFERROR(VLOOKUP(J2298,'TB mapping'!A:C,3,0),0)</f>
        <v>Ignore</v>
      </c>
      <c r="C2298" s="60" t="str">
        <f t="shared" si="116"/>
        <v>HFT137Ignore</v>
      </c>
      <c r="D2298" s="60" t="str">
        <f t="shared" si="117"/>
        <v>HFT137Ignore</v>
      </c>
      <c r="E2298" s="54" t="s">
        <v>790</v>
      </c>
      <c r="F2298" s="54" t="s">
        <v>1351</v>
      </c>
      <c r="G2298" s="54" t="s">
        <v>1352</v>
      </c>
      <c r="H2298" s="55">
        <v>140000</v>
      </c>
      <c r="I2298" s="54" t="s">
        <v>799</v>
      </c>
      <c r="J2298" s="55">
        <v>140500</v>
      </c>
      <c r="K2298" s="55">
        <v>0</v>
      </c>
      <c r="L2298" s="54" t="s">
        <v>800</v>
      </c>
      <c r="M2298" s="54" t="s">
        <v>793</v>
      </c>
      <c r="N2298" s="55">
        <v>-2341000.29</v>
      </c>
      <c r="O2298" s="55">
        <v>0</v>
      </c>
      <c r="P2298" s="55">
        <v>0</v>
      </c>
      <c r="Q2298" s="55">
        <v>2244862.66</v>
      </c>
      <c r="R2298" s="55">
        <v>-96137.63</v>
      </c>
      <c r="S2298" s="55">
        <v>0</v>
      </c>
      <c r="T2298" s="55">
        <v>-2341000.29</v>
      </c>
      <c r="U2298" s="55">
        <v>0</v>
      </c>
      <c r="V2298" s="55">
        <v>0</v>
      </c>
      <c r="W2298" s="55">
        <v>2244862.66</v>
      </c>
      <c r="X2298" s="55">
        <v>-96137.63</v>
      </c>
      <c r="Y2298" s="55">
        <v>0</v>
      </c>
      <c r="Z2298" s="61">
        <f t="shared" si="118"/>
        <v>0.22448626600000002</v>
      </c>
      <c r="AA2298" s="59" t="str">
        <f>HLOOKUP(F2298,'HY Financials'!$4:$4,1,0)</f>
        <v>HFT137</v>
      </c>
    </row>
    <row r="2299" spans="1:27">
      <c r="A2299" s="60" t="str">
        <f>IFERROR(VLOOKUP(J2299,'TB mapping'!A:D,4,0),0)</f>
        <v>Ignore</v>
      </c>
      <c r="B2299" s="60" t="str">
        <f>IFERROR(VLOOKUP(J2299,'TB mapping'!A:C,3,0),0)</f>
        <v>Ignore</v>
      </c>
      <c r="C2299" s="60" t="str">
        <f t="shared" si="116"/>
        <v>HFT137Ignore</v>
      </c>
      <c r="D2299" s="60" t="str">
        <f t="shared" si="117"/>
        <v>HFT137Ignore</v>
      </c>
      <c r="E2299" s="54" t="s">
        <v>790</v>
      </c>
      <c r="F2299" s="54" t="s">
        <v>1351</v>
      </c>
      <c r="G2299" s="54" t="s">
        <v>1352</v>
      </c>
      <c r="H2299" s="55">
        <v>140000</v>
      </c>
      <c r="I2299" s="54" t="s">
        <v>799</v>
      </c>
      <c r="J2299" s="55">
        <v>140504</v>
      </c>
      <c r="K2299" s="55">
        <v>0</v>
      </c>
      <c r="L2299" s="54" t="s">
        <v>801</v>
      </c>
      <c r="M2299" s="54" t="s">
        <v>793</v>
      </c>
      <c r="N2299" s="55">
        <v>-1167.02</v>
      </c>
      <c r="O2299" s="55">
        <v>0</v>
      </c>
      <c r="P2299" s="55">
        <v>-7552.64</v>
      </c>
      <c r="Q2299" s="55">
        <v>0</v>
      </c>
      <c r="R2299" s="55">
        <v>-8719.66</v>
      </c>
      <c r="S2299" s="55">
        <v>0</v>
      </c>
      <c r="T2299" s="55">
        <v>-1167.02</v>
      </c>
      <c r="U2299" s="55">
        <v>0</v>
      </c>
      <c r="V2299" s="55">
        <v>-7552.64</v>
      </c>
      <c r="W2299" s="55">
        <v>0</v>
      </c>
      <c r="X2299" s="55">
        <v>-8719.66</v>
      </c>
      <c r="Y2299" s="55">
        <v>0</v>
      </c>
      <c r="Z2299" s="61">
        <f t="shared" si="118"/>
        <v>-7.5526400000000007E-4</v>
      </c>
      <c r="AA2299" s="59" t="str">
        <f>HLOOKUP(F2299,'HY Financials'!$4:$4,1,0)</f>
        <v>HFT137</v>
      </c>
    </row>
    <row r="2300" spans="1:27">
      <c r="A2300" s="60" t="str">
        <f>IFERROR(VLOOKUP(J2300,'TB mapping'!A:D,4,0),0)</f>
        <v>Ignore</v>
      </c>
      <c r="B2300" s="60" t="str">
        <f>IFERROR(VLOOKUP(J2300,'TB mapping'!A:C,3,0),0)</f>
        <v>Ignore</v>
      </c>
      <c r="C2300" s="60" t="str">
        <f t="shared" si="116"/>
        <v>HFT137Ignore</v>
      </c>
      <c r="D2300" s="60" t="str">
        <f t="shared" si="117"/>
        <v>HFT137Ignore</v>
      </c>
      <c r="E2300" s="54" t="s">
        <v>790</v>
      </c>
      <c r="F2300" s="54" t="s">
        <v>1351</v>
      </c>
      <c r="G2300" s="54" t="s">
        <v>1352</v>
      </c>
      <c r="H2300" s="55">
        <v>140000</v>
      </c>
      <c r="I2300" s="54" t="s">
        <v>799</v>
      </c>
      <c r="J2300" s="55">
        <v>140505</v>
      </c>
      <c r="K2300" s="55">
        <v>0</v>
      </c>
      <c r="L2300" s="54" t="s">
        <v>802</v>
      </c>
      <c r="M2300" s="54" t="s">
        <v>793</v>
      </c>
      <c r="N2300" s="55">
        <v>0</v>
      </c>
      <c r="O2300" s="55">
        <v>2339999.9</v>
      </c>
      <c r="P2300" s="55">
        <v>-2339999.9700000002</v>
      </c>
      <c r="Q2300" s="55">
        <v>0</v>
      </c>
      <c r="R2300" s="55">
        <v>-7.0000000000000007E-2</v>
      </c>
      <c r="S2300" s="55">
        <v>0</v>
      </c>
      <c r="T2300" s="55">
        <v>0</v>
      </c>
      <c r="U2300" s="55">
        <v>2339999.9</v>
      </c>
      <c r="V2300" s="55">
        <v>-2339999.9700000002</v>
      </c>
      <c r="W2300" s="55">
        <v>0</v>
      </c>
      <c r="X2300" s="55">
        <v>-7.0000000000000007E-2</v>
      </c>
      <c r="Y2300" s="55">
        <v>0</v>
      </c>
      <c r="Z2300" s="61">
        <f t="shared" si="118"/>
        <v>-0.23399999700000002</v>
      </c>
      <c r="AA2300" s="59" t="str">
        <f>HLOOKUP(F2300,'HY Financials'!$4:$4,1,0)</f>
        <v>HFT137</v>
      </c>
    </row>
    <row r="2301" spans="1:27">
      <c r="A2301" s="60" t="str">
        <f>IFERROR(VLOOKUP(J2301,'TB mapping'!A:D,4,0),0)</f>
        <v>Ignore</v>
      </c>
      <c r="B2301" s="60" t="str">
        <f>IFERROR(VLOOKUP(J2301,'TB mapping'!A:C,3,0),0)</f>
        <v>Ignore</v>
      </c>
      <c r="C2301" s="60" t="str">
        <f t="shared" si="116"/>
        <v>HFT137Ignore</v>
      </c>
      <c r="D2301" s="60" t="str">
        <f t="shared" si="117"/>
        <v>HFT137Ignore</v>
      </c>
      <c r="E2301" s="54" t="s">
        <v>790</v>
      </c>
      <c r="F2301" s="54" t="s">
        <v>1351</v>
      </c>
      <c r="G2301" s="54" t="s">
        <v>1352</v>
      </c>
      <c r="H2301" s="55">
        <v>140000</v>
      </c>
      <c r="I2301" s="54" t="s">
        <v>799</v>
      </c>
      <c r="J2301" s="55">
        <v>141675</v>
      </c>
      <c r="K2301" s="55">
        <v>0</v>
      </c>
      <c r="L2301" s="54" t="s">
        <v>803</v>
      </c>
      <c r="M2301" s="54" t="s">
        <v>793</v>
      </c>
      <c r="N2301" s="55">
        <v>-6484.84</v>
      </c>
      <c r="O2301" s="55">
        <v>0</v>
      </c>
      <c r="P2301" s="55">
        <v>-43.52</v>
      </c>
      <c r="Q2301" s="55">
        <v>0</v>
      </c>
      <c r="R2301" s="55">
        <v>-6528.36</v>
      </c>
      <c r="S2301" s="55">
        <v>0</v>
      </c>
      <c r="T2301" s="55">
        <v>-6484.84</v>
      </c>
      <c r="U2301" s="55">
        <v>0</v>
      </c>
      <c r="V2301" s="55">
        <v>-43.52</v>
      </c>
      <c r="W2301" s="55">
        <v>0</v>
      </c>
      <c r="X2301" s="55">
        <v>-6528.36</v>
      </c>
      <c r="Y2301" s="55">
        <v>0</v>
      </c>
      <c r="Z2301" s="61">
        <f t="shared" si="118"/>
        <v>-4.352E-6</v>
      </c>
      <c r="AA2301" s="59" t="str">
        <f>HLOOKUP(F2301,'HY Financials'!$4:$4,1,0)</f>
        <v>HFT137</v>
      </c>
    </row>
    <row r="2302" spans="1:27">
      <c r="A2302" s="60" t="str">
        <f>IFERROR(VLOOKUP(J2302,'TB mapping'!A:D,4,0),0)</f>
        <v>Ignore</v>
      </c>
      <c r="B2302" s="60" t="str">
        <f>IFERROR(VLOOKUP(J2302,'TB mapping'!A:C,3,0),0)</f>
        <v>Ignore</v>
      </c>
      <c r="C2302" s="60" t="str">
        <f t="shared" si="116"/>
        <v>HFT137Ignore</v>
      </c>
      <c r="D2302" s="60" t="str">
        <f t="shared" si="117"/>
        <v>HFT137Ignore</v>
      </c>
      <c r="E2302" s="54" t="s">
        <v>790</v>
      </c>
      <c r="F2302" s="54" t="s">
        <v>1351</v>
      </c>
      <c r="G2302" s="54" t="s">
        <v>1352</v>
      </c>
      <c r="H2302" s="55">
        <v>152000</v>
      </c>
      <c r="I2302" s="54" t="s">
        <v>804</v>
      </c>
      <c r="J2302" s="55">
        <v>152120</v>
      </c>
      <c r="K2302" s="55">
        <v>0</v>
      </c>
      <c r="L2302" s="54" t="s">
        <v>805</v>
      </c>
      <c r="M2302" s="54" t="s">
        <v>793</v>
      </c>
      <c r="N2302" s="55">
        <v>-33808704.560000002</v>
      </c>
      <c r="O2302" s="55">
        <v>0</v>
      </c>
      <c r="P2302" s="55">
        <v>0</v>
      </c>
      <c r="Q2302" s="55">
        <v>12352265.33</v>
      </c>
      <c r="R2302" s="55">
        <v>-21456439.23</v>
      </c>
      <c r="S2302" s="55">
        <v>0</v>
      </c>
      <c r="T2302" s="55">
        <v>-33808704.560000002</v>
      </c>
      <c r="U2302" s="55">
        <v>0</v>
      </c>
      <c r="V2302" s="55">
        <v>0</v>
      </c>
      <c r="W2302" s="55">
        <v>12352265.33</v>
      </c>
      <c r="X2302" s="55">
        <v>-21456439.23</v>
      </c>
      <c r="Y2302" s="55">
        <v>0</v>
      </c>
      <c r="Z2302" s="61">
        <f t="shared" si="118"/>
        <v>1.2352265330000001</v>
      </c>
      <c r="AA2302" s="59" t="str">
        <f>HLOOKUP(F2302,'HY Financials'!$4:$4,1,0)</f>
        <v>HFT137</v>
      </c>
    </row>
    <row r="2303" spans="1:27">
      <c r="A2303" s="60" t="str">
        <f>IFERROR(VLOOKUP(J2303,'TB mapping'!A:D,4,0),0)</f>
        <v>Ignore</v>
      </c>
      <c r="B2303" s="60" t="str">
        <f>IFERROR(VLOOKUP(J2303,'TB mapping'!A:C,3,0),0)</f>
        <v>Ignore</v>
      </c>
      <c r="C2303" s="60" t="str">
        <f t="shared" si="116"/>
        <v>HFT137Ignore</v>
      </c>
      <c r="D2303" s="60" t="str">
        <f t="shared" si="117"/>
        <v>HFT137Ignore</v>
      </c>
      <c r="E2303" s="54" t="s">
        <v>790</v>
      </c>
      <c r="F2303" s="54" t="s">
        <v>1351</v>
      </c>
      <c r="G2303" s="54" t="s">
        <v>1352</v>
      </c>
      <c r="H2303" s="55">
        <v>152000</v>
      </c>
      <c r="I2303" s="54" t="s">
        <v>804</v>
      </c>
      <c r="J2303" s="55">
        <v>152135</v>
      </c>
      <c r="K2303" s="55">
        <v>0</v>
      </c>
      <c r="L2303" s="54" t="s">
        <v>891</v>
      </c>
      <c r="M2303" s="54" t="s">
        <v>793</v>
      </c>
      <c r="N2303" s="55">
        <v>-76016.67</v>
      </c>
      <c r="O2303" s="55">
        <v>0</v>
      </c>
      <c r="P2303" s="55">
        <v>0</v>
      </c>
      <c r="Q2303" s="55">
        <v>76016.67</v>
      </c>
      <c r="R2303" s="55">
        <v>0</v>
      </c>
      <c r="S2303" s="55">
        <v>0</v>
      </c>
      <c r="T2303" s="55">
        <v>-76016.67</v>
      </c>
      <c r="U2303" s="55">
        <v>0</v>
      </c>
      <c r="V2303" s="55">
        <v>0</v>
      </c>
      <c r="W2303" s="55">
        <v>76016.67</v>
      </c>
      <c r="X2303" s="55">
        <v>0</v>
      </c>
      <c r="Y2303" s="55">
        <v>0</v>
      </c>
      <c r="Z2303" s="61">
        <f t="shared" si="118"/>
        <v>7.6016669999999995E-3</v>
      </c>
      <c r="AA2303" s="59" t="str">
        <f>HLOOKUP(F2303,'HY Financials'!$4:$4,1,0)</f>
        <v>HFT137</v>
      </c>
    </row>
    <row r="2304" spans="1:27">
      <c r="A2304" s="60" t="str">
        <f>IFERROR(VLOOKUP(J2304,'TB mapping'!A:D,4,0),0)</f>
        <v>Ignore</v>
      </c>
      <c r="B2304" s="60" t="str">
        <f>IFERROR(VLOOKUP(J2304,'TB mapping'!A:C,3,0),0)</f>
        <v>Ignore</v>
      </c>
      <c r="C2304" s="60" t="str">
        <f t="shared" si="116"/>
        <v>HFT137Ignore</v>
      </c>
      <c r="D2304" s="60" t="str">
        <f t="shared" si="117"/>
        <v>HFT137Ignore</v>
      </c>
      <c r="E2304" s="54" t="s">
        <v>790</v>
      </c>
      <c r="F2304" s="54" t="s">
        <v>1351</v>
      </c>
      <c r="G2304" s="54" t="s">
        <v>1352</v>
      </c>
      <c r="H2304" s="55">
        <v>152000</v>
      </c>
      <c r="I2304" s="54" t="s">
        <v>804</v>
      </c>
      <c r="J2304" s="55">
        <v>152145</v>
      </c>
      <c r="K2304" s="55">
        <v>0</v>
      </c>
      <c r="L2304" s="54" t="s">
        <v>869</v>
      </c>
      <c r="M2304" s="54" t="s">
        <v>793</v>
      </c>
      <c r="N2304" s="55">
        <v>-42593837.549999997</v>
      </c>
      <c r="O2304" s="55">
        <v>0</v>
      </c>
      <c r="P2304" s="55">
        <v>-7926896.0899999999</v>
      </c>
      <c r="Q2304" s="55">
        <v>0</v>
      </c>
      <c r="R2304" s="55">
        <v>-50520733.640000001</v>
      </c>
      <c r="S2304" s="55">
        <v>0</v>
      </c>
      <c r="T2304" s="55">
        <v>-42593837.549999997</v>
      </c>
      <c r="U2304" s="55">
        <v>0</v>
      </c>
      <c r="V2304" s="55">
        <v>-7926896.0899999999</v>
      </c>
      <c r="W2304" s="55">
        <v>0</v>
      </c>
      <c r="X2304" s="55">
        <v>-50520733.640000001</v>
      </c>
      <c r="Y2304" s="55">
        <v>0</v>
      </c>
      <c r="Z2304" s="61">
        <f t="shared" si="118"/>
        <v>-0.79268960899999996</v>
      </c>
      <c r="AA2304" s="59" t="str">
        <f>HLOOKUP(F2304,'HY Financials'!$4:$4,1,0)</f>
        <v>HFT137</v>
      </c>
    </row>
    <row r="2305" spans="1:27">
      <c r="A2305" s="60" t="str">
        <f>IFERROR(VLOOKUP(J2305,'TB mapping'!A:D,4,0),0)</f>
        <v>Ignore</v>
      </c>
      <c r="B2305" s="60" t="str">
        <f>IFERROR(VLOOKUP(J2305,'TB mapping'!A:C,3,0),0)</f>
        <v>Ignore</v>
      </c>
      <c r="C2305" s="60" t="str">
        <f t="shared" si="116"/>
        <v>HFT137Ignore</v>
      </c>
      <c r="D2305" s="60" t="str">
        <f t="shared" si="117"/>
        <v>HFT137Ignore</v>
      </c>
      <c r="E2305" s="54" t="s">
        <v>790</v>
      </c>
      <c r="F2305" s="54" t="s">
        <v>1351</v>
      </c>
      <c r="G2305" s="54" t="s">
        <v>1352</v>
      </c>
      <c r="H2305" s="55">
        <v>152000</v>
      </c>
      <c r="I2305" s="54" t="s">
        <v>804</v>
      </c>
      <c r="J2305" s="55">
        <v>152181</v>
      </c>
      <c r="K2305" s="55">
        <v>0</v>
      </c>
      <c r="L2305" s="54" t="s">
        <v>870</v>
      </c>
      <c r="M2305" s="54" t="s">
        <v>793</v>
      </c>
      <c r="N2305" s="55">
        <v>0</v>
      </c>
      <c r="O2305" s="55">
        <v>0</v>
      </c>
      <c r="P2305" s="55">
        <v>-494169.88</v>
      </c>
      <c r="Q2305" s="55">
        <v>0</v>
      </c>
      <c r="R2305" s="55">
        <v>-494169.88</v>
      </c>
      <c r="S2305" s="55">
        <v>0</v>
      </c>
      <c r="T2305" s="55">
        <v>0</v>
      </c>
      <c r="U2305" s="55">
        <v>0</v>
      </c>
      <c r="V2305" s="55">
        <v>-494169.88</v>
      </c>
      <c r="W2305" s="55">
        <v>0</v>
      </c>
      <c r="X2305" s="55">
        <v>-494169.88</v>
      </c>
      <c r="Y2305" s="55">
        <v>0</v>
      </c>
      <c r="Z2305" s="61">
        <f t="shared" si="118"/>
        <v>-4.9416988000000002E-2</v>
      </c>
      <c r="AA2305" s="59" t="str">
        <f>HLOOKUP(F2305,'HY Financials'!$4:$4,1,0)</f>
        <v>HFT137</v>
      </c>
    </row>
    <row r="2306" spans="1:27">
      <c r="A2306" s="60">
        <f>IFERROR(VLOOKUP(J2306,'TB mapping'!A:D,4,0),0)</f>
        <v>0</v>
      </c>
      <c r="B2306" s="60">
        <f>IFERROR(VLOOKUP(J2306,'TB mapping'!A:C,3,0),0)</f>
        <v>0</v>
      </c>
      <c r="C2306" s="60" t="str">
        <f t="shared" si="116"/>
        <v>HFT1370</v>
      </c>
      <c r="D2306" s="60" t="str">
        <f t="shared" si="117"/>
        <v>HFT1370</v>
      </c>
      <c r="E2306" s="54" t="s">
        <v>790</v>
      </c>
      <c r="F2306" s="54" t="s">
        <v>1351</v>
      </c>
      <c r="G2306" s="54" t="s">
        <v>1352</v>
      </c>
      <c r="H2306" s="55">
        <v>152000</v>
      </c>
      <c r="I2306" s="54" t="s">
        <v>804</v>
      </c>
      <c r="J2306" s="55">
        <v>152230</v>
      </c>
      <c r="K2306" s="55">
        <v>0</v>
      </c>
      <c r="L2306" s="54" t="s">
        <v>1804</v>
      </c>
      <c r="M2306" s="54" t="s">
        <v>793</v>
      </c>
      <c r="N2306" s="55">
        <v>-385.93</v>
      </c>
      <c r="O2306" s="55">
        <v>0</v>
      </c>
      <c r="P2306" s="55">
        <v>0</v>
      </c>
      <c r="Q2306" s="55">
        <v>385.93</v>
      </c>
      <c r="R2306" s="55">
        <v>0</v>
      </c>
      <c r="S2306" s="55">
        <v>0</v>
      </c>
      <c r="T2306" s="55">
        <v>-385.93</v>
      </c>
      <c r="U2306" s="55">
        <v>0</v>
      </c>
      <c r="V2306" s="55">
        <v>0</v>
      </c>
      <c r="W2306" s="55">
        <v>385.93</v>
      </c>
      <c r="X2306" s="55">
        <v>0</v>
      </c>
      <c r="Y2306" s="55">
        <v>0</v>
      </c>
      <c r="Z2306" s="61">
        <f t="shared" si="118"/>
        <v>3.8593000000000001E-5</v>
      </c>
      <c r="AA2306" s="59" t="str">
        <f>HLOOKUP(F2306,'HY Financials'!$4:$4,1,0)</f>
        <v>HFT137</v>
      </c>
    </row>
    <row r="2307" spans="1:27">
      <c r="A2307" s="60" t="str">
        <f>IFERROR(VLOOKUP(J2307,'TB mapping'!A:D,4,0),0)</f>
        <v>Ignore</v>
      </c>
      <c r="B2307" s="60" t="str">
        <f>IFERROR(VLOOKUP(J2307,'TB mapping'!A:C,3,0),0)</f>
        <v>Ignore</v>
      </c>
      <c r="C2307" s="60" t="str">
        <f t="shared" si="116"/>
        <v>HFT137Ignore</v>
      </c>
      <c r="D2307" s="60" t="str">
        <f t="shared" si="117"/>
        <v>HFT137Ignore</v>
      </c>
      <c r="E2307" s="54" t="s">
        <v>790</v>
      </c>
      <c r="F2307" s="54" t="s">
        <v>1351</v>
      </c>
      <c r="G2307" s="54" t="s">
        <v>1352</v>
      </c>
      <c r="H2307" s="55">
        <v>152000</v>
      </c>
      <c r="I2307" s="54" t="s">
        <v>804</v>
      </c>
      <c r="J2307" s="55">
        <v>152247</v>
      </c>
      <c r="K2307" s="55">
        <v>0</v>
      </c>
      <c r="L2307" s="54" t="s">
        <v>1345</v>
      </c>
      <c r="M2307" s="54" t="s">
        <v>793</v>
      </c>
      <c r="N2307" s="55">
        <v>-365.06</v>
      </c>
      <c r="O2307" s="55">
        <v>0</v>
      </c>
      <c r="P2307" s="55">
        <v>-31272.65</v>
      </c>
      <c r="Q2307" s="55">
        <v>0</v>
      </c>
      <c r="R2307" s="55">
        <v>-31637.71</v>
      </c>
      <c r="S2307" s="55">
        <v>0</v>
      </c>
      <c r="T2307" s="55">
        <v>-365.06</v>
      </c>
      <c r="U2307" s="55">
        <v>0</v>
      </c>
      <c r="V2307" s="55">
        <v>-31272.65</v>
      </c>
      <c r="W2307" s="55">
        <v>0</v>
      </c>
      <c r="X2307" s="55">
        <v>-31637.71</v>
      </c>
      <c r="Y2307" s="55">
        <v>0</v>
      </c>
      <c r="Z2307" s="61">
        <f t="shared" si="118"/>
        <v>-3.1272650000000002E-3</v>
      </c>
      <c r="AA2307" s="59" t="str">
        <f>HLOOKUP(F2307,'HY Financials'!$4:$4,1,0)</f>
        <v>HFT137</v>
      </c>
    </row>
    <row r="2308" spans="1:27">
      <c r="A2308" s="60" t="str">
        <f>IFERROR(VLOOKUP(J2308,'TB mapping'!A:D,4,0),0)</f>
        <v>Ignore</v>
      </c>
      <c r="B2308" s="60" t="str">
        <f>IFERROR(VLOOKUP(J2308,'TB mapping'!A:C,3,0),0)</f>
        <v>Ignore</v>
      </c>
      <c r="C2308" s="60" t="str">
        <f t="shared" ref="C2308:C2371" si="120">F2308&amp;A2308</f>
        <v>HFT137Ignore</v>
      </c>
      <c r="D2308" s="60" t="str">
        <f t="shared" ref="D2308:D2371" si="121">F2308&amp;B2308</f>
        <v>HFT137Ignore</v>
      </c>
      <c r="E2308" s="54" t="s">
        <v>790</v>
      </c>
      <c r="F2308" s="54" t="s">
        <v>1351</v>
      </c>
      <c r="G2308" s="54" t="s">
        <v>1352</v>
      </c>
      <c r="H2308" s="55">
        <v>152000</v>
      </c>
      <c r="I2308" s="54" t="s">
        <v>804</v>
      </c>
      <c r="J2308" s="55">
        <v>153001</v>
      </c>
      <c r="K2308" s="55">
        <v>0</v>
      </c>
      <c r="L2308" s="54" t="s">
        <v>1139</v>
      </c>
      <c r="M2308" s="54" t="s">
        <v>793</v>
      </c>
      <c r="N2308" s="55">
        <v>-220600.44</v>
      </c>
      <c r="O2308" s="55">
        <v>0</v>
      </c>
      <c r="P2308" s="55">
        <v>0</v>
      </c>
      <c r="Q2308" s="55">
        <v>220600.44</v>
      </c>
      <c r="R2308" s="55">
        <v>0</v>
      </c>
      <c r="S2308" s="55">
        <v>0</v>
      </c>
      <c r="T2308" s="55">
        <v>-220600.44</v>
      </c>
      <c r="U2308" s="55">
        <v>0</v>
      </c>
      <c r="V2308" s="55">
        <v>0</v>
      </c>
      <c r="W2308" s="55">
        <v>220600.44</v>
      </c>
      <c r="X2308" s="55">
        <v>0</v>
      </c>
      <c r="Y2308" s="55">
        <v>0</v>
      </c>
      <c r="Z2308" s="61">
        <f t="shared" ref="Z2308:Z2371" si="122">IF(I2308="Issue Capital",(X2308+Y2308)/10000000,(V2308+W2308)/10000000)</f>
        <v>2.2060044000000001E-2</v>
      </c>
      <c r="AA2308" s="59" t="str">
        <f>HLOOKUP(F2308,'HY Financials'!$4:$4,1,0)</f>
        <v>HFT137</v>
      </c>
    </row>
    <row r="2309" spans="1:27">
      <c r="A2309" s="60" t="str">
        <f>IFERROR(VLOOKUP(J2309,'TB mapping'!A:D,4,0),0)</f>
        <v>Ignore</v>
      </c>
      <c r="B2309" s="60" t="str">
        <f>IFERROR(VLOOKUP(J2309,'TB mapping'!A:C,3,0),0)</f>
        <v>Ignore</v>
      </c>
      <c r="C2309" s="60" t="str">
        <f t="shared" si="120"/>
        <v>HFT137Ignore</v>
      </c>
      <c r="D2309" s="60" t="str">
        <f t="shared" si="121"/>
        <v>HFT137Ignore</v>
      </c>
      <c r="E2309" s="54" t="s">
        <v>790</v>
      </c>
      <c r="F2309" s="54" t="s">
        <v>1351</v>
      </c>
      <c r="G2309" s="54" t="s">
        <v>1352</v>
      </c>
      <c r="H2309" s="55">
        <v>160000</v>
      </c>
      <c r="I2309" s="54" t="s">
        <v>807</v>
      </c>
      <c r="J2309" s="55">
        <v>162110</v>
      </c>
      <c r="K2309" s="55">
        <v>0</v>
      </c>
      <c r="L2309" s="54" t="s">
        <v>1255</v>
      </c>
      <c r="M2309" s="54" t="s">
        <v>793</v>
      </c>
      <c r="N2309" s="55">
        <v>-10484.76</v>
      </c>
      <c r="O2309" s="55">
        <v>0</v>
      </c>
      <c r="P2309" s="55">
        <v>0</v>
      </c>
      <c r="Q2309" s="55">
        <v>10484.76</v>
      </c>
      <c r="R2309" s="55">
        <v>0</v>
      </c>
      <c r="S2309" s="55">
        <v>0</v>
      </c>
      <c r="T2309" s="55">
        <v>-10484.76</v>
      </c>
      <c r="U2309" s="55">
        <v>0</v>
      </c>
      <c r="V2309" s="55">
        <v>0</v>
      </c>
      <c r="W2309" s="55">
        <v>10484.76</v>
      </c>
      <c r="X2309" s="55">
        <v>0</v>
      </c>
      <c r="Y2309" s="55">
        <v>0</v>
      </c>
      <c r="Z2309" s="61">
        <f t="shared" si="122"/>
        <v>1.048476E-3</v>
      </c>
      <c r="AA2309" s="59" t="str">
        <f>HLOOKUP(F2309,'HY Financials'!$4:$4,1,0)</f>
        <v>HFT137</v>
      </c>
    </row>
    <row r="2310" spans="1:27">
      <c r="A2310" s="60" t="str">
        <f>IFERROR(VLOOKUP(J2310,'TB mapping'!A:D,4,0),0)</f>
        <v>Ignore</v>
      </c>
      <c r="B2310" s="60" t="str">
        <f>IFERROR(VLOOKUP(J2310,'TB mapping'!A:C,3,0),0)</f>
        <v>Ignore</v>
      </c>
      <c r="C2310" s="60" t="str">
        <f t="shared" si="120"/>
        <v>HFT137Ignore</v>
      </c>
      <c r="D2310" s="60" t="str">
        <f t="shared" si="121"/>
        <v>HFT137Ignore</v>
      </c>
      <c r="E2310" s="54" t="s">
        <v>790</v>
      </c>
      <c r="F2310" s="54" t="s">
        <v>1351</v>
      </c>
      <c r="G2310" s="54" t="s">
        <v>1352</v>
      </c>
      <c r="H2310" s="55">
        <v>160000</v>
      </c>
      <c r="I2310" s="54" t="s">
        <v>807</v>
      </c>
      <c r="J2310" s="55">
        <v>162120</v>
      </c>
      <c r="K2310" s="55">
        <v>0</v>
      </c>
      <c r="L2310" s="54" t="s">
        <v>808</v>
      </c>
      <c r="M2310" s="54" t="s">
        <v>793</v>
      </c>
      <c r="N2310" s="55">
        <v>-4781646.67</v>
      </c>
      <c r="O2310" s="55">
        <v>0</v>
      </c>
      <c r="P2310" s="55">
        <v>0</v>
      </c>
      <c r="Q2310" s="55">
        <v>5997644.6399999997</v>
      </c>
      <c r="R2310" s="55">
        <v>0</v>
      </c>
      <c r="S2310" s="55">
        <v>1215997.97</v>
      </c>
      <c r="T2310" s="55">
        <v>-4781646.67</v>
      </c>
      <c r="U2310" s="55">
        <v>0</v>
      </c>
      <c r="V2310" s="55">
        <v>0</v>
      </c>
      <c r="W2310" s="55">
        <v>5997644.6399999997</v>
      </c>
      <c r="X2310" s="55">
        <v>0</v>
      </c>
      <c r="Y2310" s="55">
        <v>1215997.97</v>
      </c>
      <c r="Z2310" s="61">
        <f t="shared" si="122"/>
        <v>0.59976446399999994</v>
      </c>
      <c r="AA2310" s="59" t="str">
        <f>HLOOKUP(F2310,'HY Financials'!$4:$4,1,0)</f>
        <v>HFT137</v>
      </c>
    </row>
    <row r="2311" spans="1:27">
      <c r="A2311" s="60" t="str">
        <f>IFERROR(VLOOKUP(J2311,'TB mapping'!A:D,4,0),0)</f>
        <v>Ignore</v>
      </c>
      <c r="B2311" s="60" t="str">
        <f>IFERROR(VLOOKUP(J2311,'TB mapping'!A:C,3,0),0)</f>
        <v>Ignore</v>
      </c>
      <c r="C2311" s="60" t="str">
        <f t="shared" si="120"/>
        <v>HFT137Ignore</v>
      </c>
      <c r="D2311" s="60" t="str">
        <f t="shared" si="121"/>
        <v>HFT137Ignore</v>
      </c>
      <c r="E2311" s="54" t="s">
        <v>790</v>
      </c>
      <c r="F2311" s="54" t="s">
        <v>1351</v>
      </c>
      <c r="G2311" s="54" t="s">
        <v>1352</v>
      </c>
      <c r="H2311" s="55">
        <v>160000</v>
      </c>
      <c r="I2311" s="54" t="s">
        <v>807</v>
      </c>
      <c r="J2311" s="55">
        <v>162135</v>
      </c>
      <c r="K2311" s="55">
        <v>0</v>
      </c>
      <c r="L2311" s="54" t="s">
        <v>893</v>
      </c>
      <c r="M2311" s="54" t="s">
        <v>793</v>
      </c>
      <c r="N2311" s="55">
        <v>0</v>
      </c>
      <c r="O2311" s="55">
        <v>918721</v>
      </c>
      <c r="P2311" s="55">
        <v>-918721</v>
      </c>
      <c r="Q2311" s="55">
        <v>0</v>
      </c>
      <c r="R2311" s="55">
        <v>0</v>
      </c>
      <c r="S2311" s="55">
        <v>0</v>
      </c>
      <c r="T2311" s="55">
        <v>0</v>
      </c>
      <c r="U2311" s="55">
        <v>918721</v>
      </c>
      <c r="V2311" s="55">
        <v>-918721</v>
      </c>
      <c r="W2311" s="55">
        <v>0</v>
      </c>
      <c r="X2311" s="55">
        <v>0</v>
      </c>
      <c r="Y2311" s="55">
        <v>0</v>
      </c>
      <c r="Z2311" s="61">
        <f t="shared" si="122"/>
        <v>-9.1872099999999998E-2</v>
      </c>
      <c r="AA2311" s="59" t="str">
        <f>HLOOKUP(F2311,'HY Financials'!$4:$4,1,0)</f>
        <v>HFT137</v>
      </c>
    </row>
    <row r="2312" spans="1:27">
      <c r="A2312" s="60" t="str">
        <f>IFERROR(VLOOKUP(J2312,'TB mapping'!A:D,4,0),0)</f>
        <v>Ignore</v>
      </c>
      <c r="B2312" s="60" t="str">
        <f>IFERROR(VLOOKUP(J2312,'TB mapping'!A:C,3,0),0)</f>
        <v>Ignore</v>
      </c>
      <c r="C2312" s="60" t="str">
        <f t="shared" si="120"/>
        <v>HFT137Ignore</v>
      </c>
      <c r="D2312" s="60" t="str">
        <f t="shared" si="121"/>
        <v>HFT137Ignore</v>
      </c>
      <c r="E2312" s="54" t="s">
        <v>790</v>
      </c>
      <c r="F2312" s="54" t="s">
        <v>1351</v>
      </c>
      <c r="G2312" s="54" t="s">
        <v>1352</v>
      </c>
      <c r="H2312" s="55">
        <v>160000</v>
      </c>
      <c r="I2312" s="54" t="s">
        <v>807</v>
      </c>
      <c r="J2312" s="55">
        <v>162145</v>
      </c>
      <c r="K2312" s="55">
        <v>0</v>
      </c>
      <c r="L2312" s="54" t="s">
        <v>871</v>
      </c>
      <c r="M2312" s="54" t="s">
        <v>793</v>
      </c>
      <c r="N2312" s="55">
        <v>-3492525.45</v>
      </c>
      <c r="O2312" s="55">
        <v>0</v>
      </c>
      <c r="P2312" s="55">
        <v>0</v>
      </c>
      <c r="Q2312" s="55">
        <v>3345547.09</v>
      </c>
      <c r="R2312" s="55">
        <v>-146978.36000000002</v>
      </c>
      <c r="S2312" s="55">
        <v>0</v>
      </c>
      <c r="T2312" s="55">
        <v>-3492525.45</v>
      </c>
      <c r="U2312" s="55">
        <v>0</v>
      </c>
      <c r="V2312" s="55">
        <v>0</v>
      </c>
      <c r="W2312" s="55">
        <v>3345547.09</v>
      </c>
      <c r="X2312" s="55">
        <v>-146978.36000000002</v>
      </c>
      <c r="Y2312" s="55">
        <v>0</v>
      </c>
      <c r="Z2312" s="61">
        <f t="shared" si="122"/>
        <v>0.33455470900000001</v>
      </c>
      <c r="AA2312" s="59" t="str">
        <f>HLOOKUP(F2312,'HY Financials'!$4:$4,1,0)</f>
        <v>HFT137</v>
      </c>
    </row>
    <row r="2313" spans="1:27">
      <c r="A2313" s="60" t="str">
        <f>IFERROR(VLOOKUP(J2313,'TB mapping'!A:D,4,0),0)</f>
        <v>Ignore</v>
      </c>
      <c r="B2313" s="60" t="str">
        <f>IFERROR(VLOOKUP(J2313,'TB mapping'!A:C,3,0),0)</f>
        <v>Ignore</v>
      </c>
      <c r="C2313" s="60" t="str">
        <f t="shared" si="120"/>
        <v>HFT137Ignore</v>
      </c>
      <c r="D2313" s="60" t="str">
        <f t="shared" si="121"/>
        <v>HFT137Ignore</v>
      </c>
      <c r="E2313" s="54" t="s">
        <v>790</v>
      </c>
      <c r="F2313" s="54" t="s">
        <v>1351</v>
      </c>
      <c r="G2313" s="54" t="s">
        <v>1352</v>
      </c>
      <c r="H2313" s="55">
        <v>160000</v>
      </c>
      <c r="I2313" s="54" t="s">
        <v>807</v>
      </c>
      <c r="J2313" s="55">
        <v>162190</v>
      </c>
      <c r="K2313" s="55">
        <v>0</v>
      </c>
      <c r="L2313" s="54" t="s">
        <v>872</v>
      </c>
      <c r="M2313" s="54" t="s">
        <v>793</v>
      </c>
      <c r="N2313" s="55">
        <v>0</v>
      </c>
      <c r="O2313" s="55">
        <v>0</v>
      </c>
      <c r="P2313" s="55">
        <v>-13068.12</v>
      </c>
      <c r="Q2313" s="55">
        <v>0</v>
      </c>
      <c r="R2313" s="55">
        <v>-13068.12</v>
      </c>
      <c r="S2313" s="55">
        <v>0</v>
      </c>
      <c r="T2313" s="55">
        <v>0</v>
      </c>
      <c r="U2313" s="55">
        <v>0</v>
      </c>
      <c r="V2313" s="55">
        <v>-13068.12</v>
      </c>
      <c r="W2313" s="55">
        <v>0</v>
      </c>
      <c r="X2313" s="55">
        <v>-13068.12</v>
      </c>
      <c r="Y2313" s="55">
        <v>0</v>
      </c>
      <c r="Z2313" s="61">
        <f t="shared" si="122"/>
        <v>-1.3068120000000001E-3</v>
      </c>
      <c r="AA2313" s="59" t="str">
        <f>HLOOKUP(F2313,'HY Financials'!$4:$4,1,0)</f>
        <v>HFT137</v>
      </c>
    </row>
    <row r="2314" spans="1:27">
      <c r="A2314" s="60" t="str">
        <f>IFERROR(VLOOKUP(J2314,'TB mapping'!A:D,4,0),0)</f>
        <v>Ignore</v>
      </c>
      <c r="B2314" s="60" t="str">
        <f>IFERROR(VLOOKUP(J2314,'TB mapping'!A:C,3,0),0)</f>
        <v>Ignore</v>
      </c>
      <c r="C2314" s="60" t="str">
        <f t="shared" si="120"/>
        <v>HFT137Ignore</v>
      </c>
      <c r="D2314" s="60" t="str">
        <f t="shared" si="121"/>
        <v>HFT137Ignore</v>
      </c>
      <c r="E2314" s="54" t="s">
        <v>790</v>
      </c>
      <c r="F2314" s="54" t="s">
        <v>1351</v>
      </c>
      <c r="G2314" s="54" t="s">
        <v>1352</v>
      </c>
      <c r="H2314" s="55">
        <v>212000</v>
      </c>
      <c r="I2314" s="54" t="s">
        <v>809</v>
      </c>
      <c r="J2314" s="55">
        <v>212101</v>
      </c>
      <c r="K2314" s="55">
        <v>0</v>
      </c>
      <c r="L2314" s="54" t="s">
        <v>810</v>
      </c>
      <c r="M2314" s="54" t="s">
        <v>793</v>
      </c>
      <c r="N2314" s="55">
        <v>0</v>
      </c>
      <c r="O2314" s="55">
        <v>6484.84</v>
      </c>
      <c r="P2314" s="55">
        <v>0</v>
      </c>
      <c r="Q2314" s="55">
        <v>43.52</v>
      </c>
      <c r="R2314" s="55">
        <v>0</v>
      </c>
      <c r="S2314" s="55">
        <v>6528.36</v>
      </c>
      <c r="T2314" s="55">
        <v>0</v>
      </c>
      <c r="U2314" s="55">
        <v>6484.84</v>
      </c>
      <c r="V2314" s="55">
        <v>0</v>
      </c>
      <c r="W2314" s="55">
        <v>43.52</v>
      </c>
      <c r="X2314" s="55">
        <v>0</v>
      </c>
      <c r="Y2314" s="55">
        <v>6528.36</v>
      </c>
      <c r="Z2314" s="61">
        <f t="shared" si="122"/>
        <v>4.352E-6</v>
      </c>
      <c r="AA2314" s="59" t="str">
        <f>HLOOKUP(F2314,'HY Financials'!$4:$4,1,0)</f>
        <v>HFT137</v>
      </c>
    </row>
    <row r="2315" spans="1:27">
      <c r="A2315" s="60" t="str">
        <f>IFERROR(VLOOKUP(J2315,'TB mapping'!A:D,4,0),0)</f>
        <v>Ignore</v>
      </c>
      <c r="B2315" s="60" t="str">
        <f>IFERROR(VLOOKUP(J2315,'TB mapping'!A:C,3,0),0)</f>
        <v>Ignore</v>
      </c>
      <c r="C2315" s="60" t="str">
        <f t="shared" si="120"/>
        <v>HFT137Ignore</v>
      </c>
      <c r="D2315" s="60" t="str">
        <f t="shared" si="121"/>
        <v>HFT137Ignore</v>
      </c>
      <c r="E2315" s="54" t="s">
        <v>790</v>
      </c>
      <c r="F2315" s="54" t="s">
        <v>1351</v>
      </c>
      <c r="G2315" s="54" t="s">
        <v>1352</v>
      </c>
      <c r="H2315" s="55">
        <v>212000</v>
      </c>
      <c r="I2315" s="54" t="s">
        <v>809</v>
      </c>
      <c r="J2315" s="55">
        <v>212220</v>
      </c>
      <c r="K2315" s="55">
        <v>0</v>
      </c>
      <c r="L2315" s="54" t="s">
        <v>812</v>
      </c>
      <c r="M2315" s="54" t="s">
        <v>793</v>
      </c>
      <c r="N2315" s="55">
        <v>0</v>
      </c>
      <c r="O2315" s="55">
        <v>98570.23</v>
      </c>
      <c r="P2315" s="55">
        <v>0</v>
      </c>
      <c r="Q2315" s="55">
        <v>81589.430000000008</v>
      </c>
      <c r="R2315" s="55">
        <v>0</v>
      </c>
      <c r="S2315" s="55">
        <v>180159.66</v>
      </c>
      <c r="T2315" s="55">
        <v>0</v>
      </c>
      <c r="U2315" s="55">
        <v>98570.23</v>
      </c>
      <c r="V2315" s="55">
        <v>0</v>
      </c>
      <c r="W2315" s="55">
        <v>81589.430000000008</v>
      </c>
      <c r="X2315" s="55">
        <v>0</v>
      </c>
      <c r="Y2315" s="55">
        <v>180159.66</v>
      </c>
      <c r="Z2315" s="61">
        <f t="shared" si="122"/>
        <v>8.1589430000000001E-3</v>
      </c>
      <c r="AA2315" s="59" t="str">
        <f>HLOOKUP(F2315,'HY Financials'!$4:$4,1,0)</f>
        <v>HFT137</v>
      </c>
    </row>
    <row r="2316" spans="1:27">
      <c r="A2316" s="60" t="str">
        <f>IFERROR(VLOOKUP(J2316,'TB mapping'!A:D,4,0),0)</f>
        <v>Ignore</v>
      </c>
      <c r="B2316" s="60" t="str">
        <f>IFERROR(VLOOKUP(J2316,'TB mapping'!A:C,3,0),0)</f>
        <v>Ignore</v>
      </c>
      <c r="C2316" s="60" t="str">
        <f t="shared" si="120"/>
        <v>HFT137Ignore</v>
      </c>
      <c r="D2316" s="60" t="str">
        <f t="shared" si="121"/>
        <v>HFT137Ignore</v>
      </c>
      <c r="E2316" s="54" t="s">
        <v>790</v>
      </c>
      <c r="F2316" s="54" t="s">
        <v>1351</v>
      </c>
      <c r="G2316" s="54" t="s">
        <v>1352</v>
      </c>
      <c r="H2316" s="55">
        <v>212000</v>
      </c>
      <c r="I2316" s="54" t="s">
        <v>809</v>
      </c>
      <c r="J2316" s="55">
        <v>212240</v>
      </c>
      <c r="K2316" s="55">
        <v>0</v>
      </c>
      <c r="L2316" s="54" t="s">
        <v>813</v>
      </c>
      <c r="M2316" s="54" t="s">
        <v>793</v>
      </c>
      <c r="N2316" s="55">
        <v>0</v>
      </c>
      <c r="O2316" s="55">
        <v>12048.53</v>
      </c>
      <c r="P2316" s="55">
        <v>0</v>
      </c>
      <c r="Q2316" s="55">
        <v>624.66999999999996</v>
      </c>
      <c r="R2316" s="55">
        <v>0</v>
      </c>
      <c r="S2316" s="55">
        <v>12673.2</v>
      </c>
      <c r="T2316" s="55">
        <v>0</v>
      </c>
      <c r="U2316" s="55">
        <v>12048.53</v>
      </c>
      <c r="V2316" s="55">
        <v>0</v>
      </c>
      <c r="W2316" s="55">
        <v>624.66999999999996</v>
      </c>
      <c r="X2316" s="55">
        <v>0</v>
      </c>
      <c r="Y2316" s="55">
        <v>12673.2</v>
      </c>
      <c r="Z2316" s="61">
        <f t="shared" si="122"/>
        <v>6.2466999999999997E-5</v>
      </c>
      <c r="AA2316" s="59" t="str">
        <f>HLOOKUP(F2316,'HY Financials'!$4:$4,1,0)</f>
        <v>HFT137</v>
      </c>
    </row>
    <row r="2317" spans="1:27">
      <c r="A2317" s="60" t="str">
        <f>IFERROR(VLOOKUP(J2317,'TB mapping'!A:D,4,0),0)</f>
        <v>Ignore</v>
      </c>
      <c r="B2317" s="60" t="str">
        <f>IFERROR(VLOOKUP(J2317,'TB mapping'!A:C,3,0),0)</f>
        <v>Ignore</v>
      </c>
      <c r="C2317" s="60" t="str">
        <f t="shared" si="120"/>
        <v>HFT137Ignore</v>
      </c>
      <c r="D2317" s="60" t="str">
        <f t="shared" si="121"/>
        <v>HFT137Ignore</v>
      </c>
      <c r="E2317" s="54" t="s">
        <v>790</v>
      </c>
      <c r="F2317" s="54" t="s">
        <v>1351</v>
      </c>
      <c r="G2317" s="54" t="s">
        <v>1352</v>
      </c>
      <c r="H2317" s="55">
        <v>212000</v>
      </c>
      <c r="I2317" s="54" t="s">
        <v>809</v>
      </c>
      <c r="J2317" s="55">
        <v>212252</v>
      </c>
      <c r="K2317" s="55">
        <v>0</v>
      </c>
      <c r="L2317" s="54" t="s">
        <v>814</v>
      </c>
      <c r="M2317" s="54" t="s">
        <v>793</v>
      </c>
      <c r="N2317" s="55">
        <v>0</v>
      </c>
      <c r="O2317" s="55">
        <v>1014.89</v>
      </c>
      <c r="P2317" s="55">
        <v>0</v>
      </c>
      <c r="Q2317" s="55">
        <v>1668.07</v>
      </c>
      <c r="R2317" s="55">
        <v>0</v>
      </c>
      <c r="S2317" s="55">
        <v>2682.96</v>
      </c>
      <c r="T2317" s="55">
        <v>0</v>
      </c>
      <c r="U2317" s="55">
        <v>1014.89</v>
      </c>
      <c r="V2317" s="55">
        <v>0</v>
      </c>
      <c r="W2317" s="55">
        <v>1668.07</v>
      </c>
      <c r="X2317" s="55">
        <v>0</v>
      </c>
      <c r="Y2317" s="55">
        <v>2682.96</v>
      </c>
      <c r="Z2317" s="61">
        <f t="shared" si="122"/>
        <v>1.6680699999999999E-4</v>
      </c>
      <c r="AA2317" s="59" t="str">
        <f>HLOOKUP(F2317,'HY Financials'!$4:$4,1,0)</f>
        <v>HFT137</v>
      </c>
    </row>
    <row r="2318" spans="1:27">
      <c r="A2318" s="60" t="str">
        <f>IFERROR(VLOOKUP(J2318,'TB mapping'!A:D,4,0),0)</f>
        <v>Ignore</v>
      </c>
      <c r="B2318" s="60" t="str">
        <f>IFERROR(VLOOKUP(J2318,'TB mapping'!A:C,3,0),0)</f>
        <v>Ignore</v>
      </c>
      <c r="C2318" s="60" t="str">
        <f t="shared" si="120"/>
        <v>HFT137Ignore</v>
      </c>
      <c r="D2318" s="60" t="str">
        <f t="shared" si="121"/>
        <v>HFT137Ignore</v>
      </c>
      <c r="E2318" s="54" t="s">
        <v>790</v>
      </c>
      <c r="F2318" s="54" t="s">
        <v>1351</v>
      </c>
      <c r="G2318" s="54" t="s">
        <v>1352</v>
      </c>
      <c r="H2318" s="55">
        <v>212000</v>
      </c>
      <c r="I2318" s="54" t="s">
        <v>809</v>
      </c>
      <c r="J2318" s="55">
        <v>212253</v>
      </c>
      <c r="K2318" s="55">
        <v>0</v>
      </c>
      <c r="L2318" s="54" t="s">
        <v>899</v>
      </c>
      <c r="M2318" s="54" t="s">
        <v>793</v>
      </c>
      <c r="N2318" s="55">
        <v>-933.25</v>
      </c>
      <c r="O2318" s="55">
        <v>0</v>
      </c>
      <c r="P2318" s="55">
        <v>0</v>
      </c>
      <c r="Q2318" s="55">
        <v>0</v>
      </c>
      <c r="R2318" s="55">
        <v>-933.25</v>
      </c>
      <c r="S2318" s="55">
        <v>0</v>
      </c>
      <c r="T2318" s="55">
        <v>-933.25</v>
      </c>
      <c r="U2318" s="55">
        <v>0</v>
      </c>
      <c r="V2318" s="55">
        <v>0</v>
      </c>
      <c r="W2318" s="55">
        <v>0</v>
      </c>
      <c r="X2318" s="55">
        <v>-933.25</v>
      </c>
      <c r="Y2318" s="55">
        <v>0</v>
      </c>
      <c r="Z2318" s="61">
        <f t="shared" si="122"/>
        <v>0</v>
      </c>
      <c r="AA2318" s="59" t="str">
        <f>HLOOKUP(F2318,'HY Financials'!$4:$4,1,0)</f>
        <v>HFT137</v>
      </c>
    </row>
    <row r="2319" spans="1:27">
      <c r="A2319" s="60" t="str">
        <f>IFERROR(VLOOKUP(J2319,'TB mapping'!A:D,4,0),0)</f>
        <v>Ignore</v>
      </c>
      <c r="B2319" s="60" t="str">
        <f>IFERROR(VLOOKUP(J2319,'TB mapping'!A:C,3,0),0)</f>
        <v>Ignore</v>
      </c>
      <c r="C2319" s="60" t="str">
        <f t="shared" si="120"/>
        <v>HFT137Ignore</v>
      </c>
      <c r="D2319" s="60" t="str">
        <f t="shared" si="121"/>
        <v>HFT137Ignore</v>
      </c>
      <c r="E2319" s="54" t="s">
        <v>790</v>
      </c>
      <c r="F2319" s="54" t="s">
        <v>1351</v>
      </c>
      <c r="G2319" s="54" t="s">
        <v>1352</v>
      </c>
      <c r="H2319" s="55">
        <v>212000</v>
      </c>
      <c r="I2319" s="54" t="s">
        <v>809</v>
      </c>
      <c r="J2319" s="55">
        <v>212255</v>
      </c>
      <c r="K2319" s="55">
        <v>0</v>
      </c>
      <c r="L2319" s="54" t="s">
        <v>815</v>
      </c>
      <c r="M2319" s="54" t="s">
        <v>793</v>
      </c>
      <c r="N2319" s="55">
        <v>0</v>
      </c>
      <c r="O2319" s="55">
        <v>500385.42</v>
      </c>
      <c r="P2319" s="55">
        <v>0</v>
      </c>
      <c r="Q2319" s="55">
        <v>399463.04</v>
      </c>
      <c r="R2319" s="55">
        <v>0</v>
      </c>
      <c r="S2319" s="55">
        <v>899848.46</v>
      </c>
      <c r="T2319" s="55">
        <v>0</v>
      </c>
      <c r="U2319" s="55">
        <v>500385.42</v>
      </c>
      <c r="V2319" s="55">
        <v>0</v>
      </c>
      <c r="W2319" s="55">
        <v>399463.04</v>
      </c>
      <c r="X2319" s="55">
        <v>0</v>
      </c>
      <c r="Y2319" s="55">
        <v>899848.46</v>
      </c>
      <c r="Z2319" s="61">
        <f t="shared" si="122"/>
        <v>3.9946303999999995E-2</v>
      </c>
      <c r="AA2319" s="59" t="str">
        <f>HLOOKUP(F2319,'HY Financials'!$4:$4,1,0)</f>
        <v>HFT137</v>
      </c>
    </row>
    <row r="2320" spans="1:27">
      <c r="A2320" s="60" t="str">
        <f>IFERROR(VLOOKUP(J2320,'TB mapping'!A:D,4,0),0)</f>
        <v>Ignore</v>
      </c>
      <c r="B2320" s="60" t="str">
        <f>IFERROR(VLOOKUP(J2320,'TB mapping'!A:C,3,0),0)</f>
        <v>Ignore</v>
      </c>
      <c r="C2320" s="60" t="str">
        <f t="shared" si="120"/>
        <v>HFT137Ignore</v>
      </c>
      <c r="D2320" s="60" t="str">
        <f t="shared" si="121"/>
        <v>HFT137Ignore</v>
      </c>
      <c r="E2320" s="54" t="s">
        <v>790</v>
      </c>
      <c r="F2320" s="54" t="s">
        <v>1351</v>
      </c>
      <c r="G2320" s="54" t="s">
        <v>1352</v>
      </c>
      <c r="H2320" s="55">
        <v>212000</v>
      </c>
      <c r="I2320" s="54" t="s">
        <v>809</v>
      </c>
      <c r="J2320" s="55">
        <v>212257</v>
      </c>
      <c r="K2320" s="55">
        <v>0</v>
      </c>
      <c r="L2320" s="54" t="s">
        <v>816</v>
      </c>
      <c r="M2320" s="54" t="s">
        <v>793</v>
      </c>
      <c r="N2320" s="55">
        <v>-336847.7</v>
      </c>
      <c r="O2320" s="55">
        <v>0</v>
      </c>
      <c r="P2320" s="55">
        <v>-349132.55</v>
      </c>
      <c r="Q2320" s="55">
        <v>0</v>
      </c>
      <c r="R2320" s="55">
        <v>-685980.25</v>
      </c>
      <c r="S2320" s="55">
        <v>0</v>
      </c>
      <c r="T2320" s="55">
        <v>-336847.7</v>
      </c>
      <c r="U2320" s="55">
        <v>0</v>
      </c>
      <c r="V2320" s="55">
        <v>-349132.55</v>
      </c>
      <c r="W2320" s="55">
        <v>0</v>
      </c>
      <c r="X2320" s="55">
        <v>-685980.25</v>
      </c>
      <c r="Y2320" s="55">
        <v>0</v>
      </c>
      <c r="Z2320" s="61">
        <f t="shared" si="122"/>
        <v>-3.4913254999999997E-2</v>
      </c>
      <c r="AA2320" s="59" t="str">
        <f>HLOOKUP(F2320,'HY Financials'!$4:$4,1,0)</f>
        <v>HFT137</v>
      </c>
    </row>
    <row r="2321" spans="1:27">
      <c r="A2321" s="60" t="str">
        <f>IFERROR(VLOOKUP(J2321,'TB mapping'!A:D,4,0),0)</f>
        <v>Ignore</v>
      </c>
      <c r="B2321" s="60" t="str">
        <f>IFERROR(VLOOKUP(J2321,'TB mapping'!A:C,3,0),0)</f>
        <v>Ignore</v>
      </c>
      <c r="C2321" s="60" t="str">
        <f t="shared" si="120"/>
        <v>HFT137Ignore</v>
      </c>
      <c r="D2321" s="60" t="str">
        <f t="shared" si="121"/>
        <v>HFT137Ignore</v>
      </c>
      <c r="E2321" s="54" t="s">
        <v>790</v>
      </c>
      <c r="F2321" s="54" t="s">
        <v>1351</v>
      </c>
      <c r="G2321" s="54" t="s">
        <v>1352</v>
      </c>
      <c r="H2321" s="55">
        <v>212000</v>
      </c>
      <c r="I2321" s="54" t="s">
        <v>809</v>
      </c>
      <c r="J2321" s="55">
        <v>212271</v>
      </c>
      <c r="K2321" s="55">
        <v>0</v>
      </c>
      <c r="L2321" s="54" t="s">
        <v>817</v>
      </c>
      <c r="M2321" s="54" t="s">
        <v>793</v>
      </c>
      <c r="N2321" s="55">
        <v>0</v>
      </c>
      <c r="O2321" s="55">
        <v>5469.61</v>
      </c>
      <c r="P2321" s="55">
        <v>0</v>
      </c>
      <c r="Q2321" s="55">
        <v>282.09000000000003</v>
      </c>
      <c r="R2321" s="55">
        <v>0</v>
      </c>
      <c r="S2321" s="55">
        <v>5751.7</v>
      </c>
      <c r="T2321" s="55">
        <v>0</v>
      </c>
      <c r="U2321" s="55">
        <v>5469.61</v>
      </c>
      <c r="V2321" s="55">
        <v>0</v>
      </c>
      <c r="W2321" s="55">
        <v>282.09000000000003</v>
      </c>
      <c r="X2321" s="55">
        <v>0</v>
      </c>
      <c r="Y2321" s="55">
        <v>5751.7</v>
      </c>
      <c r="Z2321" s="61">
        <f t="shared" si="122"/>
        <v>2.8209000000000004E-5</v>
      </c>
      <c r="AA2321" s="59" t="str">
        <f>HLOOKUP(F2321,'HY Financials'!$4:$4,1,0)</f>
        <v>HFT137</v>
      </c>
    </row>
    <row r="2322" spans="1:27">
      <c r="A2322" s="60" t="str">
        <f>IFERROR(VLOOKUP(J2322,'TB mapping'!A:D,4,0),0)</f>
        <v>Ignore</v>
      </c>
      <c r="B2322" s="60" t="str">
        <f>IFERROR(VLOOKUP(J2322,'TB mapping'!A:C,3,0),0)</f>
        <v>Ignore</v>
      </c>
      <c r="C2322" s="60" t="str">
        <f t="shared" si="120"/>
        <v>HFT137Ignore</v>
      </c>
      <c r="D2322" s="60" t="str">
        <f t="shared" si="121"/>
        <v>HFT137Ignore</v>
      </c>
      <c r="E2322" s="54" t="s">
        <v>790</v>
      </c>
      <c r="F2322" s="54" t="s">
        <v>1351</v>
      </c>
      <c r="G2322" s="54" t="s">
        <v>1352</v>
      </c>
      <c r="H2322" s="55">
        <v>212000</v>
      </c>
      <c r="I2322" s="54" t="s">
        <v>809</v>
      </c>
      <c r="J2322" s="55">
        <v>212272</v>
      </c>
      <c r="K2322" s="55">
        <v>0</v>
      </c>
      <c r="L2322" s="54" t="s">
        <v>818</v>
      </c>
      <c r="M2322" s="54" t="s">
        <v>793</v>
      </c>
      <c r="N2322" s="55">
        <v>0</v>
      </c>
      <c r="O2322" s="55">
        <v>5469.61</v>
      </c>
      <c r="P2322" s="55">
        <v>0</v>
      </c>
      <c r="Q2322" s="55">
        <v>282.09000000000003</v>
      </c>
      <c r="R2322" s="55">
        <v>0</v>
      </c>
      <c r="S2322" s="55">
        <v>5751.7</v>
      </c>
      <c r="T2322" s="55">
        <v>0</v>
      </c>
      <c r="U2322" s="55">
        <v>5469.61</v>
      </c>
      <c r="V2322" s="55">
        <v>0</v>
      </c>
      <c r="W2322" s="55">
        <v>282.09000000000003</v>
      </c>
      <c r="X2322" s="55">
        <v>0</v>
      </c>
      <c r="Y2322" s="55">
        <v>5751.7</v>
      </c>
      <c r="Z2322" s="61">
        <f t="shared" si="122"/>
        <v>2.8209000000000004E-5</v>
      </c>
      <c r="AA2322" s="59" t="str">
        <f>HLOOKUP(F2322,'HY Financials'!$4:$4,1,0)</f>
        <v>HFT137</v>
      </c>
    </row>
    <row r="2323" spans="1:27">
      <c r="A2323" s="60" t="str">
        <f>IFERROR(VLOOKUP(J2323,'TB mapping'!A:D,4,0),0)</f>
        <v>Ignore</v>
      </c>
      <c r="B2323" s="60" t="str">
        <f>IFERROR(VLOOKUP(J2323,'TB mapping'!A:C,3,0),0)</f>
        <v>Ignore</v>
      </c>
      <c r="C2323" s="60" t="str">
        <f t="shared" si="120"/>
        <v>HFT137Ignore</v>
      </c>
      <c r="D2323" s="60" t="str">
        <f t="shared" si="121"/>
        <v>HFT137Ignore</v>
      </c>
      <c r="E2323" s="54" t="s">
        <v>790</v>
      </c>
      <c r="F2323" s="54" t="s">
        <v>1351</v>
      </c>
      <c r="G2323" s="54" t="s">
        <v>1352</v>
      </c>
      <c r="H2323" s="55">
        <v>213000</v>
      </c>
      <c r="I2323" s="54" t="s">
        <v>819</v>
      </c>
      <c r="J2323" s="55">
        <v>213143</v>
      </c>
      <c r="K2323" s="55">
        <v>0</v>
      </c>
      <c r="L2323" s="54" t="s">
        <v>820</v>
      </c>
      <c r="M2323" s="54" t="s">
        <v>793</v>
      </c>
      <c r="N2323" s="55">
        <v>0</v>
      </c>
      <c r="O2323" s="55">
        <v>20000</v>
      </c>
      <c r="P2323" s="55">
        <v>-21413.82</v>
      </c>
      <c r="Q2323" s="55">
        <v>0</v>
      </c>
      <c r="R2323" s="55">
        <v>-1413.82</v>
      </c>
      <c r="S2323" s="55">
        <v>0</v>
      </c>
      <c r="T2323" s="55">
        <v>0</v>
      </c>
      <c r="U2323" s="55">
        <v>20000</v>
      </c>
      <c r="V2323" s="55">
        <v>-21413.82</v>
      </c>
      <c r="W2323" s="55">
        <v>0</v>
      </c>
      <c r="X2323" s="55">
        <v>-1413.82</v>
      </c>
      <c r="Y2323" s="55">
        <v>0</v>
      </c>
      <c r="Z2323" s="61">
        <f t="shared" si="122"/>
        <v>-2.1413819999999998E-3</v>
      </c>
      <c r="AA2323" s="59" t="str">
        <f>HLOOKUP(F2323,'HY Financials'!$4:$4,1,0)</f>
        <v>HFT137</v>
      </c>
    </row>
    <row r="2324" spans="1:27">
      <c r="A2324" s="60">
        <f>IFERROR(VLOOKUP(J2324,'TB mapping'!A:D,4,0),0)</f>
        <v>0</v>
      </c>
      <c r="B2324" s="60">
        <f>IFERROR(VLOOKUP(J2324,'TB mapping'!A:C,3,0),0)</f>
        <v>0</v>
      </c>
      <c r="C2324" s="60" t="str">
        <f t="shared" si="120"/>
        <v>HFT1370</v>
      </c>
      <c r="D2324" s="60" t="str">
        <f t="shared" si="121"/>
        <v>HFT1370</v>
      </c>
      <c r="E2324" s="54" t="s">
        <v>790</v>
      </c>
      <c r="F2324" s="54" t="s">
        <v>1351</v>
      </c>
      <c r="G2324" s="54" t="s">
        <v>1352</v>
      </c>
      <c r="H2324" s="55">
        <v>213000</v>
      </c>
      <c r="I2324" s="54" t="s">
        <v>819</v>
      </c>
      <c r="J2324" s="55">
        <v>213173</v>
      </c>
      <c r="K2324" s="55">
        <v>0</v>
      </c>
      <c r="L2324" s="54" t="s">
        <v>2072</v>
      </c>
      <c r="M2324" s="54" t="s">
        <v>793</v>
      </c>
      <c r="N2324" s="55">
        <v>0</v>
      </c>
      <c r="O2324" s="55">
        <v>3600</v>
      </c>
      <c r="P2324" s="55">
        <v>-3854.49</v>
      </c>
      <c r="Q2324" s="55">
        <v>0</v>
      </c>
      <c r="R2324" s="55">
        <v>-254.49</v>
      </c>
      <c r="S2324" s="55">
        <v>0</v>
      </c>
      <c r="T2324" s="55">
        <v>0</v>
      </c>
      <c r="U2324" s="55">
        <v>3600</v>
      </c>
      <c r="V2324" s="55">
        <v>-3854.49</v>
      </c>
      <c r="W2324" s="55">
        <v>0</v>
      </c>
      <c r="X2324" s="55">
        <v>-254.49</v>
      </c>
      <c r="Y2324" s="55">
        <v>0</v>
      </c>
      <c r="Z2324" s="61">
        <f t="shared" si="122"/>
        <v>-3.85449E-4</v>
      </c>
      <c r="AA2324" s="59" t="str">
        <f>HLOOKUP(F2324,'HY Financials'!$4:$4,1,0)</f>
        <v>HFT137</v>
      </c>
    </row>
    <row r="2325" spans="1:27">
      <c r="A2325" s="60" t="str">
        <f>IFERROR(VLOOKUP(J2325,'TB mapping'!A:D,4,0),0)</f>
        <v>Ignore</v>
      </c>
      <c r="B2325" s="60" t="str">
        <f>IFERROR(VLOOKUP(J2325,'TB mapping'!A:C,3,0),0)</f>
        <v>Ignore</v>
      </c>
      <c r="C2325" s="60" t="str">
        <f t="shared" si="120"/>
        <v>HFT137Ignore</v>
      </c>
      <c r="D2325" s="60" t="str">
        <f t="shared" si="121"/>
        <v>HFT137Ignore</v>
      </c>
      <c r="E2325" s="54" t="s">
        <v>790</v>
      </c>
      <c r="F2325" s="54" t="s">
        <v>1351</v>
      </c>
      <c r="G2325" s="54" t="s">
        <v>1352</v>
      </c>
      <c r="H2325" s="55">
        <v>213000</v>
      </c>
      <c r="I2325" s="54" t="s">
        <v>819</v>
      </c>
      <c r="J2325" s="55">
        <v>213500</v>
      </c>
      <c r="K2325" s="55">
        <v>0</v>
      </c>
      <c r="L2325" s="54" t="s">
        <v>821</v>
      </c>
      <c r="M2325" s="54" t="s">
        <v>793</v>
      </c>
      <c r="N2325" s="55">
        <v>0</v>
      </c>
      <c r="O2325" s="55">
        <v>60773.120000000003</v>
      </c>
      <c r="P2325" s="55">
        <v>0</v>
      </c>
      <c r="Q2325" s="55">
        <v>3134.38</v>
      </c>
      <c r="R2325" s="55">
        <v>0</v>
      </c>
      <c r="S2325" s="55">
        <v>63907.5</v>
      </c>
      <c r="T2325" s="55">
        <v>0</v>
      </c>
      <c r="U2325" s="55">
        <v>60773.120000000003</v>
      </c>
      <c r="V2325" s="55">
        <v>0</v>
      </c>
      <c r="W2325" s="55">
        <v>3134.38</v>
      </c>
      <c r="X2325" s="55">
        <v>0</v>
      </c>
      <c r="Y2325" s="55">
        <v>63907.5</v>
      </c>
      <c r="Z2325" s="61">
        <f t="shared" si="122"/>
        <v>3.1343800000000003E-4</v>
      </c>
      <c r="AA2325" s="59" t="str">
        <f>HLOOKUP(F2325,'HY Financials'!$4:$4,1,0)</f>
        <v>HFT137</v>
      </c>
    </row>
    <row r="2326" spans="1:27">
      <c r="A2326" s="60" t="str">
        <f>IFERROR(VLOOKUP(J2326,'TB mapping'!A:D,4,0),0)</f>
        <v>Ignore</v>
      </c>
      <c r="B2326" s="60" t="str">
        <f>IFERROR(VLOOKUP(J2326,'TB mapping'!A:C,3,0),0)</f>
        <v>Ignore</v>
      </c>
      <c r="C2326" s="60" t="str">
        <f t="shared" si="120"/>
        <v>HFT137Ignore</v>
      </c>
      <c r="D2326" s="60" t="str">
        <f t="shared" si="121"/>
        <v>HFT137Ignore</v>
      </c>
      <c r="E2326" s="54" t="s">
        <v>790</v>
      </c>
      <c r="F2326" s="54" t="s">
        <v>1351</v>
      </c>
      <c r="G2326" s="54" t="s">
        <v>1352</v>
      </c>
      <c r="H2326" s="55">
        <v>213000</v>
      </c>
      <c r="I2326" s="54" t="s">
        <v>819</v>
      </c>
      <c r="J2326" s="55">
        <v>213504</v>
      </c>
      <c r="K2326" s="55">
        <v>0</v>
      </c>
      <c r="L2326" s="54" t="s">
        <v>822</v>
      </c>
      <c r="M2326" s="54" t="s">
        <v>793</v>
      </c>
      <c r="N2326" s="55">
        <v>0</v>
      </c>
      <c r="O2326" s="55">
        <v>6316.59</v>
      </c>
      <c r="P2326" s="55">
        <v>0</v>
      </c>
      <c r="Q2326" s="55">
        <v>0</v>
      </c>
      <c r="R2326" s="55">
        <v>0</v>
      </c>
      <c r="S2326" s="55">
        <v>6316.59</v>
      </c>
      <c r="T2326" s="55">
        <v>0</v>
      </c>
      <c r="U2326" s="55">
        <v>6316.59</v>
      </c>
      <c r="V2326" s="55">
        <v>0</v>
      </c>
      <c r="W2326" s="55">
        <v>0</v>
      </c>
      <c r="X2326" s="55">
        <v>0</v>
      </c>
      <c r="Y2326" s="55">
        <v>6316.59</v>
      </c>
      <c r="Z2326" s="61">
        <f t="shared" si="122"/>
        <v>0</v>
      </c>
      <c r="AA2326" s="59" t="str">
        <f>HLOOKUP(F2326,'HY Financials'!$4:$4,1,0)</f>
        <v>HFT137</v>
      </c>
    </row>
    <row r="2327" spans="1:27">
      <c r="A2327" s="60" t="str">
        <f>IFERROR(VLOOKUP(J2327,'TB mapping'!A:D,4,0),0)</f>
        <v>Ignore</v>
      </c>
      <c r="B2327" s="60" t="str">
        <f>IFERROR(VLOOKUP(J2327,'TB mapping'!A:C,3,0),0)</f>
        <v>Ignore</v>
      </c>
      <c r="C2327" s="60" t="str">
        <f t="shared" si="120"/>
        <v>HFT137Ignore</v>
      </c>
      <c r="D2327" s="60" t="str">
        <f t="shared" si="121"/>
        <v>HFT137Ignore</v>
      </c>
      <c r="E2327" s="54" t="s">
        <v>790</v>
      </c>
      <c r="F2327" s="54" t="s">
        <v>1351</v>
      </c>
      <c r="G2327" s="54" t="s">
        <v>1352</v>
      </c>
      <c r="H2327" s="55">
        <v>301000</v>
      </c>
      <c r="I2327" s="54" t="s">
        <v>823</v>
      </c>
      <c r="J2327" s="55">
        <v>310000</v>
      </c>
      <c r="K2327" s="55">
        <v>0</v>
      </c>
      <c r="L2327" s="54" t="s">
        <v>824</v>
      </c>
      <c r="M2327" s="54" t="s">
        <v>793</v>
      </c>
      <c r="N2327" s="55">
        <v>0</v>
      </c>
      <c r="O2327" s="55">
        <v>587358824.61000001</v>
      </c>
      <c r="P2327" s="55">
        <v>0</v>
      </c>
      <c r="Q2327" s="55">
        <v>0</v>
      </c>
      <c r="R2327" s="55">
        <v>0</v>
      </c>
      <c r="S2327" s="55">
        <v>587358824.61000001</v>
      </c>
      <c r="T2327" s="55">
        <v>0</v>
      </c>
      <c r="U2327" s="55">
        <v>587358824.61000001</v>
      </c>
      <c r="V2327" s="55">
        <v>0</v>
      </c>
      <c r="W2327" s="55">
        <v>0</v>
      </c>
      <c r="X2327" s="55">
        <v>0</v>
      </c>
      <c r="Y2327" s="55">
        <v>587358824.61000001</v>
      </c>
      <c r="Z2327" s="61">
        <f t="shared" si="122"/>
        <v>58.735882461000003</v>
      </c>
      <c r="AA2327" s="59" t="str">
        <f>HLOOKUP(F2327,'HY Financials'!$4:$4,1,0)</f>
        <v>HFT137</v>
      </c>
    </row>
    <row r="2328" spans="1:27">
      <c r="A2328" s="60" t="str">
        <f>IFERROR(VLOOKUP(J2328,'TB mapping'!A:D,4,0),0)</f>
        <v>Ignore</v>
      </c>
      <c r="B2328" s="60" t="str">
        <f>IFERROR(VLOOKUP(J2328,'TB mapping'!A:C,3,0),0)</f>
        <v>Ignore</v>
      </c>
      <c r="C2328" s="60" t="str">
        <f t="shared" si="120"/>
        <v>HFT137Ignore</v>
      </c>
      <c r="D2328" s="60" t="str">
        <f t="shared" si="121"/>
        <v>HFT137Ignore</v>
      </c>
      <c r="E2328" s="54" t="s">
        <v>790</v>
      </c>
      <c r="F2328" s="54" t="s">
        <v>1351</v>
      </c>
      <c r="G2328" s="54" t="s">
        <v>1352</v>
      </c>
      <c r="H2328" s="55">
        <v>303000</v>
      </c>
      <c r="I2328" s="54" t="s">
        <v>825</v>
      </c>
      <c r="J2328" s="55">
        <v>390000</v>
      </c>
      <c r="K2328" s="55">
        <v>0</v>
      </c>
      <c r="L2328" s="54" t="s">
        <v>827</v>
      </c>
      <c r="M2328" s="54" t="s">
        <v>793</v>
      </c>
      <c r="N2328" s="55">
        <v>0</v>
      </c>
      <c r="O2328" s="55">
        <v>114471607.8</v>
      </c>
      <c r="P2328" s="55">
        <v>0</v>
      </c>
      <c r="Q2328" s="55">
        <v>0</v>
      </c>
      <c r="R2328" s="55">
        <v>0</v>
      </c>
      <c r="S2328" s="55">
        <v>114471607.8</v>
      </c>
      <c r="T2328" s="55">
        <v>0</v>
      </c>
      <c r="U2328" s="55">
        <v>114471607.8</v>
      </c>
      <c r="V2328" s="55">
        <v>0</v>
      </c>
      <c r="W2328" s="55">
        <v>0</v>
      </c>
      <c r="X2328" s="55">
        <v>0</v>
      </c>
      <c r="Y2328" s="55">
        <v>114471607.8</v>
      </c>
      <c r="Z2328" s="61">
        <f t="shared" si="122"/>
        <v>0</v>
      </c>
      <c r="AA2328" s="59" t="str">
        <f>HLOOKUP(F2328,'HY Financials'!$4:$4,1,0)</f>
        <v>HFT137</v>
      </c>
    </row>
    <row r="2329" spans="1:27">
      <c r="A2329" s="60" t="str">
        <f>IFERROR(VLOOKUP(J2329,'TB mapping'!A:D,4,0),0)</f>
        <v>Ignore</v>
      </c>
      <c r="B2329" s="60" t="str">
        <f>IFERROR(VLOOKUP(J2329,'TB mapping'!A:C,3,0),0)</f>
        <v>Ignore</v>
      </c>
      <c r="C2329" s="60" t="str">
        <f t="shared" si="120"/>
        <v>HFT137Ignore</v>
      </c>
      <c r="D2329" s="60" t="str">
        <f t="shared" si="121"/>
        <v>HFT137Ignore</v>
      </c>
      <c r="E2329" s="54" t="s">
        <v>790</v>
      </c>
      <c r="F2329" s="54" t="s">
        <v>1351</v>
      </c>
      <c r="G2329" s="54" t="s">
        <v>1352</v>
      </c>
      <c r="H2329" s="55">
        <v>303000</v>
      </c>
      <c r="I2329" s="54" t="s">
        <v>825</v>
      </c>
      <c r="J2329" s="55">
        <v>390405</v>
      </c>
      <c r="K2329" s="55">
        <v>0</v>
      </c>
      <c r="L2329" s="54" t="s">
        <v>828</v>
      </c>
      <c r="M2329" s="54" t="s">
        <v>793</v>
      </c>
      <c r="N2329" s="55">
        <v>-2612310.1</v>
      </c>
      <c r="O2329" s="55">
        <v>0</v>
      </c>
      <c r="P2329" s="55">
        <v>0</v>
      </c>
      <c r="Q2329" s="55">
        <v>0</v>
      </c>
      <c r="R2329" s="55">
        <v>-2612310.1</v>
      </c>
      <c r="S2329" s="55">
        <v>0</v>
      </c>
      <c r="T2329" s="55">
        <v>-2612310.1</v>
      </c>
      <c r="U2329" s="55">
        <v>0</v>
      </c>
      <c r="V2329" s="55">
        <v>0</v>
      </c>
      <c r="W2329" s="55">
        <v>0</v>
      </c>
      <c r="X2329" s="55">
        <v>-2612310.1</v>
      </c>
      <c r="Y2329" s="55">
        <v>0</v>
      </c>
      <c r="Z2329" s="61">
        <f t="shared" si="122"/>
        <v>0</v>
      </c>
      <c r="AA2329" s="59" t="str">
        <f>HLOOKUP(F2329,'HY Financials'!$4:$4,1,0)</f>
        <v>HFT137</v>
      </c>
    </row>
    <row r="2330" spans="1:27">
      <c r="A2330" s="60" t="str">
        <f>IFERROR(VLOOKUP(J2330,'TB mapping'!A:D,4,0),0)</f>
        <v>Ignore</v>
      </c>
      <c r="B2330" s="60" t="str">
        <f>IFERROR(VLOOKUP(J2330,'TB mapping'!A:C,3,0),0)</f>
        <v>Ignore</v>
      </c>
      <c r="C2330" s="60" t="str">
        <f t="shared" si="120"/>
        <v>HFT137Ignore</v>
      </c>
      <c r="D2330" s="60" t="str">
        <f t="shared" si="121"/>
        <v>HFT137Ignore</v>
      </c>
      <c r="E2330" s="54" t="s">
        <v>790</v>
      </c>
      <c r="F2330" s="54" t="s">
        <v>1351</v>
      </c>
      <c r="G2330" s="54" t="s">
        <v>1352</v>
      </c>
      <c r="H2330" s="55">
        <v>303000</v>
      </c>
      <c r="I2330" s="54" t="s">
        <v>825</v>
      </c>
      <c r="J2330" s="55">
        <v>390407</v>
      </c>
      <c r="K2330" s="55">
        <v>0</v>
      </c>
      <c r="L2330" s="54" t="s">
        <v>829</v>
      </c>
      <c r="M2330" s="54" t="s">
        <v>793</v>
      </c>
      <c r="N2330" s="55">
        <v>0</v>
      </c>
      <c r="O2330" s="55">
        <v>5.81</v>
      </c>
      <c r="P2330" s="55">
        <v>0</v>
      </c>
      <c r="Q2330" s="55">
        <v>0</v>
      </c>
      <c r="R2330" s="55">
        <v>0</v>
      </c>
      <c r="S2330" s="55">
        <v>5.81</v>
      </c>
      <c r="T2330" s="55">
        <v>0</v>
      </c>
      <c r="U2330" s="55">
        <v>5.81</v>
      </c>
      <c r="V2330" s="55">
        <v>0</v>
      </c>
      <c r="W2330" s="55">
        <v>0</v>
      </c>
      <c r="X2330" s="55">
        <v>0</v>
      </c>
      <c r="Y2330" s="55">
        <v>5.81</v>
      </c>
      <c r="Z2330" s="61">
        <f t="shared" si="122"/>
        <v>0</v>
      </c>
      <c r="AA2330" s="59" t="str">
        <f>HLOOKUP(F2330,'HY Financials'!$4:$4,1,0)</f>
        <v>HFT137</v>
      </c>
    </row>
    <row r="2331" spans="1:27">
      <c r="A2331" s="60" t="str">
        <f>IFERROR(VLOOKUP(J2331,'TB mapping'!A:D,4,0),0)</f>
        <v>Ignore</v>
      </c>
      <c r="B2331" s="60" t="str">
        <f>IFERROR(VLOOKUP(J2331,'TB mapping'!A:C,3,0),0)</f>
        <v>Ignore</v>
      </c>
      <c r="C2331" s="60" t="str">
        <f t="shared" si="120"/>
        <v>HFT137Ignore</v>
      </c>
      <c r="D2331" s="60" t="str">
        <f t="shared" si="121"/>
        <v>HFT137Ignore</v>
      </c>
      <c r="E2331" s="54" t="s">
        <v>790</v>
      </c>
      <c r="F2331" s="54" t="s">
        <v>1351</v>
      </c>
      <c r="G2331" s="54" t="s">
        <v>1352</v>
      </c>
      <c r="H2331" s="55">
        <v>303000</v>
      </c>
      <c r="I2331" s="54" t="s">
        <v>825</v>
      </c>
      <c r="J2331" s="55">
        <v>390409</v>
      </c>
      <c r="K2331" s="55">
        <v>0</v>
      </c>
      <c r="L2331" s="54" t="s">
        <v>830</v>
      </c>
      <c r="M2331" s="54" t="s">
        <v>793</v>
      </c>
      <c r="N2331" s="55">
        <v>-5.81</v>
      </c>
      <c r="O2331" s="55">
        <v>0</v>
      </c>
      <c r="P2331" s="55">
        <v>0</v>
      </c>
      <c r="Q2331" s="55">
        <v>0</v>
      </c>
      <c r="R2331" s="55">
        <v>-5.81</v>
      </c>
      <c r="S2331" s="55">
        <v>0</v>
      </c>
      <c r="T2331" s="55">
        <v>-5.81</v>
      </c>
      <c r="U2331" s="55">
        <v>0</v>
      </c>
      <c r="V2331" s="55">
        <v>0</v>
      </c>
      <c r="W2331" s="55">
        <v>0</v>
      </c>
      <c r="X2331" s="55">
        <v>-5.81</v>
      </c>
      <c r="Y2331" s="55">
        <v>0</v>
      </c>
      <c r="Z2331" s="61">
        <f t="shared" si="122"/>
        <v>0</v>
      </c>
      <c r="AA2331" s="59" t="str">
        <f>HLOOKUP(F2331,'HY Financials'!$4:$4,1,0)</f>
        <v>HFT137</v>
      </c>
    </row>
    <row r="2332" spans="1:27">
      <c r="A2332" s="60" t="str">
        <f>IFERROR(VLOOKUP(J2332,'TB mapping'!A:D,4,0),0)</f>
        <v>Ignore</v>
      </c>
      <c r="B2332" s="60" t="str">
        <f>IFERROR(VLOOKUP(J2332,'TB mapping'!A:C,3,0),0)</f>
        <v>Ignore</v>
      </c>
      <c r="C2332" s="60" t="str">
        <f t="shared" si="120"/>
        <v>HFT137Ignore</v>
      </c>
      <c r="D2332" s="60" t="str">
        <f t="shared" si="121"/>
        <v>HFT137Ignore</v>
      </c>
      <c r="E2332" s="54" t="s">
        <v>790</v>
      </c>
      <c r="F2332" s="54" t="s">
        <v>1351</v>
      </c>
      <c r="G2332" s="54" t="s">
        <v>1352</v>
      </c>
      <c r="H2332" s="55">
        <v>303000</v>
      </c>
      <c r="I2332" s="54" t="s">
        <v>825</v>
      </c>
      <c r="J2332" s="55">
        <v>390445</v>
      </c>
      <c r="K2332" s="55">
        <v>0</v>
      </c>
      <c r="L2332" s="54" t="s">
        <v>881</v>
      </c>
      <c r="M2332" s="54" t="s">
        <v>793</v>
      </c>
      <c r="N2332" s="55">
        <v>-7.19</v>
      </c>
      <c r="O2332" s="55">
        <v>0</v>
      </c>
      <c r="P2332" s="55">
        <v>0</v>
      </c>
      <c r="Q2332" s="55">
        <v>0</v>
      </c>
      <c r="R2332" s="55">
        <v>-7.19</v>
      </c>
      <c r="S2332" s="55">
        <v>0</v>
      </c>
      <c r="T2332" s="55">
        <v>-7.19</v>
      </c>
      <c r="U2332" s="55">
        <v>0</v>
      </c>
      <c r="V2332" s="55">
        <v>0</v>
      </c>
      <c r="W2332" s="55">
        <v>0</v>
      </c>
      <c r="X2332" s="55">
        <v>-7.19</v>
      </c>
      <c r="Y2332" s="55">
        <v>0</v>
      </c>
      <c r="Z2332" s="61">
        <f t="shared" si="122"/>
        <v>0</v>
      </c>
      <c r="AA2332" s="59" t="str">
        <f>HLOOKUP(F2332,'HY Financials'!$4:$4,1,0)</f>
        <v>HFT137</v>
      </c>
    </row>
    <row r="2333" spans="1:27">
      <c r="A2333" s="60" t="str">
        <f>IFERROR(VLOOKUP(J2333,'TB mapping'!A:D,4,0),0)</f>
        <v>Ignore</v>
      </c>
      <c r="B2333" s="60" t="str">
        <f>IFERROR(VLOOKUP(J2333,'TB mapping'!A:C,3,0),0)</f>
        <v>Ignore</v>
      </c>
      <c r="C2333" s="60" t="str">
        <f t="shared" si="120"/>
        <v>HFT137Ignore</v>
      </c>
      <c r="D2333" s="60" t="str">
        <f t="shared" si="121"/>
        <v>HFT137Ignore</v>
      </c>
      <c r="E2333" s="54" t="s">
        <v>790</v>
      </c>
      <c r="F2333" s="54" t="s">
        <v>1351</v>
      </c>
      <c r="G2333" s="54" t="s">
        <v>1352</v>
      </c>
      <c r="H2333" s="55">
        <v>303000</v>
      </c>
      <c r="I2333" s="54" t="s">
        <v>825</v>
      </c>
      <c r="J2333" s="55">
        <v>390446</v>
      </c>
      <c r="K2333" s="55">
        <v>0</v>
      </c>
      <c r="L2333" s="54" t="s">
        <v>1066</v>
      </c>
      <c r="M2333" s="54" t="s">
        <v>793</v>
      </c>
      <c r="N2333" s="55">
        <v>0</v>
      </c>
      <c r="O2333" s="55">
        <v>7.19</v>
      </c>
      <c r="P2333" s="55">
        <v>0</v>
      </c>
      <c r="Q2333" s="55">
        <v>0</v>
      </c>
      <c r="R2333" s="55">
        <v>0</v>
      </c>
      <c r="S2333" s="55">
        <v>7.19</v>
      </c>
      <c r="T2333" s="55">
        <v>0</v>
      </c>
      <c r="U2333" s="55">
        <v>7.19</v>
      </c>
      <c r="V2333" s="55">
        <v>0</v>
      </c>
      <c r="W2333" s="55">
        <v>0</v>
      </c>
      <c r="X2333" s="55">
        <v>0</v>
      </c>
      <c r="Y2333" s="55">
        <v>7.19</v>
      </c>
      <c r="Z2333" s="61">
        <f t="shared" si="122"/>
        <v>0</v>
      </c>
      <c r="AA2333" s="59" t="str">
        <f>HLOOKUP(F2333,'HY Financials'!$4:$4,1,0)</f>
        <v>HFT137</v>
      </c>
    </row>
    <row r="2334" spans="1:27">
      <c r="A2334" s="60">
        <f>IFERROR(VLOOKUP(J2334,'TB mapping'!A:D,4,0),0)</f>
        <v>0</v>
      </c>
      <c r="B2334" s="60">
        <f>IFERROR(VLOOKUP(J2334,'TB mapping'!A:C,3,0),0)</f>
        <v>5.3</v>
      </c>
      <c r="C2334" s="60" t="str">
        <f t="shared" si="120"/>
        <v>HFT1370</v>
      </c>
      <c r="D2334" s="60" t="str">
        <f t="shared" si="121"/>
        <v>HFT1375.3</v>
      </c>
      <c r="E2334" s="54" t="s">
        <v>790</v>
      </c>
      <c r="F2334" s="54" t="s">
        <v>1351</v>
      </c>
      <c r="G2334" s="54" t="s">
        <v>1352</v>
      </c>
      <c r="H2334" s="55">
        <v>410000</v>
      </c>
      <c r="I2334" s="54" t="s">
        <v>931</v>
      </c>
      <c r="J2334" s="55">
        <v>412120</v>
      </c>
      <c r="K2334" s="55">
        <v>0</v>
      </c>
      <c r="L2334" s="54" t="s">
        <v>932</v>
      </c>
      <c r="M2334" s="54" t="s">
        <v>793</v>
      </c>
      <c r="N2334" s="55">
        <v>0</v>
      </c>
      <c r="O2334" s="55">
        <v>0</v>
      </c>
      <c r="P2334" s="55">
        <v>0</v>
      </c>
      <c r="Q2334" s="55">
        <v>1512300</v>
      </c>
      <c r="R2334" s="55">
        <v>0</v>
      </c>
      <c r="S2334" s="55">
        <v>1512300</v>
      </c>
      <c r="T2334" s="55">
        <v>0</v>
      </c>
      <c r="U2334" s="55">
        <v>0</v>
      </c>
      <c r="V2334" s="55">
        <v>0</v>
      </c>
      <c r="W2334" s="55">
        <v>1512300</v>
      </c>
      <c r="X2334" s="55">
        <v>0</v>
      </c>
      <c r="Y2334" s="55">
        <v>1512300</v>
      </c>
      <c r="Z2334" s="61">
        <f t="shared" si="122"/>
        <v>0.15123</v>
      </c>
      <c r="AA2334" s="59" t="str">
        <f>HLOOKUP(F2334,'HY Financials'!$4:$4,1,0)</f>
        <v>HFT137</v>
      </c>
    </row>
    <row r="2335" spans="1:27">
      <c r="A2335" s="60">
        <f>IFERROR(VLOOKUP(J2335,'TB mapping'!A:D,4,0),0)</f>
        <v>0</v>
      </c>
      <c r="B2335" s="60" t="str">
        <f>IFERROR(VLOOKUP(J2335,'TB mapping'!A:C,3,0),0)</f>
        <v>ignore</v>
      </c>
      <c r="C2335" s="60" t="str">
        <f t="shared" si="120"/>
        <v>HFT1370</v>
      </c>
      <c r="D2335" s="60" t="str">
        <f t="shared" si="121"/>
        <v>HFT137ignore</v>
      </c>
      <c r="E2335" s="54" t="s">
        <v>790</v>
      </c>
      <c r="F2335" s="54" t="s">
        <v>1351</v>
      </c>
      <c r="G2335" s="54" t="s">
        <v>1352</v>
      </c>
      <c r="H2335" s="55">
        <v>430000</v>
      </c>
      <c r="I2335" s="54" t="s">
        <v>831</v>
      </c>
      <c r="J2335" s="55">
        <v>432110</v>
      </c>
      <c r="K2335" s="55">
        <v>0</v>
      </c>
      <c r="L2335" s="54" t="s">
        <v>1155</v>
      </c>
      <c r="M2335" s="54" t="s">
        <v>793</v>
      </c>
      <c r="N2335" s="55">
        <v>0</v>
      </c>
      <c r="O2335" s="55">
        <v>10484.76</v>
      </c>
      <c r="P2335" s="55">
        <v>-10484.76</v>
      </c>
      <c r="Q2335" s="55">
        <v>0</v>
      </c>
      <c r="R2335" s="55">
        <v>0</v>
      </c>
      <c r="S2335" s="55">
        <v>0</v>
      </c>
      <c r="T2335" s="55">
        <v>0</v>
      </c>
      <c r="U2335" s="55">
        <v>10484.76</v>
      </c>
      <c r="V2335" s="55">
        <v>-10484.76</v>
      </c>
      <c r="W2335" s="55">
        <v>0</v>
      </c>
      <c r="X2335" s="55">
        <v>0</v>
      </c>
      <c r="Y2335" s="55">
        <v>0</v>
      </c>
      <c r="Z2335" s="61">
        <f t="shared" si="122"/>
        <v>-1.048476E-3</v>
      </c>
      <c r="AA2335" s="59" t="str">
        <f>HLOOKUP(F2335,'HY Financials'!$4:$4,1,0)</f>
        <v>HFT137</v>
      </c>
    </row>
    <row r="2336" spans="1:27">
      <c r="A2336" s="60">
        <f>IFERROR(VLOOKUP(J2336,'TB mapping'!A:D,4,0),0)</f>
        <v>0</v>
      </c>
      <c r="B2336" s="60" t="str">
        <f>IFERROR(VLOOKUP(J2336,'TB mapping'!A:C,3,0),0)</f>
        <v>ignore</v>
      </c>
      <c r="C2336" s="60" t="str">
        <f t="shared" si="120"/>
        <v>HFT1370</v>
      </c>
      <c r="D2336" s="60" t="str">
        <f t="shared" si="121"/>
        <v>HFT137ignore</v>
      </c>
      <c r="E2336" s="54" t="s">
        <v>790</v>
      </c>
      <c r="F2336" s="54" t="s">
        <v>1351</v>
      </c>
      <c r="G2336" s="54" t="s">
        <v>1352</v>
      </c>
      <c r="H2336" s="55">
        <v>430000</v>
      </c>
      <c r="I2336" s="54" t="s">
        <v>831</v>
      </c>
      <c r="J2336" s="55">
        <v>432120</v>
      </c>
      <c r="K2336" s="55">
        <v>0</v>
      </c>
      <c r="L2336" s="54" t="s">
        <v>832</v>
      </c>
      <c r="M2336" s="54" t="s">
        <v>793</v>
      </c>
      <c r="N2336" s="55">
        <v>0</v>
      </c>
      <c r="O2336" s="55">
        <v>4781646.67</v>
      </c>
      <c r="P2336" s="55">
        <v>-5997644.6399999997</v>
      </c>
      <c r="Q2336" s="55">
        <v>0</v>
      </c>
      <c r="R2336" s="55">
        <v>-1215997.97</v>
      </c>
      <c r="S2336" s="55">
        <v>0</v>
      </c>
      <c r="T2336" s="55">
        <v>0</v>
      </c>
      <c r="U2336" s="55">
        <v>4781646.67</v>
      </c>
      <c r="V2336" s="55">
        <v>-5997644.6399999997</v>
      </c>
      <c r="W2336" s="55">
        <v>0</v>
      </c>
      <c r="X2336" s="55">
        <v>-1215997.97</v>
      </c>
      <c r="Y2336" s="55">
        <v>0</v>
      </c>
      <c r="Z2336" s="61">
        <f t="shared" si="122"/>
        <v>-0.59976446399999994</v>
      </c>
      <c r="AA2336" s="59" t="str">
        <f>HLOOKUP(F2336,'HY Financials'!$4:$4,1,0)</f>
        <v>HFT137</v>
      </c>
    </row>
    <row r="2337" spans="1:30">
      <c r="A2337" s="60">
        <f>IFERROR(VLOOKUP(J2337,'TB mapping'!A:D,4,0),0)</f>
        <v>0</v>
      </c>
      <c r="B2337" s="60" t="str">
        <f>IFERROR(VLOOKUP(J2337,'TB mapping'!A:C,3,0),0)</f>
        <v>ignore</v>
      </c>
      <c r="C2337" s="60" t="str">
        <f t="shared" si="120"/>
        <v>HFT1370</v>
      </c>
      <c r="D2337" s="60" t="str">
        <f t="shared" si="121"/>
        <v>HFT137ignore</v>
      </c>
      <c r="E2337" s="54" t="s">
        <v>790</v>
      </c>
      <c r="F2337" s="54" t="s">
        <v>1351</v>
      </c>
      <c r="G2337" s="54" t="s">
        <v>1352</v>
      </c>
      <c r="H2337" s="55">
        <v>430000</v>
      </c>
      <c r="I2337" s="54" t="s">
        <v>831</v>
      </c>
      <c r="J2337" s="55">
        <v>432135</v>
      </c>
      <c r="K2337" s="55">
        <v>0</v>
      </c>
      <c r="L2337" s="54" t="s">
        <v>936</v>
      </c>
      <c r="M2337" s="54" t="s">
        <v>793</v>
      </c>
      <c r="N2337" s="55">
        <v>-918721</v>
      </c>
      <c r="O2337" s="55">
        <v>0</v>
      </c>
      <c r="P2337" s="55">
        <v>0</v>
      </c>
      <c r="Q2337" s="55">
        <v>918721</v>
      </c>
      <c r="R2337" s="55">
        <v>0</v>
      </c>
      <c r="S2337" s="55">
        <v>0</v>
      </c>
      <c r="T2337" s="55">
        <v>-918721</v>
      </c>
      <c r="U2337" s="55">
        <v>0</v>
      </c>
      <c r="V2337" s="55">
        <v>0</v>
      </c>
      <c r="W2337" s="55">
        <v>918721</v>
      </c>
      <c r="X2337" s="55">
        <v>0</v>
      </c>
      <c r="Y2337" s="55">
        <v>0</v>
      </c>
      <c r="Z2337" s="61">
        <f t="shared" si="122"/>
        <v>9.1872099999999998E-2</v>
      </c>
      <c r="AA2337" s="59" t="str">
        <f>HLOOKUP(F2337,'HY Financials'!$4:$4,1,0)</f>
        <v>HFT137</v>
      </c>
    </row>
    <row r="2338" spans="1:30">
      <c r="A2338" s="60">
        <f>IFERROR(VLOOKUP(J2338,'TB mapping'!A:D,4,0),0)</f>
        <v>0</v>
      </c>
      <c r="B2338" s="60" t="str">
        <f>IFERROR(VLOOKUP(J2338,'TB mapping'!A:C,3,0),0)</f>
        <v>ignore</v>
      </c>
      <c r="C2338" s="60" t="str">
        <f t="shared" si="120"/>
        <v>HFT1370</v>
      </c>
      <c r="D2338" s="60" t="str">
        <f t="shared" si="121"/>
        <v>HFT137ignore</v>
      </c>
      <c r="E2338" s="54" t="s">
        <v>790</v>
      </c>
      <c r="F2338" s="54" t="s">
        <v>1351</v>
      </c>
      <c r="G2338" s="54" t="s">
        <v>1352</v>
      </c>
      <c r="H2338" s="55">
        <v>430000</v>
      </c>
      <c r="I2338" s="54" t="s">
        <v>831</v>
      </c>
      <c r="J2338" s="55">
        <v>432145</v>
      </c>
      <c r="K2338" s="55">
        <v>0</v>
      </c>
      <c r="L2338" s="54" t="s">
        <v>874</v>
      </c>
      <c r="M2338" s="54" t="s">
        <v>793</v>
      </c>
      <c r="N2338" s="55">
        <v>0</v>
      </c>
      <c r="O2338" s="55">
        <v>3492525.45</v>
      </c>
      <c r="P2338" s="55">
        <v>-3345547.09</v>
      </c>
      <c r="Q2338" s="55">
        <v>0</v>
      </c>
      <c r="R2338" s="55">
        <v>0</v>
      </c>
      <c r="S2338" s="55">
        <v>146978.36000000002</v>
      </c>
      <c r="T2338" s="55">
        <v>0</v>
      </c>
      <c r="U2338" s="55">
        <v>3492525.45</v>
      </c>
      <c r="V2338" s="55">
        <v>-3345547.09</v>
      </c>
      <c r="W2338" s="55">
        <v>0</v>
      </c>
      <c r="X2338" s="55">
        <v>0</v>
      </c>
      <c r="Y2338" s="55">
        <v>146978.36000000002</v>
      </c>
      <c r="Z2338" s="61">
        <f t="shared" si="122"/>
        <v>-0.33455470900000001</v>
      </c>
      <c r="AA2338" s="59" t="str">
        <f>HLOOKUP(F2338,'HY Financials'!$4:$4,1,0)</f>
        <v>HFT137</v>
      </c>
    </row>
    <row r="2339" spans="1:30">
      <c r="A2339" s="60">
        <f>IFERROR(VLOOKUP(J2339,'TB mapping'!A:D,4,0),0)</f>
        <v>0</v>
      </c>
      <c r="B2339" s="60" t="str">
        <f>IFERROR(VLOOKUP(J2339,'TB mapping'!A:C,3,0),0)</f>
        <v>ignore</v>
      </c>
      <c r="C2339" s="60" t="str">
        <f t="shared" si="120"/>
        <v>HFT1370</v>
      </c>
      <c r="D2339" s="60" t="str">
        <f t="shared" si="121"/>
        <v>HFT137ignore</v>
      </c>
      <c r="E2339" s="54" t="s">
        <v>790</v>
      </c>
      <c r="F2339" s="54" t="s">
        <v>1351</v>
      </c>
      <c r="G2339" s="54" t="s">
        <v>1352</v>
      </c>
      <c r="H2339" s="55">
        <v>430000</v>
      </c>
      <c r="I2339" s="54" t="s">
        <v>831</v>
      </c>
      <c r="J2339" s="55">
        <v>432190</v>
      </c>
      <c r="K2339" s="55">
        <v>0</v>
      </c>
      <c r="L2339" s="54" t="s">
        <v>875</v>
      </c>
      <c r="M2339" s="54" t="s">
        <v>793</v>
      </c>
      <c r="N2339" s="55">
        <v>0</v>
      </c>
      <c r="O2339" s="55">
        <v>0</v>
      </c>
      <c r="P2339" s="55">
        <v>0</v>
      </c>
      <c r="Q2339" s="55">
        <v>13068.12</v>
      </c>
      <c r="R2339" s="55">
        <v>0</v>
      </c>
      <c r="S2339" s="55">
        <v>13068.12</v>
      </c>
      <c r="T2339" s="55">
        <v>0</v>
      </c>
      <c r="U2339" s="55">
        <v>0</v>
      </c>
      <c r="V2339" s="55">
        <v>0</v>
      </c>
      <c r="W2339" s="55">
        <v>13068.12</v>
      </c>
      <c r="X2339" s="55">
        <v>0</v>
      </c>
      <c r="Y2339" s="55">
        <v>13068.12</v>
      </c>
      <c r="Z2339" s="61">
        <f t="shared" si="122"/>
        <v>1.3068120000000001E-3</v>
      </c>
      <c r="AA2339" s="59" t="str">
        <f>HLOOKUP(F2339,'HY Financials'!$4:$4,1,0)</f>
        <v>HFT137</v>
      </c>
    </row>
    <row r="2340" spans="1:30">
      <c r="A2340" s="60">
        <f>IFERROR(VLOOKUP(J2340,'TB mapping'!A:D,4,0),0)</f>
        <v>0</v>
      </c>
      <c r="B2340" s="60">
        <f>IFERROR(VLOOKUP(J2340,'TB mapping'!A:C,3,0),0)</f>
        <v>5.2</v>
      </c>
      <c r="C2340" s="60" t="str">
        <f t="shared" si="120"/>
        <v>HFT1370</v>
      </c>
      <c r="D2340" s="60" t="str">
        <f t="shared" si="121"/>
        <v>HFT1375.2</v>
      </c>
      <c r="E2340" s="54" t="s">
        <v>790</v>
      </c>
      <c r="F2340" s="54" t="s">
        <v>1351</v>
      </c>
      <c r="G2340" s="54" t="s">
        <v>1352</v>
      </c>
      <c r="H2340" s="55">
        <v>450000</v>
      </c>
      <c r="I2340" s="54" t="s">
        <v>834</v>
      </c>
      <c r="J2340" s="55">
        <v>452110</v>
      </c>
      <c r="K2340" s="55">
        <v>0</v>
      </c>
      <c r="L2340" s="54" t="s">
        <v>1024</v>
      </c>
      <c r="M2340" s="54" t="s">
        <v>793</v>
      </c>
      <c r="N2340" s="55">
        <v>0</v>
      </c>
      <c r="O2340" s="55">
        <v>219401.52</v>
      </c>
      <c r="P2340" s="55">
        <v>0</v>
      </c>
      <c r="Q2340" s="55">
        <v>215804.76</v>
      </c>
      <c r="R2340" s="55">
        <v>0</v>
      </c>
      <c r="S2340" s="55">
        <v>435206.28</v>
      </c>
      <c r="T2340" s="55">
        <v>0</v>
      </c>
      <c r="U2340" s="55">
        <v>219401.52</v>
      </c>
      <c r="V2340" s="55">
        <v>0</v>
      </c>
      <c r="W2340" s="55">
        <v>215804.76</v>
      </c>
      <c r="X2340" s="55">
        <v>0</v>
      </c>
      <c r="Y2340" s="55">
        <v>435206.28</v>
      </c>
      <c r="Z2340" s="61">
        <f t="shared" si="122"/>
        <v>2.1580476000000001E-2</v>
      </c>
      <c r="AA2340" s="59" t="str">
        <f>HLOOKUP(F2340,'HY Financials'!$4:$4,1,0)</f>
        <v>HFT137</v>
      </c>
    </row>
    <row r="2341" spans="1:30">
      <c r="A2341" s="60">
        <f>IFERROR(VLOOKUP(J2341,'TB mapping'!A:D,4,0),0)</f>
        <v>0</v>
      </c>
      <c r="B2341" s="60">
        <f>IFERROR(VLOOKUP(J2341,'TB mapping'!A:C,3,0),0)</f>
        <v>5.2</v>
      </c>
      <c r="C2341" s="60" t="str">
        <f t="shared" si="120"/>
        <v>HFT1370</v>
      </c>
      <c r="D2341" s="60" t="str">
        <f t="shared" si="121"/>
        <v>HFT1375.2</v>
      </c>
      <c r="E2341" s="54" t="s">
        <v>790</v>
      </c>
      <c r="F2341" s="54" t="s">
        <v>1351</v>
      </c>
      <c r="G2341" s="54" t="s">
        <v>1352</v>
      </c>
      <c r="H2341" s="55">
        <v>450000</v>
      </c>
      <c r="I2341" s="54" t="s">
        <v>834</v>
      </c>
      <c r="J2341" s="55">
        <v>452120</v>
      </c>
      <c r="K2341" s="55">
        <v>0</v>
      </c>
      <c r="L2341" s="54" t="s">
        <v>835</v>
      </c>
      <c r="M2341" s="54" t="s">
        <v>793</v>
      </c>
      <c r="N2341" s="55">
        <v>0</v>
      </c>
      <c r="O2341" s="55">
        <v>16859976.75</v>
      </c>
      <c r="P2341" s="55">
        <v>0</v>
      </c>
      <c r="Q2341" s="55">
        <v>14337510.01</v>
      </c>
      <c r="R2341" s="55">
        <v>0</v>
      </c>
      <c r="S2341" s="55">
        <v>31197486.760000002</v>
      </c>
      <c r="T2341" s="55">
        <v>0</v>
      </c>
      <c r="U2341" s="55">
        <v>16859976.75</v>
      </c>
      <c r="V2341" s="55">
        <v>0</v>
      </c>
      <c r="W2341" s="55">
        <v>14337510.01</v>
      </c>
      <c r="X2341" s="55">
        <v>0</v>
      </c>
      <c r="Y2341" s="55">
        <v>31197486.760000002</v>
      </c>
      <c r="Z2341" s="61">
        <f t="shared" si="122"/>
        <v>1.4337510010000001</v>
      </c>
      <c r="AA2341" s="59" t="str">
        <f>HLOOKUP(F2341,'HY Financials'!$4:$4,1,0)</f>
        <v>HFT137</v>
      </c>
    </row>
    <row r="2342" spans="1:30">
      <c r="A2342" s="60">
        <f>IFERROR(VLOOKUP(J2342,'TB mapping'!A:D,4,0),0)</f>
        <v>0</v>
      </c>
      <c r="B2342" s="60">
        <f>IFERROR(VLOOKUP(J2342,'TB mapping'!A:C,3,0),0)</f>
        <v>5.2</v>
      </c>
      <c r="C2342" s="60" t="str">
        <f t="shared" si="120"/>
        <v>HFT1370</v>
      </c>
      <c r="D2342" s="60" t="str">
        <f t="shared" si="121"/>
        <v>HFT1375.2</v>
      </c>
      <c r="E2342" s="54" t="s">
        <v>790</v>
      </c>
      <c r="F2342" s="54" t="s">
        <v>1351</v>
      </c>
      <c r="G2342" s="54" t="s">
        <v>1352</v>
      </c>
      <c r="H2342" s="55">
        <v>450000</v>
      </c>
      <c r="I2342" s="54" t="s">
        <v>834</v>
      </c>
      <c r="J2342" s="55">
        <v>452135</v>
      </c>
      <c r="K2342" s="55">
        <v>0</v>
      </c>
      <c r="L2342" s="54" t="s">
        <v>938</v>
      </c>
      <c r="M2342" s="54" t="s">
        <v>793</v>
      </c>
      <c r="N2342" s="55">
        <v>0</v>
      </c>
      <c r="O2342" s="55">
        <v>2673875</v>
      </c>
      <c r="P2342" s="55">
        <v>0</v>
      </c>
      <c r="Q2342" s="55">
        <v>2597858.33</v>
      </c>
      <c r="R2342" s="55">
        <v>0</v>
      </c>
      <c r="S2342" s="55">
        <v>5271733.33</v>
      </c>
      <c r="T2342" s="55">
        <v>0</v>
      </c>
      <c r="U2342" s="55">
        <v>2673875</v>
      </c>
      <c r="V2342" s="55">
        <v>0</v>
      </c>
      <c r="W2342" s="55">
        <v>2597858.33</v>
      </c>
      <c r="X2342" s="55">
        <v>0</v>
      </c>
      <c r="Y2342" s="55">
        <v>5271733.33</v>
      </c>
      <c r="Z2342" s="61">
        <f t="shared" si="122"/>
        <v>0.25978583300000002</v>
      </c>
      <c r="AA2342" s="59" t="str">
        <f>HLOOKUP(F2342,'HY Financials'!$4:$4,1,0)</f>
        <v>HFT137</v>
      </c>
    </row>
    <row r="2343" spans="1:30">
      <c r="A2343" s="60">
        <f>IFERROR(VLOOKUP(J2343,'TB mapping'!A:D,4,0),0)</f>
        <v>0</v>
      </c>
      <c r="B2343" s="60">
        <f>IFERROR(VLOOKUP(J2343,'TB mapping'!A:C,3,0),0)</f>
        <v>5.2</v>
      </c>
      <c r="C2343" s="60" t="str">
        <f t="shared" si="120"/>
        <v>HFT1370</v>
      </c>
      <c r="D2343" s="60" t="str">
        <f t="shared" si="121"/>
        <v>HFT1375.2</v>
      </c>
      <c r="E2343" s="54" t="s">
        <v>790</v>
      </c>
      <c r="F2343" s="54" t="s">
        <v>1351</v>
      </c>
      <c r="G2343" s="54" t="s">
        <v>1352</v>
      </c>
      <c r="H2343" s="55">
        <v>450000</v>
      </c>
      <c r="I2343" s="54" t="s">
        <v>834</v>
      </c>
      <c r="J2343" s="55">
        <v>452145</v>
      </c>
      <c r="K2343" s="55">
        <v>0</v>
      </c>
      <c r="L2343" s="54" t="s">
        <v>876</v>
      </c>
      <c r="M2343" s="54" t="s">
        <v>793</v>
      </c>
      <c r="N2343" s="55">
        <v>0</v>
      </c>
      <c r="O2343" s="55">
        <v>7970450.7400000002</v>
      </c>
      <c r="P2343" s="55">
        <v>0</v>
      </c>
      <c r="Q2343" s="55">
        <v>7926896.0899999999</v>
      </c>
      <c r="R2343" s="55">
        <v>0</v>
      </c>
      <c r="S2343" s="55">
        <v>15897346.83</v>
      </c>
      <c r="T2343" s="55">
        <v>0</v>
      </c>
      <c r="U2343" s="55">
        <v>7970450.7400000002</v>
      </c>
      <c r="V2343" s="55">
        <v>0</v>
      </c>
      <c r="W2343" s="55">
        <v>7926896.0899999999</v>
      </c>
      <c r="X2343" s="55">
        <v>0</v>
      </c>
      <c r="Y2343" s="55">
        <v>15897346.83</v>
      </c>
      <c r="Z2343" s="61">
        <f t="shared" si="122"/>
        <v>0.79268960899999996</v>
      </c>
      <c r="AA2343" s="59" t="str">
        <f>HLOOKUP(F2343,'HY Financials'!$4:$4,1,0)</f>
        <v>HFT137</v>
      </c>
    </row>
    <row r="2344" spans="1:30">
      <c r="A2344" s="60">
        <f>IFERROR(VLOOKUP(J2344,'TB mapping'!A:D,4,0),0)</f>
        <v>0</v>
      </c>
      <c r="B2344" s="60">
        <f>IFERROR(VLOOKUP(J2344,'TB mapping'!A:C,3,0),0)</f>
        <v>5.2</v>
      </c>
      <c r="C2344" s="60" t="str">
        <f t="shared" si="120"/>
        <v>HFT1370</v>
      </c>
      <c r="D2344" s="60" t="str">
        <f t="shared" si="121"/>
        <v>HFT1375.2</v>
      </c>
      <c r="E2344" s="54" t="s">
        <v>790</v>
      </c>
      <c r="F2344" s="54" t="s">
        <v>1351</v>
      </c>
      <c r="G2344" s="54" t="s">
        <v>1352</v>
      </c>
      <c r="H2344" s="55">
        <v>450000</v>
      </c>
      <c r="I2344" s="54" t="s">
        <v>834</v>
      </c>
      <c r="J2344" s="55">
        <v>452181</v>
      </c>
      <c r="K2344" s="55">
        <v>0</v>
      </c>
      <c r="L2344" s="54" t="s">
        <v>877</v>
      </c>
      <c r="M2344" s="54" t="s">
        <v>793</v>
      </c>
      <c r="N2344" s="55">
        <v>0</v>
      </c>
      <c r="O2344" s="55">
        <v>195965.4</v>
      </c>
      <c r="P2344" s="55">
        <v>0</v>
      </c>
      <c r="Q2344" s="55">
        <v>494169.88</v>
      </c>
      <c r="R2344" s="55">
        <v>0</v>
      </c>
      <c r="S2344" s="55">
        <v>690135.28</v>
      </c>
      <c r="T2344" s="55">
        <v>0</v>
      </c>
      <c r="U2344" s="55">
        <v>195965.4</v>
      </c>
      <c r="V2344" s="55">
        <v>0</v>
      </c>
      <c r="W2344" s="55">
        <v>494169.88</v>
      </c>
      <c r="X2344" s="55">
        <v>0</v>
      </c>
      <c r="Y2344" s="55">
        <v>690135.28</v>
      </c>
      <c r="Z2344" s="61">
        <f t="shared" si="122"/>
        <v>4.9416988000000002E-2</v>
      </c>
      <c r="AA2344" s="59" t="str">
        <f>HLOOKUP(F2344,'HY Financials'!$4:$4,1,0)</f>
        <v>HFT137</v>
      </c>
    </row>
    <row r="2345" spans="1:30">
      <c r="A2345" s="60">
        <f>IFERROR(VLOOKUP(J2345,'TB mapping'!A:D,4,0),0)</f>
        <v>0</v>
      </c>
      <c r="B2345" s="60">
        <f>IFERROR(VLOOKUP(J2345,'TB mapping'!A:C,3,0),0)</f>
        <v>5.2</v>
      </c>
      <c r="C2345" s="60" t="str">
        <f t="shared" si="120"/>
        <v>HFT1370</v>
      </c>
      <c r="D2345" s="60" t="str">
        <f t="shared" si="121"/>
        <v>HFT1375.2</v>
      </c>
      <c r="E2345" s="54" t="s">
        <v>790</v>
      </c>
      <c r="F2345" s="54" t="s">
        <v>1351</v>
      </c>
      <c r="G2345" s="54" t="s">
        <v>1352</v>
      </c>
      <c r="H2345" s="55">
        <v>450000</v>
      </c>
      <c r="I2345" s="54" t="s">
        <v>834</v>
      </c>
      <c r="J2345" s="55">
        <v>452229</v>
      </c>
      <c r="K2345" s="55">
        <v>0</v>
      </c>
      <c r="L2345" s="54" t="s">
        <v>837</v>
      </c>
      <c r="M2345" s="54" t="s">
        <v>793</v>
      </c>
      <c r="N2345" s="55">
        <v>-42.39</v>
      </c>
      <c r="O2345" s="55">
        <v>0</v>
      </c>
      <c r="P2345" s="55">
        <v>0</v>
      </c>
      <c r="Q2345" s="55">
        <v>104.29</v>
      </c>
      <c r="R2345" s="55">
        <v>0</v>
      </c>
      <c r="S2345" s="55">
        <v>61.9</v>
      </c>
      <c r="T2345" s="55">
        <v>-42.39</v>
      </c>
      <c r="U2345" s="55">
        <v>0</v>
      </c>
      <c r="V2345" s="55">
        <v>0</v>
      </c>
      <c r="W2345" s="55">
        <v>104.29</v>
      </c>
      <c r="X2345" s="55">
        <v>0</v>
      </c>
      <c r="Y2345" s="55">
        <v>61.9</v>
      </c>
      <c r="Z2345" s="61">
        <f t="shared" si="122"/>
        <v>1.0429000000000001E-5</v>
      </c>
      <c r="AA2345" s="59" t="str">
        <f>HLOOKUP(F2345,'HY Financials'!$4:$4,1,0)</f>
        <v>HFT137</v>
      </c>
    </row>
    <row r="2346" spans="1:30">
      <c r="A2346" s="60">
        <f>IFERROR(VLOOKUP(J2346,'TB mapping'!A:D,4,0),0)</f>
        <v>0</v>
      </c>
      <c r="B2346" s="60">
        <f>IFERROR(VLOOKUP(J2346,'TB mapping'!A:C,3,0),0)</f>
        <v>5.2</v>
      </c>
      <c r="C2346" s="60" t="str">
        <f t="shared" si="120"/>
        <v>HFT1370</v>
      </c>
      <c r="D2346" s="60" t="str">
        <f t="shared" si="121"/>
        <v>HFT1375.2</v>
      </c>
      <c r="E2346" s="54" t="s">
        <v>790</v>
      </c>
      <c r="F2346" s="54" t="s">
        <v>1351</v>
      </c>
      <c r="G2346" s="54" t="s">
        <v>1352</v>
      </c>
      <c r="H2346" s="55">
        <v>450000</v>
      </c>
      <c r="I2346" s="54" t="s">
        <v>834</v>
      </c>
      <c r="J2346" s="55">
        <v>452230</v>
      </c>
      <c r="K2346" s="55">
        <v>0</v>
      </c>
      <c r="L2346" s="54" t="s">
        <v>838</v>
      </c>
      <c r="M2346" s="54" t="s">
        <v>793</v>
      </c>
      <c r="N2346" s="55">
        <v>0</v>
      </c>
      <c r="O2346" s="55">
        <v>135674.66</v>
      </c>
      <c r="P2346" s="55">
        <v>0</v>
      </c>
      <c r="Q2346" s="55">
        <v>104716.48</v>
      </c>
      <c r="R2346" s="55">
        <v>0</v>
      </c>
      <c r="S2346" s="55">
        <v>240391.14</v>
      </c>
      <c r="T2346" s="55">
        <v>0</v>
      </c>
      <c r="U2346" s="55">
        <v>135674.66</v>
      </c>
      <c r="V2346" s="55">
        <v>0</v>
      </c>
      <c r="W2346" s="55">
        <v>104716.48</v>
      </c>
      <c r="X2346" s="55">
        <v>0</v>
      </c>
      <c r="Y2346" s="55">
        <v>240391.14</v>
      </c>
      <c r="Z2346" s="61">
        <f t="shared" si="122"/>
        <v>1.0471648E-2</v>
      </c>
      <c r="AA2346" s="59" t="str">
        <f>HLOOKUP(F2346,'HY Financials'!$4:$4,1,0)</f>
        <v>HFT137</v>
      </c>
    </row>
    <row r="2347" spans="1:30">
      <c r="A2347" s="60">
        <f>IFERROR(VLOOKUP(J2347,'TB mapping'!A:D,4,0),0)</f>
        <v>0</v>
      </c>
      <c r="B2347" s="60">
        <f>IFERROR(VLOOKUP(J2347,'TB mapping'!A:C,3,0),0)</f>
        <v>5.2</v>
      </c>
      <c r="C2347" s="60" t="str">
        <f t="shared" si="120"/>
        <v>HFT1370</v>
      </c>
      <c r="D2347" s="60" t="str">
        <f t="shared" si="121"/>
        <v>HFT1375.2</v>
      </c>
      <c r="E2347" s="54" t="s">
        <v>790</v>
      </c>
      <c r="F2347" s="54" t="s">
        <v>1351</v>
      </c>
      <c r="G2347" s="54" t="s">
        <v>1352</v>
      </c>
      <c r="H2347" s="55">
        <v>450000</v>
      </c>
      <c r="I2347" s="54" t="s">
        <v>834</v>
      </c>
      <c r="J2347" s="55">
        <v>452247</v>
      </c>
      <c r="K2347" s="55">
        <v>0</v>
      </c>
      <c r="L2347" s="54" t="s">
        <v>1346</v>
      </c>
      <c r="M2347" s="54" t="s">
        <v>793</v>
      </c>
      <c r="N2347" s="55">
        <v>0</v>
      </c>
      <c r="O2347" s="55">
        <v>56796.75</v>
      </c>
      <c r="P2347" s="55">
        <v>0</v>
      </c>
      <c r="Q2347" s="55">
        <v>1217546.9099999999</v>
      </c>
      <c r="R2347" s="55">
        <v>0</v>
      </c>
      <c r="S2347" s="55">
        <v>1274343.6600000001</v>
      </c>
      <c r="T2347" s="55">
        <v>0</v>
      </c>
      <c r="U2347" s="55">
        <v>56796.75</v>
      </c>
      <c r="V2347" s="55">
        <v>0</v>
      </c>
      <c r="W2347" s="55">
        <v>1217546.9099999999</v>
      </c>
      <c r="X2347" s="55">
        <v>0</v>
      </c>
      <c r="Y2347" s="55">
        <v>1274343.6600000001</v>
      </c>
      <c r="Z2347" s="61">
        <f t="shared" si="122"/>
        <v>0.121754691</v>
      </c>
      <c r="AA2347" s="59" t="str">
        <f>HLOOKUP(F2347,'HY Financials'!$4:$4,1,0)</f>
        <v>HFT137</v>
      </c>
    </row>
    <row r="2348" spans="1:30">
      <c r="A2348" s="60">
        <f>IFERROR(VLOOKUP(J2348,'TB mapping'!A:D,4,0),0)</f>
        <v>0</v>
      </c>
      <c r="B2348" s="60">
        <f>IFERROR(VLOOKUP(J2348,'TB mapping'!A:C,3,0),0)</f>
        <v>5.5</v>
      </c>
      <c r="C2348" s="60" t="str">
        <f t="shared" si="120"/>
        <v>HFT1370</v>
      </c>
      <c r="D2348" s="60" t="str">
        <f t="shared" si="121"/>
        <v>HFT1375.5</v>
      </c>
      <c r="E2348" s="54" t="s">
        <v>790</v>
      </c>
      <c r="F2348" s="54" t="s">
        <v>1351</v>
      </c>
      <c r="G2348" s="54" t="s">
        <v>1352</v>
      </c>
      <c r="H2348" s="55">
        <v>460000</v>
      </c>
      <c r="I2348" s="54" t="s">
        <v>839</v>
      </c>
      <c r="J2348" s="55">
        <v>460106</v>
      </c>
      <c r="K2348" s="55">
        <v>0</v>
      </c>
      <c r="L2348" s="54" t="s">
        <v>840</v>
      </c>
      <c r="M2348" s="54" t="s">
        <v>793</v>
      </c>
      <c r="N2348" s="55">
        <v>-1.36</v>
      </c>
      <c r="O2348" s="55">
        <v>0</v>
      </c>
      <c r="P2348" s="55">
        <v>-1.71</v>
      </c>
      <c r="Q2348" s="55">
        <v>0</v>
      </c>
      <c r="R2348" s="55">
        <v>-3.07</v>
      </c>
      <c r="S2348" s="55">
        <v>0</v>
      </c>
      <c r="T2348" s="55">
        <v>-1.36</v>
      </c>
      <c r="U2348" s="55">
        <v>0</v>
      </c>
      <c r="V2348" s="55">
        <v>-1.71</v>
      </c>
      <c r="W2348" s="55">
        <v>0</v>
      </c>
      <c r="X2348" s="55">
        <v>-3.07</v>
      </c>
      <c r="Y2348" s="55">
        <v>0</v>
      </c>
      <c r="Z2348" s="61">
        <f t="shared" si="122"/>
        <v>-1.7100000000000001E-7</v>
      </c>
      <c r="AA2348" s="59" t="str">
        <f>HLOOKUP(F2348,'HY Financials'!$4:$4,1,0)</f>
        <v>HFT137</v>
      </c>
      <c r="AD2348" s="59">
        <f>+Z2348*10^7</f>
        <v>-1.7100000000000002</v>
      </c>
    </row>
    <row r="2349" spans="1:30">
      <c r="A2349" s="60">
        <f>IFERROR(VLOOKUP(J2349,'TB mapping'!A:D,4,0),0)</f>
        <v>0</v>
      </c>
      <c r="B2349" s="60">
        <f>IFERROR(VLOOKUP(J2349,'TB mapping'!A:C,3,0),0)</f>
        <v>5.5</v>
      </c>
      <c r="C2349" s="60" t="str">
        <f t="shared" si="120"/>
        <v>HFT1370</v>
      </c>
      <c r="D2349" s="60" t="str">
        <f t="shared" si="121"/>
        <v>HFT1375.5</v>
      </c>
      <c r="E2349" s="54" t="s">
        <v>790</v>
      </c>
      <c r="F2349" s="54" t="s">
        <v>1351</v>
      </c>
      <c r="G2349" s="54" t="s">
        <v>1352</v>
      </c>
      <c r="H2349" s="55">
        <v>460000</v>
      </c>
      <c r="I2349" s="54" t="s">
        <v>839</v>
      </c>
      <c r="J2349" s="55">
        <v>460108</v>
      </c>
      <c r="K2349" s="55">
        <v>0</v>
      </c>
      <c r="L2349" s="54" t="s">
        <v>841</v>
      </c>
      <c r="M2349" s="54" t="s">
        <v>793</v>
      </c>
      <c r="N2349" s="55">
        <v>0</v>
      </c>
      <c r="O2349" s="55">
        <v>1.36</v>
      </c>
      <c r="P2349" s="55">
        <v>0</v>
      </c>
      <c r="Q2349" s="55">
        <v>1.71</v>
      </c>
      <c r="R2349" s="55">
        <v>0</v>
      </c>
      <c r="S2349" s="55">
        <v>3.07</v>
      </c>
      <c r="T2349" s="55">
        <v>0</v>
      </c>
      <c r="U2349" s="55">
        <v>1.36</v>
      </c>
      <c r="V2349" s="55">
        <v>0</v>
      </c>
      <c r="W2349" s="55">
        <v>1.71</v>
      </c>
      <c r="X2349" s="55">
        <v>0</v>
      </c>
      <c r="Y2349" s="55">
        <v>3.07</v>
      </c>
      <c r="Z2349" s="61">
        <f t="shared" si="122"/>
        <v>1.7100000000000001E-7</v>
      </c>
      <c r="AA2349" s="59" t="str">
        <f>HLOOKUP(F2349,'HY Financials'!$4:$4,1,0)</f>
        <v>HFT137</v>
      </c>
      <c r="AD2349" s="59">
        <f>+Z2349*10^7</f>
        <v>1.7100000000000002</v>
      </c>
    </row>
    <row r="2350" spans="1:30">
      <c r="A2350" s="60">
        <f>IFERROR(VLOOKUP(J2350,'TB mapping'!A:D,4,0),0)</f>
        <v>0</v>
      </c>
      <c r="B2350" s="60">
        <f>IFERROR(VLOOKUP(J2350,'TB mapping'!A:C,3,0),0)</f>
        <v>5.5</v>
      </c>
      <c r="C2350" s="60" t="str">
        <f t="shared" si="120"/>
        <v>HFT1370</v>
      </c>
      <c r="D2350" s="60" t="str">
        <f t="shared" si="121"/>
        <v>HFT1375.5</v>
      </c>
      <c r="E2350" s="54" t="s">
        <v>790</v>
      </c>
      <c r="F2350" s="54" t="s">
        <v>1351</v>
      </c>
      <c r="G2350" s="54" t="s">
        <v>1352</v>
      </c>
      <c r="H2350" s="55">
        <v>460000</v>
      </c>
      <c r="I2350" s="54" t="s">
        <v>839</v>
      </c>
      <c r="J2350" s="55">
        <v>460143</v>
      </c>
      <c r="K2350" s="55">
        <v>0</v>
      </c>
      <c r="L2350" s="54" t="s">
        <v>1002</v>
      </c>
      <c r="M2350" s="54" t="s">
        <v>793</v>
      </c>
      <c r="N2350" s="55">
        <v>0</v>
      </c>
      <c r="O2350" s="55">
        <v>0.34</v>
      </c>
      <c r="P2350" s="55">
        <v>0</v>
      </c>
      <c r="Q2350" s="55">
        <v>1.47</v>
      </c>
      <c r="R2350" s="55">
        <v>0</v>
      </c>
      <c r="S2350" s="55">
        <v>1.81</v>
      </c>
      <c r="T2350" s="55">
        <v>0</v>
      </c>
      <c r="U2350" s="55">
        <v>0.34</v>
      </c>
      <c r="V2350" s="55">
        <v>0</v>
      </c>
      <c r="W2350" s="55">
        <v>1.47</v>
      </c>
      <c r="X2350" s="55">
        <v>0</v>
      </c>
      <c r="Y2350" s="55">
        <v>1.81</v>
      </c>
      <c r="Z2350" s="61">
        <f t="shared" si="122"/>
        <v>1.4700000000000001E-7</v>
      </c>
      <c r="AA2350" s="59" t="str">
        <f>HLOOKUP(F2350,'HY Financials'!$4:$4,1,0)</f>
        <v>HFT137</v>
      </c>
      <c r="AB2350" s="59">
        <f t="shared" ref="AB2350:AB2356" si="123">SUMIF(AA:AA,AA2350,Z:Z)</f>
        <v>58.735882460999996</v>
      </c>
      <c r="AD2350" s="59">
        <f>+Z2350*10^7</f>
        <v>1.47</v>
      </c>
    </row>
    <row r="2351" spans="1:30">
      <c r="A2351" s="60">
        <f>IFERROR(VLOOKUP(J2351,'TB mapping'!A:D,4,0),0)</f>
        <v>0</v>
      </c>
      <c r="B2351" s="60">
        <f>IFERROR(VLOOKUP(J2351,'TB mapping'!A:C,3,0),0)</f>
        <v>5.5</v>
      </c>
      <c r="C2351" s="60" t="str">
        <f t="shared" si="120"/>
        <v>HFT1370</v>
      </c>
      <c r="D2351" s="60" t="str">
        <f t="shared" si="121"/>
        <v>HFT1375.5</v>
      </c>
      <c r="E2351" s="54" t="s">
        <v>790</v>
      </c>
      <c r="F2351" s="54" t="s">
        <v>1351</v>
      </c>
      <c r="G2351" s="54" t="s">
        <v>1352</v>
      </c>
      <c r="H2351" s="55">
        <v>460000</v>
      </c>
      <c r="I2351" s="54" t="s">
        <v>839</v>
      </c>
      <c r="J2351" s="55">
        <v>460144</v>
      </c>
      <c r="K2351" s="55">
        <v>0</v>
      </c>
      <c r="L2351" s="54" t="s">
        <v>1067</v>
      </c>
      <c r="M2351" s="54" t="s">
        <v>793</v>
      </c>
      <c r="N2351" s="55">
        <v>-0.34</v>
      </c>
      <c r="O2351" s="55">
        <v>0</v>
      </c>
      <c r="P2351" s="55">
        <v>-1.47</v>
      </c>
      <c r="Q2351" s="55">
        <v>0</v>
      </c>
      <c r="R2351" s="55">
        <v>-1.81</v>
      </c>
      <c r="S2351" s="55">
        <v>0</v>
      </c>
      <c r="T2351" s="55">
        <v>-0.34</v>
      </c>
      <c r="U2351" s="55">
        <v>0</v>
      </c>
      <c r="V2351" s="55">
        <v>-1.47</v>
      </c>
      <c r="W2351" s="55">
        <v>0</v>
      </c>
      <c r="X2351" s="55">
        <v>-1.81</v>
      </c>
      <c r="Y2351" s="55">
        <v>0</v>
      </c>
      <c r="Z2351" s="61">
        <f t="shared" si="122"/>
        <v>-1.4700000000000001E-7</v>
      </c>
      <c r="AA2351" s="59" t="str">
        <f>HLOOKUP(F2351,'HY Financials'!$4:$4,1,0)</f>
        <v>HFT137</v>
      </c>
      <c r="AB2351" s="59">
        <f t="shared" si="123"/>
        <v>58.735882460999996</v>
      </c>
      <c r="AD2351" s="59">
        <f>+Z2351*10^7</f>
        <v>-1.47</v>
      </c>
    </row>
    <row r="2352" spans="1:30">
      <c r="A2352" s="60">
        <f>IFERROR(VLOOKUP(J2352,'TB mapping'!A:D,4,0),0)</f>
        <v>0</v>
      </c>
      <c r="B2352" s="60">
        <f>IFERROR(VLOOKUP(J2352,'TB mapping'!A:C,3,0),0)</f>
        <v>5.3</v>
      </c>
      <c r="C2352" s="60" t="str">
        <f t="shared" si="120"/>
        <v>HFT1370</v>
      </c>
      <c r="D2352" s="60" t="str">
        <f t="shared" si="121"/>
        <v>HFT1375.3</v>
      </c>
      <c r="E2352" s="54" t="s">
        <v>790</v>
      </c>
      <c r="F2352" s="54" t="s">
        <v>1351</v>
      </c>
      <c r="G2352" s="54" t="s">
        <v>1352</v>
      </c>
      <c r="H2352" s="55">
        <v>510000</v>
      </c>
      <c r="I2352" s="54" t="s">
        <v>842</v>
      </c>
      <c r="J2352" s="55">
        <v>512120</v>
      </c>
      <c r="K2352" s="55">
        <v>0</v>
      </c>
      <c r="L2352" s="54" t="s">
        <v>843</v>
      </c>
      <c r="M2352" s="54" t="s">
        <v>793</v>
      </c>
      <c r="N2352" s="55">
        <v>0</v>
      </c>
      <c r="O2352" s="55">
        <v>0</v>
      </c>
      <c r="P2352" s="55">
        <v>-2907802.36</v>
      </c>
      <c r="Q2352" s="55">
        <v>0</v>
      </c>
      <c r="R2352" s="55">
        <v>-2907802.36</v>
      </c>
      <c r="S2352" s="55">
        <v>0</v>
      </c>
      <c r="T2352" s="55">
        <v>0</v>
      </c>
      <c r="U2352" s="55">
        <v>0</v>
      </c>
      <c r="V2352" s="55">
        <v>-2907802.36</v>
      </c>
      <c r="W2352" s="55">
        <v>0</v>
      </c>
      <c r="X2352" s="55">
        <v>-2907802.36</v>
      </c>
      <c r="Y2352" s="55">
        <v>0</v>
      </c>
      <c r="Z2352" s="61">
        <f t="shared" si="122"/>
        <v>-0.29078023599999997</v>
      </c>
      <c r="AA2352" s="59" t="str">
        <f>HLOOKUP(F2352,'HY Financials'!$4:$4,1,0)</f>
        <v>HFT137</v>
      </c>
      <c r="AB2352" s="59">
        <f t="shared" si="123"/>
        <v>58.735882460999996</v>
      </c>
    </row>
    <row r="2353" spans="1:28">
      <c r="A2353" s="60">
        <f>IFERROR(VLOOKUP(J2353,'TB mapping'!A:D,4,0),0)</f>
        <v>0</v>
      </c>
      <c r="B2353" s="60">
        <f>IFERROR(VLOOKUP(J2353,'TB mapping'!A:C,3,0),0)</f>
        <v>5.3</v>
      </c>
      <c r="C2353" s="60" t="str">
        <f t="shared" si="120"/>
        <v>HFT1370</v>
      </c>
      <c r="D2353" s="60" t="str">
        <f t="shared" si="121"/>
        <v>HFT1375.3</v>
      </c>
      <c r="E2353" s="54" t="s">
        <v>790</v>
      </c>
      <c r="F2353" s="54" t="s">
        <v>1351</v>
      </c>
      <c r="G2353" s="54" t="s">
        <v>1352</v>
      </c>
      <c r="H2353" s="55">
        <v>510000</v>
      </c>
      <c r="I2353" s="54" t="s">
        <v>842</v>
      </c>
      <c r="J2353" s="55">
        <v>512135</v>
      </c>
      <c r="K2353" s="55">
        <v>0</v>
      </c>
      <c r="L2353" s="54" t="s">
        <v>944</v>
      </c>
      <c r="M2353" s="54" t="s">
        <v>793</v>
      </c>
      <c r="N2353" s="55">
        <v>0</v>
      </c>
      <c r="O2353" s="55">
        <v>0</v>
      </c>
      <c r="P2353" s="55">
        <v>-2454583.5</v>
      </c>
      <c r="Q2353" s="55">
        <v>0</v>
      </c>
      <c r="R2353" s="55">
        <v>-2454583.5</v>
      </c>
      <c r="S2353" s="55">
        <v>0</v>
      </c>
      <c r="T2353" s="55">
        <v>0</v>
      </c>
      <c r="U2353" s="55">
        <v>0</v>
      </c>
      <c r="V2353" s="55">
        <v>-2454583.5</v>
      </c>
      <c r="W2353" s="55">
        <v>0</v>
      </c>
      <c r="X2353" s="55">
        <v>-2454583.5</v>
      </c>
      <c r="Y2353" s="55">
        <v>0</v>
      </c>
      <c r="Z2353" s="61">
        <f t="shared" si="122"/>
        <v>-0.24545834999999999</v>
      </c>
      <c r="AA2353" s="59" t="str">
        <f>HLOOKUP(F2353,'HY Financials'!$4:$4,1,0)</f>
        <v>HFT137</v>
      </c>
      <c r="AB2353" s="59">
        <f t="shared" si="123"/>
        <v>58.735882460999996</v>
      </c>
    </row>
    <row r="2354" spans="1:28">
      <c r="A2354" s="60">
        <f>IFERROR(VLOOKUP(J2354,'TB mapping'!A:D,4,0),0)</f>
        <v>0</v>
      </c>
      <c r="B2354" s="60">
        <f>IFERROR(VLOOKUP(J2354,'TB mapping'!A:C,3,0),0)</f>
        <v>5.3</v>
      </c>
      <c r="C2354" s="60" t="str">
        <f t="shared" si="120"/>
        <v>HFT1370</v>
      </c>
      <c r="D2354" s="60" t="str">
        <f t="shared" si="121"/>
        <v>HFT1375.3</v>
      </c>
      <c r="E2354" s="54" t="s">
        <v>790</v>
      </c>
      <c r="F2354" s="54" t="s">
        <v>1351</v>
      </c>
      <c r="G2354" s="54" t="s">
        <v>1352</v>
      </c>
      <c r="H2354" s="55">
        <v>510000</v>
      </c>
      <c r="I2354" s="54" t="s">
        <v>842</v>
      </c>
      <c r="J2354" s="55">
        <v>512247</v>
      </c>
      <c r="K2354" s="55">
        <v>0</v>
      </c>
      <c r="L2354" s="54" t="s">
        <v>1348</v>
      </c>
      <c r="M2354" s="54" t="s">
        <v>793</v>
      </c>
      <c r="N2354" s="55">
        <v>0</v>
      </c>
      <c r="O2354" s="55">
        <v>1.63</v>
      </c>
      <c r="P2354" s="55">
        <v>-66.489999999999995</v>
      </c>
      <c r="Q2354" s="55">
        <v>0</v>
      </c>
      <c r="R2354" s="55">
        <v>-64.86</v>
      </c>
      <c r="S2354" s="55">
        <v>0</v>
      </c>
      <c r="T2354" s="55">
        <v>0</v>
      </c>
      <c r="U2354" s="55">
        <v>1.63</v>
      </c>
      <c r="V2354" s="55">
        <v>-66.489999999999995</v>
      </c>
      <c r="W2354" s="55">
        <v>0</v>
      </c>
      <c r="X2354" s="55">
        <v>-64.86</v>
      </c>
      <c r="Y2354" s="55">
        <v>0</v>
      </c>
      <c r="Z2354" s="61">
        <f t="shared" si="122"/>
        <v>-6.6489999999999994E-6</v>
      </c>
      <c r="AA2354" s="59" t="str">
        <f>HLOOKUP(F2354,'HY Financials'!$4:$4,1,0)</f>
        <v>HFT137</v>
      </c>
      <c r="AB2354" s="59">
        <f t="shared" si="123"/>
        <v>58.735882460999996</v>
      </c>
    </row>
    <row r="2355" spans="1:28">
      <c r="A2355" s="60">
        <f>IFERROR(VLOOKUP(J2355,'TB mapping'!A:D,4,0),0)</f>
        <v>0</v>
      </c>
      <c r="B2355" s="60">
        <f>IFERROR(VLOOKUP(J2355,'TB mapping'!A:C,3,0),0)</f>
        <v>6.4</v>
      </c>
      <c r="C2355" s="60" t="str">
        <f t="shared" si="120"/>
        <v>HFT1370</v>
      </c>
      <c r="D2355" s="60" t="str">
        <f t="shared" si="121"/>
        <v>HFT1376.4</v>
      </c>
      <c r="E2355" s="54" t="s">
        <v>790</v>
      </c>
      <c r="F2355" s="54" t="s">
        <v>1351</v>
      </c>
      <c r="G2355" s="54" t="s">
        <v>1352</v>
      </c>
      <c r="H2355" s="55">
        <v>550000</v>
      </c>
      <c r="I2355" s="54" t="s">
        <v>846</v>
      </c>
      <c r="J2355" s="392">
        <v>553107</v>
      </c>
      <c r="K2355" s="55">
        <v>0</v>
      </c>
      <c r="L2355" s="54" t="s">
        <v>847</v>
      </c>
      <c r="M2355" s="54" t="s">
        <v>793</v>
      </c>
      <c r="N2355" s="55">
        <v>-7187.9</v>
      </c>
      <c r="O2355" s="55">
        <v>0</v>
      </c>
      <c r="P2355" s="55">
        <v>-18047.04</v>
      </c>
      <c r="Q2355" s="55">
        <v>0</v>
      </c>
      <c r="R2355" s="55">
        <v>-25234.94</v>
      </c>
      <c r="S2355" s="55">
        <v>0</v>
      </c>
      <c r="T2355" s="55">
        <v>-7187.9</v>
      </c>
      <c r="U2355" s="55">
        <v>0</v>
      </c>
      <c r="V2355" s="55">
        <v>-18047.04</v>
      </c>
      <c r="W2355" s="55">
        <v>0</v>
      </c>
      <c r="X2355" s="55">
        <v>-25234.94</v>
      </c>
      <c r="Y2355" s="55">
        <v>0</v>
      </c>
      <c r="Z2355" s="61">
        <f t="shared" si="122"/>
        <v>-1.8047040000000001E-3</v>
      </c>
      <c r="AA2355" s="59" t="str">
        <f>HLOOKUP(F2355,'HY Financials'!$4:$4,1,0)</f>
        <v>HFT137</v>
      </c>
      <c r="AB2355" s="59">
        <f t="shared" si="123"/>
        <v>58.735882460999996</v>
      </c>
    </row>
    <row r="2356" spans="1:28">
      <c r="A2356" s="60">
        <f>IFERROR(VLOOKUP(J2356,'TB mapping'!A:D,4,0),0)</f>
        <v>0</v>
      </c>
      <c r="B2356" s="60">
        <f>IFERROR(VLOOKUP(J2356,'TB mapping'!A:C,3,0),0)</f>
        <v>6.4</v>
      </c>
      <c r="C2356" s="60" t="str">
        <f t="shared" si="120"/>
        <v>HFT1370</v>
      </c>
      <c r="D2356" s="60" t="str">
        <f t="shared" si="121"/>
        <v>HFT1376.4</v>
      </c>
      <c r="E2356" s="54" t="s">
        <v>790</v>
      </c>
      <c r="F2356" s="54" t="s">
        <v>1351</v>
      </c>
      <c r="G2356" s="54" t="s">
        <v>1352</v>
      </c>
      <c r="H2356" s="55">
        <v>550000</v>
      </c>
      <c r="I2356" s="54" t="s">
        <v>846</v>
      </c>
      <c r="J2356" s="392">
        <v>553117</v>
      </c>
      <c r="K2356" s="55">
        <v>0</v>
      </c>
      <c r="L2356" s="54" t="s">
        <v>848</v>
      </c>
      <c r="M2356" s="54" t="s">
        <v>793</v>
      </c>
      <c r="N2356" s="55">
        <v>-546.03</v>
      </c>
      <c r="O2356" s="55">
        <v>0</v>
      </c>
      <c r="P2356" s="55">
        <v>-832.96</v>
      </c>
      <c r="Q2356" s="55">
        <v>0</v>
      </c>
      <c r="R2356" s="55">
        <v>-1378.99</v>
      </c>
      <c r="S2356" s="55">
        <v>0</v>
      </c>
      <c r="T2356" s="55">
        <v>-546.03</v>
      </c>
      <c r="U2356" s="55">
        <v>0</v>
      </c>
      <c r="V2356" s="55">
        <v>-832.96</v>
      </c>
      <c r="W2356" s="55">
        <v>0</v>
      </c>
      <c r="X2356" s="55">
        <v>-1378.99</v>
      </c>
      <c r="Y2356" s="55">
        <v>0</v>
      </c>
      <c r="Z2356" s="61">
        <f t="shared" si="122"/>
        <v>-8.329600000000001E-5</v>
      </c>
      <c r="AA2356" s="59" t="str">
        <f>HLOOKUP(F2356,'HY Financials'!$4:$4,1,0)</f>
        <v>HFT137</v>
      </c>
      <c r="AB2356" s="59">
        <f t="shared" si="123"/>
        <v>58.735882460999996</v>
      </c>
    </row>
    <row r="2357" spans="1:28">
      <c r="A2357" s="60">
        <f>IFERROR(VLOOKUP(J2357,'TB mapping'!A:D,4,0),0)</f>
        <v>0</v>
      </c>
      <c r="B2357" s="60">
        <f>IFERROR(VLOOKUP(J2357,'TB mapping'!A:C,3,0),0)</f>
        <v>6.4</v>
      </c>
      <c r="C2357" s="60" t="str">
        <f t="shared" si="120"/>
        <v>HFT1370</v>
      </c>
      <c r="D2357" s="60" t="str">
        <f t="shared" si="121"/>
        <v>HFT1376.4</v>
      </c>
      <c r="E2357" s="54" t="s">
        <v>790</v>
      </c>
      <c r="F2357" s="54" t="s">
        <v>1351</v>
      </c>
      <c r="G2357" s="54" t="s">
        <v>1352</v>
      </c>
      <c r="H2357" s="55">
        <v>550000</v>
      </c>
      <c r="I2357" s="54" t="s">
        <v>846</v>
      </c>
      <c r="J2357" s="392">
        <v>553129</v>
      </c>
      <c r="K2357" s="55">
        <v>0</v>
      </c>
      <c r="L2357" s="54" t="s">
        <v>849</v>
      </c>
      <c r="M2357" s="54" t="s">
        <v>793</v>
      </c>
      <c r="N2357" s="55">
        <v>-33041.5</v>
      </c>
      <c r="O2357" s="55">
        <v>0</v>
      </c>
      <c r="P2357" s="55">
        <v>-40105.43</v>
      </c>
      <c r="Q2357" s="55">
        <v>0</v>
      </c>
      <c r="R2357" s="55">
        <v>-73146.930000000008</v>
      </c>
      <c r="S2357" s="55">
        <v>0</v>
      </c>
      <c r="T2357" s="55">
        <v>-33041.5</v>
      </c>
      <c r="U2357" s="55">
        <v>0</v>
      </c>
      <c r="V2357" s="55">
        <v>-40105.43</v>
      </c>
      <c r="W2357" s="55">
        <v>0</v>
      </c>
      <c r="X2357" s="55">
        <v>-73146.930000000008</v>
      </c>
      <c r="Y2357" s="55">
        <v>0</v>
      </c>
      <c r="Z2357" s="61">
        <f t="shared" si="122"/>
        <v>-4.0105430000000001E-3</v>
      </c>
      <c r="AA2357" s="59" t="str">
        <f>HLOOKUP(F2357,'HY Financials'!$4:$4,1,0)</f>
        <v>HFT137</v>
      </c>
    </row>
    <row r="2358" spans="1:28">
      <c r="A2358" s="60">
        <f>IFERROR(VLOOKUP(J2358,'TB mapping'!A:D,4,0),0)</f>
        <v>0</v>
      </c>
      <c r="B2358" s="60">
        <f>IFERROR(VLOOKUP(J2358,'TB mapping'!A:C,3,0),0)</f>
        <v>6.4</v>
      </c>
      <c r="C2358" s="60" t="str">
        <f t="shared" si="120"/>
        <v>HFT1370</v>
      </c>
      <c r="D2358" s="60" t="str">
        <f t="shared" si="121"/>
        <v>HFT1376.4</v>
      </c>
      <c r="E2358" s="54" t="s">
        <v>790</v>
      </c>
      <c r="F2358" s="54" t="s">
        <v>1351</v>
      </c>
      <c r="G2358" s="54" t="s">
        <v>1352</v>
      </c>
      <c r="H2358" s="55">
        <v>550000</v>
      </c>
      <c r="I2358" s="54" t="s">
        <v>846</v>
      </c>
      <c r="J2358" s="392">
        <v>553171</v>
      </c>
      <c r="K2358" s="55">
        <v>0</v>
      </c>
      <c r="L2358" s="54" t="s">
        <v>850</v>
      </c>
      <c r="M2358" s="54" t="s">
        <v>793</v>
      </c>
      <c r="N2358" s="55">
        <v>-72808.960000000006</v>
      </c>
      <c r="O2358" s="55">
        <v>0</v>
      </c>
      <c r="P2358" s="55">
        <v>-73834.86</v>
      </c>
      <c r="Q2358" s="55">
        <v>0</v>
      </c>
      <c r="R2358" s="55">
        <v>-146643.82</v>
      </c>
      <c r="S2358" s="55">
        <v>0</v>
      </c>
      <c r="T2358" s="55">
        <v>-72808.960000000006</v>
      </c>
      <c r="U2358" s="55">
        <v>0</v>
      </c>
      <c r="V2358" s="55">
        <v>-73834.86</v>
      </c>
      <c r="W2358" s="55">
        <v>0</v>
      </c>
      <c r="X2358" s="55">
        <v>-146643.82</v>
      </c>
      <c r="Y2358" s="55">
        <v>0</v>
      </c>
      <c r="Z2358" s="61">
        <f t="shared" si="122"/>
        <v>-7.3834859999999999E-3</v>
      </c>
      <c r="AA2358" s="59" t="str">
        <f>HLOOKUP(F2358,'HY Financials'!$4:$4,1,0)</f>
        <v>HFT137</v>
      </c>
    </row>
    <row r="2359" spans="1:28">
      <c r="A2359" s="60">
        <f>IFERROR(VLOOKUP(J2359,'TB mapping'!A:D,4,0),0)</f>
        <v>0</v>
      </c>
      <c r="B2359" s="60">
        <f>IFERROR(VLOOKUP(J2359,'TB mapping'!A:C,3,0),0)</f>
        <v>6.4</v>
      </c>
      <c r="C2359" s="60" t="str">
        <f t="shared" si="120"/>
        <v>HFT1370</v>
      </c>
      <c r="D2359" s="60" t="str">
        <f t="shared" si="121"/>
        <v>HFT1376.4</v>
      </c>
      <c r="E2359" s="54" t="s">
        <v>790</v>
      </c>
      <c r="F2359" s="54" t="s">
        <v>1351</v>
      </c>
      <c r="G2359" s="54" t="s">
        <v>1352</v>
      </c>
      <c r="H2359" s="55">
        <v>550000</v>
      </c>
      <c r="I2359" s="54" t="s">
        <v>846</v>
      </c>
      <c r="J2359" s="392">
        <v>553176</v>
      </c>
      <c r="K2359" s="55">
        <v>0</v>
      </c>
      <c r="L2359" s="54" t="s">
        <v>1486</v>
      </c>
      <c r="M2359" s="54" t="s">
        <v>793</v>
      </c>
      <c r="N2359" s="55">
        <v>-1788.6</v>
      </c>
      <c r="O2359" s="55">
        <v>0</v>
      </c>
      <c r="P2359" s="55">
        <v>-5849.58</v>
      </c>
      <c r="Q2359" s="55">
        <v>0</v>
      </c>
      <c r="R2359" s="55">
        <v>-7638.18</v>
      </c>
      <c r="S2359" s="55">
        <v>0</v>
      </c>
      <c r="T2359" s="55">
        <v>-1788.6</v>
      </c>
      <c r="U2359" s="55">
        <v>0</v>
      </c>
      <c r="V2359" s="55">
        <v>-5849.58</v>
      </c>
      <c r="W2359" s="55">
        <v>0</v>
      </c>
      <c r="X2359" s="55">
        <v>-7638.18</v>
      </c>
      <c r="Y2359" s="55">
        <v>0</v>
      </c>
      <c r="Z2359" s="61">
        <f t="shared" si="122"/>
        <v>-5.8495800000000001E-4</v>
      </c>
      <c r="AA2359" s="59" t="str">
        <f>HLOOKUP(F2359,'HY Financials'!$4:$4,1,0)</f>
        <v>HFT137</v>
      </c>
    </row>
    <row r="2360" spans="1:28">
      <c r="A2360" s="60">
        <f>IFERROR(VLOOKUP(J2360,'TB mapping'!A:D,4,0),0)</f>
        <v>0</v>
      </c>
      <c r="B2360" s="60">
        <f>IFERROR(VLOOKUP(J2360,'TB mapping'!A:C,3,0),0)</f>
        <v>6.4</v>
      </c>
      <c r="C2360" s="60" t="str">
        <f t="shared" si="120"/>
        <v>HFT1370</v>
      </c>
      <c r="D2360" s="60" t="str">
        <f t="shared" si="121"/>
        <v>HFT1376.4</v>
      </c>
      <c r="E2360" s="54" t="s">
        <v>790</v>
      </c>
      <c r="F2360" s="54" t="s">
        <v>1351</v>
      </c>
      <c r="G2360" s="54" t="s">
        <v>1352</v>
      </c>
      <c r="H2360" s="55">
        <v>550000</v>
      </c>
      <c r="I2360" s="54" t="s">
        <v>846</v>
      </c>
      <c r="J2360" s="392">
        <v>553190</v>
      </c>
      <c r="K2360" s="55">
        <v>0</v>
      </c>
      <c r="L2360" s="54" t="s">
        <v>852</v>
      </c>
      <c r="M2360" s="54" t="s">
        <v>793</v>
      </c>
      <c r="N2360" s="55">
        <v>-98570.23</v>
      </c>
      <c r="O2360" s="55">
        <v>0</v>
      </c>
      <c r="P2360" s="55">
        <v>-81589.430000000008</v>
      </c>
      <c r="Q2360" s="55">
        <v>0</v>
      </c>
      <c r="R2360" s="55">
        <v>-180159.66</v>
      </c>
      <c r="S2360" s="55">
        <v>0</v>
      </c>
      <c r="T2360" s="55">
        <v>-98570.23</v>
      </c>
      <c r="U2360" s="55">
        <v>0</v>
      </c>
      <c r="V2360" s="55">
        <v>-81589.430000000008</v>
      </c>
      <c r="W2360" s="55">
        <v>0</v>
      </c>
      <c r="X2360" s="55">
        <v>-180159.66</v>
      </c>
      <c r="Y2360" s="55">
        <v>0</v>
      </c>
      <c r="Z2360" s="61">
        <f t="shared" si="122"/>
        <v>-8.1589430000000001E-3</v>
      </c>
      <c r="AA2360" s="59" t="str">
        <f>HLOOKUP(F2360,'HY Financials'!$4:$4,1,0)</f>
        <v>HFT137</v>
      </c>
    </row>
    <row r="2361" spans="1:28">
      <c r="A2361" s="60">
        <f>IFERROR(VLOOKUP(J2361,'TB mapping'!A:D,4,0),0)</f>
        <v>6.1</v>
      </c>
      <c r="B2361" s="60">
        <f>IFERROR(VLOOKUP(J2361,'TB mapping'!A:C,3,0),0)</f>
        <v>6.4</v>
      </c>
      <c r="C2361" s="60" t="str">
        <f t="shared" si="120"/>
        <v>HFT1376.1</v>
      </c>
      <c r="D2361" s="60" t="str">
        <f t="shared" si="121"/>
        <v>HFT1376.4</v>
      </c>
      <c r="E2361" s="54" t="s">
        <v>790</v>
      </c>
      <c r="F2361" s="54" t="s">
        <v>1351</v>
      </c>
      <c r="G2361" s="54" t="s">
        <v>1352</v>
      </c>
      <c r="H2361" s="55">
        <v>550000</v>
      </c>
      <c r="I2361" s="54" t="s">
        <v>846</v>
      </c>
      <c r="J2361" s="392">
        <v>553202</v>
      </c>
      <c r="K2361" s="55">
        <v>0</v>
      </c>
      <c r="L2361" s="54" t="s">
        <v>853</v>
      </c>
      <c r="M2361" s="54" t="s">
        <v>793</v>
      </c>
      <c r="N2361" s="55">
        <v>-394082.35</v>
      </c>
      <c r="O2361" s="55">
        <v>0</v>
      </c>
      <c r="P2361" s="55">
        <v>-399463.04</v>
      </c>
      <c r="Q2361" s="55">
        <v>0</v>
      </c>
      <c r="R2361" s="55">
        <v>-793545.39</v>
      </c>
      <c r="S2361" s="55">
        <v>0</v>
      </c>
      <c r="T2361" s="55">
        <v>-394082.35</v>
      </c>
      <c r="U2361" s="55">
        <v>0</v>
      </c>
      <c r="V2361" s="55">
        <v>-399463.04</v>
      </c>
      <c r="W2361" s="55">
        <v>0</v>
      </c>
      <c r="X2361" s="55">
        <v>-793545.39</v>
      </c>
      <c r="Y2361" s="55">
        <v>0</v>
      </c>
      <c r="Z2361" s="61">
        <f t="shared" si="122"/>
        <v>-3.9946303999999995E-2</v>
      </c>
      <c r="AA2361" s="59" t="str">
        <f>HLOOKUP(F2361,'HY Financials'!$4:$4,1,0)</f>
        <v>HFT137</v>
      </c>
    </row>
    <row r="2362" spans="1:28">
      <c r="A2362" s="60">
        <f>IFERROR(VLOOKUP(J2362,'TB mapping'!A:D,4,0),0)</f>
        <v>0</v>
      </c>
      <c r="B2362" s="60">
        <f>IFERROR(VLOOKUP(J2362,'TB mapping'!A:C,3,0),0)</f>
        <v>6.4</v>
      </c>
      <c r="C2362" s="60" t="str">
        <f t="shared" si="120"/>
        <v>HFT1370</v>
      </c>
      <c r="D2362" s="60" t="str">
        <f t="shared" si="121"/>
        <v>HFT1376.4</v>
      </c>
      <c r="E2362" s="54" t="s">
        <v>790</v>
      </c>
      <c r="F2362" s="54" t="s">
        <v>1351</v>
      </c>
      <c r="G2362" s="54" t="s">
        <v>1352</v>
      </c>
      <c r="H2362" s="55">
        <v>550000</v>
      </c>
      <c r="I2362" s="54" t="s">
        <v>846</v>
      </c>
      <c r="J2362" s="392">
        <v>555597</v>
      </c>
      <c r="K2362" s="55">
        <v>0</v>
      </c>
      <c r="L2362" s="54" t="s">
        <v>861</v>
      </c>
      <c r="M2362" s="54" t="s">
        <v>793</v>
      </c>
      <c r="N2362" s="55">
        <v>-13105.62</v>
      </c>
      <c r="O2362" s="55">
        <v>0</v>
      </c>
      <c r="P2362" s="55">
        <v>-13290.25</v>
      </c>
      <c r="Q2362" s="55">
        <v>0</v>
      </c>
      <c r="R2362" s="55">
        <v>-26395.87</v>
      </c>
      <c r="S2362" s="55">
        <v>0</v>
      </c>
      <c r="T2362" s="55">
        <v>-13105.62</v>
      </c>
      <c r="U2362" s="55">
        <v>0</v>
      </c>
      <c r="V2362" s="55">
        <v>-13290.25</v>
      </c>
      <c r="W2362" s="55">
        <v>0</v>
      </c>
      <c r="X2362" s="55">
        <v>-26395.87</v>
      </c>
      <c r="Y2362" s="55">
        <v>0</v>
      </c>
      <c r="Z2362" s="61">
        <f t="shared" si="122"/>
        <v>-1.329025E-3</v>
      </c>
      <c r="AA2362" s="59" t="str">
        <f>HLOOKUP(F2362,'HY Financials'!$4:$4,1,0)</f>
        <v>HFT137</v>
      </c>
    </row>
    <row r="2363" spans="1:28">
      <c r="A2363" s="60">
        <f>IFERROR(VLOOKUP(J2363,'TB mapping'!A:D,4,0),0)</f>
        <v>0</v>
      </c>
      <c r="B2363" s="60">
        <f>IFERROR(VLOOKUP(J2363,'TB mapping'!A:C,3,0),0)</f>
        <v>6.4</v>
      </c>
      <c r="C2363" s="60" t="str">
        <f t="shared" si="120"/>
        <v>HFT1370</v>
      </c>
      <c r="D2363" s="60" t="str">
        <f t="shared" si="121"/>
        <v>HFT1376.4</v>
      </c>
      <c r="E2363" s="54" t="s">
        <v>790</v>
      </c>
      <c r="F2363" s="54" t="s">
        <v>1351</v>
      </c>
      <c r="G2363" s="54" t="s">
        <v>1352</v>
      </c>
      <c r="H2363" s="55">
        <v>550000</v>
      </c>
      <c r="I2363" s="54" t="s">
        <v>846</v>
      </c>
      <c r="J2363" s="392">
        <v>555598</v>
      </c>
      <c r="K2363" s="55">
        <v>0</v>
      </c>
      <c r="L2363" s="54" t="s">
        <v>862</v>
      </c>
      <c r="M2363" s="54" t="s">
        <v>793</v>
      </c>
      <c r="N2363" s="55">
        <v>-13105.62</v>
      </c>
      <c r="O2363" s="55">
        <v>0</v>
      </c>
      <c r="P2363" s="55">
        <v>-13290.25</v>
      </c>
      <c r="Q2363" s="55">
        <v>0</v>
      </c>
      <c r="R2363" s="55">
        <v>-26395.87</v>
      </c>
      <c r="S2363" s="55">
        <v>0</v>
      </c>
      <c r="T2363" s="55">
        <v>-13105.62</v>
      </c>
      <c r="U2363" s="55">
        <v>0</v>
      </c>
      <c r="V2363" s="55">
        <v>-13290.25</v>
      </c>
      <c r="W2363" s="55">
        <v>0</v>
      </c>
      <c r="X2363" s="55">
        <v>-26395.87</v>
      </c>
      <c r="Y2363" s="55">
        <v>0</v>
      </c>
      <c r="Z2363" s="61">
        <f t="shared" si="122"/>
        <v>-1.329025E-3</v>
      </c>
      <c r="AA2363" s="59" t="str">
        <f>HLOOKUP(F2363,'HY Financials'!$4:$4,1,0)</f>
        <v>HFT137</v>
      </c>
    </row>
    <row r="2364" spans="1:28">
      <c r="A2364" s="60">
        <f>IFERROR(VLOOKUP(J2364,'TB mapping'!A:D,4,0),0)</f>
        <v>0</v>
      </c>
      <c r="B2364" s="60">
        <f>IFERROR(VLOOKUP(J2364,'TB mapping'!A:C,3,0),0)</f>
        <v>6.4</v>
      </c>
      <c r="C2364" s="60" t="str">
        <f t="shared" si="120"/>
        <v>HFT1370</v>
      </c>
      <c r="D2364" s="60" t="str">
        <f t="shared" si="121"/>
        <v>HFT1376.4</v>
      </c>
      <c r="E2364" s="54" t="s">
        <v>790</v>
      </c>
      <c r="F2364" s="54" t="s">
        <v>1351</v>
      </c>
      <c r="G2364" s="54" t="s">
        <v>1352</v>
      </c>
      <c r="H2364" s="55">
        <v>550000</v>
      </c>
      <c r="I2364" s="54" t="s">
        <v>846</v>
      </c>
      <c r="J2364" s="392">
        <v>555603</v>
      </c>
      <c r="K2364" s="55">
        <v>0</v>
      </c>
      <c r="L2364" s="54" t="s">
        <v>1489</v>
      </c>
      <c r="M2364" s="54" t="s">
        <v>793</v>
      </c>
      <c r="N2364" s="55">
        <v>-19950.66</v>
      </c>
      <c r="O2364" s="55">
        <v>0</v>
      </c>
      <c r="P2364" s="55">
        <v>-20223.060000000001</v>
      </c>
      <c r="Q2364" s="55">
        <v>0</v>
      </c>
      <c r="R2364" s="55">
        <v>-40173.72</v>
      </c>
      <c r="S2364" s="55">
        <v>0</v>
      </c>
      <c r="T2364" s="55">
        <v>-19950.66</v>
      </c>
      <c r="U2364" s="55">
        <v>0</v>
      </c>
      <c r="V2364" s="55">
        <v>-20223.060000000001</v>
      </c>
      <c r="W2364" s="55">
        <v>0</v>
      </c>
      <c r="X2364" s="55">
        <v>-40173.72</v>
      </c>
      <c r="Y2364" s="55">
        <v>0</v>
      </c>
      <c r="Z2364" s="61">
        <f t="shared" si="122"/>
        <v>-2.0223060000000002E-3</v>
      </c>
      <c r="AA2364" s="59" t="str">
        <f>HLOOKUP(F2364,'HY Financials'!$4:$4,1,0)</f>
        <v>HFT137</v>
      </c>
    </row>
    <row r="2365" spans="1:28">
      <c r="A2365" s="60">
        <f>IFERROR(VLOOKUP(J2365,'TB mapping'!A:D,4,0),0)</f>
        <v>0</v>
      </c>
      <c r="B2365" s="60">
        <f>IFERROR(VLOOKUP(J2365,'TB mapping'!A:C,3,0),0)</f>
        <v>6.4</v>
      </c>
      <c r="C2365" s="60" t="str">
        <f t="shared" si="120"/>
        <v>HFT1370</v>
      </c>
      <c r="D2365" s="60" t="str">
        <f t="shared" si="121"/>
        <v>HFT1376.4</v>
      </c>
      <c r="E2365" s="54" t="s">
        <v>790</v>
      </c>
      <c r="F2365" s="54" t="s">
        <v>1351</v>
      </c>
      <c r="G2365" s="54" t="s">
        <v>1352</v>
      </c>
      <c r="H2365" s="55">
        <v>550000</v>
      </c>
      <c r="I2365" s="54" t="s">
        <v>846</v>
      </c>
      <c r="J2365" s="392">
        <v>555604</v>
      </c>
      <c r="K2365" s="55">
        <v>0</v>
      </c>
      <c r="L2365" s="54" t="s">
        <v>1490</v>
      </c>
      <c r="M2365" s="54" t="s">
        <v>793</v>
      </c>
      <c r="N2365" s="55">
        <v>-19950.66</v>
      </c>
      <c r="O2365" s="55">
        <v>0</v>
      </c>
      <c r="P2365" s="55">
        <v>-20223.060000000001</v>
      </c>
      <c r="Q2365" s="55">
        <v>0</v>
      </c>
      <c r="R2365" s="55">
        <v>-40173.72</v>
      </c>
      <c r="S2365" s="55">
        <v>0</v>
      </c>
      <c r="T2365" s="55">
        <v>-19950.66</v>
      </c>
      <c r="U2365" s="55">
        <v>0</v>
      </c>
      <c r="V2365" s="55">
        <v>-20223.060000000001</v>
      </c>
      <c r="W2365" s="55">
        <v>0</v>
      </c>
      <c r="X2365" s="55">
        <v>-40173.72</v>
      </c>
      <c r="Y2365" s="55">
        <v>0</v>
      </c>
      <c r="Z2365" s="61">
        <f t="shared" si="122"/>
        <v>-2.0223060000000002E-3</v>
      </c>
      <c r="AA2365" s="59" t="str">
        <f>HLOOKUP(F2365,'HY Financials'!$4:$4,1,0)</f>
        <v>HFT137</v>
      </c>
    </row>
    <row r="2366" spans="1:28">
      <c r="A2366" s="60">
        <f>IFERROR(VLOOKUP(J2366,'TB mapping'!A:D,4,0),0)</f>
        <v>0</v>
      </c>
      <c r="B2366" s="60">
        <f>IFERROR(VLOOKUP(J2366,'TB mapping'!A:C,3,0),0)</f>
        <v>6.4</v>
      </c>
      <c r="C2366" s="60" t="str">
        <f t="shared" si="120"/>
        <v>HFT1370</v>
      </c>
      <c r="D2366" s="60" t="str">
        <f t="shared" si="121"/>
        <v>HFT1376.4</v>
      </c>
      <c r="E2366" s="54" t="s">
        <v>790</v>
      </c>
      <c r="F2366" s="54" t="s">
        <v>1351</v>
      </c>
      <c r="G2366" s="54" t="s">
        <v>1352</v>
      </c>
      <c r="H2366" s="55">
        <v>550000</v>
      </c>
      <c r="I2366" s="54" t="s">
        <v>846</v>
      </c>
      <c r="J2366" s="392">
        <v>556653</v>
      </c>
      <c r="K2366" s="55">
        <v>0</v>
      </c>
      <c r="L2366" s="54" t="s">
        <v>2073</v>
      </c>
      <c r="M2366" s="54" t="s">
        <v>793</v>
      </c>
      <c r="N2366" s="55">
        <v>-6272.38</v>
      </c>
      <c r="O2366" s="55">
        <v>0</v>
      </c>
      <c r="P2366" s="55">
        <v>-7094.97</v>
      </c>
      <c r="Q2366" s="55">
        <v>0</v>
      </c>
      <c r="R2366" s="55">
        <v>-13367.35</v>
      </c>
      <c r="S2366" s="55">
        <v>0</v>
      </c>
      <c r="T2366" s="55">
        <v>-6272.38</v>
      </c>
      <c r="U2366" s="55">
        <v>0</v>
      </c>
      <c r="V2366" s="55">
        <v>-7094.97</v>
      </c>
      <c r="W2366" s="55">
        <v>0</v>
      </c>
      <c r="X2366" s="55">
        <v>-13367.35</v>
      </c>
      <c r="Y2366" s="55">
        <v>0</v>
      </c>
      <c r="Z2366" s="61">
        <f t="shared" si="122"/>
        <v>-7.0949700000000001E-4</v>
      </c>
      <c r="AA2366" s="59" t="str">
        <f>HLOOKUP(F2366,'HY Financials'!$4:$4,1,0)</f>
        <v>HFT137</v>
      </c>
    </row>
    <row r="2367" spans="1:28">
      <c r="A2367" s="60">
        <f>IFERROR(VLOOKUP(J2367,'TB mapping'!A:D,4,0),0)</f>
        <v>6.2</v>
      </c>
      <c r="B2367" s="60">
        <f>IFERROR(VLOOKUP(J2367,'TB mapping'!A:C,3,0),0)</f>
        <v>6.4</v>
      </c>
      <c r="C2367" s="60" t="str">
        <f t="shared" si="120"/>
        <v>HFT1376.2</v>
      </c>
      <c r="D2367" s="60" t="str">
        <f t="shared" si="121"/>
        <v>HFT1376.4</v>
      </c>
      <c r="E2367" s="54" t="s">
        <v>790</v>
      </c>
      <c r="F2367" s="54" t="s">
        <v>1351</v>
      </c>
      <c r="G2367" s="54" t="s">
        <v>1352</v>
      </c>
      <c r="H2367" s="55">
        <v>555100</v>
      </c>
      <c r="I2367" s="54" t="s">
        <v>863</v>
      </c>
      <c r="J2367" s="392">
        <v>555100</v>
      </c>
      <c r="K2367" s="55">
        <v>0</v>
      </c>
      <c r="L2367" s="54" t="s">
        <v>864</v>
      </c>
      <c r="M2367" s="54" t="s">
        <v>793</v>
      </c>
      <c r="N2367" s="55">
        <v>-145618.04</v>
      </c>
      <c r="O2367" s="55">
        <v>0</v>
      </c>
      <c r="P2367" s="55">
        <v>-147669.83000000002</v>
      </c>
      <c r="Q2367" s="55">
        <v>0</v>
      </c>
      <c r="R2367" s="55">
        <v>-293287.87</v>
      </c>
      <c r="S2367" s="55">
        <v>0</v>
      </c>
      <c r="T2367" s="55">
        <v>-145618.04</v>
      </c>
      <c r="U2367" s="55">
        <v>0</v>
      </c>
      <c r="V2367" s="55">
        <v>-147669.83000000002</v>
      </c>
      <c r="W2367" s="55">
        <v>0</v>
      </c>
      <c r="X2367" s="55">
        <v>-293287.87</v>
      </c>
      <c r="Y2367" s="55">
        <v>0</v>
      </c>
      <c r="Z2367" s="61">
        <f t="shared" si="122"/>
        <v>-1.4766983000000001E-2</v>
      </c>
      <c r="AA2367" s="59" t="str">
        <f>HLOOKUP(F2367,'HY Financials'!$4:$4,1,0)</f>
        <v>HFT137</v>
      </c>
    </row>
    <row r="2368" spans="1:28">
      <c r="A2368" s="60">
        <f>IFERROR(VLOOKUP(J2368,'TB mapping'!A:D,4,0),0)</f>
        <v>6.2</v>
      </c>
      <c r="B2368" s="60">
        <f>IFERROR(VLOOKUP(J2368,'TB mapping'!A:C,3,0),0)</f>
        <v>6.4</v>
      </c>
      <c r="C2368" s="60" t="str">
        <f t="shared" si="120"/>
        <v>HFT1376.2</v>
      </c>
      <c r="D2368" s="60" t="str">
        <f t="shared" si="121"/>
        <v>HFT1376.4</v>
      </c>
      <c r="E2368" s="54" t="s">
        <v>790</v>
      </c>
      <c r="F2368" s="54" t="s">
        <v>1351</v>
      </c>
      <c r="G2368" s="54" t="s">
        <v>1352</v>
      </c>
      <c r="H2368" s="55">
        <v>555100</v>
      </c>
      <c r="I2368" s="54" t="s">
        <v>863</v>
      </c>
      <c r="J2368" s="392">
        <v>555526</v>
      </c>
      <c r="K2368" s="55">
        <v>0</v>
      </c>
      <c r="L2368" s="54" t="s">
        <v>1492</v>
      </c>
      <c r="M2368" s="54" t="s">
        <v>793</v>
      </c>
      <c r="N2368" s="55">
        <v>-221671.64</v>
      </c>
      <c r="O2368" s="55">
        <v>0</v>
      </c>
      <c r="P2368" s="55">
        <v>-224698.31</v>
      </c>
      <c r="Q2368" s="55">
        <v>0</v>
      </c>
      <c r="R2368" s="55">
        <v>-446369.95</v>
      </c>
      <c r="S2368" s="55">
        <v>0</v>
      </c>
      <c r="T2368" s="55">
        <v>-221671.64</v>
      </c>
      <c r="U2368" s="55">
        <v>0</v>
      </c>
      <c r="V2368" s="55">
        <v>-224698.31</v>
      </c>
      <c r="W2368" s="55">
        <v>0</v>
      </c>
      <c r="X2368" s="55">
        <v>-446369.95</v>
      </c>
      <c r="Y2368" s="55">
        <v>0</v>
      </c>
      <c r="Z2368" s="61">
        <f t="shared" si="122"/>
        <v>-2.2469830999999999E-2</v>
      </c>
      <c r="AA2368" s="59" t="str">
        <f>HLOOKUP(F2368,'HY Financials'!$4:$4,1,0)</f>
        <v>HFT137</v>
      </c>
    </row>
    <row r="2369" spans="1:27">
      <c r="A2369" s="60" t="str">
        <f>IFERROR(VLOOKUP(J2369,'TB mapping'!A:D,4,0),0)</f>
        <v>Ignore</v>
      </c>
      <c r="B2369" s="60" t="str">
        <f>IFERROR(VLOOKUP(J2369,'TB mapping'!A:C,3,0),0)</f>
        <v>Ignore</v>
      </c>
      <c r="C2369" s="60" t="str">
        <f t="shared" si="120"/>
        <v>HFT139Ignore</v>
      </c>
      <c r="D2369" s="60" t="str">
        <f t="shared" si="121"/>
        <v>HFT139Ignore</v>
      </c>
      <c r="E2369" s="54" t="s">
        <v>790</v>
      </c>
      <c r="F2369" s="54" t="s">
        <v>1353</v>
      </c>
      <c r="G2369" s="54" t="s">
        <v>1354</v>
      </c>
      <c r="H2369" s="55">
        <v>102000</v>
      </c>
      <c r="I2369" s="54" t="s">
        <v>791</v>
      </c>
      <c r="J2369" s="55">
        <v>102110</v>
      </c>
      <c r="K2369" s="55">
        <v>0</v>
      </c>
      <c r="L2369" s="54" t="s">
        <v>1135</v>
      </c>
      <c r="M2369" s="54" t="s">
        <v>793</v>
      </c>
      <c r="N2369" s="55">
        <v>-23127189.600000001</v>
      </c>
      <c r="O2369" s="55">
        <v>0</v>
      </c>
      <c r="P2369" s="55">
        <v>0</v>
      </c>
      <c r="Q2369" s="55">
        <v>23127189.600000001</v>
      </c>
      <c r="R2369" s="55">
        <v>0</v>
      </c>
      <c r="S2369" s="55">
        <v>0</v>
      </c>
      <c r="T2369" s="55">
        <v>-23127189.600000001</v>
      </c>
      <c r="U2369" s="55">
        <v>0</v>
      </c>
      <c r="V2369" s="55">
        <v>0</v>
      </c>
      <c r="W2369" s="55">
        <v>23127189.600000001</v>
      </c>
      <c r="X2369" s="55">
        <v>0</v>
      </c>
      <c r="Y2369" s="55">
        <v>0</v>
      </c>
      <c r="Z2369" s="61">
        <f t="shared" si="122"/>
        <v>2.3127189600000002</v>
      </c>
      <c r="AA2369" s="59" t="str">
        <f>HLOOKUP(F2369,'HY Financials'!$4:$4,1,0)</f>
        <v>HFT139</v>
      </c>
    </row>
    <row r="2370" spans="1:27">
      <c r="A2370" s="60" t="str">
        <f>IFERROR(VLOOKUP(J2370,'TB mapping'!A:D,4,0),0)</f>
        <v>Ignore</v>
      </c>
      <c r="B2370" s="60" t="str">
        <f>IFERROR(VLOOKUP(J2370,'TB mapping'!A:C,3,0),0)</f>
        <v>Ignore</v>
      </c>
      <c r="C2370" s="60" t="str">
        <f t="shared" si="120"/>
        <v>HFT139Ignore</v>
      </c>
      <c r="D2370" s="60" t="str">
        <f t="shared" si="121"/>
        <v>HFT139Ignore</v>
      </c>
      <c r="E2370" s="54" t="s">
        <v>790</v>
      </c>
      <c r="F2370" s="54" t="s">
        <v>1353</v>
      </c>
      <c r="G2370" s="54" t="s">
        <v>1354</v>
      </c>
      <c r="H2370" s="55">
        <v>102000</v>
      </c>
      <c r="I2370" s="54" t="s">
        <v>791</v>
      </c>
      <c r="J2370" s="55">
        <v>102120</v>
      </c>
      <c r="K2370" s="55">
        <v>0</v>
      </c>
      <c r="L2370" s="54" t="s">
        <v>792</v>
      </c>
      <c r="M2370" s="54" t="s">
        <v>793</v>
      </c>
      <c r="N2370" s="55">
        <v>-318276287.25999999</v>
      </c>
      <c r="O2370" s="55">
        <v>0</v>
      </c>
      <c r="P2370" s="55">
        <v>0</v>
      </c>
      <c r="Q2370" s="55">
        <v>227192371</v>
      </c>
      <c r="R2370" s="55">
        <v>-91083916.260000005</v>
      </c>
      <c r="S2370" s="55">
        <v>0</v>
      </c>
      <c r="T2370" s="55">
        <v>-318276287.25999999</v>
      </c>
      <c r="U2370" s="55">
        <v>0</v>
      </c>
      <c r="V2370" s="55">
        <v>0</v>
      </c>
      <c r="W2370" s="55">
        <v>227192371</v>
      </c>
      <c r="X2370" s="55">
        <v>-91083916.260000005</v>
      </c>
      <c r="Y2370" s="55">
        <v>0</v>
      </c>
      <c r="Z2370" s="61">
        <f t="shared" si="122"/>
        <v>22.719237100000001</v>
      </c>
      <c r="AA2370" s="59" t="str">
        <f>HLOOKUP(F2370,'HY Financials'!$4:$4,1,0)</f>
        <v>HFT139</v>
      </c>
    </row>
    <row r="2371" spans="1:27">
      <c r="A2371" s="60" t="str">
        <f>IFERROR(VLOOKUP(J2371,'TB mapping'!A:D,4,0),0)</f>
        <v>Ignore</v>
      </c>
      <c r="B2371" s="60" t="str">
        <f>IFERROR(VLOOKUP(J2371,'TB mapping'!A:C,3,0),0)</f>
        <v>Ignore</v>
      </c>
      <c r="C2371" s="60" t="str">
        <f t="shared" si="120"/>
        <v>HFT139Ignore</v>
      </c>
      <c r="D2371" s="60" t="str">
        <f t="shared" si="121"/>
        <v>HFT139Ignore</v>
      </c>
      <c r="E2371" s="54" t="s">
        <v>790</v>
      </c>
      <c r="F2371" s="54" t="s">
        <v>1353</v>
      </c>
      <c r="G2371" s="54" t="s">
        <v>1354</v>
      </c>
      <c r="H2371" s="55">
        <v>102000</v>
      </c>
      <c r="I2371" s="54" t="s">
        <v>791</v>
      </c>
      <c r="J2371" s="55">
        <v>102135</v>
      </c>
      <c r="K2371" s="55">
        <v>0</v>
      </c>
      <c r="L2371" s="54" t="s">
        <v>883</v>
      </c>
      <c r="M2371" s="54" t="s">
        <v>793</v>
      </c>
      <c r="N2371" s="55">
        <v>-35665448</v>
      </c>
      <c r="O2371" s="55">
        <v>0</v>
      </c>
      <c r="P2371" s="55">
        <v>0</v>
      </c>
      <c r="Q2371" s="55">
        <v>35665448</v>
      </c>
      <c r="R2371" s="55">
        <v>0</v>
      </c>
      <c r="S2371" s="55">
        <v>0</v>
      </c>
      <c r="T2371" s="55">
        <v>-35665448</v>
      </c>
      <c r="U2371" s="55">
        <v>0</v>
      </c>
      <c r="V2371" s="55">
        <v>0</v>
      </c>
      <c r="W2371" s="55">
        <v>35665448</v>
      </c>
      <c r="X2371" s="55">
        <v>0</v>
      </c>
      <c r="Y2371" s="55">
        <v>0</v>
      </c>
      <c r="Z2371" s="61">
        <f t="shared" si="122"/>
        <v>3.5665448</v>
      </c>
      <c r="AA2371" s="59" t="str">
        <f>HLOOKUP(F2371,'HY Financials'!$4:$4,1,0)</f>
        <v>HFT139</v>
      </c>
    </row>
    <row r="2372" spans="1:27">
      <c r="A2372" s="60" t="str">
        <f>IFERROR(VLOOKUP(J2372,'TB mapping'!A:D,4,0),0)</f>
        <v>Ignore</v>
      </c>
      <c r="B2372" s="60" t="str">
        <f>IFERROR(VLOOKUP(J2372,'TB mapping'!A:C,3,0),0)</f>
        <v>Ignore</v>
      </c>
      <c r="C2372" s="60" t="str">
        <f t="shared" ref="C2372:C2435" si="124">F2372&amp;A2372</f>
        <v>HFT139Ignore</v>
      </c>
      <c r="D2372" s="60" t="str">
        <f t="shared" ref="D2372:D2435" si="125">F2372&amp;B2372</f>
        <v>HFT139Ignore</v>
      </c>
      <c r="E2372" s="54" t="s">
        <v>790</v>
      </c>
      <c r="F2372" s="54" t="s">
        <v>1353</v>
      </c>
      <c r="G2372" s="54" t="s">
        <v>1354</v>
      </c>
      <c r="H2372" s="55">
        <v>102000</v>
      </c>
      <c r="I2372" s="54" t="s">
        <v>791</v>
      </c>
      <c r="J2372" s="55">
        <v>102145</v>
      </c>
      <c r="K2372" s="55">
        <v>0</v>
      </c>
      <c r="L2372" s="54" t="s">
        <v>867</v>
      </c>
      <c r="M2372" s="54" t="s">
        <v>793</v>
      </c>
      <c r="N2372" s="55">
        <v>-92755261</v>
      </c>
      <c r="O2372" s="55">
        <v>0</v>
      </c>
      <c r="P2372" s="55">
        <v>0</v>
      </c>
      <c r="Q2372" s="55">
        <v>0</v>
      </c>
      <c r="R2372" s="55">
        <v>-92755261</v>
      </c>
      <c r="S2372" s="55">
        <v>0</v>
      </c>
      <c r="T2372" s="55">
        <v>-92755261</v>
      </c>
      <c r="U2372" s="55">
        <v>0</v>
      </c>
      <c r="V2372" s="55">
        <v>0</v>
      </c>
      <c r="W2372" s="55">
        <v>0</v>
      </c>
      <c r="X2372" s="55">
        <v>-92755261</v>
      </c>
      <c r="Y2372" s="55">
        <v>0</v>
      </c>
      <c r="Z2372" s="61">
        <f t="shared" ref="Z2372:Z2435" si="126">IF(I2372="Issue Capital",(X2372+Y2372)/10000000,(V2372+W2372)/10000000)</f>
        <v>0</v>
      </c>
      <c r="AA2372" s="59" t="str">
        <f>HLOOKUP(F2372,'HY Financials'!$4:$4,1,0)</f>
        <v>HFT139</v>
      </c>
    </row>
    <row r="2373" spans="1:27">
      <c r="A2373" s="60" t="str">
        <f>IFERROR(VLOOKUP(J2373,'TB mapping'!A:D,4,0),0)</f>
        <v>Ignore</v>
      </c>
      <c r="B2373" s="60" t="str">
        <f>IFERROR(VLOOKUP(J2373,'TB mapping'!A:C,3,0),0)</f>
        <v>Ignore</v>
      </c>
      <c r="C2373" s="60" t="str">
        <f t="shared" si="124"/>
        <v>HFT139Ignore</v>
      </c>
      <c r="D2373" s="60" t="str">
        <f t="shared" si="125"/>
        <v>HFT139Ignore</v>
      </c>
      <c r="E2373" s="54" t="s">
        <v>790</v>
      </c>
      <c r="F2373" s="54" t="s">
        <v>1353</v>
      </c>
      <c r="G2373" s="54" t="s">
        <v>1354</v>
      </c>
      <c r="H2373" s="55">
        <v>102000</v>
      </c>
      <c r="I2373" s="54" t="s">
        <v>791</v>
      </c>
      <c r="J2373" s="55">
        <v>102190</v>
      </c>
      <c r="K2373" s="55">
        <v>0</v>
      </c>
      <c r="L2373" s="54" t="s">
        <v>868</v>
      </c>
      <c r="M2373" s="54" t="s">
        <v>793</v>
      </c>
      <c r="N2373" s="55">
        <v>0</v>
      </c>
      <c r="O2373" s="55">
        <v>0</v>
      </c>
      <c r="P2373" s="55">
        <v>-62031624.5</v>
      </c>
      <c r="Q2373" s="55">
        <v>0</v>
      </c>
      <c r="R2373" s="55">
        <v>-62031624.5</v>
      </c>
      <c r="S2373" s="55">
        <v>0</v>
      </c>
      <c r="T2373" s="55">
        <v>0</v>
      </c>
      <c r="U2373" s="55">
        <v>0</v>
      </c>
      <c r="V2373" s="55">
        <v>-62031624.5</v>
      </c>
      <c r="W2373" s="55">
        <v>0</v>
      </c>
      <c r="X2373" s="55">
        <v>-62031624.5</v>
      </c>
      <c r="Y2373" s="55">
        <v>0</v>
      </c>
      <c r="Z2373" s="61">
        <f t="shared" si="126"/>
        <v>-6.2031624499999998</v>
      </c>
      <c r="AA2373" s="59" t="str">
        <f>HLOOKUP(F2373,'HY Financials'!$4:$4,1,0)</f>
        <v>HFT139</v>
      </c>
    </row>
    <row r="2374" spans="1:27">
      <c r="A2374" s="60">
        <f>IFERROR(VLOOKUP(J2374,'TB mapping'!A:D,4,0),0)</f>
        <v>0</v>
      </c>
      <c r="B2374" s="60">
        <f>IFERROR(VLOOKUP(J2374,'TB mapping'!A:C,3,0),0)</f>
        <v>0</v>
      </c>
      <c r="C2374" s="60" t="str">
        <f t="shared" si="124"/>
        <v>HFT1390</v>
      </c>
      <c r="D2374" s="60" t="str">
        <f t="shared" si="125"/>
        <v>HFT1390</v>
      </c>
      <c r="E2374" s="54" t="s">
        <v>790</v>
      </c>
      <c r="F2374" s="54" t="s">
        <v>1353</v>
      </c>
      <c r="G2374" s="54" t="s">
        <v>1354</v>
      </c>
      <c r="H2374" s="55">
        <v>102000</v>
      </c>
      <c r="I2374" s="54" t="s">
        <v>791</v>
      </c>
      <c r="J2374" s="55">
        <v>102230</v>
      </c>
      <c r="K2374" s="55">
        <v>0</v>
      </c>
      <c r="L2374" s="54" t="s">
        <v>1803</v>
      </c>
      <c r="M2374" s="54" t="s">
        <v>793</v>
      </c>
      <c r="N2374" s="55">
        <v>-3679790.9</v>
      </c>
      <c r="O2374" s="55">
        <v>0</v>
      </c>
      <c r="P2374" s="55">
        <v>0</v>
      </c>
      <c r="Q2374" s="55">
        <v>3679790.9</v>
      </c>
      <c r="R2374" s="55">
        <v>0</v>
      </c>
      <c r="S2374" s="55">
        <v>0</v>
      </c>
      <c r="T2374" s="55">
        <v>-3679790.9</v>
      </c>
      <c r="U2374" s="55">
        <v>0</v>
      </c>
      <c r="V2374" s="55">
        <v>0</v>
      </c>
      <c r="W2374" s="55">
        <v>3679790.9</v>
      </c>
      <c r="X2374" s="55">
        <v>0</v>
      </c>
      <c r="Y2374" s="55">
        <v>0</v>
      </c>
      <c r="Z2374" s="61">
        <f t="shared" si="126"/>
        <v>0.36797909000000001</v>
      </c>
      <c r="AA2374" s="59" t="str">
        <f>HLOOKUP(F2374,'HY Financials'!$4:$4,1,0)</f>
        <v>HFT139</v>
      </c>
    </row>
    <row r="2375" spans="1:27">
      <c r="A2375" s="60">
        <f>IFERROR(VLOOKUP(J2375,'TB mapping'!A:D,4,0),0)</f>
        <v>0</v>
      </c>
      <c r="B2375" s="60">
        <f>IFERROR(VLOOKUP(J2375,'TB mapping'!A:C,3,0),0)</f>
        <v>0</v>
      </c>
      <c r="C2375" s="60" t="str">
        <f t="shared" si="124"/>
        <v>HFT1390</v>
      </c>
      <c r="D2375" s="60" t="str">
        <f t="shared" si="125"/>
        <v>HFT1390</v>
      </c>
      <c r="E2375" s="54" t="s">
        <v>790</v>
      </c>
      <c r="F2375" s="54" t="s">
        <v>1353</v>
      </c>
      <c r="G2375" s="54" t="s">
        <v>1354</v>
      </c>
      <c r="H2375" s="55">
        <v>110000</v>
      </c>
      <c r="I2375" s="54" t="s">
        <v>795</v>
      </c>
      <c r="J2375" s="55">
        <v>110114</v>
      </c>
      <c r="K2375" s="55">
        <v>0</v>
      </c>
      <c r="L2375" s="54" t="s">
        <v>2304</v>
      </c>
      <c r="M2375" s="54" t="s">
        <v>793</v>
      </c>
      <c r="N2375" s="55">
        <v>0</v>
      </c>
      <c r="O2375" s="55">
        <v>0</v>
      </c>
      <c r="P2375" s="55">
        <v>-1275000</v>
      </c>
      <c r="Q2375" s="55">
        <v>0</v>
      </c>
      <c r="R2375" s="55">
        <v>-1275000</v>
      </c>
      <c r="S2375" s="55">
        <v>0</v>
      </c>
      <c r="T2375" s="55">
        <v>0</v>
      </c>
      <c r="U2375" s="55">
        <v>0</v>
      </c>
      <c r="V2375" s="55">
        <v>-1275000</v>
      </c>
      <c r="W2375" s="55">
        <v>0</v>
      </c>
      <c r="X2375" s="55">
        <v>-1275000</v>
      </c>
      <c r="Y2375" s="55">
        <v>0</v>
      </c>
      <c r="Z2375" s="61">
        <f t="shared" si="126"/>
        <v>-0.1275</v>
      </c>
      <c r="AA2375" s="59" t="str">
        <f>HLOOKUP(F2375,'HY Financials'!$4:$4,1,0)</f>
        <v>HFT139</v>
      </c>
    </row>
    <row r="2376" spans="1:27">
      <c r="A2376" s="60" t="str">
        <f>IFERROR(VLOOKUP(J2376,'TB mapping'!A:D,4,0),0)</f>
        <v>Ignore</v>
      </c>
      <c r="B2376" s="60" t="str">
        <f>IFERROR(VLOOKUP(J2376,'TB mapping'!A:C,3,0),0)</f>
        <v>Ignore</v>
      </c>
      <c r="C2376" s="60" t="str">
        <f t="shared" si="124"/>
        <v>HFT139Ignore</v>
      </c>
      <c r="D2376" s="60" t="str">
        <f t="shared" si="125"/>
        <v>HFT139Ignore</v>
      </c>
      <c r="E2376" s="54" t="s">
        <v>790</v>
      </c>
      <c r="F2376" s="54" t="s">
        <v>1353</v>
      </c>
      <c r="G2376" s="54" t="s">
        <v>1354</v>
      </c>
      <c r="H2376" s="55">
        <v>110000</v>
      </c>
      <c r="I2376" s="54" t="s">
        <v>795</v>
      </c>
      <c r="J2376" s="55">
        <v>110119</v>
      </c>
      <c r="K2376" s="55">
        <v>0</v>
      </c>
      <c r="L2376" s="54" t="s">
        <v>796</v>
      </c>
      <c r="M2376" s="54" t="s">
        <v>793</v>
      </c>
      <c r="N2376" s="55">
        <v>-12180</v>
      </c>
      <c r="O2376" s="55">
        <v>0</v>
      </c>
      <c r="P2376" s="55">
        <v>0</v>
      </c>
      <c r="Q2376" s="55">
        <v>12180</v>
      </c>
      <c r="R2376" s="55">
        <v>0</v>
      </c>
      <c r="S2376" s="55">
        <v>0</v>
      </c>
      <c r="T2376" s="55">
        <v>-12180</v>
      </c>
      <c r="U2376" s="55">
        <v>0</v>
      </c>
      <c r="V2376" s="55">
        <v>0</v>
      </c>
      <c r="W2376" s="55">
        <v>12180</v>
      </c>
      <c r="X2376" s="55">
        <v>0</v>
      </c>
      <c r="Y2376" s="55">
        <v>0</v>
      </c>
      <c r="Z2376" s="61">
        <f t="shared" si="126"/>
        <v>1.2179999999999999E-3</v>
      </c>
      <c r="AA2376" s="59" t="str">
        <f>HLOOKUP(F2376,'HY Financials'!$4:$4,1,0)</f>
        <v>HFT139</v>
      </c>
    </row>
    <row r="2377" spans="1:27">
      <c r="A2377" s="60" t="str">
        <f>IFERROR(VLOOKUP(J2377,'TB mapping'!A:D,4,0),0)</f>
        <v>Ignore</v>
      </c>
      <c r="B2377" s="60" t="str">
        <f>IFERROR(VLOOKUP(J2377,'TB mapping'!A:C,3,0),0)</f>
        <v>Ignore</v>
      </c>
      <c r="C2377" s="60" t="str">
        <f t="shared" si="124"/>
        <v>HFT139Ignore</v>
      </c>
      <c r="D2377" s="60" t="str">
        <f t="shared" si="125"/>
        <v>HFT139Ignore</v>
      </c>
      <c r="E2377" s="54" t="s">
        <v>790</v>
      </c>
      <c r="F2377" s="54" t="s">
        <v>1353</v>
      </c>
      <c r="G2377" s="54" t="s">
        <v>1354</v>
      </c>
      <c r="H2377" s="55">
        <v>110000</v>
      </c>
      <c r="I2377" s="54" t="s">
        <v>795</v>
      </c>
      <c r="J2377" s="55">
        <v>110247</v>
      </c>
      <c r="K2377" s="55">
        <v>0</v>
      </c>
      <c r="L2377" s="54" t="s">
        <v>1344</v>
      </c>
      <c r="M2377" s="54" t="s">
        <v>793</v>
      </c>
      <c r="N2377" s="55">
        <v>-3749569.08</v>
      </c>
      <c r="O2377" s="55">
        <v>0</v>
      </c>
      <c r="P2377" s="55">
        <v>-247098677.84</v>
      </c>
      <c r="Q2377" s="55">
        <v>0</v>
      </c>
      <c r="R2377" s="55">
        <v>-250848246.91999999</v>
      </c>
      <c r="S2377" s="55">
        <v>0</v>
      </c>
      <c r="T2377" s="55">
        <v>-3749569.08</v>
      </c>
      <c r="U2377" s="55">
        <v>0</v>
      </c>
      <c r="V2377" s="55">
        <v>-247098677.84</v>
      </c>
      <c r="W2377" s="55">
        <v>0</v>
      </c>
      <c r="X2377" s="55">
        <v>-250848246.91999999</v>
      </c>
      <c r="Y2377" s="55">
        <v>0</v>
      </c>
      <c r="Z2377" s="61">
        <f t="shared" si="126"/>
        <v>-24.709867784</v>
      </c>
      <c r="AA2377" s="59" t="str">
        <f>HLOOKUP(F2377,'HY Financials'!$4:$4,1,0)</f>
        <v>HFT139</v>
      </c>
    </row>
    <row r="2378" spans="1:27">
      <c r="A2378" s="60" t="str">
        <f>IFERROR(VLOOKUP(J2378,'TB mapping'!A:D,4,0),0)</f>
        <v>Ignore</v>
      </c>
      <c r="B2378" s="60" t="str">
        <f>IFERROR(VLOOKUP(J2378,'TB mapping'!A:C,3,0),0)</f>
        <v>Ignore</v>
      </c>
      <c r="C2378" s="60" t="str">
        <f t="shared" si="124"/>
        <v>HFT139Ignore</v>
      </c>
      <c r="D2378" s="60" t="str">
        <f t="shared" si="125"/>
        <v>HFT139Ignore</v>
      </c>
      <c r="E2378" s="54" t="s">
        <v>790</v>
      </c>
      <c r="F2378" s="54" t="s">
        <v>1353</v>
      </c>
      <c r="G2378" s="54" t="s">
        <v>1354</v>
      </c>
      <c r="H2378" s="55">
        <v>140000</v>
      </c>
      <c r="I2378" s="54" t="s">
        <v>799</v>
      </c>
      <c r="J2378" s="55">
        <v>140500</v>
      </c>
      <c r="K2378" s="55">
        <v>0</v>
      </c>
      <c r="L2378" s="54" t="s">
        <v>800</v>
      </c>
      <c r="M2378" s="54" t="s">
        <v>793</v>
      </c>
      <c r="N2378" s="55">
        <v>-999.88</v>
      </c>
      <c r="O2378" s="55">
        <v>0</v>
      </c>
      <c r="P2378" s="55">
        <v>0</v>
      </c>
      <c r="Q2378" s="55">
        <v>0.76</v>
      </c>
      <c r="R2378" s="55">
        <v>-999.12</v>
      </c>
      <c r="S2378" s="55">
        <v>0</v>
      </c>
      <c r="T2378" s="55">
        <v>-999.88</v>
      </c>
      <c r="U2378" s="55">
        <v>0</v>
      </c>
      <c r="V2378" s="55">
        <v>0</v>
      </c>
      <c r="W2378" s="55">
        <v>0.76</v>
      </c>
      <c r="X2378" s="55">
        <v>-999.12</v>
      </c>
      <c r="Y2378" s="55">
        <v>0</v>
      </c>
      <c r="Z2378" s="61">
        <f t="shared" si="126"/>
        <v>7.6000000000000006E-8</v>
      </c>
      <c r="AA2378" s="59" t="str">
        <f>HLOOKUP(F2378,'HY Financials'!$4:$4,1,0)</f>
        <v>HFT139</v>
      </c>
    </row>
    <row r="2379" spans="1:27">
      <c r="A2379" s="60" t="str">
        <f>IFERROR(VLOOKUP(J2379,'TB mapping'!A:D,4,0),0)</f>
        <v>Ignore</v>
      </c>
      <c r="B2379" s="60" t="str">
        <f>IFERROR(VLOOKUP(J2379,'TB mapping'!A:C,3,0),0)</f>
        <v>Ignore</v>
      </c>
      <c r="C2379" s="60" t="str">
        <f t="shared" si="124"/>
        <v>HFT139Ignore</v>
      </c>
      <c r="D2379" s="60" t="str">
        <f t="shared" si="125"/>
        <v>HFT139Ignore</v>
      </c>
      <c r="E2379" s="54" t="s">
        <v>790</v>
      </c>
      <c r="F2379" s="54" t="s">
        <v>1353</v>
      </c>
      <c r="G2379" s="54" t="s">
        <v>1354</v>
      </c>
      <c r="H2379" s="55">
        <v>140000</v>
      </c>
      <c r="I2379" s="54" t="s">
        <v>799</v>
      </c>
      <c r="J2379" s="55">
        <v>140504</v>
      </c>
      <c r="K2379" s="55">
        <v>0</v>
      </c>
      <c r="L2379" s="54" t="s">
        <v>801</v>
      </c>
      <c r="M2379" s="54" t="s">
        <v>793</v>
      </c>
      <c r="N2379" s="55">
        <v>-1117.52</v>
      </c>
      <c r="O2379" s="55">
        <v>0</v>
      </c>
      <c r="P2379" s="55">
        <v>-6132.5</v>
      </c>
      <c r="Q2379" s="55">
        <v>0</v>
      </c>
      <c r="R2379" s="55">
        <v>-7250.02</v>
      </c>
      <c r="S2379" s="55">
        <v>0</v>
      </c>
      <c r="T2379" s="55">
        <v>-1117.52</v>
      </c>
      <c r="U2379" s="55">
        <v>0</v>
      </c>
      <c r="V2379" s="55">
        <v>-6132.5</v>
      </c>
      <c r="W2379" s="55">
        <v>0</v>
      </c>
      <c r="X2379" s="55">
        <v>-7250.02</v>
      </c>
      <c r="Y2379" s="55">
        <v>0</v>
      </c>
      <c r="Z2379" s="61">
        <f t="shared" si="126"/>
        <v>-6.1324999999999997E-4</v>
      </c>
      <c r="AA2379" s="59" t="str">
        <f>HLOOKUP(F2379,'HY Financials'!$4:$4,1,0)</f>
        <v>HFT139</v>
      </c>
    </row>
    <row r="2380" spans="1:27">
      <c r="A2380" s="60" t="str">
        <f>IFERROR(VLOOKUP(J2380,'TB mapping'!A:D,4,0),0)</f>
        <v>Ignore</v>
      </c>
      <c r="B2380" s="60" t="str">
        <f>IFERROR(VLOOKUP(J2380,'TB mapping'!A:C,3,0),0)</f>
        <v>Ignore</v>
      </c>
      <c r="C2380" s="60" t="str">
        <f t="shared" si="124"/>
        <v>HFT139Ignore</v>
      </c>
      <c r="D2380" s="60" t="str">
        <f t="shared" si="125"/>
        <v>HFT139Ignore</v>
      </c>
      <c r="E2380" s="54" t="s">
        <v>790</v>
      </c>
      <c r="F2380" s="54" t="s">
        <v>1353</v>
      </c>
      <c r="G2380" s="54" t="s">
        <v>1354</v>
      </c>
      <c r="H2380" s="55">
        <v>140000</v>
      </c>
      <c r="I2380" s="54" t="s">
        <v>799</v>
      </c>
      <c r="J2380" s="55">
        <v>140505</v>
      </c>
      <c r="K2380" s="55">
        <v>0</v>
      </c>
      <c r="L2380" s="54" t="s">
        <v>802</v>
      </c>
      <c r="M2380" s="54" t="s">
        <v>793</v>
      </c>
      <c r="N2380" s="55">
        <v>0</v>
      </c>
      <c r="O2380" s="55">
        <v>0.24</v>
      </c>
      <c r="P2380" s="55">
        <v>-0.01</v>
      </c>
      <c r="Q2380" s="55">
        <v>0</v>
      </c>
      <c r="R2380" s="55">
        <v>0</v>
      </c>
      <c r="S2380" s="55">
        <v>0.23</v>
      </c>
      <c r="T2380" s="55">
        <v>0</v>
      </c>
      <c r="U2380" s="55">
        <v>0.24</v>
      </c>
      <c r="V2380" s="55">
        <v>-0.01</v>
      </c>
      <c r="W2380" s="55">
        <v>0</v>
      </c>
      <c r="X2380" s="55">
        <v>0</v>
      </c>
      <c r="Y2380" s="55">
        <v>0.23</v>
      </c>
      <c r="Z2380" s="61">
        <f t="shared" si="126"/>
        <v>-1.0000000000000001E-9</v>
      </c>
      <c r="AA2380" s="59" t="str">
        <f>HLOOKUP(F2380,'HY Financials'!$4:$4,1,0)</f>
        <v>HFT139</v>
      </c>
    </row>
    <row r="2381" spans="1:27">
      <c r="A2381" s="60" t="str">
        <f>IFERROR(VLOOKUP(J2381,'TB mapping'!A:D,4,0),0)</f>
        <v>Ignore</v>
      </c>
      <c r="B2381" s="60" t="str">
        <f>IFERROR(VLOOKUP(J2381,'TB mapping'!A:C,3,0),0)</f>
        <v>Ignore</v>
      </c>
      <c r="C2381" s="60" t="str">
        <f t="shared" si="124"/>
        <v>HFT139Ignore</v>
      </c>
      <c r="D2381" s="60" t="str">
        <f t="shared" si="125"/>
        <v>HFT139Ignore</v>
      </c>
      <c r="E2381" s="54" t="s">
        <v>790</v>
      </c>
      <c r="F2381" s="54" t="s">
        <v>1353</v>
      </c>
      <c r="G2381" s="54" t="s">
        <v>1354</v>
      </c>
      <c r="H2381" s="55">
        <v>140000</v>
      </c>
      <c r="I2381" s="54" t="s">
        <v>799</v>
      </c>
      <c r="J2381" s="55">
        <v>141675</v>
      </c>
      <c r="K2381" s="55">
        <v>0</v>
      </c>
      <c r="L2381" s="54" t="s">
        <v>803</v>
      </c>
      <c r="M2381" s="54" t="s">
        <v>793</v>
      </c>
      <c r="N2381" s="55">
        <v>-5171.8100000000004</v>
      </c>
      <c r="O2381" s="55">
        <v>0</v>
      </c>
      <c r="P2381" s="55">
        <v>-53.74</v>
      </c>
      <c r="Q2381" s="55">
        <v>0</v>
      </c>
      <c r="R2381" s="55">
        <v>-5225.55</v>
      </c>
      <c r="S2381" s="55">
        <v>0</v>
      </c>
      <c r="T2381" s="55">
        <v>-5171.8100000000004</v>
      </c>
      <c r="U2381" s="55">
        <v>0</v>
      </c>
      <c r="V2381" s="55">
        <v>-53.74</v>
      </c>
      <c r="W2381" s="55">
        <v>0</v>
      </c>
      <c r="X2381" s="55">
        <v>-5225.55</v>
      </c>
      <c r="Y2381" s="55">
        <v>0</v>
      </c>
      <c r="Z2381" s="61">
        <f t="shared" si="126"/>
        <v>-5.3740000000000006E-6</v>
      </c>
      <c r="AA2381" s="59" t="str">
        <f>HLOOKUP(F2381,'HY Financials'!$4:$4,1,0)</f>
        <v>HFT139</v>
      </c>
    </row>
    <row r="2382" spans="1:27">
      <c r="A2382" s="60" t="str">
        <f>IFERROR(VLOOKUP(J2382,'TB mapping'!A:D,4,0),0)</f>
        <v>Ignore</v>
      </c>
      <c r="B2382" s="60" t="str">
        <f>IFERROR(VLOOKUP(J2382,'TB mapping'!A:C,3,0),0)</f>
        <v>Ignore</v>
      </c>
      <c r="C2382" s="60" t="str">
        <f t="shared" si="124"/>
        <v>HFT139Ignore</v>
      </c>
      <c r="D2382" s="60" t="str">
        <f t="shared" si="125"/>
        <v>HFT139Ignore</v>
      </c>
      <c r="E2382" s="54" t="s">
        <v>790</v>
      </c>
      <c r="F2382" s="54" t="s">
        <v>1353</v>
      </c>
      <c r="G2382" s="54" t="s">
        <v>1354</v>
      </c>
      <c r="H2382" s="55">
        <v>152000</v>
      </c>
      <c r="I2382" s="54" t="s">
        <v>804</v>
      </c>
      <c r="J2382" s="55">
        <v>152120</v>
      </c>
      <c r="K2382" s="55">
        <v>0</v>
      </c>
      <c r="L2382" s="54" t="s">
        <v>805</v>
      </c>
      <c r="M2382" s="54" t="s">
        <v>793</v>
      </c>
      <c r="N2382" s="55">
        <v>-23020861.719999999</v>
      </c>
      <c r="O2382" s="55">
        <v>0</v>
      </c>
      <c r="P2382" s="55">
        <v>0</v>
      </c>
      <c r="Q2382" s="55">
        <v>9511047.8399999999</v>
      </c>
      <c r="R2382" s="55">
        <v>-13509813.880000001</v>
      </c>
      <c r="S2382" s="55">
        <v>0</v>
      </c>
      <c r="T2382" s="55">
        <v>-23020861.719999999</v>
      </c>
      <c r="U2382" s="55">
        <v>0</v>
      </c>
      <c r="V2382" s="55">
        <v>0</v>
      </c>
      <c r="W2382" s="55">
        <v>9511047.8399999999</v>
      </c>
      <c r="X2382" s="55">
        <v>-13509813.880000001</v>
      </c>
      <c r="Y2382" s="55">
        <v>0</v>
      </c>
      <c r="Z2382" s="61">
        <f t="shared" si="126"/>
        <v>0.95110478399999998</v>
      </c>
      <c r="AA2382" s="59" t="str">
        <f>HLOOKUP(F2382,'HY Financials'!$4:$4,1,0)</f>
        <v>HFT139</v>
      </c>
    </row>
    <row r="2383" spans="1:27">
      <c r="A2383" s="60" t="str">
        <f>IFERROR(VLOOKUP(J2383,'TB mapping'!A:D,4,0),0)</f>
        <v>Ignore</v>
      </c>
      <c r="B2383" s="60" t="str">
        <f>IFERROR(VLOOKUP(J2383,'TB mapping'!A:C,3,0),0)</f>
        <v>Ignore</v>
      </c>
      <c r="C2383" s="60" t="str">
        <f t="shared" si="124"/>
        <v>HFT139Ignore</v>
      </c>
      <c r="D2383" s="60" t="str">
        <f t="shared" si="125"/>
        <v>HFT139Ignore</v>
      </c>
      <c r="E2383" s="54" t="s">
        <v>790</v>
      </c>
      <c r="F2383" s="54" t="s">
        <v>1353</v>
      </c>
      <c r="G2383" s="54" t="s">
        <v>1354</v>
      </c>
      <c r="H2383" s="55">
        <v>152000</v>
      </c>
      <c r="I2383" s="54" t="s">
        <v>804</v>
      </c>
      <c r="J2383" s="55">
        <v>152135</v>
      </c>
      <c r="K2383" s="55">
        <v>0</v>
      </c>
      <c r="L2383" s="54" t="s">
        <v>891</v>
      </c>
      <c r="M2383" s="54" t="s">
        <v>793</v>
      </c>
      <c r="N2383" s="55">
        <v>-130511.11</v>
      </c>
      <c r="O2383" s="55">
        <v>0</v>
      </c>
      <c r="P2383" s="55">
        <v>0</v>
      </c>
      <c r="Q2383" s="55">
        <v>130511.11</v>
      </c>
      <c r="R2383" s="55">
        <v>0</v>
      </c>
      <c r="S2383" s="55">
        <v>0</v>
      </c>
      <c r="T2383" s="55">
        <v>-130511.11</v>
      </c>
      <c r="U2383" s="55">
        <v>0</v>
      </c>
      <c r="V2383" s="55">
        <v>0</v>
      </c>
      <c r="W2383" s="55">
        <v>130511.11</v>
      </c>
      <c r="X2383" s="55">
        <v>0</v>
      </c>
      <c r="Y2383" s="55">
        <v>0</v>
      </c>
      <c r="Z2383" s="61">
        <f t="shared" si="126"/>
        <v>1.3051111000000001E-2</v>
      </c>
      <c r="AA2383" s="59" t="str">
        <f>HLOOKUP(F2383,'HY Financials'!$4:$4,1,0)</f>
        <v>HFT139</v>
      </c>
    </row>
    <row r="2384" spans="1:27">
      <c r="A2384" s="60" t="str">
        <f>IFERROR(VLOOKUP(J2384,'TB mapping'!A:D,4,0),0)</f>
        <v>Ignore</v>
      </c>
      <c r="B2384" s="60" t="str">
        <f>IFERROR(VLOOKUP(J2384,'TB mapping'!A:C,3,0),0)</f>
        <v>Ignore</v>
      </c>
      <c r="C2384" s="60" t="str">
        <f t="shared" si="124"/>
        <v>HFT139Ignore</v>
      </c>
      <c r="D2384" s="60" t="str">
        <f t="shared" si="125"/>
        <v>HFT139Ignore</v>
      </c>
      <c r="E2384" s="54" t="s">
        <v>790</v>
      </c>
      <c r="F2384" s="54" t="s">
        <v>1353</v>
      </c>
      <c r="G2384" s="54" t="s">
        <v>1354</v>
      </c>
      <c r="H2384" s="55">
        <v>152000</v>
      </c>
      <c r="I2384" s="54" t="s">
        <v>804</v>
      </c>
      <c r="J2384" s="55">
        <v>152145</v>
      </c>
      <c r="K2384" s="55">
        <v>0</v>
      </c>
      <c r="L2384" s="54" t="s">
        <v>869</v>
      </c>
      <c r="M2384" s="54" t="s">
        <v>793</v>
      </c>
      <c r="N2384" s="55">
        <v>-23057210.120000001</v>
      </c>
      <c r="O2384" s="55">
        <v>0</v>
      </c>
      <c r="P2384" s="55">
        <v>-4435953.24</v>
      </c>
      <c r="Q2384" s="55">
        <v>0</v>
      </c>
      <c r="R2384" s="55">
        <v>-27493163.359999999</v>
      </c>
      <c r="S2384" s="55">
        <v>0</v>
      </c>
      <c r="T2384" s="55">
        <v>-23057210.120000001</v>
      </c>
      <c r="U2384" s="55">
        <v>0</v>
      </c>
      <c r="V2384" s="55">
        <v>-4435953.24</v>
      </c>
      <c r="W2384" s="55">
        <v>0</v>
      </c>
      <c r="X2384" s="55">
        <v>-27493163.359999999</v>
      </c>
      <c r="Y2384" s="55">
        <v>0</v>
      </c>
      <c r="Z2384" s="61">
        <f t="shared" si="126"/>
        <v>-0.44359532400000001</v>
      </c>
      <c r="AA2384" s="59" t="str">
        <f>HLOOKUP(F2384,'HY Financials'!$4:$4,1,0)</f>
        <v>HFT139</v>
      </c>
    </row>
    <row r="2385" spans="1:28">
      <c r="A2385" s="60" t="str">
        <f>IFERROR(VLOOKUP(J2385,'TB mapping'!A:D,4,0),0)</f>
        <v>Ignore</v>
      </c>
      <c r="B2385" s="60" t="str">
        <f>IFERROR(VLOOKUP(J2385,'TB mapping'!A:C,3,0),0)</f>
        <v>Ignore</v>
      </c>
      <c r="C2385" s="60" t="str">
        <f t="shared" si="124"/>
        <v>HFT139Ignore</v>
      </c>
      <c r="D2385" s="60" t="str">
        <f t="shared" si="125"/>
        <v>HFT139Ignore</v>
      </c>
      <c r="E2385" s="54" t="s">
        <v>790</v>
      </c>
      <c r="F2385" s="54" t="s">
        <v>1353</v>
      </c>
      <c r="G2385" s="54" t="s">
        <v>1354</v>
      </c>
      <c r="H2385" s="55">
        <v>152000</v>
      </c>
      <c r="I2385" s="54" t="s">
        <v>804</v>
      </c>
      <c r="J2385" s="55">
        <v>152181</v>
      </c>
      <c r="K2385" s="55">
        <v>0</v>
      </c>
      <c r="L2385" s="54" t="s">
        <v>870</v>
      </c>
      <c r="M2385" s="54" t="s">
        <v>793</v>
      </c>
      <c r="N2385" s="55">
        <v>0</v>
      </c>
      <c r="O2385" s="55">
        <v>0</v>
      </c>
      <c r="P2385" s="55">
        <v>-352978.63</v>
      </c>
      <c r="Q2385" s="55">
        <v>0</v>
      </c>
      <c r="R2385" s="55">
        <v>-352978.63</v>
      </c>
      <c r="S2385" s="55">
        <v>0</v>
      </c>
      <c r="T2385" s="55">
        <v>0</v>
      </c>
      <c r="U2385" s="55">
        <v>0</v>
      </c>
      <c r="V2385" s="55">
        <v>-352978.63</v>
      </c>
      <c r="W2385" s="55">
        <v>0</v>
      </c>
      <c r="X2385" s="55">
        <v>-352978.63</v>
      </c>
      <c r="Y2385" s="55">
        <v>0</v>
      </c>
      <c r="Z2385" s="61">
        <f t="shared" si="126"/>
        <v>-3.5297862999999999E-2</v>
      </c>
      <c r="AA2385" s="59" t="str">
        <f>HLOOKUP(F2385,'HY Financials'!$4:$4,1,0)</f>
        <v>HFT139</v>
      </c>
      <c r="AB2385" s="59" t="s">
        <v>158</v>
      </c>
    </row>
    <row r="2386" spans="1:28">
      <c r="A2386" s="60">
        <f>IFERROR(VLOOKUP(J2386,'TB mapping'!A:D,4,0),0)</f>
        <v>0</v>
      </c>
      <c r="B2386" s="60">
        <f>IFERROR(VLOOKUP(J2386,'TB mapping'!A:C,3,0),0)</f>
        <v>0</v>
      </c>
      <c r="C2386" s="60" t="str">
        <f t="shared" si="124"/>
        <v>HFT1390</v>
      </c>
      <c r="D2386" s="60" t="str">
        <f t="shared" si="125"/>
        <v>HFT1390</v>
      </c>
      <c r="E2386" s="54" t="s">
        <v>790</v>
      </c>
      <c r="F2386" s="54" t="s">
        <v>1353</v>
      </c>
      <c r="G2386" s="54" t="s">
        <v>1354</v>
      </c>
      <c r="H2386" s="55">
        <v>152000</v>
      </c>
      <c r="I2386" s="54" t="s">
        <v>804</v>
      </c>
      <c r="J2386" s="55">
        <v>152230</v>
      </c>
      <c r="K2386" s="55">
        <v>0</v>
      </c>
      <c r="L2386" s="54" t="s">
        <v>1804</v>
      </c>
      <c r="M2386" s="54" t="s">
        <v>793</v>
      </c>
      <c r="N2386" s="55">
        <v>-349.83</v>
      </c>
      <c r="O2386" s="55">
        <v>0</v>
      </c>
      <c r="P2386" s="55">
        <v>0</v>
      </c>
      <c r="Q2386" s="55">
        <v>349.83</v>
      </c>
      <c r="R2386" s="55">
        <v>0</v>
      </c>
      <c r="S2386" s="55">
        <v>0</v>
      </c>
      <c r="T2386" s="55">
        <v>-349.83</v>
      </c>
      <c r="U2386" s="55">
        <v>0</v>
      </c>
      <c r="V2386" s="55">
        <v>0</v>
      </c>
      <c r="W2386" s="55">
        <v>349.83</v>
      </c>
      <c r="X2386" s="55">
        <v>0</v>
      </c>
      <c r="Y2386" s="55">
        <v>0</v>
      </c>
      <c r="Z2386" s="61">
        <f t="shared" si="126"/>
        <v>3.4983E-5</v>
      </c>
      <c r="AA2386" s="59" t="str">
        <f>HLOOKUP(F2386,'HY Financials'!$4:$4,1,0)</f>
        <v>HFT139</v>
      </c>
    </row>
    <row r="2387" spans="1:28">
      <c r="A2387" s="60" t="str">
        <f>IFERROR(VLOOKUP(J2387,'TB mapping'!A:D,4,0),0)</f>
        <v>Ignore</v>
      </c>
      <c r="B2387" s="60" t="str">
        <f>IFERROR(VLOOKUP(J2387,'TB mapping'!A:C,3,0),0)</f>
        <v>Ignore</v>
      </c>
      <c r="C2387" s="60" t="str">
        <f t="shared" si="124"/>
        <v>HFT139Ignore</v>
      </c>
      <c r="D2387" s="60" t="str">
        <f t="shared" si="125"/>
        <v>HFT139Ignore</v>
      </c>
      <c r="E2387" s="54" t="s">
        <v>790</v>
      </c>
      <c r="F2387" s="54" t="s">
        <v>1353</v>
      </c>
      <c r="G2387" s="54" t="s">
        <v>1354</v>
      </c>
      <c r="H2387" s="55">
        <v>152000</v>
      </c>
      <c r="I2387" s="54" t="s">
        <v>804</v>
      </c>
      <c r="J2387" s="55">
        <v>152247</v>
      </c>
      <c r="K2387" s="55">
        <v>0</v>
      </c>
      <c r="L2387" s="54" t="s">
        <v>1345</v>
      </c>
      <c r="M2387" s="54" t="s">
        <v>793</v>
      </c>
      <c r="N2387" s="55">
        <v>-330.92</v>
      </c>
      <c r="O2387" s="55">
        <v>0</v>
      </c>
      <c r="P2387" s="55">
        <v>-24557.35</v>
      </c>
      <c r="Q2387" s="55">
        <v>0</v>
      </c>
      <c r="R2387" s="55">
        <v>-24888.27</v>
      </c>
      <c r="S2387" s="55">
        <v>0</v>
      </c>
      <c r="T2387" s="55">
        <v>-330.92</v>
      </c>
      <c r="U2387" s="55">
        <v>0</v>
      </c>
      <c r="V2387" s="55">
        <v>-24557.35</v>
      </c>
      <c r="W2387" s="55">
        <v>0</v>
      </c>
      <c r="X2387" s="55">
        <v>-24888.27</v>
      </c>
      <c r="Y2387" s="55">
        <v>0</v>
      </c>
      <c r="Z2387" s="61">
        <f t="shared" si="126"/>
        <v>-2.4557349999999997E-3</v>
      </c>
      <c r="AA2387" s="59" t="str">
        <f>HLOOKUP(F2387,'HY Financials'!$4:$4,1,0)</f>
        <v>HFT139</v>
      </c>
    </row>
    <row r="2388" spans="1:28">
      <c r="A2388" s="60" t="str">
        <f>IFERROR(VLOOKUP(J2388,'TB mapping'!A:D,4,0),0)</f>
        <v>Ignore</v>
      </c>
      <c r="B2388" s="60" t="str">
        <f>IFERROR(VLOOKUP(J2388,'TB mapping'!A:C,3,0),0)</f>
        <v>Ignore</v>
      </c>
      <c r="C2388" s="60" t="str">
        <f t="shared" si="124"/>
        <v>HFT139Ignore</v>
      </c>
      <c r="D2388" s="60" t="str">
        <f t="shared" si="125"/>
        <v>HFT139Ignore</v>
      </c>
      <c r="E2388" s="54" t="s">
        <v>790</v>
      </c>
      <c r="F2388" s="54" t="s">
        <v>1353</v>
      </c>
      <c r="G2388" s="54" t="s">
        <v>1354</v>
      </c>
      <c r="H2388" s="55">
        <v>152000</v>
      </c>
      <c r="I2388" s="54" t="s">
        <v>804</v>
      </c>
      <c r="J2388" s="55">
        <v>153001</v>
      </c>
      <c r="K2388" s="55">
        <v>0</v>
      </c>
      <c r="L2388" s="54" t="s">
        <v>1139</v>
      </c>
      <c r="M2388" s="54" t="s">
        <v>793</v>
      </c>
      <c r="N2388" s="55">
        <v>-441200.88</v>
      </c>
      <c r="O2388" s="55">
        <v>0</v>
      </c>
      <c r="P2388" s="55">
        <v>0</v>
      </c>
      <c r="Q2388" s="55">
        <v>441200.88</v>
      </c>
      <c r="R2388" s="55">
        <v>0</v>
      </c>
      <c r="S2388" s="55">
        <v>0</v>
      </c>
      <c r="T2388" s="55">
        <v>-441200.88</v>
      </c>
      <c r="U2388" s="55">
        <v>0</v>
      </c>
      <c r="V2388" s="55">
        <v>0</v>
      </c>
      <c r="W2388" s="55">
        <v>441200.88</v>
      </c>
      <c r="X2388" s="55">
        <v>0</v>
      </c>
      <c r="Y2388" s="55">
        <v>0</v>
      </c>
      <c r="Z2388" s="61">
        <f t="shared" si="126"/>
        <v>4.4120088000000002E-2</v>
      </c>
      <c r="AA2388" s="59" t="str">
        <f>HLOOKUP(F2388,'HY Financials'!$4:$4,1,0)</f>
        <v>HFT139</v>
      </c>
    </row>
    <row r="2389" spans="1:28">
      <c r="A2389" s="60" t="str">
        <f>IFERROR(VLOOKUP(J2389,'TB mapping'!A:D,4,0),0)</f>
        <v>Ignore</v>
      </c>
      <c r="B2389" s="60" t="str">
        <f>IFERROR(VLOOKUP(J2389,'TB mapping'!A:C,3,0),0)</f>
        <v>Ignore</v>
      </c>
      <c r="C2389" s="60" t="str">
        <f t="shared" si="124"/>
        <v>HFT139Ignore</v>
      </c>
      <c r="D2389" s="60" t="str">
        <f t="shared" si="125"/>
        <v>HFT139Ignore</v>
      </c>
      <c r="E2389" s="54" t="s">
        <v>790</v>
      </c>
      <c r="F2389" s="54" t="s">
        <v>1353</v>
      </c>
      <c r="G2389" s="54" t="s">
        <v>1354</v>
      </c>
      <c r="H2389" s="55">
        <v>160000</v>
      </c>
      <c r="I2389" s="54" t="s">
        <v>807</v>
      </c>
      <c r="J2389" s="55">
        <v>162110</v>
      </c>
      <c r="K2389" s="55">
        <v>0</v>
      </c>
      <c r="L2389" s="54" t="s">
        <v>1255</v>
      </c>
      <c r="M2389" s="54" t="s">
        <v>793</v>
      </c>
      <c r="N2389" s="55">
        <v>-20969.52</v>
      </c>
      <c r="O2389" s="55">
        <v>0</v>
      </c>
      <c r="P2389" s="55">
        <v>0</v>
      </c>
      <c r="Q2389" s="55">
        <v>20969.52</v>
      </c>
      <c r="R2389" s="55">
        <v>0</v>
      </c>
      <c r="S2389" s="55">
        <v>0</v>
      </c>
      <c r="T2389" s="55">
        <v>-20969.52</v>
      </c>
      <c r="U2389" s="55">
        <v>0</v>
      </c>
      <c r="V2389" s="55">
        <v>0</v>
      </c>
      <c r="W2389" s="55">
        <v>20969.52</v>
      </c>
      <c r="X2389" s="55">
        <v>0</v>
      </c>
      <c r="Y2389" s="55">
        <v>0</v>
      </c>
      <c r="Z2389" s="61">
        <f t="shared" si="126"/>
        <v>2.096952E-3</v>
      </c>
      <c r="AA2389" s="59" t="str">
        <f>HLOOKUP(F2389,'HY Financials'!$4:$4,1,0)</f>
        <v>HFT139</v>
      </c>
    </row>
    <row r="2390" spans="1:28">
      <c r="A2390" s="60" t="str">
        <f>IFERROR(VLOOKUP(J2390,'TB mapping'!A:D,4,0),0)</f>
        <v>Ignore</v>
      </c>
      <c r="B2390" s="60" t="str">
        <f>IFERROR(VLOOKUP(J2390,'TB mapping'!A:C,3,0),0)</f>
        <v>Ignore</v>
      </c>
      <c r="C2390" s="60" t="str">
        <f t="shared" si="124"/>
        <v>HFT139Ignore</v>
      </c>
      <c r="D2390" s="60" t="str">
        <f t="shared" si="125"/>
        <v>HFT139Ignore</v>
      </c>
      <c r="E2390" s="54" t="s">
        <v>790</v>
      </c>
      <c r="F2390" s="54" t="s">
        <v>1353</v>
      </c>
      <c r="G2390" s="54" t="s">
        <v>1354</v>
      </c>
      <c r="H2390" s="55">
        <v>160000</v>
      </c>
      <c r="I2390" s="54" t="s">
        <v>807</v>
      </c>
      <c r="J2390" s="55">
        <v>162120</v>
      </c>
      <c r="K2390" s="55">
        <v>0</v>
      </c>
      <c r="L2390" s="54" t="s">
        <v>808</v>
      </c>
      <c r="M2390" s="54" t="s">
        <v>793</v>
      </c>
      <c r="N2390" s="55">
        <v>-3902502.27</v>
      </c>
      <c r="O2390" s="55">
        <v>0</v>
      </c>
      <c r="P2390" s="55">
        <v>0</v>
      </c>
      <c r="Q2390" s="55">
        <v>3830298.85</v>
      </c>
      <c r="R2390" s="55">
        <v>-72203.42</v>
      </c>
      <c r="S2390" s="55">
        <v>0</v>
      </c>
      <c r="T2390" s="55">
        <v>-3902502.27</v>
      </c>
      <c r="U2390" s="55">
        <v>0</v>
      </c>
      <c r="V2390" s="55">
        <v>0</v>
      </c>
      <c r="W2390" s="55">
        <v>3830298.85</v>
      </c>
      <c r="X2390" s="55">
        <v>-72203.42</v>
      </c>
      <c r="Y2390" s="55">
        <v>0</v>
      </c>
      <c r="Z2390" s="61">
        <f t="shared" si="126"/>
        <v>0.38302988500000001</v>
      </c>
      <c r="AA2390" s="59" t="str">
        <f>HLOOKUP(F2390,'HY Financials'!$4:$4,1,0)</f>
        <v>HFT139</v>
      </c>
    </row>
    <row r="2391" spans="1:28">
      <c r="A2391" s="60" t="str">
        <f>IFERROR(VLOOKUP(J2391,'TB mapping'!A:D,4,0),0)</f>
        <v>Ignore</v>
      </c>
      <c r="B2391" s="60" t="str">
        <f>IFERROR(VLOOKUP(J2391,'TB mapping'!A:C,3,0),0)</f>
        <v>Ignore</v>
      </c>
      <c r="C2391" s="60" t="str">
        <f t="shared" si="124"/>
        <v>HFT139Ignore</v>
      </c>
      <c r="D2391" s="60" t="str">
        <f t="shared" si="125"/>
        <v>HFT139Ignore</v>
      </c>
      <c r="E2391" s="54" t="s">
        <v>790</v>
      </c>
      <c r="F2391" s="54" t="s">
        <v>1353</v>
      </c>
      <c r="G2391" s="54" t="s">
        <v>1354</v>
      </c>
      <c r="H2391" s="55">
        <v>160000</v>
      </c>
      <c r="I2391" s="54" t="s">
        <v>807</v>
      </c>
      <c r="J2391" s="55">
        <v>162135</v>
      </c>
      <c r="K2391" s="55">
        <v>0</v>
      </c>
      <c r="L2391" s="54" t="s">
        <v>893</v>
      </c>
      <c r="M2391" s="54" t="s">
        <v>793</v>
      </c>
      <c r="N2391" s="55">
        <v>-52507</v>
      </c>
      <c r="O2391" s="55">
        <v>0</v>
      </c>
      <c r="P2391" s="55">
        <v>0</v>
      </c>
      <c r="Q2391" s="55">
        <v>52507</v>
      </c>
      <c r="R2391" s="55">
        <v>0</v>
      </c>
      <c r="S2391" s="55">
        <v>0</v>
      </c>
      <c r="T2391" s="55">
        <v>-52507</v>
      </c>
      <c r="U2391" s="55">
        <v>0</v>
      </c>
      <c r="V2391" s="55">
        <v>0</v>
      </c>
      <c r="W2391" s="55">
        <v>52507</v>
      </c>
      <c r="X2391" s="55">
        <v>0</v>
      </c>
      <c r="Y2391" s="55">
        <v>0</v>
      </c>
      <c r="Z2391" s="61">
        <f t="shared" si="126"/>
        <v>5.2506999999999996E-3</v>
      </c>
      <c r="AA2391" s="59" t="str">
        <f>HLOOKUP(F2391,'HY Financials'!$4:$4,1,0)</f>
        <v>HFT139</v>
      </c>
    </row>
    <row r="2392" spans="1:28">
      <c r="A2392" s="60" t="str">
        <f>IFERROR(VLOOKUP(J2392,'TB mapping'!A:D,4,0),0)</f>
        <v>Ignore</v>
      </c>
      <c r="B2392" s="60" t="str">
        <f>IFERROR(VLOOKUP(J2392,'TB mapping'!A:C,3,0),0)</f>
        <v>Ignore</v>
      </c>
      <c r="C2392" s="60" t="str">
        <f t="shared" si="124"/>
        <v>HFT139Ignore</v>
      </c>
      <c r="D2392" s="60" t="str">
        <f t="shared" si="125"/>
        <v>HFT139Ignore</v>
      </c>
      <c r="E2392" s="54" t="s">
        <v>790</v>
      </c>
      <c r="F2392" s="54" t="s">
        <v>1353</v>
      </c>
      <c r="G2392" s="54" t="s">
        <v>1354</v>
      </c>
      <c r="H2392" s="55">
        <v>160000</v>
      </c>
      <c r="I2392" s="54" t="s">
        <v>807</v>
      </c>
      <c r="J2392" s="55">
        <v>162145</v>
      </c>
      <c r="K2392" s="55">
        <v>0</v>
      </c>
      <c r="L2392" s="54" t="s">
        <v>871</v>
      </c>
      <c r="M2392" s="54" t="s">
        <v>793</v>
      </c>
      <c r="N2392" s="55">
        <v>-1964210.88</v>
      </c>
      <c r="O2392" s="55">
        <v>0</v>
      </c>
      <c r="P2392" s="55">
        <v>0</v>
      </c>
      <c r="Q2392" s="55">
        <v>1921073.24</v>
      </c>
      <c r="R2392" s="55">
        <v>-43137.64</v>
      </c>
      <c r="S2392" s="55">
        <v>0</v>
      </c>
      <c r="T2392" s="55">
        <v>-1964210.88</v>
      </c>
      <c r="U2392" s="55">
        <v>0</v>
      </c>
      <c r="V2392" s="55">
        <v>0</v>
      </c>
      <c r="W2392" s="55">
        <v>1921073.24</v>
      </c>
      <c r="X2392" s="55">
        <v>-43137.64</v>
      </c>
      <c r="Y2392" s="55">
        <v>0</v>
      </c>
      <c r="Z2392" s="61">
        <f t="shared" si="126"/>
        <v>0.192107324</v>
      </c>
      <c r="AA2392" s="59" t="str">
        <f>HLOOKUP(F2392,'HY Financials'!$4:$4,1,0)</f>
        <v>HFT139</v>
      </c>
    </row>
    <row r="2393" spans="1:28">
      <c r="A2393" s="60" t="str">
        <f>IFERROR(VLOOKUP(J2393,'TB mapping'!A:D,4,0),0)</f>
        <v>Ignore</v>
      </c>
      <c r="B2393" s="60" t="str">
        <f>IFERROR(VLOOKUP(J2393,'TB mapping'!A:C,3,0),0)</f>
        <v>Ignore</v>
      </c>
      <c r="C2393" s="60" t="str">
        <f t="shared" si="124"/>
        <v>HFT139Ignore</v>
      </c>
      <c r="D2393" s="60" t="str">
        <f t="shared" si="125"/>
        <v>HFT139Ignore</v>
      </c>
      <c r="E2393" s="54" t="s">
        <v>790</v>
      </c>
      <c r="F2393" s="54" t="s">
        <v>1353</v>
      </c>
      <c r="G2393" s="54" t="s">
        <v>1354</v>
      </c>
      <c r="H2393" s="55">
        <v>160000</v>
      </c>
      <c r="I2393" s="54" t="s">
        <v>807</v>
      </c>
      <c r="J2393" s="55">
        <v>162190</v>
      </c>
      <c r="K2393" s="55">
        <v>0</v>
      </c>
      <c r="L2393" s="54" t="s">
        <v>872</v>
      </c>
      <c r="M2393" s="54" t="s">
        <v>793</v>
      </c>
      <c r="N2393" s="55">
        <v>0</v>
      </c>
      <c r="O2393" s="55">
        <v>0</v>
      </c>
      <c r="P2393" s="55">
        <v>-9334.3700000000008</v>
      </c>
      <c r="Q2393" s="55">
        <v>0</v>
      </c>
      <c r="R2393" s="55">
        <v>-9334.3700000000008</v>
      </c>
      <c r="S2393" s="55">
        <v>0</v>
      </c>
      <c r="T2393" s="55">
        <v>0</v>
      </c>
      <c r="U2393" s="55">
        <v>0</v>
      </c>
      <c r="V2393" s="55">
        <v>-9334.3700000000008</v>
      </c>
      <c r="W2393" s="55">
        <v>0</v>
      </c>
      <c r="X2393" s="55">
        <v>-9334.3700000000008</v>
      </c>
      <c r="Y2393" s="55">
        <v>0</v>
      </c>
      <c r="Z2393" s="61">
        <f t="shared" si="126"/>
        <v>-9.3343700000000007E-4</v>
      </c>
      <c r="AA2393" s="59" t="str">
        <f>HLOOKUP(F2393,'HY Financials'!$4:$4,1,0)</f>
        <v>HFT139</v>
      </c>
    </row>
    <row r="2394" spans="1:28">
      <c r="A2394" s="60" t="str">
        <f>IFERROR(VLOOKUP(J2394,'TB mapping'!A:D,4,0),0)</f>
        <v>Ignore</v>
      </c>
      <c r="B2394" s="60" t="str">
        <f>IFERROR(VLOOKUP(J2394,'TB mapping'!A:C,3,0),0)</f>
        <v>Ignore</v>
      </c>
      <c r="C2394" s="60" t="str">
        <f t="shared" si="124"/>
        <v>HFT139Ignore</v>
      </c>
      <c r="D2394" s="60" t="str">
        <f t="shared" si="125"/>
        <v>HFT139Ignore</v>
      </c>
      <c r="E2394" s="54" t="s">
        <v>790</v>
      </c>
      <c r="F2394" s="54" t="s">
        <v>1353</v>
      </c>
      <c r="G2394" s="54" t="s">
        <v>1354</v>
      </c>
      <c r="H2394" s="55">
        <v>212000</v>
      </c>
      <c r="I2394" s="54" t="s">
        <v>809</v>
      </c>
      <c r="J2394" s="55">
        <v>212101</v>
      </c>
      <c r="K2394" s="55">
        <v>0</v>
      </c>
      <c r="L2394" s="54" t="s">
        <v>810</v>
      </c>
      <c r="M2394" s="54" t="s">
        <v>793</v>
      </c>
      <c r="N2394" s="55">
        <v>0</v>
      </c>
      <c r="O2394" s="55">
        <v>5171.8100000000004</v>
      </c>
      <c r="P2394" s="55">
        <v>0</v>
      </c>
      <c r="Q2394" s="55">
        <v>53.74</v>
      </c>
      <c r="R2394" s="55">
        <v>0</v>
      </c>
      <c r="S2394" s="55">
        <v>5225.55</v>
      </c>
      <c r="T2394" s="55">
        <v>0</v>
      </c>
      <c r="U2394" s="55">
        <v>5171.8100000000004</v>
      </c>
      <c r="V2394" s="55">
        <v>0</v>
      </c>
      <c r="W2394" s="55">
        <v>53.74</v>
      </c>
      <c r="X2394" s="55">
        <v>0</v>
      </c>
      <c r="Y2394" s="55">
        <v>5225.55</v>
      </c>
      <c r="Z2394" s="61">
        <f t="shared" si="126"/>
        <v>5.3740000000000006E-6</v>
      </c>
      <c r="AA2394" s="59" t="str">
        <f>HLOOKUP(F2394,'HY Financials'!$4:$4,1,0)</f>
        <v>HFT139</v>
      </c>
    </row>
    <row r="2395" spans="1:28">
      <c r="A2395" s="60" t="str">
        <f>IFERROR(VLOOKUP(J2395,'TB mapping'!A:D,4,0),0)</f>
        <v>Ignore</v>
      </c>
      <c r="B2395" s="60" t="str">
        <f>IFERROR(VLOOKUP(J2395,'TB mapping'!A:C,3,0),0)</f>
        <v>Ignore</v>
      </c>
      <c r="C2395" s="60" t="str">
        <f t="shared" si="124"/>
        <v>HFT139Ignore</v>
      </c>
      <c r="D2395" s="60" t="str">
        <f t="shared" si="125"/>
        <v>HFT139Ignore</v>
      </c>
      <c r="E2395" s="54" t="s">
        <v>790</v>
      </c>
      <c r="F2395" s="54" t="s">
        <v>1353</v>
      </c>
      <c r="G2395" s="54" t="s">
        <v>1354</v>
      </c>
      <c r="H2395" s="55">
        <v>212000</v>
      </c>
      <c r="I2395" s="54" t="s">
        <v>809</v>
      </c>
      <c r="J2395" s="55">
        <v>212220</v>
      </c>
      <c r="K2395" s="55">
        <v>0</v>
      </c>
      <c r="L2395" s="54" t="s">
        <v>812</v>
      </c>
      <c r="M2395" s="54" t="s">
        <v>793</v>
      </c>
      <c r="N2395" s="55">
        <v>0</v>
      </c>
      <c r="O2395" s="55">
        <v>70699.850000000006</v>
      </c>
      <c r="P2395" s="55">
        <v>0</v>
      </c>
      <c r="Q2395" s="55">
        <v>58074.43</v>
      </c>
      <c r="R2395" s="55">
        <v>0</v>
      </c>
      <c r="S2395" s="55">
        <v>128774.28</v>
      </c>
      <c r="T2395" s="55">
        <v>0</v>
      </c>
      <c r="U2395" s="55">
        <v>70699.850000000006</v>
      </c>
      <c r="V2395" s="55">
        <v>0</v>
      </c>
      <c r="W2395" s="55">
        <v>58074.43</v>
      </c>
      <c r="X2395" s="55">
        <v>0</v>
      </c>
      <c r="Y2395" s="55">
        <v>128774.28</v>
      </c>
      <c r="Z2395" s="61">
        <f t="shared" si="126"/>
        <v>5.8074429999999998E-3</v>
      </c>
      <c r="AA2395" s="59" t="str">
        <f>HLOOKUP(F2395,'HY Financials'!$4:$4,1,0)</f>
        <v>HFT139</v>
      </c>
    </row>
    <row r="2396" spans="1:28">
      <c r="A2396" s="60" t="str">
        <f>IFERROR(VLOOKUP(J2396,'TB mapping'!A:D,4,0),0)</f>
        <v>Ignore</v>
      </c>
      <c r="B2396" s="60" t="str">
        <f>IFERROR(VLOOKUP(J2396,'TB mapping'!A:C,3,0),0)</f>
        <v>Ignore</v>
      </c>
      <c r="C2396" s="60" t="str">
        <f t="shared" si="124"/>
        <v>HFT139Ignore</v>
      </c>
      <c r="D2396" s="60" t="str">
        <f t="shared" si="125"/>
        <v>HFT139Ignore</v>
      </c>
      <c r="E2396" s="54" t="s">
        <v>790</v>
      </c>
      <c r="F2396" s="54" t="s">
        <v>1353</v>
      </c>
      <c r="G2396" s="54" t="s">
        <v>1354</v>
      </c>
      <c r="H2396" s="55">
        <v>212000</v>
      </c>
      <c r="I2396" s="54" t="s">
        <v>809</v>
      </c>
      <c r="J2396" s="55">
        <v>212240</v>
      </c>
      <c r="K2396" s="55">
        <v>0</v>
      </c>
      <c r="L2396" s="54" t="s">
        <v>813</v>
      </c>
      <c r="M2396" s="54" t="s">
        <v>793</v>
      </c>
      <c r="N2396" s="55">
        <v>0</v>
      </c>
      <c r="O2396" s="55">
        <v>8697.16</v>
      </c>
      <c r="P2396" s="55">
        <v>0</v>
      </c>
      <c r="Q2396" s="55">
        <v>447.38</v>
      </c>
      <c r="R2396" s="55">
        <v>0</v>
      </c>
      <c r="S2396" s="55">
        <v>9144.5400000000009</v>
      </c>
      <c r="T2396" s="55">
        <v>0</v>
      </c>
      <c r="U2396" s="55">
        <v>8697.16</v>
      </c>
      <c r="V2396" s="55">
        <v>0</v>
      </c>
      <c r="W2396" s="55">
        <v>447.38</v>
      </c>
      <c r="X2396" s="55">
        <v>0</v>
      </c>
      <c r="Y2396" s="55">
        <v>9144.5400000000009</v>
      </c>
      <c r="Z2396" s="61">
        <f t="shared" si="126"/>
        <v>4.4737999999999998E-5</v>
      </c>
      <c r="AA2396" s="59" t="str">
        <f>HLOOKUP(F2396,'HY Financials'!$4:$4,1,0)</f>
        <v>HFT139</v>
      </c>
    </row>
    <row r="2397" spans="1:28">
      <c r="A2397" s="60" t="str">
        <f>IFERROR(VLOOKUP(J2397,'TB mapping'!A:D,4,0),0)</f>
        <v>Ignore</v>
      </c>
      <c r="B2397" s="60" t="str">
        <f>IFERROR(VLOOKUP(J2397,'TB mapping'!A:C,3,0),0)</f>
        <v>Ignore</v>
      </c>
      <c r="C2397" s="60" t="str">
        <f t="shared" si="124"/>
        <v>HFT139Ignore</v>
      </c>
      <c r="D2397" s="60" t="str">
        <f t="shared" si="125"/>
        <v>HFT139Ignore</v>
      </c>
      <c r="E2397" s="54" t="s">
        <v>790</v>
      </c>
      <c r="F2397" s="54" t="s">
        <v>1353</v>
      </c>
      <c r="G2397" s="54" t="s">
        <v>1354</v>
      </c>
      <c r="H2397" s="55">
        <v>212000</v>
      </c>
      <c r="I2397" s="54" t="s">
        <v>809</v>
      </c>
      <c r="J2397" s="55">
        <v>212252</v>
      </c>
      <c r="K2397" s="55">
        <v>0</v>
      </c>
      <c r="L2397" s="54" t="s">
        <v>814</v>
      </c>
      <c r="M2397" s="54" t="s">
        <v>793</v>
      </c>
      <c r="N2397" s="55">
        <v>0</v>
      </c>
      <c r="O2397" s="55">
        <v>733.56</v>
      </c>
      <c r="P2397" s="55">
        <v>0</v>
      </c>
      <c r="Q2397" s="55">
        <v>1207.6600000000001</v>
      </c>
      <c r="R2397" s="55">
        <v>0</v>
      </c>
      <c r="S2397" s="55">
        <v>1941.22</v>
      </c>
      <c r="T2397" s="55">
        <v>0</v>
      </c>
      <c r="U2397" s="55">
        <v>733.56</v>
      </c>
      <c r="V2397" s="55">
        <v>0</v>
      </c>
      <c r="W2397" s="55">
        <v>1207.6600000000001</v>
      </c>
      <c r="X2397" s="55">
        <v>0</v>
      </c>
      <c r="Y2397" s="55">
        <v>1941.22</v>
      </c>
      <c r="Z2397" s="61">
        <f t="shared" si="126"/>
        <v>1.20766E-4</v>
      </c>
      <c r="AA2397" s="59" t="str">
        <f>HLOOKUP(F2397,'HY Financials'!$4:$4,1,0)</f>
        <v>HFT139</v>
      </c>
    </row>
    <row r="2398" spans="1:28">
      <c r="A2398" s="60" t="str">
        <f>IFERROR(VLOOKUP(J2398,'TB mapping'!A:D,4,0),0)</f>
        <v>Ignore</v>
      </c>
      <c r="B2398" s="60" t="str">
        <f>IFERROR(VLOOKUP(J2398,'TB mapping'!A:C,3,0),0)</f>
        <v>Ignore</v>
      </c>
      <c r="C2398" s="60" t="str">
        <f t="shared" si="124"/>
        <v>HFT139Ignore</v>
      </c>
      <c r="D2398" s="60" t="str">
        <f t="shared" si="125"/>
        <v>HFT139Ignore</v>
      </c>
      <c r="E2398" s="54" t="s">
        <v>790</v>
      </c>
      <c r="F2398" s="54" t="s">
        <v>1353</v>
      </c>
      <c r="G2398" s="54" t="s">
        <v>1354</v>
      </c>
      <c r="H2398" s="55">
        <v>212000</v>
      </c>
      <c r="I2398" s="54" t="s">
        <v>809</v>
      </c>
      <c r="J2398" s="55">
        <v>212253</v>
      </c>
      <c r="K2398" s="55">
        <v>0</v>
      </c>
      <c r="L2398" s="54" t="s">
        <v>899</v>
      </c>
      <c r="M2398" s="54" t="s">
        <v>793</v>
      </c>
      <c r="N2398" s="55">
        <v>-631.48</v>
      </c>
      <c r="O2398" s="55">
        <v>0</v>
      </c>
      <c r="P2398" s="55">
        <v>0</v>
      </c>
      <c r="Q2398" s="55">
        <v>0</v>
      </c>
      <c r="R2398" s="55">
        <v>-631.48</v>
      </c>
      <c r="S2398" s="55">
        <v>0</v>
      </c>
      <c r="T2398" s="55">
        <v>-631.48</v>
      </c>
      <c r="U2398" s="55">
        <v>0</v>
      </c>
      <c r="V2398" s="55">
        <v>0</v>
      </c>
      <c r="W2398" s="55">
        <v>0</v>
      </c>
      <c r="X2398" s="55">
        <v>-631.48</v>
      </c>
      <c r="Y2398" s="55">
        <v>0</v>
      </c>
      <c r="Z2398" s="61">
        <f t="shared" si="126"/>
        <v>0</v>
      </c>
      <c r="AA2398" s="59" t="str">
        <f>HLOOKUP(F2398,'HY Financials'!$4:$4,1,0)</f>
        <v>HFT139</v>
      </c>
    </row>
    <row r="2399" spans="1:28">
      <c r="A2399" s="60" t="str">
        <f>IFERROR(VLOOKUP(J2399,'TB mapping'!A:D,4,0),0)</f>
        <v>Ignore</v>
      </c>
      <c r="B2399" s="60" t="str">
        <f>IFERROR(VLOOKUP(J2399,'TB mapping'!A:C,3,0),0)</f>
        <v>Ignore</v>
      </c>
      <c r="C2399" s="60" t="str">
        <f t="shared" si="124"/>
        <v>HFT139Ignore</v>
      </c>
      <c r="D2399" s="60" t="str">
        <f t="shared" si="125"/>
        <v>HFT139Ignore</v>
      </c>
      <c r="E2399" s="54" t="s">
        <v>790</v>
      </c>
      <c r="F2399" s="54" t="s">
        <v>1353</v>
      </c>
      <c r="G2399" s="54" t="s">
        <v>1354</v>
      </c>
      <c r="H2399" s="55">
        <v>212000</v>
      </c>
      <c r="I2399" s="54" t="s">
        <v>809</v>
      </c>
      <c r="J2399" s="55">
        <v>212255</v>
      </c>
      <c r="K2399" s="55">
        <v>0</v>
      </c>
      <c r="L2399" s="54" t="s">
        <v>815</v>
      </c>
      <c r="M2399" s="54" t="s">
        <v>793</v>
      </c>
      <c r="N2399" s="55">
        <v>0</v>
      </c>
      <c r="O2399" s="55">
        <v>429219.51</v>
      </c>
      <c r="P2399" s="55">
        <v>0</v>
      </c>
      <c r="Q2399" s="55">
        <v>340455.11</v>
      </c>
      <c r="R2399" s="55">
        <v>0</v>
      </c>
      <c r="S2399" s="55">
        <v>769674.62</v>
      </c>
      <c r="T2399" s="55">
        <v>0</v>
      </c>
      <c r="U2399" s="55">
        <v>429219.51</v>
      </c>
      <c r="V2399" s="55">
        <v>0</v>
      </c>
      <c r="W2399" s="55">
        <v>340455.11</v>
      </c>
      <c r="X2399" s="55">
        <v>0</v>
      </c>
      <c r="Y2399" s="55">
        <v>769674.62</v>
      </c>
      <c r="Z2399" s="61">
        <f t="shared" si="126"/>
        <v>3.4045511000000001E-2</v>
      </c>
      <c r="AA2399" s="59" t="str">
        <f>HLOOKUP(F2399,'HY Financials'!$4:$4,1,0)</f>
        <v>HFT139</v>
      </c>
    </row>
    <row r="2400" spans="1:28">
      <c r="A2400" s="60" t="str">
        <f>IFERROR(VLOOKUP(J2400,'TB mapping'!A:D,4,0),0)</f>
        <v>Ignore</v>
      </c>
      <c r="B2400" s="60" t="str">
        <f>IFERROR(VLOOKUP(J2400,'TB mapping'!A:C,3,0),0)</f>
        <v>Ignore</v>
      </c>
      <c r="C2400" s="60" t="str">
        <f t="shared" si="124"/>
        <v>HFT139Ignore</v>
      </c>
      <c r="D2400" s="60" t="str">
        <f t="shared" si="125"/>
        <v>HFT139Ignore</v>
      </c>
      <c r="E2400" s="54" t="s">
        <v>790</v>
      </c>
      <c r="F2400" s="54" t="s">
        <v>1353</v>
      </c>
      <c r="G2400" s="54" t="s">
        <v>1354</v>
      </c>
      <c r="H2400" s="55">
        <v>212000</v>
      </c>
      <c r="I2400" s="54" t="s">
        <v>809</v>
      </c>
      <c r="J2400" s="55">
        <v>212257</v>
      </c>
      <c r="K2400" s="55">
        <v>0</v>
      </c>
      <c r="L2400" s="54" t="s">
        <v>816</v>
      </c>
      <c r="M2400" s="54" t="s">
        <v>793</v>
      </c>
      <c r="N2400" s="55">
        <v>-289647.71000000002</v>
      </c>
      <c r="O2400" s="55">
        <v>0</v>
      </c>
      <c r="P2400" s="55">
        <v>-297967.51</v>
      </c>
      <c r="Q2400" s="55">
        <v>0</v>
      </c>
      <c r="R2400" s="55">
        <v>-587615.22</v>
      </c>
      <c r="S2400" s="55">
        <v>0</v>
      </c>
      <c r="T2400" s="55">
        <v>-289647.71000000002</v>
      </c>
      <c r="U2400" s="55">
        <v>0</v>
      </c>
      <c r="V2400" s="55">
        <v>-297967.51</v>
      </c>
      <c r="W2400" s="55">
        <v>0</v>
      </c>
      <c r="X2400" s="55">
        <v>-587615.22</v>
      </c>
      <c r="Y2400" s="55">
        <v>0</v>
      </c>
      <c r="Z2400" s="61">
        <f t="shared" si="126"/>
        <v>-2.9796751E-2</v>
      </c>
      <c r="AA2400" s="59" t="str">
        <f>HLOOKUP(F2400,'HY Financials'!$4:$4,1,0)</f>
        <v>HFT139</v>
      </c>
    </row>
    <row r="2401" spans="1:27">
      <c r="A2401" s="60" t="str">
        <f>IFERROR(VLOOKUP(J2401,'TB mapping'!A:D,4,0),0)</f>
        <v>Ignore</v>
      </c>
      <c r="B2401" s="60" t="str">
        <f>IFERROR(VLOOKUP(J2401,'TB mapping'!A:C,3,0),0)</f>
        <v>Ignore</v>
      </c>
      <c r="C2401" s="60" t="str">
        <f t="shared" si="124"/>
        <v>HFT139Ignore</v>
      </c>
      <c r="D2401" s="60" t="str">
        <f t="shared" si="125"/>
        <v>HFT139Ignore</v>
      </c>
      <c r="E2401" s="54" t="s">
        <v>790</v>
      </c>
      <c r="F2401" s="54" t="s">
        <v>1353</v>
      </c>
      <c r="G2401" s="54" t="s">
        <v>1354</v>
      </c>
      <c r="H2401" s="55">
        <v>212000</v>
      </c>
      <c r="I2401" s="54" t="s">
        <v>809</v>
      </c>
      <c r="J2401" s="55">
        <v>212271</v>
      </c>
      <c r="K2401" s="55">
        <v>0</v>
      </c>
      <c r="L2401" s="54" t="s">
        <v>817</v>
      </c>
      <c r="M2401" s="54" t="s">
        <v>793</v>
      </c>
      <c r="N2401" s="55">
        <v>0</v>
      </c>
      <c r="O2401" s="55">
        <v>4379.1900000000005</v>
      </c>
      <c r="P2401" s="55">
        <v>0</v>
      </c>
      <c r="Q2401" s="55">
        <v>224.49</v>
      </c>
      <c r="R2401" s="55">
        <v>0</v>
      </c>
      <c r="S2401" s="55">
        <v>4603.68</v>
      </c>
      <c r="T2401" s="55">
        <v>0</v>
      </c>
      <c r="U2401" s="55">
        <v>4379.1900000000005</v>
      </c>
      <c r="V2401" s="55">
        <v>0</v>
      </c>
      <c r="W2401" s="55">
        <v>224.49</v>
      </c>
      <c r="X2401" s="55">
        <v>0</v>
      </c>
      <c r="Y2401" s="55">
        <v>4603.68</v>
      </c>
      <c r="Z2401" s="61">
        <f t="shared" si="126"/>
        <v>2.2449000000000001E-5</v>
      </c>
      <c r="AA2401" s="59" t="str">
        <f>HLOOKUP(F2401,'HY Financials'!$4:$4,1,0)</f>
        <v>HFT139</v>
      </c>
    </row>
    <row r="2402" spans="1:27">
      <c r="A2402" s="60" t="str">
        <f>IFERROR(VLOOKUP(J2402,'TB mapping'!A:D,4,0),0)</f>
        <v>Ignore</v>
      </c>
      <c r="B2402" s="60" t="str">
        <f>IFERROR(VLOOKUP(J2402,'TB mapping'!A:C,3,0),0)</f>
        <v>Ignore</v>
      </c>
      <c r="C2402" s="60" t="str">
        <f t="shared" si="124"/>
        <v>HFT139Ignore</v>
      </c>
      <c r="D2402" s="60" t="str">
        <f t="shared" si="125"/>
        <v>HFT139Ignore</v>
      </c>
      <c r="E2402" s="54" t="s">
        <v>790</v>
      </c>
      <c r="F2402" s="54" t="s">
        <v>1353</v>
      </c>
      <c r="G2402" s="54" t="s">
        <v>1354</v>
      </c>
      <c r="H2402" s="55">
        <v>212000</v>
      </c>
      <c r="I2402" s="54" t="s">
        <v>809</v>
      </c>
      <c r="J2402" s="55">
        <v>212272</v>
      </c>
      <c r="K2402" s="55">
        <v>0</v>
      </c>
      <c r="L2402" s="54" t="s">
        <v>818</v>
      </c>
      <c r="M2402" s="54" t="s">
        <v>793</v>
      </c>
      <c r="N2402" s="55">
        <v>0</v>
      </c>
      <c r="O2402" s="55">
        <v>4379.1900000000005</v>
      </c>
      <c r="P2402" s="55">
        <v>0</v>
      </c>
      <c r="Q2402" s="55">
        <v>224.49</v>
      </c>
      <c r="R2402" s="55">
        <v>0</v>
      </c>
      <c r="S2402" s="55">
        <v>4603.68</v>
      </c>
      <c r="T2402" s="55">
        <v>0</v>
      </c>
      <c r="U2402" s="55">
        <v>4379.1900000000005</v>
      </c>
      <c r="V2402" s="55">
        <v>0</v>
      </c>
      <c r="W2402" s="55">
        <v>224.49</v>
      </c>
      <c r="X2402" s="55">
        <v>0</v>
      </c>
      <c r="Y2402" s="55">
        <v>4603.68</v>
      </c>
      <c r="Z2402" s="61">
        <f t="shared" si="126"/>
        <v>2.2449000000000001E-5</v>
      </c>
      <c r="AA2402" s="59" t="str">
        <f>HLOOKUP(F2402,'HY Financials'!$4:$4,1,0)</f>
        <v>HFT139</v>
      </c>
    </row>
    <row r="2403" spans="1:27">
      <c r="A2403" s="60" t="str">
        <f>IFERROR(VLOOKUP(J2403,'TB mapping'!A:D,4,0),0)</f>
        <v>Ignore</v>
      </c>
      <c r="B2403" s="60" t="str">
        <f>IFERROR(VLOOKUP(J2403,'TB mapping'!A:C,3,0),0)</f>
        <v>Ignore</v>
      </c>
      <c r="C2403" s="60" t="str">
        <f t="shared" si="124"/>
        <v>HFT139Ignore</v>
      </c>
      <c r="D2403" s="60" t="str">
        <f t="shared" si="125"/>
        <v>HFT139Ignore</v>
      </c>
      <c r="E2403" s="54" t="s">
        <v>790</v>
      </c>
      <c r="F2403" s="54" t="s">
        <v>1353</v>
      </c>
      <c r="G2403" s="54" t="s">
        <v>1354</v>
      </c>
      <c r="H2403" s="55">
        <v>213000</v>
      </c>
      <c r="I2403" s="54" t="s">
        <v>819</v>
      </c>
      <c r="J2403" s="55">
        <v>213143</v>
      </c>
      <c r="K2403" s="55">
        <v>0</v>
      </c>
      <c r="L2403" s="54" t="s">
        <v>820</v>
      </c>
      <c r="M2403" s="54" t="s">
        <v>793</v>
      </c>
      <c r="N2403" s="55">
        <v>0</v>
      </c>
      <c r="O2403" s="55">
        <v>20000</v>
      </c>
      <c r="P2403" s="55">
        <v>-21413.82</v>
      </c>
      <c r="Q2403" s="55">
        <v>0</v>
      </c>
      <c r="R2403" s="55">
        <v>-1413.82</v>
      </c>
      <c r="S2403" s="55">
        <v>0</v>
      </c>
      <c r="T2403" s="55">
        <v>0</v>
      </c>
      <c r="U2403" s="55">
        <v>20000</v>
      </c>
      <c r="V2403" s="55">
        <v>-21413.82</v>
      </c>
      <c r="W2403" s="55">
        <v>0</v>
      </c>
      <c r="X2403" s="55">
        <v>-1413.82</v>
      </c>
      <c r="Y2403" s="55">
        <v>0</v>
      </c>
      <c r="Z2403" s="61">
        <f t="shared" si="126"/>
        <v>-2.1413819999999998E-3</v>
      </c>
      <c r="AA2403" s="59" t="str">
        <f>HLOOKUP(F2403,'HY Financials'!$4:$4,1,0)</f>
        <v>HFT139</v>
      </c>
    </row>
    <row r="2404" spans="1:27">
      <c r="A2404" s="60">
        <f>IFERROR(VLOOKUP(J2404,'TB mapping'!A:D,4,0),0)</f>
        <v>0</v>
      </c>
      <c r="B2404" s="60">
        <f>IFERROR(VLOOKUP(J2404,'TB mapping'!A:C,3,0),0)</f>
        <v>0</v>
      </c>
      <c r="C2404" s="60" t="str">
        <f t="shared" si="124"/>
        <v>HFT1390</v>
      </c>
      <c r="D2404" s="60" t="str">
        <f t="shared" si="125"/>
        <v>HFT1390</v>
      </c>
      <c r="E2404" s="54" t="s">
        <v>790</v>
      </c>
      <c r="F2404" s="54" t="s">
        <v>1353</v>
      </c>
      <c r="G2404" s="54" t="s">
        <v>1354</v>
      </c>
      <c r="H2404" s="55">
        <v>213000</v>
      </c>
      <c r="I2404" s="54" t="s">
        <v>819</v>
      </c>
      <c r="J2404" s="55">
        <v>213173</v>
      </c>
      <c r="K2404" s="55">
        <v>0</v>
      </c>
      <c r="L2404" s="54" t="s">
        <v>2072</v>
      </c>
      <c r="M2404" s="54" t="s">
        <v>793</v>
      </c>
      <c r="N2404" s="55">
        <v>0</v>
      </c>
      <c r="O2404" s="55">
        <v>3600</v>
      </c>
      <c r="P2404" s="55">
        <v>-3854.49</v>
      </c>
      <c r="Q2404" s="55">
        <v>0</v>
      </c>
      <c r="R2404" s="55">
        <v>-254.49</v>
      </c>
      <c r="S2404" s="55">
        <v>0</v>
      </c>
      <c r="T2404" s="55">
        <v>0</v>
      </c>
      <c r="U2404" s="55">
        <v>3600</v>
      </c>
      <c r="V2404" s="55">
        <v>-3854.49</v>
      </c>
      <c r="W2404" s="55">
        <v>0</v>
      </c>
      <c r="X2404" s="55">
        <v>-254.49</v>
      </c>
      <c r="Y2404" s="55">
        <v>0</v>
      </c>
      <c r="Z2404" s="61">
        <f t="shared" si="126"/>
        <v>-3.85449E-4</v>
      </c>
      <c r="AA2404" s="59" t="str">
        <f>HLOOKUP(F2404,'HY Financials'!$4:$4,1,0)</f>
        <v>HFT139</v>
      </c>
    </row>
    <row r="2405" spans="1:27">
      <c r="A2405" s="60" t="str">
        <f>IFERROR(VLOOKUP(J2405,'TB mapping'!A:D,4,0),0)</f>
        <v>Ignore</v>
      </c>
      <c r="B2405" s="60" t="str">
        <f>IFERROR(VLOOKUP(J2405,'TB mapping'!A:C,3,0),0)</f>
        <v>Ignore</v>
      </c>
      <c r="C2405" s="60" t="str">
        <f t="shared" si="124"/>
        <v>HFT139Ignore</v>
      </c>
      <c r="D2405" s="60" t="str">
        <f t="shared" si="125"/>
        <v>HFT139Ignore</v>
      </c>
      <c r="E2405" s="54" t="s">
        <v>790</v>
      </c>
      <c r="F2405" s="54" t="s">
        <v>1353</v>
      </c>
      <c r="G2405" s="54" t="s">
        <v>1354</v>
      </c>
      <c r="H2405" s="55">
        <v>213000</v>
      </c>
      <c r="I2405" s="54" t="s">
        <v>819</v>
      </c>
      <c r="J2405" s="55">
        <v>213500</v>
      </c>
      <c r="K2405" s="55">
        <v>0</v>
      </c>
      <c r="L2405" s="54" t="s">
        <v>821</v>
      </c>
      <c r="M2405" s="54" t="s">
        <v>793</v>
      </c>
      <c r="N2405" s="55">
        <v>0</v>
      </c>
      <c r="O2405" s="55">
        <v>48657.46</v>
      </c>
      <c r="P2405" s="55">
        <v>0</v>
      </c>
      <c r="Q2405" s="55">
        <v>2494.29</v>
      </c>
      <c r="R2405" s="55">
        <v>0</v>
      </c>
      <c r="S2405" s="55">
        <v>51151.75</v>
      </c>
      <c r="T2405" s="55">
        <v>0</v>
      </c>
      <c r="U2405" s="55">
        <v>48657.46</v>
      </c>
      <c r="V2405" s="55">
        <v>0</v>
      </c>
      <c r="W2405" s="55">
        <v>2494.29</v>
      </c>
      <c r="X2405" s="55">
        <v>0</v>
      </c>
      <c r="Y2405" s="55">
        <v>51151.75</v>
      </c>
      <c r="Z2405" s="61">
        <f t="shared" si="126"/>
        <v>2.4942900000000001E-4</v>
      </c>
      <c r="AA2405" s="59" t="str">
        <f>HLOOKUP(F2405,'HY Financials'!$4:$4,1,0)</f>
        <v>HFT139</v>
      </c>
    </row>
    <row r="2406" spans="1:27">
      <c r="A2406" s="60" t="str">
        <f>IFERROR(VLOOKUP(J2406,'TB mapping'!A:D,4,0),0)</f>
        <v>Ignore</v>
      </c>
      <c r="B2406" s="60" t="str">
        <f>IFERROR(VLOOKUP(J2406,'TB mapping'!A:C,3,0),0)</f>
        <v>Ignore</v>
      </c>
      <c r="C2406" s="60" t="str">
        <f t="shared" si="124"/>
        <v>HFT139Ignore</v>
      </c>
      <c r="D2406" s="60" t="str">
        <f t="shared" si="125"/>
        <v>HFT139Ignore</v>
      </c>
      <c r="E2406" s="54" t="s">
        <v>790</v>
      </c>
      <c r="F2406" s="54" t="s">
        <v>1353</v>
      </c>
      <c r="G2406" s="54" t="s">
        <v>1354</v>
      </c>
      <c r="H2406" s="55">
        <v>213000</v>
      </c>
      <c r="I2406" s="54" t="s">
        <v>819</v>
      </c>
      <c r="J2406" s="55">
        <v>213504</v>
      </c>
      <c r="K2406" s="55">
        <v>0</v>
      </c>
      <c r="L2406" s="54" t="s">
        <v>822</v>
      </c>
      <c r="M2406" s="54" t="s">
        <v>793</v>
      </c>
      <c r="N2406" s="55">
        <v>0</v>
      </c>
      <c r="O2406" s="55">
        <v>6316.59</v>
      </c>
      <c r="P2406" s="55">
        <v>0</v>
      </c>
      <c r="Q2406" s="55">
        <v>0</v>
      </c>
      <c r="R2406" s="55">
        <v>0</v>
      </c>
      <c r="S2406" s="55">
        <v>6316.59</v>
      </c>
      <c r="T2406" s="55">
        <v>0</v>
      </c>
      <c r="U2406" s="55">
        <v>6316.59</v>
      </c>
      <c r="V2406" s="55">
        <v>0</v>
      </c>
      <c r="W2406" s="55">
        <v>0</v>
      </c>
      <c r="X2406" s="55">
        <v>0</v>
      </c>
      <c r="Y2406" s="55">
        <v>6316.59</v>
      </c>
      <c r="Z2406" s="61">
        <f t="shared" si="126"/>
        <v>0</v>
      </c>
      <c r="AA2406" s="59" t="str">
        <f>HLOOKUP(F2406,'HY Financials'!$4:$4,1,0)</f>
        <v>HFT139</v>
      </c>
    </row>
    <row r="2407" spans="1:27">
      <c r="A2407" s="60" t="str">
        <f>IFERROR(VLOOKUP(J2407,'TB mapping'!A:D,4,0),0)</f>
        <v>Ignore</v>
      </c>
      <c r="B2407" s="60" t="str">
        <f>IFERROR(VLOOKUP(J2407,'TB mapping'!A:C,3,0),0)</f>
        <v>Ignore</v>
      </c>
      <c r="C2407" s="60" t="str">
        <f t="shared" si="124"/>
        <v>HFT139Ignore</v>
      </c>
      <c r="D2407" s="60" t="str">
        <f t="shared" si="125"/>
        <v>HFT139Ignore</v>
      </c>
      <c r="E2407" s="54" t="s">
        <v>790</v>
      </c>
      <c r="F2407" s="54" t="s">
        <v>1353</v>
      </c>
      <c r="G2407" s="54" t="s">
        <v>1354</v>
      </c>
      <c r="H2407" s="55">
        <v>301000</v>
      </c>
      <c r="I2407" s="54" t="s">
        <v>823</v>
      </c>
      <c r="J2407" s="55">
        <v>310000</v>
      </c>
      <c r="K2407" s="55">
        <v>0</v>
      </c>
      <c r="L2407" s="54" t="s">
        <v>824</v>
      </c>
      <c r="M2407" s="54" t="s">
        <v>793</v>
      </c>
      <c r="N2407" s="55">
        <v>0</v>
      </c>
      <c r="O2407" s="55">
        <v>428267839.57999998</v>
      </c>
      <c r="P2407" s="55">
        <v>0</v>
      </c>
      <c r="Q2407" s="55">
        <v>0</v>
      </c>
      <c r="R2407" s="55">
        <v>0</v>
      </c>
      <c r="S2407" s="55">
        <v>428267839.57999998</v>
      </c>
      <c r="T2407" s="55">
        <v>0</v>
      </c>
      <c r="U2407" s="55">
        <v>428267839.57999998</v>
      </c>
      <c r="V2407" s="55">
        <v>0</v>
      </c>
      <c r="W2407" s="55">
        <v>0</v>
      </c>
      <c r="X2407" s="55">
        <v>0</v>
      </c>
      <c r="Y2407" s="55">
        <v>428267839.57999998</v>
      </c>
      <c r="Z2407" s="61">
        <f t="shared" si="126"/>
        <v>42.826783958</v>
      </c>
      <c r="AA2407" s="59" t="str">
        <f>HLOOKUP(F2407,'HY Financials'!$4:$4,1,0)</f>
        <v>HFT139</v>
      </c>
    </row>
    <row r="2408" spans="1:27">
      <c r="A2408" s="60" t="str">
        <f>IFERROR(VLOOKUP(J2408,'TB mapping'!A:D,4,0),0)</f>
        <v>Ignore</v>
      </c>
      <c r="B2408" s="60" t="str">
        <f>IFERROR(VLOOKUP(J2408,'TB mapping'!A:C,3,0),0)</f>
        <v>Ignore</v>
      </c>
      <c r="C2408" s="60" t="str">
        <f t="shared" si="124"/>
        <v>HFT139Ignore</v>
      </c>
      <c r="D2408" s="60" t="str">
        <f t="shared" si="125"/>
        <v>HFT139Ignore</v>
      </c>
      <c r="E2408" s="54" t="s">
        <v>790</v>
      </c>
      <c r="F2408" s="54" t="s">
        <v>1353</v>
      </c>
      <c r="G2408" s="54" t="s">
        <v>1354</v>
      </c>
      <c r="H2408" s="55">
        <v>303000</v>
      </c>
      <c r="I2408" s="54" t="s">
        <v>825</v>
      </c>
      <c r="J2408" s="55">
        <v>390000</v>
      </c>
      <c r="K2408" s="55">
        <v>0</v>
      </c>
      <c r="L2408" s="54" t="s">
        <v>827</v>
      </c>
      <c r="M2408" s="54" t="s">
        <v>793</v>
      </c>
      <c r="N2408" s="55">
        <v>0</v>
      </c>
      <c r="O2408" s="55">
        <v>78145763.859999999</v>
      </c>
      <c r="P2408" s="55">
        <v>0</v>
      </c>
      <c r="Q2408" s="55">
        <v>0</v>
      </c>
      <c r="R2408" s="55">
        <v>0</v>
      </c>
      <c r="S2408" s="55">
        <v>78145763.859999999</v>
      </c>
      <c r="T2408" s="55">
        <v>0</v>
      </c>
      <c r="U2408" s="55">
        <v>78145763.859999999</v>
      </c>
      <c r="V2408" s="55">
        <v>0</v>
      </c>
      <c r="W2408" s="55">
        <v>0</v>
      </c>
      <c r="X2408" s="55">
        <v>0</v>
      </c>
      <c r="Y2408" s="55">
        <v>78145763.859999999</v>
      </c>
      <c r="Z2408" s="61">
        <f t="shared" si="126"/>
        <v>0</v>
      </c>
      <c r="AA2408" s="59" t="str">
        <f>HLOOKUP(F2408,'HY Financials'!$4:$4,1,0)</f>
        <v>HFT139</v>
      </c>
    </row>
    <row r="2409" spans="1:27">
      <c r="A2409" s="60" t="str">
        <f>IFERROR(VLOOKUP(J2409,'TB mapping'!A:D,4,0),0)</f>
        <v>Ignore</v>
      </c>
      <c r="B2409" s="60" t="str">
        <f>IFERROR(VLOOKUP(J2409,'TB mapping'!A:C,3,0),0)</f>
        <v>Ignore</v>
      </c>
      <c r="C2409" s="60" t="str">
        <f t="shared" si="124"/>
        <v>HFT139Ignore</v>
      </c>
      <c r="D2409" s="60" t="str">
        <f t="shared" si="125"/>
        <v>HFT139Ignore</v>
      </c>
      <c r="E2409" s="54" t="s">
        <v>790</v>
      </c>
      <c r="F2409" s="54" t="s">
        <v>1353</v>
      </c>
      <c r="G2409" s="54" t="s">
        <v>1354</v>
      </c>
      <c r="H2409" s="55">
        <v>303000</v>
      </c>
      <c r="I2409" s="54" t="s">
        <v>825</v>
      </c>
      <c r="J2409" s="55">
        <v>390405</v>
      </c>
      <c r="K2409" s="55">
        <v>0</v>
      </c>
      <c r="L2409" s="54" t="s">
        <v>828</v>
      </c>
      <c r="M2409" s="54" t="s">
        <v>793</v>
      </c>
      <c r="N2409" s="55">
        <v>-2138626.02</v>
      </c>
      <c r="O2409" s="55">
        <v>0</v>
      </c>
      <c r="P2409" s="55">
        <v>0</v>
      </c>
      <c r="Q2409" s="55">
        <v>0</v>
      </c>
      <c r="R2409" s="55">
        <v>-2138626.02</v>
      </c>
      <c r="S2409" s="55">
        <v>0</v>
      </c>
      <c r="T2409" s="55">
        <v>-2138626.02</v>
      </c>
      <c r="U2409" s="55">
        <v>0</v>
      </c>
      <c r="V2409" s="55">
        <v>0</v>
      </c>
      <c r="W2409" s="55">
        <v>0</v>
      </c>
      <c r="X2409" s="55">
        <v>-2138626.02</v>
      </c>
      <c r="Y2409" s="55">
        <v>0</v>
      </c>
      <c r="Z2409" s="61">
        <f t="shared" si="126"/>
        <v>0</v>
      </c>
      <c r="AA2409" s="59" t="str">
        <f>HLOOKUP(F2409,'HY Financials'!$4:$4,1,0)</f>
        <v>HFT139</v>
      </c>
    </row>
    <row r="2410" spans="1:27">
      <c r="A2410" s="60" t="str">
        <f>IFERROR(VLOOKUP(J2410,'TB mapping'!A:D,4,0),0)</f>
        <v>Ignore</v>
      </c>
      <c r="B2410" s="60" t="str">
        <f>IFERROR(VLOOKUP(J2410,'TB mapping'!A:C,3,0),0)</f>
        <v>Ignore</v>
      </c>
      <c r="C2410" s="60" t="str">
        <f t="shared" si="124"/>
        <v>HFT139Ignore</v>
      </c>
      <c r="D2410" s="60" t="str">
        <f t="shared" si="125"/>
        <v>HFT139Ignore</v>
      </c>
      <c r="E2410" s="54" t="s">
        <v>790</v>
      </c>
      <c r="F2410" s="54" t="s">
        <v>1353</v>
      </c>
      <c r="G2410" s="54" t="s">
        <v>1354</v>
      </c>
      <c r="H2410" s="55">
        <v>303000</v>
      </c>
      <c r="I2410" s="54" t="s">
        <v>825</v>
      </c>
      <c r="J2410" s="55">
        <v>390407</v>
      </c>
      <c r="K2410" s="55">
        <v>0</v>
      </c>
      <c r="L2410" s="54" t="s">
        <v>829</v>
      </c>
      <c r="M2410" s="54" t="s">
        <v>793</v>
      </c>
      <c r="N2410" s="55">
        <v>-0.93</v>
      </c>
      <c r="O2410" s="55">
        <v>0</v>
      </c>
      <c r="P2410" s="55">
        <v>0</v>
      </c>
      <c r="Q2410" s="55">
        <v>0</v>
      </c>
      <c r="R2410" s="55">
        <v>-0.93</v>
      </c>
      <c r="S2410" s="55">
        <v>0</v>
      </c>
      <c r="T2410" s="55">
        <v>-0.93</v>
      </c>
      <c r="U2410" s="55">
        <v>0</v>
      </c>
      <c r="V2410" s="55">
        <v>0</v>
      </c>
      <c r="W2410" s="55">
        <v>0</v>
      </c>
      <c r="X2410" s="55">
        <v>-0.93</v>
      </c>
      <c r="Y2410" s="55">
        <v>0</v>
      </c>
      <c r="Z2410" s="61">
        <f t="shared" si="126"/>
        <v>0</v>
      </c>
      <c r="AA2410" s="59" t="str">
        <f>HLOOKUP(F2410,'HY Financials'!$4:$4,1,0)</f>
        <v>HFT139</v>
      </c>
    </row>
    <row r="2411" spans="1:27">
      <c r="A2411" s="60" t="str">
        <f>IFERROR(VLOOKUP(J2411,'TB mapping'!A:D,4,0),0)</f>
        <v>Ignore</v>
      </c>
      <c r="B2411" s="60" t="str">
        <f>IFERROR(VLOOKUP(J2411,'TB mapping'!A:C,3,0),0)</f>
        <v>Ignore</v>
      </c>
      <c r="C2411" s="60" t="str">
        <f t="shared" si="124"/>
        <v>HFT139Ignore</v>
      </c>
      <c r="D2411" s="60" t="str">
        <f t="shared" si="125"/>
        <v>HFT139Ignore</v>
      </c>
      <c r="E2411" s="54" t="s">
        <v>790</v>
      </c>
      <c r="F2411" s="54" t="s">
        <v>1353</v>
      </c>
      <c r="G2411" s="54" t="s">
        <v>1354</v>
      </c>
      <c r="H2411" s="55">
        <v>303000</v>
      </c>
      <c r="I2411" s="54" t="s">
        <v>825</v>
      </c>
      <c r="J2411" s="55">
        <v>390409</v>
      </c>
      <c r="K2411" s="55">
        <v>0</v>
      </c>
      <c r="L2411" s="54" t="s">
        <v>830</v>
      </c>
      <c r="M2411" s="54" t="s">
        <v>793</v>
      </c>
      <c r="N2411" s="55">
        <v>0</v>
      </c>
      <c r="O2411" s="55">
        <v>0.91</v>
      </c>
      <c r="P2411" s="55">
        <v>0</v>
      </c>
      <c r="Q2411" s="55">
        <v>0</v>
      </c>
      <c r="R2411" s="55">
        <v>0</v>
      </c>
      <c r="S2411" s="55">
        <v>0.91</v>
      </c>
      <c r="T2411" s="55">
        <v>0</v>
      </c>
      <c r="U2411" s="55">
        <v>0.91</v>
      </c>
      <c r="V2411" s="55">
        <v>0</v>
      </c>
      <c r="W2411" s="55">
        <v>0</v>
      </c>
      <c r="X2411" s="55">
        <v>0</v>
      </c>
      <c r="Y2411" s="55">
        <v>0.91</v>
      </c>
      <c r="Z2411" s="61">
        <f t="shared" si="126"/>
        <v>0</v>
      </c>
      <c r="AA2411" s="59" t="str">
        <f>HLOOKUP(F2411,'HY Financials'!$4:$4,1,0)</f>
        <v>HFT139</v>
      </c>
    </row>
    <row r="2412" spans="1:27">
      <c r="A2412" s="60" t="str">
        <f>IFERROR(VLOOKUP(J2412,'TB mapping'!A:D,4,0),0)</f>
        <v>Ignore</v>
      </c>
      <c r="B2412" s="60" t="str">
        <f>IFERROR(VLOOKUP(J2412,'TB mapping'!A:C,3,0),0)</f>
        <v>Ignore</v>
      </c>
      <c r="C2412" s="60" t="str">
        <f t="shared" si="124"/>
        <v>HFT139Ignore</v>
      </c>
      <c r="D2412" s="60" t="str">
        <f t="shared" si="125"/>
        <v>HFT139Ignore</v>
      </c>
      <c r="E2412" s="54" t="s">
        <v>790</v>
      </c>
      <c r="F2412" s="54" t="s">
        <v>1353</v>
      </c>
      <c r="G2412" s="54" t="s">
        <v>1354</v>
      </c>
      <c r="H2412" s="55">
        <v>303000</v>
      </c>
      <c r="I2412" s="54" t="s">
        <v>825</v>
      </c>
      <c r="J2412" s="55">
        <v>390445</v>
      </c>
      <c r="K2412" s="55">
        <v>0</v>
      </c>
      <c r="L2412" s="54" t="s">
        <v>881</v>
      </c>
      <c r="M2412" s="54" t="s">
        <v>793</v>
      </c>
      <c r="N2412" s="55">
        <v>0</v>
      </c>
      <c r="O2412" s="55">
        <v>10.37</v>
      </c>
      <c r="P2412" s="55">
        <v>0</v>
      </c>
      <c r="Q2412" s="55">
        <v>0</v>
      </c>
      <c r="R2412" s="55">
        <v>0</v>
      </c>
      <c r="S2412" s="55">
        <v>10.37</v>
      </c>
      <c r="T2412" s="55">
        <v>0</v>
      </c>
      <c r="U2412" s="55">
        <v>10.37</v>
      </c>
      <c r="V2412" s="55">
        <v>0</v>
      </c>
      <c r="W2412" s="55">
        <v>0</v>
      </c>
      <c r="X2412" s="55">
        <v>0</v>
      </c>
      <c r="Y2412" s="55">
        <v>10.37</v>
      </c>
      <c r="Z2412" s="61">
        <f t="shared" si="126"/>
        <v>0</v>
      </c>
      <c r="AA2412" s="59" t="str">
        <f>HLOOKUP(F2412,'HY Financials'!$4:$4,1,0)</f>
        <v>HFT139</v>
      </c>
    </row>
    <row r="2413" spans="1:27">
      <c r="A2413" s="60" t="str">
        <f>IFERROR(VLOOKUP(J2413,'TB mapping'!A:D,4,0),0)</f>
        <v>Ignore</v>
      </c>
      <c r="B2413" s="60" t="str">
        <f>IFERROR(VLOOKUP(J2413,'TB mapping'!A:C,3,0),0)</f>
        <v>Ignore</v>
      </c>
      <c r="C2413" s="60" t="str">
        <f t="shared" si="124"/>
        <v>HFT139Ignore</v>
      </c>
      <c r="D2413" s="60" t="str">
        <f t="shared" si="125"/>
        <v>HFT139Ignore</v>
      </c>
      <c r="E2413" s="54" t="s">
        <v>790</v>
      </c>
      <c r="F2413" s="54" t="s">
        <v>1353</v>
      </c>
      <c r="G2413" s="54" t="s">
        <v>1354</v>
      </c>
      <c r="H2413" s="55">
        <v>303000</v>
      </c>
      <c r="I2413" s="54" t="s">
        <v>825</v>
      </c>
      <c r="J2413" s="55">
        <v>390446</v>
      </c>
      <c r="K2413" s="55">
        <v>0</v>
      </c>
      <c r="L2413" s="54" t="s">
        <v>1066</v>
      </c>
      <c r="M2413" s="54" t="s">
        <v>793</v>
      </c>
      <c r="N2413" s="55">
        <v>-10.35</v>
      </c>
      <c r="O2413" s="55">
        <v>0</v>
      </c>
      <c r="P2413" s="55">
        <v>0</v>
      </c>
      <c r="Q2413" s="55">
        <v>0</v>
      </c>
      <c r="R2413" s="55">
        <v>-10.35</v>
      </c>
      <c r="S2413" s="55">
        <v>0</v>
      </c>
      <c r="T2413" s="55">
        <v>-10.35</v>
      </c>
      <c r="U2413" s="55">
        <v>0</v>
      </c>
      <c r="V2413" s="55">
        <v>0</v>
      </c>
      <c r="W2413" s="55">
        <v>0</v>
      </c>
      <c r="X2413" s="55">
        <v>-10.35</v>
      </c>
      <c r="Y2413" s="55">
        <v>0</v>
      </c>
      <c r="Z2413" s="61">
        <f t="shared" si="126"/>
        <v>0</v>
      </c>
      <c r="AA2413" s="59" t="str">
        <f>HLOOKUP(F2413,'HY Financials'!$4:$4,1,0)</f>
        <v>HFT139</v>
      </c>
    </row>
    <row r="2414" spans="1:27">
      <c r="A2414" s="60">
        <f>IFERROR(VLOOKUP(J2414,'TB mapping'!A:D,4,0),0)</f>
        <v>0</v>
      </c>
      <c r="B2414" s="60">
        <f>IFERROR(VLOOKUP(J2414,'TB mapping'!A:C,3,0),0)</f>
        <v>5.3</v>
      </c>
      <c r="C2414" s="60" t="str">
        <f t="shared" si="124"/>
        <v>HFT1390</v>
      </c>
      <c r="D2414" s="60" t="str">
        <f t="shared" si="125"/>
        <v>HFT1395.3</v>
      </c>
      <c r="E2414" s="54" t="s">
        <v>790</v>
      </c>
      <c r="F2414" s="54" t="s">
        <v>1353</v>
      </c>
      <c r="G2414" s="54" t="s">
        <v>1354</v>
      </c>
      <c r="H2414" s="55">
        <v>410000</v>
      </c>
      <c r="I2414" s="54" t="s">
        <v>931</v>
      </c>
      <c r="J2414" s="55">
        <v>412120</v>
      </c>
      <c r="K2414" s="55">
        <v>0</v>
      </c>
      <c r="L2414" s="54" t="s">
        <v>932</v>
      </c>
      <c r="M2414" s="54" t="s">
        <v>793</v>
      </c>
      <c r="N2414" s="55">
        <v>0</v>
      </c>
      <c r="O2414" s="55">
        <v>0</v>
      </c>
      <c r="P2414" s="55">
        <v>0</v>
      </c>
      <c r="Q2414" s="55">
        <v>169560</v>
      </c>
      <c r="R2414" s="55">
        <v>0</v>
      </c>
      <c r="S2414" s="55">
        <v>169560</v>
      </c>
      <c r="T2414" s="55">
        <v>0</v>
      </c>
      <c r="U2414" s="55">
        <v>0</v>
      </c>
      <c r="V2414" s="55">
        <v>0</v>
      </c>
      <c r="W2414" s="55">
        <v>169560</v>
      </c>
      <c r="X2414" s="55">
        <v>0</v>
      </c>
      <c r="Y2414" s="55">
        <v>169560</v>
      </c>
      <c r="Z2414" s="61">
        <f t="shared" si="126"/>
        <v>1.6955999999999999E-2</v>
      </c>
      <c r="AA2414" s="59" t="str">
        <f>HLOOKUP(F2414,'HY Financials'!$4:$4,1,0)</f>
        <v>HFT139</v>
      </c>
    </row>
    <row r="2415" spans="1:27">
      <c r="A2415" s="60">
        <f>IFERROR(VLOOKUP(J2415,'TB mapping'!A:D,4,0),0)</f>
        <v>0</v>
      </c>
      <c r="B2415" s="60" t="str">
        <f>IFERROR(VLOOKUP(J2415,'TB mapping'!A:C,3,0),0)</f>
        <v>ignore</v>
      </c>
      <c r="C2415" s="60" t="str">
        <f t="shared" si="124"/>
        <v>HFT1390</v>
      </c>
      <c r="D2415" s="60" t="str">
        <f t="shared" si="125"/>
        <v>HFT139ignore</v>
      </c>
      <c r="E2415" s="54" t="s">
        <v>790</v>
      </c>
      <c r="F2415" s="54" t="s">
        <v>1353</v>
      </c>
      <c r="G2415" s="54" t="s">
        <v>1354</v>
      </c>
      <c r="H2415" s="55">
        <v>430000</v>
      </c>
      <c r="I2415" s="54" t="s">
        <v>831</v>
      </c>
      <c r="J2415" s="55">
        <v>432110</v>
      </c>
      <c r="K2415" s="55">
        <v>0</v>
      </c>
      <c r="L2415" s="54" t="s">
        <v>1155</v>
      </c>
      <c r="M2415" s="54" t="s">
        <v>793</v>
      </c>
      <c r="N2415" s="55">
        <v>0</v>
      </c>
      <c r="O2415" s="55">
        <v>20969.52</v>
      </c>
      <c r="P2415" s="55">
        <v>-20969.52</v>
      </c>
      <c r="Q2415" s="55">
        <v>0</v>
      </c>
      <c r="R2415" s="55">
        <v>0</v>
      </c>
      <c r="S2415" s="55">
        <v>0</v>
      </c>
      <c r="T2415" s="55">
        <v>0</v>
      </c>
      <c r="U2415" s="55">
        <v>20969.52</v>
      </c>
      <c r="V2415" s="55">
        <v>-20969.52</v>
      </c>
      <c r="W2415" s="55">
        <v>0</v>
      </c>
      <c r="X2415" s="55">
        <v>0</v>
      </c>
      <c r="Y2415" s="55">
        <v>0</v>
      </c>
      <c r="Z2415" s="61">
        <f t="shared" si="126"/>
        <v>-2.096952E-3</v>
      </c>
      <c r="AA2415" s="59" t="str">
        <f>HLOOKUP(F2415,'HY Financials'!$4:$4,1,0)</f>
        <v>HFT139</v>
      </c>
    </row>
    <row r="2416" spans="1:27">
      <c r="A2416" s="60">
        <f>IFERROR(VLOOKUP(J2416,'TB mapping'!A:D,4,0),0)</f>
        <v>0</v>
      </c>
      <c r="B2416" s="60" t="str">
        <f>IFERROR(VLOOKUP(J2416,'TB mapping'!A:C,3,0),0)</f>
        <v>ignore</v>
      </c>
      <c r="C2416" s="60" t="str">
        <f t="shared" si="124"/>
        <v>HFT1390</v>
      </c>
      <c r="D2416" s="60" t="str">
        <f t="shared" si="125"/>
        <v>HFT139ignore</v>
      </c>
      <c r="E2416" s="54" t="s">
        <v>790</v>
      </c>
      <c r="F2416" s="54" t="s">
        <v>1353</v>
      </c>
      <c r="G2416" s="54" t="s">
        <v>1354</v>
      </c>
      <c r="H2416" s="55">
        <v>430000</v>
      </c>
      <c r="I2416" s="54" t="s">
        <v>831</v>
      </c>
      <c r="J2416" s="55">
        <v>432120</v>
      </c>
      <c r="K2416" s="55">
        <v>0</v>
      </c>
      <c r="L2416" s="54" t="s">
        <v>832</v>
      </c>
      <c r="M2416" s="54" t="s">
        <v>793</v>
      </c>
      <c r="N2416" s="55">
        <v>0</v>
      </c>
      <c r="O2416" s="55">
        <v>3902502.27</v>
      </c>
      <c r="P2416" s="55">
        <v>-3830298.85</v>
      </c>
      <c r="Q2416" s="55">
        <v>0</v>
      </c>
      <c r="R2416" s="55">
        <v>0</v>
      </c>
      <c r="S2416" s="55">
        <v>72203.42</v>
      </c>
      <c r="T2416" s="55">
        <v>0</v>
      </c>
      <c r="U2416" s="55">
        <v>3902502.27</v>
      </c>
      <c r="V2416" s="55">
        <v>-3830298.85</v>
      </c>
      <c r="W2416" s="55">
        <v>0</v>
      </c>
      <c r="X2416" s="55">
        <v>0</v>
      </c>
      <c r="Y2416" s="55">
        <v>72203.42</v>
      </c>
      <c r="Z2416" s="61">
        <f t="shared" si="126"/>
        <v>-0.38302988500000001</v>
      </c>
      <c r="AA2416" s="59" t="str">
        <f>HLOOKUP(F2416,'HY Financials'!$4:$4,1,0)</f>
        <v>HFT139</v>
      </c>
    </row>
    <row r="2417" spans="1:30">
      <c r="A2417" s="60">
        <f>IFERROR(VLOOKUP(J2417,'TB mapping'!A:D,4,0),0)</f>
        <v>0</v>
      </c>
      <c r="B2417" s="60" t="str">
        <f>IFERROR(VLOOKUP(J2417,'TB mapping'!A:C,3,0),0)</f>
        <v>ignore</v>
      </c>
      <c r="C2417" s="60" t="str">
        <f t="shared" si="124"/>
        <v>HFT1390</v>
      </c>
      <c r="D2417" s="60" t="str">
        <f t="shared" si="125"/>
        <v>HFT139ignore</v>
      </c>
      <c r="E2417" s="54" t="s">
        <v>790</v>
      </c>
      <c r="F2417" s="54" t="s">
        <v>1353</v>
      </c>
      <c r="G2417" s="54" t="s">
        <v>1354</v>
      </c>
      <c r="H2417" s="55">
        <v>430000</v>
      </c>
      <c r="I2417" s="54" t="s">
        <v>831</v>
      </c>
      <c r="J2417" s="55">
        <v>432135</v>
      </c>
      <c r="K2417" s="55">
        <v>0</v>
      </c>
      <c r="L2417" s="54" t="s">
        <v>936</v>
      </c>
      <c r="M2417" s="54" t="s">
        <v>793</v>
      </c>
      <c r="N2417" s="55">
        <v>0</v>
      </c>
      <c r="O2417" s="55">
        <v>52507</v>
      </c>
      <c r="P2417" s="55">
        <v>-52507</v>
      </c>
      <c r="Q2417" s="55">
        <v>0</v>
      </c>
      <c r="R2417" s="55">
        <v>0</v>
      </c>
      <c r="S2417" s="55">
        <v>0</v>
      </c>
      <c r="T2417" s="55">
        <v>0</v>
      </c>
      <c r="U2417" s="55">
        <v>52507</v>
      </c>
      <c r="V2417" s="55">
        <v>-52507</v>
      </c>
      <c r="W2417" s="55">
        <v>0</v>
      </c>
      <c r="X2417" s="55">
        <v>0</v>
      </c>
      <c r="Y2417" s="55">
        <v>0</v>
      </c>
      <c r="Z2417" s="61">
        <f t="shared" si="126"/>
        <v>-5.2506999999999996E-3</v>
      </c>
      <c r="AA2417" s="59" t="str">
        <f>HLOOKUP(F2417,'HY Financials'!$4:$4,1,0)</f>
        <v>HFT139</v>
      </c>
    </row>
    <row r="2418" spans="1:30">
      <c r="A2418" s="60">
        <f>IFERROR(VLOOKUP(J2418,'TB mapping'!A:D,4,0),0)</f>
        <v>0</v>
      </c>
      <c r="B2418" s="60" t="str">
        <f>IFERROR(VLOOKUP(J2418,'TB mapping'!A:C,3,0),0)</f>
        <v>ignore</v>
      </c>
      <c r="C2418" s="60" t="str">
        <f t="shared" si="124"/>
        <v>HFT1390</v>
      </c>
      <c r="D2418" s="60" t="str">
        <f t="shared" si="125"/>
        <v>HFT139ignore</v>
      </c>
      <c r="E2418" s="54" t="s">
        <v>790</v>
      </c>
      <c r="F2418" s="54" t="s">
        <v>1353</v>
      </c>
      <c r="G2418" s="54" t="s">
        <v>1354</v>
      </c>
      <c r="H2418" s="55">
        <v>430000</v>
      </c>
      <c r="I2418" s="54" t="s">
        <v>831</v>
      </c>
      <c r="J2418" s="55">
        <v>432145</v>
      </c>
      <c r="K2418" s="55">
        <v>0</v>
      </c>
      <c r="L2418" s="54" t="s">
        <v>874</v>
      </c>
      <c r="M2418" s="54" t="s">
        <v>793</v>
      </c>
      <c r="N2418" s="55">
        <v>0</v>
      </c>
      <c r="O2418" s="55">
        <v>1964210.88</v>
      </c>
      <c r="P2418" s="55">
        <v>-1921073.24</v>
      </c>
      <c r="Q2418" s="55">
        <v>0</v>
      </c>
      <c r="R2418" s="55">
        <v>0</v>
      </c>
      <c r="S2418" s="55">
        <v>43137.64</v>
      </c>
      <c r="T2418" s="55">
        <v>0</v>
      </c>
      <c r="U2418" s="55">
        <v>1964210.88</v>
      </c>
      <c r="V2418" s="55">
        <v>-1921073.24</v>
      </c>
      <c r="W2418" s="55">
        <v>0</v>
      </c>
      <c r="X2418" s="55">
        <v>0</v>
      </c>
      <c r="Y2418" s="55">
        <v>43137.64</v>
      </c>
      <c r="Z2418" s="61">
        <f t="shared" si="126"/>
        <v>-0.192107324</v>
      </c>
      <c r="AA2418" s="59" t="str">
        <f>HLOOKUP(F2418,'HY Financials'!$4:$4,1,0)</f>
        <v>HFT139</v>
      </c>
    </row>
    <row r="2419" spans="1:30">
      <c r="A2419" s="60">
        <f>IFERROR(VLOOKUP(J2419,'TB mapping'!A:D,4,0),0)</f>
        <v>0</v>
      </c>
      <c r="B2419" s="60" t="str">
        <f>IFERROR(VLOOKUP(J2419,'TB mapping'!A:C,3,0),0)</f>
        <v>ignore</v>
      </c>
      <c r="C2419" s="60" t="str">
        <f t="shared" si="124"/>
        <v>HFT1390</v>
      </c>
      <c r="D2419" s="60" t="str">
        <f t="shared" si="125"/>
        <v>HFT139ignore</v>
      </c>
      <c r="E2419" s="54" t="s">
        <v>790</v>
      </c>
      <c r="F2419" s="54" t="s">
        <v>1353</v>
      </c>
      <c r="G2419" s="54" t="s">
        <v>1354</v>
      </c>
      <c r="H2419" s="55">
        <v>430000</v>
      </c>
      <c r="I2419" s="54" t="s">
        <v>831</v>
      </c>
      <c r="J2419" s="55">
        <v>432190</v>
      </c>
      <c r="K2419" s="55">
        <v>0</v>
      </c>
      <c r="L2419" s="54" t="s">
        <v>875</v>
      </c>
      <c r="M2419" s="54" t="s">
        <v>793</v>
      </c>
      <c r="N2419" s="55">
        <v>0</v>
      </c>
      <c r="O2419" s="55">
        <v>0</v>
      </c>
      <c r="P2419" s="55">
        <v>0</v>
      </c>
      <c r="Q2419" s="55">
        <v>9334.3700000000008</v>
      </c>
      <c r="R2419" s="55">
        <v>0</v>
      </c>
      <c r="S2419" s="55">
        <v>9334.3700000000008</v>
      </c>
      <c r="T2419" s="55">
        <v>0</v>
      </c>
      <c r="U2419" s="55">
        <v>0</v>
      </c>
      <c r="V2419" s="55">
        <v>0</v>
      </c>
      <c r="W2419" s="55">
        <v>9334.3700000000008</v>
      </c>
      <c r="X2419" s="55">
        <v>0</v>
      </c>
      <c r="Y2419" s="55">
        <v>9334.3700000000008</v>
      </c>
      <c r="Z2419" s="61">
        <f t="shared" si="126"/>
        <v>9.3343700000000007E-4</v>
      </c>
      <c r="AA2419" s="59" t="str">
        <f>HLOOKUP(F2419,'HY Financials'!$4:$4,1,0)</f>
        <v>HFT139</v>
      </c>
    </row>
    <row r="2420" spans="1:30">
      <c r="A2420" s="60">
        <f>IFERROR(VLOOKUP(J2420,'TB mapping'!A:D,4,0),0)</f>
        <v>0</v>
      </c>
      <c r="B2420" s="60">
        <f>IFERROR(VLOOKUP(J2420,'TB mapping'!A:C,3,0),0)</f>
        <v>5.2</v>
      </c>
      <c r="C2420" s="60" t="str">
        <f t="shared" si="124"/>
        <v>HFT1390</v>
      </c>
      <c r="D2420" s="60" t="str">
        <f t="shared" si="125"/>
        <v>HFT1395.2</v>
      </c>
      <c r="E2420" s="54" t="s">
        <v>790</v>
      </c>
      <c r="F2420" s="54" t="s">
        <v>1353</v>
      </c>
      <c r="G2420" s="54" t="s">
        <v>1354</v>
      </c>
      <c r="H2420" s="55">
        <v>450000</v>
      </c>
      <c r="I2420" s="54" t="s">
        <v>834</v>
      </c>
      <c r="J2420" s="55">
        <v>452110</v>
      </c>
      <c r="K2420" s="55">
        <v>0</v>
      </c>
      <c r="L2420" s="54" t="s">
        <v>1024</v>
      </c>
      <c r="M2420" s="54" t="s">
        <v>793</v>
      </c>
      <c r="N2420" s="55">
        <v>0</v>
      </c>
      <c r="O2420" s="55">
        <v>438803.04</v>
      </c>
      <c r="P2420" s="55">
        <v>0</v>
      </c>
      <c r="Q2420" s="55">
        <v>431609.52</v>
      </c>
      <c r="R2420" s="55">
        <v>0</v>
      </c>
      <c r="S2420" s="55">
        <v>870412.56</v>
      </c>
      <c r="T2420" s="55">
        <v>0</v>
      </c>
      <c r="U2420" s="55">
        <v>438803.04</v>
      </c>
      <c r="V2420" s="55">
        <v>0</v>
      </c>
      <c r="W2420" s="55">
        <v>431609.52</v>
      </c>
      <c r="X2420" s="55">
        <v>0</v>
      </c>
      <c r="Y2420" s="55">
        <v>870412.56</v>
      </c>
      <c r="Z2420" s="61">
        <f t="shared" si="126"/>
        <v>4.3160952000000002E-2</v>
      </c>
      <c r="AA2420" s="59" t="str">
        <f>HLOOKUP(F2420,'HY Financials'!$4:$4,1,0)</f>
        <v>HFT139</v>
      </c>
    </row>
    <row r="2421" spans="1:30">
      <c r="A2421" s="60">
        <f>IFERROR(VLOOKUP(J2421,'TB mapping'!A:D,4,0),0)</f>
        <v>0</v>
      </c>
      <c r="B2421" s="60">
        <f>IFERROR(VLOOKUP(J2421,'TB mapping'!A:C,3,0),0)</f>
        <v>5.2</v>
      </c>
      <c r="C2421" s="60" t="str">
        <f t="shared" si="124"/>
        <v>HFT1390</v>
      </c>
      <c r="D2421" s="60" t="str">
        <f t="shared" si="125"/>
        <v>HFT1395.2</v>
      </c>
      <c r="E2421" s="54" t="s">
        <v>790</v>
      </c>
      <c r="F2421" s="54" t="s">
        <v>1353</v>
      </c>
      <c r="G2421" s="54" t="s">
        <v>1354</v>
      </c>
      <c r="H2421" s="55">
        <v>450000</v>
      </c>
      <c r="I2421" s="54" t="s">
        <v>834</v>
      </c>
      <c r="J2421" s="55">
        <v>452120</v>
      </c>
      <c r="K2421" s="55">
        <v>0</v>
      </c>
      <c r="L2421" s="54" t="s">
        <v>835</v>
      </c>
      <c r="M2421" s="54" t="s">
        <v>793</v>
      </c>
      <c r="N2421" s="55">
        <v>0</v>
      </c>
      <c r="O2421" s="55">
        <v>13707107.58</v>
      </c>
      <c r="P2421" s="55">
        <v>0</v>
      </c>
      <c r="Q2421" s="55">
        <v>11809523.4</v>
      </c>
      <c r="R2421" s="55">
        <v>0</v>
      </c>
      <c r="S2421" s="55">
        <v>25516630.98</v>
      </c>
      <c r="T2421" s="55">
        <v>0</v>
      </c>
      <c r="U2421" s="55">
        <v>13707107.58</v>
      </c>
      <c r="V2421" s="55">
        <v>0</v>
      </c>
      <c r="W2421" s="55">
        <v>11809523.4</v>
      </c>
      <c r="X2421" s="55">
        <v>0</v>
      </c>
      <c r="Y2421" s="55">
        <v>25516630.98</v>
      </c>
      <c r="Z2421" s="61">
        <f t="shared" si="126"/>
        <v>1.1809523399999999</v>
      </c>
      <c r="AA2421" s="59" t="str">
        <f>HLOOKUP(F2421,'HY Financials'!$4:$4,1,0)</f>
        <v>HFT139</v>
      </c>
    </row>
    <row r="2422" spans="1:30">
      <c r="A2422" s="60">
        <f>IFERROR(VLOOKUP(J2422,'TB mapping'!A:D,4,0),0)</f>
        <v>0</v>
      </c>
      <c r="B2422" s="60">
        <f>IFERROR(VLOOKUP(J2422,'TB mapping'!A:C,3,0),0)</f>
        <v>5.2</v>
      </c>
      <c r="C2422" s="60" t="str">
        <f t="shared" si="124"/>
        <v>HFT1390</v>
      </c>
      <c r="D2422" s="60" t="str">
        <f t="shared" si="125"/>
        <v>HFT1395.2</v>
      </c>
      <c r="E2422" s="54" t="s">
        <v>790</v>
      </c>
      <c r="F2422" s="54" t="s">
        <v>1353</v>
      </c>
      <c r="G2422" s="54" t="s">
        <v>1354</v>
      </c>
      <c r="H2422" s="55">
        <v>450000</v>
      </c>
      <c r="I2422" s="54" t="s">
        <v>834</v>
      </c>
      <c r="J2422" s="55">
        <v>452135</v>
      </c>
      <c r="K2422" s="55">
        <v>0</v>
      </c>
      <c r="L2422" s="54" t="s">
        <v>938</v>
      </c>
      <c r="M2422" s="54" t="s">
        <v>793</v>
      </c>
      <c r="N2422" s="55">
        <v>0</v>
      </c>
      <c r="O2422" s="55">
        <v>1468250</v>
      </c>
      <c r="P2422" s="55">
        <v>0</v>
      </c>
      <c r="Q2422" s="55">
        <v>1337738.8900000001</v>
      </c>
      <c r="R2422" s="55">
        <v>0</v>
      </c>
      <c r="S2422" s="55">
        <v>2805988.89</v>
      </c>
      <c r="T2422" s="55">
        <v>0</v>
      </c>
      <c r="U2422" s="55">
        <v>1468250</v>
      </c>
      <c r="V2422" s="55">
        <v>0</v>
      </c>
      <c r="W2422" s="55">
        <v>1337738.8900000001</v>
      </c>
      <c r="X2422" s="55">
        <v>0</v>
      </c>
      <c r="Y2422" s="55">
        <v>2805988.89</v>
      </c>
      <c r="Z2422" s="61">
        <f t="shared" si="126"/>
        <v>0.13377388900000001</v>
      </c>
      <c r="AA2422" s="59" t="str">
        <f>HLOOKUP(F2422,'HY Financials'!$4:$4,1,0)</f>
        <v>HFT139</v>
      </c>
    </row>
    <row r="2423" spans="1:30">
      <c r="A2423" s="60">
        <f>IFERROR(VLOOKUP(J2423,'TB mapping'!A:D,4,0),0)</f>
        <v>0</v>
      </c>
      <c r="B2423" s="60">
        <f>IFERROR(VLOOKUP(J2423,'TB mapping'!A:C,3,0),0)</f>
        <v>5.2</v>
      </c>
      <c r="C2423" s="60" t="str">
        <f t="shared" si="124"/>
        <v>HFT1390</v>
      </c>
      <c r="D2423" s="60" t="str">
        <f t="shared" si="125"/>
        <v>HFT1395.2</v>
      </c>
      <c r="E2423" s="54" t="s">
        <v>790</v>
      </c>
      <c r="F2423" s="54" t="s">
        <v>1353</v>
      </c>
      <c r="G2423" s="54" t="s">
        <v>1354</v>
      </c>
      <c r="H2423" s="55">
        <v>450000</v>
      </c>
      <c r="I2423" s="54" t="s">
        <v>834</v>
      </c>
      <c r="J2423" s="55">
        <v>452145</v>
      </c>
      <c r="K2423" s="55">
        <v>0</v>
      </c>
      <c r="L2423" s="54" t="s">
        <v>876</v>
      </c>
      <c r="M2423" s="54" t="s">
        <v>793</v>
      </c>
      <c r="N2423" s="55">
        <v>0</v>
      </c>
      <c r="O2423" s="55">
        <v>4460327.34</v>
      </c>
      <c r="P2423" s="55">
        <v>0</v>
      </c>
      <c r="Q2423" s="55">
        <v>4435953.24</v>
      </c>
      <c r="R2423" s="55">
        <v>0</v>
      </c>
      <c r="S2423" s="55">
        <v>8896280.5800000001</v>
      </c>
      <c r="T2423" s="55">
        <v>0</v>
      </c>
      <c r="U2423" s="55">
        <v>4460327.34</v>
      </c>
      <c r="V2423" s="55">
        <v>0</v>
      </c>
      <c r="W2423" s="55">
        <v>4435953.24</v>
      </c>
      <c r="X2423" s="55">
        <v>0</v>
      </c>
      <c r="Y2423" s="55">
        <v>8896280.5800000001</v>
      </c>
      <c r="Z2423" s="61">
        <f t="shared" si="126"/>
        <v>0.44359532400000001</v>
      </c>
      <c r="AA2423" s="59" t="str">
        <f>HLOOKUP(F2423,'HY Financials'!$4:$4,1,0)</f>
        <v>HFT139</v>
      </c>
    </row>
    <row r="2424" spans="1:30">
      <c r="A2424" s="60">
        <f>IFERROR(VLOOKUP(J2424,'TB mapping'!A:D,4,0),0)</f>
        <v>0</v>
      </c>
      <c r="B2424" s="60">
        <f>IFERROR(VLOOKUP(J2424,'TB mapping'!A:C,3,0),0)</f>
        <v>5.2</v>
      </c>
      <c r="C2424" s="60" t="str">
        <f t="shared" si="124"/>
        <v>HFT1390</v>
      </c>
      <c r="D2424" s="60" t="str">
        <f t="shared" si="125"/>
        <v>HFT1395.2</v>
      </c>
      <c r="E2424" s="54" t="s">
        <v>790</v>
      </c>
      <c r="F2424" s="54" t="s">
        <v>1353</v>
      </c>
      <c r="G2424" s="54" t="s">
        <v>1354</v>
      </c>
      <c r="H2424" s="55">
        <v>450000</v>
      </c>
      <c r="I2424" s="54" t="s">
        <v>834</v>
      </c>
      <c r="J2424" s="55">
        <v>452181</v>
      </c>
      <c r="K2424" s="55">
        <v>0</v>
      </c>
      <c r="L2424" s="54" t="s">
        <v>877</v>
      </c>
      <c r="M2424" s="54" t="s">
        <v>793</v>
      </c>
      <c r="N2424" s="55">
        <v>0</v>
      </c>
      <c r="O2424" s="55">
        <v>0</v>
      </c>
      <c r="P2424" s="55">
        <v>0</v>
      </c>
      <c r="Q2424" s="55">
        <v>352978.63</v>
      </c>
      <c r="R2424" s="55">
        <v>0</v>
      </c>
      <c r="S2424" s="55">
        <v>352978.63</v>
      </c>
      <c r="T2424" s="55">
        <v>0</v>
      </c>
      <c r="U2424" s="55">
        <v>0</v>
      </c>
      <c r="V2424" s="55">
        <v>0</v>
      </c>
      <c r="W2424" s="55">
        <v>352978.63</v>
      </c>
      <c r="X2424" s="55">
        <v>0</v>
      </c>
      <c r="Y2424" s="55">
        <v>352978.63</v>
      </c>
      <c r="Z2424" s="61">
        <f t="shared" si="126"/>
        <v>3.5297862999999999E-2</v>
      </c>
      <c r="AA2424" s="59" t="str">
        <f>HLOOKUP(F2424,'HY Financials'!$4:$4,1,0)</f>
        <v>HFT139</v>
      </c>
      <c r="AB2424" s="59">
        <f t="shared" ref="AB2424:AB2429" si="127">SUMIF(AA:AA,AA2424,Z:Z)</f>
        <v>42.826783957999979</v>
      </c>
    </row>
    <row r="2425" spans="1:30">
      <c r="A2425" s="60">
        <f>IFERROR(VLOOKUP(J2425,'TB mapping'!A:D,4,0),0)</f>
        <v>0</v>
      </c>
      <c r="B2425" s="60">
        <f>IFERROR(VLOOKUP(J2425,'TB mapping'!A:C,3,0),0)</f>
        <v>5.2</v>
      </c>
      <c r="C2425" s="60" t="str">
        <f t="shared" si="124"/>
        <v>HFT1390</v>
      </c>
      <c r="D2425" s="60" t="str">
        <f t="shared" si="125"/>
        <v>HFT1395.2</v>
      </c>
      <c r="E2425" s="54" t="s">
        <v>790</v>
      </c>
      <c r="F2425" s="54" t="s">
        <v>1353</v>
      </c>
      <c r="G2425" s="54" t="s">
        <v>1354</v>
      </c>
      <c r="H2425" s="55">
        <v>450000</v>
      </c>
      <c r="I2425" s="54" t="s">
        <v>834</v>
      </c>
      <c r="J2425" s="55">
        <v>452229</v>
      </c>
      <c r="K2425" s="55">
        <v>0</v>
      </c>
      <c r="L2425" s="54" t="s">
        <v>837</v>
      </c>
      <c r="M2425" s="54" t="s">
        <v>793</v>
      </c>
      <c r="N2425" s="55">
        <v>0</v>
      </c>
      <c r="O2425" s="55">
        <v>6.65</v>
      </c>
      <c r="P2425" s="55">
        <v>0</v>
      </c>
      <c r="Q2425" s="55">
        <v>56.07</v>
      </c>
      <c r="R2425" s="55">
        <v>0</v>
      </c>
      <c r="S2425" s="55">
        <v>62.72</v>
      </c>
      <c r="T2425" s="55">
        <v>0</v>
      </c>
      <c r="U2425" s="55">
        <v>6.65</v>
      </c>
      <c r="V2425" s="55">
        <v>0</v>
      </c>
      <c r="W2425" s="55">
        <v>56.07</v>
      </c>
      <c r="X2425" s="55">
        <v>0</v>
      </c>
      <c r="Y2425" s="55">
        <v>62.72</v>
      </c>
      <c r="Z2425" s="61">
        <f t="shared" si="126"/>
        <v>5.6069999999999998E-6</v>
      </c>
      <c r="AA2425" s="59" t="str">
        <f>HLOOKUP(F2425,'HY Financials'!$4:$4,1,0)</f>
        <v>HFT139</v>
      </c>
      <c r="AB2425" s="59">
        <f t="shared" si="127"/>
        <v>42.826783957999979</v>
      </c>
    </row>
    <row r="2426" spans="1:30">
      <c r="A2426" s="60">
        <f>IFERROR(VLOOKUP(J2426,'TB mapping'!A:D,4,0),0)</f>
        <v>0</v>
      </c>
      <c r="B2426" s="60">
        <f>IFERROR(VLOOKUP(J2426,'TB mapping'!A:C,3,0),0)</f>
        <v>5.2</v>
      </c>
      <c r="C2426" s="60" t="str">
        <f t="shared" si="124"/>
        <v>HFT1390</v>
      </c>
      <c r="D2426" s="60" t="str">
        <f t="shared" si="125"/>
        <v>HFT1395.2</v>
      </c>
      <c r="E2426" s="54" t="s">
        <v>790</v>
      </c>
      <c r="F2426" s="54" t="s">
        <v>1353</v>
      </c>
      <c r="G2426" s="54" t="s">
        <v>1354</v>
      </c>
      <c r="H2426" s="55">
        <v>450000</v>
      </c>
      <c r="I2426" s="54" t="s">
        <v>834</v>
      </c>
      <c r="J2426" s="55">
        <v>452230</v>
      </c>
      <c r="K2426" s="55">
        <v>0</v>
      </c>
      <c r="L2426" s="54" t="s">
        <v>838</v>
      </c>
      <c r="M2426" s="54" t="s">
        <v>793</v>
      </c>
      <c r="N2426" s="55">
        <v>0</v>
      </c>
      <c r="O2426" s="55">
        <v>71834.509999999995</v>
      </c>
      <c r="P2426" s="55">
        <v>0</v>
      </c>
      <c r="Q2426" s="55">
        <v>45351.45</v>
      </c>
      <c r="R2426" s="55">
        <v>0</v>
      </c>
      <c r="S2426" s="55">
        <v>117185.96</v>
      </c>
      <c r="T2426" s="55">
        <v>0</v>
      </c>
      <c r="U2426" s="55">
        <v>71834.509999999995</v>
      </c>
      <c r="V2426" s="55">
        <v>0</v>
      </c>
      <c r="W2426" s="55">
        <v>45351.45</v>
      </c>
      <c r="X2426" s="55">
        <v>0</v>
      </c>
      <c r="Y2426" s="55">
        <v>117185.96</v>
      </c>
      <c r="Z2426" s="61">
        <f t="shared" si="126"/>
        <v>4.535145E-3</v>
      </c>
      <c r="AA2426" s="59" t="str">
        <f>HLOOKUP(F2426,'HY Financials'!$4:$4,1,0)</f>
        <v>HFT139</v>
      </c>
      <c r="AB2426" s="59">
        <f t="shared" si="127"/>
        <v>42.826783957999979</v>
      </c>
    </row>
    <row r="2427" spans="1:30">
      <c r="A2427" s="60">
        <f>IFERROR(VLOOKUP(J2427,'TB mapping'!A:D,4,0),0)</f>
        <v>0</v>
      </c>
      <c r="B2427" s="60">
        <f>IFERROR(VLOOKUP(J2427,'TB mapping'!A:C,3,0),0)</f>
        <v>5.2</v>
      </c>
      <c r="C2427" s="60" t="str">
        <f t="shared" si="124"/>
        <v>HFT1390</v>
      </c>
      <c r="D2427" s="60" t="str">
        <f t="shared" si="125"/>
        <v>HFT1395.2</v>
      </c>
      <c r="E2427" s="54" t="s">
        <v>790</v>
      </c>
      <c r="F2427" s="54" t="s">
        <v>1353</v>
      </c>
      <c r="G2427" s="54" t="s">
        <v>1354</v>
      </c>
      <c r="H2427" s="55">
        <v>450000</v>
      </c>
      <c r="I2427" s="54" t="s">
        <v>834</v>
      </c>
      <c r="J2427" s="55">
        <v>452247</v>
      </c>
      <c r="K2427" s="55">
        <v>0</v>
      </c>
      <c r="L2427" s="54" t="s">
        <v>1346</v>
      </c>
      <c r="M2427" s="54" t="s">
        <v>793</v>
      </c>
      <c r="N2427" s="55">
        <v>0</v>
      </c>
      <c r="O2427" s="55">
        <v>32431.66</v>
      </c>
      <c r="P2427" s="55">
        <v>0</v>
      </c>
      <c r="Q2427" s="55">
        <v>684673.9</v>
      </c>
      <c r="R2427" s="55">
        <v>0</v>
      </c>
      <c r="S2427" s="55">
        <v>717105.56</v>
      </c>
      <c r="T2427" s="55">
        <v>0</v>
      </c>
      <c r="U2427" s="55">
        <v>32431.66</v>
      </c>
      <c r="V2427" s="55">
        <v>0</v>
      </c>
      <c r="W2427" s="55">
        <v>684673.9</v>
      </c>
      <c r="X2427" s="55">
        <v>0</v>
      </c>
      <c r="Y2427" s="55">
        <v>717105.56</v>
      </c>
      <c r="Z2427" s="61">
        <f t="shared" si="126"/>
        <v>6.8467390000000003E-2</v>
      </c>
      <c r="AA2427" s="59" t="str">
        <f>HLOOKUP(F2427,'HY Financials'!$4:$4,1,0)</f>
        <v>HFT139</v>
      </c>
      <c r="AB2427" s="59">
        <f t="shared" si="127"/>
        <v>42.826783957999979</v>
      </c>
    </row>
    <row r="2428" spans="1:30">
      <c r="A2428" s="60">
        <f>IFERROR(VLOOKUP(J2428,'TB mapping'!A:D,4,0),0)</f>
        <v>0</v>
      </c>
      <c r="B2428" s="60">
        <f>IFERROR(VLOOKUP(J2428,'TB mapping'!A:C,3,0),0)</f>
        <v>5.5</v>
      </c>
      <c r="C2428" s="60" t="str">
        <f t="shared" si="124"/>
        <v>HFT1390</v>
      </c>
      <c r="D2428" s="60" t="str">
        <f t="shared" si="125"/>
        <v>HFT1395.5</v>
      </c>
      <c r="E2428" s="54" t="s">
        <v>790</v>
      </c>
      <c r="F2428" s="54" t="s">
        <v>1353</v>
      </c>
      <c r="G2428" s="54" t="s">
        <v>1354</v>
      </c>
      <c r="H2428" s="55">
        <v>460000</v>
      </c>
      <c r="I2428" s="54" t="s">
        <v>839</v>
      </c>
      <c r="J2428" s="55">
        <v>460106</v>
      </c>
      <c r="K2428" s="55">
        <v>0</v>
      </c>
      <c r="L2428" s="54" t="s">
        <v>840</v>
      </c>
      <c r="M2428" s="54" t="s">
        <v>793</v>
      </c>
      <c r="N2428" s="55">
        <v>0</v>
      </c>
      <c r="O2428" s="55">
        <v>0.04</v>
      </c>
      <c r="P2428" s="55">
        <v>-0.6</v>
      </c>
      <c r="Q2428" s="55">
        <v>0</v>
      </c>
      <c r="R2428" s="55">
        <v>-0.56000000000000005</v>
      </c>
      <c r="S2428" s="55">
        <v>0</v>
      </c>
      <c r="T2428" s="55">
        <v>0</v>
      </c>
      <c r="U2428" s="55">
        <v>0.04</v>
      </c>
      <c r="V2428" s="55">
        <v>-0.6</v>
      </c>
      <c r="W2428" s="55">
        <v>0</v>
      </c>
      <c r="X2428" s="55">
        <v>-0.56000000000000005</v>
      </c>
      <c r="Y2428" s="55">
        <v>0</v>
      </c>
      <c r="Z2428" s="61">
        <f t="shared" si="126"/>
        <v>-5.9999999999999995E-8</v>
      </c>
      <c r="AA2428" s="59" t="str">
        <f>HLOOKUP(F2428,'HY Financials'!$4:$4,1,0)</f>
        <v>HFT139</v>
      </c>
      <c r="AB2428" s="59">
        <f t="shared" si="127"/>
        <v>42.826783957999979</v>
      </c>
      <c r="AD2428" s="59">
        <f>+Z2428*10^7</f>
        <v>-0.6</v>
      </c>
    </row>
    <row r="2429" spans="1:30">
      <c r="A2429" s="60">
        <f>IFERROR(VLOOKUP(J2429,'TB mapping'!A:D,4,0),0)</f>
        <v>0</v>
      </c>
      <c r="B2429" s="60">
        <f>IFERROR(VLOOKUP(J2429,'TB mapping'!A:C,3,0),0)</f>
        <v>5.5</v>
      </c>
      <c r="C2429" s="60" t="str">
        <f t="shared" si="124"/>
        <v>HFT1390</v>
      </c>
      <c r="D2429" s="60" t="str">
        <f t="shared" si="125"/>
        <v>HFT1395.5</v>
      </c>
      <c r="E2429" s="54" t="s">
        <v>790</v>
      </c>
      <c r="F2429" s="54" t="s">
        <v>1353</v>
      </c>
      <c r="G2429" s="54" t="s">
        <v>1354</v>
      </c>
      <c r="H2429" s="55">
        <v>460000</v>
      </c>
      <c r="I2429" s="54" t="s">
        <v>839</v>
      </c>
      <c r="J2429" s="55">
        <v>460108</v>
      </c>
      <c r="K2429" s="55">
        <v>0</v>
      </c>
      <c r="L2429" s="54" t="s">
        <v>841</v>
      </c>
      <c r="M2429" s="54" t="s">
        <v>793</v>
      </c>
      <c r="N2429" s="55">
        <v>-0.04</v>
      </c>
      <c r="O2429" s="55">
        <v>0</v>
      </c>
      <c r="P2429" s="55">
        <v>0</v>
      </c>
      <c r="Q2429" s="55">
        <v>0.6</v>
      </c>
      <c r="R2429" s="55">
        <v>0</v>
      </c>
      <c r="S2429" s="55">
        <v>0.56000000000000005</v>
      </c>
      <c r="T2429" s="55">
        <v>-0.04</v>
      </c>
      <c r="U2429" s="55">
        <v>0</v>
      </c>
      <c r="V2429" s="55">
        <v>0</v>
      </c>
      <c r="W2429" s="55">
        <v>0.6</v>
      </c>
      <c r="X2429" s="55">
        <v>0</v>
      </c>
      <c r="Y2429" s="55">
        <v>0.56000000000000005</v>
      </c>
      <c r="Z2429" s="61">
        <f t="shared" si="126"/>
        <v>5.9999999999999995E-8</v>
      </c>
      <c r="AA2429" s="59" t="str">
        <f>HLOOKUP(F2429,'HY Financials'!$4:$4,1,0)</f>
        <v>HFT139</v>
      </c>
      <c r="AB2429" s="59">
        <f t="shared" si="127"/>
        <v>42.826783957999979</v>
      </c>
      <c r="AD2429" s="59">
        <f>+Z2429*10^7</f>
        <v>0.6</v>
      </c>
    </row>
    <row r="2430" spans="1:30">
      <c r="A2430" s="60">
        <f>IFERROR(VLOOKUP(J2430,'TB mapping'!A:D,4,0),0)</f>
        <v>0</v>
      </c>
      <c r="B2430" s="60">
        <f>IFERROR(VLOOKUP(J2430,'TB mapping'!A:C,3,0),0)</f>
        <v>5.5</v>
      </c>
      <c r="C2430" s="60" t="str">
        <f t="shared" si="124"/>
        <v>HFT1390</v>
      </c>
      <c r="D2430" s="60" t="str">
        <f t="shared" si="125"/>
        <v>HFT1395.5</v>
      </c>
      <c r="E2430" s="54" t="s">
        <v>790</v>
      </c>
      <c r="F2430" s="54" t="s">
        <v>1353</v>
      </c>
      <c r="G2430" s="54" t="s">
        <v>1354</v>
      </c>
      <c r="H2430" s="55">
        <v>460000</v>
      </c>
      <c r="I2430" s="54" t="s">
        <v>839</v>
      </c>
      <c r="J2430" s="55">
        <v>460143</v>
      </c>
      <c r="K2430" s="55">
        <v>0</v>
      </c>
      <c r="L2430" s="54" t="s">
        <v>1002</v>
      </c>
      <c r="M2430" s="54" t="s">
        <v>793</v>
      </c>
      <c r="N2430" s="55">
        <v>0</v>
      </c>
      <c r="O2430" s="55">
        <v>0.84</v>
      </c>
      <c r="P2430" s="55">
        <v>0</v>
      </c>
      <c r="Q2430" s="55">
        <v>1.18</v>
      </c>
      <c r="R2430" s="55">
        <v>0</v>
      </c>
      <c r="S2430" s="55">
        <v>2.02</v>
      </c>
      <c r="T2430" s="55">
        <v>0</v>
      </c>
      <c r="U2430" s="55">
        <v>0.84</v>
      </c>
      <c r="V2430" s="55">
        <v>0</v>
      </c>
      <c r="W2430" s="55">
        <v>1.18</v>
      </c>
      <c r="X2430" s="55">
        <v>0</v>
      </c>
      <c r="Y2430" s="55">
        <v>2.02</v>
      </c>
      <c r="Z2430" s="61">
        <f t="shared" si="126"/>
        <v>1.18E-7</v>
      </c>
      <c r="AA2430" s="59" t="str">
        <f>HLOOKUP(F2430,'HY Financials'!$4:$4,1,0)</f>
        <v>HFT139</v>
      </c>
      <c r="AD2430" s="59">
        <f>+Z2430*10^7</f>
        <v>1.18</v>
      </c>
    </row>
    <row r="2431" spans="1:30">
      <c r="A2431" s="60">
        <f>IFERROR(VLOOKUP(J2431,'TB mapping'!A:D,4,0),0)</f>
        <v>0</v>
      </c>
      <c r="B2431" s="60">
        <f>IFERROR(VLOOKUP(J2431,'TB mapping'!A:C,3,0),0)</f>
        <v>5.5</v>
      </c>
      <c r="C2431" s="60" t="str">
        <f t="shared" si="124"/>
        <v>HFT1390</v>
      </c>
      <c r="D2431" s="60" t="str">
        <f t="shared" si="125"/>
        <v>HFT1395.5</v>
      </c>
      <c r="E2431" s="54" t="s">
        <v>790</v>
      </c>
      <c r="F2431" s="54" t="s">
        <v>1353</v>
      </c>
      <c r="G2431" s="54" t="s">
        <v>1354</v>
      </c>
      <c r="H2431" s="55">
        <v>460000</v>
      </c>
      <c r="I2431" s="54" t="s">
        <v>839</v>
      </c>
      <c r="J2431" s="55">
        <v>460144</v>
      </c>
      <c r="K2431" s="55">
        <v>0</v>
      </c>
      <c r="L2431" s="54" t="s">
        <v>1067</v>
      </c>
      <c r="M2431" s="54" t="s">
        <v>793</v>
      </c>
      <c r="N2431" s="55">
        <v>-0.84</v>
      </c>
      <c r="O2431" s="55">
        <v>0</v>
      </c>
      <c r="P2431" s="55">
        <v>-1.18</v>
      </c>
      <c r="Q2431" s="55">
        <v>0</v>
      </c>
      <c r="R2431" s="55">
        <v>-2.02</v>
      </c>
      <c r="S2431" s="55">
        <v>0</v>
      </c>
      <c r="T2431" s="55">
        <v>-0.84</v>
      </c>
      <c r="U2431" s="55">
        <v>0</v>
      </c>
      <c r="V2431" s="55">
        <v>-1.18</v>
      </c>
      <c r="W2431" s="55">
        <v>0</v>
      </c>
      <c r="X2431" s="55">
        <v>-2.02</v>
      </c>
      <c r="Y2431" s="55">
        <v>0</v>
      </c>
      <c r="Z2431" s="61">
        <f t="shared" si="126"/>
        <v>-1.18E-7</v>
      </c>
      <c r="AA2431" s="59" t="str">
        <f>HLOOKUP(F2431,'HY Financials'!$4:$4,1,0)</f>
        <v>HFT139</v>
      </c>
      <c r="AD2431" s="59">
        <f>+Z2431*10^7</f>
        <v>-1.18</v>
      </c>
    </row>
    <row r="2432" spans="1:30">
      <c r="A2432" s="60">
        <f>IFERROR(VLOOKUP(J2432,'TB mapping'!A:D,4,0),0)</f>
        <v>0</v>
      </c>
      <c r="B2432" s="60">
        <f>IFERROR(VLOOKUP(J2432,'TB mapping'!A:C,3,0),0)</f>
        <v>5.3</v>
      </c>
      <c r="C2432" s="60" t="str">
        <f t="shared" si="124"/>
        <v>HFT1390</v>
      </c>
      <c r="D2432" s="60" t="str">
        <f t="shared" si="125"/>
        <v>HFT1395.3</v>
      </c>
      <c r="E2432" s="54" t="s">
        <v>790</v>
      </c>
      <c r="F2432" s="54" t="s">
        <v>1353</v>
      </c>
      <c r="G2432" s="54" t="s">
        <v>1354</v>
      </c>
      <c r="H2432" s="55">
        <v>510000</v>
      </c>
      <c r="I2432" s="54" t="s">
        <v>842</v>
      </c>
      <c r="J2432" s="55">
        <v>512120</v>
      </c>
      <c r="K2432" s="55">
        <v>0</v>
      </c>
      <c r="L2432" s="54" t="s">
        <v>843</v>
      </c>
      <c r="M2432" s="54" t="s">
        <v>793</v>
      </c>
      <c r="N2432" s="55">
        <v>0</v>
      </c>
      <c r="O2432" s="55">
        <v>0</v>
      </c>
      <c r="P2432" s="55">
        <v>-2361931</v>
      </c>
      <c r="Q2432" s="55">
        <v>0</v>
      </c>
      <c r="R2432" s="55">
        <v>-2361931</v>
      </c>
      <c r="S2432" s="55">
        <v>0</v>
      </c>
      <c r="T2432" s="55">
        <v>0</v>
      </c>
      <c r="U2432" s="55">
        <v>0</v>
      </c>
      <c r="V2432" s="55">
        <v>-2361931</v>
      </c>
      <c r="W2432" s="55">
        <v>0</v>
      </c>
      <c r="X2432" s="55">
        <v>-2361931</v>
      </c>
      <c r="Y2432" s="55">
        <v>0</v>
      </c>
      <c r="Z2432" s="61">
        <f t="shared" si="126"/>
        <v>-0.23619309999999999</v>
      </c>
      <c r="AA2432" s="59" t="str">
        <f>HLOOKUP(F2432,'HY Financials'!$4:$4,1,0)</f>
        <v>HFT139</v>
      </c>
    </row>
    <row r="2433" spans="1:27">
      <c r="A2433" s="60">
        <f>IFERROR(VLOOKUP(J2433,'TB mapping'!A:D,4,0),0)</f>
        <v>0</v>
      </c>
      <c r="B2433" s="60">
        <f>IFERROR(VLOOKUP(J2433,'TB mapping'!A:C,3,0),0)</f>
        <v>5.3</v>
      </c>
      <c r="C2433" s="60" t="str">
        <f t="shared" si="124"/>
        <v>HFT1390</v>
      </c>
      <c r="D2433" s="60" t="str">
        <f t="shared" si="125"/>
        <v>HFT1395.3</v>
      </c>
      <c r="E2433" s="54" t="s">
        <v>790</v>
      </c>
      <c r="F2433" s="54" t="s">
        <v>1353</v>
      </c>
      <c r="G2433" s="54" t="s">
        <v>1354</v>
      </c>
      <c r="H2433" s="55">
        <v>510000</v>
      </c>
      <c r="I2433" s="54" t="s">
        <v>842</v>
      </c>
      <c r="J2433" s="55">
        <v>512135</v>
      </c>
      <c r="K2433" s="55">
        <v>0</v>
      </c>
      <c r="L2433" s="54" t="s">
        <v>944</v>
      </c>
      <c r="M2433" s="54" t="s">
        <v>793</v>
      </c>
      <c r="N2433" s="55">
        <v>0</v>
      </c>
      <c r="O2433" s="55">
        <v>0</v>
      </c>
      <c r="P2433" s="55">
        <v>-665448</v>
      </c>
      <c r="Q2433" s="55">
        <v>0</v>
      </c>
      <c r="R2433" s="55">
        <v>-665448</v>
      </c>
      <c r="S2433" s="55">
        <v>0</v>
      </c>
      <c r="T2433" s="55">
        <v>0</v>
      </c>
      <c r="U2433" s="55">
        <v>0</v>
      </c>
      <c r="V2433" s="55">
        <v>-665448</v>
      </c>
      <c r="W2433" s="55">
        <v>0</v>
      </c>
      <c r="X2433" s="55">
        <v>-665448</v>
      </c>
      <c r="Y2433" s="55">
        <v>0</v>
      </c>
      <c r="Z2433" s="61">
        <f t="shared" si="126"/>
        <v>-6.6544800000000001E-2</v>
      </c>
      <c r="AA2433" s="59" t="str">
        <f>HLOOKUP(F2433,'HY Financials'!$4:$4,1,0)</f>
        <v>HFT139</v>
      </c>
    </row>
    <row r="2434" spans="1:27">
      <c r="A2434" s="60">
        <f>IFERROR(VLOOKUP(J2434,'TB mapping'!A:D,4,0),0)</f>
        <v>0</v>
      </c>
      <c r="B2434" s="60">
        <f>IFERROR(VLOOKUP(J2434,'TB mapping'!A:C,3,0),0)</f>
        <v>5.3</v>
      </c>
      <c r="C2434" s="60" t="str">
        <f t="shared" si="124"/>
        <v>HFT1390</v>
      </c>
      <c r="D2434" s="60" t="str">
        <f t="shared" si="125"/>
        <v>HFT1395.3</v>
      </c>
      <c r="E2434" s="54" t="s">
        <v>790</v>
      </c>
      <c r="F2434" s="54" t="s">
        <v>1353</v>
      </c>
      <c r="G2434" s="54" t="s">
        <v>1354</v>
      </c>
      <c r="H2434" s="55">
        <v>510000</v>
      </c>
      <c r="I2434" s="54" t="s">
        <v>842</v>
      </c>
      <c r="J2434" s="55">
        <v>512247</v>
      </c>
      <c r="K2434" s="55">
        <v>0</v>
      </c>
      <c r="L2434" s="54" t="s">
        <v>1348</v>
      </c>
      <c r="M2434" s="54" t="s">
        <v>793</v>
      </c>
      <c r="N2434" s="55">
        <v>-13.87</v>
      </c>
      <c r="O2434" s="55">
        <v>0</v>
      </c>
      <c r="P2434" s="55">
        <v>-19.68</v>
      </c>
      <c r="Q2434" s="55">
        <v>0</v>
      </c>
      <c r="R2434" s="55">
        <v>-33.549999999999997</v>
      </c>
      <c r="S2434" s="55">
        <v>0</v>
      </c>
      <c r="T2434" s="55">
        <v>-13.87</v>
      </c>
      <c r="U2434" s="55">
        <v>0</v>
      </c>
      <c r="V2434" s="55">
        <v>-19.68</v>
      </c>
      <c r="W2434" s="55">
        <v>0</v>
      </c>
      <c r="X2434" s="55">
        <v>-33.549999999999997</v>
      </c>
      <c r="Y2434" s="55">
        <v>0</v>
      </c>
      <c r="Z2434" s="61">
        <f t="shared" si="126"/>
        <v>-1.968E-6</v>
      </c>
      <c r="AA2434" s="59" t="str">
        <f>HLOOKUP(F2434,'HY Financials'!$4:$4,1,0)</f>
        <v>HFT139</v>
      </c>
    </row>
    <row r="2435" spans="1:27">
      <c r="A2435" s="60">
        <f>IFERROR(VLOOKUP(J2435,'TB mapping'!A:D,4,0),0)</f>
        <v>0</v>
      </c>
      <c r="B2435" s="60">
        <f>IFERROR(VLOOKUP(J2435,'TB mapping'!A:C,3,0),0)</f>
        <v>6.4</v>
      </c>
      <c r="C2435" s="60" t="str">
        <f t="shared" si="124"/>
        <v>HFT1390</v>
      </c>
      <c r="D2435" s="60" t="str">
        <f t="shared" si="125"/>
        <v>HFT1396.4</v>
      </c>
      <c r="E2435" s="54" t="s">
        <v>790</v>
      </c>
      <c r="F2435" s="54" t="s">
        <v>1353</v>
      </c>
      <c r="G2435" s="54" t="s">
        <v>1354</v>
      </c>
      <c r="H2435" s="55">
        <v>550000</v>
      </c>
      <c r="I2435" s="54" t="s">
        <v>846</v>
      </c>
      <c r="J2435" s="392">
        <v>553107</v>
      </c>
      <c r="K2435" s="55">
        <v>0</v>
      </c>
      <c r="L2435" s="54" t="s">
        <v>847</v>
      </c>
      <c r="M2435" s="54" t="s">
        <v>793</v>
      </c>
      <c r="N2435" s="55">
        <v>-5244.98</v>
      </c>
      <c r="O2435" s="55">
        <v>0</v>
      </c>
      <c r="P2435" s="55">
        <v>-13547.54</v>
      </c>
      <c r="Q2435" s="55">
        <v>0</v>
      </c>
      <c r="R2435" s="55">
        <v>-18792.52</v>
      </c>
      <c r="S2435" s="55">
        <v>0</v>
      </c>
      <c r="T2435" s="55">
        <v>-5244.98</v>
      </c>
      <c r="U2435" s="55">
        <v>0</v>
      </c>
      <c r="V2435" s="55">
        <v>-13547.54</v>
      </c>
      <c r="W2435" s="55">
        <v>0</v>
      </c>
      <c r="X2435" s="55">
        <v>-18792.52</v>
      </c>
      <c r="Y2435" s="55">
        <v>0</v>
      </c>
      <c r="Z2435" s="61">
        <f t="shared" si="126"/>
        <v>-1.3547540000000001E-3</v>
      </c>
      <c r="AA2435" s="59" t="str">
        <f>HLOOKUP(F2435,'HY Financials'!$4:$4,1,0)</f>
        <v>HFT139</v>
      </c>
    </row>
    <row r="2436" spans="1:27">
      <c r="A2436" s="60">
        <f>IFERROR(VLOOKUP(J2436,'TB mapping'!A:D,4,0),0)</f>
        <v>0</v>
      </c>
      <c r="B2436" s="60">
        <f>IFERROR(VLOOKUP(J2436,'TB mapping'!A:C,3,0),0)</f>
        <v>6.4</v>
      </c>
      <c r="C2436" s="60" t="str">
        <f t="shared" ref="C2436:C2499" si="128">F2436&amp;A2436</f>
        <v>HFT1390</v>
      </c>
      <c r="D2436" s="60" t="str">
        <f t="shared" ref="D2436:D2499" si="129">F2436&amp;B2436</f>
        <v>HFT1396.4</v>
      </c>
      <c r="E2436" s="54" t="s">
        <v>790</v>
      </c>
      <c r="F2436" s="54" t="s">
        <v>1353</v>
      </c>
      <c r="G2436" s="54" t="s">
        <v>1354</v>
      </c>
      <c r="H2436" s="55">
        <v>550000</v>
      </c>
      <c r="I2436" s="54" t="s">
        <v>846</v>
      </c>
      <c r="J2436" s="392">
        <v>553117</v>
      </c>
      <c r="K2436" s="55">
        <v>0</v>
      </c>
      <c r="L2436" s="54" t="s">
        <v>848</v>
      </c>
      <c r="M2436" s="54" t="s">
        <v>793</v>
      </c>
      <c r="N2436" s="55">
        <v>-813.73</v>
      </c>
      <c r="O2436" s="55">
        <v>0</v>
      </c>
      <c r="P2436" s="55">
        <v>-880.97</v>
      </c>
      <c r="Q2436" s="55">
        <v>0</v>
      </c>
      <c r="R2436" s="55">
        <v>-1694.7</v>
      </c>
      <c r="S2436" s="55">
        <v>0</v>
      </c>
      <c r="T2436" s="55">
        <v>-813.73</v>
      </c>
      <c r="U2436" s="55">
        <v>0</v>
      </c>
      <c r="V2436" s="55">
        <v>-880.97</v>
      </c>
      <c r="W2436" s="55">
        <v>0</v>
      </c>
      <c r="X2436" s="55">
        <v>-1694.7</v>
      </c>
      <c r="Y2436" s="55">
        <v>0</v>
      </c>
      <c r="Z2436" s="61">
        <f t="shared" ref="Z2436:Z2499" si="130">IF(I2436="Issue Capital",(X2436+Y2436)/10000000,(V2436+W2436)/10000000)</f>
        <v>-8.8097000000000007E-5</v>
      </c>
      <c r="AA2436" s="59" t="str">
        <f>HLOOKUP(F2436,'HY Financials'!$4:$4,1,0)</f>
        <v>HFT139</v>
      </c>
    </row>
    <row r="2437" spans="1:27">
      <c r="A2437" s="60">
        <f>IFERROR(VLOOKUP(J2437,'TB mapping'!A:D,4,0),0)</f>
        <v>0</v>
      </c>
      <c r="B2437" s="60">
        <f>IFERROR(VLOOKUP(J2437,'TB mapping'!A:C,3,0),0)</f>
        <v>6.4</v>
      </c>
      <c r="C2437" s="60" t="str">
        <f t="shared" si="128"/>
        <v>HFT1390</v>
      </c>
      <c r="D2437" s="60" t="str">
        <f t="shared" si="129"/>
        <v>HFT1396.4</v>
      </c>
      <c r="E2437" s="54" t="s">
        <v>790</v>
      </c>
      <c r="F2437" s="54" t="s">
        <v>1353</v>
      </c>
      <c r="G2437" s="54" t="s">
        <v>1354</v>
      </c>
      <c r="H2437" s="55">
        <v>550000</v>
      </c>
      <c r="I2437" s="54" t="s">
        <v>846</v>
      </c>
      <c r="J2437" s="392">
        <v>553129</v>
      </c>
      <c r="K2437" s="55">
        <v>0</v>
      </c>
      <c r="L2437" s="54" t="s">
        <v>849</v>
      </c>
      <c r="M2437" s="54" t="s">
        <v>793</v>
      </c>
      <c r="N2437" s="55">
        <v>-23860.39</v>
      </c>
      <c r="O2437" s="55">
        <v>0</v>
      </c>
      <c r="P2437" s="55">
        <v>-28944.44</v>
      </c>
      <c r="Q2437" s="55">
        <v>0</v>
      </c>
      <c r="R2437" s="55">
        <v>-52804.83</v>
      </c>
      <c r="S2437" s="55">
        <v>0</v>
      </c>
      <c r="T2437" s="55">
        <v>-23860.39</v>
      </c>
      <c r="U2437" s="55">
        <v>0</v>
      </c>
      <c r="V2437" s="55">
        <v>-28944.44</v>
      </c>
      <c r="W2437" s="55">
        <v>0</v>
      </c>
      <c r="X2437" s="55">
        <v>-52804.83</v>
      </c>
      <c r="Y2437" s="55">
        <v>0</v>
      </c>
      <c r="Z2437" s="61">
        <f t="shared" si="130"/>
        <v>-2.8944439999999999E-3</v>
      </c>
      <c r="AA2437" s="59" t="str">
        <f>HLOOKUP(F2437,'HY Financials'!$4:$4,1,0)</f>
        <v>HFT139</v>
      </c>
    </row>
    <row r="2438" spans="1:27">
      <c r="A2438" s="60">
        <f>IFERROR(VLOOKUP(J2438,'TB mapping'!A:D,4,0),0)</f>
        <v>0</v>
      </c>
      <c r="B2438" s="60">
        <f>IFERROR(VLOOKUP(J2438,'TB mapping'!A:C,3,0),0)</f>
        <v>6.4</v>
      </c>
      <c r="C2438" s="60" t="str">
        <f t="shared" si="128"/>
        <v>HFT1390</v>
      </c>
      <c r="D2438" s="60" t="str">
        <f t="shared" si="129"/>
        <v>HFT1396.4</v>
      </c>
      <c r="E2438" s="54" t="s">
        <v>790</v>
      </c>
      <c r="F2438" s="54" t="s">
        <v>1353</v>
      </c>
      <c r="G2438" s="54" t="s">
        <v>1354</v>
      </c>
      <c r="H2438" s="55">
        <v>550000</v>
      </c>
      <c r="I2438" s="54" t="s">
        <v>846</v>
      </c>
      <c r="J2438" s="392">
        <v>553171</v>
      </c>
      <c r="K2438" s="55">
        <v>0</v>
      </c>
      <c r="L2438" s="54" t="s">
        <v>850</v>
      </c>
      <c r="M2438" s="54" t="s">
        <v>793</v>
      </c>
      <c r="N2438" s="55">
        <v>-52574.13</v>
      </c>
      <c r="O2438" s="55">
        <v>0</v>
      </c>
      <c r="P2438" s="55">
        <v>-53283.839999999997</v>
      </c>
      <c r="Q2438" s="55">
        <v>0</v>
      </c>
      <c r="R2438" s="55">
        <v>-105857.97</v>
      </c>
      <c r="S2438" s="55">
        <v>0</v>
      </c>
      <c r="T2438" s="55">
        <v>-52574.13</v>
      </c>
      <c r="U2438" s="55">
        <v>0</v>
      </c>
      <c r="V2438" s="55">
        <v>-53283.839999999997</v>
      </c>
      <c r="W2438" s="55">
        <v>0</v>
      </c>
      <c r="X2438" s="55">
        <v>-105857.97</v>
      </c>
      <c r="Y2438" s="55">
        <v>0</v>
      </c>
      <c r="Z2438" s="61">
        <f t="shared" si="130"/>
        <v>-5.3283839999999994E-3</v>
      </c>
      <c r="AA2438" s="59" t="str">
        <f>HLOOKUP(F2438,'HY Financials'!$4:$4,1,0)</f>
        <v>HFT139</v>
      </c>
    </row>
    <row r="2439" spans="1:27">
      <c r="A2439" s="60">
        <f>IFERROR(VLOOKUP(J2439,'TB mapping'!A:D,4,0),0)</f>
        <v>0</v>
      </c>
      <c r="B2439" s="60">
        <f>IFERROR(VLOOKUP(J2439,'TB mapping'!A:C,3,0),0)</f>
        <v>6.4</v>
      </c>
      <c r="C2439" s="60" t="str">
        <f t="shared" si="128"/>
        <v>HFT1390</v>
      </c>
      <c r="D2439" s="60" t="str">
        <f t="shared" si="129"/>
        <v>HFT1396.4</v>
      </c>
      <c r="E2439" s="54" t="s">
        <v>790</v>
      </c>
      <c r="F2439" s="54" t="s">
        <v>1353</v>
      </c>
      <c r="G2439" s="54" t="s">
        <v>1354</v>
      </c>
      <c r="H2439" s="55">
        <v>550000</v>
      </c>
      <c r="I2439" s="54" t="s">
        <v>846</v>
      </c>
      <c r="J2439" s="392">
        <v>553176</v>
      </c>
      <c r="K2439" s="55">
        <v>0</v>
      </c>
      <c r="L2439" s="54" t="s">
        <v>1486</v>
      </c>
      <c r="M2439" s="54" t="s">
        <v>793</v>
      </c>
      <c r="N2439" s="55">
        <v>-985.23</v>
      </c>
      <c r="O2439" s="55">
        <v>0</v>
      </c>
      <c r="P2439" s="55">
        <v>-3069.46</v>
      </c>
      <c r="Q2439" s="55">
        <v>0</v>
      </c>
      <c r="R2439" s="55">
        <v>-4054.69</v>
      </c>
      <c r="S2439" s="55">
        <v>0</v>
      </c>
      <c r="T2439" s="55">
        <v>-985.23</v>
      </c>
      <c r="U2439" s="55">
        <v>0</v>
      </c>
      <c r="V2439" s="55">
        <v>-3069.46</v>
      </c>
      <c r="W2439" s="55">
        <v>0</v>
      </c>
      <c r="X2439" s="55">
        <v>-4054.69</v>
      </c>
      <c r="Y2439" s="55">
        <v>0</v>
      </c>
      <c r="Z2439" s="61">
        <f t="shared" si="130"/>
        <v>-3.06946E-4</v>
      </c>
      <c r="AA2439" s="59" t="str">
        <f>HLOOKUP(F2439,'HY Financials'!$4:$4,1,0)</f>
        <v>HFT139</v>
      </c>
    </row>
    <row r="2440" spans="1:27">
      <c r="A2440" s="60">
        <f>IFERROR(VLOOKUP(J2440,'TB mapping'!A:D,4,0),0)</f>
        <v>0</v>
      </c>
      <c r="B2440" s="60">
        <f>IFERROR(VLOOKUP(J2440,'TB mapping'!A:C,3,0),0)</f>
        <v>6.4</v>
      </c>
      <c r="C2440" s="60" t="str">
        <f t="shared" si="128"/>
        <v>HFT1390</v>
      </c>
      <c r="D2440" s="60" t="str">
        <f t="shared" si="129"/>
        <v>HFT1396.4</v>
      </c>
      <c r="E2440" s="54" t="s">
        <v>790</v>
      </c>
      <c r="F2440" s="54" t="s">
        <v>1353</v>
      </c>
      <c r="G2440" s="54" t="s">
        <v>1354</v>
      </c>
      <c r="H2440" s="55">
        <v>550000</v>
      </c>
      <c r="I2440" s="54" t="s">
        <v>846</v>
      </c>
      <c r="J2440" s="392">
        <v>553190</v>
      </c>
      <c r="K2440" s="55">
        <v>0</v>
      </c>
      <c r="L2440" s="54" t="s">
        <v>852</v>
      </c>
      <c r="M2440" s="54" t="s">
        <v>793</v>
      </c>
      <c r="N2440" s="55">
        <v>-70699.850000000006</v>
      </c>
      <c r="O2440" s="55">
        <v>0</v>
      </c>
      <c r="P2440" s="55">
        <v>-58074.43</v>
      </c>
      <c r="Q2440" s="55">
        <v>0</v>
      </c>
      <c r="R2440" s="55">
        <v>-128774.28</v>
      </c>
      <c r="S2440" s="55">
        <v>0</v>
      </c>
      <c r="T2440" s="55">
        <v>-70699.850000000006</v>
      </c>
      <c r="U2440" s="55">
        <v>0</v>
      </c>
      <c r="V2440" s="55">
        <v>-58074.43</v>
      </c>
      <c r="W2440" s="55">
        <v>0</v>
      </c>
      <c r="X2440" s="55">
        <v>-128774.28</v>
      </c>
      <c r="Y2440" s="55">
        <v>0</v>
      </c>
      <c r="Z2440" s="61">
        <f t="shared" si="130"/>
        <v>-5.8074429999999998E-3</v>
      </c>
      <c r="AA2440" s="59" t="str">
        <f>HLOOKUP(F2440,'HY Financials'!$4:$4,1,0)</f>
        <v>HFT139</v>
      </c>
    </row>
    <row r="2441" spans="1:27">
      <c r="A2441" s="60">
        <f>IFERROR(VLOOKUP(J2441,'TB mapping'!A:D,4,0),0)</f>
        <v>6.1</v>
      </c>
      <c r="B2441" s="60">
        <f>IFERROR(VLOOKUP(J2441,'TB mapping'!A:C,3,0),0)</f>
        <v>6.4</v>
      </c>
      <c r="C2441" s="60" t="str">
        <f t="shared" si="128"/>
        <v>HFT1396.1</v>
      </c>
      <c r="D2441" s="60" t="str">
        <f t="shared" si="129"/>
        <v>HFT1396.4</v>
      </c>
      <c r="E2441" s="54" t="s">
        <v>790</v>
      </c>
      <c r="F2441" s="54" t="s">
        <v>1353</v>
      </c>
      <c r="G2441" s="54" t="s">
        <v>1354</v>
      </c>
      <c r="H2441" s="55">
        <v>550000</v>
      </c>
      <c r="I2441" s="54" t="s">
        <v>846</v>
      </c>
      <c r="J2441" s="392">
        <v>553202</v>
      </c>
      <c r="K2441" s="55">
        <v>0</v>
      </c>
      <c r="L2441" s="54" t="s">
        <v>853</v>
      </c>
      <c r="M2441" s="54" t="s">
        <v>793</v>
      </c>
      <c r="N2441" s="55">
        <v>-336010.07</v>
      </c>
      <c r="O2441" s="55">
        <v>0</v>
      </c>
      <c r="P2441" s="55">
        <v>-340455.11</v>
      </c>
      <c r="Q2441" s="55">
        <v>0</v>
      </c>
      <c r="R2441" s="55">
        <v>-676465.18</v>
      </c>
      <c r="S2441" s="55">
        <v>0</v>
      </c>
      <c r="T2441" s="55">
        <v>-336010.07</v>
      </c>
      <c r="U2441" s="55">
        <v>0</v>
      </c>
      <c r="V2441" s="55">
        <v>-340455.11</v>
      </c>
      <c r="W2441" s="55">
        <v>0</v>
      </c>
      <c r="X2441" s="55">
        <v>-676465.18</v>
      </c>
      <c r="Y2441" s="55">
        <v>0</v>
      </c>
      <c r="Z2441" s="61">
        <f t="shared" si="130"/>
        <v>-3.4045511000000001E-2</v>
      </c>
      <c r="AA2441" s="59" t="str">
        <f>HLOOKUP(F2441,'HY Financials'!$4:$4,1,0)</f>
        <v>HFT139</v>
      </c>
    </row>
    <row r="2442" spans="1:27">
      <c r="A2442" s="60">
        <f>IFERROR(VLOOKUP(J2442,'TB mapping'!A:D,4,0),0)</f>
        <v>0</v>
      </c>
      <c r="B2442" s="60">
        <f>IFERROR(VLOOKUP(J2442,'TB mapping'!A:C,3,0),0)</f>
        <v>6.4</v>
      </c>
      <c r="C2442" s="60" t="str">
        <f t="shared" si="128"/>
        <v>HFT1390</v>
      </c>
      <c r="D2442" s="60" t="str">
        <f t="shared" si="129"/>
        <v>HFT1396.4</v>
      </c>
      <c r="E2442" s="54" t="s">
        <v>790</v>
      </c>
      <c r="F2442" s="54" t="s">
        <v>1353</v>
      </c>
      <c r="G2442" s="54" t="s">
        <v>1354</v>
      </c>
      <c r="H2442" s="55">
        <v>550000</v>
      </c>
      <c r="I2442" s="54" t="s">
        <v>846</v>
      </c>
      <c r="J2442" s="392">
        <v>555597</v>
      </c>
      <c r="K2442" s="55">
        <v>0</v>
      </c>
      <c r="L2442" s="54" t="s">
        <v>861</v>
      </c>
      <c r="M2442" s="54" t="s">
        <v>793</v>
      </c>
      <c r="N2442" s="55">
        <v>-9463.34</v>
      </c>
      <c r="O2442" s="55">
        <v>0</v>
      </c>
      <c r="P2442" s="55">
        <v>-9591.08</v>
      </c>
      <c r="Q2442" s="55">
        <v>0</v>
      </c>
      <c r="R2442" s="55">
        <v>-19054.420000000002</v>
      </c>
      <c r="S2442" s="55">
        <v>0</v>
      </c>
      <c r="T2442" s="55">
        <v>-9463.34</v>
      </c>
      <c r="U2442" s="55">
        <v>0</v>
      </c>
      <c r="V2442" s="55">
        <v>-9591.08</v>
      </c>
      <c r="W2442" s="55">
        <v>0</v>
      </c>
      <c r="X2442" s="55">
        <v>-19054.420000000002</v>
      </c>
      <c r="Y2442" s="55">
        <v>0</v>
      </c>
      <c r="Z2442" s="61">
        <f t="shared" si="130"/>
        <v>-9.5910799999999997E-4</v>
      </c>
      <c r="AA2442" s="59" t="str">
        <f>HLOOKUP(F2442,'HY Financials'!$4:$4,1,0)</f>
        <v>HFT139</v>
      </c>
    </row>
    <row r="2443" spans="1:27">
      <c r="A2443" s="60">
        <f>IFERROR(VLOOKUP(J2443,'TB mapping'!A:D,4,0),0)</f>
        <v>0</v>
      </c>
      <c r="B2443" s="60">
        <f>IFERROR(VLOOKUP(J2443,'TB mapping'!A:C,3,0),0)</f>
        <v>6.4</v>
      </c>
      <c r="C2443" s="60" t="str">
        <f t="shared" si="128"/>
        <v>HFT1390</v>
      </c>
      <c r="D2443" s="60" t="str">
        <f t="shared" si="129"/>
        <v>HFT1396.4</v>
      </c>
      <c r="E2443" s="54" t="s">
        <v>790</v>
      </c>
      <c r="F2443" s="54" t="s">
        <v>1353</v>
      </c>
      <c r="G2443" s="54" t="s">
        <v>1354</v>
      </c>
      <c r="H2443" s="55">
        <v>550000</v>
      </c>
      <c r="I2443" s="54" t="s">
        <v>846</v>
      </c>
      <c r="J2443" s="392">
        <v>555598</v>
      </c>
      <c r="K2443" s="55">
        <v>0</v>
      </c>
      <c r="L2443" s="54" t="s">
        <v>862</v>
      </c>
      <c r="M2443" s="54" t="s">
        <v>793</v>
      </c>
      <c r="N2443" s="55">
        <v>-9463.34</v>
      </c>
      <c r="O2443" s="55">
        <v>0</v>
      </c>
      <c r="P2443" s="55">
        <v>-9591.08</v>
      </c>
      <c r="Q2443" s="55">
        <v>0</v>
      </c>
      <c r="R2443" s="55">
        <v>-19054.420000000002</v>
      </c>
      <c r="S2443" s="55">
        <v>0</v>
      </c>
      <c r="T2443" s="55">
        <v>-9463.34</v>
      </c>
      <c r="U2443" s="55">
        <v>0</v>
      </c>
      <c r="V2443" s="55">
        <v>-9591.08</v>
      </c>
      <c r="W2443" s="55">
        <v>0</v>
      </c>
      <c r="X2443" s="55">
        <v>-19054.420000000002</v>
      </c>
      <c r="Y2443" s="55">
        <v>0</v>
      </c>
      <c r="Z2443" s="61">
        <f t="shared" si="130"/>
        <v>-9.5910799999999997E-4</v>
      </c>
      <c r="AA2443" s="59" t="str">
        <f>HLOOKUP(F2443,'HY Financials'!$4:$4,1,0)</f>
        <v>HFT139</v>
      </c>
    </row>
    <row r="2444" spans="1:27">
      <c r="A2444" s="60">
        <f>IFERROR(VLOOKUP(J2444,'TB mapping'!A:D,4,0),0)</f>
        <v>0</v>
      </c>
      <c r="B2444" s="60">
        <f>IFERROR(VLOOKUP(J2444,'TB mapping'!A:C,3,0),0)</f>
        <v>6.4</v>
      </c>
      <c r="C2444" s="60" t="str">
        <f t="shared" si="128"/>
        <v>HFT1390</v>
      </c>
      <c r="D2444" s="60" t="str">
        <f t="shared" si="129"/>
        <v>HFT1396.4</v>
      </c>
      <c r="E2444" s="54" t="s">
        <v>790</v>
      </c>
      <c r="F2444" s="54" t="s">
        <v>1353</v>
      </c>
      <c r="G2444" s="54" t="s">
        <v>1354</v>
      </c>
      <c r="H2444" s="55">
        <v>550000</v>
      </c>
      <c r="I2444" s="54" t="s">
        <v>846</v>
      </c>
      <c r="J2444" s="392">
        <v>555603</v>
      </c>
      <c r="K2444" s="55">
        <v>0</v>
      </c>
      <c r="L2444" s="54" t="s">
        <v>1489</v>
      </c>
      <c r="M2444" s="54" t="s">
        <v>793</v>
      </c>
      <c r="N2444" s="55">
        <v>-17010.73</v>
      </c>
      <c r="O2444" s="55">
        <v>0</v>
      </c>
      <c r="P2444" s="55">
        <v>-17235.810000000001</v>
      </c>
      <c r="Q2444" s="55">
        <v>0</v>
      </c>
      <c r="R2444" s="55">
        <v>-34246.54</v>
      </c>
      <c r="S2444" s="55">
        <v>0</v>
      </c>
      <c r="T2444" s="55">
        <v>-17010.73</v>
      </c>
      <c r="U2444" s="55">
        <v>0</v>
      </c>
      <c r="V2444" s="55">
        <v>-17235.810000000001</v>
      </c>
      <c r="W2444" s="55">
        <v>0</v>
      </c>
      <c r="X2444" s="55">
        <v>-34246.54</v>
      </c>
      <c r="Y2444" s="55">
        <v>0</v>
      </c>
      <c r="Z2444" s="61">
        <f t="shared" si="130"/>
        <v>-1.7235810000000001E-3</v>
      </c>
      <c r="AA2444" s="59" t="str">
        <f>HLOOKUP(F2444,'HY Financials'!$4:$4,1,0)</f>
        <v>HFT139</v>
      </c>
    </row>
    <row r="2445" spans="1:27">
      <c r="A2445" s="60">
        <f>IFERROR(VLOOKUP(J2445,'TB mapping'!A:D,4,0),0)</f>
        <v>0</v>
      </c>
      <c r="B2445" s="60">
        <f>IFERROR(VLOOKUP(J2445,'TB mapping'!A:C,3,0),0)</f>
        <v>6.4</v>
      </c>
      <c r="C2445" s="60" t="str">
        <f t="shared" si="128"/>
        <v>HFT1390</v>
      </c>
      <c r="D2445" s="60" t="str">
        <f t="shared" si="129"/>
        <v>HFT1396.4</v>
      </c>
      <c r="E2445" s="54" t="s">
        <v>790</v>
      </c>
      <c r="F2445" s="54" t="s">
        <v>1353</v>
      </c>
      <c r="G2445" s="54" t="s">
        <v>1354</v>
      </c>
      <c r="H2445" s="55">
        <v>550000</v>
      </c>
      <c r="I2445" s="54" t="s">
        <v>846</v>
      </c>
      <c r="J2445" s="392">
        <v>555604</v>
      </c>
      <c r="K2445" s="55">
        <v>0</v>
      </c>
      <c r="L2445" s="54" t="s">
        <v>1490</v>
      </c>
      <c r="M2445" s="54" t="s">
        <v>793</v>
      </c>
      <c r="N2445" s="55">
        <v>-17010.73</v>
      </c>
      <c r="O2445" s="55">
        <v>0</v>
      </c>
      <c r="P2445" s="55">
        <v>-17235.810000000001</v>
      </c>
      <c r="Q2445" s="55">
        <v>0</v>
      </c>
      <c r="R2445" s="55">
        <v>-34246.54</v>
      </c>
      <c r="S2445" s="55">
        <v>0</v>
      </c>
      <c r="T2445" s="55">
        <v>-17010.73</v>
      </c>
      <c r="U2445" s="55">
        <v>0</v>
      </c>
      <c r="V2445" s="55">
        <v>-17235.810000000001</v>
      </c>
      <c r="W2445" s="55">
        <v>0</v>
      </c>
      <c r="X2445" s="55">
        <v>-34246.54</v>
      </c>
      <c r="Y2445" s="55">
        <v>0</v>
      </c>
      <c r="Z2445" s="61">
        <f t="shared" si="130"/>
        <v>-1.7235810000000001E-3</v>
      </c>
      <c r="AA2445" s="59" t="str">
        <f>HLOOKUP(F2445,'HY Financials'!$4:$4,1,0)</f>
        <v>HFT139</v>
      </c>
    </row>
    <row r="2446" spans="1:27">
      <c r="A2446" s="60">
        <f>IFERROR(VLOOKUP(J2446,'TB mapping'!A:D,4,0),0)</f>
        <v>0</v>
      </c>
      <c r="B2446" s="60">
        <f>IFERROR(VLOOKUP(J2446,'TB mapping'!A:C,3,0),0)</f>
        <v>6.4</v>
      </c>
      <c r="C2446" s="60" t="str">
        <f t="shared" si="128"/>
        <v>HFT1390</v>
      </c>
      <c r="D2446" s="60" t="str">
        <f t="shared" si="129"/>
        <v>HFT1396.4</v>
      </c>
      <c r="E2446" s="54" t="s">
        <v>790</v>
      </c>
      <c r="F2446" s="54" t="s">
        <v>1353</v>
      </c>
      <c r="G2446" s="54" t="s">
        <v>1354</v>
      </c>
      <c r="H2446" s="55">
        <v>550000</v>
      </c>
      <c r="I2446" s="54" t="s">
        <v>846</v>
      </c>
      <c r="J2446" s="392">
        <v>556653</v>
      </c>
      <c r="K2446" s="55">
        <v>0</v>
      </c>
      <c r="L2446" s="54" t="s">
        <v>2073</v>
      </c>
      <c r="M2446" s="54" t="s">
        <v>793</v>
      </c>
      <c r="N2446" s="55">
        <v>-4529.3599999999997</v>
      </c>
      <c r="O2446" s="55">
        <v>0</v>
      </c>
      <c r="P2446" s="55">
        <v>-5120.5200000000004</v>
      </c>
      <c r="Q2446" s="55">
        <v>0</v>
      </c>
      <c r="R2446" s="55">
        <v>-9649.880000000001</v>
      </c>
      <c r="S2446" s="55">
        <v>0</v>
      </c>
      <c r="T2446" s="55">
        <v>-4529.3599999999997</v>
      </c>
      <c r="U2446" s="55">
        <v>0</v>
      </c>
      <c r="V2446" s="55">
        <v>-5120.5200000000004</v>
      </c>
      <c r="W2446" s="55">
        <v>0</v>
      </c>
      <c r="X2446" s="55">
        <v>-9649.880000000001</v>
      </c>
      <c r="Y2446" s="55">
        <v>0</v>
      </c>
      <c r="Z2446" s="61">
        <f t="shared" si="130"/>
        <v>-5.1205200000000004E-4</v>
      </c>
      <c r="AA2446" s="59" t="str">
        <f>HLOOKUP(F2446,'HY Financials'!$4:$4,1,0)</f>
        <v>HFT139</v>
      </c>
    </row>
    <row r="2447" spans="1:27">
      <c r="A2447" s="60">
        <f>IFERROR(VLOOKUP(J2447,'TB mapping'!A:D,4,0),0)</f>
        <v>6.2</v>
      </c>
      <c r="B2447" s="60">
        <f>IFERROR(VLOOKUP(J2447,'TB mapping'!A:C,3,0),0)</f>
        <v>6.4</v>
      </c>
      <c r="C2447" s="60" t="str">
        <f t="shared" si="128"/>
        <v>HFT1396.2</v>
      </c>
      <c r="D2447" s="60" t="str">
        <f t="shared" si="129"/>
        <v>HFT1396.4</v>
      </c>
      <c r="E2447" s="54" t="s">
        <v>790</v>
      </c>
      <c r="F2447" s="54" t="s">
        <v>1353</v>
      </c>
      <c r="G2447" s="54" t="s">
        <v>1354</v>
      </c>
      <c r="H2447" s="55">
        <v>555100</v>
      </c>
      <c r="I2447" s="54" t="s">
        <v>863</v>
      </c>
      <c r="J2447" s="392">
        <v>555100</v>
      </c>
      <c r="K2447" s="55">
        <v>0</v>
      </c>
      <c r="L2447" s="54" t="s">
        <v>864</v>
      </c>
      <c r="M2447" s="54" t="s">
        <v>793</v>
      </c>
      <c r="N2447" s="55">
        <v>-105148.31</v>
      </c>
      <c r="O2447" s="55">
        <v>0</v>
      </c>
      <c r="P2447" s="55">
        <v>-106567.9</v>
      </c>
      <c r="Q2447" s="55">
        <v>0</v>
      </c>
      <c r="R2447" s="55">
        <v>-211716.21</v>
      </c>
      <c r="S2447" s="55">
        <v>0</v>
      </c>
      <c r="T2447" s="55">
        <v>-105148.31</v>
      </c>
      <c r="U2447" s="55">
        <v>0</v>
      </c>
      <c r="V2447" s="55">
        <v>-106567.9</v>
      </c>
      <c r="W2447" s="55">
        <v>0</v>
      </c>
      <c r="X2447" s="55">
        <v>-211716.21</v>
      </c>
      <c r="Y2447" s="55">
        <v>0</v>
      </c>
      <c r="Z2447" s="61">
        <f t="shared" si="130"/>
        <v>-1.0656789999999999E-2</v>
      </c>
      <c r="AA2447" s="59" t="str">
        <f>HLOOKUP(F2447,'HY Financials'!$4:$4,1,0)</f>
        <v>HFT139</v>
      </c>
    </row>
    <row r="2448" spans="1:27">
      <c r="A2448" s="60">
        <f>IFERROR(VLOOKUP(J2448,'TB mapping'!A:D,4,0),0)</f>
        <v>6.2</v>
      </c>
      <c r="B2448" s="60">
        <f>IFERROR(VLOOKUP(J2448,'TB mapping'!A:C,3,0),0)</f>
        <v>6.4</v>
      </c>
      <c r="C2448" s="60" t="str">
        <f t="shared" si="128"/>
        <v>HFT1396.2</v>
      </c>
      <c r="D2448" s="60" t="str">
        <f t="shared" si="129"/>
        <v>HFT1396.4</v>
      </c>
      <c r="E2448" s="54" t="s">
        <v>790</v>
      </c>
      <c r="F2448" s="54" t="s">
        <v>1353</v>
      </c>
      <c r="G2448" s="54" t="s">
        <v>1354</v>
      </c>
      <c r="H2448" s="55">
        <v>555100</v>
      </c>
      <c r="I2448" s="54" t="s">
        <v>863</v>
      </c>
      <c r="J2448" s="392">
        <v>555526</v>
      </c>
      <c r="K2448" s="55">
        <v>0</v>
      </c>
      <c r="L2448" s="54" t="s">
        <v>1492</v>
      </c>
      <c r="M2448" s="54" t="s">
        <v>793</v>
      </c>
      <c r="N2448" s="55">
        <v>-189005.88</v>
      </c>
      <c r="O2448" s="55">
        <v>0</v>
      </c>
      <c r="P2448" s="55">
        <v>-191506.31</v>
      </c>
      <c r="Q2448" s="55">
        <v>0</v>
      </c>
      <c r="R2448" s="55">
        <v>-380512.19</v>
      </c>
      <c r="S2448" s="55">
        <v>0</v>
      </c>
      <c r="T2448" s="55">
        <v>-189005.88</v>
      </c>
      <c r="U2448" s="55">
        <v>0</v>
      </c>
      <c r="V2448" s="55">
        <v>-191506.31</v>
      </c>
      <c r="W2448" s="55">
        <v>0</v>
      </c>
      <c r="X2448" s="55">
        <v>-380512.19</v>
      </c>
      <c r="Y2448" s="55">
        <v>0</v>
      </c>
      <c r="Z2448" s="61">
        <f t="shared" si="130"/>
        <v>-1.9150631000000001E-2</v>
      </c>
      <c r="AA2448" s="59" t="str">
        <f>HLOOKUP(F2448,'HY Financials'!$4:$4,1,0)</f>
        <v>HFT139</v>
      </c>
    </row>
    <row r="2449" spans="1:27">
      <c r="A2449" s="60" t="str">
        <f>IFERROR(VLOOKUP(J2449,'TB mapping'!A:D,4,0),0)</f>
        <v>Ignore</v>
      </c>
      <c r="B2449" s="60" t="str">
        <f>IFERROR(VLOOKUP(J2449,'TB mapping'!A:C,3,0),0)</f>
        <v>Ignore</v>
      </c>
      <c r="C2449" s="60" t="str">
        <f t="shared" si="128"/>
        <v>HFT140Ignore</v>
      </c>
      <c r="D2449" s="60" t="str">
        <f t="shared" si="129"/>
        <v>HFT140Ignore</v>
      </c>
      <c r="E2449" s="54" t="s">
        <v>790</v>
      </c>
      <c r="F2449" s="54" t="s">
        <v>1436</v>
      </c>
      <c r="G2449" s="54" t="s">
        <v>1438</v>
      </c>
      <c r="H2449" s="55">
        <v>102000</v>
      </c>
      <c r="I2449" s="54" t="s">
        <v>791</v>
      </c>
      <c r="J2449" s="55">
        <v>102110</v>
      </c>
      <c r="K2449" s="55">
        <v>0</v>
      </c>
      <c r="L2449" s="54" t="s">
        <v>1135</v>
      </c>
      <c r="M2449" s="54" t="s">
        <v>793</v>
      </c>
      <c r="N2449" s="55">
        <v>-13490860.6</v>
      </c>
      <c r="O2449" s="55">
        <v>0</v>
      </c>
      <c r="P2449" s="55">
        <v>0</v>
      </c>
      <c r="Q2449" s="55">
        <v>13490860.6</v>
      </c>
      <c r="R2449" s="55">
        <v>0</v>
      </c>
      <c r="S2449" s="55">
        <v>0</v>
      </c>
      <c r="T2449" s="55">
        <v>-13490860.6</v>
      </c>
      <c r="U2449" s="55">
        <v>0</v>
      </c>
      <c r="V2449" s="55">
        <v>0</v>
      </c>
      <c r="W2449" s="55">
        <v>13490860.6</v>
      </c>
      <c r="X2449" s="55">
        <v>0</v>
      </c>
      <c r="Y2449" s="55">
        <v>0</v>
      </c>
      <c r="Z2449" s="61">
        <f t="shared" si="130"/>
        <v>1.3490860599999999</v>
      </c>
      <c r="AA2449" s="59" t="str">
        <f>HLOOKUP(F2449,'HY Financials'!$4:$4,1,0)</f>
        <v>HFT140</v>
      </c>
    </row>
    <row r="2450" spans="1:27">
      <c r="A2450" s="60" t="str">
        <f>IFERROR(VLOOKUP(J2450,'TB mapping'!A:D,4,0),0)</f>
        <v>Ignore</v>
      </c>
      <c r="B2450" s="60" t="str">
        <f>IFERROR(VLOOKUP(J2450,'TB mapping'!A:C,3,0),0)</f>
        <v>Ignore</v>
      </c>
      <c r="C2450" s="60" t="str">
        <f t="shared" si="128"/>
        <v>HFT140Ignore</v>
      </c>
      <c r="D2450" s="60" t="str">
        <f t="shared" si="129"/>
        <v>HFT140Ignore</v>
      </c>
      <c r="E2450" s="54" t="s">
        <v>790</v>
      </c>
      <c r="F2450" s="54" t="s">
        <v>1436</v>
      </c>
      <c r="G2450" s="54" t="s">
        <v>1438</v>
      </c>
      <c r="H2450" s="55">
        <v>102000</v>
      </c>
      <c r="I2450" s="54" t="s">
        <v>791</v>
      </c>
      <c r="J2450" s="55">
        <v>102120</v>
      </c>
      <c r="K2450" s="55">
        <v>0</v>
      </c>
      <c r="L2450" s="54" t="s">
        <v>792</v>
      </c>
      <c r="M2450" s="54" t="s">
        <v>793</v>
      </c>
      <c r="N2450" s="55">
        <v>-263448208.19999999</v>
      </c>
      <c r="O2450" s="55">
        <v>0</v>
      </c>
      <c r="P2450" s="55">
        <v>0</v>
      </c>
      <c r="Q2450" s="55">
        <v>110765084.09</v>
      </c>
      <c r="R2450" s="55">
        <v>-152683124.11000001</v>
      </c>
      <c r="S2450" s="55">
        <v>0</v>
      </c>
      <c r="T2450" s="55">
        <v>-263448208.19999999</v>
      </c>
      <c r="U2450" s="55">
        <v>0</v>
      </c>
      <c r="V2450" s="55">
        <v>0</v>
      </c>
      <c r="W2450" s="55">
        <v>110765084.09</v>
      </c>
      <c r="X2450" s="55">
        <v>-152683124.11000001</v>
      </c>
      <c r="Y2450" s="55">
        <v>0</v>
      </c>
      <c r="Z2450" s="61">
        <f t="shared" si="130"/>
        <v>11.076508409000001</v>
      </c>
      <c r="AA2450" s="59" t="str">
        <f>HLOOKUP(F2450,'HY Financials'!$4:$4,1,0)</f>
        <v>HFT140</v>
      </c>
    </row>
    <row r="2451" spans="1:27">
      <c r="A2451" s="60" t="str">
        <f>IFERROR(VLOOKUP(J2451,'TB mapping'!A:D,4,0),0)</f>
        <v>Ignore</v>
      </c>
      <c r="B2451" s="60" t="str">
        <f>IFERROR(VLOOKUP(J2451,'TB mapping'!A:C,3,0),0)</f>
        <v>Ignore</v>
      </c>
      <c r="C2451" s="60" t="str">
        <f t="shared" si="128"/>
        <v>HFT140Ignore</v>
      </c>
      <c r="D2451" s="60" t="str">
        <f t="shared" si="129"/>
        <v>HFT140Ignore</v>
      </c>
      <c r="E2451" s="54" t="s">
        <v>790</v>
      </c>
      <c r="F2451" s="54" t="s">
        <v>1436</v>
      </c>
      <c r="G2451" s="54" t="s">
        <v>1438</v>
      </c>
      <c r="H2451" s="55">
        <v>102000</v>
      </c>
      <c r="I2451" s="54" t="s">
        <v>791</v>
      </c>
      <c r="J2451" s="55">
        <v>102135</v>
      </c>
      <c r="K2451" s="55">
        <v>0</v>
      </c>
      <c r="L2451" s="54" t="s">
        <v>883</v>
      </c>
      <c r="M2451" s="54" t="s">
        <v>793</v>
      </c>
      <c r="N2451" s="55">
        <v>-33378044.780000001</v>
      </c>
      <c r="O2451" s="55">
        <v>0</v>
      </c>
      <c r="P2451" s="55">
        <v>0</v>
      </c>
      <c r="Q2451" s="55">
        <v>0</v>
      </c>
      <c r="R2451" s="55">
        <v>-33378044.780000001</v>
      </c>
      <c r="S2451" s="55">
        <v>0</v>
      </c>
      <c r="T2451" s="55">
        <v>-33378044.780000001</v>
      </c>
      <c r="U2451" s="55">
        <v>0</v>
      </c>
      <c r="V2451" s="55">
        <v>0</v>
      </c>
      <c r="W2451" s="55">
        <v>0</v>
      </c>
      <c r="X2451" s="55">
        <v>-33378044.780000001</v>
      </c>
      <c r="Y2451" s="55">
        <v>0</v>
      </c>
      <c r="Z2451" s="61">
        <f t="shared" si="130"/>
        <v>0</v>
      </c>
      <c r="AA2451" s="59" t="str">
        <f>HLOOKUP(F2451,'HY Financials'!$4:$4,1,0)</f>
        <v>HFT140</v>
      </c>
    </row>
    <row r="2452" spans="1:27">
      <c r="A2452" s="60" t="str">
        <f>IFERROR(VLOOKUP(J2452,'TB mapping'!A:D,4,0),0)</f>
        <v>Ignore</v>
      </c>
      <c r="B2452" s="60" t="str">
        <f>IFERROR(VLOOKUP(J2452,'TB mapping'!A:C,3,0),0)</f>
        <v>Ignore</v>
      </c>
      <c r="C2452" s="60" t="str">
        <f t="shared" si="128"/>
        <v>HFT140Ignore</v>
      </c>
      <c r="D2452" s="60" t="str">
        <f t="shared" si="129"/>
        <v>HFT140Ignore</v>
      </c>
      <c r="E2452" s="54" t="s">
        <v>790</v>
      </c>
      <c r="F2452" s="54" t="s">
        <v>1436</v>
      </c>
      <c r="G2452" s="54" t="s">
        <v>1438</v>
      </c>
      <c r="H2452" s="55">
        <v>102000</v>
      </c>
      <c r="I2452" s="54" t="s">
        <v>791</v>
      </c>
      <c r="J2452" s="55">
        <v>102145</v>
      </c>
      <c r="K2452" s="55">
        <v>0</v>
      </c>
      <c r="L2452" s="54" t="s">
        <v>867</v>
      </c>
      <c r="M2452" s="54" t="s">
        <v>793</v>
      </c>
      <c r="N2452" s="55">
        <v>-112434240</v>
      </c>
      <c r="O2452" s="55">
        <v>0</v>
      </c>
      <c r="P2452" s="55">
        <v>0</v>
      </c>
      <c r="Q2452" s="55">
        <v>0</v>
      </c>
      <c r="R2452" s="55">
        <v>-112434240</v>
      </c>
      <c r="S2452" s="55">
        <v>0</v>
      </c>
      <c r="T2452" s="55">
        <v>-112434240</v>
      </c>
      <c r="U2452" s="55">
        <v>0</v>
      </c>
      <c r="V2452" s="55">
        <v>0</v>
      </c>
      <c r="W2452" s="55">
        <v>0</v>
      </c>
      <c r="X2452" s="55">
        <v>-112434240</v>
      </c>
      <c r="Y2452" s="55">
        <v>0</v>
      </c>
      <c r="Z2452" s="61">
        <f t="shared" si="130"/>
        <v>0</v>
      </c>
      <c r="AA2452" s="59" t="str">
        <f>HLOOKUP(F2452,'HY Financials'!$4:$4,1,0)</f>
        <v>HFT140</v>
      </c>
    </row>
    <row r="2453" spans="1:27">
      <c r="A2453" s="60">
        <f>IFERROR(VLOOKUP(J2453,'TB mapping'!A:D,4,0),0)</f>
        <v>0</v>
      </c>
      <c r="B2453" s="60">
        <f>IFERROR(VLOOKUP(J2453,'TB mapping'!A:C,3,0),0)</f>
        <v>0</v>
      </c>
      <c r="C2453" s="60" t="str">
        <f t="shared" si="128"/>
        <v>HFT1400</v>
      </c>
      <c r="D2453" s="60" t="str">
        <f t="shared" si="129"/>
        <v>HFT1400</v>
      </c>
      <c r="E2453" s="54" t="s">
        <v>790</v>
      </c>
      <c r="F2453" s="54" t="s">
        <v>1436</v>
      </c>
      <c r="G2453" s="54" t="s">
        <v>1438</v>
      </c>
      <c r="H2453" s="55">
        <v>102000</v>
      </c>
      <c r="I2453" s="54" t="s">
        <v>791</v>
      </c>
      <c r="J2453" s="55">
        <v>102230</v>
      </c>
      <c r="K2453" s="55">
        <v>0</v>
      </c>
      <c r="L2453" s="54" t="s">
        <v>1803</v>
      </c>
      <c r="M2453" s="54" t="s">
        <v>793</v>
      </c>
      <c r="N2453" s="55">
        <v>-2028147.05</v>
      </c>
      <c r="O2453" s="55">
        <v>0</v>
      </c>
      <c r="P2453" s="55">
        <v>0</v>
      </c>
      <c r="Q2453" s="55">
        <v>2028147.05</v>
      </c>
      <c r="R2453" s="55">
        <v>0</v>
      </c>
      <c r="S2453" s="55">
        <v>0</v>
      </c>
      <c r="T2453" s="55">
        <v>-2028147.05</v>
      </c>
      <c r="U2453" s="55">
        <v>0</v>
      </c>
      <c r="V2453" s="55">
        <v>0</v>
      </c>
      <c r="W2453" s="55">
        <v>2028147.05</v>
      </c>
      <c r="X2453" s="55">
        <v>0</v>
      </c>
      <c r="Y2453" s="55">
        <v>0</v>
      </c>
      <c r="Z2453" s="61">
        <f t="shared" si="130"/>
        <v>0.20281470500000001</v>
      </c>
      <c r="AA2453" s="59" t="str">
        <f>HLOOKUP(F2453,'HY Financials'!$4:$4,1,0)</f>
        <v>HFT140</v>
      </c>
    </row>
    <row r="2454" spans="1:27">
      <c r="A2454" s="60">
        <f>IFERROR(VLOOKUP(J2454,'TB mapping'!A:D,4,0),0)</f>
        <v>0</v>
      </c>
      <c r="B2454" s="60">
        <f>IFERROR(VLOOKUP(J2454,'TB mapping'!A:C,3,0),0)</f>
        <v>0</v>
      </c>
      <c r="C2454" s="60" t="str">
        <f t="shared" si="128"/>
        <v>HFT1400</v>
      </c>
      <c r="D2454" s="60" t="str">
        <f t="shared" si="129"/>
        <v>HFT1400</v>
      </c>
      <c r="E2454" s="54" t="s">
        <v>790</v>
      </c>
      <c r="F2454" s="54" t="s">
        <v>1436</v>
      </c>
      <c r="G2454" s="54" t="s">
        <v>1438</v>
      </c>
      <c r="H2454" s="55">
        <v>110000</v>
      </c>
      <c r="I2454" s="54" t="s">
        <v>795</v>
      </c>
      <c r="J2454" s="55">
        <v>110114</v>
      </c>
      <c r="K2454" s="55">
        <v>0</v>
      </c>
      <c r="L2454" s="54" t="s">
        <v>2304</v>
      </c>
      <c r="M2454" s="54" t="s">
        <v>793</v>
      </c>
      <c r="N2454" s="55">
        <v>0</v>
      </c>
      <c r="O2454" s="55">
        <v>0</v>
      </c>
      <c r="P2454" s="55">
        <v>-700000</v>
      </c>
      <c r="Q2454" s="55">
        <v>0</v>
      </c>
      <c r="R2454" s="55">
        <v>-700000</v>
      </c>
      <c r="S2454" s="55">
        <v>0</v>
      </c>
      <c r="T2454" s="55">
        <v>0</v>
      </c>
      <c r="U2454" s="55">
        <v>0</v>
      </c>
      <c r="V2454" s="55">
        <v>-700000</v>
      </c>
      <c r="W2454" s="55">
        <v>0</v>
      </c>
      <c r="X2454" s="55">
        <v>-700000</v>
      </c>
      <c r="Y2454" s="55">
        <v>0</v>
      </c>
      <c r="Z2454" s="61">
        <f t="shared" si="130"/>
        <v>-7.0000000000000007E-2</v>
      </c>
      <c r="AA2454" s="59" t="str">
        <f>HLOOKUP(F2454,'HY Financials'!$4:$4,1,0)</f>
        <v>HFT140</v>
      </c>
    </row>
    <row r="2455" spans="1:27">
      <c r="A2455" s="60" t="str">
        <f>IFERROR(VLOOKUP(J2455,'TB mapping'!A:D,4,0),0)</f>
        <v>Ignore</v>
      </c>
      <c r="B2455" s="60" t="str">
        <f>IFERROR(VLOOKUP(J2455,'TB mapping'!A:C,3,0),0)</f>
        <v>Ignore</v>
      </c>
      <c r="C2455" s="60" t="str">
        <f t="shared" si="128"/>
        <v>HFT140Ignore</v>
      </c>
      <c r="D2455" s="60" t="str">
        <f t="shared" si="129"/>
        <v>HFT140Ignore</v>
      </c>
      <c r="E2455" s="54" t="s">
        <v>790</v>
      </c>
      <c r="F2455" s="54" t="s">
        <v>1436</v>
      </c>
      <c r="G2455" s="54" t="s">
        <v>1438</v>
      </c>
      <c r="H2455" s="55">
        <v>110000</v>
      </c>
      <c r="I2455" s="54" t="s">
        <v>795</v>
      </c>
      <c r="J2455" s="55">
        <v>110119</v>
      </c>
      <c r="K2455" s="55">
        <v>0</v>
      </c>
      <c r="L2455" s="54" t="s">
        <v>796</v>
      </c>
      <c r="M2455" s="54" t="s">
        <v>793</v>
      </c>
      <c r="N2455" s="55">
        <v>-15464</v>
      </c>
      <c r="O2455" s="55">
        <v>0</v>
      </c>
      <c r="P2455" s="55">
        <v>0</v>
      </c>
      <c r="Q2455" s="55">
        <v>15464</v>
      </c>
      <c r="R2455" s="55">
        <v>0</v>
      </c>
      <c r="S2455" s="55">
        <v>0</v>
      </c>
      <c r="T2455" s="55">
        <v>-15464</v>
      </c>
      <c r="U2455" s="55">
        <v>0</v>
      </c>
      <c r="V2455" s="55">
        <v>0</v>
      </c>
      <c r="W2455" s="55">
        <v>15464</v>
      </c>
      <c r="X2455" s="55">
        <v>0</v>
      </c>
      <c r="Y2455" s="55">
        <v>0</v>
      </c>
      <c r="Z2455" s="61">
        <f t="shared" si="130"/>
        <v>1.5464000000000001E-3</v>
      </c>
      <c r="AA2455" s="59" t="str">
        <f>HLOOKUP(F2455,'HY Financials'!$4:$4,1,0)</f>
        <v>HFT140</v>
      </c>
    </row>
    <row r="2456" spans="1:27">
      <c r="A2456" s="60" t="str">
        <f>IFERROR(VLOOKUP(J2456,'TB mapping'!A:D,4,0),0)</f>
        <v>Ignore</v>
      </c>
      <c r="B2456" s="60" t="str">
        <f>IFERROR(VLOOKUP(J2456,'TB mapping'!A:C,3,0),0)</f>
        <v>Ignore</v>
      </c>
      <c r="C2456" s="60" t="str">
        <f t="shared" si="128"/>
        <v>HFT140Ignore</v>
      </c>
      <c r="D2456" s="60" t="str">
        <f t="shared" si="129"/>
        <v>HFT140Ignore</v>
      </c>
      <c r="E2456" s="54" t="s">
        <v>790</v>
      </c>
      <c r="F2456" s="54" t="s">
        <v>1436</v>
      </c>
      <c r="G2456" s="54" t="s">
        <v>1438</v>
      </c>
      <c r="H2456" s="55">
        <v>110000</v>
      </c>
      <c r="I2456" s="54" t="s">
        <v>795</v>
      </c>
      <c r="J2456" s="55">
        <v>110247</v>
      </c>
      <c r="K2456" s="55">
        <v>0</v>
      </c>
      <c r="L2456" s="54" t="s">
        <v>1344</v>
      </c>
      <c r="M2456" s="54" t="s">
        <v>793</v>
      </c>
      <c r="N2456" s="55">
        <v>-2066617.61</v>
      </c>
      <c r="O2456" s="55">
        <v>0</v>
      </c>
      <c r="P2456" s="55">
        <v>-135621338.75999999</v>
      </c>
      <c r="Q2456" s="55">
        <v>0</v>
      </c>
      <c r="R2456" s="55">
        <v>-137687956.37</v>
      </c>
      <c r="S2456" s="55">
        <v>0</v>
      </c>
      <c r="T2456" s="55">
        <v>-2066617.61</v>
      </c>
      <c r="U2456" s="55">
        <v>0</v>
      </c>
      <c r="V2456" s="55">
        <v>-135621338.75999999</v>
      </c>
      <c r="W2456" s="55">
        <v>0</v>
      </c>
      <c r="X2456" s="55">
        <v>-137687956.37</v>
      </c>
      <c r="Y2456" s="55">
        <v>0</v>
      </c>
      <c r="Z2456" s="61">
        <f t="shared" si="130"/>
        <v>-13.562133875999999</v>
      </c>
      <c r="AA2456" s="59" t="str">
        <f>HLOOKUP(F2456,'HY Financials'!$4:$4,1,0)</f>
        <v>HFT140</v>
      </c>
    </row>
    <row r="2457" spans="1:27">
      <c r="A2457" s="60" t="str">
        <f>IFERROR(VLOOKUP(J2457,'TB mapping'!A:D,4,0),0)</f>
        <v>Ignore</v>
      </c>
      <c r="B2457" s="60" t="str">
        <f>IFERROR(VLOOKUP(J2457,'TB mapping'!A:C,3,0),0)</f>
        <v>Ignore</v>
      </c>
      <c r="C2457" s="60" t="str">
        <f t="shared" si="128"/>
        <v>HFT140Ignore</v>
      </c>
      <c r="D2457" s="60" t="str">
        <f t="shared" si="129"/>
        <v>HFT140Ignore</v>
      </c>
      <c r="E2457" s="54" t="s">
        <v>790</v>
      </c>
      <c r="F2457" s="54" t="s">
        <v>1436</v>
      </c>
      <c r="G2457" s="54" t="s">
        <v>1438</v>
      </c>
      <c r="H2457" s="55">
        <v>140000</v>
      </c>
      <c r="I2457" s="54" t="s">
        <v>799</v>
      </c>
      <c r="J2457" s="55">
        <v>140500</v>
      </c>
      <c r="K2457" s="55">
        <v>0</v>
      </c>
      <c r="L2457" s="54" t="s">
        <v>800</v>
      </c>
      <c r="M2457" s="54" t="s">
        <v>793</v>
      </c>
      <c r="N2457" s="55">
        <v>-1000.75</v>
      </c>
      <c r="O2457" s="55">
        <v>0</v>
      </c>
      <c r="P2457" s="55">
        <v>0</v>
      </c>
      <c r="Q2457" s="55">
        <v>0.99</v>
      </c>
      <c r="R2457" s="55">
        <v>-999.76</v>
      </c>
      <c r="S2457" s="55">
        <v>0</v>
      </c>
      <c r="T2457" s="55">
        <v>-1000.75</v>
      </c>
      <c r="U2457" s="55">
        <v>0</v>
      </c>
      <c r="V2457" s="55">
        <v>0</v>
      </c>
      <c r="W2457" s="55">
        <v>0.99</v>
      </c>
      <c r="X2457" s="55">
        <v>-999.76</v>
      </c>
      <c r="Y2457" s="55">
        <v>0</v>
      </c>
      <c r="Z2457" s="61">
        <f t="shared" si="130"/>
        <v>9.9E-8</v>
      </c>
      <c r="AA2457" s="59" t="str">
        <f>HLOOKUP(F2457,'HY Financials'!$4:$4,1,0)</f>
        <v>HFT140</v>
      </c>
    </row>
    <row r="2458" spans="1:27">
      <c r="A2458" s="60" t="str">
        <f>IFERROR(VLOOKUP(J2458,'TB mapping'!A:D,4,0),0)</f>
        <v>Ignore</v>
      </c>
      <c r="B2458" s="60" t="str">
        <f>IFERROR(VLOOKUP(J2458,'TB mapping'!A:C,3,0),0)</f>
        <v>Ignore</v>
      </c>
      <c r="C2458" s="60" t="str">
        <f t="shared" si="128"/>
        <v>HFT140Ignore</v>
      </c>
      <c r="D2458" s="60" t="str">
        <f t="shared" si="129"/>
        <v>HFT140Ignore</v>
      </c>
      <c r="E2458" s="54" t="s">
        <v>790</v>
      </c>
      <c r="F2458" s="54" t="s">
        <v>1436</v>
      </c>
      <c r="G2458" s="54" t="s">
        <v>1438</v>
      </c>
      <c r="H2458" s="55">
        <v>140000</v>
      </c>
      <c r="I2458" s="54" t="s">
        <v>799</v>
      </c>
      <c r="J2458" s="55">
        <v>140504</v>
      </c>
      <c r="K2458" s="55">
        <v>0</v>
      </c>
      <c r="L2458" s="54" t="s">
        <v>801</v>
      </c>
      <c r="M2458" s="54" t="s">
        <v>793</v>
      </c>
      <c r="N2458" s="55">
        <v>-1028.71</v>
      </c>
      <c r="O2458" s="55">
        <v>0</v>
      </c>
      <c r="P2458" s="55">
        <v>-3299.35</v>
      </c>
      <c r="Q2458" s="55">
        <v>0</v>
      </c>
      <c r="R2458" s="55">
        <v>-4328.0600000000004</v>
      </c>
      <c r="S2458" s="55">
        <v>0</v>
      </c>
      <c r="T2458" s="55">
        <v>-1028.71</v>
      </c>
      <c r="U2458" s="55">
        <v>0</v>
      </c>
      <c r="V2458" s="55">
        <v>-3299.35</v>
      </c>
      <c r="W2458" s="55">
        <v>0</v>
      </c>
      <c r="X2458" s="55">
        <v>-4328.0600000000004</v>
      </c>
      <c r="Y2458" s="55">
        <v>0</v>
      </c>
      <c r="Z2458" s="61">
        <f t="shared" si="130"/>
        <v>-3.29935E-4</v>
      </c>
      <c r="AA2458" s="59" t="str">
        <f>HLOOKUP(F2458,'HY Financials'!$4:$4,1,0)</f>
        <v>HFT140</v>
      </c>
    </row>
    <row r="2459" spans="1:27">
      <c r="A2459" s="60" t="str">
        <f>IFERROR(VLOOKUP(J2459,'TB mapping'!A:D,4,0),0)</f>
        <v>Ignore</v>
      </c>
      <c r="B2459" s="60" t="str">
        <f>IFERROR(VLOOKUP(J2459,'TB mapping'!A:C,3,0),0)</f>
        <v>Ignore</v>
      </c>
      <c r="C2459" s="60" t="str">
        <f t="shared" si="128"/>
        <v>HFT140Ignore</v>
      </c>
      <c r="D2459" s="60" t="str">
        <f t="shared" si="129"/>
        <v>HFT140Ignore</v>
      </c>
      <c r="E2459" s="54" t="s">
        <v>790</v>
      </c>
      <c r="F2459" s="54" t="s">
        <v>1436</v>
      </c>
      <c r="G2459" s="54" t="s">
        <v>1438</v>
      </c>
      <c r="H2459" s="55">
        <v>140000</v>
      </c>
      <c r="I2459" s="54" t="s">
        <v>799</v>
      </c>
      <c r="J2459" s="55">
        <v>140505</v>
      </c>
      <c r="K2459" s="55">
        <v>0</v>
      </c>
      <c r="L2459" s="54" t="s">
        <v>802</v>
      </c>
      <c r="M2459" s="54" t="s">
        <v>793</v>
      </c>
      <c r="N2459" s="55">
        <v>-7.0000000000000007E-2</v>
      </c>
      <c r="O2459" s="55">
        <v>0</v>
      </c>
      <c r="P2459" s="55">
        <v>-0.02</v>
      </c>
      <c r="Q2459" s="55">
        <v>0</v>
      </c>
      <c r="R2459" s="55">
        <v>-0.09</v>
      </c>
      <c r="S2459" s="55">
        <v>0</v>
      </c>
      <c r="T2459" s="55">
        <v>-7.0000000000000007E-2</v>
      </c>
      <c r="U2459" s="55">
        <v>0</v>
      </c>
      <c r="V2459" s="55">
        <v>-0.02</v>
      </c>
      <c r="W2459" s="55">
        <v>0</v>
      </c>
      <c r="X2459" s="55">
        <v>-0.09</v>
      </c>
      <c r="Y2459" s="55">
        <v>0</v>
      </c>
      <c r="Z2459" s="61">
        <f t="shared" si="130"/>
        <v>-2.0000000000000001E-9</v>
      </c>
      <c r="AA2459" s="59" t="str">
        <f>HLOOKUP(F2459,'HY Financials'!$4:$4,1,0)</f>
        <v>HFT140</v>
      </c>
    </row>
    <row r="2460" spans="1:27">
      <c r="A2460" s="60" t="str">
        <f>IFERROR(VLOOKUP(J2460,'TB mapping'!A:D,4,0),0)</f>
        <v>Ignore</v>
      </c>
      <c r="B2460" s="60" t="str">
        <f>IFERROR(VLOOKUP(J2460,'TB mapping'!A:C,3,0),0)</f>
        <v>Ignore</v>
      </c>
      <c r="C2460" s="60" t="str">
        <f t="shared" si="128"/>
        <v>HFT140Ignore</v>
      </c>
      <c r="D2460" s="60" t="str">
        <f t="shared" si="129"/>
        <v>HFT140Ignore</v>
      </c>
      <c r="E2460" s="54" t="s">
        <v>790</v>
      </c>
      <c r="F2460" s="54" t="s">
        <v>1436</v>
      </c>
      <c r="G2460" s="54" t="s">
        <v>1438</v>
      </c>
      <c r="H2460" s="55">
        <v>140000</v>
      </c>
      <c r="I2460" s="54" t="s">
        <v>799</v>
      </c>
      <c r="J2460" s="55">
        <v>141675</v>
      </c>
      <c r="K2460" s="55">
        <v>0</v>
      </c>
      <c r="L2460" s="54" t="s">
        <v>803</v>
      </c>
      <c r="M2460" s="54" t="s">
        <v>793</v>
      </c>
      <c r="N2460" s="55">
        <v>-4543.1000000000004</v>
      </c>
      <c r="O2460" s="55">
        <v>0</v>
      </c>
      <c r="P2460" s="55">
        <v>-47.41</v>
      </c>
      <c r="Q2460" s="55">
        <v>0</v>
      </c>
      <c r="R2460" s="55">
        <v>-4590.51</v>
      </c>
      <c r="S2460" s="55">
        <v>0</v>
      </c>
      <c r="T2460" s="55">
        <v>-4543.1000000000004</v>
      </c>
      <c r="U2460" s="55">
        <v>0</v>
      </c>
      <c r="V2460" s="55">
        <v>-47.41</v>
      </c>
      <c r="W2460" s="55">
        <v>0</v>
      </c>
      <c r="X2460" s="55">
        <v>-4590.51</v>
      </c>
      <c r="Y2460" s="55">
        <v>0</v>
      </c>
      <c r="Z2460" s="61">
        <f t="shared" si="130"/>
        <v>-4.741E-6</v>
      </c>
      <c r="AA2460" s="59" t="str">
        <f>HLOOKUP(F2460,'HY Financials'!$4:$4,1,0)</f>
        <v>HFT140</v>
      </c>
    </row>
    <row r="2461" spans="1:27">
      <c r="A2461" s="60" t="str">
        <f>IFERROR(VLOOKUP(J2461,'TB mapping'!A:D,4,0),0)</f>
        <v>Ignore</v>
      </c>
      <c r="B2461" s="60" t="str">
        <f>IFERROR(VLOOKUP(J2461,'TB mapping'!A:C,3,0),0)</f>
        <v>Ignore</v>
      </c>
      <c r="C2461" s="60" t="str">
        <f t="shared" si="128"/>
        <v>HFT140Ignore</v>
      </c>
      <c r="D2461" s="60" t="str">
        <f t="shared" si="129"/>
        <v>HFT140Ignore</v>
      </c>
      <c r="E2461" s="54" t="s">
        <v>790</v>
      </c>
      <c r="F2461" s="54" t="s">
        <v>1436</v>
      </c>
      <c r="G2461" s="54" t="s">
        <v>1438</v>
      </c>
      <c r="H2461" s="55">
        <v>152000</v>
      </c>
      <c r="I2461" s="54" t="s">
        <v>804</v>
      </c>
      <c r="J2461" s="55">
        <v>152120</v>
      </c>
      <c r="K2461" s="55">
        <v>0</v>
      </c>
      <c r="L2461" s="54" t="s">
        <v>805</v>
      </c>
      <c r="M2461" s="54" t="s">
        <v>793</v>
      </c>
      <c r="N2461" s="55">
        <v>-10779094.789999999</v>
      </c>
      <c r="O2461" s="55">
        <v>0</v>
      </c>
      <c r="P2461" s="55">
        <v>-957580.07</v>
      </c>
      <c r="Q2461" s="55">
        <v>0</v>
      </c>
      <c r="R2461" s="55">
        <v>-11736674.859999999</v>
      </c>
      <c r="S2461" s="55">
        <v>0</v>
      </c>
      <c r="T2461" s="55">
        <v>-10779094.789999999</v>
      </c>
      <c r="U2461" s="55">
        <v>0</v>
      </c>
      <c r="V2461" s="55">
        <v>-957580.07</v>
      </c>
      <c r="W2461" s="55">
        <v>0</v>
      </c>
      <c r="X2461" s="55">
        <v>-11736674.859999999</v>
      </c>
      <c r="Y2461" s="55">
        <v>0</v>
      </c>
      <c r="Z2461" s="61">
        <f t="shared" si="130"/>
        <v>-9.5758006999999992E-2</v>
      </c>
      <c r="AA2461" s="59" t="str">
        <f>HLOOKUP(F2461,'HY Financials'!$4:$4,1,0)</f>
        <v>HFT140</v>
      </c>
    </row>
    <row r="2462" spans="1:27">
      <c r="A2462" s="60" t="str">
        <f>IFERROR(VLOOKUP(J2462,'TB mapping'!A:D,4,0),0)</f>
        <v>Ignore</v>
      </c>
      <c r="B2462" s="60" t="str">
        <f>IFERROR(VLOOKUP(J2462,'TB mapping'!A:C,3,0),0)</f>
        <v>Ignore</v>
      </c>
      <c r="C2462" s="60" t="str">
        <f t="shared" si="128"/>
        <v>HFT140Ignore</v>
      </c>
      <c r="D2462" s="60" t="str">
        <f t="shared" si="129"/>
        <v>HFT140Ignore</v>
      </c>
      <c r="E2462" s="54" t="s">
        <v>790</v>
      </c>
      <c r="F2462" s="54" t="s">
        <v>1436</v>
      </c>
      <c r="G2462" s="54" t="s">
        <v>1438</v>
      </c>
      <c r="H2462" s="55">
        <v>152000</v>
      </c>
      <c r="I2462" s="54" t="s">
        <v>804</v>
      </c>
      <c r="J2462" s="55">
        <v>152135</v>
      </c>
      <c r="K2462" s="55">
        <v>0</v>
      </c>
      <c r="L2462" s="54" t="s">
        <v>891</v>
      </c>
      <c r="M2462" s="54" t="s">
        <v>793</v>
      </c>
      <c r="N2462" s="55">
        <v>-1154569.6599999999</v>
      </c>
      <c r="O2462" s="55">
        <v>0</v>
      </c>
      <c r="P2462" s="55">
        <v>0</v>
      </c>
      <c r="Q2462" s="55">
        <v>0</v>
      </c>
      <c r="R2462" s="55">
        <v>-1154569.6599999999</v>
      </c>
      <c r="S2462" s="55">
        <v>0</v>
      </c>
      <c r="T2462" s="55">
        <v>-1154569.6599999999</v>
      </c>
      <c r="U2462" s="55">
        <v>0</v>
      </c>
      <c r="V2462" s="55">
        <v>0</v>
      </c>
      <c r="W2462" s="55">
        <v>0</v>
      </c>
      <c r="X2462" s="55">
        <v>-1154569.6599999999</v>
      </c>
      <c r="Y2462" s="55">
        <v>0</v>
      </c>
      <c r="Z2462" s="61">
        <f t="shared" si="130"/>
        <v>0</v>
      </c>
      <c r="AA2462" s="59" t="str">
        <f>HLOOKUP(F2462,'HY Financials'!$4:$4,1,0)</f>
        <v>HFT140</v>
      </c>
    </row>
    <row r="2463" spans="1:27">
      <c r="A2463" s="60" t="str">
        <f>IFERROR(VLOOKUP(J2463,'TB mapping'!A:D,4,0),0)</f>
        <v>Ignore</v>
      </c>
      <c r="B2463" s="60" t="str">
        <f>IFERROR(VLOOKUP(J2463,'TB mapping'!A:C,3,0),0)</f>
        <v>Ignore</v>
      </c>
      <c r="C2463" s="60" t="str">
        <f t="shared" si="128"/>
        <v>HFT140Ignore</v>
      </c>
      <c r="D2463" s="60" t="str">
        <f t="shared" si="129"/>
        <v>HFT140Ignore</v>
      </c>
      <c r="E2463" s="54" t="s">
        <v>790</v>
      </c>
      <c r="F2463" s="54" t="s">
        <v>1436</v>
      </c>
      <c r="G2463" s="54" t="s">
        <v>1438</v>
      </c>
      <c r="H2463" s="55">
        <v>152000</v>
      </c>
      <c r="I2463" s="54" t="s">
        <v>804</v>
      </c>
      <c r="J2463" s="55">
        <v>152145</v>
      </c>
      <c r="K2463" s="55">
        <v>0</v>
      </c>
      <c r="L2463" s="54" t="s">
        <v>869</v>
      </c>
      <c r="M2463" s="54" t="s">
        <v>793</v>
      </c>
      <c r="N2463" s="55">
        <v>-25027443.440000001</v>
      </c>
      <c r="O2463" s="55">
        <v>0</v>
      </c>
      <c r="P2463" s="55">
        <v>-5188083.17</v>
      </c>
      <c r="Q2463" s="55">
        <v>0</v>
      </c>
      <c r="R2463" s="55">
        <v>-30215526.609999999</v>
      </c>
      <c r="S2463" s="55">
        <v>0</v>
      </c>
      <c r="T2463" s="55">
        <v>-25027443.440000001</v>
      </c>
      <c r="U2463" s="55">
        <v>0</v>
      </c>
      <c r="V2463" s="55">
        <v>-5188083.17</v>
      </c>
      <c r="W2463" s="55">
        <v>0</v>
      </c>
      <c r="X2463" s="55">
        <v>-30215526.609999999</v>
      </c>
      <c r="Y2463" s="55">
        <v>0</v>
      </c>
      <c r="Z2463" s="61">
        <f t="shared" si="130"/>
        <v>-0.51880831699999996</v>
      </c>
      <c r="AA2463" s="59" t="str">
        <f>HLOOKUP(F2463,'HY Financials'!$4:$4,1,0)</f>
        <v>HFT140</v>
      </c>
    </row>
    <row r="2464" spans="1:27">
      <c r="A2464" s="60">
        <f>IFERROR(VLOOKUP(J2464,'TB mapping'!A:D,4,0),0)</f>
        <v>0</v>
      </c>
      <c r="B2464" s="60">
        <f>IFERROR(VLOOKUP(J2464,'TB mapping'!A:C,3,0),0)</f>
        <v>0</v>
      </c>
      <c r="C2464" s="60" t="str">
        <f t="shared" si="128"/>
        <v>HFT1400</v>
      </c>
      <c r="D2464" s="60" t="str">
        <f t="shared" si="129"/>
        <v>HFT1400</v>
      </c>
      <c r="E2464" s="54" t="s">
        <v>790</v>
      </c>
      <c r="F2464" s="54" t="s">
        <v>1436</v>
      </c>
      <c r="G2464" s="54" t="s">
        <v>1438</v>
      </c>
      <c r="H2464" s="55">
        <v>152000</v>
      </c>
      <c r="I2464" s="54" t="s">
        <v>804</v>
      </c>
      <c r="J2464" s="55">
        <v>152230</v>
      </c>
      <c r="K2464" s="55">
        <v>0</v>
      </c>
      <c r="L2464" s="54" t="s">
        <v>1804</v>
      </c>
      <c r="M2464" s="54" t="s">
        <v>793</v>
      </c>
      <c r="N2464" s="55">
        <v>-192.81</v>
      </c>
      <c r="O2464" s="55">
        <v>0</v>
      </c>
      <c r="P2464" s="55">
        <v>0</v>
      </c>
      <c r="Q2464" s="55">
        <v>192.81</v>
      </c>
      <c r="R2464" s="55">
        <v>0</v>
      </c>
      <c r="S2464" s="55">
        <v>0</v>
      </c>
      <c r="T2464" s="55">
        <v>-192.81</v>
      </c>
      <c r="U2464" s="55">
        <v>0</v>
      </c>
      <c r="V2464" s="55">
        <v>0</v>
      </c>
      <c r="W2464" s="55">
        <v>192.81</v>
      </c>
      <c r="X2464" s="55">
        <v>0</v>
      </c>
      <c r="Y2464" s="55">
        <v>0</v>
      </c>
      <c r="Z2464" s="61">
        <f t="shared" si="130"/>
        <v>1.9281000000000001E-5</v>
      </c>
      <c r="AA2464" s="59" t="str">
        <f>HLOOKUP(F2464,'HY Financials'!$4:$4,1,0)</f>
        <v>HFT140</v>
      </c>
    </row>
    <row r="2465" spans="1:27">
      <c r="A2465" s="60" t="str">
        <f>IFERROR(VLOOKUP(J2465,'TB mapping'!A:D,4,0),0)</f>
        <v>Ignore</v>
      </c>
      <c r="B2465" s="60" t="str">
        <f>IFERROR(VLOOKUP(J2465,'TB mapping'!A:C,3,0),0)</f>
        <v>Ignore</v>
      </c>
      <c r="C2465" s="60" t="str">
        <f t="shared" si="128"/>
        <v>HFT140Ignore</v>
      </c>
      <c r="D2465" s="60" t="str">
        <f t="shared" si="129"/>
        <v>HFT140Ignore</v>
      </c>
      <c r="E2465" s="54" t="s">
        <v>790</v>
      </c>
      <c r="F2465" s="54" t="s">
        <v>1436</v>
      </c>
      <c r="G2465" s="54" t="s">
        <v>1438</v>
      </c>
      <c r="H2465" s="55">
        <v>152000</v>
      </c>
      <c r="I2465" s="54" t="s">
        <v>804</v>
      </c>
      <c r="J2465" s="55">
        <v>152247</v>
      </c>
      <c r="K2465" s="55">
        <v>0</v>
      </c>
      <c r="L2465" s="54" t="s">
        <v>1345</v>
      </c>
      <c r="M2465" s="54" t="s">
        <v>793</v>
      </c>
      <c r="N2465" s="55">
        <v>-182.39</v>
      </c>
      <c r="O2465" s="55">
        <v>0</v>
      </c>
      <c r="P2465" s="55">
        <v>-13478.52</v>
      </c>
      <c r="Q2465" s="55">
        <v>0</v>
      </c>
      <c r="R2465" s="55">
        <v>-13660.91</v>
      </c>
      <c r="S2465" s="55">
        <v>0</v>
      </c>
      <c r="T2465" s="55">
        <v>-182.39</v>
      </c>
      <c r="U2465" s="55">
        <v>0</v>
      </c>
      <c r="V2465" s="55">
        <v>-13478.52</v>
      </c>
      <c r="W2465" s="55">
        <v>0</v>
      </c>
      <c r="X2465" s="55">
        <v>-13660.91</v>
      </c>
      <c r="Y2465" s="55">
        <v>0</v>
      </c>
      <c r="Z2465" s="61">
        <f t="shared" si="130"/>
        <v>-1.3478520000000001E-3</v>
      </c>
      <c r="AA2465" s="59" t="str">
        <f>HLOOKUP(F2465,'HY Financials'!$4:$4,1,0)</f>
        <v>HFT140</v>
      </c>
    </row>
    <row r="2466" spans="1:27">
      <c r="A2466" s="60" t="str">
        <f>IFERROR(VLOOKUP(J2466,'TB mapping'!A:D,4,0),0)</f>
        <v>Ignore</v>
      </c>
      <c r="B2466" s="60" t="str">
        <f>IFERROR(VLOOKUP(J2466,'TB mapping'!A:C,3,0),0)</f>
        <v>Ignore</v>
      </c>
      <c r="C2466" s="60" t="str">
        <f t="shared" si="128"/>
        <v>HFT140Ignore</v>
      </c>
      <c r="D2466" s="60" t="str">
        <f t="shared" si="129"/>
        <v>HFT140Ignore</v>
      </c>
      <c r="E2466" s="54" t="s">
        <v>790</v>
      </c>
      <c r="F2466" s="54" t="s">
        <v>1436</v>
      </c>
      <c r="G2466" s="54" t="s">
        <v>1438</v>
      </c>
      <c r="H2466" s="55">
        <v>152000</v>
      </c>
      <c r="I2466" s="54" t="s">
        <v>804</v>
      </c>
      <c r="J2466" s="55">
        <v>153001</v>
      </c>
      <c r="K2466" s="55">
        <v>0</v>
      </c>
      <c r="L2466" s="54" t="s">
        <v>1139</v>
      </c>
      <c r="M2466" s="54" t="s">
        <v>793</v>
      </c>
      <c r="N2466" s="55">
        <v>-257367.18</v>
      </c>
      <c r="O2466" s="55">
        <v>0</v>
      </c>
      <c r="P2466" s="55">
        <v>0</v>
      </c>
      <c r="Q2466" s="55">
        <v>257367.18</v>
      </c>
      <c r="R2466" s="55">
        <v>0</v>
      </c>
      <c r="S2466" s="55">
        <v>0</v>
      </c>
      <c r="T2466" s="55">
        <v>-257367.18</v>
      </c>
      <c r="U2466" s="55">
        <v>0</v>
      </c>
      <c r="V2466" s="55">
        <v>0</v>
      </c>
      <c r="W2466" s="55">
        <v>257367.18</v>
      </c>
      <c r="X2466" s="55">
        <v>0</v>
      </c>
      <c r="Y2466" s="55">
        <v>0</v>
      </c>
      <c r="Z2466" s="61">
        <f t="shared" si="130"/>
        <v>2.5736717999999999E-2</v>
      </c>
      <c r="AA2466" s="59" t="str">
        <f>HLOOKUP(F2466,'HY Financials'!$4:$4,1,0)</f>
        <v>HFT140</v>
      </c>
    </row>
    <row r="2467" spans="1:27">
      <c r="A2467" s="60" t="str">
        <f>IFERROR(VLOOKUP(J2467,'TB mapping'!A:D,4,0),0)</f>
        <v>Ignore</v>
      </c>
      <c r="B2467" s="60" t="str">
        <f>IFERROR(VLOOKUP(J2467,'TB mapping'!A:C,3,0),0)</f>
        <v>Ignore</v>
      </c>
      <c r="C2467" s="60" t="str">
        <f t="shared" si="128"/>
        <v>HFT140Ignore</v>
      </c>
      <c r="D2467" s="60" t="str">
        <f t="shared" si="129"/>
        <v>HFT140Ignore</v>
      </c>
      <c r="E2467" s="54" t="s">
        <v>790</v>
      </c>
      <c r="F2467" s="54" t="s">
        <v>1436</v>
      </c>
      <c r="G2467" s="54" t="s">
        <v>1438</v>
      </c>
      <c r="H2467" s="55">
        <v>160000</v>
      </c>
      <c r="I2467" s="54" t="s">
        <v>807</v>
      </c>
      <c r="J2467" s="55">
        <v>162110</v>
      </c>
      <c r="K2467" s="55">
        <v>0</v>
      </c>
      <c r="L2467" s="54" t="s">
        <v>1255</v>
      </c>
      <c r="M2467" s="54" t="s">
        <v>793</v>
      </c>
      <c r="N2467" s="55">
        <v>-12232.22</v>
      </c>
      <c r="O2467" s="55">
        <v>0</v>
      </c>
      <c r="P2467" s="55">
        <v>0</v>
      </c>
      <c r="Q2467" s="55">
        <v>12232.22</v>
      </c>
      <c r="R2467" s="55">
        <v>0</v>
      </c>
      <c r="S2467" s="55">
        <v>0</v>
      </c>
      <c r="T2467" s="55">
        <v>-12232.22</v>
      </c>
      <c r="U2467" s="55">
        <v>0</v>
      </c>
      <c r="V2467" s="55">
        <v>0</v>
      </c>
      <c r="W2467" s="55">
        <v>12232.22</v>
      </c>
      <c r="X2467" s="55">
        <v>0</v>
      </c>
      <c r="Y2467" s="55">
        <v>0</v>
      </c>
      <c r="Z2467" s="61">
        <f t="shared" si="130"/>
        <v>1.2232219999999999E-3</v>
      </c>
      <c r="AA2467" s="59" t="str">
        <f>HLOOKUP(F2467,'HY Financials'!$4:$4,1,0)</f>
        <v>HFT140</v>
      </c>
    </row>
    <row r="2468" spans="1:27">
      <c r="A2468" s="60" t="str">
        <f>IFERROR(VLOOKUP(J2468,'TB mapping'!A:D,4,0),0)</f>
        <v>Ignore</v>
      </c>
      <c r="B2468" s="60" t="str">
        <f>IFERROR(VLOOKUP(J2468,'TB mapping'!A:C,3,0),0)</f>
        <v>Ignore</v>
      </c>
      <c r="C2468" s="60" t="str">
        <f t="shared" si="128"/>
        <v>HFT140Ignore</v>
      </c>
      <c r="D2468" s="60" t="str">
        <f t="shared" si="129"/>
        <v>HFT140Ignore</v>
      </c>
      <c r="E2468" s="54" t="s">
        <v>790</v>
      </c>
      <c r="F2468" s="54" t="s">
        <v>1436</v>
      </c>
      <c r="G2468" s="54" t="s">
        <v>1438</v>
      </c>
      <c r="H2468" s="55">
        <v>160000</v>
      </c>
      <c r="I2468" s="54" t="s">
        <v>807</v>
      </c>
      <c r="J2468" s="55">
        <v>162120</v>
      </c>
      <c r="K2468" s="55">
        <v>0</v>
      </c>
      <c r="L2468" s="54" t="s">
        <v>808</v>
      </c>
      <c r="M2468" s="54" t="s">
        <v>793</v>
      </c>
      <c r="N2468" s="55">
        <v>-4486082.5</v>
      </c>
      <c r="O2468" s="55">
        <v>0</v>
      </c>
      <c r="P2468" s="55">
        <v>0</v>
      </c>
      <c r="Q2468" s="55">
        <v>4092035.47</v>
      </c>
      <c r="R2468" s="55">
        <v>-394047.03</v>
      </c>
      <c r="S2468" s="55">
        <v>0</v>
      </c>
      <c r="T2468" s="55">
        <v>-4486082.5</v>
      </c>
      <c r="U2468" s="55">
        <v>0</v>
      </c>
      <c r="V2468" s="55">
        <v>0</v>
      </c>
      <c r="W2468" s="55">
        <v>4092035.47</v>
      </c>
      <c r="X2468" s="55">
        <v>-394047.03</v>
      </c>
      <c r="Y2468" s="55">
        <v>0</v>
      </c>
      <c r="Z2468" s="61">
        <f t="shared" si="130"/>
        <v>0.409203547</v>
      </c>
      <c r="AA2468" s="59" t="str">
        <f>HLOOKUP(F2468,'HY Financials'!$4:$4,1,0)</f>
        <v>HFT140</v>
      </c>
    </row>
    <row r="2469" spans="1:27">
      <c r="A2469" s="60" t="str">
        <f>IFERROR(VLOOKUP(J2469,'TB mapping'!A:D,4,0),0)</f>
        <v>Ignore</v>
      </c>
      <c r="B2469" s="60" t="str">
        <f>IFERROR(VLOOKUP(J2469,'TB mapping'!A:C,3,0),0)</f>
        <v>Ignore</v>
      </c>
      <c r="C2469" s="60" t="str">
        <f t="shared" si="128"/>
        <v>HFT140Ignore</v>
      </c>
      <c r="D2469" s="60" t="str">
        <f t="shared" si="129"/>
        <v>HFT140Ignore</v>
      </c>
      <c r="E2469" s="54" t="s">
        <v>790</v>
      </c>
      <c r="F2469" s="54" t="s">
        <v>1436</v>
      </c>
      <c r="G2469" s="54" t="s">
        <v>1438</v>
      </c>
      <c r="H2469" s="55">
        <v>160000</v>
      </c>
      <c r="I2469" s="54" t="s">
        <v>807</v>
      </c>
      <c r="J2469" s="55">
        <v>162135</v>
      </c>
      <c r="K2469" s="55">
        <v>0</v>
      </c>
      <c r="L2469" s="54" t="s">
        <v>893</v>
      </c>
      <c r="M2469" s="54" t="s">
        <v>793</v>
      </c>
      <c r="N2469" s="55">
        <v>0</v>
      </c>
      <c r="O2469" s="55">
        <v>347235.92</v>
      </c>
      <c r="P2469" s="55">
        <v>0</v>
      </c>
      <c r="Q2469" s="55">
        <v>792042.3</v>
      </c>
      <c r="R2469" s="55">
        <v>0</v>
      </c>
      <c r="S2469" s="55">
        <v>1139278.22</v>
      </c>
      <c r="T2469" s="55">
        <v>0</v>
      </c>
      <c r="U2469" s="55">
        <v>347235.92</v>
      </c>
      <c r="V2469" s="55">
        <v>0</v>
      </c>
      <c r="W2469" s="55">
        <v>792042.3</v>
      </c>
      <c r="X2469" s="55">
        <v>0</v>
      </c>
      <c r="Y2469" s="55">
        <v>1139278.22</v>
      </c>
      <c r="Z2469" s="61">
        <f t="shared" si="130"/>
        <v>7.920423E-2</v>
      </c>
      <c r="AA2469" s="59" t="str">
        <f>HLOOKUP(F2469,'HY Financials'!$4:$4,1,0)</f>
        <v>HFT140</v>
      </c>
    </row>
    <row r="2470" spans="1:27">
      <c r="A2470" s="60" t="str">
        <f>IFERROR(VLOOKUP(J2470,'TB mapping'!A:D,4,0),0)</f>
        <v>Ignore</v>
      </c>
      <c r="B2470" s="60" t="str">
        <f>IFERROR(VLOOKUP(J2470,'TB mapping'!A:C,3,0),0)</f>
        <v>Ignore</v>
      </c>
      <c r="C2470" s="60" t="str">
        <f t="shared" si="128"/>
        <v>HFT140Ignore</v>
      </c>
      <c r="D2470" s="60" t="str">
        <f t="shared" si="129"/>
        <v>HFT140Ignore</v>
      </c>
      <c r="E2470" s="54" t="s">
        <v>790</v>
      </c>
      <c r="F2470" s="54" t="s">
        <v>1436</v>
      </c>
      <c r="G2470" s="54" t="s">
        <v>1438</v>
      </c>
      <c r="H2470" s="55">
        <v>160000</v>
      </c>
      <c r="I2470" s="54" t="s">
        <v>807</v>
      </c>
      <c r="J2470" s="55">
        <v>162145</v>
      </c>
      <c r="K2470" s="55">
        <v>0</v>
      </c>
      <c r="L2470" s="54" t="s">
        <v>871</v>
      </c>
      <c r="M2470" s="54" t="s">
        <v>793</v>
      </c>
      <c r="N2470" s="55">
        <v>-2240740.56</v>
      </c>
      <c r="O2470" s="55">
        <v>0</v>
      </c>
      <c r="P2470" s="55">
        <v>0</v>
      </c>
      <c r="Q2470" s="55">
        <v>2160037.17</v>
      </c>
      <c r="R2470" s="55">
        <v>-80703.39</v>
      </c>
      <c r="S2470" s="55">
        <v>0</v>
      </c>
      <c r="T2470" s="55">
        <v>-2240740.56</v>
      </c>
      <c r="U2470" s="55">
        <v>0</v>
      </c>
      <c r="V2470" s="55">
        <v>0</v>
      </c>
      <c r="W2470" s="55">
        <v>2160037.17</v>
      </c>
      <c r="X2470" s="55">
        <v>-80703.39</v>
      </c>
      <c r="Y2470" s="55">
        <v>0</v>
      </c>
      <c r="Z2470" s="61">
        <f t="shared" si="130"/>
        <v>0.21600371699999998</v>
      </c>
      <c r="AA2470" s="59" t="str">
        <f>HLOOKUP(F2470,'HY Financials'!$4:$4,1,0)</f>
        <v>HFT140</v>
      </c>
    </row>
    <row r="2471" spans="1:27">
      <c r="A2471" s="60" t="str">
        <f>IFERROR(VLOOKUP(J2471,'TB mapping'!A:D,4,0),0)</f>
        <v>Ignore</v>
      </c>
      <c r="B2471" s="60" t="str">
        <f>IFERROR(VLOOKUP(J2471,'TB mapping'!A:C,3,0),0)</f>
        <v>Ignore</v>
      </c>
      <c r="C2471" s="60" t="str">
        <f t="shared" si="128"/>
        <v>HFT140Ignore</v>
      </c>
      <c r="D2471" s="60" t="str">
        <f t="shared" si="129"/>
        <v>HFT140Ignore</v>
      </c>
      <c r="E2471" s="54" t="s">
        <v>790</v>
      </c>
      <c r="F2471" s="54" t="s">
        <v>1436</v>
      </c>
      <c r="G2471" s="54" t="s">
        <v>1438</v>
      </c>
      <c r="H2471" s="55">
        <v>212000</v>
      </c>
      <c r="I2471" s="54" t="s">
        <v>809</v>
      </c>
      <c r="J2471" s="55">
        <v>212101</v>
      </c>
      <c r="K2471" s="55">
        <v>0</v>
      </c>
      <c r="L2471" s="54" t="s">
        <v>810</v>
      </c>
      <c r="M2471" s="54" t="s">
        <v>793</v>
      </c>
      <c r="N2471" s="55">
        <v>0</v>
      </c>
      <c r="O2471" s="55">
        <v>4543.1000000000004</v>
      </c>
      <c r="P2471" s="55">
        <v>0</v>
      </c>
      <c r="Q2471" s="55">
        <v>47.41</v>
      </c>
      <c r="R2471" s="55">
        <v>0</v>
      </c>
      <c r="S2471" s="55">
        <v>4590.51</v>
      </c>
      <c r="T2471" s="55">
        <v>0</v>
      </c>
      <c r="U2471" s="55">
        <v>4543.1000000000004</v>
      </c>
      <c r="V2471" s="55">
        <v>0</v>
      </c>
      <c r="W2471" s="55">
        <v>47.41</v>
      </c>
      <c r="X2471" s="55">
        <v>0</v>
      </c>
      <c r="Y2471" s="55">
        <v>4590.51</v>
      </c>
      <c r="Z2471" s="61">
        <f t="shared" si="130"/>
        <v>4.741E-6</v>
      </c>
      <c r="AA2471" s="59" t="str">
        <f>HLOOKUP(F2471,'HY Financials'!$4:$4,1,0)</f>
        <v>HFT140</v>
      </c>
    </row>
    <row r="2472" spans="1:27">
      <c r="A2472" s="60" t="str">
        <f>IFERROR(VLOOKUP(J2472,'TB mapping'!A:D,4,0),0)</f>
        <v>Ignore</v>
      </c>
      <c r="B2472" s="60" t="str">
        <f>IFERROR(VLOOKUP(J2472,'TB mapping'!A:C,3,0),0)</f>
        <v>Ignore</v>
      </c>
      <c r="C2472" s="60" t="str">
        <f t="shared" si="128"/>
        <v>HFT140Ignore</v>
      </c>
      <c r="D2472" s="60" t="str">
        <f t="shared" si="129"/>
        <v>HFT140Ignore</v>
      </c>
      <c r="E2472" s="54" t="s">
        <v>790</v>
      </c>
      <c r="F2472" s="54" t="s">
        <v>1436</v>
      </c>
      <c r="G2472" s="54" t="s">
        <v>1438</v>
      </c>
      <c r="H2472" s="55">
        <v>212000</v>
      </c>
      <c r="I2472" s="54" t="s">
        <v>809</v>
      </c>
      <c r="J2472" s="55">
        <v>212220</v>
      </c>
      <c r="K2472" s="55">
        <v>0</v>
      </c>
      <c r="L2472" s="54" t="s">
        <v>812</v>
      </c>
      <c r="M2472" s="54" t="s">
        <v>793</v>
      </c>
      <c r="N2472" s="55">
        <v>0</v>
      </c>
      <c r="O2472" s="55">
        <v>62773.89</v>
      </c>
      <c r="P2472" s="55">
        <v>0</v>
      </c>
      <c r="Q2472" s="55">
        <v>51219.15</v>
      </c>
      <c r="R2472" s="55">
        <v>0</v>
      </c>
      <c r="S2472" s="55">
        <v>113993.04</v>
      </c>
      <c r="T2472" s="55">
        <v>0</v>
      </c>
      <c r="U2472" s="55">
        <v>62773.89</v>
      </c>
      <c r="V2472" s="55">
        <v>0</v>
      </c>
      <c r="W2472" s="55">
        <v>51219.15</v>
      </c>
      <c r="X2472" s="55">
        <v>0</v>
      </c>
      <c r="Y2472" s="55">
        <v>113993.04</v>
      </c>
      <c r="Z2472" s="61">
        <f t="shared" si="130"/>
        <v>5.1219150000000003E-3</v>
      </c>
      <c r="AA2472" s="59" t="str">
        <f>HLOOKUP(F2472,'HY Financials'!$4:$4,1,0)</f>
        <v>HFT140</v>
      </c>
    </row>
    <row r="2473" spans="1:27">
      <c r="A2473" s="60" t="str">
        <f>IFERROR(VLOOKUP(J2473,'TB mapping'!A:D,4,0),0)</f>
        <v>Ignore</v>
      </c>
      <c r="B2473" s="60" t="str">
        <f>IFERROR(VLOOKUP(J2473,'TB mapping'!A:C,3,0),0)</f>
        <v>Ignore</v>
      </c>
      <c r="C2473" s="60" t="str">
        <f t="shared" si="128"/>
        <v>HFT140Ignore</v>
      </c>
      <c r="D2473" s="60" t="str">
        <f t="shared" si="129"/>
        <v>HFT140Ignore</v>
      </c>
      <c r="E2473" s="54" t="s">
        <v>790</v>
      </c>
      <c r="F2473" s="54" t="s">
        <v>1436</v>
      </c>
      <c r="G2473" s="54" t="s">
        <v>1438</v>
      </c>
      <c r="H2473" s="55">
        <v>212000</v>
      </c>
      <c r="I2473" s="54" t="s">
        <v>809</v>
      </c>
      <c r="J2473" s="55">
        <v>212240</v>
      </c>
      <c r="K2473" s="55">
        <v>0</v>
      </c>
      <c r="L2473" s="54" t="s">
        <v>813</v>
      </c>
      <c r="M2473" s="54" t="s">
        <v>793</v>
      </c>
      <c r="N2473" s="55">
        <v>0</v>
      </c>
      <c r="O2473" s="55">
        <v>7722.96</v>
      </c>
      <c r="P2473" s="55">
        <v>0</v>
      </c>
      <c r="Q2473" s="55">
        <v>401.24</v>
      </c>
      <c r="R2473" s="55">
        <v>0</v>
      </c>
      <c r="S2473" s="55">
        <v>8124.2</v>
      </c>
      <c r="T2473" s="55">
        <v>0</v>
      </c>
      <c r="U2473" s="55">
        <v>7722.96</v>
      </c>
      <c r="V2473" s="55">
        <v>0</v>
      </c>
      <c r="W2473" s="55">
        <v>401.24</v>
      </c>
      <c r="X2473" s="55">
        <v>0</v>
      </c>
      <c r="Y2473" s="55">
        <v>8124.2</v>
      </c>
      <c r="Z2473" s="61">
        <f t="shared" si="130"/>
        <v>4.0124000000000004E-5</v>
      </c>
      <c r="AA2473" s="59" t="str">
        <f>HLOOKUP(F2473,'HY Financials'!$4:$4,1,0)</f>
        <v>HFT140</v>
      </c>
    </row>
    <row r="2474" spans="1:27">
      <c r="A2474" s="60" t="str">
        <f>IFERROR(VLOOKUP(J2474,'TB mapping'!A:D,4,0),0)</f>
        <v>Ignore</v>
      </c>
      <c r="B2474" s="60" t="str">
        <f>IFERROR(VLOOKUP(J2474,'TB mapping'!A:C,3,0),0)</f>
        <v>Ignore</v>
      </c>
      <c r="C2474" s="60" t="str">
        <f t="shared" si="128"/>
        <v>HFT140Ignore</v>
      </c>
      <c r="D2474" s="60" t="str">
        <f t="shared" si="129"/>
        <v>HFT140Ignore</v>
      </c>
      <c r="E2474" s="54" t="s">
        <v>790</v>
      </c>
      <c r="F2474" s="54" t="s">
        <v>1436</v>
      </c>
      <c r="G2474" s="54" t="s">
        <v>1438</v>
      </c>
      <c r="H2474" s="55">
        <v>212000</v>
      </c>
      <c r="I2474" s="54" t="s">
        <v>809</v>
      </c>
      <c r="J2474" s="55">
        <v>212252</v>
      </c>
      <c r="K2474" s="55">
        <v>0</v>
      </c>
      <c r="L2474" s="54" t="s">
        <v>814</v>
      </c>
      <c r="M2474" s="54" t="s">
        <v>793</v>
      </c>
      <c r="N2474" s="55">
        <v>0</v>
      </c>
      <c r="O2474" s="55">
        <v>546.95000000000005</v>
      </c>
      <c r="P2474" s="55">
        <v>0</v>
      </c>
      <c r="Q2474" s="55">
        <v>812.05</v>
      </c>
      <c r="R2474" s="55">
        <v>0</v>
      </c>
      <c r="S2474" s="55">
        <v>1359</v>
      </c>
      <c r="T2474" s="55">
        <v>0</v>
      </c>
      <c r="U2474" s="55">
        <v>546.95000000000005</v>
      </c>
      <c r="V2474" s="55">
        <v>0</v>
      </c>
      <c r="W2474" s="55">
        <v>812.05</v>
      </c>
      <c r="X2474" s="55">
        <v>0</v>
      </c>
      <c r="Y2474" s="55">
        <v>1359</v>
      </c>
      <c r="Z2474" s="61">
        <f t="shared" si="130"/>
        <v>8.1204999999999992E-5</v>
      </c>
      <c r="AA2474" s="59" t="str">
        <f>HLOOKUP(F2474,'HY Financials'!$4:$4,1,0)</f>
        <v>HFT140</v>
      </c>
    </row>
    <row r="2475" spans="1:27">
      <c r="A2475" s="60" t="str">
        <f>IFERROR(VLOOKUP(J2475,'TB mapping'!A:D,4,0),0)</f>
        <v>Ignore</v>
      </c>
      <c r="B2475" s="60" t="str">
        <f>IFERROR(VLOOKUP(J2475,'TB mapping'!A:C,3,0),0)</f>
        <v>Ignore</v>
      </c>
      <c r="C2475" s="60" t="str">
        <f t="shared" si="128"/>
        <v>HFT140Ignore</v>
      </c>
      <c r="D2475" s="60" t="str">
        <f t="shared" si="129"/>
        <v>HFT140Ignore</v>
      </c>
      <c r="E2475" s="54" t="s">
        <v>790</v>
      </c>
      <c r="F2475" s="54" t="s">
        <v>1436</v>
      </c>
      <c r="G2475" s="54" t="s">
        <v>1438</v>
      </c>
      <c r="H2475" s="55">
        <v>212000</v>
      </c>
      <c r="I2475" s="54" t="s">
        <v>809</v>
      </c>
      <c r="J2475" s="55">
        <v>212253</v>
      </c>
      <c r="K2475" s="55">
        <v>0</v>
      </c>
      <c r="L2475" s="54" t="s">
        <v>899</v>
      </c>
      <c r="M2475" s="54" t="s">
        <v>793</v>
      </c>
      <c r="N2475" s="55">
        <v>-472.28</v>
      </c>
      <c r="O2475" s="55">
        <v>0</v>
      </c>
      <c r="P2475" s="55">
        <v>0</v>
      </c>
      <c r="Q2475" s="55">
        <v>0</v>
      </c>
      <c r="R2475" s="55">
        <v>-472.28</v>
      </c>
      <c r="S2475" s="55">
        <v>0</v>
      </c>
      <c r="T2475" s="55">
        <v>-472.28</v>
      </c>
      <c r="U2475" s="55">
        <v>0</v>
      </c>
      <c r="V2475" s="55">
        <v>0</v>
      </c>
      <c r="W2475" s="55">
        <v>0</v>
      </c>
      <c r="X2475" s="55">
        <v>-472.28</v>
      </c>
      <c r="Y2475" s="55">
        <v>0</v>
      </c>
      <c r="Z2475" s="61">
        <f t="shared" si="130"/>
        <v>0</v>
      </c>
      <c r="AA2475" s="59" t="str">
        <f>HLOOKUP(F2475,'HY Financials'!$4:$4,1,0)</f>
        <v>HFT140</v>
      </c>
    </row>
    <row r="2476" spans="1:27">
      <c r="A2476" s="60" t="str">
        <f>IFERROR(VLOOKUP(J2476,'TB mapping'!A:D,4,0),0)</f>
        <v>Ignore</v>
      </c>
      <c r="B2476" s="60" t="str">
        <f>IFERROR(VLOOKUP(J2476,'TB mapping'!A:C,3,0),0)</f>
        <v>Ignore</v>
      </c>
      <c r="C2476" s="60" t="str">
        <f t="shared" si="128"/>
        <v>HFT140Ignore</v>
      </c>
      <c r="D2476" s="60" t="str">
        <f t="shared" si="129"/>
        <v>HFT140Ignore</v>
      </c>
      <c r="E2476" s="54" t="s">
        <v>790</v>
      </c>
      <c r="F2476" s="54" t="s">
        <v>1436</v>
      </c>
      <c r="G2476" s="54" t="s">
        <v>1438</v>
      </c>
      <c r="H2476" s="55">
        <v>212000</v>
      </c>
      <c r="I2476" s="54" t="s">
        <v>809</v>
      </c>
      <c r="J2476" s="55">
        <v>212255</v>
      </c>
      <c r="K2476" s="55">
        <v>0</v>
      </c>
      <c r="L2476" s="54" t="s">
        <v>815</v>
      </c>
      <c r="M2476" s="54" t="s">
        <v>793</v>
      </c>
      <c r="N2476" s="55">
        <v>0</v>
      </c>
      <c r="O2476" s="55">
        <v>373706.91</v>
      </c>
      <c r="P2476" s="55">
        <v>0</v>
      </c>
      <c r="Q2476" s="55">
        <v>297014.61</v>
      </c>
      <c r="R2476" s="55">
        <v>0</v>
      </c>
      <c r="S2476" s="55">
        <v>670721.52</v>
      </c>
      <c r="T2476" s="55">
        <v>0</v>
      </c>
      <c r="U2476" s="55">
        <v>373706.91</v>
      </c>
      <c r="V2476" s="55">
        <v>0</v>
      </c>
      <c r="W2476" s="55">
        <v>297014.61</v>
      </c>
      <c r="X2476" s="55">
        <v>0</v>
      </c>
      <c r="Y2476" s="55">
        <v>670721.52</v>
      </c>
      <c r="Z2476" s="61">
        <f t="shared" si="130"/>
        <v>2.9701460999999998E-2</v>
      </c>
      <c r="AA2476" s="59" t="str">
        <f>HLOOKUP(F2476,'HY Financials'!$4:$4,1,0)</f>
        <v>HFT140</v>
      </c>
    </row>
    <row r="2477" spans="1:27">
      <c r="A2477" s="60" t="str">
        <f>IFERROR(VLOOKUP(J2477,'TB mapping'!A:D,4,0),0)</f>
        <v>Ignore</v>
      </c>
      <c r="B2477" s="60" t="str">
        <f>IFERROR(VLOOKUP(J2477,'TB mapping'!A:C,3,0),0)</f>
        <v>Ignore</v>
      </c>
      <c r="C2477" s="60" t="str">
        <f t="shared" si="128"/>
        <v>HFT140Ignore</v>
      </c>
      <c r="D2477" s="60" t="str">
        <f t="shared" si="129"/>
        <v>HFT140Ignore</v>
      </c>
      <c r="E2477" s="54" t="s">
        <v>790</v>
      </c>
      <c r="F2477" s="54" t="s">
        <v>1436</v>
      </c>
      <c r="G2477" s="54" t="s">
        <v>1438</v>
      </c>
      <c r="H2477" s="55">
        <v>212000</v>
      </c>
      <c r="I2477" s="54" t="s">
        <v>809</v>
      </c>
      <c r="J2477" s="55">
        <v>212257</v>
      </c>
      <c r="K2477" s="55">
        <v>0</v>
      </c>
      <c r="L2477" s="54" t="s">
        <v>816</v>
      </c>
      <c r="M2477" s="54" t="s">
        <v>793</v>
      </c>
      <c r="N2477" s="55">
        <v>-254568.28</v>
      </c>
      <c r="O2477" s="55">
        <v>0</v>
      </c>
      <c r="P2477" s="55">
        <v>-264111.84999999998</v>
      </c>
      <c r="Q2477" s="55">
        <v>0</v>
      </c>
      <c r="R2477" s="55">
        <v>-518680.13</v>
      </c>
      <c r="S2477" s="55">
        <v>0</v>
      </c>
      <c r="T2477" s="55">
        <v>-254568.28</v>
      </c>
      <c r="U2477" s="55">
        <v>0</v>
      </c>
      <c r="V2477" s="55">
        <v>-264111.84999999998</v>
      </c>
      <c r="W2477" s="55">
        <v>0</v>
      </c>
      <c r="X2477" s="55">
        <v>-518680.13</v>
      </c>
      <c r="Y2477" s="55">
        <v>0</v>
      </c>
      <c r="Z2477" s="61">
        <f t="shared" si="130"/>
        <v>-2.6411184999999997E-2</v>
      </c>
      <c r="AA2477" s="59" t="str">
        <f>HLOOKUP(F2477,'HY Financials'!$4:$4,1,0)</f>
        <v>HFT140</v>
      </c>
    </row>
    <row r="2478" spans="1:27">
      <c r="A2478" s="60" t="str">
        <f>IFERROR(VLOOKUP(J2478,'TB mapping'!A:D,4,0),0)</f>
        <v>Ignore</v>
      </c>
      <c r="B2478" s="60" t="str">
        <f>IFERROR(VLOOKUP(J2478,'TB mapping'!A:C,3,0),0)</f>
        <v>Ignore</v>
      </c>
      <c r="C2478" s="60" t="str">
        <f t="shared" si="128"/>
        <v>HFT140Ignore</v>
      </c>
      <c r="D2478" s="60" t="str">
        <f t="shared" si="129"/>
        <v>HFT140Ignore</v>
      </c>
      <c r="E2478" s="54" t="s">
        <v>790</v>
      </c>
      <c r="F2478" s="54" t="s">
        <v>1436</v>
      </c>
      <c r="G2478" s="54" t="s">
        <v>1438</v>
      </c>
      <c r="H2478" s="55">
        <v>212000</v>
      </c>
      <c r="I2478" s="54" t="s">
        <v>809</v>
      </c>
      <c r="J2478" s="55">
        <v>212271</v>
      </c>
      <c r="K2478" s="55">
        <v>0</v>
      </c>
      <c r="L2478" s="54" t="s">
        <v>817</v>
      </c>
      <c r="M2478" s="54" t="s">
        <v>793</v>
      </c>
      <c r="N2478" s="55">
        <v>0</v>
      </c>
      <c r="O2478" s="55">
        <v>3844.36</v>
      </c>
      <c r="P2478" s="55">
        <v>0</v>
      </c>
      <c r="Q2478" s="55">
        <v>198.96</v>
      </c>
      <c r="R2478" s="55">
        <v>0</v>
      </c>
      <c r="S2478" s="55">
        <v>4043.32</v>
      </c>
      <c r="T2478" s="55">
        <v>0</v>
      </c>
      <c r="U2478" s="55">
        <v>3844.36</v>
      </c>
      <c r="V2478" s="55">
        <v>0</v>
      </c>
      <c r="W2478" s="55">
        <v>198.96</v>
      </c>
      <c r="X2478" s="55">
        <v>0</v>
      </c>
      <c r="Y2478" s="55">
        <v>4043.32</v>
      </c>
      <c r="Z2478" s="61">
        <f t="shared" si="130"/>
        <v>1.9896000000000001E-5</v>
      </c>
      <c r="AA2478" s="59" t="str">
        <f>HLOOKUP(F2478,'HY Financials'!$4:$4,1,0)</f>
        <v>HFT140</v>
      </c>
    </row>
    <row r="2479" spans="1:27">
      <c r="A2479" s="60" t="str">
        <f>IFERROR(VLOOKUP(J2479,'TB mapping'!A:D,4,0),0)</f>
        <v>Ignore</v>
      </c>
      <c r="B2479" s="60" t="str">
        <f>IFERROR(VLOOKUP(J2479,'TB mapping'!A:C,3,0),0)</f>
        <v>Ignore</v>
      </c>
      <c r="C2479" s="60" t="str">
        <f t="shared" si="128"/>
        <v>HFT140Ignore</v>
      </c>
      <c r="D2479" s="60" t="str">
        <f t="shared" si="129"/>
        <v>HFT140Ignore</v>
      </c>
      <c r="E2479" s="54" t="s">
        <v>790</v>
      </c>
      <c r="F2479" s="54" t="s">
        <v>1436</v>
      </c>
      <c r="G2479" s="54" t="s">
        <v>1438</v>
      </c>
      <c r="H2479" s="55">
        <v>212000</v>
      </c>
      <c r="I2479" s="54" t="s">
        <v>809</v>
      </c>
      <c r="J2479" s="55">
        <v>212272</v>
      </c>
      <c r="K2479" s="55">
        <v>0</v>
      </c>
      <c r="L2479" s="54" t="s">
        <v>818</v>
      </c>
      <c r="M2479" s="54" t="s">
        <v>793</v>
      </c>
      <c r="N2479" s="55">
        <v>0</v>
      </c>
      <c r="O2479" s="55">
        <v>3844.36</v>
      </c>
      <c r="P2479" s="55">
        <v>0</v>
      </c>
      <c r="Q2479" s="55">
        <v>198.96</v>
      </c>
      <c r="R2479" s="55">
        <v>0</v>
      </c>
      <c r="S2479" s="55">
        <v>4043.32</v>
      </c>
      <c r="T2479" s="55">
        <v>0</v>
      </c>
      <c r="U2479" s="55">
        <v>3844.36</v>
      </c>
      <c r="V2479" s="55">
        <v>0</v>
      </c>
      <c r="W2479" s="55">
        <v>198.96</v>
      </c>
      <c r="X2479" s="55">
        <v>0</v>
      </c>
      <c r="Y2479" s="55">
        <v>4043.32</v>
      </c>
      <c r="Z2479" s="61">
        <f t="shared" si="130"/>
        <v>1.9896000000000001E-5</v>
      </c>
      <c r="AA2479" s="59" t="str">
        <f>HLOOKUP(F2479,'HY Financials'!$4:$4,1,0)</f>
        <v>HFT140</v>
      </c>
    </row>
    <row r="2480" spans="1:27">
      <c r="A2480" s="60" t="str">
        <f>IFERROR(VLOOKUP(J2480,'TB mapping'!A:D,4,0),0)</f>
        <v>Ignore</v>
      </c>
      <c r="B2480" s="60" t="str">
        <f>IFERROR(VLOOKUP(J2480,'TB mapping'!A:C,3,0),0)</f>
        <v>Ignore</v>
      </c>
      <c r="C2480" s="60" t="str">
        <f t="shared" si="128"/>
        <v>HFT140Ignore</v>
      </c>
      <c r="D2480" s="60" t="str">
        <f t="shared" si="129"/>
        <v>HFT140Ignore</v>
      </c>
      <c r="E2480" s="54" t="s">
        <v>790</v>
      </c>
      <c r="F2480" s="54" t="s">
        <v>1436</v>
      </c>
      <c r="G2480" s="54" t="s">
        <v>1438</v>
      </c>
      <c r="H2480" s="55">
        <v>213000</v>
      </c>
      <c r="I2480" s="54" t="s">
        <v>819</v>
      </c>
      <c r="J2480" s="55">
        <v>213143</v>
      </c>
      <c r="K2480" s="55">
        <v>0</v>
      </c>
      <c r="L2480" s="54" t="s">
        <v>820</v>
      </c>
      <c r="M2480" s="54" t="s">
        <v>793</v>
      </c>
      <c r="N2480" s="55">
        <v>0</v>
      </c>
      <c r="O2480" s="55">
        <v>20000</v>
      </c>
      <c r="P2480" s="55">
        <v>-21413.82</v>
      </c>
      <c r="Q2480" s="55">
        <v>0</v>
      </c>
      <c r="R2480" s="55">
        <v>-1413.82</v>
      </c>
      <c r="S2480" s="55">
        <v>0</v>
      </c>
      <c r="T2480" s="55">
        <v>0</v>
      </c>
      <c r="U2480" s="55">
        <v>20000</v>
      </c>
      <c r="V2480" s="55">
        <v>-21413.82</v>
      </c>
      <c r="W2480" s="55">
        <v>0</v>
      </c>
      <c r="X2480" s="55">
        <v>-1413.82</v>
      </c>
      <c r="Y2480" s="55">
        <v>0</v>
      </c>
      <c r="Z2480" s="61">
        <f t="shared" si="130"/>
        <v>-2.1413819999999998E-3</v>
      </c>
      <c r="AA2480" s="59" t="str">
        <f>HLOOKUP(F2480,'HY Financials'!$4:$4,1,0)</f>
        <v>HFT140</v>
      </c>
    </row>
    <row r="2481" spans="1:28">
      <c r="A2481" s="60">
        <f>IFERROR(VLOOKUP(J2481,'TB mapping'!A:D,4,0),0)</f>
        <v>0</v>
      </c>
      <c r="B2481" s="60">
        <f>IFERROR(VLOOKUP(J2481,'TB mapping'!A:C,3,0),0)</f>
        <v>0</v>
      </c>
      <c r="C2481" s="60" t="str">
        <f t="shared" si="128"/>
        <v>HFT1400</v>
      </c>
      <c r="D2481" s="60" t="str">
        <f t="shared" si="129"/>
        <v>HFT1400</v>
      </c>
      <c r="E2481" s="54" t="s">
        <v>790</v>
      </c>
      <c r="F2481" s="54" t="s">
        <v>1436</v>
      </c>
      <c r="G2481" s="54" t="s">
        <v>1438</v>
      </c>
      <c r="H2481" s="55">
        <v>213000</v>
      </c>
      <c r="I2481" s="54" t="s">
        <v>819</v>
      </c>
      <c r="J2481" s="55">
        <v>213173</v>
      </c>
      <c r="K2481" s="55">
        <v>0</v>
      </c>
      <c r="L2481" s="54" t="s">
        <v>2072</v>
      </c>
      <c r="M2481" s="54" t="s">
        <v>793</v>
      </c>
      <c r="N2481" s="55">
        <v>0</v>
      </c>
      <c r="O2481" s="55">
        <v>3600</v>
      </c>
      <c r="P2481" s="55">
        <v>-3854.49</v>
      </c>
      <c r="Q2481" s="55">
        <v>0</v>
      </c>
      <c r="R2481" s="55">
        <v>-254.49</v>
      </c>
      <c r="S2481" s="55">
        <v>0</v>
      </c>
      <c r="T2481" s="55">
        <v>0</v>
      </c>
      <c r="U2481" s="55">
        <v>3600</v>
      </c>
      <c r="V2481" s="55">
        <v>-3854.49</v>
      </c>
      <c r="W2481" s="55">
        <v>0</v>
      </c>
      <c r="X2481" s="55">
        <v>-254.49</v>
      </c>
      <c r="Y2481" s="55">
        <v>0</v>
      </c>
      <c r="Z2481" s="61">
        <f t="shared" si="130"/>
        <v>-3.85449E-4</v>
      </c>
      <c r="AA2481" s="59" t="str">
        <f>HLOOKUP(F2481,'HY Financials'!$4:$4,1,0)</f>
        <v>HFT140</v>
      </c>
    </row>
    <row r="2482" spans="1:28">
      <c r="A2482" s="60" t="str">
        <f>IFERROR(VLOOKUP(J2482,'TB mapping'!A:D,4,0),0)</f>
        <v>Ignore</v>
      </c>
      <c r="B2482" s="60" t="str">
        <f>IFERROR(VLOOKUP(J2482,'TB mapping'!A:C,3,0),0)</f>
        <v>Ignore</v>
      </c>
      <c r="C2482" s="60" t="str">
        <f t="shared" si="128"/>
        <v>HFT140Ignore</v>
      </c>
      <c r="D2482" s="60" t="str">
        <f t="shared" si="129"/>
        <v>HFT140Ignore</v>
      </c>
      <c r="E2482" s="54" t="s">
        <v>790</v>
      </c>
      <c r="F2482" s="54" t="s">
        <v>1436</v>
      </c>
      <c r="G2482" s="54" t="s">
        <v>1438</v>
      </c>
      <c r="H2482" s="55">
        <v>213000</v>
      </c>
      <c r="I2482" s="54" t="s">
        <v>819</v>
      </c>
      <c r="J2482" s="55">
        <v>213500</v>
      </c>
      <c r="K2482" s="55">
        <v>0</v>
      </c>
      <c r="L2482" s="54" t="s">
        <v>821</v>
      </c>
      <c r="M2482" s="54" t="s">
        <v>793</v>
      </c>
      <c r="N2482" s="55">
        <v>0</v>
      </c>
      <c r="O2482" s="55">
        <v>42714.559999999998</v>
      </c>
      <c r="P2482" s="55">
        <v>0</v>
      </c>
      <c r="Q2482" s="55">
        <v>2210.85</v>
      </c>
      <c r="R2482" s="55">
        <v>0</v>
      </c>
      <c r="S2482" s="55">
        <v>44925.41</v>
      </c>
      <c r="T2482" s="55">
        <v>0</v>
      </c>
      <c r="U2482" s="55">
        <v>42714.559999999998</v>
      </c>
      <c r="V2482" s="55">
        <v>0</v>
      </c>
      <c r="W2482" s="55">
        <v>2210.85</v>
      </c>
      <c r="X2482" s="55">
        <v>0</v>
      </c>
      <c r="Y2482" s="55">
        <v>44925.41</v>
      </c>
      <c r="Z2482" s="61">
        <f t="shared" si="130"/>
        <v>2.2108499999999999E-4</v>
      </c>
      <c r="AA2482" s="59" t="str">
        <f>HLOOKUP(F2482,'HY Financials'!$4:$4,1,0)</f>
        <v>HFT140</v>
      </c>
    </row>
    <row r="2483" spans="1:28">
      <c r="A2483" s="60" t="str">
        <f>IFERROR(VLOOKUP(J2483,'TB mapping'!A:D,4,0),0)</f>
        <v>Ignore</v>
      </c>
      <c r="B2483" s="60" t="str">
        <f>IFERROR(VLOOKUP(J2483,'TB mapping'!A:C,3,0),0)</f>
        <v>Ignore</v>
      </c>
      <c r="C2483" s="60" t="str">
        <f t="shared" si="128"/>
        <v>HFT140Ignore</v>
      </c>
      <c r="D2483" s="60" t="str">
        <f t="shared" si="129"/>
        <v>HFT140Ignore</v>
      </c>
      <c r="E2483" s="54" t="s">
        <v>790</v>
      </c>
      <c r="F2483" s="54" t="s">
        <v>1436</v>
      </c>
      <c r="G2483" s="54" t="s">
        <v>1438</v>
      </c>
      <c r="H2483" s="55">
        <v>213000</v>
      </c>
      <c r="I2483" s="54" t="s">
        <v>819</v>
      </c>
      <c r="J2483" s="55">
        <v>213504</v>
      </c>
      <c r="K2483" s="55">
        <v>0</v>
      </c>
      <c r="L2483" s="54" t="s">
        <v>822</v>
      </c>
      <c r="M2483" s="54" t="s">
        <v>793</v>
      </c>
      <c r="N2483" s="55">
        <v>0</v>
      </c>
      <c r="O2483" s="55">
        <v>6316.59</v>
      </c>
      <c r="P2483" s="55">
        <v>0</v>
      </c>
      <c r="Q2483" s="55">
        <v>0</v>
      </c>
      <c r="R2483" s="55">
        <v>0</v>
      </c>
      <c r="S2483" s="55">
        <v>6316.59</v>
      </c>
      <c r="T2483" s="55">
        <v>0</v>
      </c>
      <c r="U2483" s="55">
        <v>6316.59</v>
      </c>
      <c r="V2483" s="55">
        <v>0</v>
      </c>
      <c r="W2483" s="55">
        <v>0</v>
      </c>
      <c r="X2483" s="55">
        <v>0</v>
      </c>
      <c r="Y2483" s="55">
        <v>6316.59</v>
      </c>
      <c r="Z2483" s="61">
        <f t="shared" si="130"/>
        <v>0</v>
      </c>
      <c r="AA2483" s="59" t="str">
        <f>HLOOKUP(F2483,'HY Financials'!$4:$4,1,0)</f>
        <v>HFT140</v>
      </c>
    </row>
    <row r="2484" spans="1:28">
      <c r="A2484" s="60" t="str">
        <f>IFERROR(VLOOKUP(J2484,'TB mapping'!A:D,4,0),0)</f>
        <v>Ignore</v>
      </c>
      <c r="B2484" s="60" t="str">
        <f>IFERROR(VLOOKUP(J2484,'TB mapping'!A:C,3,0),0)</f>
        <v>Ignore</v>
      </c>
      <c r="C2484" s="60" t="str">
        <f t="shared" si="128"/>
        <v>HFT140Ignore</v>
      </c>
      <c r="D2484" s="60" t="str">
        <f t="shared" si="129"/>
        <v>HFT140Ignore</v>
      </c>
      <c r="E2484" s="54" t="s">
        <v>790</v>
      </c>
      <c r="F2484" s="54" t="s">
        <v>1436</v>
      </c>
      <c r="G2484" s="54" t="s">
        <v>1438</v>
      </c>
      <c r="H2484" s="55">
        <v>301000</v>
      </c>
      <c r="I2484" s="54" t="s">
        <v>823</v>
      </c>
      <c r="J2484" s="55">
        <v>310000</v>
      </c>
      <c r="K2484" s="55">
        <v>0</v>
      </c>
      <c r="L2484" s="54" t="s">
        <v>824</v>
      </c>
      <c r="M2484" s="54" t="s">
        <v>793</v>
      </c>
      <c r="N2484" s="55">
        <v>0</v>
      </c>
      <c r="O2484" s="55">
        <v>384987973.74000001</v>
      </c>
      <c r="P2484" s="55">
        <v>0</v>
      </c>
      <c r="Q2484" s="55">
        <v>0</v>
      </c>
      <c r="R2484" s="55">
        <v>0</v>
      </c>
      <c r="S2484" s="55">
        <v>384987973.74000001</v>
      </c>
      <c r="T2484" s="55">
        <v>0</v>
      </c>
      <c r="U2484" s="55">
        <v>384987973.74000001</v>
      </c>
      <c r="V2484" s="55">
        <v>0</v>
      </c>
      <c r="W2484" s="55">
        <v>0</v>
      </c>
      <c r="X2484" s="55">
        <v>0</v>
      </c>
      <c r="Y2484" s="55">
        <v>384987973.74000001</v>
      </c>
      <c r="Z2484" s="61">
        <f t="shared" si="130"/>
        <v>38.498797373999999</v>
      </c>
      <c r="AA2484" s="59" t="str">
        <f>HLOOKUP(F2484,'HY Financials'!$4:$4,1,0)</f>
        <v>HFT140</v>
      </c>
    </row>
    <row r="2485" spans="1:28">
      <c r="A2485" s="60" t="str">
        <f>IFERROR(VLOOKUP(J2485,'TB mapping'!A:D,4,0),0)</f>
        <v>Ignore</v>
      </c>
      <c r="B2485" s="60" t="str">
        <f>IFERROR(VLOOKUP(J2485,'TB mapping'!A:C,3,0),0)</f>
        <v>Ignore</v>
      </c>
      <c r="C2485" s="60" t="str">
        <f t="shared" si="128"/>
        <v>HFT140Ignore</v>
      </c>
      <c r="D2485" s="60" t="str">
        <f t="shared" si="129"/>
        <v>HFT140Ignore</v>
      </c>
      <c r="E2485" s="54" t="s">
        <v>790</v>
      </c>
      <c r="F2485" s="54" t="s">
        <v>1436</v>
      </c>
      <c r="G2485" s="54" t="s">
        <v>1438</v>
      </c>
      <c r="H2485" s="55">
        <v>303000</v>
      </c>
      <c r="I2485" s="54" t="s">
        <v>825</v>
      </c>
      <c r="J2485" s="55">
        <v>390000</v>
      </c>
      <c r="K2485" s="55">
        <v>0</v>
      </c>
      <c r="L2485" s="54" t="s">
        <v>827</v>
      </c>
      <c r="M2485" s="54" t="s">
        <v>793</v>
      </c>
      <c r="N2485" s="55">
        <v>0</v>
      </c>
      <c r="O2485" s="55">
        <v>63597469.829999998</v>
      </c>
      <c r="P2485" s="55">
        <v>0</v>
      </c>
      <c r="Q2485" s="55">
        <v>0</v>
      </c>
      <c r="R2485" s="55">
        <v>0</v>
      </c>
      <c r="S2485" s="55">
        <v>63597469.829999998</v>
      </c>
      <c r="T2485" s="55">
        <v>0</v>
      </c>
      <c r="U2485" s="55">
        <v>63597469.829999998</v>
      </c>
      <c r="V2485" s="55">
        <v>0</v>
      </c>
      <c r="W2485" s="55">
        <v>0</v>
      </c>
      <c r="X2485" s="55">
        <v>0</v>
      </c>
      <c r="Y2485" s="55">
        <v>63597469.829999998</v>
      </c>
      <c r="Z2485" s="61">
        <f t="shared" si="130"/>
        <v>0</v>
      </c>
      <c r="AA2485" s="59" t="str">
        <f>HLOOKUP(F2485,'HY Financials'!$4:$4,1,0)</f>
        <v>HFT140</v>
      </c>
    </row>
    <row r="2486" spans="1:28">
      <c r="A2486" s="60" t="str">
        <f>IFERROR(VLOOKUP(J2486,'TB mapping'!A:D,4,0),0)</f>
        <v>Ignore</v>
      </c>
      <c r="B2486" s="60" t="str">
        <f>IFERROR(VLOOKUP(J2486,'TB mapping'!A:C,3,0),0)</f>
        <v>Ignore</v>
      </c>
      <c r="C2486" s="60" t="str">
        <f t="shared" si="128"/>
        <v>HFT140Ignore</v>
      </c>
      <c r="D2486" s="60" t="str">
        <f t="shared" si="129"/>
        <v>HFT140Ignore</v>
      </c>
      <c r="E2486" s="54" t="s">
        <v>790</v>
      </c>
      <c r="F2486" s="54" t="s">
        <v>1436</v>
      </c>
      <c r="G2486" s="54" t="s">
        <v>1438</v>
      </c>
      <c r="H2486" s="55">
        <v>303000</v>
      </c>
      <c r="I2486" s="54" t="s">
        <v>825</v>
      </c>
      <c r="J2486" s="55">
        <v>390405</v>
      </c>
      <c r="K2486" s="55">
        <v>0</v>
      </c>
      <c r="L2486" s="54" t="s">
        <v>828</v>
      </c>
      <c r="M2486" s="54" t="s">
        <v>793</v>
      </c>
      <c r="N2486" s="55">
        <v>-1731063.33</v>
      </c>
      <c r="O2486" s="55">
        <v>0</v>
      </c>
      <c r="P2486" s="55">
        <v>0</v>
      </c>
      <c r="Q2486" s="55">
        <v>0</v>
      </c>
      <c r="R2486" s="55">
        <v>-1731063.33</v>
      </c>
      <c r="S2486" s="55">
        <v>0</v>
      </c>
      <c r="T2486" s="55">
        <v>-1731063.33</v>
      </c>
      <c r="U2486" s="55">
        <v>0</v>
      </c>
      <c r="V2486" s="55">
        <v>0</v>
      </c>
      <c r="W2486" s="55">
        <v>0</v>
      </c>
      <c r="X2486" s="55">
        <v>-1731063.33</v>
      </c>
      <c r="Y2486" s="55">
        <v>0</v>
      </c>
      <c r="Z2486" s="61">
        <f t="shared" si="130"/>
        <v>0</v>
      </c>
      <c r="AA2486" s="59" t="str">
        <f>HLOOKUP(F2486,'HY Financials'!$4:$4,1,0)</f>
        <v>HFT140</v>
      </c>
    </row>
    <row r="2487" spans="1:28">
      <c r="A2487" s="60" t="str">
        <f>IFERROR(VLOOKUP(J2487,'TB mapping'!A:D,4,0),0)</f>
        <v>Ignore</v>
      </c>
      <c r="B2487" s="60" t="str">
        <f>IFERROR(VLOOKUP(J2487,'TB mapping'!A:C,3,0),0)</f>
        <v>Ignore</v>
      </c>
      <c r="C2487" s="60" t="str">
        <f t="shared" si="128"/>
        <v>HFT140Ignore</v>
      </c>
      <c r="D2487" s="60" t="str">
        <f t="shared" si="129"/>
        <v>HFT140Ignore</v>
      </c>
      <c r="E2487" s="54" t="s">
        <v>790</v>
      </c>
      <c r="F2487" s="54" t="s">
        <v>1436</v>
      </c>
      <c r="G2487" s="54" t="s">
        <v>1438</v>
      </c>
      <c r="H2487" s="55">
        <v>303000</v>
      </c>
      <c r="I2487" s="54" t="s">
        <v>825</v>
      </c>
      <c r="J2487" s="55">
        <v>390407</v>
      </c>
      <c r="K2487" s="55">
        <v>0</v>
      </c>
      <c r="L2487" s="54" t="s">
        <v>829</v>
      </c>
      <c r="M2487" s="54" t="s">
        <v>793</v>
      </c>
      <c r="N2487" s="55">
        <v>0</v>
      </c>
      <c r="O2487" s="55">
        <v>0.67</v>
      </c>
      <c r="P2487" s="55">
        <v>0</v>
      </c>
      <c r="Q2487" s="55">
        <v>0</v>
      </c>
      <c r="R2487" s="55">
        <v>0</v>
      </c>
      <c r="S2487" s="55">
        <v>0.67</v>
      </c>
      <c r="T2487" s="55">
        <v>0</v>
      </c>
      <c r="U2487" s="55">
        <v>0.67</v>
      </c>
      <c r="V2487" s="55">
        <v>0</v>
      </c>
      <c r="W2487" s="55">
        <v>0</v>
      </c>
      <c r="X2487" s="55">
        <v>0</v>
      </c>
      <c r="Y2487" s="55">
        <v>0.67</v>
      </c>
      <c r="Z2487" s="61">
        <f t="shared" si="130"/>
        <v>0</v>
      </c>
      <c r="AA2487" s="59" t="str">
        <f>HLOOKUP(F2487,'HY Financials'!$4:$4,1,0)</f>
        <v>HFT140</v>
      </c>
    </row>
    <row r="2488" spans="1:28">
      <c r="A2488" s="60" t="str">
        <f>IFERROR(VLOOKUP(J2488,'TB mapping'!A:D,4,0),0)</f>
        <v>Ignore</v>
      </c>
      <c r="B2488" s="60" t="str">
        <f>IFERROR(VLOOKUP(J2488,'TB mapping'!A:C,3,0),0)</f>
        <v>Ignore</v>
      </c>
      <c r="C2488" s="60" t="str">
        <f t="shared" si="128"/>
        <v>HFT140Ignore</v>
      </c>
      <c r="D2488" s="60" t="str">
        <f t="shared" si="129"/>
        <v>HFT140Ignore</v>
      </c>
      <c r="E2488" s="54" t="s">
        <v>790</v>
      </c>
      <c r="F2488" s="54" t="s">
        <v>1436</v>
      </c>
      <c r="G2488" s="54" t="s">
        <v>1438</v>
      </c>
      <c r="H2488" s="55">
        <v>303000</v>
      </c>
      <c r="I2488" s="54" t="s">
        <v>825</v>
      </c>
      <c r="J2488" s="55">
        <v>390409</v>
      </c>
      <c r="K2488" s="55">
        <v>0</v>
      </c>
      <c r="L2488" s="54" t="s">
        <v>830</v>
      </c>
      <c r="M2488" s="54" t="s">
        <v>793</v>
      </c>
      <c r="N2488" s="55">
        <v>-0.67</v>
      </c>
      <c r="O2488" s="55">
        <v>0</v>
      </c>
      <c r="P2488" s="55">
        <v>0</v>
      </c>
      <c r="Q2488" s="55">
        <v>0</v>
      </c>
      <c r="R2488" s="55">
        <v>-0.67</v>
      </c>
      <c r="S2488" s="55">
        <v>0</v>
      </c>
      <c r="T2488" s="55">
        <v>-0.67</v>
      </c>
      <c r="U2488" s="55">
        <v>0</v>
      </c>
      <c r="V2488" s="55">
        <v>0</v>
      </c>
      <c r="W2488" s="55">
        <v>0</v>
      </c>
      <c r="X2488" s="55">
        <v>-0.67</v>
      </c>
      <c r="Y2488" s="55">
        <v>0</v>
      </c>
      <c r="Z2488" s="61">
        <f t="shared" si="130"/>
        <v>0</v>
      </c>
      <c r="AA2488" s="59" t="str">
        <f>HLOOKUP(F2488,'HY Financials'!$4:$4,1,0)</f>
        <v>HFT140</v>
      </c>
    </row>
    <row r="2489" spans="1:28">
      <c r="A2489" s="60" t="str">
        <f>IFERROR(VLOOKUP(J2489,'TB mapping'!A:D,4,0),0)</f>
        <v>Ignore</v>
      </c>
      <c r="B2489" s="60" t="str">
        <f>IFERROR(VLOOKUP(J2489,'TB mapping'!A:C,3,0),0)</f>
        <v>Ignore</v>
      </c>
      <c r="C2489" s="60" t="str">
        <f t="shared" si="128"/>
        <v>HFT140Ignore</v>
      </c>
      <c r="D2489" s="60" t="str">
        <f t="shared" si="129"/>
        <v>HFT140Ignore</v>
      </c>
      <c r="E2489" s="54" t="s">
        <v>790</v>
      </c>
      <c r="F2489" s="54" t="s">
        <v>1436</v>
      </c>
      <c r="G2489" s="54" t="s">
        <v>1438</v>
      </c>
      <c r="H2489" s="55">
        <v>303000</v>
      </c>
      <c r="I2489" s="54" t="s">
        <v>825</v>
      </c>
      <c r="J2489" s="55">
        <v>390445</v>
      </c>
      <c r="K2489" s="55">
        <v>0</v>
      </c>
      <c r="L2489" s="54" t="s">
        <v>881</v>
      </c>
      <c r="M2489" s="54" t="s">
        <v>793</v>
      </c>
      <c r="N2489" s="55">
        <v>-1.22</v>
      </c>
      <c r="O2489" s="55">
        <v>0</v>
      </c>
      <c r="P2489" s="55">
        <v>0</v>
      </c>
      <c r="Q2489" s="55">
        <v>0</v>
      </c>
      <c r="R2489" s="55">
        <v>-1.22</v>
      </c>
      <c r="S2489" s="55">
        <v>0</v>
      </c>
      <c r="T2489" s="55">
        <v>-1.22</v>
      </c>
      <c r="U2489" s="55">
        <v>0</v>
      </c>
      <c r="V2489" s="55">
        <v>0</v>
      </c>
      <c r="W2489" s="55">
        <v>0</v>
      </c>
      <c r="X2489" s="55">
        <v>-1.22</v>
      </c>
      <c r="Y2489" s="55">
        <v>0</v>
      </c>
      <c r="Z2489" s="61">
        <f t="shared" si="130"/>
        <v>0</v>
      </c>
      <c r="AA2489" s="59" t="str">
        <f>HLOOKUP(F2489,'HY Financials'!$4:$4,1,0)</f>
        <v>HFT140</v>
      </c>
    </row>
    <row r="2490" spans="1:28">
      <c r="A2490" s="60" t="str">
        <f>IFERROR(VLOOKUP(J2490,'TB mapping'!A:D,4,0),0)</f>
        <v>Ignore</v>
      </c>
      <c r="B2490" s="60" t="str">
        <f>IFERROR(VLOOKUP(J2490,'TB mapping'!A:C,3,0),0)</f>
        <v>Ignore</v>
      </c>
      <c r="C2490" s="60" t="str">
        <f t="shared" si="128"/>
        <v>HFT140Ignore</v>
      </c>
      <c r="D2490" s="60" t="str">
        <f t="shared" si="129"/>
        <v>HFT140Ignore</v>
      </c>
      <c r="E2490" s="54" t="s">
        <v>790</v>
      </c>
      <c r="F2490" s="54" t="s">
        <v>1436</v>
      </c>
      <c r="G2490" s="54" t="s">
        <v>1438</v>
      </c>
      <c r="H2490" s="55">
        <v>303000</v>
      </c>
      <c r="I2490" s="54" t="s">
        <v>825</v>
      </c>
      <c r="J2490" s="55">
        <v>390446</v>
      </c>
      <c r="K2490" s="55">
        <v>0</v>
      </c>
      <c r="L2490" s="54" t="s">
        <v>1066</v>
      </c>
      <c r="M2490" s="54" t="s">
        <v>793</v>
      </c>
      <c r="N2490" s="55">
        <v>0</v>
      </c>
      <c r="O2490" s="55">
        <v>1.22</v>
      </c>
      <c r="P2490" s="55">
        <v>0</v>
      </c>
      <c r="Q2490" s="55">
        <v>0</v>
      </c>
      <c r="R2490" s="55">
        <v>0</v>
      </c>
      <c r="S2490" s="55">
        <v>1.22</v>
      </c>
      <c r="T2490" s="55">
        <v>0</v>
      </c>
      <c r="U2490" s="55">
        <v>1.22</v>
      </c>
      <c r="V2490" s="55">
        <v>0</v>
      </c>
      <c r="W2490" s="55">
        <v>0</v>
      </c>
      <c r="X2490" s="55">
        <v>0</v>
      </c>
      <c r="Y2490" s="55">
        <v>1.22</v>
      </c>
      <c r="Z2490" s="61">
        <f t="shared" si="130"/>
        <v>0</v>
      </c>
      <c r="AA2490" s="59" t="str">
        <f>HLOOKUP(F2490,'HY Financials'!$4:$4,1,0)</f>
        <v>HFT140</v>
      </c>
    </row>
    <row r="2491" spans="1:28">
      <c r="A2491" s="60">
        <f>IFERROR(VLOOKUP(J2491,'TB mapping'!A:D,4,0),0)</f>
        <v>0</v>
      </c>
      <c r="B2491" s="60" t="str">
        <f>IFERROR(VLOOKUP(J2491,'TB mapping'!A:C,3,0),0)</f>
        <v>ignore</v>
      </c>
      <c r="C2491" s="60" t="str">
        <f t="shared" si="128"/>
        <v>HFT1400</v>
      </c>
      <c r="D2491" s="60" t="str">
        <f t="shared" si="129"/>
        <v>HFT140ignore</v>
      </c>
      <c r="E2491" s="54" t="s">
        <v>790</v>
      </c>
      <c r="F2491" s="54" t="s">
        <v>1436</v>
      </c>
      <c r="G2491" s="54" t="s">
        <v>1438</v>
      </c>
      <c r="H2491" s="55">
        <v>430000</v>
      </c>
      <c r="I2491" s="54" t="s">
        <v>831</v>
      </c>
      <c r="J2491" s="55">
        <v>432110</v>
      </c>
      <c r="K2491" s="55">
        <v>0</v>
      </c>
      <c r="L2491" s="54" t="s">
        <v>1155</v>
      </c>
      <c r="M2491" s="54" t="s">
        <v>793</v>
      </c>
      <c r="N2491" s="55">
        <v>0</v>
      </c>
      <c r="O2491" s="55">
        <v>12232.22</v>
      </c>
      <c r="P2491" s="55">
        <v>-12232.22</v>
      </c>
      <c r="Q2491" s="55">
        <v>0</v>
      </c>
      <c r="R2491" s="55">
        <v>0</v>
      </c>
      <c r="S2491" s="55">
        <v>0</v>
      </c>
      <c r="T2491" s="55">
        <v>0</v>
      </c>
      <c r="U2491" s="55">
        <v>12232.22</v>
      </c>
      <c r="V2491" s="55">
        <v>-12232.22</v>
      </c>
      <c r="W2491" s="55">
        <v>0</v>
      </c>
      <c r="X2491" s="55">
        <v>0</v>
      </c>
      <c r="Y2491" s="55">
        <v>0</v>
      </c>
      <c r="Z2491" s="61">
        <f t="shared" si="130"/>
        <v>-1.2232219999999999E-3</v>
      </c>
      <c r="AA2491" s="59" t="str">
        <f>HLOOKUP(F2491,'HY Financials'!$4:$4,1,0)</f>
        <v>HFT140</v>
      </c>
    </row>
    <row r="2492" spans="1:28">
      <c r="A2492" s="60">
        <f>IFERROR(VLOOKUP(J2492,'TB mapping'!A:D,4,0),0)</f>
        <v>0</v>
      </c>
      <c r="B2492" s="60" t="str">
        <f>IFERROR(VLOOKUP(J2492,'TB mapping'!A:C,3,0),0)</f>
        <v>ignore</v>
      </c>
      <c r="C2492" s="60" t="str">
        <f t="shared" si="128"/>
        <v>HFT1400</v>
      </c>
      <c r="D2492" s="60" t="str">
        <f t="shared" si="129"/>
        <v>HFT140ignore</v>
      </c>
      <c r="E2492" s="54" t="s">
        <v>790</v>
      </c>
      <c r="F2492" s="54" t="s">
        <v>1436</v>
      </c>
      <c r="G2492" s="54" t="s">
        <v>1438</v>
      </c>
      <c r="H2492" s="55">
        <v>430000</v>
      </c>
      <c r="I2492" s="54" t="s">
        <v>831</v>
      </c>
      <c r="J2492" s="55">
        <v>432120</v>
      </c>
      <c r="K2492" s="55">
        <v>0</v>
      </c>
      <c r="L2492" s="54" t="s">
        <v>832</v>
      </c>
      <c r="M2492" s="54" t="s">
        <v>793</v>
      </c>
      <c r="N2492" s="55">
        <v>0</v>
      </c>
      <c r="O2492" s="55">
        <v>4486082.5</v>
      </c>
      <c r="P2492" s="55">
        <v>-4092035.47</v>
      </c>
      <c r="Q2492" s="55">
        <v>0</v>
      </c>
      <c r="R2492" s="55">
        <v>0</v>
      </c>
      <c r="S2492" s="55">
        <v>394047.03</v>
      </c>
      <c r="T2492" s="55">
        <v>0</v>
      </c>
      <c r="U2492" s="55">
        <v>4486082.5</v>
      </c>
      <c r="V2492" s="55">
        <v>-4092035.47</v>
      </c>
      <c r="W2492" s="55">
        <v>0</v>
      </c>
      <c r="X2492" s="55">
        <v>0</v>
      </c>
      <c r="Y2492" s="55">
        <v>394047.03</v>
      </c>
      <c r="Z2492" s="61">
        <f t="shared" si="130"/>
        <v>-0.409203547</v>
      </c>
      <c r="AA2492" s="59" t="str">
        <f>HLOOKUP(F2492,'HY Financials'!$4:$4,1,0)</f>
        <v>HFT140</v>
      </c>
    </row>
    <row r="2493" spans="1:28">
      <c r="A2493" s="60">
        <f>IFERROR(VLOOKUP(J2493,'TB mapping'!A:D,4,0),0)</f>
        <v>0</v>
      </c>
      <c r="B2493" s="60" t="str">
        <f>IFERROR(VLOOKUP(J2493,'TB mapping'!A:C,3,0),0)</f>
        <v>ignore</v>
      </c>
      <c r="C2493" s="60" t="str">
        <f t="shared" si="128"/>
        <v>HFT1400</v>
      </c>
      <c r="D2493" s="60" t="str">
        <f t="shared" si="129"/>
        <v>HFT140ignore</v>
      </c>
      <c r="E2493" s="54" t="s">
        <v>790</v>
      </c>
      <c r="F2493" s="54" t="s">
        <v>1436</v>
      </c>
      <c r="G2493" s="54" t="s">
        <v>1438</v>
      </c>
      <c r="H2493" s="55">
        <v>430000</v>
      </c>
      <c r="I2493" s="54" t="s">
        <v>831</v>
      </c>
      <c r="J2493" s="55">
        <v>432135</v>
      </c>
      <c r="K2493" s="55">
        <v>0</v>
      </c>
      <c r="L2493" s="54" t="s">
        <v>936</v>
      </c>
      <c r="M2493" s="54" t="s">
        <v>793</v>
      </c>
      <c r="N2493" s="55">
        <v>-347235.92</v>
      </c>
      <c r="O2493" s="55">
        <v>0</v>
      </c>
      <c r="P2493" s="55">
        <v>-792042.3</v>
      </c>
      <c r="Q2493" s="55">
        <v>0</v>
      </c>
      <c r="R2493" s="55">
        <v>-1139278.22</v>
      </c>
      <c r="S2493" s="55">
        <v>0</v>
      </c>
      <c r="T2493" s="55">
        <v>-347235.92</v>
      </c>
      <c r="U2493" s="55">
        <v>0</v>
      </c>
      <c r="V2493" s="55">
        <v>-792042.3</v>
      </c>
      <c r="W2493" s="55">
        <v>0</v>
      </c>
      <c r="X2493" s="55">
        <v>-1139278.22</v>
      </c>
      <c r="Y2493" s="55">
        <v>0</v>
      </c>
      <c r="Z2493" s="61">
        <f t="shared" si="130"/>
        <v>-7.920423E-2</v>
      </c>
      <c r="AA2493" s="59" t="str">
        <f>HLOOKUP(F2493,'HY Financials'!$4:$4,1,0)</f>
        <v>HFT140</v>
      </c>
    </row>
    <row r="2494" spans="1:28">
      <c r="A2494" s="60">
        <f>IFERROR(VLOOKUP(J2494,'TB mapping'!A:D,4,0),0)</f>
        <v>0</v>
      </c>
      <c r="B2494" s="60" t="str">
        <f>IFERROR(VLOOKUP(J2494,'TB mapping'!A:C,3,0),0)</f>
        <v>ignore</v>
      </c>
      <c r="C2494" s="60" t="str">
        <f t="shared" si="128"/>
        <v>HFT1400</v>
      </c>
      <c r="D2494" s="60" t="str">
        <f t="shared" si="129"/>
        <v>HFT140ignore</v>
      </c>
      <c r="E2494" s="54" t="s">
        <v>790</v>
      </c>
      <c r="F2494" s="54" t="s">
        <v>1436</v>
      </c>
      <c r="G2494" s="54" t="s">
        <v>1438</v>
      </c>
      <c r="H2494" s="55">
        <v>430000</v>
      </c>
      <c r="I2494" s="54" t="s">
        <v>831</v>
      </c>
      <c r="J2494" s="55">
        <v>432145</v>
      </c>
      <c r="K2494" s="55">
        <v>0</v>
      </c>
      <c r="L2494" s="54" t="s">
        <v>874</v>
      </c>
      <c r="M2494" s="54" t="s">
        <v>793</v>
      </c>
      <c r="N2494" s="55">
        <v>0</v>
      </c>
      <c r="O2494" s="55">
        <v>2240740.56</v>
      </c>
      <c r="P2494" s="55">
        <v>-2160037.17</v>
      </c>
      <c r="Q2494" s="55">
        <v>0</v>
      </c>
      <c r="R2494" s="55">
        <v>0</v>
      </c>
      <c r="S2494" s="55">
        <v>80703.39</v>
      </c>
      <c r="T2494" s="55">
        <v>0</v>
      </c>
      <c r="U2494" s="55">
        <v>2240740.56</v>
      </c>
      <c r="V2494" s="55">
        <v>-2160037.17</v>
      </c>
      <c r="W2494" s="55">
        <v>0</v>
      </c>
      <c r="X2494" s="55">
        <v>0</v>
      </c>
      <c r="Y2494" s="55">
        <v>80703.39</v>
      </c>
      <c r="Z2494" s="61">
        <f t="shared" si="130"/>
        <v>-0.21600371699999998</v>
      </c>
      <c r="AA2494" s="59" t="str">
        <f>HLOOKUP(F2494,'HY Financials'!$4:$4,1,0)</f>
        <v>HFT140</v>
      </c>
      <c r="AB2494" s="59">
        <f t="shared" ref="AB2494:AB2499" si="131">SUMIF(AA:AA,AA2494,Z:Z)</f>
        <v>38.498797374000027</v>
      </c>
    </row>
    <row r="2495" spans="1:28">
      <c r="A2495" s="60">
        <f>IFERROR(VLOOKUP(J2495,'TB mapping'!A:D,4,0),0)</f>
        <v>0</v>
      </c>
      <c r="B2495" s="60">
        <f>IFERROR(VLOOKUP(J2495,'TB mapping'!A:C,3,0),0)</f>
        <v>5.2</v>
      </c>
      <c r="C2495" s="60" t="str">
        <f t="shared" si="128"/>
        <v>HFT1400</v>
      </c>
      <c r="D2495" s="60" t="str">
        <f t="shared" si="129"/>
        <v>HFT1405.2</v>
      </c>
      <c r="E2495" s="54" t="s">
        <v>790</v>
      </c>
      <c r="F2495" s="54" t="s">
        <v>1436</v>
      </c>
      <c r="G2495" s="54" t="s">
        <v>1438</v>
      </c>
      <c r="H2495" s="55">
        <v>450000</v>
      </c>
      <c r="I2495" s="54" t="s">
        <v>834</v>
      </c>
      <c r="J2495" s="55">
        <v>452110</v>
      </c>
      <c r="K2495" s="55">
        <v>0</v>
      </c>
      <c r="L2495" s="54" t="s">
        <v>1024</v>
      </c>
      <c r="M2495" s="54" t="s">
        <v>793</v>
      </c>
      <c r="N2495" s="55">
        <v>0</v>
      </c>
      <c r="O2495" s="55">
        <v>255968.44</v>
      </c>
      <c r="P2495" s="55">
        <v>0</v>
      </c>
      <c r="Q2495" s="55">
        <v>251772.22</v>
      </c>
      <c r="R2495" s="55">
        <v>0</v>
      </c>
      <c r="S2495" s="55">
        <v>507740.66</v>
      </c>
      <c r="T2495" s="55">
        <v>0</v>
      </c>
      <c r="U2495" s="55">
        <v>255968.44</v>
      </c>
      <c r="V2495" s="55">
        <v>0</v>
      </c>
      <c r="W2495" s="55">
        <v>251772.22</v>
      </c>
      <c r="X2495" s="55">
        <v>0</v>
      </c>
      <c r="Y2495" s="55">
        <v>507740.66</v>
      </c>
      <c r="Z2495" s="61">
        <f t="shared" si="130"/>
        <v>2.5177221999999999E-2</v>
      </c>
      <c r="AA2495" s="59" t="str">
        <f>HLOOKUP(F2495,'HY Financials'!$4:$4,1,0)</f>
        <v>HFT140</v>
      </c>
      <c r="AB2495" s="59">
        <f t="shared" si="131"/>
        <v>38.498797374000027</v>
      </c>
    </row>
    <row r="2496" spans="1:28">
      <c r="A2496" s="60">
        <f>IFERROR(VLOOKUP(J2496,'TB mapping'!A:D,4,0),0)</f>
        <v>0</v>
      </c>
      <c r="B2496" s="60">
        <f>IFERROR(VLOOKUP(J2496,'TB mapping'!A:C,3,0),0)</f>
        <v>5.2</v>
      </c>
      <c r="C2496" s="60" t="str">
        <f t="shared" si="128"/>
        <v>HFT1400</v>
      </c>
      <c r="D2496" s="60" t="str">
        <f t="shared" si="129"/>
        <v>HFT1405.2</v>
      </c>
      <c r="E2496" s="54" t="s">
        <v>790</v>
      </c>
      <c r="F2496" s="54" t="s">
        <v>1436</v>
      </c>
      <c r="G2496" s="54" t="s">
        <v>1438</v>
      </c>
      <c r="H2496" s="55">
        <v>450000</v>
      </c>
      <c r="I2496" s="54" t="s">
        <v>834</v>
      </c>
      <c r="J2496" s="55">
        <v>452120</v>
      </c>
      <c r="K2496" s="55">
        <v>0</v>
      </c>
      <c r="L2496" s="54" t="s">
        <v>835</v>
      </c>
      <c r="M2496" s="54" t="s">
        <v>793</v>
      </c>
      <c r="N2496" s="55">
        <v>0</v>
      </c>
      <c r="O2496" s="55">
        <v>10631581.34</v>
      </c>
      <c r="P2496" s="55">
        <v>0</v>
      </c>
      <c r="Q2496" s="55">
        <v>10099443.08</v>
      </c>
      <c r="R2496" s="55">
        <v>0</v>
      </c>
      <c r="S2496" s="55">
        <v>20731024.420000002</v>
      </c>
      <c r="T2496" s="55">
        <v>0</v>
      </c>
      <c r="U2496" s="55">
        <v>10631581.34</v>
      </c>
      <c r="V2496" s="55">
        <v>0</v>
      </c>
      <c r="W2496" s="55">
        <v>10099443.08</v>
      </c>
      <c r="X2496" s="55">
        <v>0</v>
      </c>
      <c r="Y2496" s="55">
        <v>20731024.420000002</v>
      </c>
      <c r="Z2496" s="61">
        <f t="shared" si="130"/>
        <v>1.0099443079999999</v>
      </c>
      <c r="AA2496" s="59" t="str">
        <f>HLOOKUP(F2496,'HY Financials'!$4:$4,1,0)</f>
        <v>HFT140</v>
      </c>
      <c r="AB2496" s="59">
        <f t="shared" si="131"/>
        <v>38.498797374000027</v>
      </c>
    </row>
    <row r="2497" spans="1:30">
      <c r="A2497" s="60">
        <f>IFERROR(VLOOKUP(J2497,'TB mapping'!A:D,4,0),0)</f>
        <v>0</v>
      </c>
      <c r="B2497" s="60">
        <f>IFERROR(VLOOKUP(J2497,'TB mapping'!A:C,3,0),0)</f>
        <v>5.2</v>
      </c>
      <c r="C2497" s="60" t="str">
        <f t="shared" si="128"/>
        <v>HFT1400</v>
      </c>
      <c r="D2497" s="60" t="str">
        <f t="shared" si="129"/>
        <v>HFT1405.2</v>
      </c>
      <c r="E2497" s="54" t="s">
        <v>790</v>
      </c>
      <c r="F2497" s="54" t="s">
        <v>1436</v>
      </c>
      <c r="G2497" s="54" t="s">
        <v>1438</v>
      </c>
      <c r="H2497" s="55">
        <v>450000</v>
      </c>
      <c r="I2497" s="54" t="s">
        <v>834</v>
      </c>
      <c r="J2497" s="55">
        <v>452135</v>
      </c>
      <c r="K2497" s="55">
        <v>0</v>
      </c>
      <c r="L2497" s="54" t="s">
        <v>938</v>
      </c>
      <c r="M2497" s="54" t="s">
        <v>793</v>
      </c>
      <c r="N2497" s="55">
        <v>0</v>
      </c>
      <c r="O2497" s="55">
        <v>1463539</v>
      </c>
      <c r="P2497" s="55">
        <v>0</v>
      </c>
      <c r="Q2497" s="55">
        <v>1463539</v>
      </c>
      <c r="R2497" s="55">
        <v>0</v>
      </c>
      <c r="S2497" s="55">
        <v>2927078</v>
      </c>
      <c r="T2497" s="55">
        <v>0</v>
      </c>
      <c r="U2497" s="55">
        <v>1463539</v>
      </c>
      <c r="V2497" s="55">
        <v>0</v>
      </c>
      <c r="W2497" s="55">
        <v>1463539</v>
      </c>
      <c r="X2497" s="55">
        <v>0</v>
      </c>
      <c r="Y2497" s="55">
        <v>2927078</v>
      </c>
      <c r="Z2497" s="61">
        <f t="shared" si="130"/>
        <v>0.14635390000000001</v>
      </c>
      <c r="AA2497" s="59" t="str">
        <f>HLOOKUP(F2497,'HY Financials'!$4:$4,1,0)</f>
        <v>HFT140</v>
      </c>
      <c r="AB2497" s="59">
        <f t="shared" si="131"/>
        <v>38.498797374000027</v>
      </c>
    </row>
    <row r="2498" spans="1:30">
      <c r="A2498" s="60">
        <f>IFERROR(VLOOKUP(J2498,'TB mapping'!A:D,4,0),0)</f>
        <v>0</v>
      </c>
      <c r="B2498" s="60">
        <f>IFERROR(VLOOKUP(J2498,'TB mapping'!A:C,3,0),0)</f>
        <v>5.2</v>
      </c>
      <c r="C2498" s="60" t="str">
        <f t="shared" si="128"/>
        <v>HFT1400</v>
      </c>
      <c r="D2498" s="60" t="str">
        <f t="shared" si="129"/>
        <v>HFT1405.2</v>
      </c>
      <c r="E2498" s="54" t="s">
        <v>790</v>
      </c>
      <c r="F2498" s="54" t="s">
        <v>1436</v>
      </c>
      <c r="G2498" s="54" t="s">
        <v>1438</v>
      </c>
      <c r="H2498" s="55">
        <v>450000</v>
      </c>
      <c r="I2498" s="54" t="s">
        <v>834</v>
      </c>
      <c r="J2498" s="55">
        <v>452145</v>
      </c>
      <c r="K2498" s="55">
        <v>0</v>
      </c>
      <c r="L2498" s="54" t="s">
        <v>876</v>
      </c>
      <c r="M2498" s="54" t="s">
        <v>793</v>
      </c>
      <c r="N2498" s="55">
        <v>0</v>
      </c>
      <c r="O2498" s="55">
        <v>5216588.3</v>
      </c>
      <c r="P2498" s="55">
        <v>0</v>
      </c>
      <c r="Q2498" s="55">
        <v>5188083.17</v>
      </c>
      <c r="R2498" s="55">
        <v>0</v>
      </c>
      <c r="S2498" s="55">
        <v>10404671.470000001</v>
      </c>
      <c r="T2498" s="55">
        <v>0</v>
      </c>
      <c r="U2498" s="55">
        <v>5216588.3</v>
      </c>
      <c r="V2498" s="55">
        <v>0</v>
      </c>
      <c r="W2498" s="55">
        <v>5188083.17</v>
      </c>
      <c r="X2498" s="55">
        <v>0</v>
      </c>
      <c r="Y2498" s="55">
        <v>10404671.470000001</v>
      </c>
      <c r="Z2498" s="61">
        <f t="shared" si="130"/>
        <v>0.51880831699999996</v>
      </c>
      <c r="AA2498" s="59" t="str">
        <f>HLOOKUP(F2498,'HY Financials'!$4:$4,1,0)</f>
        <v>HFT140</v>
      </c>
      <c r="AB2498" s="59">
        <f t="shared" si="131"/>
        <v>38.498797374000027</v>
      </c>
    </row>
    <row r="2499" spans="1:30">
      <c r="A2499" s="60">
        <f>IFERROR(VLOOKUP(J2499,'TB mapping'!A:D,4,0),0)</f>
        <v>0</v>
      </c>
      <c r="B2499" s="60">
        <f>IFERROR(VLOOKUP(J2499,'TB mapping'!A:C,3,0),0)</f>
        <v>5.2</v>
      </c>
      <c r="C2499" s="60" t="str">
        <f t="shared" si="128"/>
        <v>HFT1400</v>
      </c>
      <c r="D2499" s="60" t="str">
        <f t="shared" si="129"/>
        <v>HFT1405.2</v>
      </c>
      <c r="E2499" s="54" t="s">
        <v>790</v>
      </c>
      <c r="F2499" s="54" t="s">
        <v>1436</v>
      </c>
      <c r="G2499" s="54" t="s">
        <v>1438</v>
      </c>
      <c r="H2499" s="55">
        <v>450000</v>
      </c>
      <c r="I2499" s="54" t="s">
        <v>834</v>
      </c>
      <c r="J2499" s="55">
        <v>452229</v>
      </c>
      <c r="K2499" s="55">
        <v>0</v>
      </c>
      <c r="L2499" s="54" t="s">
        <v>837</v>
      </c>
      <c r="M2499" s="54" t="s">
        <v>793</v>
      </c>
      <c r="N2499" s="55">
        <v>-27.96</v>
      </c>
      <c r="O2499" s="55">
        <v>0</v>
      </c>
      <c r="P2499" s="55">
        <v>0</v>
      </c>
      <c r="Q2499" s="55">
        <v>100.91</v>
      </c>
      <c r="R2499" s="55">
        <v>0</v>
      </c>
      <c r="S2499" s="55">
        <v>72.95</v>
      </c>
      <c r="T2499" s="55">
        <v>-27.96</v>
      </c>
      <c r="U2499" s="55">
        <v>0</v>
      </c>
      <c r="V2499" s="55">
        <v>0</v>
      </c>
      <c r="W2499" s="55">
        <v>100.91</v>
      </c>
      <c r="X2499" s="55">
        <v>0</v>
      </c>
      <c r="Y2499" s="55">
        <v>72.95</v>
      </c>
      <c r="Z2499" s="61">
        <f t="shared" si="130"/>
        <v>1.0091E-5</v>
      </c>
      <c r="AA2499" s="59" t="str">
        <f>HLOOKUP(F2499,'HY Financials'!$4:$4,1,0)</f>
        <v>HFT140</v>
      </c>
      <c r="AB2499" s="59">
        <f t="shared" si="131"/>
        <v>38.498797374000027</v>
      </c>
    </row>
    <row r="2500" spans="1:30">
      <c r="A2500" s="60">
        <f>IFERROR(VLOOKUP(J2500,'TB mapping'!A:D,4,0),0)</f>
        <v>0</v>
      </c>
      <c r="B2500" s="60">
        <f>IFERROR(VLOOKUP(J2500,'TB mapping'!A:C,3,0),0)</f>
        <v>5.2</v>
      </c>
      <c r="C2500" s="60" t="str">
        <f t="shared" ref="C2500:C2563" si="132">F2500&amp;A2500</f>
        <v>HFT1400</v>
      </c>
      <c r="D2500" s="60" t="str">
        <f t="shared" ref="D2500:D2563" si="133">F2500&amp;B2500</f>
        <v>HFT1405.2</v>
      </c>
      <c r="E2500" s="54" t="s">
        <v>790</v>
      </c>
      <c r="F2500" s="54" t="s">
        <v>1436</v>
      </c>
      <c r="G2500" s="54" t="s">
        <v>1438</v>
      </c>
      <c r="H2500" s="55">
        <v>450000</v>
      </c>
      <c r="I2500" s="54" t="s">
        <v>834</v>
      </c>
      <c r="J2500" s="55">
        <v>452230</v>
      </c>
      <c r="K2500" s="55">
        <v>0</v>
      </c>
      <c r="L2500" s="54" t="s">
        <v>838</v>
      </c>
      <c r="M2500" s="54" t="s">
        <v>793</v>
      </c>
      <c r="N2500" s="55">
        <v>0</v>
      </c>
      <c r="O2500" s="55">
        <v>92478.71</v>
      </c>
      <c r="P2500" s="55">
        <v>0</v>
      </c>
      <c r="Q2500" s="55">
        <v>32221.87</v>
      </c>
      <c r="R2500" s="55">
        <v>0</v>
      </c>
      <c r="S2500" s="55">
        <v>124700.58</v>
      </c>
      <c r="T2500" s="55">
        <v>0</v>
      </c>
      <c r="U2500" s="55">
        <v>92478.71</v>
      </c>
      <c r="V2500" s="55">
        <v>0</v>
      </c>
      <c r="W2500" s="55">
        <v>32221.87</v>
      </c>
      <c r="X2500" s="55">
        <v>0</v>
      </c>
      <c r="Y2500" s="55">
        <v>124700.58</v>
      </c>
      <c r="Z2500" s="61">
        <f t="shared" ref="Z2500:Z2563" si="134">IF(I2500="Issue Capital",(X2500+Y2500)/10000000,(V2500+W2500)/10000000)</f>
        <v>3.2221870000000001E-3</v>
      </c>
      <c r="AA2500" s="59" t="str">
        <f>HLOOKUP(F2500,'HY Financials'!$4:$4,1,0)</f>
        <v>HFT140</v>
      </c>
    </row>
    <row r="2501" spans="1:30">
      <c r="A2501" s="60">
        <f>IFERROR(VLOOKUP(J2501,'TB mapping'!A:D,4,0),0)</f>
        <v>0</v>
      </c>
      <c r="B2501" s="60">
        <f>IFERROR(VLOOKUP(J2501,'TB mapping'!A:C,3,0),0)</f>
        <v>5.2</v>
      </c>
      <c r="C2501" s="60" t="str">
        <f t="shared" si="132"/>
        <v>HFT1400</v>
      </c>
      <c r="D2501" s="60" t="str">
        <f t="shared" si="133"/>
        <v>HFT1405.2</v>
      </c>
      <c r="E2501" s="54" t="s">
        <v>790</v>
      </c>
      <c r="F2501" s="54" t="s">
        <v>1436</v>
      </c>
      <c r="G2501" s="54" t="s">
        <v>1438</v>
      </c>
      <c r="H2501" s="55">
        <v>450000</v>
      </c>
      <c r="I2501" s="54" t="s">
        <v>834</v>
      </c>
      <c r="J2501" s="55">
        <v>452247</v>
      </c>
      <c r="K2501" s="55">
        <v>0</v>
      </c>
      <c r="L2501" s="54" t="s">
        <v>1346</v>
      </c>
      <c r="M2501" s="54" t="s">
        <v>793</v>
      </c>
      <c r="N2501" s="55">
        <v>0</v>
      </c>
      <c r="O2501" s="55">
        <v>36822.200000000004</v>
      </c>
      <c r="P2501" s="55">
        <v>0</v>
      </c>
      <c r="Q2501" s="55">
        <v>343388.74</v>
      </c>
      <c r="R2501" s="55">
        <v>0</v>
      </c>
      <c r="S2501" s="55">
        <v>380210.94</v>
      </c>
      <c r="T2501" s="55">
        <v>0</v>
      </c>
      <c r="U2501" s="55">
        <v>36822.200000000004</v>
      </c>
      <c r="V2501" s="55">
        <v>0</v>
      </c>
      <c r="W2501" s="55">
        <v>343388.74</v>
      </c>
      <c r="X2501" s="55">
        <v>0</v>
      </c>
      <c r="Y2501" s="55">
        <v>380210.94</v>
      </c>
      <c r="Z2501" s="61">
        <f t="shared" si="134"/>
        <v>3.4338873999999998E-2</v>
      </c>
      <c r="AA2501" s="59" t="str">
        <f>HLOOKUP(F2501,'HY Financials'!$4:$4,1,0)</f>
        <v>HFT140</v>
      </c>
    </row>
    <row r="2502" spans="1:30">
      <c r="A2502" s="60">
        <f>IFERROR(VLOOKUP(J2502,'TB mapping'!A:D,4,0),0)</f>
        <v>0</v>
      </c>
      <c r="B2502" s="60">
        <f>IFERROR(VLOOKUP(J2502,'TB mapping'!A:C,3,0),0)</f>
        <v>5.5</v>
      </c>
      <c r="C2502" s="60" t="str">
        <f t="shared" si="132"/>
        <v>HFT1400</v>
      </c>
      <c r="D2502" s="60" t="str">
        <f t="shared" si="133"/>
        <v>HFT1405.5</v>
      </c>
      <c r="E2502" s="54" t="s">
        <v>790</v>
      </c>
      <c r="F2502" s="54" t="s">
        <v>1436</v>
      </c>
      <c r="G2502" s="54" t="s">
        <v>1438</v>
      </c>
      <c r="H2502" s="55">
        <v>460000</v>
      </c>
      <c r="I2502" s="54" t="s">
        <v>839</v>
      </c>
      <c r="J2502" s="55">
        <v>460100</v>
      </c>
      <c r="K2502" s="55">
        <v>0</v>
      </c>
      <c r="L2502" s="54" t="s">
        <v>940</v>
      </c>
      <c r="M2502" s="54" t="s">
        <v>793</v>
      </c>
      <c r="N2502" s="55">
        <v>-0.01</v>
      </c>
      <c r="O2502" s="55">
        <v>0</v>
      </c>
      <c r="P2502" s="55">
        <v>0</v>
      </c>
      <c r="Q2502" s="55">
        <v>0</v>
      </c>
      <c r="R2502" s="55">
        <v>-0.01</v>
      </c>
      <c r="S2502" s="55">
        <v>0</v>
      </c>
      <c r="T2502" s="55">
        <v>-0.01</v>
      </c>
      <c r="U2502" s="55">
        <v>0</v>
      </c>
      <c r="V2502" s="55">
        <v>0</v>
      </c>
      <c r="W2502" s="55">
        <v>0</v>
      </c>
      <c r="X2502" s="55">
        <v>-0.01</v>
      </c>
      <c r="Y2502" s="55">
        <v>0</v>
      </c>
      <c r="Z2502" s="61">
        <f t="shared" si="134"/>
        <v>0</v>
      </c>
      <c r="AA2502" s="59" t="str">
        <f>HLOOKUP(F2502,'HY Financials'!$4:$4,1,0)</f>
        <v>HFT140</v>
      </c>
      <c r="AD2502" s="59">
        <f>+Z2502*10^7</f>
        <v>0</v>
      </c>
    </row>
    <row r="2503" spans="1:30">
      <c r="A2503" s="60">
        <f>IFERROR(VLOOKUP(J2503,'TB mapping'!A:D,4,0),0)</f>
        <v>0</v>
      </c>
      <c r="B2503" s="60">
        <f>IFERROR(VLOOKUP(J2503,'TB mapping'!A:C,3,0),0)</f>
        <v>5.5</v>
      </c>
      <c r="C2503" s="60" t="str">
        <f t="shared" si="132"/>
        <v>HFT1400</v>
      </c>
      <c r="D2503" s="60" t="str">
        <f t="shared" si="133"/>
        <v>HFT1405.5</v>
      </c>
      <c r="E2503" s="54" t="s">
        <v>790</v>
      </c>
      <c r="F2503" s="54" t="s">
        <v>1436</v>
      </c>
      <c r="G2503" s="54" t="s">
        <v>1438</v>
      </c>
      <c r="H2503" s="55">
        <v>460000</v>
      </c>
      <c r="I2503" s="54" t="s">
        <v>839</v>
      </c>
      <c r="J2503" s="55">
        <v>460106</v>
      </c>
      <c r="K2503" s="55">
        <v>0</v>
      </c>
      <c r="L2503" s="54" t="s">
        <v>840</v>
      </c>
      <c r="M2503" s="54" t="s">
        <v>793</v>
      </c>
      <c r="N2503" s="55">
        <v>-1.47</v>
      </c>
      <c r="O2503" s="55">
        <v>0</v>
      </c>
      <c r="P2503" s="55">
        <v>0</v>
      </c>
      <c r="Q2503" s="55">
        <v>0.65</v>
      </c>
      <c r="R2503" s="55">
        <v>-0.82</v>
      </c>
      <c r="S2503" s="55">
        <v>0</v>
      </c>
      <c r="T2503" s="55">
        <v>-1.47</v>
      </c>
      <c r="U2503" s="55">
        <v>0</v>
      </c>
      <c r="V2503" s="55">
        <v>0</v>
      </c>
      <c r="W2503" s="55">
        <v>0.65</v>
      </c>
      <c r="X2503" s="55">
        <v>-0.82</v>
      </c>
      <c r="Y2503" s="55">
        <v>0</v>
      </c>
      <c r="Z2503" s="61">
        <f t="shared" si="134"/>
        <v>6.5E-8</v>
      </c>
      <c r="AA2503" s="59" t="str">
        <f>HLOOKUP(F2503,'HY Financials'!$4:$4,1,0)</f>
        <v>HFT140</v>
      </c>
      <c r="AD2503" s="59">
        <f>+Z2503*10^7</f>
        <v>0.65</v>
      </c>
    </row>
    <row r="2504" spans="1:30">
      <c r="A2504" s="60">
        <f>IFERROR(VLOOKUP(J2504,'TB mapping'!A:D,4,0),0)</f>
        <v>0</v>
      </c>
      <c r="B2504" s="60">
        <f>IFERROR(VLOOKUP(J2504,'TB mapping'!A:C,3,0),0)</f>
        <v>5.5</v>
      </c>
      <c r="C2504" s="60" t="str">
        <f t="shared" si="132"/>
        <v>HFT1400</v>
      </c>
      <c r="D2504" s="60" t="str">
        <f t="shared" si="133"/>
        <v>HFT1405.5</v>
      </c>
      <c r="E2504" s="54" t="s">
        <v>790</v>
      </c>
      <c r="F2504" s="54" t="s">
        <v>1436</v>
      </c>
      <c r="G2504" s="54" t="s">
        <v>1438</v>
      </c>
      <c r="H2504" s="55">
        <v>460000</v>
      </c>
      <c r="I2504" s="54" t="s">
        <v>839</v>
      </c>
      <c r="J2504" s="55">
        <v>460108</v>
      </c>
      <c r="K2504" s="55">
        <v>0</v>
      </c>
      <c r="L2504" s="54" t="s">
        <v>841</v>
      </c>
      <c r="M2504" s="54" t="s">
        <v>793</v>
      </c>
      <c r="N2504" s="55">
        <v>0</v>
      </c>
      <c r="O2504" s="55">
        <v>1.47</v>
      </c>
      <c r="P2504" s="55">
        <v>-0.65</v>
      </c>
      <c r="Q2504" s="55">
        <v>0</v>
      </c>
      <c r="R2504" s="55">
        <v>0</v>
      </c>
      <c r="S2504" s="55">
        <v>0.82</v>
      </c>
      <c r="T2504" s="55">
        <v>0</v>
      </c>
      <c r="U2504" s="55">
        <v>1.47</v>
      </c>
      <c r="V2504" s="55">
        <v>-0.65</v>
      </c>
      <c r="W2504" s="55">
        <v>0</v>
      </c>
      <c r="X2504" s="55">
        <v>0</v>
      </c>
      <c r="Y2504" s="55">
        <v>0.82</v>
      </c>
      <c r="Z2504" s="61">
        <f t="shared" si="134"/>
        <v>-6.5E-8</v>
      </c>
      <c r="AA2504" s="59" t="str">
        <f>HLOOKUP(F2504,'HY Financials'!$4:$4,1,0)</f>
        <v>HFT140</v>
      </c>
      <c r="AD2504" s="59">
        <f>+Z2504*10^7</f>
        <v>-0.65</v>
      </c>
    </row>
    <row r="2505" spans="1:30">
      <c r="A2505" s="60">
        <f>IFERROR(VLOOKUP(J2505,'TB mapping'!A:D,4,0),0)</f>
        <v>0</v>
      </c>
      <c r="B2505" s="60">
        <f>IFERROR(VLOOKUP(J2505,'TB mapping'!A:C,3,0),0)</f>
        <v>5.5</v>
      </c>
      <c r="C2505" s="60" t="str">
        <f t="shared" si="132"/>
        <v>HFT1400</v>
      </c>
      <c r="D2505" s="60" t="str">
        <f t="shared" si="133"/>
        <v>HFT1405.5</v>
      </c>
      <c r="E2505" s="54" t="s">
        <v>790</v>
      </c>
      <c r="F2505" s="54" t="s">
        <v>1436</v>
      </c>
      <c r="G2505" s="54" t="s">
        <v>1438</v>
      </c>
      <c r="H2505" s="55">
        <v>460000</v>
      </c>
      <c r="I2505" s="54" t="s">
        <v>839</v>
      </c>
      <c r="J2505" s="55">
        <v>460143</v>
      </c>
      <c r="K2505" s="55">
        <v>0</v>
      </c>
      <c r="L2505" s="54" t="s">
        <v>1002</v>
      </c>
      <c r="M2505" s="54" t="s">
        <v>793</v>
      </c>
      <c r="N2505" s="55">
        <v>-1.76</v>
      </c>
      <c r="O2505" s="55">
        <v>0</v>
      </c>
      <c r="P2505" s="55">
        <v>-0.19</v>
      </c>
      <c r="Q2505" s="55">
        <v>0</v>
      </c>
      <c r="R2505" s="55">
        <v>-1.95</v>
      </c>
      <c r="S2505" s="55">
        <v>0</v>
      </c>
      <c r="T2505" s="55">
        <v>-1.76</v>
      </c>
      <c r="U2505" s="55">
        <v>0</v>
      </c>
      <c r="V2505" s="55">
        <v>-0.19</v>
      </c>
      <c r="W2505" s="55">
        <v>0</v>
      </c>
      <c r="X2505" s="55">
        <v>-1.95</v>
      </c>
      <c r="Y2505" s="55">
        <v>0</v>
      </c>
      <c r="Z2505" s="61">
        <f t="shared" si="134"/>
        <v>-1.9000000000000001E-8</v>
      </c>
      <c r="AA2505" s="59" t="str">
        <f>HLOOKUP(F2505,'HY Financials'!$4:$4,1,0)</f>
        <v>HFT140</v>
      </c>
      <c r="AD2505" s="59">
        <f>+Z2505*10^7</f>
        <v>-0.19</v>
      </c>
    </row>
    <row r="2506" spans="1:30">
      <c r="A2506" s="60">
        <f>IFERROR(VLOOKUP(J2506,'TB mapping'!A:D,4,0),0)</f>
        <v>0</v>
      </c>
      <c r="B2506" s="60">
        <f>IFERROR(VLOOKUP(J2506,'TB mapping'!A:C,3,0),0)</f>
        <v>5.5</v>
      </c>
      <c r="C2506" s="60" t="str">
        <f t="shared" si="132"/>
        <v>HFT1400</v>
      </c>
      <c r="D2506" s="60" t="str">
        <f t="shared" si="133"/>
        <v>HFT1405.5</v>
      </c>
      <c r="E2506" s="54" t="s">
        <v>790</v>
      </c>
      <c r="F2506" s="54" t="s">
        <v>1436</v>
      </c>
      <c r="G2506" s="54" t="s">
        <v>1438</v>
      </c>
      <c r="H2506" s="55">
        <v>460000</v>
      </c>
      <c r="I2506" s="54" t="s">
        <v>839</v>
      </c>
      <c r="J2506" s="55">
        <v>460144</v>
      </c>
      <c r="K2506" s="55">
        <v>0</v>
      </c>
      <c r="L2506" s="54" t="s">
        <v>1067</v>
      </c>
      <c r="M2506" s="54" t="s">
        <v>793</v>
      </c>
      <c r="N2506" s="55">
        <v>0</v>
      </c>
      <c r="O2506" s="55">
        <v>1.77</v>
      </c>
      <c r="P2506" s="55">
        <v>0</v>
      </c>
      <c r="Q2506" s="55">
        <v>0.19</v>
      </c>
      <c r="R2506" s="55">
        <v>0</v>
      </c>
      <c r="S2506" s="55">
        <v>1.96</v>
      </c>
      <c r="T2506" s="55">
        <v>0</v>
      </c>
      <c r="U2506" s="55">
        <v>1.77</v>
      </c>
      <c r="V2506" s="55">
        <v>0</v>
      </c>
      <c r="W2506" s="55">
        <v>0.19</v>
      </c>
      <c r="X2506" s="55">
        <v>0</v>
      </c>
      <c r="Y2506" s="55">
        <v>1.96</v>
      </c>
      <c r="Z2506" s="61">
        <f t="shared" si="134"/>
        <v>1.9000000000000001E-8</v>
      </c>
      <c r="AA2506" s="59" t="str">
        <f>HLOOKUP(F2506,'HY Financials'!$4:$4,1,0)</f>
        <v>HFT140</v>
      </c>
      <c r="AD2506" s="59">
        <f>+Z2506*10^7</f>
        <v>0.19</v>
      </c>
    </row>
    <row r="2507" spans="1:30">
      <c r="A2507" s="60">
        <f>IFERROR(VLOOKUP(J2507,'TB mapping'!A:D,4,0),0)</f>
        <v>0</v>
      </c>
      <c r="B2507" s="60">
        <f>IFERROR(VLOOKUP(J2507,'TB mapping'!A:C,3,0),0)</f>
        <v>5.3</v>
      </c>
      <c r="C2507" s="60" t="str">
        <f t="shared" si="132"/>
        <v>HFT1400</v>
      </c>
      <c r="D2507" s="60" t="str">
        <f t="shared" si="133"/>
        <v>HFT1405.3</v>
      </c>
      <c r="E2507" s="54" t="s">
        <v>790</v>
      </c>
      <c r="F2507" s="54" t="s">
        <v>1436</v>
      </c>
      <c r="G2507" s="54" t="s">
        <v>1438</v>
      </c>
      <c r="H2507" s="55">
        <v>510000</v>
      </c>
      <c r="I2507" s="54" t="s">
        <v>842</v>
      </c>
      <c r="J2507" s="55">
        <v>512120</v>
      </c>
      <c r="K2507" s="55">
        <v>0</v>
      </c>
      <c r="L2507" s="54" t="s">
        <v>843</v>
      </c>
      <c r="M2507" s="54" t="s">
        <v>793</v>
      </c>
      <c r="N2507" s="55">
        <v>0</v>
      </c>
      <c r="O2507" s="55">
        <v>0</v>
      </c>
      <c r="P2507" s="55">
        <v>-765084.09</v>
      </c>
      <c r="Q2507" s="55">
        <v>0</v>
      </c>
      <c r="R2507" s="55">
        <v>-765084.09</v>
      </c>
      <c r="S2507" s="55">
        <v>0</v>
      </c>
      <c r="T2507" s="55">
        <v>0</v>
      </c>
      <c r="U2507" s="55">
        <v>0</v>
      </c>
      <c r="V2507" s="55">
        <v>-765084.09</v>
      </c>
      <c r="W2507" s="55">
        <v>0</v>
      </c>
      <c r="X2507" s="55">
        <v>-765084.09</v>
      </c>
      <c r="Y2507" s="55">
        <v>0</v>
      </c>
      <c r="Z2507" s="61">
        <f t="shared" si="134"/>
        <v>-7.6508408999999999E-2</v>
      </c>
      <c r="AA2507" s="59" t="str">
        <f>HLOOKUP(F2507,'HY Financials'!$4:$4,1,0)</f>
        <v>HFT140</v>
      </c>
    </row>
    <row r="2508" spans="1:30">
      <c r="A2508" s="60">
        <f>IFERROR(VLOOKUP(J2508,'TB mapping'!A:D,4,0),0)</f>
        <v>0</v>
      </c>
      <c r="B2508" s="60">
        <f>IFERROR(VLOOKUP(J2508,'TB mapping'!A:C,3,0),0)</f>
        <v>5.3</v>
      </c>
      <c r="C2508" s="60" t="str">
        <f t="shared" si="132"/>
        <v>HFT1400</v>
      </c>
      <c r="D2508" s="60" t="str">
        <f t="shared" si="133"/>
        <v>HFT1405.3</v>
      </c>
      <c r="E2508" s="54" t="s">
        <v>790</v>
      </c>
      <c r="F2508" s="54" t="s">
        <v>1436</v>
      </c>
      <c r="G2508" s="54" t="s">
        <v>1438</v>
      </c>
      <c r="H2508" s="55">
        <v>510000</v>
      </c>
      <c r="I2508" s="54" t="s">
        <v>842</v>
      </c>
      <c r="J2508" s="55">
        <v>512247</v>
      </c>
      <c r="K2508" s="55">
        <v>0</v>
      </c>
      <c r="L2508" s="54" t="s">
        <v>1348</v>
      </c>
      <c r="M2508" s="54" t="s">
        <v>793</v>
      </c>
      <c r="N2508" s="55">
        <v>0</v>
      </c>
      <c r="O2508" s="55">
        <v>1.68</v>
      </c>
      <c r="P2508" s="55">
        <v>-9.1</v>
      </c>
      <c r="Q2508" s="55">
        <v>0</v>
      </c>
      <c r="R2508" s="55">
        <v>-7.42</v>
      </c>
      <c r="S2508" s="55">
        <v>0</v>
      </c>
      <c r="T2508" s="55">
        <v>0</v>
      </c>
      <c r="U2508" s="55">
        <v>1.68</v>
      </c>
      <c r="V2508" s="55">
        <v>-9.1</v>
      </c>
      <c r="W2508" s="55">
        <v>0</v>
      </c>
      <c r="X2508" s="55">
        <v>-7.42</v>
      </c>
      <c r="Y2508" s="55">
        <v>0</v>
      </c>
      <c r="Z2508" s="61">
        <f t="shared" si="134"/>
        <v>-9.0999999999999997E-7</v>
      </c>
      <c r="AA2508" s="59" t="str">
        <f>HLOOKUP(F2508,'HY Financials'!$4:$4,1,0)</f>
        <v>HFT140</v>
      </c>
    </row>
    <row r="2509" spans="1:30">
      <c r="A2509" s="60">
        <f>IFERROR(VLOOKUP(J2509,'TB mapping'!A:D,4,0),0)</f>
        <v>0</v>
      </c>
      <c r="B2509" s="60">
        <f>IFERROR(VLOOKUP(J2509,'TB mapping'!A:C,3,0),0)</f>
        <v>6.4</v>
      </c>
      <c r="C2509" s="60" t="str">
        <f t="shared" si="132"/>
        <v>HFT1400</v>
      </c>
      <c r="D2509" s="60" t="str">
        <f t="shared" si="133"/>
        <v>HFT1406.4</v>
      </c>
      <c r="E2509" s="54" t="s">
        <v>790</v>
      </c>
      <c r="F2509" s="54" t="s">
        <v>1436</v>
      </c>
      <c r="G2509" s="54" t="s">
        <v>1438</v>
      </c>
      <c r="H2509" s="55">
        <v>550000</v>
      </c>
      <c r="I2509" s="54" t="s">
        <v>846</v>
      </c>
      <c r="J2509" s="392">
        <v>553107</v>
      </c>
      <c r="K2509" s="55">
        <v>0</v>
      </c>
      <c r="L2509" s="54" t="s">
        <v>847</v>
      </c>
      <c r="M2509" s="54" t="s">
        <v>793</v>
      </c>
      <c r="N2509" s="55">
        <v>-4675</v>
      </c>
      <c r="O2509" s="55">
        <v>0</v>
      </c>
      <c r="P2509" s="55">
        <v>-12435</v>
      </c>
      <c r="Q2509" s="55">
        <v>0</v>
      </c>
      <c r="R2509" s="55">
        <v>-17110</v>
      </c>
      <c r="S2509" s="55">
        <v>0</v>
      </c>
      <c r="T2509" s="55">
        <v>-4675</v>
      </c>
      <c r="U2509" s="55">
        <v>0</v>
      </c>
      <c r="V2509" s="55">
        <v>-12435</v>
      </c>
      <c r="W2509" s="55">
        <v>0</v>
      </c>
      <c r="X2509" s="55">
        <v>-17110</v>
      </c>
      <c r="Y2509" s="55">
        <v>0</v>
      </c>
      <c r="Z2509" s="61">
        <f t="shared" si="134"/>
        <v>-1.2435E-3</v>
      </c>
      <c r="AA2509" s="59" t="str">
        <f>HLOOKUP(F2509,'HY Financials'!$4:$4,1,0)</f>
        <v>HFT140</v>
      </c>
    </row>
    <row r="2510" spans="1:30">
      <c r="A2510" s="60">
        <f>IFERROR(VLOOKUP(J2510,'TB mapping'!A:D,4,0),0)</f>
        <v>0</v>
      </c>
      <c r="B2510" s="60">
        <f>IFERROR(VLOOKUP(J2510,'TB mapping'!A:C,3,0),0)</f>
        <v>6.4</v>
      </c>
      <c r="C2510" s="60" t="str">
        <f t="shared" si="132"/>
        <v>HFT1400</v>
      </c>
      <c r="D2510" s="60" t="str">
        <f t="shared" si="133"/>
        <v>HFT1406.4</v>
      </c>
      <c r="E2510" s="54" t="s">
        <v>790</v>
      </c>
      <c r="F2510" s="54" t="s">
        <v>1436</v>
      </c>
      <c r="G2510" s="54" t="s">
        <v>1438</v>
      </c>
      <c r="H2510" s="55">
        <v>550000</v>
      </c>
      <c r="I2510" s="54" t="s">
        <v>846</v>
      </c>
      <c r="J2510" s="392">
        <v>553117</v>
      </c>
      <c r="K2510" s="55">
        <v>0</v>
      </c>
      <c r="L2510" s="54" t="s">
        <v>848</v>
      </c>
      <c r="M2510" s="54" t="s">
        <v>793</v>
      </c>
      <c r="N2510" s="55">
        <v>-693.72</v>
      </c>
      <c r="O2510" s="55">
        <v>0</v>
      </c>
      <c r="P2510" s="55">
        <v>-743.76</v>
      </c>
      <c r="Q2510" s="55">
        <v>0</v>
      </c>
      <c r="R2510" s="55">
        <v>-1437.48</v>
      </c>
      <c r="S2510" s="55">
        <v>0</v>
      </c>
      <c r="T2510" s="55">
        <v>-693.72</v>
      </c>
      <c r="U2510" s="55">
        <v>0</v>
      </c>
      <c r="V2510" s="55">
        <v>-743.76</v>
      </c>
      <c r="W2510" s="55">
        <v>0</v>
      </c>
      <c r="X2510" s="55">
        <v>-1437.48</v>
      </c>
      <c r="Y2510" s="55">
        <v>0</v>
      </c>
      <c r="Z2510" s="61">
        <f t="shared" si="134"/>
        <v>-7.4375999999999994E-5</v>
      </c>
      <c r="AA2510" s="59" t="str">
        <f>HLOOKUP(F2510,'HY Financials'!$4:$4,1,0)</f>
        <v>HFT140</v>
      </c>
    </row>
    <row r="2511" spans="1:30">
      <c r="A2511" s="60">
        <f>IFERROR(VLOOKUP(J2511,'TB mapping'!A:D,4,0),0)</f>
        <v>0</v>
      </c>
      <c r="B2511" s="60">
        <f>IFERROR(VLOOKUP(J2511,'TB mapping'!A:C,3,0),0)</f>
        <v>6.4</v>
      </c>
      <c r="C2511" s="60" t="str">
        <f t="shared" si="132"/>
        <v>HFT1400</v>
      </c>
      <c r="D2511" s="60" t="str">
        <f t="shared" si="133"/>
        <v>HFT1406.4</v>
      </c>
      <c r="E2511" s="54" t="s">
        <v>790</v>
      </c>
      <c r="F2511" s="54" t="s">
        <v>1436</v>
      </c>
      <c r="G2511" s="54" t="s">
        <v>1438</v>
      </c>
      <c r="H2511" s="55">
        <v>550000</v>
      </c>
      <c r="I2511" s="54" t="s">
        <v>846</v>
      </c>
      <c r="J2511" s="392">
        <v>553129</v>
      </c>
      <c r="K2511" s="55">
        <v>0</v>
      </c>
      <c r="L2511" s="54" t="s">
        <v>849</v>
      </c>
      <c r="M2511" s="54" t="s">
        <v>793</v>
      </c>
      <c r="N2511" s="55">
        <v>-21180.49</v>
      </c>
      <c r="O2511" s="55">
        <v>0</v>
      </c>
      <c r="P2511" s="55">
        <v>-25705.69</v>
      </c>
      <c r="Q2511" s="55">
        <v>0</v>
      </c>
      <c r="R2511" s="55">
        <v>-46886.18</v>
      </c>
      <c r="S2511" s="55">
        <v>0</v>
      </c>
      <c r="T2511" s="55">
        <v>-21180.49</v>
      </c>
      <c r="U2511" s="55">
        <v>0</v>
      </c>
      <c r="V2511" s="55">
        <v>-25705.69</v>
      </c>
      <c r="W2511" s="55">
        <v>0</v>
      </c>
      <c r="X2511" s="55">
        <v>-46886.18</v>
      </c>
      <c r="Y2511" s="55">
        <v>0</v>
      </c>
      <c r="Z2511" s="61">
        <f t="shared" si="134"/>
        <v>-2.570569E-3</v>
      </c>
      <c r="AA2511" s="59" t="str">
        <f>HLOOKUP(F2511,'HY Financials'!$4:$4,1,0)</f>
        <v>HFT140</v>
      </c>
    </row>
    <row r="2512" spans="1:30">
      <c r="A2512" s="60">
        <f>IFERROR(VLOOKUP(J2512,'TB mapping'!A:D,4,0),0)</f>
        <v>0</v>
      </c>
      <c r="B2512" s="60">
        <f>IFERROR(VLOOKUP(J2512,'TB mapping'!A:C,3,0),0)</f>
        <v>6.4</v>
      </c>
      <c r="C2512" s="60" t="str">
        <f t="shared" si="132"/>
        <v>HFT1400</v>
      </c>
      <c r="D2512" s="60" t="str">
        <f t="shared" si="133"/>
        <v>HFT1406.4</v>
      </c>
      <c r="E2512" s="54" t="s">
        <v>790</v>
      </c>
      <c r="F2512" s="54" t="s">
        <v>1436</v>
      </c>
      <c r="G2512" s="54" t="s">
        <v>1438</v>
      </c>
      <c r="H2512" s="55">
        <v>550000</v>
      </c>
      <c r="I2512" s="54" t="s">
        <v>846</v>
      </c>
      <c r="J2512" s="392">
        <v>553171</v>
      </c>
      <c r="K2512" s="55">
        <v>0</v>
      </c>
      <c r="L2512" s="54" t="s">
        <v>850</v>
      </c>
      <c r="M2512" s="54" t="s">
        <v>793</v>
      </c>
      <c r="N2512" s="55">
        <v>-46671.93</v>
      </c>
      <c r="O2512" s="55">
        <v>0</v>
      </c>
      <c r="P2512" s="55">
        <v>-47325.599999999999</v>
      </c>
      <c r="Q2512" s="55">
        <v>0</v>
      </c>
      <c r="R2512" s="55">
        <v>-93997.53</v>
      </c>
      <c r="S2512" s="55">
        <v>0</v>
      </c>
      <c r="T2512" s="55">
        <v>-46671.93</v>
      </c>
      <c r="U2512" s="55">
        <v>0</v>
      </c>
      <c r="V2512" s="55">
        <v>-47325.599999999999</v>
      </c>
      <c r="W2512" s="55">
        <v>0</v>
      </c>
      <c r="X2512" s="55">
        <v>-93997.53</v>
      </c>
      <c r="Y2512" s="55">
        <v>0</v>
      </c>
      <c r="Z2512" s="61">
        <f t="shared" si="134"/>
        <v>-4.7325600000000002E-3</v>
      </c>
      <c r="AA2512" s="59" t="str">
        <f>HLOOKUP(F2512,'HY Financials'!$4:$4,1,0)</f>
        <v>HFT140</v>
      </c>
    </row>
    <row r="2513" spans="1:27">
      <c r="A2513" s="60">
        <f>IFERROR(VLOOKUP(J2513,'TB mapping'!A:D,4,0),0)</f>
        <v>0</v>
      </c>
      <c r="B2513" s="60">
        <f>IFERROR(VLOOKUP(J2513,'TB mapping'!A:C,3,0),0)</f>
        <v>6.4</v>
      </c>
      <c r="C2513" s="60" t="str">
        <f t="shared" si="132"/>
        <v>HFT1400</v>
      </c>
      <c r="D2513" s="60" t="str">
        <f t="shared" si="133"/>
        <v>HFT1406.4</v>
      </c>
      <c r="E2513" s="54" t="s">
        <v>790</v>
      </c>
      <c r="F2513" s="54" t="s">
        <v>1436</v>
      </c>
      <c r="G2513" s="54" t="s">
        <v>1438</v>
      </c>
      <c r="H2513" s="55">
        <v>550000</v>
      </c>
      <c r="I2513" s="54" t="s">
        <v>846</v>
      </c>
      <c r="J2513" s="392">
        <v>553176</v>
      </c>
      <c r="K2513" s="55">
        <v>0</v>
      </c>
      <c r="L2513" s="54" t="s">
        <v>1486</v>
      </c>
      <c r="M2513" s="54" t="s">
        <v>793</v>
      </c>
      <c r="N2513" s="55">
        <v>-1265.3399999999999</v>
      </c>
      <c r="O2513" s="55">
        <v>0</v>
      </c>
      <c r="P2513" s="55">
        <v>-1644.48</v>
      </c>
      <c r="Q2513" s="55">
        <v>0</v>
      </c>
      <c r="R2513" s="55">
        <v>-2909.82</v>
      </c>
      <c r="S2513" s="55">
        <v>0</v>
      </c>
      <c r="T2513" s="55">
        <v>-1265.3399999999999</v>
      </c>
      <c r="U2513" s="55">
        <v>0</v>
      </c>
      <c r="V2513" s="55">
        <v>-1644.48</v>
      </c>
      <c r="W2513" s="55">
        <v>0</v>
      </c>
      <c r="X2513" s="55">
        <v>-2909.82</v>
      </c>
      <c r="Y2513" s="55">
        <v>0</v>
      </c>
      <c r="Z2513" s="61">
        <f t="shared" si="134"/>
        <v>-1.6444800000000001E-4</v>
      </c>
      <c r="AA2513" s="59" t="str">
        <f>HLOOKUP(F2513,'HY Financials'!$4:$4,1,0)</f>
        <v>HFT140</v>
      </c>
    </row>
    <row r="2514" spans="1:27">
      <c r="A2514" s="60">
        <f>IFERROR(VLOOKUP(J2514,'TB mapping'!A:D,4,0),0)</f>
        <v>0</v>
      </c>
      <c r="B2514" s="60">
        <f>IFERROR(VLOOKUP(J2514,'TB mapping'!A:C,3,0),0)</f>
        <v>6.4</v>
      </c>
      <c r="C2514" s="60" t="str">
        <f t="shared" si="132"/>
        <v>HFT1400</v>
      </c>
      <c r="D2514" s="60" t="str">
        <f t="shared" si="133"/>
        <v>HFT1406.4</v>
      </c>
      <c r="E2514" s="54" t="s">
        <v>790</v>
      </c>
      <c r="F2514" s="54" t="s">
        <v>1436</v>
      </c>
      <c r="G2514" s="54" t="s">
        <v>1438</v>
      </c>
      <c r="H2514" s="55">
        <v>550000</v>
      </c>
      <c r="I2514" s="54" t="s">
        <v>846</v>
      </c>
      <c r="J2514" s="392">
        <v>553190</v>
      </c>
      <c r="K2514" s="55">
        <v>0</v>
      </c>
      <c r="L2514" s="54" t="s">
        <v>852</v>
      </c>
      <c r="M2514" s="54" t="s">
        <v>793</v>
      </c>
      <c r="N2514" s="55">
        <v>-62773.89</v>
      </c>
      <c r="O2514" s="55">
        <v>0</v>
      </c>
      <c r="P2514" s="55">
        <v>-51219.15</v>
      </c>
      <c r="Q2514" s="55">
        <v>0</v>
      </c>
      <c r="R2514" s="55">
        <v>-113993.04</v>
      </c>
      <c r="S2514" s="55">
        <v>0</v>
      </c>
      <c r="T2514" s="55">
        <v>-62773.89</v>
      </c>
      <c r="U2514" s="55">
        <v>0</v>
      </c>
      <c r="V2514" s="55">
        <v>-51219.15</v>
      </c>
      <c r="W2514" s="55">
        <v>0</v>
      </c>
      <c r="X2514" s="55">
        <v>-113993.04</v>
      </c>
      <c r="Y2514" s="55">
        <v>0</v>
      </c>
      <c r="Z2514" s="61">
        <f t="shared" si="134"/>
        <v>-5.1219150000000003E-3</v>
      </c>
      <c r="AA2514" s="59" t="str">
        <f>HLOOKUP(F2514,'HY Financials'!$4:$4,1,0)</f>
        <v>HFT140</v>
      </c>
    </row>
    <row r="2515" spans="1:27">
      <c r="A2515" s="60">
        <f>IFERROR(VLOOKUP(J2515,'TB mapping'!A:D,4,0),0)</f>
        <v>6.1</v>
      </c>
      <c r="B2515" s="60">
        <f>IFERROR(VLOOKUP(J2515,'TB mapping'!A:C,3,0),0)</f>
        <v>6.4</v>
      </c>
      <c r="C2515" s="60" t="str">
        <f t="shared" si="132"/>
        <v>HFT1406.1</v>
      </c>
      <c r="D2515" s="60" t="str">
        <f t="shared" si="133"/>
        <v>HFT1406.4</v>
      </c>
      <c r="E2515" s="54" t="s">
        <v>790</v>
      </c>
      <c r="F2515" s="54" t="s">
        <v>1436</v>
      </c>
      <c r="G2515" s="54" t="s">
        <v>1438</v>
      </c>
      <c r="H2515" s="55">
        <v>550000</v>
      </c>
      <c r="I2515" s="54" t="s">
        <v>846</v>
      </c>
      <c r="J2515" s="392">
        <v>553202</v>
      </c>
      <c r="K2515" s="55">
        <v>0</v>
      </c>
      <c r="L2515" s="54" t="s">
        <v>853</v>
      </c>
      <c r="M2515" s="54" t="s">
        <v>793</v>
      </c>
      <c r="N2515" s="55">
        <v>-292996.31</v>
      </c>
      <c r="O2515" s="55">
        <v>0</v>
      </c>
      <c r="P2515" s="55">
        <v>-297014.61</v>
      </c>
      <c r="Q2515" s="55">
        <v>0</v>
      </c>
      <c r="R2515" s="55">
        <v>-590010.92000000004</v>
      </c>
      <c r="S2515" s="55">
        <v>0</v>
      </c>
      <c r="T2515" s="55">
        <v>-292996.31</v>
      </c>
      <c r="U2515" s="55">
        <v>0</v>
      </c>
      <c r="V2515" s="55">
        <v>-297014.61</v>
      </c>
      <c r="W2515" s="55">
        <v>0</v>
      </c>
      <c r="X2515" s="55">
        <v>-590010.92000000004</v>
      </c>
      <c r="Y2515" s="55">
        <v>0</v>
      </c>
      <c r="Z2515" s="61">
        <f t="shared" si="134"/>
        <v>-2.9701460999999998E-2</v>
      </c>
      <c r="AA2515" s="59" t="str">
        <f>HLOOKUP(F2515,'HY Financials'!$4:$4,1,0)</f>
        <v>HFT140</v>
      </c>
    </row>
    <row r="2516" spans="1:27">
      <c r="A2516" s="60">
        <f>IFERROR(VLOOKUP(J2516,'TB mapping'!A:D,4,0),0)</f>
        <v>0</v>
      </c>
      <c r="B2516" s="60">
        <f>IFERROR(VLOOKUP(J2516,'TB mapping'!A:C,3,0),0)</f>
        <v>6.4</v>
      </c>
      <c r="C2516" s="60" t="str">
        <f t="shared" si="132"/>
        <v>HFT1400</v>
      </c>
      <c r="D2516" s="60" t="str">
        <f t="shared" si="133"/>
        <v>HFT1406.4</v>
      </c>
      <c r="E2516" s="54" t="s">
        <v>790</v>
      </c>
      <c r="F2516" s="54" t="s">
        <v>1436</v>
      </c>
      <c r="G2516" s="54" t="s">
        <v>1438</v>
      </c>
      <c r="H2516" s="55">
        <v>550000</v>
      </c>
      <c r="I2516" s="54" t="s">
        <v>846</v>
      </c>
      <c r="J2516" s="392">
        <v>555597</v>
      </c>
      <c r="K2516" s="55">
        <v>0</v>
      </c>
      <c r="L2516" s="54" t="s">
        <v>861</v>
      </c>
      <c r="M2516" s="54" t="s">
        <v>793</v>
      </c>
      <c r="N2516" s="55">
        <v>-8400.9500000000007</v>
      </c>
      <c r="O2516" s="55">
        <v>0</v>
      </c>
      <c r="P2516" s="55">
        <v>-8518.6200000000008</v>
      </c>
      <c r="Q2516" s="55">
        <v>0</v>
      </c>
      <c r="R2516" s="55">
        <v>-16919.57</v>
      </c>
      <c r="S2516" s="55">
        <v>0</v>
      </c>
      <c r="T2516" s="55">
        <v>-8400.9500000000007</v>
      </c>
      <c r="U2516" s="55">
        <v>0</v>
      </c>
      <c r="V2516" s="55">
        <v>-8518.6200000000008</v>
      </c>
      <c r="W2516" s="55">
        <v>0</v>
      </c>
      <c r="X2516" s="55">
        <v>-16919.57</v>
      </c>
      <c r="Y2516" s="55">
        <v>0</v>
      </c>
      <c r="Z2516" s="61">
        <f t="shared" si="134"/>
        <v>-8.5186200000000011E-4</v>
      </c>
      <c r="AA2516" s="59" t="str">
        <f>HLOOKUP(F2516,'HY Financials'!$4:$4,1,0)</f>
        <v>HFT140</v>
      </c>
    </row>
    <row r="2517" spans="1:27">
      <c r="A2517" s="60">
        <f>IFERROR(VLOOKUP(J2517,'TB mapping'!A:D,4,0),0)</f>
        <v>0</v>
      </c>
      <c r="B2517" s="60">
        <f>IFERROR(VLOOKUP(J2517,'TB mapping'!A:C,3,0),0)</f>
        <v>6.4</v>
      </c>
      <c r="C2517" s="60" t="str">
        <f t="shared" si="132"/>
        <v>HFT1400</v>
      </c>
      <c r="D2517" s="60" t="str">
        <f t="shared" si="133"/>
        <v>HFT1406.4</v>
      </c>
      <c r="E2517" s="54" t="s">
        <v>790</v>
      </c>
      <c r="F2517" s="54" t="s">
        <v>1436</v>
      </c>
      <c r="G2517" s="54" t="s">
        <v>1438</v>
      </c>
      <c r="H2517" s="55">
        <v>550000</v>
      </c>
      <c r="I2517" s="54" t="s">
        <v>846</v>
      </c>
      <c r="J2517" s="392">
        <v>555598</v>
      </c>
      <c r="K2517" s="55">
        <v>0</v>
      </c>
      <c r="L2517" s="54" t="s">
        <v>862</v>
      </c>
      <c r="M2517" s="54" t="s">
        <v>793</v>
      </c>
      <c r="N2517" s="55">
        <v>-8400.9500000000007</v>
      </c>
      <c r="O2517" s="55">
        <v>0</v>
      </c>
      <c r="P2517" s="55">
        <v>-8518.6200000000008</v>
      </c>
      <c r="Q2517" s="55">
        <v>0</v>
      </c>
      <c r="R2517" s="55">
        <v>-16919.57</v>
      </c>
      <c r="S2517" s="55">
        <v>0</v>
      </c>
      <c r="T2517" s="55">
        <v>-8400.9500000000007</v>
      </c>
      <c r="U2517" s="55">
        <v>0</v>
      </c>
      <c r="V2517" s="55">
        <v>-8518.6200000000008</v>
      </c>
      <c r="W2517" s="55">
        <v>0</v>
      </c>
      <c r="X2517" s="55">
        <v>-16919.57</v>
      </c>
      <c r="Y2517" s="55">
        <v>0</v>
      </c>
      <c r="Z2517" s="61">
        <f t="shared" si="134"/>
        <v>-8.5186200000000011E-4</v>
      </c>
      <c r="AA2517" s="59" t="str">
        <f>HLOOKUP(F2517,'HY Financials'!$4:$4,1,0)</f>
        <v>HFT140</v>
      </c>
    </row>
    <row r="2518" spans="1:27">
      <c r="A2518" s="60">
        <f>IFERROR(VLOOKUP(J2518,'TB mapping'!A:D,4,0),0)</f>
        <v>0</v>
      </c>
      <c r="B2518" s="60">
        <f>IFERROR(VLOOKUP(J2518,'TB mapping'!A:C,3,0),0)</f>
        <v>6.4</v>
      </c>
      <c r="C2518" s="60" t="str">
        <f t="shared" si="132"/>
        <v>HFT1400</v>
      </c>
      <c r="D2518" s="60" t="str">
        <f t="shared" si="133"/>
        <v>HFT1406.4</v>
      </c>
      <c r="E2518" s="54" t="s">
        <v>790</v>
      </c>
      <c r="F2518" s="54" t="s">
        <v>1436</v>
      </c>
      <c r="G2518" s="54" t="s">
        <v>1438</v>
      </c>
      <c r="H2518" s="55">
        <v>550000</v>
      </c>
      <c r="I2518" s="54" t="s">
        <v>846</v>
      </c>
      <c r="J2518" s="392">
        <v>555603</v>
      </c>
      <c r="K2518" s="55">
        <v>0</v>
      </c>
      <c r="L2518" s="54" t="s">
        <v>1489</v>
      </c>
      <c r="M2518" s="54" t="s">
        <v>793</v>
      </c>
      <c r="N2518" s="55">
        <v>-14833.08</v>
      </c>
      <c r="O2518" s="55">
        <v>0</v>
      </c>
      <c r="P2518" s="55">
        <v>-15036.54</v>
      </c>
      <c r="Q2518" s="55">
        <v>0</v>
      </c>
      <c r="R2518" s="55">
        <v>-29869.62</v>
      </c>
      <c r="S2518" s="55">
        <v>0</v>
      </c>
      <c r="T2518" s="55">
        <v>-14833.08</v>
      </c>
      <c r="U2518" s="55">
        <v>0</v>
      </c>
      <c r="V2518" s="55">
        <v>-15036.54</v>
      </c>
      <c r="W2518" s="55">
        <v>0</v>
      </c>
      <c r="X2518" s="55">
        <v>-29869.62</v>
      </c>
      <c r="Y2518" s="55">
        <v>0</v>
      </c>
      <c r="Z2518" s="61">
        <f t="shared" si="134"/>
        <v>-1.5036540000000001E-3</v>
      </c>
      <c r="AA2518" s="59" t="str">
        <f>HLOOKUP(F2518,'HY Financials'!$4:$4,1,0)</f>
        <v>HFT140</v>
      </c>
    </row>
    <row r="2519" spans="1:27">
      <c r="A2519" s="60">
        <f>IFERROR(VLOOKUP(J2519,'TB mapping'!A:D,4,0),0)</f>
        <v>0</v>
      </c>
      <c r="B2519" s="60">
        <f>IFERROR(VLOOKUP(J2519,'TB mapping'!A:C,3,0),0)</f>
        <v>6.4</v>
      </c>
      <c r="C2519" s="60" t="str">
        <f t="shared" si="132"/>
        <v>HFT1400</v>
      </c>
      <c r="D2519" s="60" t="str">
        <f t="shared" si="133"/>
        <v>HFT1406.4</v>
      </c>
      <c r="E2519" s="54" t="s">
        <v>790</v>
      </c>
      <c r="F2519" s="54" t="s">
        <v>1436</v>
      </c>
      <c r="G2519" s="54" t="s">
        <v>1438</v>
      </c>
      <c r="H2519" s="55">
        <v>550000</v>
      </c>
      <c r="I2519" s="54" t="s">
        <v>846</v>
      </c>
      <c r="J2519" s="392">
        <v>555604</v>
      </c>
      <c r="K2519" s="55">
        <v>0</v>
      </c>
      <c r="L2519" s="54" t="s">
        <v>1490</v>
      </c>
      <c r="M2519" s="54" t="s">
        <v>793</v>
      </c>
      <c r="N2519" s="55">
        <v>-14833.08</v>
      </c>
      <c r="O2519" s="55">
        <v>0</v>
      </c>
      <c r="P2519" s="55">
        <v>-15036.54</v>
      </c>
      <c r="Q2519" s="55">
        <v>0</v>
      </c>
      <c r="R2519" s="55">
        <v>-29869.62</v>
      </c>
      <c r="S2519" s="55">
        <v>0</v>
      </c>
      <c r="T2519" s="55">
        <v>-14833.08</v>
      </c>
      <c r="U2519" s="55">
        <v>0</v>
      </c>
      <c r="V2519" s="55">
        <v>-15036.54</v>
      </c>
      <c r="W2519" s="55">
        <v>0</v>
      </c>
      <c r="X2519" s="55">
        <v>-29869.62</v>
      </c>
      <c r="Y2519" s="55">
        <v>0</v>
      </c>
      <c r="Z2519" s="61">
        <f t="shared" si="134"/>
        <v>-1.5036540000000001E-3</v>
      </c>
      <c r="AA2519" s="59" t="str">
        <f>HLOOKUP(F2519,'HY Financials'!$4:$4,1,0)</f>
        <v>HFT140</v>
      </c>
    </row>
    <row r="2520" spans="1:27">
      <c r="A2520" s="60">
        <f>IFERROR(VLOOKUP(J2520,'TB mapping'!A:D,4,0),0)</f>
        <v>0</v>
      </c>
      <c r="B2520" s="60">
        <f>IFERROR(VLOOKUP(J2520,'TB mapping'!A:C,3,0),0)</f>
        <v>6.4</v>
      </c>
      <c r="C2520" s="60" t="str">
        <f t="shared" si="132"/>
        <v>HFT1400</v>
      </c>
      <c r="D2520" s="60" t="str">
        <f t="shared" si="133"/>
        <v>HFT1406.4</v>
      </c>
      <c r="E2520" s="54" t="s">
        <v>790</v>
      </c>
      <c r="F2520" s="54" t="s">
        <v>1436</v>
      </c>
      <c r="G2520" s="54" t="s">
        <v>1438</v>
      </c>
      <c r="H2520" s="55">
        <v>550000</v>
      </c>
      <c r="I2520" s="54" t="s">
        <v>846</v>
      </c>
      <c r="J2520" s="392">
        <v>556653</v>
      </c>
      <c r="K2520" s="55">
        <v>0</v>
      </c>
      <c r="L2520" s="54" t="s">
        <v>2073</v>
      </c>
      <c r="M2520" s="54" t="s">
        <v>793</v>
      </c>
      <c r="N2520" s="55">
        <v>-4020.73</v>
      </c>
      <c r="O2520" s="55">
        <v>0</v>
      </c>
      <c r="P2520" s="55">
        <v>-4547.55</v>
      </c>
      <c r="Q2520" s="55">
        <v>0</v>
      </c>
      <c r="R2520" s="55">
        <v>-8568.2800000000007</v>
      </c>
      <c r="S2520" s="55">
        <v>0</v>
      </c>
      <c r="T2520" s="55">
        <v>-4020.73</v>
      </c>
      <c r="U2520" s="55">
        <v>0</v>
      </c>
      <c r="V2520" s="55">
        <v>-4547.55</v>
      </c>
      <c r="W2520" s="55">
        <v>0</v>
      </c>
      <c r="X2520" s="55">
        <v>-8568.2800000000007</v>
      </c>
      <c r="Y2520" s="55">
        <v>0</v>
      </c>
      <c r="Z2520" s="61">
        <f t="shared" si="134"/>
        <v>-4.5475499999999999E-4</v>
      </c>
      <c r="AA2520" s="59" t="str">
        <f>HLOOKUP(F2520,'HY Financials'!$4:$4,1,0)</f>
        <v>HFT140</v>
      </c>
    </row>
    <row r="2521" spans="1:27">
      <c r="A2521" s="60">
        <f>IFERROR(VLOOKUP(J2521,'TB mapping'!A:D,4,0),0)</f>
        <v>6.2</v>
      </c>
      <c r="B2521" s="60">
        <f>IFERROR(VLOOKUP(J2521,'TB mapping'!A:C,3,0),0)</f>
        <v>6.4</v>
      </c>
      <c r="C2521" s="60" t="str">
        <f t="shared" si="132"/>
        <v>HFT1406.2</v>
      </c>
      <c r="D2521" s="60" t="str">
        <f t="shared" si="133"/>
        <v>HFT1406.4</v>
      </c>
      <c r="E2521" s="54" t="s">
        <v>790</v>
      </c>
      <c r="F2521" s="54" t="s">
        <v>1436</v>
      </c>
      <c r="G2521" s="54" t="s">
        <v>1438</v>
      </c>
      <c r="H2521" s="55">
        <v>555100</v>
      </c>
      <c r="I2521" s="54" t="s">
        <v>863</v>
      </c>
      <c r="J2521" s="392">
        <v>555100</v>
      </c>
      <c r="K2521" s="55">
        <v>0</v>
      </c>
      <c r="L2521" s="54" t="s">
        <v>864</v>
      </c>
      <c r="M2521" s="54" t="s">
        <v>793</v>
      </c>
      <c r="N2521" s="55">
        <v>-93343.83</v>
      </c>
      <c r="O2521" s="55">
        <v>0</v>
      </c>
      <c r="P2521" s="55">
        <v>-94651.15</v>
      </c>
      <c r="Q2521" s="55">
        <v>0</v>
      </c>
      <c r="R2521" s="55">
        <v>-187994.98</v>
      </c>
      <c r="S2521" s="55">
        <v>0</v>
      </c>
      <c r="T2521" s="55">
        <v>-93343.83</v>
      </c>
      <c r="U2521" s="55">
        <v>0</v>
      </c>
      <c r="V2521" s="55">
        <v>-94651.15</v>
      </c>
      <c r="W2521" s="55">
        <v>0</v>
      </c>
      <c r="X2521" s="55">
        <v>-187994.98</v>
      </c>
      <c r="Y2521" s="55">
        <v>0</v>
      </c>
      <c r="Z2521" s="61">
        <f t="shared" si="134"/>
        <v>-9.4651149999999996E-3</v>
      </c>
      <c r="AA2521" s="59" t="str">
        <f>HLOOKUP(F2521,'HY Financials'!$4:$4,1,0)</f>
        <v>HFT140</v>
      </c>
    </row>
    <row r="2522" spans="1:27">
      <c r="A2522" s="60">
        <f>IFERROR(VLOOKUP(J2522,'TB mapping'!A:D,4,0),0)</f>
        <v>6.2</v>
      </c>
      <c r="B2522" s="60">
        <f>IFERROR(VLOOKUP(J2522,'TB mapping'!A:C,3,0),0)</f>
        <v>6.4</v>
      </c>
      <c r="C2522" s="60" t="str">
        <f t="shared" si="132"/>
        <v>HFT1406.2</v>
      </c>
      <c r="D2522" s="60" t="str">
        <f t="shared" si="133"/>
        <v>HFT1406.4</v>
      </c>
      <c r="E2522" s="54" t="s">
        <v>790</v>
      </c>
      <c r="F2522" s="54" t="s">
        <v>1436</v>
      </c>
      <c r="G2522" s="54" t="s">
        <v>1438</v>
      </c>
      <c r="H2522" s="55">
        <v>555100</v>
      </c>
      <c r="I2522" s="54" t="s">
        <v>863</v>
      </c>
      <c r="J2522" s="392">
        <v>555526</v>
      </c>
      <c r="K2522" s="55">
        <v>0</v>
      </c>
      <c r="L2522" s="54" t="s">
        <v>1492</v>
      </c>
      <c r="M2522" s="54" t="s">
        <v>793</v>
      </c>
      <c r="N2522" s="55">
        <v>-164810.63</v>
      </c>
      <c r="O2522" s="55">
        <v>0</v>
      </c>
      <c r="P2522" s="55">
        <v>-167070.98000000001</v>
      </c>
      <c r="Q2522" s="55">
        <v>0</v>
      </c>
      <c r="R2522" s="55">
        <v>-331881.61</v>
      </c>
      <c r="S2522" s="55">
        <v>0</v>
      </c>
      <c r="T2522" s="55">
        <v>-164810.63</v>
      </c>
      <c r="U2522" s="55">
        <v>0</v>
      </c>
      <c r="V2522" s="55">
        <v>-167070.98000000001</v>
      </c>
      <c r="W2522" s="55">
        <v>0</v>
      </c>
      <c r="X2522" s="55">
        <v>-331881.61</v>
      </c>
      <c r="Y2522" s="55">
        <v>0</v>
      </c>
      <c r="Z2522" s="61">
        <f t="shared" si="134"/>
        <v>-1.6707098E-2</v>
      </c>
      <c r="AA2522" s="59" t="str">
        <f>HLOOKUP(F2522,'HY Financials'!$4:$4,1,0)</f>
        <v>HFT140</v>
      </c>
    </row>
    <row r="2523" spans="1:27">
      <c r="A2523" s="60">
        <f>IFERROR(VLOOKUP(J2523,'TB mapping'!A:D,4,0),0)</f>
        <v>0</v>
      </c>
      <c r="B2523" s="60">
        <f>IFERROR(VLOOKUP(J2523,'TB mapping'!A:C,3,0),0)</f>
        <v>0</v>
      </c>
      <c r="C2523" s="60" t="str">
        <f t="shared" si="132"/>
        <v>HINEDF0</v>
      </c>
      <c r="D2523" s="60" t="str">
        <f t="shared" si="133"/>
        <v>HINEDF0</v>
      </c>
      <c r="E2523" s="54" t="s">
        <v>790</v>
      </c>
      <c r="F2523" s="54" t="s">
        <v>1809</v>
      </c>
      <c r="G2523" s="54" t="s">
        <v>1810</v>
      </c>
      <c r="H2523" s="55">
        <v>102000</v>
      </c>
      <c r="I2523" s="54" t="s">
        <v>791</v>
      </c>
      <c r="J2523" s="55">
        <v>102230</v>
      </c>
      <c r="K2523" s="55">
        <v>0</v>
      </c>
      <c r="L2523" s="54" t="s">
        <v>1803</v>
      </c>
      <c r="M2523" s="54" t="s">
        <v>793</v>
      </c>
      <c r="N2523" s="55">
        <v>-23255042.239999998</v>
      </c>
      <c r="O2523" s="55">
        <v>0</v>
      </c>
      <c r="P2523" s="55">
        <v>0</v>
      </c>
      <c r="Q2523" s="55">
        <v>23255042.239999998</v>
      </c>
      <c r="R2523" s="55">
        <v>0</v>
      </c>
      <c r="S2523" s="55">
        <v>0</v>
      </c>
      <c r="T2523" s="55">
        <v>-23255042.239999998</v>
      </c>
      <c r="U2523" s="55">
        <v>0</v>
      </c>
      <c r="V2523" s="55">
        <v>0</v>
      </c>
      <c r="W2523" s="55">
        <v>23255042.239999998</v>
      </c>
      <c r="X2523" s="55">
        <v>0</v>
      </c>
      <c r="Y2523" s="55">
        <v>0</v>
      </c>
      <c r="Z2523" s="61">
        <f t="shared" si="134"/>
        <v>2.3255042239999999</v>
      </c>
      <c r="AA2523" s="59" t="e">
        <f>HLOOKUP(F2523,'HY Financials'!$4:$4,1,0)</f>
        <v>#N/A</v>
      </c>
    </row>
    <row r="2524" spans="1:27">
      <c r="A2524" s="60">
        <f>IFERROR(VLOOKUP(J2524,'TB mapping'!A:D,4,0),0)</f>
        <v>0</v>
      </c>
      <c r="B2524" s="60">
        <f>IFERROR(VLOOKUP(J2524,'TB mapping'!A:C,3,0),0)</f>
        <v>0</v>
      </c>
      <c r="C2524" s="60" t="str">
        <f t="shared" si="132"/>
        <v>HINEDF0</v>
      </c>
      <c r="D2524" s="60" t="str">
        <f t="shared" si="133"/>
        <v>HINEDF0</v>
      </c>
      <c r="E2524" s="54" t="s">
        <v>790</v>
      </c>
      <c r="F2524" s="54" t="s">
        <v>1809</v>
      </c>
      <c r="G2524" s="54" t="s">
        <v>1810</v>
      </c>
      <c r="H2524" s="55">
        <v>110000</v>
      </c>
      <c r="I2524" s="54" t="s">
        <v>795</v>
      </c>
      <c r="J2524" s="55">
        <v>110114</v>
      </c>
      <c r="K2524" s="55">
        <v>0</v>
      </c>
      <c r="L2524" s="54" t="s">
        <v>2304</v>
      </c>
      <c r="M2524" s="54" t="s">
        <v>793</v>
      </c>
      <c r="N2524" s="55">
        <v>0</v>
      </c>
      <c r="O2524" s="55">
        <v>0</v>
      </c>
      <c r="P2524" s="55">
        <v>-300000</v>
      </c>
      <c r="Q2524" s="55">
        <v>0</v>
      </c>
      <c r="R2524" s="55">
        <v>-300000</v>
      </c>
      <c r="S2524" s="55">
        <v>0</v>
      </c>
      <c r="T2524" s="55">
        <v>0</v>
      </c>
      <c r="U2524" s="55">
        <v>0</v>
      </c>
      <c r="V2524" s="55">
        <v>-300000</v>
      </c>
      <c r="W2524" s="55">
        <v>0</v>
      </c>
      <c r="X2524" s="55">
        <v>-300000</v>
      </c>
      <c r="Y2524" s="55">
        <v>0</v>
      </c>
      <c r="Z2524" s="61">
        <f t="shared" si="134"/>
        <v>-0.03</v>
      </c>
      <c r="AA2524" s="59" t="e">
        <f>HLOOKUP(F2524,'HY Financials'!$4:$4,1,0)</f>
        <v>#N/A</v>
      </c>
    </row>
    <row r="2525" spans="1:27">
      <c r="A2525" s="60" t="str">
        <f>IFERROR(VLOOKUP(J2525,'TB mapping'!A:D,4,0),0)</f>
        <v>Ignore</v>
      </c>
      <c r="B2525" s="60" t="str">
        <f>IFERROR(VLOOKUP(J2525,'TB mapping'!A:C,3,0),0)</f>
        <v>Ignore</v>
      </c>
      <c r="C2525" s="60" t="str">
        <f t="shared" si="132"/>
        <v>HINEDFIgnore</v>
      </c>
      <c r="D2525" s="60" t="str">
        <f t="shared" si="133"/>
        <v>HINEDFIgnore</v>
      </c>
      <c r="E2525" s="54" t="s">
        <v>790</v>
      </c>
      <c r="F2525" s="54" t="s">
        <v>1809</v>
      </c>
      <c r="G2525" s="54" t="s">
        <v>1810</v>
      </c>
      <c r="H2525" s="55">
        <v>110000</v>
      </c>
      <c r="I2525" s="54" t="s">
        <v>795</v>
      </c>
      <c r="J2525" s="55">
        <v>110247</v>
      </c>
      <c r="K2525" s="55">
        <v>0</v>
      </c>
      <c r="L2525" s="54" t="s">
        <v>1344</v>
      </c>
      <c r="M2525" s="54" t="s">
        <v>793</v>
      </c>
      <c r="N2525" s="55">
        <v>-23696208.699999999</v>
      </c>
      <c r="O2525" s="55">
        <v>0</v>
      </c>
      <c r="P2525" s="55">
        <v>-26543952.699999999</v>
      </c>
      <c r="Q2525" s="55">
        <v>0</v>
      </c>
      <c r="R2525" s="55">
        <v>-50240161.399999999</v>
      </c>
      <c r="S2525" s="55">
        <v>0</v>
      </c>
      <c r="T2525" s="55">
        <v>-23696208.699999999</v>
      </c>
      <c r="U2525" s="55">
        <v>0</v>
      </c>
      <c r="V2525" s="55">
        <v>-26543952.699999999</v>
      </c>
      <c r="W2525" s="55">
        <v>0</v>
      </c>
      <c r="X2525" s="55">
        <v>-50240161.399999999</v>
      </c>
      <c r="Y2525" s="55">
        <v>0</v>
      </c>
      <c r="Z2525" s="61">
        <f t="shared" si="134"/>
        <v>-2.6543952699999998</v>
      </c>
      <c r="AA2525" s="59" t="e">
        <f>HLOOKUP(F2525,'HY Financials'!$4:$4,1,0)</f>
        <v>#N/A</v>
      </c>
    </row>
    <row r="2526" spans="1:27">
      <c r="A2526" s="60" t="str">
        <f>IFERROR(VLOOKUP(J2526,'TB mapping'!A:D,4,0),0)</f>
        <v>Ignore</v>
      </c>
      <c r="B2526" s="60" t="str">
        <f>IFERROR(VLOOKUP(J2526,'TB mapping'!A:C,3,0),0)</f>
        <v>Ignore</v>
      </c>
      <c r="C2526" s="60" t="str">
        <f t="shared" si="132"/>
        <v>HINEDFIgnore</v>
      </c>
      <c r="D2526" s="60" t="str">
        <f t="shared" si="133"/>
        <v>HINEDFIgnore</v>
      </c>
      <c r="E2526" s="54" t="s">
        <v>790</v>
      </c>
      <c r="F2526" s="54" t="s">
        <v>1809</v>
      </c>
      <c r="G2526" s="54" t="s">
        <v>1810</v>
      </c>
      <c r="H2526" s="55">
        <v>140000</v>
      </c>
      <c r="I2526" s="54" t="s">
        <v>799</v>
      </c>
      <c r="J2526" s="55">
        <v>140500</v>
      </c>
      <c r="K2526" s="55">
        <v>0</v>
      </c>
      <c r="L2526" s="54" t="s">
        <v>800</v>
      </c>
      <c r="M2526" s="54" t="s">
        <v>793</v>
      </c>
      <c r="N2526" s="55">
        <v>-0.01</v>
      </c>
      <c r="O2526" s="55">
        <v>0</v>
      </c>
      <c r="P2526" s="55">
        <v>0</v>
      </c>
      <c r="Q2526" s="55">
        <v>0</v>
      </c>
      <c r="R2526" s="55">
        <v>-0.01</v>
      </c>
      <c r="S2526" s="55">
        <v>0</v>
      </c>
      <c r="T2526" s="55">
        <v>-0.01</v>
      </c>
      <c r="U2526" s="55">
        <v>0</v>
      </c>
      <c r="V2526" s="55">
        <v>0</v>
      </c>
      <c r="W2526" s="55">
        <v>0</v>
      </c>
      <c r="X2526" s="55">
        <v>-0.01</v>
      </c>
      <c r="Y2526" s="55">
        <v>0</v>
      </c>
      <c r="Z2526" s="61">
        <f t="shared" si="134"/>
        <v>0</v>
      </c>
      <c r="AA2526" s="59" t="e">
        <f>HLOOKUP(F2526,'HY Financials'!$4:$4,1,0)</f>
        <v>#N/A</v>
      </c>
    </row>
    <row r="2527" spans="1:27">
      <c r="A2527" s="60" t="str">
        <f>IFERROR(VLOOKUP(J2527,'TB mapping'!A:D,4,0),0)</f>
        <v>Ignore</v>
      </c>
      <c r="B2527" s="60" t="str">
        <f>IFERROR(VLOOKUP(J2527,'TB mapping'!A:C,3,0),0)</f>
        <v>Ignore</v>
      </c>
      <c r="C2527" s="60" t="str">
        <f t="shared" si="132"/>
        <v>HINEDFIgnore</v>
      </c>
      <c r="D2527" s="60" t="str">
        <f t="shared" si="133"/>
        <v>HINEDFIgnore</v>
      </c>
      <c r="E2527" s="54" t="s">
        <v>790</v>
      </c>
      <c r="F2527" s="54" t="s">
        <v>1809</v>
      </c>
      <c r="G2527" s="54" t="s">
        <v>1810</v>
      </c>
      <c r="H2527" s="55">
        <v>140000</v>
      </c>
      <c r="I2527" s="54" t="s">
        <v>799</v>
      </c>
      <c r="J2527" s="55">
        <v>140504</v>
      </c>
      <c r="K2527" s="55">
        <v>0</v>
      </c>
      <c r="L2527" s="54" t="s">
        <v>801</v>
      </c>
      <c r="M2527" s="54" t="s">
        <v>793</v>
      </c>
      <c r="N2527" s="55">
        <v>-1681.02</v>
      </c>
      <c r="O2527" s="55">
        <v>0</v>
      </c>
      <c r="P2527" s="55">
        <v>-393.18</v>
      </c>
      <c r="Q2527" s="55">
        <v>0</v>
      </c>
      <c r="R2527" s="55">
        <v>-2074.1999999999998</v>
      </c>
      <c r="S2527" s="55">
        <v>0</v>
      </c>
      <c r="T2527" s="55">
        <v>-1681.02</v>
      </c>
      <c r="U2527" s="55">
        <v>0</v>
      </c>
      <c r="V2527" s="55">
        <v>-393.18</v>
      </c>
      <c r="W2527" s="55">
        <v>0</v>
      </c>
      <c r="X2527" s="55">
        <v>-2074.1999999999998</v>
      </c>
      <c r="Y2527" s="55">
        <v>0</v>
      </c>
      <c r="Z2527" s="61">
        <f t="shared" si="134"/>
        <v>-3.9317999999999999E-5</v>
      </c>
      <c r="AA2527" s="59" t="e">
        <f>HLOOKUP(F2527,'HY Financials'!$4:$4,1,0)</f>
        <v>#N/A</v>
      </c>
    </row>
    <row r="2528" spans="1:27">
      <c r="A2528" s="60" t="str">
        <f>IFERROR(VLOOKUP(J2528,'TB mapping'!A:D,4,0),0)</f>
        <v>Ignore</v>
      </c>
      <c r="B2528" s="60" t="str">
        <f>IFERROR(VLOOKUP(J2528,'TB mapping'!A:C,3,0),0)</f>
        <v>Ignore</v>
      </c>
      <c r="C2528" s="60" t="str">
        <f t="shared" si="132"/>
        <v>HINEDFIgnore</v>
      </c>
      <c r="D2528" s="60" t="str">
        <f t="shared" si="133"/>
        <v>HINEDFIgnore</v>
      </c>
      <c r="E2528" s="54" t="s">
        <v>790</v>
      </c>
      <c r="F2528" s="54" t="s">
        <v>1809</v>
      </c>
      <c r="G2528" s="54" t="s">
        <v>1810</v>
      </c>
      <c r="H2528" s="55">
        <v>140000</v>
      </c>
      <c r="I2528" s="54" t="s">
        <v>799</v>
      </c>
      <c r="J2528" s="55">
        <v>140505</v>
      </c>
      <c r="K2528" s="55">
        <v>0</v>
      </c>
      <c r="L2528" s="54" t="s">
        <v>802</v>
      </c>
      <c r="M2528" s="54" t="s">
        <v>793</v>
      </c>
      <c r="N2528" s="55">
        <v>0</v>
      </c>
      <c r="O2528" s="55">
        <v>0.18</v>
      </c>
      <c r="P2528" s="55">
        <v>-0.01</v>
      </c>
      <c r="Q2528" s="55">
        <v>0</v>
      </c>
      <c r="R2528" s="55">
        <v>0</v>
      </c>
      <c r="S2528" s="55">
        <v>0.17</v>
      </c>
      <c r="T2528" s="55">
        <v>0</v>
      </c>
      <c r="U2528" s="55">
        <v>0.18</v>
      </c>
      <c r="V2528" s="55">
        <v>-0.01</v>
      </c>
      <c r="W2528" s="55">
        <v>0</v>
      </c>
      <c r="X2528" s="55">
        <v>0</v>
      </c>
      <c r="Y2528" s="55">
        <v>0.17</v>
      </c>
      <c r="Z2528" s="61">
        <f t="shared" si="134"/>
        <v>-1.0000000000000001E-9</v>
      </c>
      <c r="AA2528" s="59" t="e">
        <f>HLOOKUP(F2528,'HY Financials'!$4:$4,1,0)</f>
        <v>#N/A</v>
      </c>
    </row>
    <row r="2529" spans="1:27">
      <c r="A2529" s="60" t="str">
        <f>IFERROR(VLOOKUP(J2529,'TB mapping'!A:D,4,0),0)</f>
        <v>Ignore</v>
      </c>
      <c r="B2529" s="60" t="str">
        <f>IFERROR(VLOOKUP(J2529,'TB mapping'!A:C,3,0),0)</f>
        <v>Ignore</v>
      </c>
      <c r="C2529" s="60" t="str">
        <f t="shared" si="132"/>
        <v>HINEDFIgnore</v>
      </c>
      <c r="D2529" s="60" t="str">
        <f t="shared" si="133"/>
        <v>HINEDFIgnore</v>
      </c>
      <c r="E2529" s="54" t="s">
        <v>790</v>
      </c>
      <c r="F2529" s="54" t="s">
        <v>1809</v>
      </c>
      <c r="G2529" s="54" t="s">
        <v>1810</v>
      </c>
      <c r="H2529" s="55">
        <v>140000</v>
      </c>
      <c r="I2529" s="54" t="s">
        <v>799</v>
      </c>
      <c r="J2529" s="55">
        <v>141675</v>
      </c>
      <c r="K2529" s="55">
        <v>0</v>
      </c>
      <c r="L2529" s="54" t="s">
        <v>803</v>
      </c>
      <c r="M2529" s="54" t="s">
        <v>793</v>
      </c>
      <c r="N2529" s="55">
        <v>0</v>
      </c>
      <c r="O2529" s="55">
        <v>0</v>
      </c>
      <c r="P2529" s="55">
        <v>-21300</v>
      </c>
      <c r="Q2529" s="55">
        <v>0</v>
      </c>
      <c r="R2529" s="55">
        <v>-21300</v>
      </c>
      <c r="S2529" s="55">
        <v>0</v>
      </c>
      <c r="T2529" s="55">
        <v>0</v>
      </c>
      <c r="U2529" s="55">
        <v>0</v>
      </c>
      <c r="V2529" s="55">
        <v>-21300</v>
      </c>
      <c r="W2529" s="55">
        <v>0</v>
      </c>
      <c r="X2529" s="55">
        <v>-21300</v>
      </c>
      <c r="Y2529" s="55">
        <v>0</v>
      </c>
      <c r="Z2529" s="61">
        <f t="shared" si="134"/>
        <v>-2.1299999999999999E-3</v>
      </c>
      <c r="AA2529" s="59" t="e">
        <f>HLOOKUP(F2529,'HY Financials'!$4:$4,1,0)</f>
        <v>#N/A</v>
      </c>
    </row>
    <row r="2530" spans="1:27">
      <c r="A2530" s="60">
        <f>IFERROR(VLOOKUP(J2530,'TB mapping'!A:D,4,0),0)</f>
        <v>0</v>
      </c>
      <c r="B2530" s="60">
        <f>IFERROR(VLOOKUP(J2530,'TB mapping'!A:C,3,0),0)</f>
        <v>0</v>
      </c>
      <c r="C2530" s="60" t="str">
        <f t="shared" si="132"/>
        <v>HINEDF0</v>
      </c>
      <c r="D2530" s="60" t="str">
        <f t="shared" si="133"/>
        <v>HINEDF0</v>
      </c>
      <c r="E2530" s="54" t="s">
        <v>790</v>
      </c>
      <c r="F2530" s="54" t="s">
        <v>1809</v>
      </c>
      <c r="G2530" s="54" t="s">
        <v>1810</v>
      </c>
      <c r="H2530" s="55">
        <v>152000</v>
      </c>
      <c r="I2530" s="54" t="s">
        <v>804</v>
      </c>
      <c r="J2530" s="55">
        <v>152230</v>
      </c>
      <c r="K2530" s="55">
        <v>0</v>
      </c>
      <c r="L2530" s="54" t="s">
        <v>1804</v>
      </c>
      <c r="M2530" s="54" t="s">
        <v>793</v>
      </c>
      <c r="N2530" s="55">
        <v>-2210.8200000000002</v>
      </c>
      <c r="O2530" s="55">
        <v>0</v>
      </c>
      <c r="P2530" s="55">
        <v>0</v>
      </c>
      <c r="Q2530" s="55">
        <v>2210.8200000000002</v>
      </c>
      <c r="R2530" s="55">
        <v>0</v>
      </c>
      <c r="S2530" s="55">
        <v>0</v>
      </c>
      <c r="T2530" s="55">
        <v>-2210.8200000000002</v>
      </c>
      <c r="U2530" s="55">
        <v>0</v>
      </c>
      <c r="V2530" s="55">
        <v>0</v>
      </c>
      <c r="W2530" s="55">
        <v>2210.8200000000002</v>
      </c>
      <c r="X2530" s="55">
        <v>0</v>
      </c>
      <c r="Y2530" s="55">
        <v>0</v>
      </c>
      <c r="Z2530" s="61">
        <f t="shared" si="134"/>
        <v>2.2108200000000002E-4</v>
      </c>
      <c r="AA2530" s="59" t="e">
        <f>HLOOKUP(F2530,'HY Financials'!$4:$4,1,0)</f>
        <v>#N/A</v>
      </c>
    </row>
    <row r="2531" spans="1:27">
      <c r="A2531" s="60" t="str">
        <f>IFERROR(VLOOKUP(J2531,'TB mapping'!A:D,4,0),0)</f>
        <v>Ignore</v>
      </c>
      <c r="B2531" s="60" t="str">
        <f>IFERROR(VLOOKUP(J2531,'TB mapping'!A:C,3,0),0)</f>
        <v>Ignore</v>
      </c>
      <c r="C2531" s="60" t="str">
        <f t="shared" si="132"/>
        <v>HINEDFIgnore</v>
      </c>
      <c r="D2531" s="60" t="str">
        <f t="shared" si="133"/>
        <v>HINEDFIgnore</v>
      </c>
      <c r="E2531" s="54" t="s">
        <v>790</v>
      </c>
      <c r="F2531" s="54" t="s">
        <v>1809</v>
      </c>
      <c r="G2531" s="54" t="s">
        <v>1810</v>
      </c>
      <c r="H2531" s="55">
        <v>152000</v>
      </c>
      <c r="I2531" s="54" t="s">
        <v>804</v>
      </c>
      <c r="J2531" s="55">
        <v>152247</v>
      </c>
      <c r="K2531" s="55">
        <v>0</v>
      </c>
      <c r="L2531" s="54" t="s">
        <v>1345</v>
      </c>
      <c r="M2531" s="54" t="s">
        <v>793</v>
      </c>
      <c r="N2531" s="55">
        <v>-2091.3000000000002</v>
      </c>
      <c r="O2531" s="55">
        <v>0</v>
      </c>
      <c r="P2531" s="55">
        <v>-2893.35</v>
      </c>
      <c r="Q2531" s="55">
        <v>0</v>
      </c>
      <c r="R2531" s="55">
        <v>-4984.6500000000005</v>
      </c>
      <c r="S2531" s="55">
        <v>0</v>
      </c>
      <c r="T2531" s="55">
        <v>-2091.3000000000002</v>
      </c>
      <c r="U2531" s="55">
        <v>0</v>
      </c>
      <c r="V2531" s="55">
        <v>-2893.35</v>
      </c>
      <c r="W2531" s="55">
        <v>0</v>
      </c>
      <c r="X2531" s="55">
        <v>-4984.6500000000005</v>
      </c>
      <c r="Y2531" s="55">
        <v>0</v>
      </c>
      <c r="Z2531" s="61">
        <f t="shared" si="134"/>
        <v>-2.8933499999999999E-4</v>
      </c>
      <c r="AA2531" s="59" t="e">
        <f>HLOOKUP(F2531,'HY Financials'!$4:$4,1,0)</f>
        <v>#N/A</v>
      </c>
    </row>
    <row r="2532" spans="1:27">
      <c r="A2532" s="60" t="str">
        <f>IFERROR(VLOOKUP(J2532,'TB mapping'!A:D,4,0),0)</f>
        <v>Ignore</v>
      </c>
      <c r="B2532" s="60" t="str">
        <f>IFERROR(VLOOKUP(J2532,'TB mapping'!A:C,3,0),0)</f>
        <v>Ignore</v>
      </c>
      <c r="C2532" s="60" t="str">
        <f t="shared" si="132"/>
        <v>HINEDFIgnore</v>
      </c>
      <c r="D2532" s="60" t="str">
        <f t="shared" si="133"/>
        <v>HINEDFIgnore</v>
      </c>
      <c r="E2532" s="54" t="s">
        <v>790</v>
      </c>
      <c r="F2532" s="54" t="s">
        <v>1809</v>
      </c>
      <c r="G2532" s="54" t="s">
        <v>1810</v>
      </c>
      <c r="H2532" s="55">
        <v>212000</v>
      </c>
      <c r="I2532" s="54" t="s">
        <v>809</v>
      </c>
      <c r="J2532" s="55">
        <v>212101</v>
      </c>
      <c r="K2532" s="55">
        <v>0</v>
      </c>
      <c r="L2532" s="54" t="s">
        <v>810</v>
      </c>
      <c r="M2532" s="54" t="s">
        <v>793</v>
      </c>
      <c r="N2532" s="55">
        <v>0</v>
      </c>
      <c r="O2532" s="55">
        <v>0</v>
      </c>
      <c r="P2532" s="55">
        <v>0</v>
      </c>
      <c r="Q2532" s="55">
        <v>21300</v>
      </c>
      <c r="R2532" s="55">
        <v>0</v>
      </c>
      <c r="S2532" s="55">
        <v>21300</v>
      </c>
      <c r="T2532" s="55">
        <v>0</v>
      </c>
      <c r="U2532" s="55">
        <v>0</v>
      </c>
      <c r="V2532" s="55">
        <v>0</v>
      </c>
      <c r="W2532" s="55">
        <v>21300</v>
      </c>
      <c r="X2532" s="55">
        <v>0</v>
      </c>
      <c r="Y2532" s="55">
        <v>21300</v>
      </c>
      <c r="Z2532" s="61">
        <f t="shared" si="134"/>
        <v>2.1299999999999999E-3</v>
      </c>
      <c r="AA2532" s="59" t="e">
        <f>HLOOKUP(F2532,'HY Financials'!$4:$4,1,0)</f>
        <v>#N/A</v>
      </c>
    </row>
    <row r="2533" spans="1:27">
      <c r="A2533" s="60" t="str">
        <f>IFERROR(VLOOKUP(J2533,'TB mapping'!A:D,4,0),0)</f>
        <v>Ignore</v>
      </c>
      <c r="B2533" s="60" t="str">
        <f>IFERROR(VLOOKUP(J2533,'TB mapping'!A:C,3,0),0)</f>
        <v>Ignore</v>
      </c>
      <c r="C2533" s="60" t="str">
        <f t="shared" si="132"/>
        <v>HINEDFIgnore</v>
      </c>
      <c r="D2533" s="60" t="str">
        <f t="shared" si="133"/>
        <v>HINEDFIgnore</v>
      </c>
      <c r="E2533" s="54" t="s">
        <v>790</v>
      </c>
      <c r="F2533" s="54" t="s">
        <v>1809</v>
      </c>
      <c r="G2533" s="54" t="s">
        <v>1810</v>
      </c>
      <c r="H2533" s="55">
        <v>212000</v>
      </c>
      <c r="I2533" s="54" t="s">
        <v>809</v>
      </c>
      <c r="J2533" s="55">
        <v>212252</v>
      </c>
      <c r="K2533" s="55">
        <v>0</v>
      </c>
      <c r="L2533" s="54" t="s">
        <v>814</v>
      </c>
      <c r="M2533" s="54" t="s">
        <v>793</v>
      </c>
      <c r="N2533" s="55">
        <v>0</v>
      </c>
      <c r="O2533" s="55">
        <v>851.11</v>
      </c>
      <c r="P2533" s="55">
        <v>-356.62</v>
      </c>
      <c r="Q2533" s="55">
        <v>0</v>
      </c>
      <c r="R2533" s="55">
        <v>0</v>
      </c>
      <c r="S2533" s="55">
        <v>494.49</v>
      </c>
      <c r="T2533" s="55">
        <v>0</v>
      </c>
      <c r="U2533" s="55">
        <v>851.11</v>
      </c>
      <c r="V2533" s="55">
        <v>-356.62</v>
      </c>
      <c r="W2533" s="55">
        <v>0</v>
      </c>
      <c r="X2533" s="55">
        <v>0</v>
      </c>
      <c r="Y2533" s="55">
        <v>494.49</v>
      </c>
      <c r="Z2533" s="61">
        <f t="shared" si="134"/>
        <v>-3.5661999999999998E-5</v>
      </c>
      <c r="AA2533" s="59" t="e">
        <f>HLOOKUP(F2533,'HY Financials'!$4:$4,1,0)</f>
        <v>#N/A</v>
      </c>
    </row>
    <row r="2534" spans="1:27">
      <c r="A2534" s="60">
        <f>IFERROR(VLOOKUP(J2534,'TB mapping'!A:D,4,0),0)</f>
        <v>0</v>
      </c>
      <c r="B2534" s="60">
        <f>IFERROR(VLOOKUP(J2534,'TB mapping'!A:C,3,0),0)</f>
        <v>6.4</v>
      </c>
      <c r="C2534" s="60" t="str">
        <f t="shared" si="132"/>
        <v>HINEDF0</v>
      </c>
      <c r="D2534" s="60" t="str">
        <f t="shared" si="133"/>
        <v>HINEDF6.4</v>
      </c>
      <c r="E2534" s="54" t="s">
        <v>790</v>
      </c>
      <c r="F2534" s="54" t="s">
        <v>1809</v>
      </c>
      <c r="G2534" s="54" t="s">
        <v>1810</v>
      </c>
      <c r="H2534" s="55">
        <v>212000</v>
      </c>
      <c r="I2534" s="54" t="s">
        <v>809</v>
      </c>
      <c r="J2534" s="392">
        <v>621250</v>
      </c>
      <c r="K2534" s="55">
        <v>0</v>
      </c>
      <c r="L2534" s="54" t="s">
        <v>1086</v>
      </c>
      <c r="M2534" s="54" t="s">
        <v>793</v>
      </c>
      <c r="N2534" s="55">
        <v>0</v>
      </c>
      <c r="O2534" s="55">
        <v>59664885.100000001</v>
      </c>
      <c r="P2534" s="55">
        <v>0</v>
      </c>
      <c r="Q2534" s="55">
        <v>3417429.05</v>
      </c>
      <c r="R2534" s="55">
        <v>0</v>
      </c>
      <c r="S2534" s="55">
        <v>63082314.149999999</v>
      </c>
      <c r="T2534" s="55">
        <v>0</v>
      </c>
      <c r="U2534" s="55">
        <v>59664885.100000001</v>
      </c>
      <c r="V2534" s="55">
        <v>0</v>
      </c>
      <c r="W2534" s="55">
        <v>3417429.05</v>
      </c>
      <c r="X2534" s="55">
        <v>0</v>
      </c>
      <c r="Y2534" s="55">
        <v>63082314.149999999</v>
      </c>
      <c r="Z2534" s="61">
        <f t="shared" si="134"/>
        <v>0.34174290499999999</v>
      </c>
      <c r="AA2534" s="59" t="e">
        <f>HLOOKUP(F2534,'HY Financials'!$4:$4,1,0)</f>
        <v>#N/A</v>
      </c>
    </row>
    <row r="2535" spans="1:27">
      <c r="A2535" s="60">
        <f>IFERROR(VLOOKUP(J2535,'TB mapping'!A:D,4,0),0)</f>
        <v>0</v>
      </c>
      <c r="B2535" s="60">
        <f>IFERROR(VLOOKUP(J2535,'TB mapping'!A:C,3,0),0)</f>
        <v>6.4</v>
      </c>
      <c r="C2535" s="60" t="str">
        <f t="shared" si="132"/>
        <v>HINEDF0</v>
      </c>
      <c r="D2535" s="60" t="str">
        <f t="shared" si="133"/>
        <v>HINEDF6.4</v>
      </c>
      <c r="E2535" s="54" t="s">
        <v>790</v>
      </c>
      <c r="F2535" s="54" t="s">
        <v>1809</v>
      </c>
      <c r="G2535" s="54" t="s">
        <v>1810</v>
      </c>
      <c r="H2535" s="55">
        <v>212000</v>
      </c>
      <c r="I2535" s="54" t="s">
        <v>809</v>
      </c>
      <c r="J2535" s="392">
        <v>621251</v>
      </c>
      <c r="K2535" s="55">
        <v>0</v>
      </c>
      <c r="L2535" s="54" t="s">
        <v>1087</v>
      </c>
      <c r="M2535" s="54" t="s">
        <v>793</v>
      </c>
      <c r="N2535" s="55">
        <v>0</v>
      </c>
      <c r="O2535" s="55">
        <v>493248.87</v>
      </c>
      <c r="P2535" s="55">
        <v>0</v>
      </c>
      <c r="Q2535" s="55">
        <v>0</v>
      </c>
      <c r="R2535" s="55">
        <v>0</v>
      </c>
      <c r="S2535" s="55">
        <v>493248.87</v>
      </c>
      <c r="T2535" s="55">
        <v>0</v>
      </c>
      <c r="U2535" s="55">
        <v>493248.87</v>
      </c>
      <c r="V2535" s="55">
        <v>0</v>
      </c>
      <c r="W2535" s="55">
        <v>0</v>
      </c>
      <c r="X2535" s="55">
        <v>0</v>
      </c>
      <c r="Y2535" s="55">
        <v>493248.87</v>
      </c>
      <c r="Z2535" s="61">
        <f t="shared" si="134"/>
        <v>0</v>
      </c>
      <c r="AA2535" s="59" t="e">
        <f>HLOOKUP(F2535,'HY Financials'!$4:$4,1,0)</f>
        <v>#N/A</v>
      </c>
    </row>
    <row r="2536" spans="1:27">
      <c r="A2536" s="60">
        <f>IFERROR(VLOOKUP(J2536,'TB mapping'!A:D,4,0),0)</f>
        <v>0</v>
      </c>
      <c r="B2536" s="60">
        <f>IFERROR(VLOOKUP(J2536,'TB mapping'!A:C,3,0),0)</f>
        <v>6.4</v>
      </c>
      <c r="C2536" s="60" t="str">
        <f t="shared" si="132"/>
        <v>HINEDF0</v>
      </c>
      <c r="D2536" s="60" t="str">
        <f t="shared" si="133"/>
        <v>HINEDF6.4</v>
      </c>
      <c r="E2536" s="54" t="s">
        <v>790</v>
      </c>
      <c r="F2536" s="54" t="s">
        <v>1809</v>
      </c>
      <c r="G2536" s="54" t="s">
        <v>1810</v>
      </c>
      <c r="H2536" s="55">
        <v>212000</v>
      </c>
      <c r="I2536" s="54" t="s">
        <v>809</v>
      </c>
      <c r="J2536" s="392">
        <v>621252</v>
      </c>
      <c r="K2536" s="55">
        <v>0</v>
      </c>
      <c r="L2536" s="54" t="s">
        <v>1088</v>
      </c>
      <c r="M2536" s="54" t="s">
        <v>793</v>
      </c>
      <c r="N2536" s="55">
        <v>0</v>
      </c>
      <c r="O2536" s="55">
        <v>394676.17</v>
      </c>
      <c r="P2536" s="55">
        <v>0</v>
      </c>
      <c r="Q2536" s="55">
        <v>0</v>
      </c>
      <c r="R2536" s="55">
        <v>0</v>
      </c>
      <c r="S2536" s="55">
        <v>394676.17</v>
      </c>
      <c r="T2536" s="55">
        <v>0</v>
      </c>
      <c r="U2536" s="55">
        <v>394676.17</v>
      </c>
      <c r="V2536" s="55">
        <v>0</v>
      </c>
      <c r="W2536" s="55">
        <v>0</v>
      </c>
      <c r="X2536" s="55">
        <v>0</v>
      </c>
      <c r="Y2536" s="55">
        <v>394676.17</v>
      </c>
      <c r="Z2536" s="61">
        <f t="shared" si="134"/>
        <v>0</v>
      </c>
      <c r="AA2536" s="59" t="e">
        <f>HLOOKUP(F2536,'HY Financials'!$4:$4,1,0)</f>
        <v>#N/A</v>
      </c>
    </row>
    <row r="2537" spans="1:27">
      <c r="A2537" s="60">
        <f>IFERROR(VLOOKUP(J2537,'TB mapping'!A:D,4,0),0)</f>
        <v>0</v>
      </c>
      <c r="B2537" s="60">
        <f>IFERROR(VLOOKUP(J2537,'TB mapping'!A:C,3,0),0)</f>
        <v>6.4</v>
      </c>
      <c r="C2537" s="60" t="str">
        <f t="shared" si="132"/>
        <v>HINEDF0</v>
      </c>
      <c r="D2537" s="60" t="str">
        <f t="shared" si="133"/>
        <v>HINEDF6.4</v>
      </c>
      <c r="E2537" s="54" t="s">
        <v>790</v>
      </c>
      <c r="F2537" s="54" t="s">
        <v>1809</v>
      </c>
      <c r="G2537" s="54" t="s">
        <v>1810</v>
      </c>
      <c r="H2537" s="55">
        <v>212000</v>
      </c>
      <c r="I2537" s="54" t="s">
        <v>809</v>
      </c>
      <c r="J2537" s="392">
        <v>621253</v>
      </c>
      <c r="K2537" s="55">
        <v>0</v>
      </c>
      <c r="L2537" s="54" t="s">
        <v>1089</v>
      </c>
      <c r="M2537" s="54" t="s">
        <v>793</v>
      </c>
      <c r="N2537" s="55">
        <v>0</v>
      </c>
      <c r="O2537" s="55">
        <v>415030.74</v>
      </c>
      <c r="P2537" s="55">
        <v>0</v>
      </c>
      <c r="Q2537" s="55">
        <v>0</v>
      </c>
      <c r="R2537" s="55">
        <v>0</v>
      </c>
      <c r="S2537" s="55">
        <v>415030.74</v>
      </c>
      <c r="T2537" s="55">
        <v>0</v>
      </c>
      <c r="U2537" s="55">
        <v>415030.74</v>
      </c>
      <c r="V2537" s="55">
        <v>0</v>
      </c>
      <c r="W2537" s="55">
        <v>0</v>
      </c>
      <c r="X2537" s="55">
        <v>0</v>
      </c>
      <c r="Y2537" s="55">
        <v>415030.74</v>
      </c>
      <c r="Z2537" s="61">
        <f t="shared" si="134"/>
        <v>0</v>
      </c>
      <c r="AA2537" s="59" t="e">
        <f>HLOOKUP(F2537,'HY Financials'!$4:$4,1,0)</f>
        <v>#N/A</v>
      </c>
    </row>
    <row r="2538" spans="1:27">
      <c r="A2538" s="60">
        <f>IFERROR(VLOOKUP(J2538,'TB mapping'!A:D,4,0),0)</f>
        <v>0</v>
      </c>
      <c r="B2538" s="60">
        <f>IFERROR(VLOOKUP(J2538,'TB mapping'!A:C,3,0),0)</f>
        <v>6.4</v>
      </c>
      <c r="C2538" s="60" t="str">
        <f t="shared" si="132"/>
        <v>HINEDF0</v>
      </c>
      <c r="D2538" s="60" t="str">
        <f t="shared" si="133"/>
        <v>HINEDF6.4</v>
      </c>
      <c r="E2538" s="54" t="s">
        <v>790</v>
      </c>
      <c r="F2538" s="54" t="s">
        <v>1809</v>
      </c>
      <c r="G2538" s="54" t="s">
        <v>1810</v>
      </c>
      <c r="H2538" s="55">
        <v>212000</v>
      </c>
      <c r="I2538" s="54" t="s">
        <v>809</v>
      </c>
      <c r="J2538" s="392">
        <v>621254</v>
      </c>
      <c r="K2538" s="55">
        <v>0</v>
      </c>
      <c r="L2538" s="54" t="s">
        <v>1090</v>
      </c>
      <c r="M2538" s="54" t="s">
        <v>793</v>
      </c>
      <c r="N2538" s="55">
        <v>0</v>
      </c>
      <c r="O2538" s="55">
        <v>4797330.8499999996</v>
      </c>
      <c r="P2538" s="55">
        <v>0</v>
      </c>
      <c r="Q2538" s="55">
        <v>55747.23</v>
      </c>
      <c r="R2538" s="55">
        <v>0</v>
      </c>
      <c r="S2538" s="55">
        <v>4853078.08</v>
      </c>
      <c r="T2538" s="55">
        <v>0</v>
      </c>
      <c r="U2538" s="55">
        <v>4797330.8499999996</v>
      </c>
      <c r="V2538" s="55">
        <v>0</v>
      </c>
      <c r="W2538" s="55">
        <v>55747.23</v>
      </c>
      <c r="X2538" s="55">
        <v>0</v>
      </c>
      <c r="Y2538" s="55">
        <v>4853078.08</v>
      </c>
      <c r="Z2538" s="61">
        <f t="shared" si="134"/>
        <v>5.5747230000000002E-3</v>
      </c>
      <c r="AA2538" s="59" t="e">
        <f>HLOOKUP(F2538,'HY Financials'!$4:$4,1,0)</f>
        <v>#N/A</v>
      </c>
    </row>
    <row r="2539" spans="1:27">
      <c r="A2539" s="60">
        <f>IFERROR(VLOOKUP(J2539,'TB mapping'!A:D,4,0),0)</f>
        <v>0</v>
      </c>
      <c r="B2539" s="60">
        <f>IFERROR(VLOOKUP(J2539,'TB mapping'!A:C,3,0),0)</f>
        <v>6.4</v>
      </c>
      <c r="C2539" s="60" t="str">
        <f t="shared" si="132"/>
        <v>HINEDF0</v>
      </c>
      <c r="D2539" s="60" t="str">
        <f t="shared" si="133"/>
        <v>HINEDF6.4</v>
      </c>
      <c r="E2539" s="54" t="s">
        <v>790</v>
      </c>
      <c r="F2539" s="54" t="s">
        <v>1809</v>
      </c>
      <c r="G2539" s="54" t="s">
        <v>1810</v>
      </c>
      <c r="H2539" s="55">
        <v>212000</v>
      </c>
      <c r="I2539" s="54" t="s">
        <v>809</v>
      </c>
      <c r="J2539" s="392">
        <v>621255</v>
      </c>
      <c r="K2539" s="55">
        <v>0</v>
      </c>
      <c r="L2539" s="54" t="s">
        <v>1091</v>
      </c>
      <c r="M2539" s="54" t="s">
        <v>793</v>
      </c>
      <c r="N2539" s="55">
        <v>0</v>
      </c>
      <c r="O2539" s="55">
        <v>940856.6</v>
      </c>
      <c r="P2539" s="55">
        <v>0</v>
      </c>
      <c r="Q2539" s="55">
        <v>0</v>
      </c>
      <c r="R2539" s="55">
        <v>0</v>
      </c>
      <c r="S2539" s="55">
        <v>940856.6</v>
      </c>
      <c r="T2539" s="55">
        <v>0</v>
      </c>
      <c r="U2539" s="55">
        <v>940856.6</v>
      </c>
      <c r="V2539" s="55">
        <v>0</v>
      </c>
      <c r="W2539" s="55">
        <v>0</v>
      </c>
      <c r="X2539" s="55">
        <v>0</v>
      </c>
      <c r="Y2539" s="55">
        <v>940856.6</v>
      </c>
      <c r="Z2539" s="61">
        <f t="shared" si="134"/>
        <v>0</v>
      </c>
      <c r="AA2539" s="59" t="e">
        <f>HLOOKUP(F2539,'HY Financials'!$4:$4,1,0)</f>
        <v>#N/A</v>
      </c>
    </row>
    <row r="2540" spans="1:27">
      <c r="A2540" s="60">
        <f>IFERROR(VLOOKUP(J2540,'TB mapping'!A:D,4,0),0)</f>
        <v>0</v>
      </c>
      <c r="B2540" s="60">
        <f>IFERROR(VLOOKUP(J2540,'TB mapping'!A:C,3,0),0)</f>
        <v>6.4</v>
      </c>
      <c r="C2540" s="60" t="str">
        <f t="shared" si="132"/>
        <v>HINEDF0</v>
      </c>
      <c r="D2540" s="60" t="str">
        <f t="shared" si="133"/>
        <v>HINEDF6.4</v>
      </c>
      <c r="E2540" s="54" t="s">
        <v>790</v>
      </c>
      <c r="F2540" s="54" t="s">
        <v>1809</v>
      </c>
      <c r="G2540" s="54" t="s">
        <v>1810</v>
      </c>
      <c r="H2540" s="55">
        <v>212000</v>
      </c>
      <c r="I2540" s="54" t="s">
        <v>809</v>
      </c>
      <c r="J2540" s="392">
        <v>621256</v>
      </c>
      <c r="K2540" s="55">
        <v>0</v>
      </c>
      <c r="L2540" s="54" t="s">
        <v>1092</v>
      </c>
      <c r="M2540" s="54" t="s">
        <v>793</v>
      </c>
      <c r="N2540" s="55">
        <v>0</v>
      </c>
      <c r="O2540" s="55">
        <v>16905.78</v>
      </c>
      <c r="P2540" s="55">
        <v>0</v>
      </c>
      <c r="Q2540" s="55">
        <v>0</v>
      </c>
      <c r="R2540" s="55">
        <v>0</v>
      </c>
      <c r="S2540" s="55">
        <v>16905.78</v>
      </c>
      <c r="T2540" s="55">
        <v>0</v>
      </c>
      <c r="U2540" s="55">
        <v>16905.78</v>
      </c>
      <c r="V2540" s="55">
        <v>0</v>
      </c>
      <c r="W2540" s="55">
        <v>0</v>
      </c>
      <c r="X2540" s="55">
        <v>0</v>
      </c>
      <c r="Y2540" s="55">
        <v>16905.78</v>
      </c>
      <c r="Z2540" s="61">
        <f t="shared" si="134"/>
        <v>0</v>
      </c>
      <c r="AA2540" s="59" t="e">
        <f>HLOOKUP(F2540,'HY Financials'!$4:$4,1,0)</f>
        <v>#N/A</v>
      </c>
    </row>
    <row r="2541" spans="1:27">
      <c r="A2541" s="60">
        <f>IFERROR(VLOOKUP(J2541,'TB mapping'!A:D,4,0),0)</f>
        <v>0</v>
      </c>
      <c r="B2541" s="60">
        <f>IFERROR(VLOOKUP(J2541,'TB mapping'!A:C,3,0),0)</f>
        <v>6.4</v>
      </c>
      <c r="C2541" s="60" t="str">
        <f t="shared" si="132"/>
        <v>HINEDF0</v>
      </c>
      <c r="D2541" s="60" t="str">
        <f t="shared" si="133"/>
        <v>HINEDF6.4</v>
      </c>
      <c r="E2541" s="54" t="s">
        <v>790</v>
      </c>
      <c r="F2541" s="54" t="s">
        <v>1809</v>
      </c>
      <c r="G2541" s="54" t="s">
        <v>1810</v>
      </c>
      <c r="H2541" s="55">
        <v>212000</v>
      </c>
      <c r="I2541" s="54" t="s">
        <v>809</v>
      </c>
      <c r="J2541" s="392">
        <v>621257</v>
      </c>
      <c r="K2541" s="55">
        <v>0</v>
      </c>
      <c r="L2541" s="54" t="s">
        <v>1093</v>
      </c>
      <c r="M2541" s="54" t="s">
        <v>793</v>
      </c>
      <c r="N2541" s="55">
        <v>0</v>
      </c>
      <c r="O2541" s="55">
        <v>1162787.8</v>
      </c>
      <c r="P2541" s="55">
        <v>0</v>
      </c>
      <c r="Q2541" s="55">
        <v>40401.980000000003</v>
      </c>
      <c r="R2541" s="55">
        <v>0</v>
      </c>
      <c r="S2541" s="55">
        <v>1203189.78</v>
      </c>
      <c r="T2541" s="55">
        <v>0</v>
      </c>
      <c r="U2541" s="55">
        <v>1162787.8</v>
      </c>
      <c r="V2541" s="55">
        <v>0</v>
      </c>
      <c r="W2541" s="55">
        <v>40401.980000000003</v>
      </c>
      <c r="X2541" s="55">
        <v>0</v>
      </c>
      <c r="Y2541" s="55">
        <v>1203189.78</v>
      </c>
      <c r="Z2541" s="61">
        <f t="shared" si="134"/>
        <v>4.0401980000000001E-3</v>
      </c>
      <c r="AA2541" s="59" t="e">
        <f>HLOOKUP(F2541,'HY Financials'!$4:$4,1,0)</f>
        <v>#N/A</v>
      </c>
    </row>
    <row r="2542" spans="1:27">
      <c r="A2542" s="60">
        <f>IFERROR(VLOOKUP(J2542,'TB mapping'!A:D,4,0),0)</f>
        <v>0</v>
      </c>
      <c r="B2542" s="60">
        <f>IFERROR(VLOOKUP(J2542,'TB mapping'!A:C,3,0),0)</f>
        <v>6.4</v>
      </c>
      <c r="C2542" s="60" t="str">
        <f t="shared" si="132"/>
        <v>HINEDF0</v>
      </c>
      <c r="D2542" s="60" t="str">
        <f t="shared" si="133"/>
        <v>HINEDF6.4</v>
      </c>
      <c r="E2542" s="54" t="s">
        <v>790</v>
      </c>
      <c r="F2542" s="54" t="s">
        <v>1809</v>
      </c>
      <c r="G2542" s="54" t="s">
        <v>1810</v>
      </c>
      <c r="H2542" s="55">
        <v>212000</v>
      </c>
      <c r="I2542" s="54" t="s">
        <v>809</v>
      </c>
      <c r="J2542" s="392">
        <v>621258</v>
      </c>
      <c r="K2542" s="55">
        <v>0</v>
      </c>
      <c r="L2542" s="54" t="s">
        <v>1094</v>
      </c>
      <c r="M2542" s="54" t="s">
        <v>793</v>
      </c>
      <c r="N2542" s="55">
        <v>0</v>
      </c>
      <c r="O2542" s="55">
        <v>887433.87</v>
      </c>
      <c r="P2542" s="55">
        <v>0</v>
      </c>
      <c r="Q2542" s="55">
        <v>0</v>
      </c>
      <c r="R2542" s="55">
        <v>0</v>
      </c>
      <c r="S2542" s="55">
        <v>887433.87</v>
      </c>
      <c r="T2542" s="55">
        <v>0</v>
      </c>
      <c r="U2542" s="55">
        <v>887433.87</v>
      </c>
      <c r="V2542" s="55">
        <v>0</v>
      </c>
      <c r="W2542" s="55">
        <v>0</v>
      </c>
      <c r="X2542" s="55">
        <v>0</v>
      </c>
      <c r="Y2542" s="55">
        <v>887433.87</v>
      </c>
      <c r="Z2542" s="61">
        <f t="shared" si="134"/>
        <v>0</v>
      </c>
      <c r="AA2542" s="59" t="e">
        <f>HLOOKUP(F2542,'HY Financials'!$4:$4,1,0)</f>
        <v>#N/A</v>
      </c>
    </row>
    <row r="2543" spans="1:27">
      <c r="A2543" s="60">
        <f>IFERROR(VLOOKUP(J2543,'TB mapping'!A:D,4,0),0)</f>
        <v>0</v>
      </c>
      <c r="B2543" s="60">
        <f>IFERROR(VLOOKUP(J2543,'TB mapping'!A:C,3,0),0)</f>
        <v>6.4</v>
      </c>
      <c r="C2543" s="60" t="str">
        <f t="shared" si="132"/>
        <v>HINEDF0</v>
      </c>
      <c r="D2543" s="60" t="str">
        <f t="shared" si="133"/>
        <v>HINEDF6.4</v>
      </c>
      <c r="E2543" s="54" t="s">
        <v>790</v>
      </c>
      <c r="F2543" s="54" t="s">
        <v>1809</v>
      </c>
      <c r="G2543" s="54" t="s">
        <v>1810</v>
      </c>
      <c r="H2543" s="55">
        <v>212000</v>
      </c>
      <c r="I2543" s="54" t="s">
        <v>809</v>
      </c>
      <c r="J2543" s="392">
        <v>621259</v>
      </c>
      <c r="K2543" s="55">
        <v>0</v>
      </c>
      <c r="L2543" s="54" t="s">
        <v>1095</v>
      </c>
      <c r="M2543" s="54" t="s">
        <v>793</v>
      </c>
      <c r="N2543" s="55">
        <v>0</v>
      </c>
      <c r="O2543" s="55">
        <v>2562885.21</v>
      </c>
      <c r="P2543" s="55">
        <v>0</v>
      </c>
      <c r="Q2543" s="55">
        <v>88979.21</v>
      </c>
      <c r="R2543" s="55">
        <v>0</v>
      </c>
      <c r="S2543" s="55">
        <v>2651864.42</v>
      </c>
      <c r="T2543" s="55">
        <v>0</v>
      </c>
      <c r="U2543" s="55">
        <v>2562885.21</v>
      </c>
      <c r="V2543" s="55">
        <v>0</v>
      </c>
      <c r="W2543" s="55">
        <v>88979.21</v>
      </c>
      <c r="X2543" s="55">
        <v>0</v>
      </c>
      <c r="Y2543" s="55">
        <v>2651864.42</v>
      </c>
      <c r="Z2543" s="61">
        <f t="shared" si="134"/>
        <v>8.8979210000000013E-3</v>
      </c>
      <c r="AA2543" s="59" t="e">
        <f>HLOOKUP(F2543,'HY Financials'!$4:$4,1,0)</f>
        <v>#N/A</v>
      </c>
    </row>
    <row r="2544" spans="1:27">
      <c r="A2544" s="60">
        <f>IFERROR(VLOOKUP(J2544,'TB mapping'!A:D,4,0),0)</f>
        <v>0</v>
      </c>
      <c r="B2544" s="60">
        <f>IFERROR(VLOOKUP(J2544,'TB mapping'!A:C,3,0),0)</f>
        <v>6.4</v>
      </c>
      <c r="C2544" s="60" t="str">
        <f t="shared" si="132"/>
        <v>HINEDF0</v>
      </c>
      <c r="D2544" s="60" t="str">
        <f t="shared" si="133"/>
        <v>HINEDF6.4</v>
      </c>
      <c r="E2544" s="54" t="s">
        <v>790</v>
      </c>
      <c r="F2544" s="54" t="s">
        <v>1809</v>
      </c>
      <c r="G2544" s="54" t="s">
        <v>1810</v>
      </c>
      <c r="H2544" s="55">
        <v>212000</v>
      </c>
      <c r="I2544" s="54" t="s">
        <v>809</v>
      </c>
      <c r="J2544" s="392">
        <v>621260</v>
      </c>
      <c r="K2544" s="55">
        <v>0</v>
      </c>
      <c r="L2544" s="54" t="s">
        <v>1096</v>
      </c>
      <c r="M2544" s="54" t="s">
        <v>793</v>
      </c>
      <c r="N2544" s="55">
        <v>0</v>
      </c>
      <c r="O2544" s="55">
        <v>19574393.629999999</v>
      </c>
      <c r="P2544" s="55">
        <v>0</v>
      </c>
      <c r="Q2544" s="55">
        <v>287526.13</v>
      </c>
      <c r="R2544" s="55">
        <v>0</v>
      </c>
      <c r="S2544" s="55">
        <v>19861919.760000002</v>
      </c>
      <c r="T2544" s="55">
        <v>0</v>
      </c>
      <c r="U2544" s="55">
        <v>19574393.629999999</v>
      </c>
      <c r="V2544" s="55">
        <v>0</v>
      </c>
      <c r="W2544" s="55">
        <v>287526.13</v>
      </c>
      <c r="X2544" s="55">
        <v>0</v>
      </c>
      <c r="Y2544" s="55">
        <v>19861919.760000002</v>
      </c>
      <c r="Z2544" s="61">
        <f t="shared" si="134"/>
        <v>2.8752613E-2</v>
      </c>
      <c r="AA2544" s="59" t="e">
        <f>HLOOKUP(F2544,'HY Financials'!$4:$4,1,0)</f>
        <v>#N/A</v>
      </c>
    </row>
    <row r="2545" spans="1:27">
      <c r="A2545" s="60">
        <f>IFERROR(VLOOKUP(J2545,'TB mapping'!A:D,4,0),0)</f>
        <v>0</v>
      </c>
      <c r="B2545" s="60">
        <f>IFERROR(VLOOKUP(J2545,'TB mapping'!A:C,3,0),0)</f>
        <v>6.4</v>
      </c>
      <c r="C2545" s="60" t="str">
        <f t="shared" si="132"/>
        <v>HINEDF0</v>
      </c>
      <c r="D2545" s="60" t="str">
        <f t="shared" si="133"/>
        <v>HINEDF6.4</v>
      </c>
      <c r="E2545" s="54" t="s">
        <v>790</v>
      </c>
      <c r="F2545" s="54" t="s">
        <v>1809</v>
      </c>
      <c r="G2545" s="54" t="s">
        <v>1810</v>
      </c>
      <c r="H2545" s="55">
        <v>212000</v>
      </c>
      <c r="I2545" s="54" t="s">
        <v>809</v>
      </c>
      <c r="J2545" s="392">
        <v>621261</v>
      </c>
      <c r="K2545" s="55">
        <v>0</v>
      </c>
      <c r="L2545" s="54" t="s">
        <v>1097</v>
      </c>
      <c r="M2545" s="54" t="s">
        <v>793</v>
      </c>
      <c r="N2545" s="55">
        <v>0</v>
      </c>
      <c r="O2545" s="55">
        <v>5418072.6100000003</v>
      </c>
      <c r="P2545" s="55">
        <v>0</v>
      </c>
      <c r="Q2545" s="55">
        <v>257391.87</v>
      </c>
      <c r="R2545" s="55">
        <v>0</v>
      </c>
      <c r="S2545" s="55">
        <v>5675464.4800000004</v>
      </c>
      <c r="T2545" s="55">
        <v>0</v>
      </c>
      <c r="U2545" s="55">
        <v>5418072.6100000003</v>
      </c>
      <c r="V2545" s="55">
        <v>0</v>
      </c>
      <c r="W2545" s="55">
        <v>257391.87</v>
      </c>
      <c r="X2545" s="55">
        <v>0</v>
      </c>
      <c r="Y2545" s="55">
        <v>5675464.4800000004</v>
      </c>
      <c r="Z2545" s="61">
        <f t="shared" si="134"/>
        <v>2.5739187E-2</v>
      </c>
      <c r="AA2545" s="59" t="e">
        <f>HLOOKUP(F2545,'HY Financials'!$4:$4,1,0)</f>
        <v>#N/A</v>
      </c>
    </row>
    <row r="2546" spans="1:27">
      <c r="A2546" s="60">
        <f>IFERROR(VLOOKUP(J2546,'TB mapping'!A:D,4,0),0)</f>
        <v>0</v>
      </c>
      <c r="B2546" s="60">
        <f>IFERROR(VLOOKUP(J2546,'TB mapping'!A:C,3,0),0)</f>
        <v>6.4</v>
      </c>
      <c r="C2546" s="60" t="str">
        <f t="shared" si="132"/>
        <v>HINEDF0</v>
      </c>
      <c r="D2546" s="60" t="str">
        <f t="shared" si="133"/>
        <v>HINEDF6.4</v>
      </c>
      <c r="E2546" s="54" t="s">
        <v>790</v>
      </c>
      <c r="F2546" s="54" t="s">
        <v>1809</v>
      </c>
      <c r="G2546" s="54" t="s">
        <v>1810</v>
      </c>
      <c r="H2546" s="55">
        <v>212000</v>
      </c>
      <c r="I2546" s="54" t="s">
        <v>809</v>
      </c>
      <c r="J2546" s="392">
        <v>621262</v>
      </c>
      <c r="K2546" s="55">
        <v>0</v>
      </c>
      <c r="L2546" s="54" t="s">
        <v>1098</v>
      </c>
      <c r="M2546" s="54" t="s">
        <v>793</v>
      </c>
      <c r="N2546" s="55">
        <v>0</v>
      </c>
      <c r="O2546" s="55">
        <v>346511.32</v>
      </c>
      <c r="P2546" s="55">
        <v>0</v>
      </c>
      <c r="Q2546" s="55">
        <v>0</v>
      </c>
      <c r="R2546" s="55">
        <v>0</v>
      </c>
      <c r="S2546" s="55">
        <v>346511.32</v>
      </c>
      <c r="T2546" s="55">
        <v>0</v>
      </c>
      <c r="U2546" s="55">
        <v>346511.32</v>
      </c>
      <c r="V2546" s="55">
        <v>0</v>
      </c>
      <c r="W2546" s="55">
        <v>0</v>
      </c>
      <c r="X2546" s="55">
        <v>0</v>
      </c>
      <c r="Y2546" s="55">
        <v>346511.32</v>
      </c>
      <c r="Z2546" s="61">
        <f t="shared" si="134"/>
        <v>0</v>
      </c>
      <c r="AA2546" s="59" t="e">
        <f>HLOOKUP(F2546,'HY Financials'!$4:$4,1,0)</f>
        <v>#N/A</v>
      </c>
    </row>
    <row r="2547" spans="1:27">
      <c r="A2547" s="60">
        <f>IFERROR(VLOOKUP(J2547,'TB mapping'!A:D,4,0),0)</f>
        <v>0</v>
      </c>
      <c r="B2547" s="60">
        <f>IFERROR(VLOOKUP(J2547,'TB mapping'!A:C,3,0),0)</f>
        <v>6.4</v>
      </c>
      <c r="C2547" s="60" t="str">
        <f t="shared" si="132"/>
        <v>HINEDF0</v>
      </c>
      <c r="D2547" s="60" t="str">
        <f t="shared" si="133"/>
        <v>HINEDF6.4</v>
      </c>
      <c r="E2547" s="54" t="s">
        <v>790</v>
      </c>
      <c r="F2547" s="54" t="s">
        <v>1809</v>
      </c>
      <c r="G2547" s="54" t="s">
        <v>1810</v>
      </c>
      <c r="H2547" s="55">
        <v>212000</v>
      </c>
      <c r="I2547" s="54" t="s">
        <v>809</v>
      </c>
      <c r="J2547" s="392">
        <v>621263</v>
      </c>
      <c r="K2547" s="55">
        <v>0</v>
      </c>
      <c r="L2547" s="54" t="s">
        <v>1099</v>
      </c>
      <c r="M2547" s="54" t="s">
        <v>793</v>
      </c>
      <c r="N2547" s="55">
        <v>0</v>
      </c>
      <c r="O2547" s="55">
        <v>8122229.7800000003</v>
      </c>
      <c r="P2547" s="55">
        <v>0</v>
      </c>
      <c r="Q2547" s="55">
        <v>783349.6</v>
      </c>
      <c r="R2547" s="55">
        <v>0</v>
      </c>
      <c r="S2547" s="55">
        <v>8905579.3800000008</v>
      </c>
      <c r="T2547" s="55">
        <v>0</v>
      </c>
      <c r="U2547" s="55">
        <v>8122229.7800000003</v>
      </c>
      <c r="V2547" s="55">
        <v>0</v>
      </c>
      <c r="W2547" s="55">
        <v>783349.6</v>
      </c>
      <c r="X2547" s="55">
        <v>0</v>
      </c>
      <c r="Y2547" s="55">
        <v>8905579.3800000008</v>
      </c>
      <c r="Z2547" s="61">
        <f t="shared" si="134"/>
        <v>7.8334959999999995E-2</v>
      </c>
      <c r="AA2547" s="59" t="e">
        <f>HLOOKUP(F2547,'HY Financials'!$4:$4,1,0)</f>
        <v>#N/A</v>
      </c>
    </row>
    <row r="2548" spans="1:27">
      <c r="A2548" s="60">
        <f>IFERROR(VLOOKUP(J2548,'TB mapping'!A:D,4,0),0)</f>
        <v>0</v>
      </c>
      <c r="B2548" s="60">
        <f>IFERROR(VLOOKUP(J2548,'TB mapping'!A:C,3,0),0)</f>
        <v>6.4</v>
      </c>
      <c r="C2548" s="60" t="str">
        <f t="shared" si="132"/>
        <v>HINEDF0</v>
      </c>
      <c r="D2548" s="60" t="str">
        <f t="shared" si="133"/>
        <v>HINEDF6.4</v>
      </c>
      <c r="E2548" s="54" t="s">
        <v>790</v>
      </c>
      <c r="F2548" s="54" t="s">
        <v>1809</v>
      </c>
      <c r="G2548" s="54" t="s">
        <v>1810</v>
      </c>
      <c r="H2548" s="55">
        <v>212000</v>
      </c>
      <c r="I2548" s="54" t="s">
        <v>809</v>
      </c>
      <c r="J2548" s="392">
        <v>621264</v>
      </c>
      <c r="K2548" s="55">
        <v>0</v>
      </c>
      <c r="L2548" s="54" t="s">
        <v>1100</v>
      </c>
      <c r="M2548" s="54" t="s">
        <v>793</v>
      </c>
      <c r="N2548" s="55">
        <v>0</v>
      </c>
      <c r="O2548" s="55">
        <v>6117433.21</v>
      </c>
      <c r="P2548" s="55">
        <v>0</v>
      </c>
      <c r="Q2548" s="55">
        <v>402921.23</v>
      </c>
      <c r="R2548" s="55">
        <v>0</v>
      </c>
      <c r="S2548" s="55">
        <v>6520354.4400000004</v>
      </c>
      <c r="T2548" s="55">
        <v>0</v>
      </c>
      <c r="U2548" s="55">
        <v>6117433.21</v>
      </c>
      <c r="V2548" s="55">
        <v>0</v>
      </c>
      <c r="W2548" s="55">
        <v>402921.23</v>
      </c>
      <c r="X2548" s="55">
        <v>0</v>
      </c>
      <c r="Y2548" s="55">
        <v>6520354.4400000004</v>
      </c>
      <c r="Z2548" s="61">
        <f t="shared" si="134"/>
        <v>4.0292122999999999E-2</v>
      </c>
      <c r="AA2548" s="59" t="e">
        <f>HLOOKUP(F2548,'HY Financials'!$4:$4,1,0)</f>
        <v>#N/A</v>
      </c>
    </row>
    <row r="2549" spans="1:27">
      <c r="A2549" s="60">
        <f>IFERROR(VLOOKUP(J2549,'TB mapping'!A:D,4,0),0)</f>
        <v>0</v>
      </c>
      <c r="B2549" s="60">
        <f>IFERROR(VLOOKUP(J2549,'TB mapping'!A:C,3,0),0)</f>
        <v>6.4</v>
      </c>
      <c r="C2549" s="60" t="str">
        <f t="shared" si="132"/>
        <v>HINEDF0</v>
      </c>
      <c r="D2549" s="60" t="str">
        <f t="shared" si="133"/>
        <v>HINEDF6.4</v>
      </c>
      <c r="E2549" s="54" t="s">
        <v>790</v>
      </c>
      <c r="F2549" s="54" t="s">
        <v>1809</v>
      </c>
      <c r="G2549" s="54" t="s">
        <v>1810</v>
      </c>
      <c r="H2549" s="55">
        <v>212000</v>
      </c>
      <c r="I2549" s="54" t="s">
        <v>809</v>
      </c>
      <c r="J2549" s="392">
        <v>621265</v>
      </c>
      <c r="K2549" s="55">
        <v>0</v>
      </c>
      <c r="L2549" s="54" t="s">
        <v>1101</v>
      </c>
      <c r="M2549" s="54" t="s">
        <v>793</v>
      </c>
      <c r="N2549" s="55">
        <v>0</v>
      </c>
      <c r="O2549" s="55">
        <v>5966176.8799999999</v>
      </c>
      <c r="P2549" s="55">
        <v>0</v>
      </c>
      <c r="Q2549" s="55">
        <v>340603.77</v>
      </c>
      <c r="R2549" s="55">
        <v>0</v>
      </c>
      <c r="S2549" s="55">
        <v>6306780.6500000004</v>
      </c>
      <c r="T2549" s="55">
        <v>0</v>
      </c>
      <c r="U2549" s="55">
        <v>5966176.8799999999</v>
      </c>
      <c r="V2549" s="55">
        <v>0</v>
      </c>
      <c r="W2549" s="55">
        <v>340603.77</v>
      </c>
      <c r="X2549" s="55">
        <v>0</v>
      </c>
      <c r="Y2549" s="55">
        <v>6306780.6500000004</v>
      </c>
      <c r="Z2549" s="61">
        <f t="shared" si="134"/>
        <v>3.4060377000000003E-2</v>
      </c>
      <c r="AA2549" s="59" t="e">
        <f>HLOOKUP(F2549,'HY Financials'!$4:$4,1,0)</f>
        <v>#N/A</v>
      </c>
    </row>
    <row r="2550" spans="1:27">
      <c r="A2550" s="60">
        <f>IFERROR(VLOOKUP(J2550,'TB mapping'!A:D,4,0),0)</f>
        <v>0</v>
      </c>
      <c r="B2550" s="60">
        <f>IFERROR(VLOOKUP(J2550,'TB mapping'!A:C,3,0),0)</f>
        <v>6.4</v>
      </c>
      <c r="C2550" s="60" t="str">
        <f t="shared" si="132"/>
        <v>HINEDF0</v>
      </c>
      <c r="D2550" s="60" t="str">
        <f t="shared" si="133"/>
        <v>HINEDF6.4</v>
      </c>
      <c r="E2550" s="54" t="s">
        <v>790</v>
      </c>
      <c r="F2550" s="54" t="s">
        <v>1809</v>
      </c>
      <c r="G2550" s="54" t="s">
        <v>1810</v>
      </c>
      <c r="H2550" s="55">
        <v>212000</v>
      </c>
      <c r="I2550" s="54" t="s">
        <v>809</v>
      </c>
      <c r="J2550" s="392">
        <v>621266</v>
      </c>
      <c r="K2550" s="55">
        <v>0</v>
      </c>
      <c r="L2550" s="54" t="s">
        <v>1102</v>
      </c>
      <c r="M2550" s="54" t="s">
        <v>793</v>
      </c>
      <c r="N2550" s="55">
        <v>0</v>
      </c>
      <c r="O2550" s="55">
        <v>1415178.08</v>
      </c>
      <c r="P2550" s="55">
        <v>0</v>
      </c>
      <c r="Q2550" s="55">
        <v>112040.52</v>
      </c>
      <c r="R2550" s="55">
        <v>0</v>
      </c>
      <c r="S2550" s="55">
        <v>1527218.6</v>
      </c>
      <c r="T2550" s="55">
        <v>0</v>
      </c>
      <c r="U2550" s="55">
        <v>1415178.08</v>
      </c>
      <c r="V2550" s="55">
        <v>0</v>
      </c>
      <c r="W2550" s="55">
        <v>112040.52</v>
      </c>
      <c r="X2550" s="55">
        <v>0</v>
      </c>
      <c r="Y2550" s="55">
        <v>1527218.6</v>
      </c>
      <c r="Z2550" s="61">
        <f t="shared" si="134"/>
        <v>1.1204052000000001E-2</v>
      </c>
      <c r="AA2550" s="59" t="e">
        <f>HLOOKUP(F2550,'HY Financials'!$4:$4,1,0)</f>
        <v>#N/A</v>
      </c>
    </row>
    <row r="2551" spans="1:27">
      <c r="A2551" s="60">
        <f>IFERROR(VLOOKUP(J2551,'TB mapping'!A:D,4,0),0)</f>
        <v>0</v>
      </c>
      <c r="B2551" s="60">
        <f>IFERROR(VLOOKUP(J2551,'TB mapping'!A:C,3,0),0)</f>
        <v>6.4</v>
      </c>
      <c r="C2551" s="60" t="str">
        <f t="shared" si="132"/>
        <v>HINEDF0</v>
      </c>
      <c r="D2551" s="60" t="str">
        <f t="shared" si="133"/>
        <v>HINEDF6.4</v>
      </c>
      <c r="E2551" s="54" t="s">
        <v>790</v>
      </c>
      <c r="F2551" s="54" t="s">
        <v>1809</v>
      </c>
      <c r="G2551" s="54" t="s">
        <v>1810</v>
      </c>
      <c r="H2551" s="55">
        <v>212000</v>
      </c>
      <c r="I2551" s="54" t="s">
        <v>809</v>
      </c>
      <c r="J2551" s="392">
        <v>621268</v>
      </c>
      <c r="K2551" s="55">
        <v>0</v>
      </c>
      <c r="L2551" s="54" t="s">
        <v>1103</v>
      </c>
      <c r="M2551" s="54" t="s">
        <v>793</v>
      </c>
      <c r="N2551" s="55">
        <v>0</v>
      </c>
      <c r="O2551" s="55">
        <v>2067939.81</v>
      </c>
      <c r="P2551" s="55">
        <v>0</v>
      </c>
      <c r="Q2551" s="55">
        <v>199410.07</v>
      </c>
      <c r="R2551" s="55">
        <v>0</v>
      </c>
      <c r="S2551" s="55">
        <v>2267349.88</v>
      </c>
      <c r="T2551" s="55">
        <v>0</v>
      </c>
      <c r="U2551" s="55">
        <v>2067939.81</v>
      </c>
      <c r="V2551" s="55">
        <v>0</v>
      </c>
      <c r="W2551" s="55">
        <v>199410.07</v>
      </c>
      <c r="X2551" s="55">
        <v>0</v>
      </c>
      <c r="Y2551" s="55">
        <v>2267349.88</v>
      </c>
      <c r="Z2551" s="61">
        <f t="shared" si="134"/>
        <v>1.9941007E-2</v>
      </c>
      <c r="AA2551" s="59" t="e">
        <f>HLOOKUP(F2551,'HY Financials'!$4:$4,1,0)</f>
        <v>#N/A</v>
      </c>
    </row>
    <row r="2552" spans="1:27">
      <c r="A2552" s="60">
        <f>IFERROR(VLOOKUP(J2552,'TB mapping'!A:D,4,0),0)</f>
        <v>0</v>
      </c>
      <c r="B2552" s="60">
        <f>IFERROR(VLOOKUP(J2552,'TB mapping'!A:C,3,0),0)</f>
        <v>6.4</v>
      </c>
      <c r="C2552" s="60" t="str">
        <f t="shared" si="132"/>
        <v>HINEDF0</v>
      </c>
      <c r="D2552" s="60" t="str">
        <f t="shared" si="133"/>
        <v>HINEDF6.4</v>
      </c>
      <c r="E2552" s="54" t="s">
        <v>790</v>
      </c>
      <c r="F2552" s="54" t="s">
        <v>1809</v>
      </c>
      <c r="G2552" s="54" t="s">
        <v>1810</v>
      </c>
      <c r="H2552" s="55">
        <v>212000</v>
      </c>
      <c r="I2552" s="54" t="s">
        <v>809</v>
      </c>
      <c r="J2552" s="392">
        <v>621269</v>
      </c>
      <c r="K2552" s="55">
        <v>0</v>
      </c>
      <c r="L2552" s="54" t="s">
        <v>1104</v>
      </c>
      <c r="M2552" s="54" t="s">
        <v>793</v>
      </c>
      <c r="N2552" s="55">
        <v>0</v>
      </c>
      <c r="O2552" s="55">
        <v>298956.82</v>
      </c>
      <c r="P2552" s="55">
        <v>0</v>
      </c>
      <c r="Q2552" s="55">
        <v>0</v>
      </c>
      <c r="R2552" s="55">
        <v>0</v>
      </c>
      <c r="S2552" s="55">
        <v>298956.82</v>
      </c>
      <c r="T2552" s="55">
        <v>0</v>
      </c>
      <c r="U2552" s="55">
        <v>298956.82</v>
      </c>
      <c r="V2552" s="55">
        <v>0</v>
      </c>
      <c r="W2552" s="55">
        <v>0</v>
      </c>
      <c r="X2552" s="55">
        <v>0</v>
      </c>
      <c r="Y2552" s="55">
        <v>298956.82</v>
      </c>
      <c r="Z2552" s="61">
        <f t="shared" si="134"/>
        <v>0</v>
      </c>
      <c r="AA2552" s="59" t="e">
        <f>HLOOKUP(F2552,'HY Financials'!$4:$4,1,0)</f>
        <v>#N/A</v>
      </c>
    </row>
    <row r="2553" spans="1:27">
      <c r="A2553" s="60">
        <f>IFERROR(VLOOKUP(J2553,'TB mapping'!A:D,4,0),0)</f>
        <v>0</v>
      </c>
      <c r="B2553" s="60">
        <f>IFERROR(VLOOKUP(J2553,'TB mapping'!A:C,3,0),0)</f>
        <v>6.4</v>
      </c>
      <c r="C2553" s="60" t="str">
        <f t="shared" si="132"/>
        <v>HINEDF0</v>
      </c>
      <c r="D2553" s="60" t="str">
        <f t="shared" si="133"/>
        <v>HINEDF6.4</v>
      </c>
      <c r="E2553" s="54" t="s">
        <v>790</v>
      </c>
      <c r="F2553" s="54" t="s">
        <v>1809</v>
      </c>
      <c r="G2553" s="54" t="s">
        <v>1810</v>
      </c>
      <c r="H2553" s="55">
        <v>212000</v>
      </c>
      <c r="I2553" s="54" t="s">
        <v>809</v>
      </c>
      <c r="J2553" s="392">
        <v>621270</v>
      </c>
      <c r="K2553" s="55">
        <v>0</v>
      </c>
      <c r="L2553" s="54" t="s">
        <v>1105</v>
      </c>
      <c r="M2553" s="54" t="s">
        <v>793</v>
      </c>
      <c r="N2553" s="55">
        <v>0</v>
      </c>
      <c r="O2553" s="55">
        <v>120129.93</v>
      </c>
      <c r="P2553" s="55">
        <v>0</v>
      </c>
      <c r="Q2553" s="55">
        <v>0</v>
      </c>
      <c r="R2553" s="55">
        <v>0</v>
      </c>
      <c r="S2553" s="55">
        <v>120129.93</v>
      </c>
      <c r="T2553" s="55">
        <v>0</v>
      </c>
      <c r="U2553" s="55">
        <v>120129.93</v>
      </c>
      <c r="V2553" s="55">
        <v>0</v>
      </c>
      <c r="W2553" s="55">
        <v>0</v>
      </c>
      <c r="X2553" s="55">
        <v>0</v>
      </c>
      <c r="Y2553" s="55">
        <v>120129.93</v>
      </c>
      <c r="Z2553" s="61">
        <f t="shared" si="134"/>
        <v>0</v>
      </c>
      <c r="AA2553" s="59" t="e">
        <f>HLOOKUP(F2553,'HY Financials'!$4:$4,1,0)</f>
        <v>#N/A</v>
      </c>
    </row>
    <row r="2554" spans="1:27">
      <c r="A2554" s="60">
        <f>IFERROR(VLOOKUP(J2554,'TB mapping'!A:D,4,0),0)</f>
        <v>0</v>
      </c>
      <c r="B2554" s="60">
        <f>IFERROR(VLOOKUP(J2554,'TB mapping'!A:C,3,0),0)</f>
        <v>6.4</v>
      </c>
      <c r="C2554" s="60" t="str">
        <f t="shared" si="132"/>
        <v>HINEDF0</v>
      </c>
      <c r="D2554" s="60" t="str">
        <f t="shared" si="133"/>
        <v>HINEDF6.4</v>
      </c>
      <c r="E2554" s="54" t="s">
        <v>790</v>
      </c>
      <c r="F2554" s="54" t="s">
        <v>1809</v>
      </c>
      <c r="G2554" s="54" t="s">
        <v>1810</v>
      </c>
      <c r="H2554" s="55">
        <v>212000</v>
      </c>
      <c r="I2554" s="54" t="s">
        <v>809</v>
      </c>
      <c r="J2554" s="392">
        <v>621271</v>
      </c>
      <c r="K2554" s="55">
        <v>0</v>
      </c>
      <c r="L2554" s="54" t="s">
        <v>1106</v>
      </c>
      <c r="M2554" s="54" t="s">
        <v>793</v>
      </c>
      <c r="N2554" s="55">
        <v>0</v>
      </c>
      <c r="O2554" s="55">
        <v>353167.86</v>
      </c>
      <c r="P2554" s="55">
        <v>0</v>
      </c>
      <c r="Q2554" s="55">
        <v>0</v>
      </c>
      <c r="R2554" s="55">
        <v>0</v>
      </c>
      <c r="S2554" s="55">
        <v>353167.86</v>
      </c>
      <c r="T2554" s="55">
        <v>0</v>
      </c>
      <c r="U2554" s="55">
        <v>353167.86</v>
      </c>
      <c r="V2554" s="55">
        <v>0</v>
      </c>
      <c r="W2554" s="55">
        <v>0</v>
      </c>
      <c r="X2554" s="55">
        <v>0</v>
      </c>
      <c r="Y2554" s="55">
        <v>353167.86</v>
      </c>
      <c r="Z2554" s="61">
        <f t="shared" si="134"/>
        <v>0</v>
      </c>
      <c r="AA2554" s="59" t="e">
        <f>HLOOKUP(F2554,'HY Financials'!$4:$4,1,0)</f>
        <v>#N/A</v>
      </c>
    </row>
    <row r="2555" spans="1:27">
      <c r="A2555" s="60">
        <f>IFERROR(VLOOKUP(J2555,'TB mapping'!A:D,4,0),0)</f>
        <v>0</v>
      </c>
      <c r="B2555" s="60">
        <f>IFERROR(VLOOKUP(J2555,'TB mapping'!A:C,3,0),0)</f>
        <v>6.4</v>
      </c>
      <c r="C2555" s="60" t="str">
        <f t="shared" si="132"/>
        <v>HINEDF0</v>
      </c>
      <c r="D2555" s="60" t="str">
        <f t="shared" si="133"/>
        <v>HINEDF6.4</v>
      </c>
      <c r="E2555" s="54" t="s">
        <v>790</v>
      </c>
      <c r="F2555" s="54" t="s">
        <v>1809</v>
      </c>
      <c r="G2555" s="54" t="s">
        <v>1810</v>
      </c>
      <c r="H2555" s="55">
        <v>212000</v>
      </c>
      <c r="I2555" s="54" t="s">
        <v>809</v>
      </c>
      <c r="J2555" s="392">
        <v>621272</v>
      </c>
      <c r="K2555" s="55">
        <v>0</v>
      </c>
      <c r="L2555" s="54" t="s">
        <v>1107</v>
      </c>
      <c r="M2555" s="54" t="s">
        <v>793</v>
      </c>
      <c r="N2555" s="55">
        <v>0</v>
      </c>
      <c r="O2555" s="55">
        <v>182088.27</v>
      </c>
      <c r="P2555" s="55">
        <v>0</v>
      </c>
      <c r="Q2555" s="55">
        <v>0</v>
      </c>
      <c r="R2555" s="55">
        <v>0</v>
      </c>
      <c r="S2555" s="55">
        <v>182088.27</v>
      </c>
      <c r="T2555" s="55">
        <v>0</v>
      </c>
      <c r="U2555" s="55">
        <v>182088.27</v>
      </c>
      <c r="V2555" s="55">
        <v>0</v>
      </c>
      <c r="W2555" s="55">
        <v>0</v>
      </c>
      <c r="X2555" s="55">
        <v>0</v>
      </c>
      <c r="Y2555" s="55">
        <v>182088.27</v>
      </c>
      <c r="Z2555" s="61">
        <f t="shared" si="134"/>
        <v>0</v>
      </c>
      <c r="AA2555" s="59" t="e">
        <f>HLOOKUP(F2555,'HY Financials'!$4:$4,1,0)</f>
        <v>#N/A</v>
      </c>
    </row>
    <row r="2556" spans="1:27">
      <c r="A2556" s="60">
        <f>IFERROR(VLOOKUP(J2556,'TB mapping'!A:D,4,0),0)</f>
        <v>0</v>
      </c>
      <c r="B2556" s="60">
        <f>IFERROR(VLOOKUP(J2556,'TB mapping'!A:C,3,0),0)</f>
        <v>6.4</v>
      </c>
      <c r="C2556" s="60" t="str">
        <f t="shared" si="132"/>
        <v>HINEDF0</v>
      </c>
      <c r="D2556" s="60" t="str">
        <f t="shared" si="133"/>
        <v>HINEDF6.4</v>
      </c>
      <c r="E2556" s="54" t="s">
        <v>790</v>
      </c>
      <c r="F2556" s="54" t="s">
        <v>1809</v>
      </c>
      <c r="G2556" s="54" t="s">
        <v>1810</v>
      </c>
      <c r="H2556" s="55">
        <v>212000</v>
      </c>
      <c r="I2556" s="54" t="s">
        <v>809</v>
      </c>
      <c r="J2556" s="392">
        <v>621273</v>
      </c>
      <c r="K2556" s="55">
        <v>0</v>
      </c>
      <c r="L2556" s="54" t="s">
        <v>1108</v>
      </c>
      <c r="M2556" s="54" t="s">
        <v>793</v>
      </c>
      <c r="N2556" s="55">
        <v>0</v>
      </c>
      <c r="O2556" s="55">
        <v>878086.12</v>
      </c>
      <c r="P2556" s="55">
        <v>0</v>
      </c>
      <c r="Q2556" s="55">
        <v>0</v>
      </c>
      <c r="R2556" s="55">
        <v>0</v>
      </c>
      <c r="S2556" s="55">
        <v>878086.12</v>
      </c>
      <c r="T2556" s="55">
        <v>0</v>
      </c>
      <c r="U2556" s="55">
        <v>878086.12</v>
      </c>
      <c r="V2556" s="55">
        <v>0</v>
      </c>
      <c r="W2556" s="55">
        <v>0</v>
      </c>
      <c r="X2556" s="55">
        <v>0</v>
      </c>
      <c r="Y2556" s="55">
        <v>878086.12</v>
      </c>
      <c r="Z2556" s="61">
        <f t="shared" si="134"/>
        <v>0</v>
      </c>
      <c r="AA2556" s="59" t="e">
        <f>HLOOKUP(F2556,'HY Financials'!$4:$4,1,0)</f>
        <v>#N/A</v>
      </c>
    </row>
    <row r="2557" spans="1:27">
      <c r="A2557" s="60">
        <f>IFERROR(VLOOKUP(J2557,'TB mapping'!A:D,4,0),0)</f>
        <v>0</v>
      </c>
      <c r="B2557" s="60">
        <f>IFERROR(VLOOKUP(J2557,'TB mapping'!A:C,3,0),0)</f>
        <v>6.4</v>
      </c>
      <c r="C2557" s="60" t="str">
        <f t="shared" si="132"/>
        <v>HINEDF0</v>
      </c>
      <c r="D2557" s="60" t="str">
        <f t="shared" si="133"/>
        <v>HINEDF6.4</v>
      </c>
      <c r="E2557" s="54" t="s">
        <v>790</v>
      </c>
      <c r="F2557" s="54" t="s">
        <v>1809</v>
      </c>
      <c r="G2557" s="54" t="s">
        <v>1810</v>
      </c>
      <c r="H2557" s="55">
        <v>212000</v>
      </c>
      <c r="I2557" s="54" t="s">
        <v>809</v>
      </c>
      <c r="J2557" s="392">
        <v>621274</v>
      </c>
      <c r="K2557" s="55">
        <v>0</v>
      </c>
      <c r="L2557" s="54" t="s">
        <v>1109</v>
      </c>
      <c r="M2557" s="54" t="s">
        <v>793</v>
      </c>
      <c r="N2557" s="55">
        <v>0</v>
      </c>
      <c r="O2557" s="55">
        <v>275039.95</v>
      </c>
      <c r="P2557" s="55">
        <v>0</v>
      </c>
      <c r="Q2557" s="55">
        <v>0</v>
      </c>
      <c r="R2557" s="55">
        <v>0</v>
      </c>
      <c r="S2557" s="55">
        <v>275039.95</v>
      </c>
      <c r="T2557" s="55">
        <v>0</v>
      </c>
      <c r="U2557" s="55">
        <v>275039.95</v>
      </c>
      <c r="V2557" s="55">
        <v>0</v>
      </c>
      <c r="W2557" s="55">
        <v>0</v>
      </c>
      <c r="X2557" s="55">
        <v>0</v>
      </c>
      <c r="Y2557" s="55">
        <v>275039.95</v>
      </c>
      <c r="Z2557" s="61">
        <f t="shared" si="134"/>
        <v>0</v>
      </c>
      <c r="AA2557" s="59" t="e">
        <f>HLOOKUP(F2557,'HY Financials'!$4:$4,1,0)</f>
        <v>#N/A</v>
      </c>
    </row>
    <row r="2558" spans="1:27">
      <c r="A2558" s="60">
        <f>IFERROR(VLOOKUP(J2558,'TB mapping'!A:D,4,0),0)</f>
        <v>0</v>
      </c>
      <c r="B2558" s="60">
        <f>IFERROR(VLOOKUP(J2558,'TB mapping'!A:C,3,0),0)</f>
        <v>6.4</v>
      </c>
      <c r="C2558" s="60" t="str">
        <f t="shared" si="132"/>
        <v>HINEDF0</v>
      </c>
      <c r="D2558" s="60" t="str">
        <f t="shared" si="133"/>
        <v>HINEDF6.4</v>
      </c>
      <c r="E2558" s="54" t="s">
        <v>790</v>
      </c>
      <c r="F2558" s="54" t="s">
        <v>1809</v>
      </c>
      <c r="G2558" s="54" t="s">
        <v>1810</v>
      </c>
      <c r="H2558" s="55">
        <v>212000</v>
      </c>
      <c r="I2558" s="54" t="s">
        <v>809</v>
      </c>
      <c r="J2558" s="392">
        <v>621275</v>
      </c>
      <c r="K2558" s="55">
        <v>0</v>
      </c>
      <c r="L2558" s="54" t="s">
        <v>1110</v>
      </c>
      <c r="M2558" s="54" t="s">
        <v>793</v>
      </c>
      <c r="N2558" s="55">
        <v>0</v>
      </c>
      <c r="O2558" s="55">
        <v>487451.02</v>
      </c>
      <c r="P2558" s="55">
        <v>0</v>
      </c>
      <c r="Q2558" s="55">
        <v>0</v>
      </c>
      <c r="R2558" s="55">
        <v>0</v>
      </c>
      <c r="S2558" s="55">
        <v>487451.02</v>
      </c>
      <c r="T2558" s="55">
        <v>0</v>
      </c>
      <c r="U2558" s="55">
        <v>487451.02</v>
      </c>
      <c r="V2558" s="55">
        <v>0</v>
      </c>
      <c r="W2558" s="55">
        <v>0</v>
      </c>
      <c r="X2558" s="55">
        <v>0</v>
      </c>
      <c r="Y2558" s="55">
        <v>487451.02</v>
      </c>
      <c r="Z2558" s="61">
        <f t="shared" si="134"/>
        <v>0</v>
      </c>
      <c r="AA2558" s="59" t="e">
        <f>HLOOKUP(F2558,'HY Financials'!$4:$4,1,0)</f>
        <v>#N/A</v>
      </c>
    </row>
    <row r="2559" spans="1:27">
      <c r="A2559" s="60">
        <f>IFERROR(VLOOKUP(J2559,'TB mapping'!A:D,4,0),0)</f>
        <v>0</v>
      </c>
      <c r="B2559" s="60">
        <f>IFERROR(VLOOKUP(J2559,'TB mapping'!A:C,3,0),0)</f>
        <v>6.4</v>
      </c>
      <c r="C2559" s="60" t="str">
        <f t="shared" si="132"/>
        <v>HINEDF0</v>
      </c>
      <c r="D2559" s="60" t="str">
        <f t="shared" si="133"/>
        <v>HINEDF6.4</v>
      </c>
      <c r="E2559" s="54" t="s">
        <v>790</v>
      </c>
      <c r="F2559" s="54" t="s">
        <v>1809</v>
      </c>
      <c r="G2559" s="54" t="s">
        <v>1810</v>
      </c>
      <c r="H2559" s="55">
        <v>212000</v>
      </c>
      <c r="I2559" s="54" t="s">
        <v>809</v>
      </c>
      <c r="J2559" s="392">
        <v>621276</v>
      </c>
      <c r="K2559" s="55">
        <v>0</v>
      </c>
      <c r="L2559" s="54" t="s">
        <v>1111</v>
      </c>
      <c r="M2559" s="54" t="s">
        <v>793</v>
      </c>
      <c r="N2559" s="55">
        <v>0</v>
      </c>
      <c r="O2559" s="55">
        <v>1035027.08</v>
      </c>
      <c r="P2559" s="55">
        <v>0</v>
      </c>
      <c r="Q2559" s="55">
        <v>0</v>
      </c>
      <c r="R2559" s="55">
        <v>0</v>
      </c>
      <c r="S2559" s="55">
        <v>1035027.08</v>
      </c>
      <c r="T2559" s="55">
        <v>0</v>
      </c>
      <c r="U2559" s="55">
        <v>1035027.08</v>
      </c>
      <c r="V2559" s="55">
        <v>0</v>
      </c>
      <c r="W2559" s="55">
        <v>0</v>
      </c>
      <c r="X2559" s="55">
        <v>0</v>
      </c>
      <c r="Y2559" s="55">
        <v>1035027.08</v>
      </c>
      <c r="Z2559" s="61">
        <f t="shared" si="134"/>
        <v>0</v>
      </c>
      <c r="AA2559" s="59" t="e">
        <f>HLOOKUP(F2559,'HY Financials'!$4:$4,1,0)</f>
        <v>#N/A</v>
      </c>
    </row>
    <row r="2560" spans="1:27">
      <c r="A2560" s="60">
        <f>IFERROR(VLOOKUP(J2560,'TB mapping'!A:D,4,0),0)</f>
        <v>0</v>
      </c>
      <c r="B2560" s="60">
        <f>IFERROR(VLOOKUP(J2560,'TB mapping'!A:C,3,0),0)</f>
        <v>6.4</v>
      </c>
      <c r="C2560" s="60" t="str">
        <f t="shared" si="132"/>
        <v>HINEDF0</v>
      </c>
      <c r="D2560" s="60" t="str">
        <f t="shared" si="133"/>
        <v>HINEDF6.4</v>
      </c>
      <c r="E2560" s="54" t="s">
        <v>790</v>
      </c>
      <c r="F2560" s="54" t="s">
        <v>1809</v>
      </c>
      <c r="G2560" s="54" t="s">
        <v>1810</v>
      </c>
      <c r="H2560" s="55">
        <v>212000</v>
      </c>
      <c r="I2560" s="54" t="s">
        <v>809</v>
      </c>
      <c r="J2560" s="392">
        <v>621277</v>
      </c>
      <c r="K2560" s="55">
        <v>0</v>
      </c>
      <c r="L2560" s="54" t="s">
        <v>1112</v>
      </c>
      <c r="M2560" s="54" t="s">
        <v>793</v>
      </c>
      <c r="N2560" s="55">
        <v>0</v>
      </c>
      <c r="O2560" s="55">
        <v>162471.92000000001</v>
      </c>
      <c r="P2560" s="55">
        <v>0</v>
      </c>
      <c r="Q2560" s="55">
        <v>0</v>
      </c>
      <c r="R2560" s="55">
        <v>0</v>
      </c>
      <c r="S2560" s="55">
        <v>162471.92000000001</v>
      </c>
      <c r="T2560" s="55">
        <v>0</v>
      </c>
      <c r="U2560" s="55">
        <v>162471.92000000001</v>
      </c>
      <c r="V2560" s="55">
        <v>0</v>
      </c>
      <c r="W2560" s="55">
        <v>0</v>
      </c>
      <c r="X2560" s="55">
        <v>0</v>
      </c>
      <c r="Y2560" s="55">
        <v>162471.92000000001</v>
      </c>
      <c r="Z2560" s="61">
        <f t="shared" si="134"/>
        <v>0</v>
      </c>
      <c r="AA2560" s="59" t="e">
        <f>HLOOKUP(F2560,'HY Financials'!$4:$4,1,0)</f>
        <v>#N/A</v>
      </c>
    </row>
    <row r="2561" spans="1:28">
      <c r="A2561" s="60">
        <f>IFERROR(VLOOKUP(J2561,'TB mapping'!A:D,4,0),0)</f>
        <v>0</v>
      </c>
      <c r="B2561" s="60">
        <f>IFERROR(VLOOKUP(J2561,'TB mapping'!A:C,3,0),0)</f>
        <v>6.4</v>
      </c>
      <c r="C2561" s="60" t="str">
        <f t="shared" si="132"/>
        <v>HINEDF0</v>
      </c>
      <c r="D2561" s="60" t="str">
        <f t="shared" si="133"/>
        <v>HINEDF6.4</v>
      </c>
      <c r="E2561" s="54" t="s">
        <v>790</v>
      </c>
      <c r="F2561" s="54" t="s">
        <v>1809</v>
      </c>
      <c r="G2561" s="54" t="s">
        <v>1810</v>
      </c>
      <c r="H2561" s="55">
        <v>212000</v>
      </c>
      <c r="I2561" s="54" t="s">
        <v>809</v>
      </c>
      <c r="J2561" s="392">
        <v>621278</v>
      </c>
      <c r="K2561" s="55">
        <v>0</v>
      </c>
      <c r="L2561" s="54" t="s">
        <v>1113</v>
      </c>
      <c r="M2561" s="54" t="s">
        <v>793</v>
      </c>
      <c r="N2561" s="55">
        <v>0</v>
      </c>
      <c r="O2561" s="55">
        <v>123811.73</v>
      </c>
      <c r="P2561" s="55">
        <v>0</v>
      </c>
      <c r="Q2561" s="55">
        <v>0</v>
      </c>
      <c r="R2561" s="55">
        <v>0</v>
      </c>
      <c r="S2561" s="55">
        <v>123811.73</v>
      </c>
      <c r="T2561" s="55">
        <v>0</v>
      </c>
      <c r="U2561" s="55">
        <v>123811.73</v>
      </c>
      <c r="V2561" s="55">
        <v>0</v>
      </c>
      <c r="W2561" s="55">
        <v>0</v>
      </c>
      <c r="X2561" s="55">
        <v>0</v>
      </c>
      <c r="Y2561" s="55">
        <v>123811.73</v>
      </c>
      <c r="Z2561" s="61">
        <f t="shared" si="134"/>
        <v>0</v>
      </c>
      <c r="AA2561" s="59" t="e">
        <f>HLOOKUP(F2561,'HY Financials'!$4:$4,1,0)</f>
        <v>#N/A</v>
      </c>
    </row>
    <row r="2562" spans="1:28">
      <c r="A2562" s="60">
        <f>IFERROR(VLOOKUP(J2562,'TB mapping'!A:D,4,0),0)</f>
        <v>0</v>
      </c>
      <c r="B2562" s="60">
        <f>IFERROR(VLOOKUP(J2562,'TB mapping'!A:C,3,0),0)</f>
        <v>6.4</v>
      </c>
      <c r="C2562" s="60" t="str">
        <f t="shared" si="132"/>
        <v>HINEDF0</v>
      </c>
      <c r="D2562" s="60" t="str">
        <f t="shared" si="133"/>
        <v>HINEDF6.4</v>
      </c>
      <c r="E2562" s="54" t="s">
        <v>790</v>
      </c>
      <c r="F2562" s="54" t="s">
        <v>1809</v>
      </c>
      <c r="G2562" s="54" t="s">
        <v>1810</v>
      </c>
      <c r="H2562" s="55">
        <v>212000</v>
      </c>
      <c r="I2562" s="54" t="s">
        <v>809</v>
      </c>
      <c r="J2562" s="392">
        <v>621279</v>
      </c>
      <c r="K2562" s="55">
        <v>0</v>
      </c>
      <c r="L2562" s="54" t="s">
        <v>1114</v>
      </c>
      <c r="M2562" s="54" t="s">
        <v>793</v>
      </c>
      <c r="N2562" s="55">
        <v>0</v>
      </c>
      <c r="O2562" s="55">
        <v>861142.36</v>
      </c>
      <c r="P2562" s="55">
        <v>0</v>
      </c>
      <c r="Q2562" s="55">
        <v>0</v>
      </c>
      <c r="R2562" s="55">
        <v>0</v>
      </c>
      <c r="S2562" s="55">
        <v>861142.36</v>
      </c>
      <c r="T2562" s="55">
        <v>0</v>
      </c>
      <c r="U2562" s="55">
        <v>861142.36</v>
      </c>
      <c r="V2562" s="55">
        <v>0</v>
      </c>
      <c r="W2562" s="55">
        <v>0</v>
      </c>
      <c r="X2562" s="55">
        <v>0</v>
      </c>
      <c r="Y2562" s="55">
        <v>861142.36</v>
      </c>
      <c r="Z2562" s="61">
        <f t="shared" si="134"/>
        <v>0</v>
      </c>
      <c r="AA2562" s="59" t="e">
        <f>HLOOKUP(F2562,'HY Financials'!$4:$4,1,0)</f>
        <v>#N/A</v>
      </c>
    </row>
    <row r="2563" spans="1:28">
      <c r="A2563" s="60">
        <f>IFERROR(VLOOKUP(J2563,'TB mapping'!A:D,4,0),0)</f>
        <v>0</v>
      </c>
      <c r="B2563" s="60">
        <f>IFERROR(VLOOKUP(J2563,'TB mapping'!A:C,3,0),0)</f>
        <v>6.4</v>
      </c>
      <c r="C2563" s="60" t="str">
        <f t="shared" si="132"/>
        <v>HINEDF0</v>
      </c>
      <c r="D2563" s="60" t="str">
        <f t="shared" si="133"/>
        <v>HINEDF6.4</v>
      </c>
      <c r="E2563" s="54" t="s">
        <v>790</v>
      </c>
      <c r="F2563" s="54" t="s">
        <v>1809</v>
      </c>
      <c r="G2563" s="54" t="s">
        <v>1810</v>
      </c>
      <c r="H2563" s="55">
        <v>212000</v>
      </c>
      <c r="I2563" s="54" t="s">
        <v>809</v>
      </c>
      <c r="J2563" s="392">
        <v>621280</v>
      </c>
      <c r="K2563" s="55">
        <v>0</v>
      </c>
      <c r="L2563" s="54" t="s">
        <v>1115</v>
      </c>
      <c r="M2563" s="54" t="s">
        <v>793</v>
      </c>
      <c r="N2563" s="55">
        <v>0</v>
      </c>
      <c r="O2563" s="55">
        <v>971584.34</v>
      </c>
      <c r="P2563" s="55">
        <v>0</v>
      </c>
      <c r="Q2563" s="55">
        <v>0</v>
      </c>
      <c r="R2563" s="55">
        <v>0</v>
      </c>
      <c r="S2563" s="55">
        <v>971584.34</v>
      </c>
      <c r="T2563" s="55">
        <v>0</v>
      </c>
      <c r="U2563" s="55">
        <v>971584.34</v>
      </c>
      <c r="V2563" s="55">
        <v>0</v>
      </c>
      <c r="W2563" s="55">
        <v>0</v>
      </c>
      <c r="X2563" s="55">
        <v>0</v>
      </c>
      <c r="Y2563" s="55">
        <v>971584.34</v>
      </c>
      <c r="Z2563" s="61">
        <f t="shared" si="134"/>
        <v>0</v>
      </c>
      <c r="AA2563" s="59" t="e">
        <f>HLOOKUP(F2563,'HY Financials'!$4:$4,1,0)</f>
        <v>#N/A</v>
      </c>
    </row>
    <row r="2564" spans="1:28">
      <c r="A2564" s="60">
        <f>IFERROR(VLOOKUP(J2564,'TB mapping'!A:D,4,0),0)</f>
        <v>0</v>
      </c>
      <c r="B2564" s="60">
        <f>IFERROR(VLOOKUP(J2564,'TB mapping'!A:C,3,0),0)</f>
        <v>6.4</v>
      </c>
      <c r="C2564" s="60" t="str">
        <f t="shared" ref="C2564:C2627" si="135">F2564&amp;A2564</f>
        <v>HINEDF0</v>
      </c>
      <c r="D2564" s="60" t="str">
        <f t="shared" ref="D2564:D2627" si="136">F2564&amp;B2564</f>
        <v>HINEDF6.4</v>
      </c>
      <c r="E2564" s="54" t="s">
        <v>790</v>
      </c>
      <c r="F2564" s="54" t="s">
        <v>1809</v>
      </c>
      <c r="G2564" s="54" t="s">
        <v>1810</v>
      </c>
      <c r="H2564" s="55">
        <v>212000</v>
      </c>
      <c r="I2564" s="54" t="s">
        <v>809</v>
      </c>
      <c r="J2564" s="392">
        <v>621281</v>
      </c>
      <c r="K2564" s="55">
        <v>0</v>
      </c>
      <c r="L2564" s="54" t="s">
        <v>1116</v>
      </c>
      <c r="M2564" s="54" t="s">
        <v>793</v>
      </c>
      <c r="N2564" s="55">
        <v>0</v>
      </c>
      <c r="O2564" s="55">
        <v>513684.2</v>
      </c>
      <c r="P2564" s="55">
        <v>0</v>
      </c>
      <c r="Q2564" s="55">
        <v>0</v>
      </c>
      <c r="R2564" s="55">
        <v>0</v>
      </c>
      <c r="S2564" s="55">
        <v>513684.2</v>
      </c>
      <c r="T2564" s="55">
        <v>0</v>
      </c>
      <c r="U2564" s="55">
        <v>513684.2</v>
      </c>
      <c r="V2564" s="55">
        <v>0</v>
      </c>
      <c r="W2564" s="55">
        <v>0</v>
      </c>
      <c r="X2564" s="55">
        <v>0</v>
      </c>
      <c r="Y2564" s="55">
        <v>513684.2</v>
      </c>
      <c r="Z2564" s="61">
        <f t="shared" ref="Z2564:Z2627" si="137">IF(I2564="Issue Capital",(X2564+Y2564)/10000000,(V2564+W2564)/10000000)</f>
        <v>0</v>
      </c>
      <c r="AA2564" s="59" t="e">
        <f>HLOOKUP(F2564,'HY Financials'!$4:$4,1,0)</f>
        <v>#N/A</v>
      </c>
      <c r="AB2564" s="59">
        <f t="shared" ref="AB2564:AB2569" si="138">SUMIF(AA:AA,AA2564,Z:Z)</f>
        <v>47.702388319000015</v>
      </c>
    </row>
    <row r="2565" spans="1:28">
      <c r="A2565" s="60">
        <f>IFERROR(VLOOKUP(J2565,'TB mapping'!A:D,4,0),0)</f>
        <v>0</v>
      </c>
      <c r="B2565" s="60">
        <f>IFERROR(VLOOKUP(J2565,'TB mapping'!A:C,3,0),0)</f>
        <v>6.4</v>
      </c>
      <c r="C2565" s="60" t="str">
        <f t="shared" si="135"/>
        <v>HINEDF0</v>
      </c>
      <c r="D2565" s="60" t="str">
        <f t="shared" si="136"/>
        <v>HINEDF6.4</v>
      </c>
      <c r="E2565" s="54" t="s">
        <v>790</v>
      </c>
      <c r="F2565" s="54" t="s">
        <v>1809</v>
      </c>
      <c r="G2565" s="54" t="s">
        <v>1810</v>
      </c>
      <c r="H2565" s="55">
        <v>212000</v>
      </c>
      <c r="I2565" s="54" t="s">
        <v>809</v>
      </c>
      <c r="J2565" s="392">
        <v>621282</v>
      </c>
      <c r="K2565" s="55">
        <v>0</v>
      </c>
      <c r="L2565" s="54" t="s">
        <v>1117</v>
      </c>
      <c r="M2565" s="54" t="s">
        <v>793</v>
      </c>
      <c r="N2565" s="55">
        <v>0</v>
      </c>
      <c r="O2565" s="55">
        <v>485716.57</v>
      </c>
      <c r="P2565" s="55">
        <v>0</v>
      </c>
      <c r="Q2565" s="55">
        <v>0</v>
      </c>
      <c r="R2565" s="55">
        <v>0</v>
      </c>
      <c r="S2565" s="55">
        <v>485716.57</v>
      </c>
      <c r="T2565" s="55">
        <v>0</v>
      </c>
      <c r="U2565" s="55">
        <v>485716.57</v>
      </c>
      <c r="V2565" s="55">
        <v>0</v>
      </c>
      <c r="W2565" s="55">
        <v>0</v>
      </c>
      <c r="X2565" s="55">
        <v>0</v>
      </c>
      <c r="Y2565" s="55">
        <v>485716.57</v>
      </c>
      <c r="Z2565" s="61">
        <f t="shared" si="137"/>
        <v>0</v>
      </c>
      <c r="AA2565" s="59" t="e">
        <f>HLOOKUP(F2565,'HY Financials'!$4:$4,1,0)</f>
        <v>#N/A</v>
      </c>
      <c r="AB2565" s="59">
        <f t="shared" si="138"/>
        <v>47.702388319000015</v>
      </c>
    </row>
    <row r="2566" spans="1:28">
      <c r="A2566" s="60">
        <f>IFERROR(VLOOKUP(J2566,'TB mapping'!A:D,4,0),0)</f>
        <v>0</v>
      </c>
      <c r="B2566" s="60">
        <f>IFERROR(VLOOKUP(J2566,'TB mapping'!A:C,3,0),0)</f>
        <v>6.4</v>
      </c>
      <c r="C2566" s="60" t="str">
        <f t="shared" si="135"/>
        <v>HINEDF0</v>
      </c>
      <c r="D2566" s="60" t="str">
        <f t="shared" si="136"/>
        <v>HINEDF6.4</v>
      </c>
      <c r="E2566" s="54" t="s">
        <v>790</v>
      </c>
      <c r="F2566" s="54" t="s">
        <v>1809</v>
      </c>
      <c r="G2566" s="54" t="s">
        <v>1810</v>
      </c>
      <c r="H2566" s="55">
        <v>212000</v>
      </c>
      <c r="I2566" s="54" t="s">
        <v>809</v>
      </c>
      <c r="J2566" s="392">
        <v>621283</v>
      </c>
      <c r="K2566" s="55">
        <v>0</v>
      </c>
      <c r="L2566" s="54" t="s">
        <v>1118</v>
      </c>
      <c r="M2566" s="54" t="s">
        <v>793</v>
      </c>
      <c r="N2566" s="55">
        <v>0</v>
      </c>
      <c r="O2566" s="55">
        <v>105521.4</v>
      </c>
      <c r="P2566" s="55">
        <v>0</v>
      </c>
      <c r="Q2566" s="55">
        <v>0</v>
      </c>
      <c r="R2566" s="55">
        <v>0</v>
      </c>
      <c r="S2566" s="55">
        <v>105521.4</v>
      </c>
      <c r="T2566" s="55">
        <v>0</v>
      </c>
      <c r="U2566" s="55">
        <v>105521.4</v>
      </c>
      <c r="V2566" s="55">
        <v>0</v>
      </c>
      <c r="W2566" s="55">
        <v>0</v>
      </c>
      <c r="X2566" s="55">
        <v>0</v>
      </c>
      <c r="Y2566" s="55">
        <v>105521.4</v>
      </c>
      <c r="Z2566" s="61">
        <f t="shared" si="137"/>
        <v>0</v>
      </c>
      <c r="AA2566" s="59" t="e">
        <f>HLOOKUP(F2566,'HY Financials'!$4:$4,1,0)</f>
        <v>#N/A</v>
      </c>
      <c r="AB2566" s="59">
        <f t="shared" si="138"/>
        <v>47.702388319000015</v>
      </c>
    </row>
    <row r="2567" spans="1:28">
      <c r="A2567" s="60">
        <f>IFERROR(VLOOKUP(J2567,'TB mapping'!A:D,4,0),0)</f>
        <v>0</v>
      </c>
      <c r="B2567" s="60">
        <f>IFERROR(VLOOKUP(J2567,'TB mapping'!A:C,3,0),0)</f>
        <v>6.4</v>
      </c>
      <c r="C2567" s="60" t="str">
        <f t="shared" si="135"/>
        <v>HINEDF0</v>
      </c>
      <c r="D2567" s="60" t="str">
        <f t="shared" si="136"/>
        <v>HINEDF6.4</v>
      </c>
      <c r="E2567" s="54" t="s">
        <v>790</v>
      </c>
      <c r="F2567" s="54" t="s">
        <v>1809</v>
      </c>
      <c r="G2567" s="54" t="s">
        <v>1810</v>
      </c>
      <c r="H2567" s="55">
        <v>212000</v>
      </c>
      <c r="I2567" s="54" t="s">
        <v>809</v>
      </c>
      <c r="J2567" s="392">
        <v>621284</v>
      </c>
      <c r="K2567" s="55">
        <v>0</v>
      </c>
      <c r="L2567" s="54" t="s">
        <v>1119</v>
      </c>
      <c r="M2567" s="54" t="s">
        <v>793</v>
      </c>
      <c r="N2567" s="55">
        <v>0</v>
      </c>
      <c r="O2567" s="55">
        <v>537263.81000000006</v>
      </c>
      <c r="P2567" s="55">
        <v>0</v>
      </c>
      <c r="Q2567" s="55">
        <v>0</v>
      </c>
      <c r="R2567" s="55">
        <v>0</v>
      </c>
      <c r="S2567" s="55">
        <v>537263.81000000006</v>
      </c>
      <c r="T2567" s="55">
        <v>0</v>
      </c>
      <c r="U2567" s="55">
        <v>537263.81000000006</v>
      </c>
      <c r="V2567" s="55">
        <v>0</v>
      </c>
      <c r="W2567" s="55">
        <v>0</v>
      </c>
      <c r="X2567" s="55">
        <v>0</v>
      </c>
      <c r="Y2567" s="55">
        <v>537263.81000000006</v>
      </c>
      <c r="Z2567" s="61">
        <f t="shared" si="137"/>
        <v>0</v>
      </c>
      <c r="AA2567" s="59" t="e">
        <f>HLOOKUP(F2567,'HY Financials'!$4:$4,1,0)</f>
        <v>#N/A</v>
      </c>
      <c r="AB2567" s="59">
        <f t="shared" si="138"/>
        <v>47.702388319000015</v>
      </c>
    </row>
    <row r="2568" spans="1:28">
      <c r="A2568" s="60">
        <f>IFERROR(VLOOKUP(J2568,'TB mapping'!A:D,4,0),0)</f>
        <v>0</v>
      </c>
      <c r="B2568" s="60">
        <f>IFERROR(VLOOKUP(J2568,'TB mapping'!A:C,3,0),0)</f>
        <v>6.4</v>
      </c>
      <c r="C2568" s="60" t="str">
        <f t="shared" si="135"/>
        <v>HINEDF0</v>
      </c>
      <c r="D2568" s="60" t="str">
        <f t="shared" si="136"/>
        <v>HINEDF6.4</v>
      </c>
      <c r="E2568" s="54" t="s">
        <v>790</v>
      </c>
      <c r="F2568" s="54" t="s">
        <v>1809</v>
      </c>
      <c r="G2568" s="54" t="s">
        <v>1810</v>
      </c>
      <c r="H2568" s="55">
        <v>212000</v>
      </c>
      <c r="I2568" s="54" t="s">
        <v>809</v>
      </c>
      <c r="J2568" s="392">
        <v>621285</v>
      </c>
      <c r="K2568" s="55">
        <v>0</v>
      </c>
      <c r="L2568" s="54" t="s">
        <v>1120</v>
      </c>
      <c r="M2568" s="54" t="s">
        <v>793</v>
      </c>
      <c r="N2568" s="55">
        <v>0</v>
      </c>
      <c r="O2568" s="55">
        <v>141820.78</v>
      </c>
      <c r="P2568" s="55">
        <v>0</v>
      </c>
      <c r="Q2568" s="55">
        <v>0</v>
      </c>
      <c r="R2568" s="55">
        <v>0</v>
      </c>
      <c r="S2568" s="55">
        <v>141820.78</v>
      </c>
      <c r="T2568" s="55">
        <v>0</v>
      </c>
      <c r="U2568" s="55">
        <v>141820.78</v>
      </c>
      <c r="V2568" s="55">
        <v>0</v>
      </c>
      <c r="W2568" s="55">
        <v>0</v>
      </c>
      <c r="X2568" s="55">
        <v>0</v>
      </c>
      <c r="Y2568" s="55">
        <v>141820.78</v>
      </c>
      <c r="Z2568" s="61">
        <f t="shared" si="137"/>
        <v>0</v>
      </c>
      <c r="AA2568" s="59" t="e">
        <f>HLOOKUP(F2568,'HY Financials'!$4:$4,1,0)</f>
        <v>#N/A</v>
      </c>
      <c r="AB2568" s="59">
        <f t="shared" si="138"/>
        <v>47.702388319000015</v>
      </c>
    </row>
    <row r="2569" spans="1:28">
      <c r="A2569" s="60">
        <f>IFERROR(VLOOKUP(J2569,'TB mapping'!A:D,4,0),0)</f>
        <v>0</v>
      </c>
      <c r="B2569" s="60">
        <f>IFERROR(VLOOKUP(J2569,'TB mapping'!A:C,3,0),0)</f>
        <v>6.4</v>
      </c>
      <c r="C2569" s="60" t="str">
        <f t="shared" si="135"/>
        <v>HINEDF0</v>
      </c>
      <c r="D2569" s="60" t="str">
        <f t="shared" si="136"/>
        <v>HINEDF6.4</v>
      </c>
      <c r="E2569" s="54" t="s">
        <v>790</v>
      </c>
      <c r="F2569" s="54" t="s">
        <v>1809</v>
      </c>
      <c r="G2569" s="54" t="s">
        <v>1810</v>
      </c>
      <c r="H2569" s="55">
        <v>212000</v>
      </c>
      <c r="I2569" s="54" t="s">
        <v>809</v>
      </c>
      <c r="J2569" s="392">
        <v>621286</v>
      </c>
      <c r="K2569" s="55">
        <v>0</v>
      </c>
      <c r="L2569" s="54" t="s">
        <v>1121</v>
      </c>
      <c r="M2569" s="54" t="s">
        <v>793</v>
      </c>
      <c r="N2569" s="55">
        <v>0</v>
      </c>
      <c r="O2569" s="55">
        <v>230732.11</v>
      </c>
      <c r="P2569" s="55">
        <v>0</v>
      </c>
      <c r="Q2569" s="55">
        <v>10128.09</v>
      </c>
      <c r="R2569" s="55">
        <v>0</v>
      </c>
      <c r="S2569" s="55">
        <v>240860.2</v>
      </c>
      <c r="T2569" s="55">
        <v>0</v>
      </c>
      <c r="U2569" s="55">
        <v>230732.11</v>
      </c>
      <c r="V2569" s="55">
        <v>0</v>
      </c>
      <c r="W2569" s="55">
        <v>10128.09</v>
      </c>
      <c r="X2569" s="55">
        <v>0</v>
      </c>
      <c r="Y2569" s="55">
        <v>240860.2</v>
      </c>
      <c r="Z2569" s="61">
        <f t="shared" si="137"/>
        <v>1.0128089999999999E-3</v>
      </c>
      <c r="AA2569" s="59" t="e">
        <f>HLOOKUP(F2569,'HY Financials'!$4:$4,1,0)</f>
        <v>#N/A</v>
      </c>
      <c r="AB2569" s="59">
        <f t="shared" si="138"/>
        <v>47.702388319000015</v>
      </c>
    </row>
    <row r="2570" spans="1:28">
      <c r="A2570" s="60">
        <f>IFERROR(VLOOKUP(J2570,'TB mapping'!A:D,4,0),0)</f>
        <v>0</v>
      </c>
      <c r="B2570" s="60">
        <f>IFERROR(VLOOKUP(J2570,'TB mapping'!A:C,3,0),0)</f>
        <v>6.4</v>
      </c>
      <c r="C2570" s="60" t="str">
        <f t="shared" si="135"/>
        <v>HINEDF0</v>
      </c>
      <c r="D2570" s="60" t="str">
        <f t="shared" si="136"/>
        <v>HINEDF6.4</v>
      </c>
      <c r="E2570" s="54" t="s">
        <v>790</v>
      </c>
      <c r="F2570" s="54" t="s">
        <v>1809</v>
      </c>
      <c r="G2570" s="54" t="s">
        <v>1810</v>
      </c>
      <c r="H2570" s="55">
        <v>212000</v>
      </c>
      <c r="I2570" s="54" t="s">
        <v>809</v>
      </c>
      <c r="J2570" s="392">
        <v>621287</v>
      </c>
      <c r="K2570" s="55">
        <v>0</v>
      </c>
      <c r="L2570" s="54" t="s">
        <v>1122</v>
      </c>
      <c r="M2570" s="54" t="s">
        <v>793</v>
      </c>
      <c r="N2570" s="55">
        <v>0</v>
      </c>
      <c r="O2570" s="55">
        <v>1056561.02</v>
      </c>
      <c r="P2570" s="55">
        <v>0</v>
      </c>
      <c r="Q2570" s="55">
        <v>25904.05</v>
      </c>
      <c r="R2570" s="55">
        <v>0</v>
      </c>
      <c r="S2570" s="55">
        <v>1082465.07</v>
      </c>
      <c r="T2570" s="55">
        <v>0</v>
      </c>
      <c r="U2570" s="55">
        <v>1056561.02</v>
      </c>
      <c r="V2570" s="55">
        <v>0</v>
      </c>
      <c r="W2570" s="55">
        <v>25904.05</v>
      </c>
      <c r="X2570" s="55">
        <v>0</v>
      </c>
      <c r="Y2570" s="55">
        <v>1082465.07</v>
      </c>
      <c r="Z2570" s="61">
        <f t="shared" si="137"/>
        <v>2.5904050000000001E-3</v>
      </c>
      <c r="AA2570" s="59" t="e">
        <f>HLOOKUP(F2570,'HY Financials'!$4:$4,1,0)</f>
        <v>#N/A</v>
      </c>
    </row>
    <row r="2571" spans="1:28">
      <c r="A2571" s="60">
        <f>IFERROR(VLOOKUP(J2571,'TB mapping'!A:D,4,0),0)</f>
        <v>0</v>
      </c>
      <c r="B2571" s="60">
        <f>IFERROR(VLOOKUP(J2571,'TB mapping'!A:C,3,0),0)</f>
        <v>6.4</v>
      </c>
      <c r="C2571" s="60" t="str">
        <f t="shared" si="135"/>
        <v>HINEDF0</v>
      </c>
      <c r="D2571" s="60" t="str">
        <f t="shared" si="136"/>
        <v>HINEDF6.4</v>
      </c>
      <c r="E2571" s="54" t="s">
        <v>790</v>
      </c>
      <c r="F2571" s="54" t="s">
        <v>1809</v>
      </c>
      <c r="G2571" s="54" t="s">
        <v>1810</v>
      </c>
      <c r="H2571" s="55">
        <v>212000</v>
      </c>
      <c r="I2571" s="54" t="s">
        <v>809</v>
      </c>
      <c r="J2571" s="392">
        <v>621288</v>
      </c>
      <c r="K2571" s="55">
        <v>0</v>
      </c>
      <c r="L2571" s="54" t="s">
        <v>1123</v>
      </c>
      <c r="M2571" s="54" t="s">
        <v>793</v>
      </c>
      <c r="N2571" s="55">
        <v>0</v>
      </c>
      <c r="O2571" s="55">
        <v>319341.53000000003</v>
      </c>
      <c r="P2571" s="55">
        <v>0</v>
      </c>
      <c r="Q2571" s="55">
        <v>16338.38</v>
      </c>
      <c r="R2571" s="55">
        <v>0</v>
      </c>
      <c r="S2571" s="55">
        <v>335679.91</v>
      </c>
      <c r="T2571" s="55">
        <v>0</v>
      </c>
      <c r="U2571" s="55">
        <v>319341.53000000003</v>
      </c>
      <c r="V2571" s="55">
        <v>0</v>
      </c>
      <c r="W2571" s="55">
        <v>16338.38</v>
      </c>
      <c r="X2571" s="55">
        <v>0</v>
      </c>
      <c r="Y2571" s="55">
        <v>335679.91</v>
      </c>
      <c r="Z2571" s="61">
        <f t="shared" si="137"/>
        <v>1.6338379999999999E-3</v>
      </c>
      <c r="AA2571" s="59" t="e">
        <f>HLOOKUP(F2571,'HY Financials'!$4:$4,1,0)</f>
        <v>#N/A</v>
      </c>
    </row>
    <row r="2572" spans="1:28">
      <c r="A2572" s="60">
        <f>IFERROR(VLOOKUP(J2572,'TB mapping'!A:D,4,0),0)</f>
        <v>0</v>
      </c>
      <c r="B2572" s="60">
        <f>IFERROR(VLOOKUP(J2572,'TB mapping'!A:C,3,0),0)</f>
        <v>6.4</v>
      </c>
      <c r="C2572" s="60" t="str">
        <f t="shared" si="135"/>
        <v>HINEDF0</v>
      </c>
      <c r="D2572" s="60" t="str">
        <f t="shared" si="136"/>
        <v>HINEDF6.4</v>
      </c>
      <c r="E2572" s="54" t="s">
        <v>790</v>
      </c>
      <c r="F2572" s="54" t="s">
        <v>1809</v>
      </c>
      <c r="G2572" s="54" t="s">
        <v>1810</v>
      </c>
      <c r="H2572" s="55">
        <v>212000</v>
      </c>
      <c r="I2572" s="54" t="s">
        <v>809</v>
      </c>
      <c r="J2572" s="392">
        <v>621289</v>
      </c>
      <c r="K2572" s="55">
        <v>0</v>
      </c>
      <c r="L2572" s="54" t="s">
        <v>1124</v>
      </c>
      <c r="M2572" s="54" t="s">
        <v>793</v>
      </c>
      <c r="N2572" s="55">
        <v>0</v>
      </c>
      <c r="O2572" s="55">
        <v>85724.52</v>
      </c>
      <c r="P2572" s="55">
        <v>0</v>
      </c>
      <c r="Q2572" s="55">
        <v>0</v>
      </c>
      <c r="R2572" s="55">
        <v>0</v>
      </c>
      <c r="S2572" s="55">
        <v>85724.52</v>
      </c>
      <c r="T2572" s="55">
        <v>0</v>
      </c>
      <c r="U2572" s="55">
        <v>85724.52</v>
      </c>
      <c r="V2572" s="55">
        <v>0</v>
      </c>
      <c r="W2572" s="55">
        <v>0</v>
      </c>
      <c r="X2572" s="55">
        <v>0</v>
      </c>
      <c r="Y2572" s="55">
        <v>85724.52</v>
      </c>
      <c r="Z2572" s="61">
        <f t="shared" si="137"/>
        <v>0</v>
      </c>
      <c r="AA2572" s="59" t="e">
        <f>HLOOKUP(F2572,'HY Financials'!$4:$4,1,0)</f>
        <v>#N/A</v>
      </c>
    </row>
    <row r="2573" spans="1:28">
      <c r="A2573" s="60">
        <f>IFERROR(VLOOKUP(J2573,'TB mapping'!A:D,4,0),0)</f>
        <v>0</v>
      </c>
      <c r="B2573" s="60">
        <f>IFERROR(VLOOKUP(J2573,'TB mapping'!A:C,3,0),0)</f>
        <v>6.4</v>
      </c>
      <c r="C2573" s="60" t="str">
        <f t="shared" si="135"/>
        <v>HINEDF0</v>
      </c>
      <c r="D2573" s="60" t="str">
        <f t="shared" si="136"/>
        <v>HINEDF6.4</v>
      </c>
      <c r="E2573" s="54" t="s">
        <v>790</v>
      </c>
      <c r="F2573" s="54" t="s">
        <v>1809</v>
      </c>
      <c r="G2573" s="54" t="s">
        <v>1810</v>
      </c>
      <c r="H2573" s="55">
        <v>212000</v>
      </c>
      <c r="I2573" s="54" t="s">
        <v>809</v>
      </c>
      <c r="J2573" s="392">
        <v>621290</v>
      </c>
      <c r="K2573" s="55">
        <v>0</v>
      </c>
      <c r="L2573" s="54" t="s">
        <v>1125</v>
      </c>
      <c r="M2573" s="54" t="s">
        <v>793</v>
      </c>
      <c r="N2573" s="55">
        <v>0</v>
      </c>
      <c r="O2573" s="55">
        <v>3425182.22</v>
      </c>
      <c r="P2573" s="55">
        <v>0</v>
      </c>
      <c r="Q2573" s="55">
        <v>42436.5</v>
      </c>
      <c r="R2573" s="55">
        <v>0</v>
      </c>
      <c r="S2573" s="55">
        <v>3467618.72</v>
      </c>
      <c r="T2573" s="55">
        <v>0</v>
      </c>
      <c r="U2573" s="55">
        <v>3425182.22</v>
      </c>
      <c r="V2573" s="55">
        <v>0</v>
      </c>
      <c r="W2573" s="55">
        <v>42436.5</v>
      </c>
      <c r="X2573" s="55">
        <v>0</v>
      </c>
      <c r="Y2573" s="55">
        <v>3467618.72</v>
      </c>
      <c r="Z2573" s="61">
        <f t="shared" si="137"/>
        <v>4.2436499999999999E-3</v>
      </c>
      <c r="AA2573" s="59" t="e">
        <f>HLOOKUP(F2573,'HY Financials'!$4:$4,1,0)</f>
        <v>#N/A</v>
      </c>
    </row>
    <row r="2574" spans="1:28">
      <c r="A2574" s="60">
        <f>IFERROR(VLOOKUP(J2574,'TB mapping'!A:D,4,0),0)</f>
        <v>0</v>
      </c>
      <c r="B2574" s="60">
        <f>IFERROR(VLOOKUP(J2574,'TB mapping'!A:C,3,0),0)</f>
        <v>6.4</v>
      </c>
      <c r="C2574" s="60" t="str">
        <f t="shared" si="135"/>
        <v>HINEDF0</v>
      </c>
      <c r="D2574" s="60" t="str">
        <f t="shared" si="136"/>
        <v>HINEDF6.4</v>
      </c>
      <c r="E2574" s="54" t="s">
        <v>790</v>
      </c>
      <c r="F2574" s="54" t="s">
        <v>1809</v>
      </c>
      <c r="G2574" s="54" t="s">
        <v>1810</v>
      </c>
      <c r="H2574" s="55">
        <v>212000</v>
      </c>
      <c r="I2574" s="54" t="s">
        <v>809</v>
      </c>
      <c r="J2574" s="392">
        <v>621291</v>
      </c>
      <c r="K2574" s="55">
        <v>0</v>
      </c>
      <c r="L2574" s="54" t="s">
        <v>1126</v>
      </c>
      <c r="M2574" s="54" t="s">
        <v>793</v>
      </c>
      <c r="N2574" s="55">
        <v>0</v>
      </c>
      <c r="O2574" s="55">
        <v>1571381.71</v>
      </c>
      <c r="P2574" s="55">
        <v>0</v>
      </c>
      <c r="Q2574" s="55">
        <v>41457.129999999997</v>
      </c>
      <c r="R2574" s="55">
        <v>0</v>
      </c>
      <c r="S2574" s="55">
        <v>1612838.84</v>
      </c>
      <c r="T2574" s="55">
        <v>0</v>
      </c>
      <c r="U2574" s="55">
        <v>1571381.71</v>
      </c>
      <c r="V2574" s="55">
        <v>0</v>
      </c>
      <c r="W2574" s="55">
        <v>41457.129999999997</v>
      </c>
      <c r="X2574" s="55">
        <v>0</v>
      </c>
      <c r="Y2574" s="55">
        <v>1612838.84</v>
      </c>
      <c r="Z2574" s="61">
        <f t="shared" si="137"/>
        <v>4.1457129999999997E-3</v>
      </c>
      <c r="AA2574" s="59" t="e">
        <f>HLOOKUP(F2574,'HY Financials'!$4:$4,1,0)</f>
        <v>#N/A</v>
      </c>
    </row>
    <row r="2575" spans="1:28">
      <c r="A2575" s="60">
        <f>IFERROR(VLOOKUP(J2575,'TB mapping'!A:D,4,0),0)</f>
        <v>0</v>
      </c>
      <c r="B2575" s="60">
        <f>IFERROR(VLOOKUP(J2575,'TB mapping'!A:C,3,0),0)</f>
        <v>6.4</v>
      </c>
      <c r="C2575" s="60" t="str">
        <f t="shared" si="135"/>
        <v>HINEDF0</v>
      </c>
      <c r="D2575" s="60" t="str">
        <f t="shared" si="136"/>
        <v>HINEDF6.4</v>
      </c>
      <c r="E2575" s="54" t="s">
        <v>790</v>
      </c>
      <c r="F2575" s="54" t="s">
        <v>1809</v>
      </c>
      <c r="G2575" s="54" t="s">
        <v>1810</v>
      </c>
      <c r="H2575" s="55">
        <v>212000</v>
      </c>
      <c r="I2575" s="54" t="s">
        <v>809</v>
      </c>
      <c r="J2575" s="392">
        <v>621292</v>
      </c>
      <c r="K2575" s="55">
        <v>0</v>
      </c>
      <c r="L2575" s="54" t="s">
        <v>1127</v>
      </c>
      <c r="M2575" s="54" t="s">
        <v>793</v>
      </c>
      <c r="N2575" s="55">
        <v>0</v>
      </c>
      <c r="O2575" s="55">
        <v>2646971.69</v>
      </c>
      <c r="P2575" s="55">
        <v>0</v>
      </c>
      <c r="Q2575" s="55">
        <v>71631.92</v>
      </c>
      <c r="R2575" s="55">
        <v>0</v>
      </c>
      <c r="S2575" s="55">
        <v>2718603.61</v>
      </c>
      <c r="T2575" s="55">
        <v>0</v>
      </c>
      <c r="U2575" s="55">
        <v>2646971.69</v>
      </c>
      <c r="V2575" s="55">
        <v>0</v>
      </c>
      <c r="W2575" s="55">
        <v>71631.92</v>
      </c>
      <c r="X2575" s="55">
        <v>0</v>
      </c>
      <c r="Y2575" s="55">
        <v>2718603.61</v>
      </c>
      <c r="Z2575" s="61">
        <f t="shared" si="137"/>
        <v>7.1631919999999996E-3</v>
      </c>
      <c r="AA2575" s="59" t="e">
        <f>HLOOKUP(F2575,'HY Financials'!$4:$4,1,0)</f>
        <v>#N/A</v>
      </c>
    </row>
    <row r="2576" spans="1:28">
      <c r="A2576" s="60">
        <f>IFERROR(VLOOKUP(J2576,'TB mapping'!A:D,4,0),0)</f>
        <v>0</v>
      </c>
      <c r="B2576" s="60">
        <f>IFERROR(VLOOKUP(J2576,'TB mapping'!A:C,3,0),0)</f>
        <v>6.4</v>
      </c>
      <c r="C2576" s="60" t="str">
        <f t="shared" si="135"/>
        <v>HINEDF0</v>
      </c>
      <c r="D2576" s="60" t="str">
        <f t="shared" si="136"/>
        <v>HINEDF6.4</v>
      </c>
      <c r="E2576" s="54" t="s">
        <v>790</v>
      </c>
      <c r="F2576" s="54" t="s">
        <v>1809</v>
      </c>
      <c r="G2576" s="54" t="s">
        <v>1810</v>
      </c>
      <c r="H2576" s="55">
        <v>212000</v>
      </c>
      <c r="I2576" s="54" t="s">
        <v>809</v>
      </c>
      <c r="J2576" s="392">
        <v>621293</v>
      </c>
      <c r="K2576" s="55">
        <v>0</v>
      </c>
      <c r="L2576" s="54" t="s">
        <v>1128</v>
      </c>
      <c r="M2576" s="54" t="s">
        <v>793</v>
      </c>
      <c r="N2576" s="55">
        <v>0</v>
      </c>
      <c r="O2576" s="55">
        <v>817320.25</v>
      </c>
      <c r="P2576" s="55">
        <v>0</v>
      </c>
      <c r="Q2576" s="55">
        <v>0</v>
      </c>
      <c r="R2576" s="55">
        <v>0</v>
      </c>
      <c r="S2576" s="55">
        <v>817320.25</v>
      </c>
      <c r="T2576" s="55">
        <v>0</v>
      </c>
      <c r="U2576" s="55">
        <v>817320.25</v>
      </c>
      <c r="V2576" s="55">
        <v>0</v>
      </c>
      <c r="W2576" s="55">
        <v>0</v>
      </c>
      <c r="X2576" s="55">
        <v>0</v>
      </c>
      <c r="Y2576" s="55">
        <v>817320.25</v>
      </c>
      <c r="Z2576" s="61">
        <f t="shared" si="137"/>
        <v>0</v>
      </c>
      <c r="AA2576" s="59" t="e">
        <f>HLOOKUP(F2576,'HY Financials'!$4:$4,1,0)</f>
        <v>#N/A</v>
      </c>
    </row>
    <row r="2577" spans="1:27">
      <c r="A2577" s="60">
        <f>IFERROR(VLOOKUP(J2577,'TB mapping'!A:D,4,0),0)</f>
        <v>0</v>
      </c>
      <c r="B2577" s="60">
        <f>IFERROR(VLOOKUP(J2577,'TB mapping'!A:C,3,0),0)</f>
        <v>6.4</v>
      </c>
      <c r="C2577" s="60" t="str">
        <f t="shared" si="135"/>
        <v>HINEDF0</v>
      </c>
      <c r="D2577" s="60" t="str">
        <f t="shared" si="136"/>
        <v>HINEDF6.4</v>
      </c>
      <c r="E2577" s="54" t="s">
        <v>790</v>
      </c>
      <c r="F2577" s="54" t="s">
        <v>1809</v>
      </c>
      <c r="G2577" s="54" t="s">
        <v>1810</v>
      </c>
      <c r="H2577" s="55">
        <v>212000</v>
      </c>
      <c r="I2577" s="54" t="s">
        <v>809</v>
      </c>
      <c r="J2577" s="392">
        <v>621294</v>
      </c>
      <c r="K2577" s="55">
        <v>0</v>
      </c>
      <c r="L2577" s="54" t="s">
        <v>1129</v>
      </c>
      <c r="M2577" s="54" t="s">
        <v>793</v>
      </c>
      <c r="N2577" s="55">
        <v>0</v>
      </c>
      <c r="O2577" s="55">
        <v>217714.34</v>
      </c>
      <c r="P2577" s="55">
        <v>0</v>
      </c>
      <c r="Q2577" s="55">
        <v>0</v>
      </c>
      <c r="R2577" s="55">
        <v>0</v>
      </c>
      <c r="S2577" s="55">
        <v>217714.34</v>
      </c>
      <c r="T2577" s="55">
        <v>0</v>
      </c>
      <c r="U2577" s="55">
        <v>217714.34</v>
      </c>
      <c r="V2577" s="55">
        <v>0</v>
      </c>
      <c r="W2577" s="55">
        <v>0</v>
      </c>
      <c r="X2577" s="55">
        <v>0</v>
      </c>
      <c r="Y2577" s="55">
        <v>217714.34</v>
      </c>
      <c r="Z2577" s="61">
        <f t="shared" si="137"/>
        <v>0</v>
      </c>
      <c r="AA2577" s="59" t="e">
        <f>HLOOKUP(F2577,'HY Financials'!$4:$4,1,0)</f>
        <v>#N/A</v>
      </c>
    </row>
    <row r="2578" spans="1:27">
      <c r="A2578" s="60">
        <f>IFERROR(VLOOKUP(J2578,'TB mapping'!A:D,4,0),0)</f>
        <v>0</v>
      </c>
      <c r="B2578" s="60">
        <f>IFERROR(VLOOKUP(J2578,'TB mapping'!A:C,3,0),0)</f>
        <v>6.4</v>
      </c>
      <c r="C2578" s="60" t="str">
        <f t="shared" si="135"/>
        <v>HINEDF0</v>
      </c>
      <c r="D2578" s="60" t="str">
        <f t="shared" si="136"/>
        <v>HINEDF6.4</v>
      </c>
      <c r="E2578" s="54" t="s">
        <v>790</v>
      </c>
      <c r="F2578" s="54" t="s">
        <v>1809</v>
      </c>
      <c r="G2578" s="54" t="s">
        <v>1810</v>
      </c>
      <c r="H2578" s="55">
        <v>212000</v>
      </c>
      <c r="I2578" s="54" t="s">
        <v>809</v>
      </c>
      <c r="J2578" s="392">
        <v>621296</v>
      </c>
      <c r="K2578" s="55">
        <v>0</v>
      </c>
      <c r="L2578" s="54" t="s">
        <v>1130</v>
      </c>
      <c r="M2578" s="54" t="s">
        <v>793</v>
      </c>
      <c r="N2578" s="55">
        <v>0</v>
      </c>
      <c r="O2578" s="55">
        <v>435532.67</v>
      </c>
      <c r="P2578" s="55">
        <v>0</v>
      </c>
      <c r="Q2578" s="55">
        <v>0</v>
      </c>
      <c r="R2578" s="55">
        <v>0</v>
      </c>
      <c r="S2578" s="55">
        <v>435532.67</v>
      </c>
      <c r="T2578" s="55">
        <v>0</v>
      </c>
      <c r="U2578" s="55">
        <v>435532.67</v>
      </c>
      <c r="V2578" s="55">
        <v>0</v>
      </c>
      <c r="W2578" s="55">
        <v>0</v>
      </c>
      <c r="X2578" s="55">
        <v>0</v>
      </c>
      <c r="Y2578" s="55">
        <v>435532.67</v>
      </c>
      <c r="Z2578" s="61">
        <f t="shared" si="137"/>
        <v>0</v>
      </c>
      <c r="AA2578" s="59" t="e">
        <f>HLOOKUP(F2578,'HY Financials'!$4:$4,1,0)</f>
        <v>#N/A</v>
      </c>
    </row>
    <row r="2579" spans="1:27">
      <c r="A2579" s="60">
        <f>IFERROR(VLOOKUP(J2579,'TB mapping'!A:D,4,0),0)</f>
        <v>0</v>
      </c>
      <c r="B2579" s="60">
        <f>IFERROR(VLOOKUP(J2579,'TB mapping'!A:C,3,0),0)</f>
        <v>6.4</v>
      </c>
      <c r="C2579" s="60" t="str">
        <f t="shared" si="135"/>
        <v>HINEDF0</v>
      </c>
      <c r="D2579" s="60" t="str">
        <f t="shared" si="136"/>
        <v>HINEDF6.4</v>
      </c>
      <c r="E2579" s="54" t="s">
        <v>790</v>
      </c>
      <c r="F2579" s="54" t="s">
        <v>1809</v>
      </c>
      <c r="G2579" s="54" t="s">
        <v>1810</v>
      </c>
      <c r="H2579" s="55">
        <v>212000</v>
      </c>
      <c r="I2579" s="54" t="s">
        <v>809</v>
      </c>
      <c r="J2579" s="392">
        <v>621297</v>
      </c>
      <c r="K2579" s="55">
        <v>0</v>
      </c>
      <c r="L2579" s="54" t="s">
        <v>1131</v>
      </c>
      <c r="M2579" s="54" t="s">
        <v>793</v>
      </c>
      <c r="N2579" s="55">
        <v>0</v>
      </c>
      <c r="O2579" s="55">
        <v>339527.53</v>
      </c>
      <c r="P2579" s="55">
        <v>0</v>
      </c>
      <c r="Q2579" s="55">
        <v>0</v>
      </c>
      <c r="R2579" s="55">
        <v>0</v>
      </c>
      <c r="S2579" s="55">
        <v>339527.53</v>
      </c>
      <c r="T2579" s="55">
        <v>0</v>
      </c>
      <c r="U2579" s="55">
        <v>339527.53</v>
      </c>
      <c r="V2579" s="55">
        <v>0</v>
      </c>
      <c r="W2579" s="55">
        <v>0</v>
      </c>
      <c r="X2579" s="55">
        <v>0</v>
      </c>
      <c r="Y2579" s="55">
        <v>339527.53</v>
      </c>
      <c r="Z2579" s="61">
        <f t="shared" si="137"/>
        <v>0</v>
      </c>
      <c r="AA2579" s="59" t="e">
        <f>HLOOKUP(F2579,'HY Financials'!$4:$4,1,0)</f>
        <v>#N/A</v>
      </c>
    </row>
    <row r="2580" spans="1:27">
      <c r="A2580" s="60">
        <f>IFERROR(VLOOKUP(J2580,'TB mapping'!A:D,4,0),0)</f>
        <v>0</v>
      </c>
      <c r="B2580" s="60">
        <f>IFERROR(VLOOKUP(J2580,'TB mapping'!A:C,3,0),0)</f>
        <v>6.4</v>
      </c>
      <c r="C2580" s="60" t="str">
        <f t="shared" si="135"/>
        <v>HINEDF0</v>
      </c>
      <c r="D2580" s="60" t="str">
        <f t="shared" si="136"/>
        <v>HINEDF6.4</v>
      </c>
      <c r="E2580" s="54" t="s">
        <v>790</v>
      </c>
      <c r="F2580" s="54" t="s">
        <v>1809</v>
      </c>
      <c r="G2580" s="54" t="s">
        <v>1810</v>
      </c>
      <c r="H2580" s="55">
        <v>212000</v>
      </c>
      <c r="I2580" s="54" t="s">
        <v>809</v>
      </c>
      <c r="J2580" s="392">
        <v>621298</v>
      </c>
      <c r="K2580" s="55">
        <v>0</v>
      </c>
      <c r="L2580" s="54" t="s">
        <v>1132</v>
      </c>
      <c r="M2580" s="54" t="s">
        <v>793</v>
      </c>
      <c r="N2580" s="55">
        <v>0</v>
      </c>
      <c r="O2580" s="55">
        <v>170316.73</v>
      </c>
      <c r="P2580" s="55">
        <v>0</v>
      </c>
      <c r="Q2580" s="55">
        <v>0</v>
      </c>
      <c r="R2580" s="55">
        <v>0</v>
      </c>
      <c r="S2580" s="55">
        <v>170316.73</v>
      </c>
      <c r="T2580" s="55">
        <v>0</v>
      </c>
      <c r="U2580" s="55">
        <v>170316.73</v>
      </c>
      <c r="V2580" s="55">
        <v>0</v>
      </c>
      <c r="W2580" s="55">
        <v>0</v>
      </c>
      <c r="X2580" s="55">
        <v>0</v>
      </c>
      <c r="Y2580" s="55">
        <v>170316.73</v>
      </c>
      <c r="Z2580" s="61">
        <f t="shared" si="137"/>
        <v>0</v>
      </c>
      <c r="AA2580" s="59" t="e">
        <f>HLOOKUP(F2580,'HY Financials'!$4:$4,1,0)</f>
        <v>#N/A</v>
      </c>
    </row>
    <row r="2581" spans="1:27">
      <c r="A2581" s="60">
        <f>IFERROR(VLOOKUP(J2581,'TB mapping'!A:D,4,0),0)</f>
        <v>0</v>
      </c>
      <c r="B2581" s="60" t="str">
        <f>IFERROR(VLOOKUP(J2581,'TB mapping'!A:C,3,0),0)</f>
        <v>ignore</v>
      </c>
      <c r="C2581" s="60" t="str">
        <f t="shared" si="135"/>
        <v>HINEDF0</v>
      </c>
      <c r="D2581" s="60" t="str">
        <f t="shared" si="136"/>
        <v>HINEDFignore</v>
      </c>
      <c r="E2581" s="54" t="s">
        <v>790</v>
      </c>
      <c r="F2581" s="54" t="s">
        <v>1809</v>
      </c>
      <c r="G2581" s="54" t="s">
        <v>1810</v>
      </c>
      <c r="H2581" s="55">
        <v>212000</v>
      </c>
      <c r="I2581" s="54" t="s">
        <v>809</v>
      </c>
      <c r="J2581" s="55">
        <v>621299</v>
      </c>
      <c r="K2581" s="55">
        <v>0</v>
      </c>
      <c r="L2581" s="54" t="s">
        <v>1811</v>
      </c>
      <c r="M2581" s="54" t="s">
        <v>793</v>
      </c>
      <c r="N2581" s="55">
        <v>0</v>
      </c>
      <c r="O2581" s="55">
        <v>280514.59000000003</v>
      </c>
      <c r="P2581" s="55">
        <v>0</v>
      </c>
      <c r="Q2581" s="55">
        <v>0</v>
      </c>
      <c r="R2581" s="55">
        <v>0</v>
      </c>
      <c r="S2581" s="55">
        <v>280514.59000000003</v>
      </c>
      <c r="T2581" s="55">
        <v>0</v>
      </c>
      <c r="U2581" s="55">
        <v>280514.59000000003</v>
      </c>
      <c r="V2581" s="55">
        <v>0</v>
      </c>
      <c r="W2581" s="55">
        <v>0</v>
      </c>
      <c r="X2581" s="55">
        <v>0</v>
      </c>
      <c r="Y2581" s="55">
        <v>280514.59000000003</v>
      </c>
      <c r="Z2581" s="61">
        <f t="shared" si="137"/>
        <v>0</v>
      </c>
      <c r="AA2581" s="59" t="e">
        <f>HLOOKUP(F2581,'HY Financials'!$4:$4,1,0)</f>
        <v>#N/A</v>
      </c>
    </row>
    <row r="2582" spans="1:27">
      <c r="A2582" s="60">
        <f>IFERROR(VLOOKUP(J2582,'TB mapping'!A:D,4,0),0)</f>
        <v>0</v>
      </c>
      <c r="B2582" s="60" t="str">
        <f>IFERROR(VLOOKUP(J2582,'TB mapping'!A:C,3,0),0)</f>
        <v>ignore</v>
      </c>
      <c r="C2582" s="60" t="str">
        <f t="shared" si="135"/>
        <v>HINEDF0</v>
      </c>
      <c r="D2582" s="60" t="str">
        <f t="shared" si="136"/>
        <v>HINEDFignore</v>
      </c>
      <c r="E2582" s="54" t="s">
        <v>790</v>
      </c>
      <c r="F2582" s="54" t="s">
        <v>1809</v>
      </c>
      <c r="G2582" s="54" t="s">
        <v>1810</v>
      </c>
      <c r="H2582" s="55">
        <v>212000</v>
      </c>
      <c r="I2582" s="54" t="s">
        <v>809</v>
      </c>
      <c r="J2582" s="55">
        <v>621310</v>
      </c>
      <c r="K2582" s="55">
        <v>0</v>
      </c>
      <c r="L2582" s="54" t="s">
        <v>1812</v>
      </c>
      <c r="M2582" s="54" t="s">
        <v>793</v>
      </c>
      <c r="N2582" s="55">
        <v>0</v>
      </c>
      <c r="O2582" s="55">
        <v>869835.06</v>
      </c>
      <c r="P2582" s="55">
        <v>0</v>
      </c>
      <c r="Q2582" s="55">
        <v>0</v>
      </c>
      <c r="R2582" s="55">
        <v>0</v>
      </c>
      <c r="S2582" s="55">
        <v>869835.06</v>
      </c>
      <c r="T2582" s="55">
        <v>0</v>
      </c>
      <c r="U2582" s="55">
        <v>869835.06</v>
      </c>
      <c r="V2582" s="55">
        <v>0</v>
      </c>
      <c r="W2582" s="55">
        <v>0</v>
      </c>
      <c r="X2582" s="55">
        <v>0</v>
      </c>
      <c r="Y2582" s="55">
        <v>869835.06</v>
      </c>
      <c r="Z2582" s="61">
        <f t="shared" si="137"/>
        <v>0</v>
      </c>
      <c r="AA2582" s="59" t="e">
        <f>HLOOKUP(F2582,'HY Financials'!$4:$4,1,0)</f>
        <v>#N/A</v>
      </c>
    </row>
    <row r="2583" spans="1:27">
      <c r="A2583" s="60">
        <f>IFERROR(VLOOKUP(J2583,'TB mapping'!A:D,4,0),0)</f>
        <v>0</v>
      </c>
      <c r="B2583" s="60" t="str">
        <f>IFERROR(VLOOKUP(J2583,'TB mapping'!A:C,3,0),0)</f>
        <v>ignore</v>
      </c>
      <c r="C2583" s="60" t="str">
        <f t="shared" si="135"/>
        <v>HINEDF0</v>
      </c>
      <c r="D2583" s="60" t="str">
        <f t="shared" si="136"/>
        <v>HINEDFignore</v>
      </c>
      <c r="E2583" s="54" t="s">
        <v>790</v>
      </c>
      <c r="F2583" s="54" t="s">
        <v>1809</v>
      </c>
      <c r="G2583" s="54" t="s">
        <v>1810</v>
      </c>
      <c r="H2583" s="55">
        <v>212000</v>
      </c>
      <c r="I2583" s="54" t="s">
        <v>809</v>
      </c>
      <c r="J2583" s="55">
        <v>621311</v>
      </c>
      <c r="K2583" s="55">
        <v>0</v>
      </c>
      <c r="L2583" s="54" t="s">
        <v>1813</v>
      </c>
      <c r="M2583" s="54" t="s">
        <v>793</v>
      </c>
      <c r="N2583" s="55">
        <v>0</v>
      </c>
      <c r="O2583" s="55">
        <v>663859.23</v>
      </c>
      <c r="P2583" s="55">
        <v>0</v>
      </c>
      <c r="Q2583" s="55">
        <v>0</v>
      </c>
      <c r="R2583" s="55">
        <v>0</v>
      </c>
      <c r="S2583" s="55">
        <v>663859.23</v>
      </c>
      <c r="T2583" s="55">
        <v>0</v>
      </c>
      <c r="U2583" s="55">
        <v>663859.23</v>
      </c>
      <c r="V2583" s="55">
        <v>0</v>
      </c>
      <c r="W2583" s="55">
        <v>0</v>
      </c>
      <c r="X2583" s="55">
        <v>0</v>
      </c>
      <c r="Y2583" s="55">
        <v>663859.23</v>
      </c>
      <c r="Z2583" s="61">
        <f t="shared" si="137"/>
        <v>0</v>
      </c>
      <c r="AA2583" s="59" t="e">
        <f>HLOOKUP(F2583,'HY Financials'!$4:$4,1,0)</f>
        <v>#N/A</v>
      </c>
    </row>
    <row r="2584" spans="1:27">
      <c r="A2584" s="60">
        <f>IFERROR(VLOOKUP(J2584,'TB mapping'!A:D,4,0),0)</f>
        <v>0</v>
      </c>
      <c r="B2584" s="60" t="str">
        <f>IFERROR(VLOOKUP(J2584,'TB mapping'!A:C,3,0),0)</f>
        <v>ignore</v>
      </c>
      <c r="C2584" s="60" t="str">
        <f t="shared" si="135"/>
        <v>HINEDF0</v>
      </c>
      <c r="D2584" s="60" t="str">
        <f t="shared" si="136"/>
        <v>HINEDFignore</v>
      </c>
      <c r="E2584" s="54" t="s">
        <v>790</v>
      </c>
      <c r="F2584" s="54" t="s">
        <v>1809</v>
      </c>
      <c r="G2584" s="54" t="s">
        <v>1810</v>
      </c>
      <c r="H2584" s="55">
        <v>212000</v>
      </c>
      <c r="I2584" s="54" t="s">
        <v>809</v>
      </c>
      <c r="J2584" s="55">
        <v>621312</v>
      </c>
      <c r="K2584" s="55">
        <v>0</v>
      </c>
      <c r="L2584" s="54" t="s">
        <v>1814</v>
      </c>
      <c r="M2584" s="54" t="s">
        <v>793</v>
      </c>
      <c r="N2584" s="55">
        <v>0</v>
      </c>
      <c r="O2584" s="55">
        <v>1012139.5</v>
      </c>
      <c r="P2584" s="55">
        <v>0</v>
      </c>
      <c r="Q2584" s="55">
        <v>0</v>
      </c>
      <c r="R2584" s="55">
        <v>0</v>
      </c>
      <c r="S2584" s="55">
        <v>1012139.5</v>
      </c>
      <c r="T2584" s="55">
        <v>0</v>
      </c>
      <c r="U2584" s="55">
        <v>1012139.5</v>
      </c>
      <c r="V2584" s="55">
        <v>0</v>
      </c>
      <c r="W2584" s="55">
        <v>0</v>
      </c>
      <c r="X2584" s="55">
        <v>0</v>
      </c>
      <c r="Y2584" s="55">
        <v>1012139.5</v>
      </c>
      <c r="Z2584" s="61">
        <f t="shared" si="137"/>
        <v>0</v>
      </c>
      <c r="AA2584" s="59" t="e">
        <f>HLOOKUP(F2584,'HY Financials'!$4:$4,1,0)</f>
        <v>#N/A</v>
      </c>
    </row>
    <row r="2585" spans="1:27">
      <c r="A2585" s="60">
        <f>IFERROR(VLOOKUP(J2585,'TB mapping'!A:D,4,0),0)</f>
        <v>0</v>
      </c>
      <c r="B2585" s="60" t="str">
        <f>IFERROR(VLOOKUP(J2585,'TB mapping'!A:C,3,0),0)</f>
        <v>ignore</v>
      </c>
      <c r="C2585" s="60" t="str">
        <f t="shared" si="135"/>
        <v>HINEDF0</v>
      </c>
      <c r="D2585" s="60" t="str">
        <f t="shared" si="136"/>
        <v>HINEDFignore</v>
      </c>
      <c r="E2585" s="54" t="s">
        <v>790</v>
      </c>
      <c r="F2585" s="54" t="s">
        <v>1809</v>
      </c>
      <c r="G2585" s="54" t="s">
        <v>1810</v>
      </c>
      <c r="H2585" s="55">
        <v>212000</v>
      </c>
      <c r="I2585" s="54" t="s">
        <v>809</v>
      </c>
      <c r="J2585" s="55">
        <v>621313</v>
      </c>
      <c r="K2585" s="55">
        <v>0</v>
      </c>
      <c r="L2585" s="54" t="s">
        <v>1815</v>
      </c>
      <c r="M2585" s="54" t="s">
        <v>793</v>
      </c>
      <c r="N2585" s="55">
        <v>0</v>
      </c>
      <c r="O2585" s="55">
        <v>1074322.92</v>
      </c>
      <c r="P2585" s="55">
        <v>0</v>
      </c>
      <c r="Q2585" s="55">
        <v>0</v>
      </c>
      <c r="R2585" s="55">
        <v>0</v>
      </c>
      <c r="S2585" s="55">
        <v>1074322.92</v>
      </c>
      <c r="T2585" s="55">
        <v>0</v>
      </c>
      <c r="U2585" s="55">
        <v>1074322.92</v>
      </c>
      <c r="V2585" s="55">
        <v>0</v>
      </c>
      <c r="W2585" s="55">
        <v>0</v>
      </c>
      <c r="X2585" s="55">
        <v>0</v>
      </c>
      <c r="Y2585" s="55">
        <v>1074322.92</v>
      </c>
      <c r="Z2585" s="61">
        <f t="shared" si="137"/>
        <v>0</v>
      </c>
      <c r="AA2585" s="59" t="e">
        <f>HLOOKUP(F2585,'HY Financials'!$4:$4,1,0)</f>
        <v>#N/A</v>
      </c>
    </row>
    <row r="2586" spans="1:27">
      <c r="A2586" s="60">
        <f>IFERROR(VLOOKUP(J2586,'TB mapping'!A:D,4,0),0)</f>
        <v>0</v>
      </c>
      <c r="B2586" s="60" t="str">
        <f>IFERROR(VLOOKUP(J2586,'TB mapping'!A:C,3,0),0)</f>
        <v>ignore</v>
      </c>
      <c r="C2586" s="60" t="str">
        <f t="shared" si="135"/>
        <v>HINEDF0</v>
      </c>
      <c r="D2586" s="60" t="str">
        <f t="shared" si="136"/>
        <v>HINEDFignore</v>
      </c>
      <c r="E2586" s="54" t="s">
        <v>790</v>
      </c>
      <c r="F2586" s="54" t="s">
        <v>1809</v>
      </c>
      <c r="G2586" s="54" t="s">
        <v>1810</v>
      </c>
      <c r="H2586" s="55">
        <v>212000</v>
      </c>
      <c r="I2586" s="54" t="s">
        <v>809</v>
      </c>
      <c r="J2586" s="55">
        <v>621314</v>
      </c>
      <c r="K2586" s="55">
        <v>0</v>
      </c>
      <c r="L2586" s="54" t="s">
        <v>1816</v>
      </c>
      <c r="M2586" s="54" t="s">
        <v>793</v>
      </c>
      <c r="N2586" s="55">
        <v>0</v>
      </c>
      <c r="O2586" s="55">
        <v>304671.93</v>
      </c>
      <c r="P2586" s="55">
        <v>0</v>
      </c>
      <c r="Q2586" s="55">
        <v>8802.48</v>
      </c>
      <c r="R2586" s="55">
        <v>0</v>
      </c>
      <c r="S2586" s="55">
        <v>313474.41000000003</v>
      </c>
      <c r="T2586" s="55">
        <v>0</v>
      </c>
      <c r="U2586" s="55">
        <v>304671.93</v>
      </c>
      <c r="V2586" s="55">
        <v>0</v>
      </c>
      <c r="W2586" s="55">
        <v>8802.48</v>
      </c>
      <c r="X2586" s="55">
        <v>0</v>
      </c>
      <c r="Y2586" s="55">
        <v>313474.41000000003</v>
      </c>
      <c r="Z2586" s="61">
        <f t="shared" si="137"/>
        <v>8.8024799999999992E-4</v>
      </c>
      <c r="AA2586" s="59" t="e">
        <f>HLOOKUP(F2586,'HY Financials'!$4:$4,1,0)</f>
        <v>#N/A</v>
      </c>
    </row>
    <row r="2587" spans="1:27">
      <c r="A2587" s="60">
        <f>IFERROR(VLOOKUP(J2587,'TB mapping'!A:D,4,0),0)</f>
        <v>0</v>
      </c>
      <c r="B2587" s="60">
        <f>IFERROR(VLOOKUP(J2587,'TB mapping'!A:C,3,0),0)</f>
        <v>6.4</v>
      </c>
      <c r="C2587" s="60" t="str">
        <f t="shared" si="135"/>
        <v>HINEDF0</v>
      </c>
      <c r="D2587" s="60" t="str">
        <f t="shared" si="136"/>
        <v>HINEDF6.4</v>
      </c>
      <c r="E2587" s="54" t="s">
        <v>790</v>
      </c>
      <c r="F2587" s="54" t="s">
        <v>1809</v>
      </c>
      <c r="G2587" s="54" t="s">
        <v>1810</v>
      </c>
      <c r="H2587" s="55">
        <v>212000</v>
      </c>
      <c r="I2587" s="54" t="s">
        <v>809</v>
      </c>
      <c r="J2587" s="392">
        <v>621315</v>
      </c>
      <c r="K2587" s="55">
        <v>0</v>
      </c>
      <c r="L2587" s="54" t="s">
        <v>1355</v>
      </c>
      <c r="M2587" s="54" t="s">
        <v>793</v>
      </c>
      <c r="N2587" s="55">
        <v>0</v>
      </c>
      <c r="O2587" s="55">
        <v>3240357.77</v>
      </c>
      <c r="P2587" s="55">
        <v>0</v>
      </c>
      <c r="Q2587" s="55">
        <v>508460.15</v>
      </c>
      <c r="R2587" s="55">
        <v>0</v>
      </c>
      <c r="S2587" s="55">
        <v>3748817.92</v>
      </c>
      <c r="T2587" s="55">
        <v>0</v>
      </c>
      <c r="U2587" s="55">
        <v>3240357.77</v>
      </c>
      <c r="V2587" s="55">
        <v>0</v>
      </c>
      <c r="W2587" s="55">
        <v>508460.15</v>
      </c>
      <c r="X2587" s="55">
        <v>0</v>
      </c>
      <c r="Y2587" s="55">
        <v>3748817.92</v>
      </c>
      <c r="Z2587" s="61">
        <f t="shared" si="137"/>
        <v>5.0846015000000001E-2</v>
      </c>
      <c r="AA2587" s="59" t="e">
        <f>HLOOKUP(F2587,'HY Financials'!$4:$4,1,0)</f>
        <v>#N/A</v>
      </c>
    </row>
    <row r="2588" spans="1:27">
      <c r="A2588" s="60">
        <f>IFERROR(VLOOKUP(J2588,'TB mapping'!A:D,4,0),0)</f>
        <v>0</v>
      </c>
      <c r="B2588" s="60">
        <f>IFERROR(VLOOKUP(J2588,'TB mapping'!A:C,3,0),0)</f>
        <v>6.4</v>
      </c>
      <c r="C2588" s="60" t="str">
        <f t="shared" si="135"/>
        <v>HINEDF0</v>
      </c>
      <c r="D2588" s="60" t="str">
        <f t="shared" si="136"/>
        <v>HINEDF6.4</v>
      </c>
      <c r="E2588" s="54" t="s">
        <v>790</v>
      </c>
      <c r="F2588" s="54" t="s">
        <v>1809</v>
      </c>
      <c r="G2588" s="54" t="s">
        <v>1810</v>
      </c>
      <c r="H2588" s="55">
        <v>212000</v>
      </c>
      <c r="I2588" s="54" t="s">
        <v>809</v>
      </c>
      <c r="J2588" s="392">
        <v>621316</v>
      </c>
      <c r="K2588" s="55">
        <v>0</v>
      </c>
      <c r="L2588" s="54" t="s">
        <v>1356</v>
      </c>
      <c r="M2588" s="54" t="s">
        <v>793</v>
      </c>
      <c r="N2588" s="55">
        <v>0</v>
      </c>
      <c r="O2588" s="55">
        <v>349734.69</v>
      </c>
      <c r="P2588" s="55">
        <v>0</v>
      </c>
      <c r="Q2588" s="55">
        <v>73210.19</v>
      </c>
      <c r="R2588" s="55">
        <v>0</v>
      </c>
      <c r="S2588" s="55">
        <v>422944.88</v>
      </c>
      <c r="T2588" s="55">
        <v>0</v>
      </c>
      <c r="U2588" s="55">
        <v>349734.69</v>
      </c>
      <c r="V2588" s="55">
        <v>0</v>
      </c>
      <c r="W2588" s="55">
        <v>73210.19</v>
      </c>
      <c r="X2588" s="55">
        <v>0</v>
      </c>
      <c r="Y2588" s="55">
        <v>422944.88</v>
      </c>
      <c r="Z2588" s="61">
        <f t="shared" si="137"/>
        <v>7.3210190000000007E-3</v>
      </c>
      <c r="AA2588" s="59" t="e">
        <f>HLOOKUP(F2588,'HY Financials'!$4:$4,1,0)</f>
        <v>#N/A</v>
      </c>
    </row>
    <row r="2589" spans="1:27">
      <c r="A2589" s="60">
        <f>IFERROR(VLOOKUP(J2589,'TB mapping'!A:D,4,0),0)</f>
        <v>0</v>
      </c>
      <c r="B2589" s="60">
        <f>IFERROR(VLOOKUP(J2589,'TB mapping'!A:C,3,0),0)</f>
        <v>6.4</v>
      </c>
      <c r="C2589" s="60" t="str">
        <f t="shared" si="135"/>
        <v>HINEDF0</v>
      </c>
      <c r="D2589" s="60" t="str">
        <f t="shared" si="136"/>
        <v>HINEDF6.4</v>
      </c>
      <c r="E2589" s="54" t="s">
        <v>790</v>
      </c>
      <c r="F2589" s="54" t="s">
        <v>1809</v>
      </c>
      <c r="G2589" s="54" t="s">
        <v>1810</v>
      </c>
      <c r="H2589" s="55">
        <v>212000</v>
      </c>
      <c r="I2589" s="54" t="s">
        <v>809</v>
      </c>
      <c r="J2589" s="392">
        <v>621317</v>
      </c>
      <c r="K2589" s="55">
        <v>0</v>
      </c>
      <c r="L2589" s="54" t="s">
        <v>1410</v>
      </c>
      <c r="M2589" s="54" t="s">
        <v>793</v>
      </c>
      <c r="N2589" s="55">
        <v>0</v>
      </c>
      <c r="O2589" s="55">
        <v>243739.05</v>
      </c>
      <c r="P2589" s="55">
        <v>0</v>
      </c>
      <c r="Q2589" s="55">
        <v>52836.46</v>
      </c>
      <c r="R2589" s="55">
        <v>0</v>
      </c>
      <c r="S2589" s="55">
        <v>296575.51</v>
      </c>
      <c r="T2589" s="55">
        <v>0</v>
      </c>
      <c r="U2589" s="55">
        <v>243739.05</v>
      </c>
      <c r="V2589" s="55">
        <v>0</v>
      </c>
      <c r="W2589" s="55">
        <v>52836.46</v>
      </c>
      <c r="X2589" s="55">
        <v>0</v>
      </c>
      <c r="Y2589" s="55">
        <v>296575.51</v>
      </c>
      <c r="Z2589" s="61">
        <f t="shared" si="137"/>
        <v>5.2836459999999995E-3</v>
      </c>
      <c r="AA2589" s="59" t="e">
        <f>HLOOKUP(F2589,'HY Financials'!$4:$4,1,0)</f>
        <v>#N/A</v>
      </c>
    </row>
    <row r="2590" spans="1:27">
      <c r="A2590" s="60">
        <f>IFERROR(VLOOKUP(J2590,'TB mapping'!A:D,4,0),0)</f>
        <v>0</v>
      </c>
      <c r="B2590" s="60">
        <f>IFERROR(VLOOKUP(J2590,'TB mapping'!A:C,3,0),0)</f>
        <v>6.4</v>
      </c>
      <c r="C2590" s="60" t="str">
        <f t="shared" si="135"/>
        <v>HINEDF0</v>
      </c>
      <c r="D2590" s="60" t="str">
        <f t="shared" si="136"/>
        <v>HINEDF6.4</v>
      </c>
      <c r="E2590" s="54" t="s">
        <v>790</v>
      </c>
      <c r="F2590" s="54" t="s">
        <v>1809</v>
      </c>
      <c r="G2590" s="54" t="s">
        <v>1810</v>
      </c>
      <c r="H2590" s="55">
        <v>212000</v>
      </c>
      <c r="I2590" s="54" t="s">
        <v>809</v>
      </c>
      <c r="J2590" s="392">
        <v>621318</v>
      </c>
      <c r="K2590" s="55">
        <v>0</v>
      </c>
      <c r="L2590" s="54" t="s">
        <v>1499</v>
      </c>
      <c r="M2590" s="54" t="s">
        <v>793</v>
      </c>
      <c r="N2590" s="55">
        <v>0</v>
      </c>
      <c r="O2590" s="55">
        <v>2793893.66</v>
      </c>
      <c r="P2590" s="55">
        <v>0</v>
      </c>
      <c r="Q2590" s="55">
        <v>522782.11</v>
      </c>
      <c r="R2590" s="55">
        <v>0</v>
      </c>
      <c r="S2590" s="55">
        <v>3316675.77</v>
      </c>
      <c r="T2590" s="55">
        <v>0</v>
      </c>
      <c r="U2590" s="55">
        <v>2793893.66</v>
      </c>
      <c r="V2590" s="55">
        <v>0</v>
      </c>
      <c r="W2590" s="55">
        <v>522782.11</v>
      </c>
      <c r="X2590" s="55">
        <v>0</v>
      </c>
      <c r="Y2590" s="55">
        <v>3316675.77</v>
      </c>
      <c r="Z2590" s="61">
        <f t="shared" si="137"/>
        <v>5.2278210999999998E-2</v>
      </c>
      <c r="AA2590" s="59" t="e">
        <f>HLOOKUP(F2590,'HY Financials'!$4:$4,1,0)</f>
        <v>#N/A</v>
      </c>
    </row>
    <row r="2591" spans="1:27">
      <c r="A2591" s="60">
        <f>IFERROR(VLOOKUP(J2591,'TB mapping'!A:D,4,0),0)</f>
        <v>0</v>
      </c>
      <c r="B2591" s="60">
        <f>IFERROR(VLOOKUP(J2591,'TB mapping'!A:C,3,0),0)</f>
        <v>6.4</v>
      </c>
      <c r="C2591" s="60" t="str">
        <f t="shared" si="135"/>
        <v>HINEDF0</v>
      </c>
      <c r="D2591" s="60" t="str">
        <f t="shared" si="136"/>
        <v>HINEDF6.4</v>
      </c>
      <c r="E2591" s="54" t="s">
        <v>790</v>
      </c>
      <c r="F2591" s="54" t="s">
        <v>1809</v>
      </c>
      <c r="G2591" s="54" t="s">
        <v>1810</v>
      </c>
      <c r="H2591" s="55">
        <v>212000</v>
      </c>
      <c r="I2591" s="54" t="s">
        <v>809</v>
      </c>
      <c r="J2591" s="392">
        <v>621319</v>
      </c>
      <c r="K2591" s="55">
        <v>0</v>
      </c>
      <c r="L2591" s="54" t="s">
        <v>1500</v>
      </c>
      <c r="M2591" s="54" t="s">
        <v>793</v>
      </c>
      <c r="N2591" s="55">
        <v>0</v>
      </c>
      <c r="O2591" s="55">
        <v>203505.82</v>
      </c>
      <c r="P2591" s="55">
        <v>0</v>
      </c>
      <c r="Q2591" s="55">
        <v>46924.36</v>
      </c>
      <c r="R2591" s="55">
        <v>0</v>
      </c>
      <c r="S2591" s="55">
        <v>250430.18</v>
      </c>
      <c r="T2591" s="55">
        <v>0</v>
      </c>
      <c r="U2591" s="55">
        <v>203505.82</v>
      </c>
      <c r="V2591" s="55">
        <v>0</v>
      </c>
      <c r="W2591" s="55">
        <v>46924.36</v>
      </c>
      <c r="X2591" s="55">
        <v>0</v>
      </c>
      <c r="Y2591" s="55">
        <v>250430.18</v>
      </c>
      <c r="Z2591" s="61">
        <f t="shared" si="137"/>
        <v>4.6924360000000003E-3</v>
      </c>
      <c r="AA2591" s="59" t="e">
        <f>HLOOKUP(F2591,'HY Financials'!$4:$4,1,0)</f>
        <v>#N/A</v>
      </c>
    </row>
    <row r="2592" spans="1:27">
      <c r="A2592" s="60">
        <f>IFERROR(VLOOKUP(J2592,'TB mapping'!A:D,4,0),0)</f>
        <v>0</v>
      </c>
      <c r="B2592" s="60">
        <f>IFERROR(VLOOKUP(J2592,'TB mapping'!A:C,3,0),0)</f>
        <v>6.4</v>
      </c>
      <c r="C2592" s="60" t="str">
        <f t="shared" si="135"/>
        <v>HINEDF0</v>
      </c>
      <c r="D2592" s="60" t="str">
        <f t="shared" si="136"/>
        <v>HINEDF6.4</v>
      </c>
      <c r="E2592" s="54" t="s">
        <v>790</v>
      </c>
      <c r="F2592" s="54" t="s">
        <v>1809</v>
      </c>
      <c r="G2592" s="54" t="s">
        <v>1810</v>
      </c>
      <c r="H2592" s="55">
        <v>212000</v>
      </c>
      <c r="I2592" s="54" t="s">
        <v>809</v>
      </c>
      <c r="J2592" s="392">
        <v>621320</v>
      </c>
      <c r="K2592" s="55">
        <v>0</v>
      </c>
      <c r="L2592" s="54" t="s">
        <v>1501</v>
      </c>
      <c r="M2592" s="54" t="s">
        <v>793</v>
      </c>
      <c r="N2592" s="55">
        <v>0</v>
      </c>
      <c r="O2592" s="55">
        <v>1764034.08</v>
      </c>
      <c r="P2592" s="55">
        <v>0</v>
      </c>
      <c r="Q2592" s="55">
        <v>720502.9</v>
      </c>
      <c r="R2592" s="55">
        <v>0</v>
      </c>
      <c r="S2592" s="55">
        <v>2484536.98</v>
      </c>
      <c r="T2592" s="55">
        <v>0</v>
      </c>
      <c r="U2592" s="55">
        <v>1764034.08</v>
      </c>
      <c r="V2592" s="55">
        <v>0</v>
      </c>
      <c r="W2592" s="55">
        <v>720502.9</v>
      </c>
      <c r="X2592" s="55">
        <v>0</v>
      </c>
      <c r="Y2592" s="55">
        <v>2484536.98</v>
      </c>
      <c r="Z2592" s="61">
        <f t="shared" si="137"/>
        <v>7.2050290000000003E-2</v>
      </c>
      <c r="AA2592" s="59" t="e">
        <f>HLOOKUP(F2592,'HY Financials'!$4:$4,1,0)</f>
        <v>#N/A</v>
      </c>
    </row>
    <row r="2593" spans="1:27">
      <c r="A2593" s="60">
        <f>IFERROR(VLOOKUP(J2593,'TB mapping'!A:D,4,0),0)</f>
        <v>0</v>
      </c>
      <c r="B2593" s="60">
        <f>IFERROR(VLOOKUP(J2593,'TB mapping'!A:C,3,0),0)</f>
        <v>0</v>
      </c>
      <c r="C2593" s="60" t="str">
        <f t="shared" si="135"/>
        <v>HINEDF0</v>
      </c>
      <c r="D2593" s="60" t="str">
        <f t="shared" si="136"/>
        <v>HINEDF0</v>
      </c>
      <c r="E2593" s="54" t="s">
        <v>790</v>
      </c>
      <c r="F2593" s="54" t="s">
        <v>1809</v>
      </c>
      <c r="G2593" s="54" t="s">
        <v>1810</v>
      </c>
      <c r="H2593" s="55">
        <v>212000</v>
      </c>
      <c r="I2593" s="54" t="s">
        <v>809</v>
      </c>
      <c r="J2593" s="55">
        <v>621321</v>
      </c>
      <c r="K2593" s="55">
        <v>0</v>
      </c>
      <c r="L2593" s="54" t="s">
        <v>1817</v>
      </c>
      <c r="M2593" s="54" t="s">
        <v>793</v>
      </c>
      <c r="N2593" s="55">
        <v>0</v>
      </c>
      <c r="O2593" s="55">
        <v>2459357.1800000002</v>
      </c>
      <c r="P2593" s="55">
        <v>0</v>
      </c>
      <c r="Q2593" s="55">
        <v>1800252.55</v>
      </c>
      <c r="R2593" s="55">
        <v>0</v>
      </c>
      <c r="S2593" s="55">
        <v>4259609.7300000004</v>
      </c>
      <c r="T2593" s="55">
        <v>0</v>
      </c>
      <c r="U2593" s="55">
        <v>2459357.1800000002</v>
      </c>
      <c r="V2593" s="55">
        <v>0</v>
      </c>
      <c r="W2593" s="55">
        <v>1800252.55</v>
      </c>
      <c r="X2593" s="55">
        <v>0</v>
      </c>
      <c r="Y2593" s="55">
        <v>4259609.7300000004</v>
      </c>
      <c r="Z2593" s="61">
        <f t="shared" si="137"/>
        <v>0.180025255</v>
      </c>
      <c r="AA2593" s="59" t="e">
        <f>HLOOKUP(F2593,'HY Financials'!$4:$4,1,0)</f>
        <v>#N/A</v>
      </c>
    </row>
    <row r="2594" spans="1:27">
      <c r="A2594" s="60">
        <f>IFERROR(VLOOKUP(J2594,'TB mapping'!A:D,4,0),0)</f>
        <v>0</v>
      </c>
      <c r="B2594" s="60">
        <f>IFERROR(VLOOKUP(J2594,'TB mapping'!A:C,3,0),0)</f>
        <v>0</v>
      </c>
      <c r="C2594" s="60" t="str">
        <f t="shared" si="135"/>
        <v>HINEDF0</v>
      </c>
      <c r="D2594" s="60" t="str">
        <f t="shared" si="136"/>
        <v>HINEDF0</v>
      </c>
      <c r="E2594" s="54" t="s">
        <v>790</v>
      </c>
      <c r="F2594" s="54" t="s">
        <v>1809</v>
      </c>
      <c r="G2594" s="54" t="s">
        <v>1810</v>
      </c>
      <c r="H2594" s="55">
        <v>212000</v>
      </c>
      <c r="I2594" s="54" t="s">
        <v>809</v>
      </c>
      <c r="J2594" s="55">
        <v>621322</v>
      </c>
      <c r="K2594" s="55">
        <v>0</v>
      </c>
      <c r="L2594" s="54" t="s">
        <v>1895</v>
      </c>
      <c r="M2594" s="54" t="s">
        <v>793</v>
      </c>
      <c r="N2594" s="55">
        <v>0</v>
      </c>
      <c r="O2594" s="55">
        <v>1288982.8700000001</v>
      </c>
      <c r="P2594" s="55">
        <v>0</v>
      </c>
      <c r="Q2594" s="55">
        <v>583185.01</v>
      </c>
      <c r="R2594" s="55">
        <v>0</v>
      </c>
      <c r="S2594" s="55">
        <v>1872167.88</v>
      </c>
      <c r="T2594" s="55">
        <v>0</v>
      </c>
      <c r="U2594" s="55">
        <v>1288982.8700000001</v>
      </c>
      <c r="V2594" s="55">
        <v>0</v>
      </c>
      <c r="W2594" s="55">
        <v>583185.01</v>
      </c>
      <c r="X2594" s="55">
        <v>0</v>
      </c>
      <c r="Y2594" s="55">
        <v>1872167.88</v>
      </c>
      <c r="Z2594" s="61">
        <f t="shared" si="137"/>
        <v>5.8318501000000002E-2</v>
      </c>
      <c r="AA2594" s="59" t="e">
        <f>HLOOKUP(F2594,'HY Financials'!$4:$4,1,0)</f>
        <v>#N/A</v>
      </c>
    </row>
    <row r="2595" spans="1:27">
      <c r="A2595" s="60">
        <f>IFERROR(VLOOKUP(J2595,'TB mapping'!A:D,4,0),0)</f>
        <v>0</v>
      </c>
      <c r="B2595" s="60">
        <f>IFERROR(VLOOKUP(J2595,'TB mapping'!A:C,3,0),0)</f>
        <v>0</v>
      </c>
      <c r="C2595" s="60" t="str">
        <f t="shared" si="135"/>
        <v>HINEDF0</v>
      </c>
      <c r="D2595" s="60" t="str">
        <f t="shared" si="136"/>
        <v>HINEDF0</v>
      </c>
      <c r="E2595" s="54" t="s">
        <v>790</v>
      </c>
      <c r="F2595" s="54" t="s">
        <v>1809</v>
      </c>
      <c r="G2595" s="54" t="s">
        <v>1810</v>
      </c>
      <c r="H2595" s="55">
        <v>212000</v>
      </c>
      <c r="I2595" s="54" t="s">
        <v>809</v>
      </c>
      <c r="J2595" s="55">
        <v>621323</v>
      </c>
      <c r="K2595" s="55">
        <v>0</v>
      </c>
      <c r="L2595" s="54" t="s">
        <v>1896</v>
      </c>
      <c r="M2595" s="54" t="s">
        <v>793</v>
      </c>
      <c r="N2595" s="55">
        <v>0</v>
      </c>
      <c r="O2595" s="55">
        <v>968605.72</v>
      </c>
      <c r="P2595" s="55">
        <v>0</v>
      </c>
      <c r="Q2595" s="55">
        <v>241813.35</v>
      </c>
      <c r="R2595" s="55">
        <v>0</v>
      </c>
      <c r="S2595" s="55">
        <v>1210419.07</v>
      </c>
      <c r="T2595" s="55">
        <v>0</v>
      </c>
      <c r="U2595" s="55">
        <v>968605.72</v>
      </c>
      <c r="V2595" s="55">
        <v>0</v>
      </c>
      <c r="W2595" s="55">
        <v>241813.35</v>
      </c>
      <c r="X2595" s="55">
        <v>0</v>
      </c>
      <c r="Y2595" s="55">
        <v>1210419.07</v>
      </c>
      <c r="Z2595" s="61">
        <f t="shared" si="137"/>
        <v>2.4181335000000002E-2</v>
      </c>
      <c r="AA2595" s="59" t="e">
        <f>HLOOKUP(F2595,'HY Financials'!$4:$4,1,0)</f>
        <v>#N/A</v>
      </c>
    </row>
    <row r="2596" spans="1:27">
      <c r="A2596" s="60">
        <f>IFERROR(VLOOKUP(J2596,'TB mapping'!A:D,4,0),0)</f>
        <v>0</v>
      </c>
      <c r="B2596" s="60">
        <f>IFERROR(VLOOKUP(J2596,'TB mapping'!A:C,3,0),0)</f>
        <v>0</v>
      </c>
      <c r="C2596" s="60" t="str">
        <f t="shared" si="135"/>
        <v>HINEDF0</v>
      </c>
      <c r="D2596" s="60" t="str">
        <f t="shared" si="136"/>
        <v>HINEDF0</v>
      </c>
      <c r="E2596" s="54" t="s">
        <v>790</v>
      </c>
      <c r="F2596" s="54" t="s">
        <v>1809</v>
      </c>
      <c r="G2596" s="54" t="s">
        <v>1810</v>
      </c>
      <c r="H2596" s="55">
        <v>212000</v>
      </c>
      <c r="I2596" s="54" t="s">
        <v>809</v>
      </c>
      <c r="J2596" s="55">
        <v>621324</v>
      </c>
      <c r="K2596" s="55">
        <v>0</v>
      </c>
      <c r="L2596" s="54" t="s">
        <v>2079</v>
      </c>
      <c r="M2596" s="54" t="s">
        <v>793</v>
      </c>
      <c r="N2596" s="55">
        <v>0</v>
      </c>
      <c r="O2596" s="55">
        <v>577998.51</v>
      </c>
      <c r="P2596" s="55">
        <v>0</v>
      </c>
      <c r="Q2596" s="55">
        <v>594148.82000000007</v>
      </c>
      <c r="R2596" s="55">
        <v>0</v>
      </c>
      <c r="S2596" s="55">
        <v>1172147.33</v>
      </c>
      <c r="T2596" s="55">
        <v>0</v>
      </c>
      <c r="U2596" s="55">
        <v>577998.51</v>
      </c>
      <c r="V2596" s="55">
        <v>0</v>
      </c>
      <c r="W2596" s="55">
        <v>594148.82000000007</v>
      </c>
      <c r="X2596" s="55">
        <v>0</v>
      </c>
      <c r="Y2596" s="55">
        <v>1172147.33</v>
      </c>
      <c r="Z2596" s="61">
        <f t="shared" si="137"/>
        <v>5.9414882000000009E-2</v>
      </c>
      <c r="AA2596" s="59" t="e">
        <f>HLOOKUP(F2596,'HY Financials'!$4:$4,1,0)</f>
        <v>#N/A</v>
      </c>
    </row>
    <row r="2597" spans="1:27">
      <c r="A2597" s="60">
        <f>IFERROR(VLOOKUP(J2597,'TB mapping'!A:D,4,0),0)</f>
        <v>0</v>
      </c>
      <c r="B2597" s="60">
        <f>IFERROR(VLOOKUP(J2597,'TB mapping'!A:C,3,0),0)</f>
        <v>0</v>
      </c>
      <c r="C2597" s="60" t="str">
        <f t="shared" si="135"/>
        <v>HINEDF0</v>
      </c>
      <c r="D2597" s="60" t="str">
        <f t="shared" si="136"/>
        <v>HINEDF0</v>
      </c>
      <c r="E2597" s="54" t="s">
        <v>790</v>
      </c>
      <c r="F2597" s="54" t="s">
        <v>1809</v>
      </c>
      <c r="G2597" s="54" t="s">
        <v>1810</v>
      </c>
      <c r="H2597" s="55">
        <v>212000</v>
      </c>
      <c r="I2597" s="54" t="s">
        <v>809</v>
      </c>
      <c r="J2597" s="55">
        <v>621325</v>
      </c>
      <c r="K2597" s="55">
        <v>0</v>
      </c>
      <c r="L2597" s="54" t="s">
        <v>2306</v>
      </c>
      <c r="M2597" s="54" t="s">
        <v>793</v>
      </c>
      <c r="N2597" s="55">
        <v>0</v>
      </c>
      <c r="O2597" s="55">
        <v>0</v>
      </c>
      <c r="P2597" s="55">
        <v>0</v>
      </c>
      <c r="Q2597" s="55">
        <v>1124989.5</v>
      </c>
      <c r="R2597" s="55">
        <v>0</v>
      </c>
      <c r="S2597" s="55">
        <v>1124989.5</v>
      </c>
      <c r="T2597" s="55">
        <v>0</v>
      </c>
      <c r="U2597" s="55">
        <v>0</v>
      </c>
      <c r="V2597" s="55">
        <v>0</v>
      </c>
      <c r="W2597" s="55">
        <v>1124989.5</v>
      </c>
      <c r="X2597" s="55">
        <v>0</v>
      </c>
      <c r="Y2597" s="55">
        <v>1124989.5</v>
      </c>
      <c r="Z2597" s="61">
        <f t="shared" si="137"/>
        <v>0.11249895</v>
      </c>
      <c r="AA2597" s="59" t="e">
        <f>HLOOKUP(F2597,'HY Financials'!$4:$4,1,0)</f>
        <v>#N/A</v>
      </c>
    </row>
    <row r="2598" spans="1:27">
      <c r="A2598" s="60">
        <f>IFERROR(VLOOKUP(J2598,'TB mapping'!A:D,4,0),0)</f>
        <v>0</v>
      </c>
      <c r="B2598" s="60">
        <f>IFERROR(VLOOKUP(J2598,'TB mapping'!A:C,3,0),0)</f>
        <v>5.2</v>
      </c>
      <c r="C2598" s="60" t="str">
        <f t="shared" si="135"/>
        <v>HINEDF0</v>
      </c>
      <c r="D2598" s="60" t="str">
        <f t="shared" si="136"/>
        <v>HINEDF5.2</v>
      </c>
      <c r="E2598" s="54" t="s">
        <v>790</v>
      </c>
      <c r="F2598" s="54" t="s">
        <v>1809</v>
      </c>
      <c r="G2598" s="54" t="s">
        <v>1810</v>
      </c>
      <c r="H2598" s="55">
        <v>450000</v>
      </c>
      <c r="I2598" s="54" t="s">
        <v>834</v>
      </c>
      <c r="J2598" s="55">
        <v>452228</v>
      </c>
      <c r="K2598" s="55">
        <v>0</v>
      </c>
      <c r="L2598" s="54" t="s">
        <v>836</v>
      </c>
      <c r="M2598" s="54" t="s">
        <v>793</v>
      </c>
      <c r="N2598" s="55">
        <v>0</v>
      </c>
      <c r="O2598" s="55">
        <v>2584774.0300000003</v>
      </c>
      <c r="P2598" s="55">
        <v>0</v>
      </c>
      <c r="Q2598" s="55">
        <v>0</v>
      </c>
      <c r="R2598" s="55">
        <v>0</v>
      </c>
      <c r="S2598" s="55">
        <v>2584774.0300000003</v>
      </c>
      <c r="T2598" s="55">
        <v>0</v>
      </c>
      <c r="U2598" s="55">
        <v>2584774.0300000003</v>
      </c>
      <c r="V2598" s="55">
        <v>0</v>
      </c>
      <c r="W2598" s="55">
        <v>0</v>
      </c>
      <c r="X2598" s="55">
        <v>0</v>
      </c>
      <c r="Y2598" s="55">
        <v>2584774.0300000003</v>
      </c>
      <c r="Z2598" s="61">
        <f t="shared" si="137"/>
        <v>0</v>
      </c>
      <c r="AA2598" s="59" t="e">
        <f>HLOOKUP(F2598,'HY Financials'!$4:$4,1,0)</f>
        <v>#N/A</v>
      </c>
    </row>
    <row r="2599" spans="1:27">
      <c r="A2599" s="60">
        <f>IFERROR(VLOOKUP(J2599,'TB mapping'!A:D,4,0),0)</f>
        <v>0</v>
      </c>
      <c r="B2599" s="60">
        <f>IFERROR(VLOOKUP(J2599,'TB mapping'!A:C,3,0),0)</f>
        <v>5.2</v>
      </c>
      <c r="C2599" s="60" t="str">
        <f t="shared" si="135"/>
        <v>HINEDF0</v>
      </c>
      <c r="D2599" s="60" t="str">
        <f t="shared" si="136"/>
        <v>HINEDF5.2</v>
      </c>
      <c r="E2599" s="54" t="s">
        <v>790</v>
      </c>
      <c r="F2599" s="54" t="s">
        <v>1809</v>
      </c>
      <c r="G2599" s="54" t="s">
        <v>1810</v>
      </c>
      <c r="H2599" s="55">
        <v>450000</v>
      </c>
      <c r="I2599" s="54" t="s">
        <v>834</v>
      </c>
      <c r="J2599" s="55">
        <v>452230</v>
      </c>
      <c r="K2599" s="55">
        <v>0</v>
      </c>
      <c r="L2599" s="54" t="s">
        <v>838</v>
      </c>
      <c r="M2599" s="54" t="s">
        <v>793</v>
      </c>
      <c r="N2599" s="55">
        <v>0</v>
      </c>
      <c r="O2599" s="55">
        <v>2952988.69</v>
      </c>
      <c r="P2599" s="55">
        <v>0</v>
      </c>
      <c r="Q2599" s="55">
        <v>210147.28</v>
      </c>
      <c r="R2599" s="55">
        <v>0</v>
      </c>
      <c r="S2599" s="55">
        <v>3163135.97</v>
      </c>
      <c r="T2599" s="55">
        <v>0</v>
      </c>
      <c r="U2599" s="55">
        <v>2952988.69</v>
      </c>
      <c r="V2599" s="55">
        <v>0</v>
      </c>
      <c r="W2599" s="55">
        <v>210147.28</v>
      </c>
      <c r="X2599" s="55">
        <v>0</v>
      </c>
      <c r="Y2599" s="55">
        <v>3163135.97</v>
      </c>
      <c r="Z2599" s="61">
        <f t="shared" si="137"/>
        <v>2.1014728E-2</v>
      </c>
      <c r="AA2599" s="59" t="e">
        <f>HLOOKUP(F2599,'HY Financials'!$4:$4,1,0)</f>
        <v>#N/A</v>
      </c>
    </row>
    <row r="2600" spans="1:27">
      <c r="A2600" s="60">
        <f>IFERROR(VLOOKUP(J2600,'TB mapping'!A:D,4,0),0)</f>
        <v>0</v>
      </c>
      <c r="B2600" s="60">
        <f>IFERROR(VLOOKUP(J2600,'TB mapping'!A:C,3,0),0)</f>
        <v>5.2</v>
      </c>
      <c r="C2600" s="60" t="str">
        <f t="shared" si="135"/>
        <v>HINEDF0</v>
      </c>
      <c r="D2600" s="60" t="str">
        <f t="shared" si="136"/>
        <v>HINEDF5.2</v>
      </c>
      <c r="E2600" s="54" t="s">
        <v>790</v>
      </c>
      <c r="F2600" s="54" t="s">
        <v>1809</v>
      </c>
      <c r="G2600" s="54" t="s">
        <v>1810</v>
      </c>
      <c r="H2600" s="55">
        <v>450000</v>
      </c>
      <c r="I2600" s="54" t="s">
        <v>834</v>
      </c>
      <c r="J2600" s="55">
        <v>452247</v>
      </c>
      <c r="K2600" s="55">
        <v>0</v>
      </c>
      <c r="L2600" s="54" t="s">
        <v>1346</v>
      </c>
      <c r="M2600" s="54" t="s">
        <v>793</v>
      </c>
      <c r="N2600" s="55">
        <v>0</v>
      </c>
      <c r="O2600" s="55">
        <v>2934688.53</v>
      </c>
      <c r="P2600" s="55">
        <v>0</v>
      </c>
      <c r="Q2600" s="55">
        <v>618736.38</v>
      </c>
      <c r="R2600" s="55">
        <v>0</v>
      </c>
      <c r="S2600" s="55">
        <v>3553424.91</v>
      </c>
      <c r="T2600" s="55">
        <v>0</v>
      </c>
      <c r="U2600" s="55">
        <v>2934688.53</v>
      </c>
      <c r="V2600" s="55">
        <v>0</v>
      </c>
      <c r="W2600" s="55">
        <v>618736.38</v>
      </c>
      <c r="X2600" s="55">
        <v>0</v>
      </c>
      <c r="Y2600" s="55">
        <v>3553424.91</v>
      </c>
      <c r="Z2600" s="61">
        <f t="shared" si="137"/>
        <v>6.1873638000000002E-2</v>
      </c>
      <c r="AA2600" s="59" t="e">
        <f>HLOOKUP(F2600,'HY Financials'!$4:$4,1,0)</f>
        <v>#N/A</v>
      </c>
    </row>
    <row r="2601" spans="1:27">
      <c r="A2601" s="60">
        <f>IFERROR(VLOOKUP(J2601,'TB mapping'!A:D,4,0),0)</f>
        <v>0</v>
      </c>
      <c r="B2601" s="60">
        <f>IFERROR(VLOOKUP(J2601,'TB mapping'!A:C,3,0),0)</f>
        <v>5.3</v>
      </c>
      <c r="C2601" s="60" t="str">
        <f t="shared" si="135"/>
        <v>HINEDF0</v>
      </c>
      <c r="D2601" s="60" t="str">
        <f t="shared" si="136"/>
        <v>HINEDF5.3</v>
      </c>
      <c r="E2601" s="54" t="s">
        <v>790</v>
      </c>
      <c r="F2601" s="54" t="s">
        <v>1809</v>
      </c>
      <c r="G2601" s="54" t="s">
        <v>1810</v>
      </c>
      <c r="H2601" s="55">
        <v>510000</v>
      </c>
      <c r="I2601" s="54" t="s">
        <v>842</v>
      </c>
      <c r="J2601" s="55">
        <v>512228</v>
      </c>
      <c r="K2601" s="55">
        <v>0</v>
      </c>
      <c r="L2601" s="54" t="s">
        <v>844</v>
      </c>
      <c r="M2601" s="54" t="s">
        <v>793</v>
      </c>
      <c r="N2601" s="55">
        <v>-15793.72</v>
      </c>
      <c r="O2601" s="55">
        <v>0</v>
      </c>
      <c r="P2601" s="55">
        <v>0</v>
      </c>
      <c r="Q2601" s="55">
        <v>0</v>
      </c>
      <c r="R2601" s="55">
        <v>-15793.72</v>
      </c>
      <c r="S2601" s="55">
        <v>0</v>
      </c>
      <c r="T2601" s="55">
        <v>-15793.72</v>
      </c>
      <c r="U2601" s="55">
        <v>0</v>
      </c>
      <c r="V2601" s="55">
        <v>0</v>
      </c>
      <c r="W2601" s="55">
        <v>0</v>
      </c>
      <c r="X2601" s="55">
        <v>-15793.72</v>
      </c>
      <c r="Y2601" s="55">
        <v>0</v>
      </c>
      <c r="Z2601" s="61">
        <f t="shared" si="137"/>
        <v>0</v>
      </c>
      <c r="AA2601" s="59" t="e">
        <f>HLOOKUP(F2601,'HY Financials'!$4:$4,1,0)</f>
        <v>#N/A</v>
      </c>
    </row>
    <row r="2602" spans="1:27">
      <c r="A2602" s="60">
        <f>IFERROR(VLOOKUP(J2602,'TB mapping'!A:D,4,0),0)</f>
        <v>0</v>
      </c>
      <c r="B2602" s="60">
        <f>IFERROR(VLOOKUP(J2602,'TB mapping'!A:C,3,0),0)</f>
        <v>5.3</v>
      </c>
      <c r="C2602" s="60" t="str">
        <f t="shared" si="135"/>
        <v>HINEDF0</v>
      </c>
      <c r="D2602" s="60" t="str">
        <f t="shared" si="136"/>
        <v>HINEDF5.3</v>
      </c>
      <c r="E2602" s="54" t="s">
        <v>790</v>
      </c>
      <c r="F2602" s="54" t="s">
        <v>1809</v>
      </c>
      <c r="G2602" s="54" t="s">
        <v>1810</v>
      </c>
      <c r="H2602" s="55">
        <v>510000</v>
      </c>
      <c r="I2602" s="54" t="s">
        <v>842</v>
      </c>
      <c r="J2602" s="55">
        <v>512230</v>
      </c>
      <c r="K2602" s="55">
        <v>0</v>
      </c>
      <c r="L2602" s="54" t="s">
        <v>845</v>
      </c>
      <c r="M2602" s="54" t="s">
        <v>793</v>
      </c>
      <c r="N2602" s="55">
        <v>-14007.08</v>
      </c>
      <c r="O2602" s="55">
        <v>0</v>
      </c>
      <c r="P2602" s="55">
        <v>0</v>
      </c>
      <c r="Q2602" s="55">
        <v>0</v>
      </c>
      <c r="R2602" s="55">
        <v>-14007.08</v>
      </c>
      <c r="S2602" s="55">
        <v>0</v>
      </c>
      <c r="T2602" s="55">
        <v>-14007.08</v>
      </c>
      <c r="U2602" s="55">
        <v>0</v>
      </c>
      <c r="V2602" s="55">
        <v>0</v>
      </c>
      <c r="W2602" s="55">
        <v>0</v>
      </c>
      <c r="X2602" s="55">
        <v>-14007.08</v>
      </c>
      <c r="Y2602" s="55">
        <v>0</v>
      </c>
      <c r="Z2602" s="61">
        <f t="shared" si="137"/>
        <v>0</v>
      </c>
      <c r="AA2602" s="59" t="e">
        <f>HLOOKUP(F2602,'HY Financials'!$4:$4,1,0)</f>
        <v>#N/A</v>
      </c>
    </row>
    <row r="2603" spans="1:27">
      <c r="A2603" s="60">
        <f>IFERROR(VLOOKUP(J2603,'TB mapping'!A:D,4,0),0)</f>
        <v>0</v>
      </c>
      <c r="B2603" s="60">
        <f>IFERROR(VLOOKUP(J2603,'TB mapping'!A:C,3,0),0)</f>
        <v>5.3</v>
      </c>
      <c r="C2603" s="60" t="str">
        <f t="shared" si="135"/>
        <v>HINEDF0</v>
      </c>
      <c r="D2603" s="60" t="str">
        <f t="shared" si="136"/>
        <v>HINEDF5.3</v>
      </c>
      <c r="E2603" s="54" t="s">
        <v>790</v>
      </c>
      <c r="F2603" s="54" t="s">
        <v>1809</v>
      </c>
      <c r="G2603" s="54" t="s">
        <v>1810</v>
      </c>
      <c r="H2603" s="55">
        <v>510000</v>
      </c>
      <c r="I2603" s="54" t="s">
        <v>842</v>
      </c>
      <c r="J2603" s="55">
        <v>512247</v>
      </c>
      <c r="K2603" s="55">
        <v>0</v>
      </c>
      <c r="L2603" s="54" t="s">
        <v>1348</v>
      </c>
      <c r="M2603" s="54" t="s">
        <v>793</v>
      </c>
      <c r="N2603" s="55">
        <v>-5364.41</v>
      </c>
      <c r="O2603" s="55">
        <v>0</v>
      </c>
      <c r="P2603" s="55">
        <v>-54.54</v>
      </c>
      <c r="Q2603" s="55">
        <v>0</v>
      </c>
      <c r="R2603" s="55">
        <v>-5418.95</v>
      </c>
      <c r="S2603" s="55">
        <v>0</v>
      </c>
      <c r="T2603" s="55">
        <v>-5364.41</v>
      </c>
      <c r="U2603" s="55">
        <v>0</v>
      </c>
      <c r="V2603" s="55">
        <v>-54.54</v>
      </c>
      <c r="W2603" s="55">
        <v>0</v>
      </c>
      <c r="X2603" s="55">
        <v>-5418.95</v>
      </c>
      <c r="Y2603" s="55">
        <v>0</v>
      </c>
      <c r="Z2603" s="61">
        <f t="shared" si="137"/>
        <v>-5.4539999999999998E-6</v>
      </c>
      <c r="AA2603" s="59" t="e">
        <f>HLOOKUP(F2603,'HY Financials'!$4:$4,1,0)</f>
        <v>#N/A</v>
      </c>
    </row>
    <row r="2604" spans="1:27">
      <c r="A2604" s="60">
        <f>IFERROR(VLOOKUP(J2604,'TB mapping'!A:D,4,0),0)</f>
        <v>0</v>
      </c>
      <c r="B2604" s="60">
        <f>IFERROR(VLOOKUP(J2604,'TB mapping'!A:C,3,0),0)</f>
        <v>6.4</v>
      </c>
      <c r="C2604" s="60" t="str">
        <f t="shared" si="135"/>
        <v>HINEDF0</v>
      </c>
      <c r="D2604" s="60" t="str">
        <f t="shared" si="136"/>
        <v>HINEDF6.4</v>
      </c>
      <c r="E2604" s="54" t="s">
        <v>790</v>
      </c>
      <c r="F2604" s="54" t="s">
        <v>1809</v>
      </c>
      <c r="G2604" s="54" t="s">
        <v>1810</v>
      </c>
      <c r="H2604" s="55">
        <v>550000</v>
      </c>
      <c r="I2604" s="54" t="s">
        <v>846</v>
      </c>
      <c r="J2604" s="392">
        <v>553176</v>
      </c>
      <c r="K2604" s="55">
        <v>0</v>
      </c>
      <c r="L2604" s="54" t="s">
        <v>1486</v>
      </c>
      <c r="M2604" s="54" t="s">
        <v>793</v>
      </c>
      <c r="N2604" s="55">
        <v>-23690.66</v>
      </c>
      <c r="O2604" s="55">
        <v>0</v>
      </c>
      <c r="P2604" s="55">
        <v>-4779.55</v>
      </c>
      <c r="Q2604" s="55">
        <v>0</v>
      </c>
      <c r="R2604" s="55">
        <v>-28470.21</v>
      </c>
      <c r="S2604" s="55">
        <v>0</v>
      </c>
      <c r="T2604" s="55">
        <v>-23690.66</v>
      </c>
      <c r="U2604" s="55">
        <v>0</v>
      </c>
      <c r="V2604" s="55">
        <v>-4779.55</v>
      </c>
      <c r="W2604" s="55">
        <v>0</v>
      </c>
      <c r="X2604" s="55">
        <v>-28470.21</v>
      </c>
      <c r="Y2604" s="55">
        <v>0</v>
      </c>
      <c r="Z2604" s="61">
        <f t="shared" si="137"/>
        <v>-4.7795500000000001E-4</v>
      </c>
      <c r="AA2604" s="59" t="e">
        <f>HLOOKUP(F2604,'HY Financials'!$4:$4,1,0)</f>
        <v>#N/A</v>
      </c>
    </row>
    <row r="2605" spans="1:27">
      <c r="A2605" s="60">
        <f>IFERROR(VLOOKUP(J2605,'TB mapping'!A:D,4,0),0)</f>
        <v>0</v>
      </c>
      <c r="B2605" s="60">
        <f>IFERROR(VLOOKUP(J2605,'TB mapping'!A:C,3,0),0)</f>
        <v>6.4</v>
      </c>
      <c r="C2605" s="60" t="str">
        <f t="shared" si="135"/>
        <v>HINEDF0</v>
      </c>
      <c r="D2605" s="60" t="str">
        <f t="shared" si="136"/>
        <v>HINEDF6.4</v>
      </c>
      <c r="E2605" s="54" t="s">
        <v>790</v>
      </c>
      <c r="F2605" s="54" t="s">
        <v>1809</v>
      </c>
      <c r="G2605" s="54" t="s">
        <v>1810</v>
      </c>
      <c r="H2605" s="55">
        <v>550000</v>
      </c>
      <c r="I2605" s="54" t="s">
        <v>846</v>
      </c>
      <c r="J2605" s="392">
        <v>554330</v>
      </c>
      <c r="K2605" s="55">
        <v>0</v>
      </c>
      <c r="L2605" s="54" t="s">
        <v>1133</v>
      </c>
      <c r="M2605" s="54" t="s">
        <v>793</v>
      </c>
      <c r="N2605" s="55">
        <v>-58101822.829999998</v>
      </c>
      <c r="O2605" s="55">
        <v>0</v>
      </c>
      <c r="P2605" s="55">
        <v>-6235802.7400000002</v>
      </c>
      <c r="Q2605" s="55">
        <v>0</v>
      </c>
      <c r="R2605" s="55">
        <v>-64337625.57</v>
      </c>
      <c r="S2605" s="55">
        <v>0</v>
      </c>
      <c r="T2605" s="55">
        <v>-58101822.829999998</v>
      </c>
      <c r="U2605" s="55">
        <v>0</v>
      </c>
      <c r="V2605" s="55">
        <v>-6235802.7400000002</v>
      </c>
      <c r="W2605" s="55">
        <v>0</v>
      </c>
      <c r="X2605" s="55">
        <v>-64337625.57</v>
      </c>
      <c r="Y2605" s="55">
        <v>0</v>
      </c>
      <c r="Z2605" s="61">
        <f t="shared" si="137"/>
        <v>-0.62358027400000005</v>
      </c>
      <c r="AA2605" s="59" t="e">
        <f>HLOOKUP(F2605,'HY Financials'!$4:$4,1,0)</f>
        <v>#N/A</v>
      </c>
    </row>
    <row r="2606" spans="1:27">
      <c r="A2606" s="60">
        <f>IFERROR(VLOOKUP(J2606,'TB mapping'!A:D,4,0),0)</f>
        <v>0</v>
      </c>
      <c r="B2606" s="60">
        <f>IFERROR(VLOOKUP(J2606,'TB mapping'!A:C,3,0),0)</f>
        <v>6.4</v>
      </c>
      <c r="C2606" s="60" t="str">
        <f t="shared" si="135"/>
        <v>HINEDF0</v>
      </c>
      <c r="D2606" s="60" t="str">
        <f t="shared" si="136"/>
        <v>HINEDF6.4</v>
      </c>
      <c r="E2606" s="54" t="s">
        <v>790</v>
      </c>
      <c r="F2606" s="54" t="s">
        <v>1809</v>
      </c>
      <c r="G2606" s="54" t="s">
        <v>1810</v>
      </c>
      <c r="H2606" s="55">
        <v>550000</v>
      </c>
      <c r="I2606" s="54" t="s">
        <v>846</v>
      </c>
      <c r="J2606" s="392">
        <v>554333</v>
      </c>
      <c r="K2606" s="55">
        <v>0</v>
      </c>
      <c r="L2606" s="54" t="s">
        <v>1134</v>
      </c>
      <c r="M2606" s="54" t="s">
        <v>793</v>
      </c>
      <c r="N2606" s="55">
        <v>-60664189.119999997</v>
      </c>
      <c r="O2606" s="55">
        <v>0</v>
      </c>
      <c r="P2606" s="55">
        <v>-3469508.64</v>
      </c>
      <c r="Q2606" s="55">
        <v>0</v>
      </c>
      <c r="R2606" s="55">
        <v>-64133697.759999998</v>
      </c>
      <c r="S2606" s="55">
        <v>0</v>
      </c>
      <c r="T2606" s="55">
        <v>-60664189.119999997</v>
      </c>
      <c r="U2606" s="55">
        <v>0</v>
      </c>
      <c r="V2606" s="55">
        <v>-3469508.64</v>
      </c>
      <c r="W2606" s="55">
        <v>0</v>
      </c>
      <c r="X2606" s="55">
        <v>-64133697.759999998</v>
      </c>
      <c r="Y2606" s="55">
        <v>0</v>
      </c>
      <c r="Z2606" s="61">
        <f t="shared" si="137"/>
        <v>-0.34695086400000003</v>
      </c>
      <c r="AA2606" s="59" t="e">
        <f>HLOOKUP(F2606,'HY Financials'!$4:$4,1,0)</f>
        <v>#N/A</v>
      </c>
    </row>
    <row r="2607" spans="1:27">
      <c r="A2607" s="60">
        <f>IFERROR(VLOOKUP(J2607,'TB mapping'!A:D,4,0),0)</f>
        <v>0</v>
      </c>
      <c r="B2607" s="60">
        <f>IFERROR(VLOOKUP(J2607,'TB mapping'!A:C,3,0),0)</f>
        <v>6.4</v>
      </c>
      <c r="C2607" s="60" t="str">
        <f t="shared" si="135"/>
        <v>HINEDF0</v>
      </c>
      <c r="D2607" s="60" t="str">
        <f t="shared" si="136"/>
        <v>HINEDF6.4</v>
      </c>
      <c r="E2607" s="54" t="s">
        <v>790</v>
      </c>
      <c r="F2607" s="54" t="s">
        <v>1809</v>
      </c>
      <c r="G2607" s="54" t="s">
        <v>1810</v>
      </c>
      <c r="H2607" s="55">
        <v>550000</v>
      </c>
      <c r="I2607" s="54" t="s">
        <v>846</v>
      </c>
      <c r="J2607" s="392">
        <v>555108</v>
      </c>
      <c r="K2607" s="55">
        <v>0</v>
      </c>
      <c r="L2607" s="54" t="s">
        <v>854</v>
      </c>
      <c r="M2607" s="54" t="s">
        <v>793</v>
      </c>
      <c r="N2607" s="55">
        <v>-245355.69</v>
      </c>
      <c r="O2607" s="55">
        <v>0</v>
      </c>
      <c r="P2607" s="55">
        <v>0</v>
      </c>
      <c r="Q2607" s="55">
        <v>0</v>
      </c>
      <c r="R2607" s="55">
        <v>-245355.69</v>
      </c>
      <c r="S2607" s="55">
        <v>0</v>
      </c>
      <c r="T2607" s="55">
        <v>-245355.69</v>
      </c>
      <c r="U2607" s="55">
        <v>0</v>
      </c>
      <c r="V2607" s="55">
        <v>0</v>
      </c>
      <c r="W2607" s="55">
        <v>0</v>
      </c>
      <c r="X2607" s="55">
        <v>-245355.69</v>
      </c>
      <c r="Y2607" s="55">
        <v>0</v>
      </c>
      <c r="Z2607" s="61">
        <f t="shared" si="137"/>
        <v>0</v>
      </c>
      <c r="AA2607" s="59" t="e">
        <f>HLOOKUP(F2607,'HY Financials'!$4:$4,1,0)</f>
        <v>#N/A</v>
      </c>
    </row>
    <row r="2608" spans="1:27">
      <c r="A2608" s="60">
        <f>IFERROR(VLOOKUP(J2608,'TB mapping'!A:D,4,0),0)</f>
        <v>0</v>
      </c>
      <c r="B2608" s="60">
        <f>IFERROR(VLOOKUP(J2608,'TB mapping'!A:C,3,0),0)</f>
        <v>6.4</v>
      </c>
      <c r="C2608" s="60" t="str">
        <f t="shared" si="135"/>
        <v>HINEDF0</v>
      </c>
      <c r="D2608" s="60" t="str">
        <f t="shared" si="136"/>
        <v>HINEDF6.4</v>
      </c>
      <c r="E2608" s="54" t="s">
        <v>790</v>
      </c>
      <c r="F2608" s="54" t="s">
        <v>1809</v>
      </c>
      <c r="G2608" s="54" t="s">
        <v>1810</v>
      </c>
      <c r="H2608" s="55">
        <v>550000</v>
      </c>
      <c r="I2608" s="54" t="s">
        <v>846</v>
      </c>
      <c r="J2608" s="392">
        <v>555109</v>
      </c>
      <c r="K2608" s="55">
        <v>0</v>
      </c>
      <c r="L2608" s="54" t="s">
        <v>855</v>
      </c>
      <c r="M2608" s="54" t="s">
        <v>793</v>
      </c>
      <c r="N2608" s="55">
        <v>-245355.69</v>
      </c>
      <c r="O2608" s="55">
        <v>0</v>
      </c>
      <c r="P2608" s="55">
        <v>0</v>
      </c>
      <c r="Q2608" s="55">
        <v>0</v>
      </c>
      <c r="R2608" s="55">
        <v>-245355.69</v>
      </c>
      <c r="S2608" s="55">
        <v>0</v>
      </c>
      <c r="T2608" s="55">
        <v>-245355.69</v>
      </c>
      <c r="U2608" s="55">
        <v>0</v>
      </c>
      <c r="V2608" s="55">
        <v>0</v>
      </c>
      <c r="W2608" s="55">
        <v>0</v>
      </c>
      <c r="X2608" s="55">
        <v>-245355.69</v>
      </c>
      <c r="Y2608" s="55">
        <v>0</v>
      </c>
      <c r="Z2608" s="61">
        <f t="shared" si="137"/>
        <v>0</v>
      </c>
      <c r="AA2608" s="59" t="e">
        <f>HLOOKUP(F2608,'HY Financials'!$4:$4,1,0)</f>
        <v>#N/A</v>
      </c>
    </row>
    <row r="2609" spans="1:27">
      <c r="A2609" s="60">
        <f>IFERROR(VLOOKUP(J2609,'TB mapping'!A:D,4,0),0)</f>
        <v>0</v>
      </c>
      <c r="B2609" s="60">
        <f>IFERROR(VLOOKUP(J2609,'TB mapping'!A:C,3,0),0)</f>
        <v>6.4</v>
      </c>
      <c r="C2609" s="60" t="str">
        <f t="shared" si="135"/>
        <v>HINEDF0</v>
      </c>
      <c r="D2609" s="60" t="str">
        <f t="shared" si="136"/>
        <v>HINEDF6.4</v>
      </c>
      <c r="E2609" s="54" t="s">
        <v>790</v>
      </c>
      <c r="F2609" s="54" t="s">
        <v>1809</v>
      </c>
      <c r="G2609" s="54" t="s">
        <v>1810</v>
      </c>
      <c r="H2609" s="55">
        <v>550000</v>
      </c>
      <c r="I2609" s="54" t="s">
        <v>846</v>
      </c>
      <c r="J2609" s="392">
        <v>555111</v>
      </c>
      <c r="K2609" s="55">
        <v>0</v>
      </c>
      <c r="L2609" s="54" t="s">
        <v>857</v>
      </c>
      <c r="M2609" s="54" t="s">
        <v>793</v>
      </c>
      <c r="N2609" s="55">
        <v>0</v>
      </c>
      <c r="O2609" s="55">
        <v>245355.69</v>
      </c>
      <c r="P2609" s="55">
        <v>0</v>
      </c>
      <c r="Q2609" s="55">
        <v>0</v>
      </c>
      <c r="R2609" s="55">
        <v>0</v>
      </c>
      <c r="S2609" s="55">
        <v>245355.69</v>
      </c>
      <c r="T2609" s="55">
        <v>0</v>
      </c>
      <c r="U2609" s="55">
        <v>245355.69</v>
      </c>
      <c r="V2609" s="55">
        <v>0</v>
      </c>
      <c r="W2609" s="55">
        <v>0</v>
      </c>
      <c r="X2609" s="55">
        <v>0</v>
      </c>
      <c r="Y2609" s="55">
        <v>245355.69</v>
      </c>
      <c r="Z2609" s="61">
        <f t="shared" si="137"/>
        <v>0</v>
      </c>
      <c r="AA2609" s="59" t="e">
        <f>HLOOKUP(F2609,'HY Financials'!$4:$4,1,0)</f>
        <v>#N/A</v>
      </c>
    </row>
    <row r="2610" spans="1:27">
      <c r="A2610" s="60">
        <f>IFERROR(VLOOKUP(J2610,'TB mapping'!A:D,4,0),0)</f>
        <v>0</v>
      </c>
      <c r="B2610" s="60">
        <f>IFERROR(VLOOKUP(J2610,'TB mapping'!A:C,3,0),0)</f>
        <v>6.4</v>
      </c>
      <c r="C2610" s="60" t="str">
        <f t="shared" si="135"/>
        <v>HINEDF0</v>
      </c>
      <c r="D2610" s="60" t="str">
        <f t="shared" si="136"/>
        <v>HINEDF6.4</v>
      </c>
      <c r="E2610" s="54" t="s">
        <v>790</v>
      </c>
      <c r="F2610" s="54" t="s">
        <v>1809</v>
      </c>
      <c r="G2610" s="54" t="s">
        <v>1810</v>
      </c>
      <c r="H2610" s="55">
        <v>550000</v>
      </c>
      <c r="I2610" s="54" t="s">
        <v>846</v>
      </c>
      <c r="J2610" s="392">
        <v>555112</v>
      </c>
      <c r="K2610" s="55">
        <v>0</v>
      </c>
      <c r="L2610" s="54" t="s">
        <v>858</v>
      </c>
      <c r="M2610" s="54" t="s">
        <v>793</v>
      </c>
      <c r="N2610" s="55">
        <v>0</v>
      </c>
      <c r="O2610" s="55">
        <v>245355.69</v>
      </c>
      <c r="P2610" s="55">
        <v>0</v>
      </c>
      <c r="Q2610" s="55">
        <v>0</v>
      </c>
      <c r="R2610" s="55">
        <v>0</v>
      </c>
      <c r="S2610" s="55">
        <v>245355.69</v>
      </c>
      <c r="T2610" s="55">
        <v>0</v>
      </c>
      <c r="U2610" s="55">
        <v>245355.69</v>
      </c>
      <c r="V2610" s="55">
        <v>0</v>
      </c>
      <c r="W2610" s="55">
        <v>0</v>
      </c>
      <c r="X2610" s="55">
        <v>0</v>
      </c>
      <c r="Y2610" s="55">
        <v>245355.69</v>
      </c>
      <c r="Z2610" s="61">
        <f t="shared" si="137"/>
        <v>0</v>
      </c>
      <c r="AA2610" s="59" t="e">
        <f>HLOOKUP(F2610,'HY Financials'!$4:$4,1,0)</f>
        <v>#N/A</v>
      </c>
    </row>
    <row r="2611" spans="1:27">
      <c r="A2611" s="60" t="str">
        <f>IFERROR(VLOOKUP(J2611,'TB mapping'!A:D,4,0),0)</f>
        <v>Ignore</v>
      </c>
      <c r="B2611" s="60" t="str">
        <f>IFERROR(VLOOKUP(J2611,'TB mapping'!A:C,3,0),0)</f>
        <v>Ignore</v>
      </c>
      <c r="C2611" s="60" t="str">
        <f t="shared" si="135"/>
        <v>HLCASHIgnore</v>
      </c>
      <c r="D2611" s="60" t="str">
        <f t="shared" si="136"/>
        <v>HLCASHIgnore</v>
      </c>
      <c r="E2611" s="54" t="s">
        <v>790</v>
      </c>
      <c r="F2611" s="54" t="s">
        <v>1</v>
      </c>
      <c r="G2611" s="54" t="s">
        <v>219</v>
      </c>
      <c r="H2611" s="55">
        <v>102000</v>
      </c>
      <c r="I2611" s="54" t="s">
        <v>791</v>
      </c>
      <c r="J2611" s="55">
        <v>102110</v>
      </c>
      <c r="K2611" s="55">
        <v>0</v>
      </c>
      <c r="L2611" s="54" t="s">
        <v>1135</v>
      </c>
      <c r="M2611" s="54" t="s">
        <v>793</v>
      </c>
      <c r="N2611" s="55">
        <v>-17313552503.32</v>
      </c>
      <c r="O2611" s="55">
        <v>0</v>
      </c>
      <c r="P2611" s="55">
        <v>0</v>
      </c>
      <c r="Q2611" s="55">
        <v>11852669803.33</v>
      </c>
      <c r="R2611" s="55">
        <v>-5460882699.9899998</v>
      </c>
      <c r="S2611" s="55">
        <v>0</v>
      </c>
      <c r="T2611" s="55">
        <v>-17313552503.32</v>
      </c>
      <c r="U2611" s="55">
        <v>0</v>
      </c>
      <c r="V2611" s="55">
        <v>0</v>
      </c>
      <c r="W2611" s="55">
        <v>11852669803.33</v>
      </c>
      <c r="X2611" s="55">
        <v>-5460882699.9899998</v>
      </c>
      <c r="Y2611" s="55">
        <v>0</v>
      </c>
      <c r="Z2611" s="61">
        <f t="shared" si="137"/>
        <v>1185.266980333</v>
      </c>
      <c r="AA2611" s="59" t="str">
        <f>HLOOKUP(F2611,'HY Financials'!$4:$4,1,0)</f>
        <v>HLCASH</v>
      </c>
    </row>
    <row r="2612" spans="1:27">
      <c r="A2612" s="60" t="str">
        <f>IFERROR(VLOOKUP(J2612,'TB mapping'!A:D,4,0),0)</f>
        <v>Ignore</v>
      </c>
      <c r="B2612" s="60" t="str">
        <f>IFERROR(VLOOKUP(J2612,'TB mapping'!A:C,3,0),0)</f>
        <v>Ignore</v>
      </c>
      <c r="C2612" s="60" t="str">
        <f t="shared" si="135"/>
        <v>HLCASHIgnore</v>
      </c>
      <c r="D2612" s="60" t="str">
        <f t="shared" si="136"/>
        <v>HLCASHIgnore</v>
      </c>
      <c r="E2612" s="54" t="s">
        <v>790</v>
      </c>
      <c r="F2612" s="54" t="s">
        <v>1</v>
      </c>
      <c r="G2612" s="54" t="s">
        <v>219</v>
      </c>
      <c r="H2612" s="55">
        <v>102000</v>
      </c>
      <c r="I2612" s="54" t="s">
        <v>791</v>
      </c>
      <c r="J2612" s="55">
        <v>102120</v>
      </c>
      <c r="K2612" s="55">
        <v>0</v>
      </c>
      <c r="L2612" s="54" t="s">
        <v>792</v>
      </c>
      <c r="M2612" s="54" t="s">
        <v>793</v>
      </c>
      <c r="N2612" s="55">
        <v>-351943222.98000002</v>
      </c>
      <c r="O2612" s="55">
        <v>0</v>
      </c>
      <c r="P2612" s="55">
        <v>-402188581</v>
      </c>
      <c r="Q2612" s="55">
        <v>0</v>
      </c>
      <c r="R2612" s="55">
        <v>-754131803.98000002</v>
      </c>
      <c r="S2612" s="55">
        <v>0</v>
      </c>
      <c r="T2612" s="55">
        <v>-351943222.98000002</v>
      </c>
      <c r="U2612" s="55">
        <v>0</v>
      </c>
      <c r="V2612" s="55">
        <v>-402188581</v>
      </c>
      <c r="W2612" s="55">
        <v>0</v>
      </c>
      <c r="X2612" s="55">
        <v>-754131803.98000002</v>
      </c>
      <c r="Y2612" s="55">
        <v>0</v>
      </c>
      <c r="Z2612" s="61">
        <f t="shared" si="137"/>
        <v>-40.218858099999999</v>
      </c>
      <c r="AA2612" s="59" t="str">
        <f>HLOOKUP(F2612,'HY Financials'!$4:$4,1,0)</f>
        <v>HLCASH</v>
      </c>
    </row>
    <row r="2613" spans="1:27">
      <c r="A2613" s="60" t="str">
        <f>IFERROR(VLOOKUP(J2613,'TB mapping'!A:D,4,0),0)</f>
        <v>Ignore</v>
      </c>
      <c r="B2613" s="60" t="str">
        <f>IFERROR(VLOOKUP(J2613,'TB mapping'!A:C,3,0),0)</f>
        <v>Ignore</v>
      </c>
      <c r="C2613" s="60" t="str">
        <f t="shared" si="135"/>
        <v>HLCASHIgnore</v>
      </c>
      <c r="D2613" s="60" t="str">
        <f t="shared" si="136"/>
        <v>HLCASHIgnore</v>
      </c>
      <c r="E2613" s="54" t="s">
        <v>790</v>
      </c>
      <c r="F2613" s="54" t="s">
        <v>1</v>
      </c>
      <c r="G2613" s="54" t="s">
        <v>219</v>
      </c>
      <c r="H2613" s="55">
        <v>102000</v>
      </c>
      <c r="I2613" s="54" t="s">
        <v>791</v>
      </c>
      <c r="J2613" s="55">
        <v>102130</v>
      </c>
      <c r="K2613" s="55">
        <v>0</v>
      </c>
      <c r="L2613" s="54" t="s">
        <v>882</v>
      </c>
      <c r="M2613" s="54" t="s">
        <v>793</v>
      </c>
      <c r="N2613" s="55">
        <v>0</v>
      </c>
      <c r="O2613" s="55">
        <v>0</v>
      </c>
      <c r="P2613" s="55">
        <v>-1009180900</v>
      </c>
      <c r="Q2613" s="55">
        <v>0</v>
      </c>
      <c r="R2613" s="55">
        <v>-1009180900</v>
      </c>
      <c r="S2613" s="55">
        <v>0</v>
      </c>
      <c r="T2613" s="55">
        <v>0</v>
      </c>
      <c r="U2613" s="55">
        <v>0</v>
      </c>
      <c r="V2613" s="55">
        <v>-1009180900</v>
      </c>
      <c r="W2613" s="55">
        <v>0</v>
      </c>
      <c r="X2613" s="55">
        <v>-1009180900</v>
      </c>
      <c r="Y2613" s="55">
        <v>0</v>
      </c>
      <c r="Z2613" s="61">
        <f t="shared" si="137"/>
        <v>-100.91809000000001</v>
      </c>
      <c r="AA2613" s="59" t="str">
        <f>HLOOKUP(F2613,'HY Financials'!$4:$4,1,0)</f>
        <v>HLCASH</v>
      </c>
    </row>
    <row r="2614" spans="1:27">
      <c r="A2614" s="60" t="str">
        <f>IFERROR(VLOOKUP(J2614,'TB mapping'!A:D,4,0),0)</f>
        <v>Ignore</v>
      </c>
      <c r="B2614" s="60" t="str">
        <f>IFERROR(VLOOKUP(J2614,'TB mapping'!A:C,3,0),0)</f>
        <v>Ignore</v>
      </c>
      <c r="C2614" s="60" t="str">
        <f t="shared" si="135"/>
        <v>HLCASHIgnore</v>
      </c>
      <c r="D2614" s="60" t="str">
        <f t="shared" si="136"/>
        <v>HLCASHIgnore</v>
      </c>
      <c r="E2614" s="54" t="s">
        <v>790</v>
      </c>
      <c r="F2614" s="54" t="s">
        <v>1</v>
      </c>
      <c r="G2614" s="54" t="s">
        <v>219</v>
      </c>
      <c r="H2614" s="55">
        <v>102000</v>
      </c>
      <c r="I2614" s="54" t="s">
        <v>791</v>
      </c>
      <c r="J2614" s="55">
        <v>102180</v>
      </c>
      <c r="K2614" s="55">
        <v>0</v>
      </c>
      <c r="L2614" s="54" t="s">
        <v>979</v>
      </c>
      <c r="M2614" s="54" t="s">
        <v>793</v>
      </c>
      <c r="N2614" s="55">
        <v>-14340047343</v>
      </c>
      <c r="O2614" s="55">
        <v>0</v>
      </c>
      <c r="P2614" s="55">
        <v>0</v>
      </c>
      <c r="Q2614" s="55">
        <v>1197346366</v>
      </c>
      <c r="R2614" s="55">
        <v>-13142700977</v>
      </c>
      <c r="S2614" s="55">
        <v>0</v>
      </c>
      <c r="T2614" s="55">
        <v>-14340047343</v>
      </c>
      <c r="U2614" s="55">
        <v>0</v>
      </c>
      <c r="V2614" s="55">
        <v>0</v>
      </c>
      <c r="W2614" s="55">
        <v>1197346366</v>
      </c>
      <c r="X2614" s="55">
        <v>-13142700977</v>
      </c>
      <c r="Y2614" s="55">
        <v>0</v>
      </c>
      <c r="Z2614" s="61">
        <f t="shared" si="137"/>
        <v>119.7346366</v>
      </c>
      <c r="AA2614" s="59" t="str">
        <f>HLOOKUP(F2614,'HY Financials'!$4:$4,1,0)</f>
        <v>HLCASH</v>
      </c>
    </row>
    <row r="2615" spans="1:27">
      <c r="A2615" s="60" t="str">
        <f>IFERROR(VLOOKUP(J2615,'TB mapping'!A:D,4,0),0)</f>
        <v>Ignore</v>
      </c>
      <c r="B2615" s="60" t="str">
        <f>IFERROR(VLOOKUP(J2615,'TB mapping'!A:C,3,0),0)</f>
        <v>Ignore</v>
      </c>
      <c r="C2615" s="60" t="str">
        <f t="shared" si="135"/>
        <v>HLCASHIgnore</v>
      </c>
      <c r="D2615" s="60" t="str">
        <f t="shared" si="136"/>
        <v>HLCASHIgnore</v>
      </c>
      <c r="E2615" s="54" t="s">
        <v>790</v>
      </c>
      <c r="F2615" s="54" t="s">
        <v>1</v>
      </c>
      <c r="G2615" s="54" t="s">
        <v>219</v>
      </c>
      <c r="H2615" s="55">
        <v>102000</v>
      </c>
      <c r="I2615" s="54" t="s">
        <v>791</v>
      </c>
      <c r="J2615" s="55">
        <v>102190</v>
      </c>
      <c r="K2615" s="55">
        <v>0</v>
      </c>
      <c r="L2615" s="54" t="s">
        <v>868</v>
      </c>
      <c r="M2615" s="54" t="s">
        <v>793</v>
      </c>
      <c r="N2615" s="55">
        <v>0</v>
      </c>
      <c r="O2615" s="55">
        <v>0</v>
      </c>
      <c r="P2615" s="55">
        <v>-9197730975.6700001</v>
      </c>
      <c r="Q2615" s="55">
        <v>0</v>
      </c>
      <c r="R2615" s="55">
        <v>-9197730975.6700001</v>
      </c>
      <c r="S2615" s="55">
        <v>0</v>
      </c>
      <c r="T2615" s="55">
        <v>0</v>
      </c>
      <c r="U2615" s="55">
        <v>0</v>
      </c>
      <c r="V2615" s="55">
        <v>-9197730975.6700001</v>
      </c>
      <c r="W2615" s="55">
        <v>0</v>
      </c>
      <c r="X2615" s="55">
        <v>-9197730975.6700001</v>
      </c>
      <c r="Y2615" s="55">
        <v>0</v>
      </c>
      <c r="Z2615" s="61">
        <f t="shared" si="137"/>
        <v>-919.77309756700004</v>
      </c>
      <c r="AA2615" s="59" t="str">
        <f>HLOOKUP(F2615,'HY Financials'!$4:$4,1,0)</f>
        <v>HLCASH</v>
      </c>
    </row>
    <row r="2616" spans="1:27">
      <c r="A2616" s="60">
        <f>IFERROR(VLOOKUP(J2616,'TB mapping'!A:D,4,0),0)</f>
        <v>0</v>
      </c>
      <c r="B2616" s="60">
        <f>IFERROR(VLOOKUP(J2616,'TB mapping'!A:C,3,0),0)</f>
        <v>0</v>
      </c>
      <c r="C2616" s="60" t="str">
        <f t="shared" si="135"/>
        <v>HLCASH0</v>
      </c>
      <c r="D2616" s="60" t="str">
        <f t="shared" si="136"/>
        <v>HLCASH0</v>
      </c>
      <c r="E2616" s="54" t="s">
        <v>790</v>
      </c>
      <c r="F2616" s="54" t="s">
        <v>1</v>
      </c>
      <c r="G2616" s="54" t="s">
        <v>219</v>
      </c>
      <c r="H2616" s="55">
        <v>102000</v>
      </c>
      <c r="I2616" s="54" t="s">
        <v>791</v>
      </c>
      <c r="J2616" s="55">
        <v>102230</v>
      </c>
      <c r="K2616" s="55">
        <v>0</v>
      </c>
      <c r="L2616" s="54" t="s">
        <v>1803</v>
      </c>
      <c r="M2616" s="54" t="s">
        <v>793</v>
      </c>
      <c r="N2616" s="55">
        <v>-244651378.24000001</v>
      </c>
      <c r="O2616" s="55">
        <v>0</v>
      </c>
      <c r="P2616" s="55">
        <v>0</v>
      </c>
      <c r="Q2616" s="55">
        <v>244651378.24000001</v>
      </c>
      <c r="R2616" s="55">
        <v>0</v>
      </c>
      <c r="S2616" s="55">
        <v>0</v>
      </c>
      <c r="T2616" s="55">
        <v>-244651378.24000001</v>
      </c>
      <c r="U2616" s="55">
        <v>0</v>
      </c>
      <c r="V2616" s="55">
        <v>0</v>
      </c>
      <c r="W2616" s="55">
        <v>244651378.24000001</v>
      </c>
      <c r="X2616" s="55">
        <v>0</v>
      </c>
      <c r="Y2616" s="55">
        <v>0</v>
      </c>
      <c r="Z2616" s="61">
        <f t="shared" si="137"/>
        <v>24.465137823999999</v>
      </c>
      <c r="AA2616" s="59" t="str">
        <f>HLOOKUP(F2616,'HY Financials'!$4:$4,1,0)</f>
        <v>HLCASH</v>
      </c>
    </row>
    <row r="2617" spans="1:27">
      <c r="A2617" s="60" t="str">
        <f>IFERROR(VLOOKUP(J2617,'TB mapping'!A:D,4,0),0)</f>
        <v>Ignore</v>
      </c>
      <c r="B2617" s="60" t="str">
        <f>IFERROR(VLOOKUP(J2617,'TB mapping'!A:C,3,0),0)</f>
        <v>Ignore</v>
      </c>
      <c r="C2617" s="60" t="str">
        <f t="shared" si="135"/>
        <v>HLCASHIgnore</v>
      </c>
      <c r="D2617" s="60" t="str">
        <f t="shared" si="136"/>
        <v>HLCASHIgnore</v>
      </c>
      <c r="E2617" s="54" t="s">
        <v>790</v>
      </c>
      <c r="F2617" s="54" t="s">
        <v>1</v>
      </c>
      <c r="G2617" s="54" t="s">
        <v>219</v>
      </c>
      <c r="H2617" s="55">
        <v>110000</v>
      </c>
      <c r="I2617" s="54" t="s">
        <v>795</v>
      </c>
      <c r="J2617" s="55">
        <v>103122</v>
      </c>
      <c r="K2617" s="55">
        <v>0</v>
      </c>
      <c r="L2617" s="54" t="s">
        <v>1343</v>
      </c>
      <c r="M2617" s="54" t="s">
        <v>793</v>
      </c>
      <c r="N2617" s="55">
        <v>-150000</v>
      </c>
      <c r="O2617" s="55">
        <v>0</v>
      </c>
      <c r="P2617" s="55">
        <v>-810000</v>
      </c>
      <c r="Q2617" s="55">
        <v>0</v>
      </c>
      <c r="R2617" s="55">
        <v>-960000</v>
      </c>
      <c r="S2617" s="55">
        <v>0</v>
      </c>
      <c r="T2617" s="55">
        <v>-150000</v>
      </c>
      <c r="U2617" s="55">
        <v>0</v>
      </c>
      <c r="V2617" s="55">
        <v>-810000</v>
      </c>
      <c r="W2617" s="55">
        <v>0</v>
      </c>
      <c r="X2617" s="55">
        <v>-960000</v>
      </c>
      <c r="Y2617" s="55">
        <v>0</v>
      </c>
      <c r="Z2617" s="61">
        <f t="shared" si="137"/>
        <v>-8.1000000000000003E-2</v>
      </c>
      <c r="AA2617" s="59" t="str">
        <f>HLOOKUP(F2617,'HY Financials'!$4:$4,1,0)</f>
        <v>HLCASH</v>
      </c>
    </row>
    <row r="2618" spans="1:27">
      <c r="A2618" s="60" t="str">
        <f>IFERROR(VLOOKUP(J2618,'TB mapping'!A:D,4,0),0)</f>
        <v>Ignore</v>
      </c>
      <c r="B2618" s="60" t="str">
        <f>IFERROR(VLOOKUP(J2618,'TB mapping'!A:C,3,0),0)</f>
        <v>Ignore</v>
      </c>
      <c r="C2618" s="60" t="str">
        <f t="shared" si="135"/>
        <v>HLCASHIgnore</v>
      </c>
      <c r="D2618" s="60" t="str">
        <f t="shared" si="136"/>
        <v>HLCASHIgnore</v>
      </c>
      <c r="E2618" s="54" t="s">
        <v>790</v>
      </c>
      <c r="F2618" s="54" t="s">
        <v>1</v>
      </c>
      <c r="G2618" s="54" t="s">
        <v>219</v>
      </c>
      <c r="H2618" s="55">
        <v>110000</v>
      </c>
      <c r="I2618" s="54" t="s">
        <v>795</v>
      </c>
      <c r="J2618" s="55">
        <v>110117</v>
      </c>
      <c r="K2618" s="55">
        <v>0</v>
      </c>
      <c r="L2618" s="54" t="s">
        <v>1136</v>
      </c>
      <c r="M2618" s="54" t="s">
        <v>793</v>
      </c>
      <c r="N2618" s="55">
        <v>-100000</v>
      </c>
      <c r="O2618" s="55">
        <v>0</v>
      </c>
      <c r="P2618" s="55">
        <v>0</v>
      </c>
      <c r="Q2618" s="55">
        <v>0</v>
      </c>
      <c r="R2618" s="55">
        <v>-100000</v>
      </c>
      <c r="S2618" s="55">
        <v>0</v>
      </c>
      <c r="T2618" s="55">
        <v>-100000</v>
      </c>
      <c r="U2618" s="55">
        <v>0</v>
      </c>
      <c r="V2618" s="55">
        <v>0</v>
      </c>
      <c r="W2618" s="55">
        <v>0</v>
      </c>
      <c r="X2618" s="55">
        <v>-100000</v>
      </c>
      <c r="Y2618" s="55">
        <v>0</v>
      </c>
      <c r="Z2618" s="61">
        <f t="shared" si="137"/>
        <v>0</v>
      </c>
      <c r="AA2618" s="59" t="str">
        <f>HLOOKUP(F2618,'HY Financials'!$4:$4,1,0)</f>
        <v>HLCASH</v>
      </c>
    </row>
    <row r="2619" spans="1:27">
      <c r="A2619" s="60" t="str">
        <f>IFERROR(VLOOKUP(J2619,'TB mapping'!A:D,4,0),0)</f>
        <v>Ignore</v>
      </c>
      <c r="B2619" s="60" t="str">
        <f>IFERROR(VLOOKUP(J2619,'TB mapping'!A:C,3,0),0)</f>
        <v>Ignore</v>
      </c>
      <c r="C2619" s="60" t="str">
        <f t="shared" si="135"/>
        <v>HLCASHIgnore</v>
      </c>
      <c r="D2619" s="60" t="str">
        <f t="shared" si="136"/>
        <v>HLCASHIgnore</v>
      </c>
      <c r="E2619" s="54" t="s">
        <v>790</v>
      </c>
      <c r="F2619" s="54" t="s">
        <v>1</v>
      </c>
      <c r="G2619" s="54" t="s">
        <v>219</v>
      </c>
      <c r="H2619" s="55">
        <v>110000</v>
      </c>
      <c r="I2619" s="54" t="s">
        <v>795</v>
      </c>
      <c r="J2619" s="55">
        <v>110119</v>
      </c>
      <c r="K2619" s="55">
        <v>0</v>
      </c>
      <c r="L2619" s="54" t="s">
        <v>796</v>
      </c>
      <c r="M2619" s="54" t="s">
        <v>793</v>
      </c>
      <c r="N2619" s="55">
        <v>-12206291</v>
      </c>
      <c r="O2619" s="55">
        <v>0</v>
      </c>
      <c r="P2619" s="55">
        <v>-4756709</v>
      </c>
      <c r="Q2619" s="55">
        <v>0</v>
      </c>
      <c r="R2619" s="55">
        <v>-16963000</v>
      </c>
      <c r="S2619" s="55">
        <v>0</v>
      </c>
      <c r="T2619" s="55">
        <v>-12206291</v>
      </c>
      <c r="U2619" s="55">
        <v>0</v>
      </c>
      <c r="V2619" s="55">
        <v>-4756709</v>
      </c>
      <c r="W2619" s="55">
        <v>0</v>
      </c>
      <c r="X2619" s="55">
        <v>-16963000</v>
      </c>
      <c r="Y2619" s="55">
        <v>0</v>
      </c>
      <c r="Z2619" s="61">
        <f t="shared" si="137"/>
        <v>-0.47567090000000001</v>
      </c>
      <c r="AA2619" s="59" t="str">
        <f>HLOOKUP(F2619,'HY Financials'!$4:$4,1,0)</f>
        <v>HLCASH</v>
      </c>
    </row>
    <row r="2620" spans="1:27">
      <c r="A2620" s="60">
        <f>IFERROR(VLOOKUP(J2620,'TB mapping'!A:D,4,0),0)</f>
        <v>0</v>
      </c>
      <c r="B2620" s="60">
        <f>IFERROR(VLOOKUP(J2620,'TB mapping'!A:C,3,0),0)</f>
        <v>0</v>
      </c>
      <c r="C2620" s="60" t="str">
        <f t="shared" si="135"/>
        <v>HLCASH0</v>
      </c>
      <c r="D2620" s="60" t="str">
        <f t="shared" si="136"/>
        <v>HLCASH0</v>
      </c>
      <c r="E2620" s="54" t="s">
        <v>790</v>
      </c>
      <c r="F2620" s="54" t="s">
        <v>1</v>
      </c>
      <c r="G2620" s="54" t="s">
        <v>219</v>
      </c>
      <c r="H2620" s="55">
        <v>110000</v>
      </c>
      <c r="I2620" s="54" t="s">
        <v>795</v>
      </c>
      <c r="J2620" s="55">
        <v>110122</v>
      </c>
      <c r="K2620" s="55">
        <v>0</v>
      </c>
      <c r="L2620" s="54" t="s">
        <v>2305</v>
      </c>
      <c r="M2620" s="54" t="s">
        <v>793</v>
      </c>
      <c r="N2620" s="55">
        <v>0</v>
      </c>
      <c r="O2620" s="55">
        <v>0</v>
      </c>
      <c r="P2620" s="55">
        <v>-470000</v>
      </c>
      <c r="Q2620" s="55">
        <v>0</v>
      </c>
      <c r="R2620" s="55">
        <v>-470000</v>
      </c>
      <c r="S2620" s="55">
        <v>0</v>
      </c>
      <c r="T2620" s="55">
        <v>0</v>
      </c>
      <c r="U2620" s="55">
        <v>0</v>
      </c>
      <c r="V2620" s="55">
        <v>-470000</v>
      </c>
      <c r="W2620" s="55">
        <v>0</v>
      </c>
      <c r="X2620" s="55">
        <v>-470000</v>
      </c>
      <c r="Y2620" s="55">
        <v>0</v>
      </c>
      <c r="Z2620" s="61">
        <f t="shared" si="137"/>
        <v>-4.7E-2</v>
      </c>
      <c r="AA2620" s="59" t="str">
        <f>HLOOKUP(F2620,'HY Financials'!$4:$4,1,0)</f>
        <v>HLCASH</v>
      </c>
    </row>
    <row r="2621" spans="1:27">
      <c r="A2621" s="60" t="str">
        <f>IFERROR(VLOOKUP(J2621,'TB mapping'!A:D,4,0),0)</f>
        <v>Ignore</v>
      </c>
      <c r="B2621" s="60" t="str">
        <f>IFERROR(VLOOKUP(J2621,'TB mapping'!A:C,3,0),0)</f>
        <v>Ignore</v>
      </c>
      <c r="C2621" s="60" t="str">
        <f t="shared" si="135"/>
        <v>HLCASHIgnore</v>
      </c>
      <c r="D2621" s="60" t="str">
        <f t="shared" si="136"/>
        <v>HLCASHIgnore</v>
      </c>
      <c r="E2621" s="54" t="s">
        <v>790</v>
      </c>
      <c r="F2621" s="54" t="s">
        <v>1</v>
      </c>
      <c r="G2621" s="54" t="s">
        <v>219</v>
      </c>
      <c r="H2621" s="55">
        <v>110000</v>
      </c>
      <c r="I2621" s="54" t="s">
        <v>795</v>
      </c>
      <c r="J2621" s="55">
        <v>110247</v>
      </c>
      <c r="K2621" s="55">
        <v>0</v>
      </c>
      <c r="L2621" s="54" t="s">
        <v>1344</v>
      </c>
      <c r="M2621" s="54" t="s">
        <v>793</v>
      </c>
      <c r="N2621" s="55">
        <v>-249293698.63999999</v>
      </c>
      <c r="O2621" s="55">
        <v>0</v>
      </c>
      <c r="P2621" s="55">
        <v>0</v>
      </c>
      <c r="Q2621" s="55">
        <v>36690473.579999998</v>
      </c>
      <c r="R2621" s="55">
        <v>-212603225.06</v>
      </c>
      <c r="S2621" s="55">
        <v>0</v>
      </c>
      <c r="T2621" s="55">
        <v>-249293698.63999999</v>
      </c>
      <c r="U2621" s="55">
        <v>0</v>
      </c>
      <c r="V2621" s="55">
        <v>0</v>
      </c>
      <c r="W2621" s="55">
        <v>36690473.579999998</v>
      </c>
      <c r="X2621" s="55">
        <v>-212603225.06</v>
      </c>
      <c r="Y2621" s="55">
        <v>0</v>
      </c>
      <c r="Z2621" s="61">
        <f t="shared" si="137"/>
        <v>3.6690473579999998</v>
      </c>
      <c r="AA2621" s="59" t="str">
        <f>HLOOKUP(F2621,'HY Financials'!$4:$4,1,0)</f>
        <v>HLCASH</v>
      </c>
    </row>
    <row r="2622" spans="1:27">
      <c r="A2622" s="60" t="str">
        <f>IFERROR(VLOOKUP(J2622,'TB mapping'!A:D,4,0),0)</f>
        <v>Ignore</v>
      </c>
      <c r="B2622" s="60" t="str">
        <f>IFERROR(VLOOKUP(J2622,'TB mapping'!A:C,3,0),0)</f>
        <v>Ignore</v>
      </c>
      <c r="C2622" s="60" t="str">
        <f t="shared" si="135"/>
        <v>HLCASHIgnore</v>
      </c>
      <c r="D2622" s="60" t="str">
        <f t="shared" si="136"/>
        <v>HLCASHIgnore</v>
      </c>
      <c r="E2622" s="54" t="s">
        <v>790</v>
      </c>
      <c r="F2622" s="54" t="s">
        <v>1</v>
      </c>
      <c r="G2622" s="54" t="s">
        <v>219</v>
      </c>
      <c r="H2622" s="55">
        <v>132000</v>
      </c>
      <c r="I2622" s="54" t="s">
        <v>797</v>
      </c>
      <c r="J2622" s="55">
        <v>132121</v>
      </c>
      <c r="K2622" s="55">
        <v>0</v>
      </c>
      <c r="L2622" s="54" t="s">
        <v>990</v>
      </c>
      <c r="M2622" s="54" t="s">
        <v>793</v>
      </c>
      <c r="N2622" s="55">
        <v>-4085237848.0300002</v>
      </c>
      <c r="O2622" s="55">
        <v>0</v>
      </c>
      <c r="P2622" s="55">
        <v>0</v>
      </c>
      <c r="Q2622" s="55">
        <v>4200508806.6500001</v>
      </c>
      <c r="R2622" s="55">
        <v>0</v>
      </c>
      <c r="S2622" s="55">
        <v>115270958.62</v>
      </c>
      <c r="T2622" s="55">
        <v>-4085237848.0300002</v>
      </c>
      <c r="U2622" s="55">
        <v>0</v>
      </c>
      <c r="V2622" s="55">
        <v>0</v>
      </c>
      <c r="W2622" s="55">
        <v>4200508806.6500001</v>
      </c>
      <c r="X2622" s="55">
        <v>0</v>
      </c>
      <c r="Y2622" s="55">
        <v>115270958.62</v>
      </c>
      <c r="Z2622" s="61">
        <f t="shared" si="137"/>
        <v>420.05088066500002</v>
      </c>
      <c r="AA2622" s="59" t="str">
        <f>HLOOKUP(F2622,'HY Financials'!$4:$4,1,0)</f>
        <v>HLCASH</v>
      </c>
    </row>
    <row r="2623" spans="1:27">
      <c r="A2623" s="60" t="str">
        <f>IFERROR(VLOOKUP(J2623,'TB mapping'!A:D,4,0),0)</f>
        <v>Ignore</v>
      </c>
      <c r="B2623" s="60" t="str">
        <f>IFERROR(VLOOKUP(J2623,'TB mapping'!A:C,3,0),0)</f>
        <v>Ignore</v>
      </c>
      <c r="C2623" s="60" t="str">
        <f t="shared" si="135"/>
        <v>HLCASHIgnore</v>
      </c>
      <c r="D2623" s="60" t="str">
        <f t="shared" si="136"/>
        <v>HLCASHIgnore</v>
      </c>
      <c r="E2623" s="54" t="s">
        <v>790</v>
      </c>
      <c r="F2623" s="54" t="s">
        <v>1</v>
      </c>
      <c r="G2623" s="54" t="s">
        <v>219</v>
      </c>
      <c r="H2623" s="55">
        <v>132000</v>
      </c>
      <c r="I2623" s="54" t="s">
        <v>797</v>
      </c>
      <c r="J2623" s="55">
        <v>132124</v>
      </c>
      <c r="K2623" s="55">
        <v>0</v>
      </c>
      <c r="L2623" s="54" t="s">
        <v>884</v>
      </c>
      <c r="M2623" s="54" t="s">
        <v>793</v>
      </c>
      <c r="N2623" s="55">
        <v>-12689096.59</v>
      </c>
      <c r="O2623" s="55">
        <v>0</v>
      </c>
      <c r="P2623" s="55">
        <v>0</v>
      </c>
      <c r="Q2623" s="55">
        <v>12703110.16</v>
      </c>
      <c r="R2623" s="55">
        <v>0</v>
      </c>
      <c r="S2623" s="55">
        <v>14013.57</v>
      </c>
      <c r="T2623" s="55">
        <v>-12689096.59</v>
      </c>
      <c r="U2623" s="55">
        <v>0</v>
      </c>
      <c r="V2623" s="55">
        <v>0</v>
      </c>
      <c r="W2623" s="55">
        <v>12703110.16</v>
      </c>
      <c r="X2623" s="55">
        <v>0</v>
      </c>
      <c r="Y2623" s="55">
        <v>14013.57</v>
      </c>
      <c r="Z2623" s="61">
        <f t="shared" si="137"/>
        <v>1.270311016</v>
      </c>
      <c r="AA2623" s="59" t="str">
        <f>HLOOKUP(F2623,'HY Financials'!$4:$4,1,0)</f>
        <v>HLCASH</v>
      </c>
    </row>
    <row r="2624" spans="1:27">
      <c r="A2624" s="60" t="str">
        <f>IFERROR(VLOOKUP(J2624,'TB mapping'!A:D,4,0),0)</f>
        <v>Ignore</v>
      </c>
      <c r="B2624" s="60" t="str">
        <f>IFERROR(VLOOKUP(J2624,'TB mapping'!A:C,3,0),0)</f>
        <v>Ignore</v>
      </c>
      <c r="C2624" s="60" t="str">
        <f t="shared" si="135"/>
        <v>HLCASHIgnore</v>
      </c>
      <c r="D2624" s="60" t="str">
        <f t="shared" si="136"/>
        <v>HLCASHIgnore</v>
      </c>
      <c r="E2624" s="54" t="s">
        <v>790</v>
      </c>
      <c r="F2624" s="54" t="s">
        <v>1</v>
      </c>
      <c r="G2624" s="54" t="s">
        <v>219</v>
      </c>
      <c r="H2624" s="55">
        <v>132000</v>
      </c>
      <c r="I2624" s="54" t="s">
        <v>797</v>
      </c>
      <c r="J2624" s="55">
        <v>132160</v>
      </c>
      <c r="K2624" s="55">
        <v>0</v>
      </c>
      <c r="L2624" s="54" t="s">
        <v>885</v>
      </c>
      <c r="M2624" s="54" t="s">
        <v>793</v>
      </c>
      <c r="N2624" s="55">
        <v>-49752600</v>
      </c>
      <c r="O2624" s="55">
        <v>0</v>
      </c>
      <c r="P2624" s="55">
        <v>0</v>
      </c>
      <c r="Q2624" s="55">
        <v>49752600</v>
      </c>
      <c r="R2624" s="55">
        <v>0</v>
      </c>
      <c r="S2624" s="55">
        <v>0</v>
      </c>
      <c r="T2624" s="55">
        <v>-49752600</v>
      </c>
      <c r="U2624" s="55">
        <v>0</v>
      </c>
      <c r="V2624" s="55">
        <v>0</v>
      </c>
      <c r="W2624" s="55">
        <v>49752600</v>
      </c>
      <c r="X2624" s="55">
        <v>0</v>
      </c>
      <c r="Y2624" s="55">
        <v>0</v>
      </c>
      <c r="Z2624" s="61">
        <f t="shared" si="137"/>
        <v>4.9752599999999996</v>
      </c>
      <c r="AA2624" s="59" t="str">
        <f>HLOOKUP(F2624,'HY Financials'!$4:$4,1,0)</f>
        <v>HLCASH</v>
      </c>
    </row>
    <row r="2625" spans="1:28">
      <c r="A2625" s="60" t="str">
        <f>IFERROR(VLOOKUP(J2625,'TB mapping'!A:D,4,0),0)</f>
        <v>Ignore</v>
      </c>
      <c r="B2625" s="60" t="str">
        <f>IFERROR(VLOOKUP(J2625,'TB mapping'!A:C,3,0),0)</f>
        <v>Ignore</v>
      </c>
      <c r="C2625" s="60" t="str">
        <f t="shared" si="135"/>
        <v>HLCASHIgnore</v>
      </c>
      <c r="D2625" s="60" t="str">
        <f t="shared" si="136"/>
        <v>HLCASHIgnore</v>
      </c>
      <c r="E2625" s="54" t="s">
        <v>790</v>
      </c>
      <c r="F2625" s="54" t="s">
        <v>1</v>
      </c>
      <c r="G2625" s="54" t="s">
        <v>219</v>
      </c>
      <c r="H2625" s="55">
        <v>132000</v>
      </c>
      <c r="I2625" s="54" t="s">
        <v>797</v>
      </c>
      <c r="J2625" s="55">
        <v>152400</v>
      </c>
      <c r="K2625" s="55">
        <v>0</v>
      </c>
      <c r="L2625" s="54" t="s">
        <v>798</v>
      </c>
      <c r="M2625" s="54" t="s">
        <v>793</v>
      </c>
      <c r="N2625" s="55">
        <v>0</v>
      </c>
      <c r="O2625" s="55">
        <v>0</v>
      </c>
      <c r="P2625" s="55">
        <v>-22798.98</v>
      </c>
      <c r="Q2625" s="55">
        <v>0</v>
      </c>
      <c r="R2625" s="55">
        <v>-22798.98</v>
      </c>
      <c r="S2625" s="55">
        <v>0</v>
      </c>
      <c r="T2625" s="55">
        <v>0</v>
      </c>
      <c r="U2625" s="55">
        <v>0</v>
      </c>
      <c r="V2625" s="55">
        <v>-22798.98</v>
      </c>
      <c r="W2625" s="55">
        <v>0</v>
      </c>
      <c r="X2625" s="55">
        <v>-22798.98</v>
      </c>
      <c r="Y2625" s="55">
        <v>0</v>
      </c>
      <c r="Z2625" s="61">
        <f t="shared" si="137"/>
        <v>-2.2798979999999998E-3</v>
      </c>
      <c r="AA2625" s="59" t="str">
        <f>HLOOKUP(F2625,'HY Financials'!$4:$4,1,0)</f>
        <v>HLCASH</v>
      </c>
    </row>
    <row r="2626" spans="1:28">
      <c r="A2626" s="60" t="str">
        <f>IFERROR(VLOOKUP(J2626,'TB mapping'!A:D,4,0),0)</f>
        <v>Ignore</v>
      </c>
      <c r="B2626" s="60" t="str">
        <f>IFERROR(VLOOKUP(J2626,'TB mapping'!A:C,3,0),0)</f>
        <v>Ignore</v>
      </c>
      <c r="C2626" s="60" t="str">
        <f t="shared" si="135"/>
        <v>HLCASHIgnore</v>
      </c>
      <c r="D2626" s="60" t="str">
        <f t="shared" si="136"/>
        <v>HLCASHIgnore</v>
      </c>
      <c r="E2626" s="54" t="s">
        <v>790</v>
      </c>
      <c r="F2626" s="54" t="s">
        <v>1</v>
      </c>
      <c r="G2626" s="54" t="s">
        <v>219</v>
      </c>
      <c r="H2626" s="55">
        <v>140000</v>
      </c>
      <c r="I2626" s="54" t="s">
        <v>799</v>
      </c>
      <c r="J2626" s="55">
        <v>140302</v>
      </c>
      <c r="K2626" s="55">
        <v>0</v>
      </c>
      <c r="L2626" s="54" t="s">
        <v>1137</v>
      </c>
      <c r="M2626" s="54" t="s">
        <v>793</v>
      </c>
      <c r="N2626" s="55">
        <v>-100000</v>
      </c>
      <c r="O2626" s="55">
        <v>0</v>
      </c>
      <c r="P2626" s="55">
        <v>0</v>
      </c>
      <c r="Q2626" s="55">
        <v>0</v>
      </c>
      <c r="R2626" s="55">
        <v>-100000</v>
      </c>
      <c r="S2626" s="55">
        <v>0</v>
      </c>
      <c r="T2626" s="55">
        <v>-100000</v>
      </c>
      <c r="U2626" s="55">
        <v>0</v>
      </c>
      <c r="V2626" s="55">
        <v>0</v>
      </c>
      <c r="W2626" s="55">
        <v>0</v>
      </c>
      <c r="X2626" s="55">
        <v>-100000</v>
      </c>
      <c r="Y2626" s="55">
        <v>0</v>
      </c>
      <c r="Z2626" s="61">
        <f t="shared" si="137"/>
        <v>0</v>
      </c>
      <c r="AA2626" s="59" t="str">
        <f>HLOOKUP(F2626,'HY Financials'!$4:$4,1,0)</f>
        <v>HLCASH</v>
      </c>
    </row>
    <row r="2627" spans="1:28">
      <c r="A2627" s="60" t="str">
        <f>IFERROR(VLOOKUP(J2627,'TB mapping'!A:D,4,0),0)</f>
        <v>Ignore</v>
      </c>
      <c r="B2627" s="60" t="str">
        <f>IFERROR(VLOOKUP(J2627,'TB mapping'!A:C,3,0),0)</f>
        <v>Ignore</v>
      </c>
      <c r="C2627" s="60" t="str">
        <f t="shared" si="135"/>
        <v>HLCASHIgnore</v>
      </c>
      <c r="D2627" s="60" t="str">
        <f t="shared" si="136"/>
        <v>HLCASHIgnore</v>
      </c>
      <c r="E2627" s="54" t="s">
        <v>790</v>
      </c>
      <c r="F2627" s="54" t="s">
        <v>1</v>
      </c>
      <c r="G2627" s="54" t="s">
        <v>219</v>
      </c>
      <c r="H2627" s="55">
        <v>140000</v>
      </c>
      <c r="I2627" s="54" t="s">
        <v>799</v>
      </c>
      <c r="J2627" s="55">
        <v>140307</v>
      </c>
      <c r="K2627" s="55">
        <v>0</v>
      </c>
      <c r="L2627" s="54" t="s">
        <v>886</v>
      </c>
      <c r="M2627" s="54" t="s">
        <v>793</v>
      </c>
      <c r="N2627" s="55">
        <v>-7831.62</v>
      </c>
      <c r="O2627" s="55">
        <v>0</v>
      </c>
      <c r="P2627" s="55">
        <v>0</v>
      </c>
      <c r="Q2627" s="55">
        <v>0</v>
      </c>
      <c r="R2627" s="55">
        <v>-7831.62</v>
      </c>
      <c r="S2627" s="55">
        <v>0</v>
      </c>
      <c r="T2627" s="55">
        <v>-7831.62</v>
      </c>
      <c r="U2627" s="55">
        <v>0</v>
      </c>
      <c r="V2627" s="55">
        <v>0</v>
      </c>
      <c r="W2627" s="55">
        <v>0</v>
      </c>
      <c r="X2627" s="55">
        <v>-7831.62</v>
      </c>
      <c r="Y2627" s="55">
        <v>0</v>
      </c>
      <c r="Z2627" s="61">
        <f t="shared" si="137"/>
        <v>0</v>
      </c>
      <c r="AA2627" s="59" t="str">
        <f>HLOOKUP(F2627,'HY Financials'!$4:$4,1,0)</f>
        <v>HLCASH</v>
      </c>
    </row>
    <row r="2628" spans="1:28">
      <c r="A2628" s="60" t="str">
        <f>IFERROR(VLOOKUP(J2628,'TB mapping'!A:D,4,0),0)</f>
        <v>Ignore</v>
      </c>
      <c r="B2628" s="60" t="str">
        <f>IFERROR(VLOOKUP(J2628,'TB mapping'!A:C,3,0),0)</f>
        <v>Ignore</v>
      </c>
      <c r="C2628" s="60" t="str">
        <f t="shared" ref="C2628:C2691" si="139">F2628&amp;A2628</f>
        <v>HLCASHIgnore</v>
      </c>
      <c r="D2628" s="60" t="str">
        <f t="shared" ref="D2628:D2691" si="140">F2628&amp;B2628</f>
        <v>HLCASHIgnore</v>
      </c>
      <c r="E2628" s="54" t="s">
        <v>790</v>
      </c>
      <c r="F2628" s="54" t="s">
        <v>1</v>
      </c>
      <c r="G2628" s="54" t="s">
        <v>219</v>
      </c>
      <c r="H2628" s="55">
        <v>140000</v>
      </c>
      <c r="I2628" s="54" t="s">
        <v>799</v>
      </c>
      <c r="J2628" s="55">
        <v>140308</v>
      </c>
      <c r="K2628" s="55">
        <v>0</v>
      </c>
      <c r="L2628" s="54" t="s">
        <v>887</v>
      </c>
      <c r="M2628" s="54" t="s">
        <v>793</v>
      </c>
      <c r="N2628" s="55">
        <v>-2074.7600000000002</v>
      </c>
      <c r="O2628" s="55">
        <v>0</v>
      </c>
      <c r="P2628" s="55">
        <v>0</v>
      </c>
      <c r="Q2628" s="55">
        <v>0</v>
      </c>
      <c r="R2628" s="55">
        <v>-2074.7600000000002</v>
      </c>
      <c r="S2628" s="55">
        <v>0</v>
      </c>
      <c r="T2628" s="55">
        <v>-2074.7600000000002</v>
      </c>
      <c r="U2628" s="55">
        <v>0</v>
      </c>
      <c r="V2628" s="55">
        <v>0</v>
      </c>
      <c r="W2628" s="55">
        <v>0</v>
      </c>
      <c r="X2628" s="55">
        <v>-2074.7600000000002</v>
      </c>
      <c r="Y2628" s="55">
        <v>0</v>
      </c>
      <c r="Z2628" s="61">
        <f t="shared" ref="Z2628:Z2691" si="141">IF(I2628="Issue Capital",(X2628+Y2628)/10000000,(V2628+W2628)/10000000)</f>
        <v>0</v>
      </c>
      <c r="AA2628" s="59" t="str">
        <f>HLOOKUP(F2628,'HY Financials'!$4:$4,1,0)</f>
        <v>HLCASH</v>
      </c>
    </row>
    <row r="2629" spans="1:28">
      <c r="A2629" s="60" t="str">
        <f>IFERROR(VLOOKUP(J2629,'TB mapping'!A:D,4,0),0)</f>
        <v>Ignore</v>
      </c>
      <c r="B2629" s="60" t="str">
        <f>IFERROR(VLOOKUP(J2629,'TB mapping'!A:C,3,0),0)</f>
        <v>Ignore</v>
      </c>
      <c r="C2629" s="60" t="str">
        <f t="shared" si="139"/>
        <v>HLCASHIgnore</v>
      </c>
      <c r="D2629" s="60" t="str">
        <f t="shared" si="140"/>
        <v>HLCASHIgnore</v>
      </c>
      <c r="E2629" s="54" t="s">
        <v>790</v>
      </c>
      <c r="F2629" s="54" t="s">
        <v>1</v>
      </c>
      <c r="G2629" s="54" t="s">
        <v>219</v>
      </c>
      <c r="H2629" s="55">
        <v>140000</v>
      </c>
      <c r="I2629" s="54" t="s">
        <v>799</v>
      </c>
      <c r="J2629" s="55">
        <v>140314</v>
      </c>
      <c r="K2629" s="55">
        <v>0</v>
      </c>
      <c r="L2629" s="54" t="s">
        <v>878</v>
      </c>
      <c r="M2629" s="54" t="s">
        <v>793</v>
      </c>
      <c r="N2629" s="55">
        <v>-20970881184.630001</v>
      </c>
      <c r="O2629" s="55">
        <v>0</v>
      </c>
      <c r="P2629" s="55">
        <v>-2285831319.0500002</v>
      </c>
      <c r="Q2629" s="55">
        <v>0</v>
      </c>
      <c r="R2629" s="55">
        <v>-23256712503.68</v>
      </c>
      <c r="S2629" s="55">
        <v>0</v>
      </c>
      <c r="T2629" s="55">
        <v>-20970881184.630001</v>
      </c>
      <c r="U2629" s="55">
        <v>0</v>
      </c>
      <c r="V2629" s="55">
        <v>-2285831319.0500002</v>
      </c>
      <c r="W2629" s="55">
        <v>0</v>
      </c>
      <c r="X2629" s="55">
        <v>-23256712503.68</v>
      </c>
      <c r="Y2629" s="55">
        <v>0</v>
      </c>
      <c r="Z2629" s="61">
        <f t="shared" si="141"/>
        <v>-228.58313190500002</v>
      </c>
      <c r="AA2629" s="59" t="str">
        <f>HLOOKUP(F2629,'HY Financials'!$4:$4,1,0)</f>
        <v>HLCASH</v>
      </c>
    </row>
    <row r="2630" spans="1:28">
      <c r="A2630" s="60" t="str">
        <f>IFERROR(VLOOKUP(J2630,'TB mapping'!A:D,4,0),0)</f>
        <v>Ignore</v>
      </c>
      <c r="B2630" s="60" t="str">
        <f>IFERROR(VLOOKUP(J2630,'TB mapping'!A:C,3,0),0)</f>
        <v>Ignore</v>
      </c>
      <c r="C2630" s="60" t="str">
        <f t="shared" si="139"/>
        <v>HLCASHIgnore</v>
      </c>
      <c r="D2630" s="60" t="str">
        <f t="shared" si="140"/>
        <v>HLCASHIgnore</v>
      </c>
      <c r="E2630" s="54" t="s">
        <v>790</v>
      </c>
      <c r="F2630" s="54" t="s">
        <v>1</v>
      </c>
      <c r="G2630" s="54" t="s">
        <v>219</v>
      </c>
      <c r="H2630" s="55">
        <v>140000</v>
      </c>
      <c r="I2630" s="54" t="s">
        <v>799</v>
      </c>
      <c r="J2630" s="55">
        <v>140326</v>
      </c>
      <c r="K2630" s="55">
        <v>0</v>
      </c>
      <c r="L2630" s="54" t="s">
        <v>1138</v>
      </c>
      <c r="M2630" s="54" t="s">
        <v>793</v>
      </c>
      <c r="N2630" s="55">
        <v>-1000</v>
      </c>
      <c r="O2630" s="55">
        <v>0</v>
      </c>
      <c r="P2630" s="55">
        <v>0</v>
      </c>
      <c r="Q2630" s="55">
        <v>0</v>
      </c>
      <c r="R2630" s="55">
        <v>-1000</v>
      </c>
      <c r="S2630" s="55">
        <v>0</v>
      </c>
      <c r="T2630" s="55">
        <v>-1000</v>
      </c>
      <c r="U2630" s="55">
        <v>0</v>
      </c>
      <c r="V2630" s="55">
        <v>0</v>
      </c>
      <c r="W2630" s="55">
        <v>0</v>
      </c>
      <c r="X2630" s="55">
        <v>-1000</v>
      </c>
      <c r="Y2630" s="55">
        <v>0</v>
      </c>
      <c r="Z2630" s="61">
        <f t="shared" si="141"/>
        <v>0</v>
      </c>
      <c r="AA2630" s="59" t="str">
        <f>HLOOKUP(F2630,'HY Financials'!$4:$4,1,0)</f>
        <v>HLCASH</v>
      </c>
    </row>
    <row r="2631" spans="1:28">
      <c r="A2631" s="60" t="str">
        <f>IFERROR(VLOOKUP(J2631,'TB mapping'!A:D,4,0),0)</f>
        <v>Ignore</v>
      </c>
      <c r="B2631" s="60" t="str">
        <f>IFERROR(VLOOKUP(J2631,'TB mapping'!A:C,3,0),0)</f>
        <v>Ignore</v>
      </c>
      <c r="C2631" s="60" t="str">
        <f t="shared" si="139"/>
        <v>HLCASHIgnore</v>
      </c>
      <c r="D2631" s="60" t="str">
        <f t="shared" si="140"/>
        <v>HLCASHIgnore</v>
      </c>
      <c r="E2631" s="54" t="s">
        <v>790</v>
      </c>
      <c r="F2631" s="54" t="s">
        <v>1</v>
      </c>
      <c r="G2631" s="54" t="s">
        <v>219</v>
      </c>
      <c r="H2631" s="55">
        <v>140000</v>
      </c>
      <c r="I2631" s="54" t="s">
        <v>799</v>
      </c>
      <c r="J2631" s="55">
        <v>140338</v>
      </c>
      <c r="K2631" s="55">
        <v>0</v>
      </c>
      <c r="L2631" s="54" t="s">
        <v>889</v>
      </c>
      <c r="M2631" s="54" t="s">
        <v>793</v>
      </c>
      <c r="N2631" s="55">
        <v>-2809.61</v>
      </c>
      <c r="O2631" s="55">
        <v>0</v>
      </c>
      <c r="P2631" s="55">
        <v>0</v>
      </c>
      <c r="Q2631" s="55">
        <v>0</v>
      </c>
      <c r="R2631" s="55">
        <v>-2809.61</v>
      </c>
      <c r="S2631" s="55">
        <v>0</v>
      </c>
      <c r="T2631" s="55">
        <v>-2809.61</v>
      </c>
      <c r="U2631" s="55">
        <v>0</v>
      </c>
      <c r="V2631" s="55">
        <v>0</v>
      </c>
      <c r="W2631" s="55">
        <v>0</v>
      </c>
      <c r="X2631" s="55">
        <v>-2809.61</v>
      </c>
      <c r="Y2631" s="55">
        <v>0</v>
      </c>
      <c r="Z2631" s="61">
        <f t="shared" si="141"/>
        <v>0</v>
      </c>
      <c r="AA2631" s="59" t="str">
        <f>HLOOKUP(F2631,'HY Financials'!$4:$4,1,0)</f>
        <v>HLCASH</v>
      </c>
    </row>
    <row r="2632" spans="1:28">
      <c r="A2632" s="60">
        <f>IFERROR(VLOOKUP(J2632,'TB mapping'!A:D,4,0),0)</f>
        <v>0</v>
      </c>
      <c r="B2632" s="60">
        <f>IFERROR(VLOOKUP(J2632,'TB mapping'!A:C,3,0),0)</f>
        <v>0</v>
      </c>
      <c r="C2632" s="60" t="str">
        <f t="shared" si="139"/>
        <v>HLCASH0</v>
      </c>
      <c r="D2632" s="60" t="str">
        <f t="shared" si="140"/>
        <v>HLCASH0</v>
      </c>
      <c r="E2632" s="54" t="s">
        <v>790</v>
      </c>
      <c r="F2632" s="54" t="s">
        <v>1</v>
      </c>
      <c r="G2632" s="54" t="s">
        <v>219</v>
      </c>
      <c r="H2632" s="55">
        <v>140000</v>
      </c>
      <c r="I2632" s="54" t="s">
        <v>799</v>
      </c>
      <c r="J2632" s="55">
        <v>140401</v>
      </c>
      <c r="K2632" s="55">
        <v>0</v>
      </c>
      <c r="L2632" s="54" t="s">
        <v>2080</v>
      </c>
      <c r="M2632" s="54" t="s">
        <v>793</v>
      </c>
      <c r="N2632" s="55">
        <v>-2.84</v>
      </c>
      <c r="O2632" s="55">
        <v>0</v>
      </c>
      <c r="P2632" s="55">
        <v>0</v>
      </c>
      <c r="Q2632" s="55">
        <v>0</v>
      </c>
      <c r="R2632" s="55">
        <v>-2.84</v>
      </c>
      <c r="S2632" s="55">
        <v>0</v>
      </c>
      <c r="T2632" s="55">
        <v>-2.84</v>
      </c>
      <c r="U2632" s="55">
        <v>0</v>
      </c>
      <c r="V2632" s="55">
        <v>0</v>
      </c>
      <c r="W2632" s="55">
        <v>0</v>
      </c>
      <c r="X2632" s="55">
        <v>-2.84</v>
      </c>
      <c r="Y2632" s="55">
        <v>0</v>
      </c>
      <c r="Z2632" s="61">
        <f t="shared" si="141"/>
        <v>0</v>
      </c>
      <c r="AA2632" s="59" t="str">
        <f>HLOOKUP(F2632,'HY Financials'!$4:$4,1,0)</f>
        <v>HLCASH</v>
      </c>
      <c r="AB2632" s="59">
        <f t="shared" ref="AB2632:AB2637" si="142">SUMIF(AA:AA,AA2632,Z:Z)</f>
        <v>1557.4827269299988</v>
      </c>
    </row>
    <row r="2633" spans="1:28">
      <c r="A2633" s="60" t="str">
        <f>IFERROR(VLOOKUP(J2633,'TB mapping'!A:D,4,0),0)</f>
        <v>Ignore</v>
      </c>
      <c r="B2633" s="60" t="str">
        <f>IFERROR(VLOOKUP(J2633,'TB mapping'!A:C,3,0),0)</f>
        <v>Ignore</v>
      </c>
      <c r="C2633" s="60" t="str">
        <f t="shared" si="139"/>
        <v>HLCASHIgnore</v>
      </c>
      <c r="D2633" s="60" t="str">
        <f t="shared" si="140"/>
        <v>HLCASHIgnore</v>
      </c>
      <c r="E2633" s="54" t="s">
        <v>790</v>
      </c>
      <c r="F2633" s="54" t="s">
        <v>1</v>
      </c>
      <c r="G2633" s="54" t="s">
        <v>219</v>
      </c>
      <c r="H2633" s="55">
        <v>140000</v>
      </c>
      <c r="I2633" s="54" t="s">
        <v>799</v>
      </c>
      <c r="J2633" s="55">
        <v>140500</v>
      </c>
      <c r="K2633" s="55">
        <v>0</v>
      </c>
      <c r="L2633" s="54" t="s">
        <v>800</v>
      </c>
      <c r="M2633" s="54" t="s">
        <v>793</v>
      </c>
      <c r="N2633" s="55">
        <v>-1000.32</v>
      </c>
      <c r="O2633" s="55">
        <v>0</v>
      </c>
      <c r="P2633" s="55">
        <v>0</v>
      </c>
      <c r="Q2633" s="55">
        <v>0.84</v>
      </c>
      <c r="R2633" s="55">
        <v>-999.48</v>
      </c>
      <c r="S2633" s="55">
        <v>0</v>
      </c>
      <c r="T2633" s="55">
        <v>-1000.32</v>
      </c>
      <c r="U2633" s="55">
        <v>0</v>
      </c>
      <c r="V2633" s="55">
        <v>0</v>
      </c>
      <c r="W2633" s="55">
        <v>0.84</v>
      </c>
      <c r="X2633" s="55">
        <v>-999.48</v>
      </c>
      <c r="Y2633" s="55">
        <v>0</v>
      </c>
      <c r="Z2633" s="61">
        <f t="shared" si="141"/>
        <v>8.3999999999999998E-8</v>
      </c>
      <c r="AA2633" s="59" t="str">
        <f>HLOOKUP(F2633,'HY Financials'!$4:$4,1,0)</f>
        <v>HLCASH</v>
      </c>
      <c r="AB2633" s="59">
        <f t="shared" si="142"/>
        <v>1557.4827269299988</v>
      </c>
    </row>
    <row r="2634" spans="1:28">
      <c r="A2634" s="60" t="str">
        <f>IFERROR(VLOOKUP(J2634,'TB mapping'!A:D,4,0),0)</f>
        <v>Ignore</v>
      </c>
      <c r="B2634" s="60" t="str">
        <f>IFERROR(VLOOKUP(J2634,'TB mapping'!A:C,3,0),0)</f>
        <v>Ignore</v>
      </c>
      <c r="C2634" s="60" t="str">
        <f t="shared" si="139"/>
        <v>HLCASHIgnore</v>
      </c>
      <c r="D2634" s="60" t="str">
        <f t="shared" si="140"/>
        <v>HLCASHIgnore</v>
      </c>
      <c r="E2634" s="54" t="s">
        <v>790</v>
      </c>
      <c r="F2634" s="54" t="s">
        <v>1</v>
      </c>
      <c r="G2634" s="54" t="s">
        <v>219</v>
      </c>
      <c r="H2634" s="55">
        <v>140000</v>
      </c>
      <c r="I2634" s="54" t="s">
        <v>799</v>
      </c>
      <c r="J2634" s="55">
        <v>140504</v>
      </c>
      <c r="K2634" s="55">
        <v>0</v>
      </c>
      <c r="L2634" s="54" t="s">
        <v>801</v>
      </c>
      <c r="M2634" s="54" t="s">
        <v>793</v>
      </c>
      <c r="N2634" s="55">
        <v>0</v>
      </c>
      <c r="O2634" s="55">
        <v>4084072116.1599998</v>
      </c>
      <c r="P2634" s="55">
        <v>-4084324967.5999999</v>
      </c>
      <c r="Q2634" s="55">
        <v>0</v>
      </c>
      <c r="R2634" s="55">
        <v>-252851.44</v>
      </c>
      <c r="S2634" s="55">
        <v>0</v>
      </c>
      <c r="T2634" s="55">
        <v>0</v>
      </c>
      <c r="U2634" s="55">
        <v>4084072116.1599998</v>
      </c>
      <c r="V2634" s="55">
        <v>-4084324967.5999999</v>
      </c>
      <c r="W2634" s="55">
        <v>0</v>
      </c>
      <c r="X2634" s="55">
        <v>-252851.44</v>
      </c>
      <c r="Y2634" s="55">
        <v>0</v>
      </c>
      <c r="Z2634" s="61">
        <f t="shared" si="141"/>
        <v>-408.43249675999999</v>
      </c>
      <c r="AA2634" s="59" t="str">
        <f>HLOOKUP(F2634,'HY Financials'!$4:$4,1,0)</f>
        <v>HLCASH</v>
      </c>
      <c r="AB2634" s="59">
        <f t="shared" si="142"/>
        <v>1557.4827269299988</v>
      </c>
    </row>
    <row r="2635" spans="1:28">
      <c r="A2635" s="60" t="str">
        <f>IFERROR(VLOOKUP(J2635,'TB mapping'!A:D,4,0),0)</f>
        <v>Ignore</v>
      </c>
      <c r="B2635" s="60" t="str">
        <f>IFERROR(VLOOKUP(J2635,'TB mapping'!A:C,3,0),0)</f>
        <v>Ignore</v>
      </c>
      <c r="C2635" s="60" t="str">
        <f t="shared" si="139"/>
        <v>HLCASHIgnore</v>
      </c>
      <c r="D2635" s="60" t="str">
        <f t="shared" si="140"/>
        <v>HLCASHIgnore</v>
      </c>
      <c r="E2635" s="54" t="s">
        <v>790</v>
      </c>
      <c r="F2635" s="54" t="s">
        <v>1</v>
      </c>
      <c r="G2635" s="54" t="s">
        <v>219</v>
      </c>
      <c r="H2635" s="55">
        <v>140000</v>
      </c>
      <c r="I2635" s="54" t="s">
        <v>799</v>
      </c>
      <c r="J2635" s="55">
        <v>140505</v>
      </c>
      <c r="K2635" s="55">
        <v>0</v>
      </c>
      <c r="L2635" s="54" t="s">
        <v>802</v>
      </c>
      <c r="M2635" s="54" t="s">
        <v>793</v>
      </c>
      <c r="N2635" s="55">
        <v>-23907.27</v>
      </c>
      <c r="O2635" s="55">
        <v>0</v>
      </c>
      <c r="P2635" s="55">
        <v>0</v>
      </c>
      <c r="Q2635" s="55">
        <v>0.09</v>
      </c>
      <c r="R2635" s="55">
        <v>-23907.18</v>
      </c>
      <c r="S2635" s="55">
        <v>0</v>
      </c>
      <c r="T2635" s="55">
        <v>-23907.27</v>
      </c>
      <c r="U2635" s="55">
        <v>0</v>
      </c>
      <c r="V2635" s="55">
        <v>0</v>
      </c>
      <c r="W2635" s="55">
        <v>0.09</v>
      </c>
      <c r="X2635" s="55">
        <v>-23907.18</v>
      </c>
      <c r="Y2635" s="55">
        <v>0</v>
      </c>
      <c r="Z2635" s="61">
        <f t="shared" si="141"/>
        <v>8.9999999999999995E-9</v>
      </c>
      <c r="AA2635" s="59" t="str">
        <f>HLOOKUP(F2635,'HY Financials'!$4:$4,1,0)</f>
        <v>HLCASH</v>
      </c>
      <c r="AB2635" s="59">
        <f t="shared" si="142"/>
        <v>1557.4827269299988</v>
      </c>
    </row>
    <row r="2636" spans="1:28">
      <c r="A2636" s="60" t="str">
        <f>IFERROR(VLOOKUP(J2636,'TB mapping'!A:D,4,0),0)</f>
        <v>Ignore</v>
      </c>
      <c r="B2636" s="60" t="str">
        <f>IFERROR(VLOOKUP(J2636,'TB mapping'!A:C,3,0),0)</f>
        <v>Ignore</v>
      </c>
      <c r="C2636" s="60" t="str">
        <f t="shared" si="139"/>
        <v>HLCASHIgnore</v>
      </c>
      <c r="D2636" s="60" t="str">
        <f t="shared" si="140"/>
        <v>HLCASHIgnore</v>
      </c>
      <c r="E2636" s="54" t="s">
        <v>790</v>
      </c>
      <c r="F2636" s="54" t="s">
        <v>1</v>
      </c>
      <c r="G2636" s="54" t="s">
        <v>219</v>
      </c>
      <c r="H2636" s="55">
        <v>140000</v>
      </c>
      <c r="I2636" s="54" t="s">
        <v>799</v>
      </c>
      <c r="J2636" s="55">
        <v>141675</v>
      </c>
      <c r="K2636" s="55">
        <v>0</v>
      </c>
      <c r="L2636" s="54" t="s">
        <v>803</v>
      </c>
      <c r="M2636" s="54" t="s">
        <v>793</v>
      </c>
      <c r="N2636" s="55">
        <v>-173692.4</v>
      </c>
      <c r="O2636" s="55">
        <v>0</v>
      </c>
      <c r="P2636" s="55">
        <v>-139370.94</v>
      </c>
      <c r="Q2636" s="55">
        <v>0</v>
      </c>
      <c r="R2636" s="55">
        <v>-313063.34000000003</v>
      </c>
      <c r="S2636" s="55">
        <v>0</v>
      </c>
      <c r="T2636" s="55">
        <v>-173692.4</v>
      </c>
      <c r="U2636" s="55">
        <v>0</v>
      </c>
      <c r="V2636" s="55">
        <v>-139370.94</v>
      </c>
      <c r="W2636" s="55">
        <v>0</v>
      </c>
      <c r="X2636" s="55">
        <v>-313063.34000000003</v>
      </c>
      <c r="Y2636" s="55">
        <v>0</v>
      </c>
      <c r="Z2636" s="61">
        <f t="shared" si="141"/>
        <v>-1.3937094000000001E-2</v>
      </c>
      <c r="AA2636" s="59" t="str">
        <f>HLOOKUP(F2636,'HY Financials'!$4:$4,1,0)</f>
        <v>HLCASH</v>
      </c>
      <c r="AB2636" s="59">
        <f t="shared" si="142"/>
        <v>1557.4827269299988</v>
      </c>
    </row>
    <row r="2637" spans="1:28">
      <c r="A2637" s="60" t="str">
        <f>IFERROR(VLOOKUP(J2637,'TB mapping'!A:D,4,0),0)</f>
        <v>Ignore</v>
      </c>
      <c r="B2637" s="60" t="str">
        <f>IFERROR(VLOOKUP(J2637,'TB mapping'!A:C,3,0),0)</f>
        <v>Ignore</v>
      </c>
      <c r="C2637" s="60" t="str">
        <f t="shared" si="139"/>
        <v>HLCASHIgnore</v>
      </c>
      <c r="D2637" s="60" t="str">
        <f t="shared" si="140"/>
        <v>HLCASHIgnore</v>
      </c>
      <c r="E2637" s="54" t="s">
        <v>790</v>
      </c>
      <c r="F2637" s="54" t="s">
        <v>1</v>
      </c>
      <c r="G2637" s="54" t="s">
        <v>219</v>
      </c>
      <c r="H2637" s="55">
        <v>152000</v>
      </c>
      <c r="I2637" s="54" t="s">
        <v>804</v>
      </c>
      <c r="J2637" s="55">
        <v>152120</v>
      </c>
      <c r="K2637" s="55">
        <v>0</v>
      </c>
      <c r="L2637" s="54" t="s">
        <v>805</v>
      </c>
      <c r="M2637" s="54" t="s">
        <v>793</v>
      </c>
      <c r="N2637" s="55">
        <v>-21878456.969999999</v>
      </c>
      <c r="O2637" s="55">
        <v>0</v>
      </c>
      <c r="P2637" s="55">
        <v>-30610767.129999999</v>
      </c>
      <c r="Q2637" s="55">
        <v>0</v>
      </c>
      <c r="R2637" s="55">
        <v>-52489224.100000001</v>
      </c>
      <c r="S2637" s="55">
        <v>0</v>
      </c>
      <c r="T2637" s="55">
        <v>-21878456.969999999</v>
      </c>
      <c r="U2637" s="55">
        <v>0</v>
      </c>
      <c r="V2637" s="55">
        <v>-30610767.129999999</v>
      </c>
      <c r="W2637" s="55">
        <v>0</v>
      </c>
      <c r="X2637" s="55">
        <v>-52489224.100000001</v>
      </c>
      <c r="Y2637" s="55">
        <v>0</v>
      </c>
      <c r="Z2637" s="61">
        <f t="shared" si="141"/>
        <v>-3.0610767129999998</v>
      </c>
      <c r="AA2637" s="59" t="str">
        <f>HLOOKUP(F2637,'HY Financials'!$4:$4,1,0)</f>
        <v>HLCASH</v>
      </c>
      <c r="AB2637" s="59">
        <f t="shared" si="142"/>
        <v>1557.4827269299988</v>
      </c>
    </row>
    <row r="2638" spans="1:28">
      <c r="A2638" s="60" t="str">
        <f>IFERROR(VLOOKUP(J2638,'TB mapping'!A:D,4,0),0)</f>
        <v>Ignore</v>
      </c>
      <c r="B2638" s="60" t="str">
        <f>IFERROR(VLOOKUP(J2638,'TB mapping'!A:C,3,0),0)</f>
        <v>Ignore</v>
      </c>
      <c r="C2638" s="60" t="str">
        <f t="shared" si="139"/>
        <v>HLCASHIgnore</v>
      </c>
      <c r="D2638" s="60" t="str">
        <f t="shared" si="140"/>
        <v>HLCASHIgnore</v>
      </c>
      <c r="E2638" s="54" t="s">
        <v>790</v>
      </c>
      <c r="F2638" s="54" t="s">
        <v>1</v>
      </c>
      <c r="G2638" s="54" t="s">
        <v>219</v>
      </c>
      <c r="H2638" s="55">
        <v>152000</v>
      </c>
      <c r="I2638" s="54" t="s">
        <v>804</v>
      </c>
      <c r="J2638" s="55">
        <v>152130</v>
      </c>
      <c r="K2638" s="55">
        <v>0</v>
      </c>
      <c r="L2638" s="54" t="s">
        <v>890</v>
      </c>
      <c r="M2638" s="54" t="s">
        <v>793</v>
      </c>
      <c r="N2638" s="55">
        <v>0</v>
      </c>
      <c r="O2638" s="55">
        <v>0</v>
      </c>
      <c r="P2638" s="55">
        <v>-24902777.780000001</v>
      </c>
      <c r="Q2638" s="55">
        <v>0</v>
      </c>
      <c r="R2638" s="55">
        <v>-24902777.780000001</v>
      </c>
      <c r="S2638" s="55">
        <v>0</v>
      </c>
      <c r="T2638" s="55">
        <v>0</v>
      </c>
      <c r="U2638" s="55">
        <v>0</v>
      </c>
      <c r="V2638" s="55">
        <v>-24902777.780000001</v>
      </c>
      <c r="W2638" s="55">
        <v>0</v>
      </c>
      <c r="X2638" s="55">
        <v>-24902777.780000001</v>
      </c>
      <c r="Y2638" s="55">
        <v>0</v>
      </c>
      <c r="Z2638" s="61">
        <f t="shared" si="141"/>
        <v>-2.4902777780000003</v>
      </c>
      <c r="AA2638" s="59" t="str">
        <f>HLOOKUP(F2638,'HY Financials'!$4:$4,1,0)</f>
        <v>HLCASH</v>
      </c>
    </row>
    <row r="2639" spans="1:28">
      <c r="A2639" s="60" t="str">
        <f>IFERROR(VLOOKUP(J2639,'TB mapping'!A:D,4,0),0)</f>
        <v>Ignore</v>
      </c>
      <c r="B2639" s="60" t="str">
        <f>IFERROR(VLOOKUP(J2639,'TB mapping'!A:C,3,0),0)</f>
        <v>Ignore</v>
      </c>
      <c r="C2639" s="60" t="str">
        <f t="shared" si="139"/>
        <v>HLCASHIgnore</v>
      </c>
      <c r="D2639" s="60" t="str">
        <f t="shared" si="140"/>
        <v>HLCASHIgnore</v>
      </c>
      <c r="E2639" s="54" t="s">
        <v>790</v>
      </c>
      <c r="F2639" s="54" t="s">
        <v>1</v>
      </c>
      <c r="G2639" s="54" t="s">
        <v>219</v>
      </c>
      <c r="H2639" s="55">
        <v>152000</v>
      </c>
      <c r="I2639" s="54" t="s">
        <v>804</v>
      </c>
      <c r="J2639" s="55">
        <v>152180</v>
      </c>
      <c r="K2639" s="55">
        <v>0</v>
      </c>
      <c r="L2639" s="54" t="s">
        <v>1039</v>
      </c>
      <c r="M2639" s="54" t="s">
        <v>793</v>
      </c>
      <c r="N2639" s="55">
        <v>-47446157</v>
      </c>
      <c r="O2639" s="55">
        <v>0</v>
      </c>
      <c r="P2639" s="55">
        <v>0</v>
      </c>
      <c r="Q2639" s="55">
        <v>19048589</v>
      </c>
      <c r="R2639" s="55">
        <v>-28397568</v>
      </c>
      <c r="S2639" s="55">
        <v>0</v>
      </c>
      <c r="T2639" s="55">
        <v>-47446157</v>
      </c>
      <c r="U2639" s="55">
        <v>0</v>
      </c>
      <c r="V2639" s="55">
        <v>0</v>
      </c>
      <c r="W2639" s="55">
        <v>19048589</v>
      </c>
      <c r="X2639" s="55">
        <v>-28397568</v>
      </c>
      <c r="Y2639" s="55">
        <v>0</v>
      </c>
      <c r="Z2639" s="61">
        <f t="shared" si="141"/>
        <v>1.9048589</v>
      </c>
      <c r="AA2639" s="59" t="str">
        <f>HLOOKUP(F2639,'HY Financials'!$4:$4,1,0)</f>
        <v>HLCASH</v>
      </c>
    </row>
    <row r="2640" spans="1:28">
      <c r="A2640" s="60" t="str">
        <f>IFERROR(VLOOKUP(J2640,'TB mapping'!A:D,4,0),0)</f>
        <v>Ignore</v>
      </c>
      <c r="B2640" s="60" t="str">
        <f>IFERROR(VLOOKUP(J2640,'TB mapping'!A:C,3,0),0)</f>
        <v>Ignore</v>
      </c>
      <c r="C2640" s="60" t="str">
        <f t="shared" si="139"/>
        <v>HLCASHIgnore</v>
      </c>
      <c r="D2640" s="60" t="str">
        <f t="shared" si="140"/>
        <v>HLCASHIgnore</v>
      </c>
      <c r="E2640" s="54" t="s">
        <v>790</v>
      </c>
      <c r="F2640" s="54" t="s">
        <v>1</v>
      </c>
      <c r="G2640" s="54" t="s">
        <v>219</v>
      </c>
      <c r="H2640" s="55">
        <v>152000</v>
      </c>
      <c r="I2640" s="54" t="s">
        <v>804</v>
      </c>
      <c r="J2640" s="55">
        <v>152181</v>
      </c>
      <c r="K2640" s="55">
        <v>0</v>
      </c>
      <c r="L2640" s="54" t="s">
        <v>870</v>
      </c>
      <c r="M2640" s="54" t="s">
        <v>793</v>
      </c>
      <c r="N2640" s="55">
        <v>0</v>
      </c>
      <c r="O2640" s="55">
        <v>0</v>
      </c>
      <c r="P2640" s="55">
        <v>-12060994.33</v>
      </c>
      <c r="Q2640" s="55">
        <v>0</v>
      </c>
      <c r="R2640" s="55">
        <v>-12060994.33</v>
      </c>
      <c r="S2640" s="55">
        <v>0</v>
      </c>
      <c r="T2640" s="55">
        <v>0</v>
      </c>
      <c r="U2640" s="55">
        <v>0</v>
      </c>
      <c r="V2640" s="55">
        <v>-12060994.33</v>
      </c>
      <c r="W2640" s="55">
        <v>0</v>
      </c>
      <c r="X2640" s="55">
        <v>-12060994.33</v>
      </c>
      <c r="Y2640" s="55">
        <v>0</v>
      </c>
      <c r="Z2640" s="61">
        <f t="shared" si="141"/>
        <v>-1.2060994330000001</v>
      </c>
      <c r="AA2640" s="59" t="str">
        <f>HLOOKUP(F2640,'HY Financials'!$4:$4,1,0)</f>
        <v>HLCASH</v>
      </c>
    </row>
    <row r="2641" spans="1:28">
      <c r="A2641" s="60" t="str">
        <f>IFERROR(VLOOKUP(J2641,'TB mapping'!A:D,4,0),0)</f>
        <v>Ignore</v>
      </c>
      <c r="B2641" s="60" t="str">
        <f>IFERROR(VLOOKUP(J2641,'TB mapping'!A:C,3,0),0)</f>
        <v>Ignore</v>
      </c>
      <c r="C2641" s="60" t="str">
        <f t="shared" si="139"/>
        <v>HLCASHIgnore</v>
      </c>
      <c r="D2641" s="60" t="str">
        <f t="shared" si="140"/>
        <v>HLCASHIgnore</v>
      </c>
      <c r="E2641" s="54" t="s">
        <v>790</v>
      </c>
      <c r="F2641" s="54" t="s">
        <v>1</v>
      </c>
      <c r="G2641" s="54" t="s">
        <v>219</v>
      </c>
      <c r="H2641" s="55">
        <v>152000</v>
      </c>
      <c r="I2641" s="54" t="s">
        <v>804</v>
      </c>
      <c r="J2641" s="55">
        <v>152228</v>
      </c>
      <c r="K2641" s="55">
        <v>0</v>
      </c>
      <c r="L2641" s="54" t="s">
        <v>806</v>
      </c>
      <c r="M2641" s="54" t="s">
        <v>793</v>
      </c>
      <c r="N2641" s="55">
        <v>0</v>
      </c>
      <c r="O2641" s="55">
        <v>2.31</v>
      </c>
      <c r="P2641" s="55">
        <v>0</v>
      </c>
      <c r="Q2641" s="55">
        <v>0</v>
      </c>
      <c r="R2641" s="55">
        <v>0</v>
      </c>
      <c r="S2641" s="55">
        <v>2.31</v>
      </c>
      <c r="T2641" s="55">
        <v>0</v>
      </c>
      <c r="U2641" s="55">
        <v>2.31</v>
      </c>
      <c r="V2641" s="55">
        <v>0</v>
      </c>
      <c r="W2641" s="55">
        <v>0</v>
      </c>
      <c r="X2641" s="55">
        <v>0</v>
      </c>
      <c r="Y2641" s="55">
        <v>2.31</v>
      </c>
      <c r="Z2641" s="61">
        <f t="shared" si="141"/>
        <v>0</v>
      </c>
      <c r="AA2641" s="59" t="str">
        <f>HLOOKUP(F2641,'HY Financials'!$4:$4,1,0)</f>
        <v>HLCASH</v>
      </c>
    </row>
    <row r="2642" spans="1:28">
      <c r="A2642" s="60">
        <f>IFERROR(VLOOKUP(J2642,'TB mapping'!A:D,4,0),0)</f>
        <v>0</v>
      </c>
      <c r="B2642" s="60">
        <f>IFERROR(VLOOKUP(J2642,'TB mapping'!A:C,3,0),0)</f>
        <v>0</v>
      </c>
      <c r="C2642" s="60" t="str">
        <f t="shared" si="139"/>
        <v>HLCASH0</v>
      </c>
      <c r="D2642" s="60" t="str">
        <f t="shared" si="140"/>
        <v>HLCASH0</v>
      </c>
      <c r="E2642" s="54" t="s">
        <v>790</v>
      </c>
      <c r="F2642" s="54" t="s">
        <v>1</v>
      </c>
      <c r="G2642" s="54" t="s">
        <v>219</v>
      </c>
      <c r="H2642" s="55">
        <v>152000</v>
      </c>
      <c r="I2642" s="54" t="s">
        <v>804</v>
      </c>
      <c r="J2642" s="55">
        <v>152230</v>
      </c>
      <c r="K2642" s="55">
        <v>0</v>
      </c>
      <c r="L2642" s="54" t="s">
        <v>1804</v>
      </c>
      <c r="M2642" s="54" t="s">
        <v>793</v>
      </c>
      <c r="N2642" s="55">
        <v>-23258.639999999999</v>
      </c>
      <c r="O2642" s="55">
        <v>0</v>
      </c>
      <c r="P2642" s="55">
        <v>0</v>
      </c>
      <c r="Q2642" s="55">
        <v>23258.639999999999</v>
      </c>
      <c r="R2642" s="55">
        <v>0</v>
      </c>
      <c r="S2642" s="55">
        <v>0</v>
      </c>
      <c r="T2642" s="55">
        <v>-23258.639999999999</v>
      </c>
      <c r="U2642" s="55">
        <v>0</v>
      </c>
      <c r="V2642" s="55">
        <v>0</v>
      </c>
      <c r="W2642" s="55">
        <v>23258.639999999999</v>
      </c>
      <c r="X2642" s="55">
        <v>0</v>
      </c>
      <c r="Y2642" s="55">
        <v>0</v>
      </c>
      <c r="Z2642" s="61">
        <f t="shared" si="141"/>
        <v>2.325864E-3</v>
      </c>
      <c r="AA2642" s="59" t="str">
        <f>HLOOKUP(F2642,'HY Financials'!$4:$4,1,0)</f>
        <v>HLCASH</v>
      </c>
      <c r="AB2642" s="277">
        <f>Z2642*10^7</f>
        <v>23258.639999999999</v>
      </c>
    </row>
    <row r="2643" spans="1:28">
      <c r="A2643" s="60" t="str">
        <f>IFERROR(VLOOKUP(J2643,'TB mapping'!A:D,4,0),0)</f>
        <v>Ignore</v>
      </c>
      <c r="B2643" s="60" t="str">
        <f>IFERROR(VLOOKUP(J2643,'TB mapping'!A:C,3,0),0)</f>
        <v>Ignore</v>
      </c>
      <c r="C2643" s="60" t="str">
        <f t="shared" si="139"/>
        <v>HLCASHIgnore</v>
      </c>
      <c r="D2643" s="60" t="str">
        <f t="shared" si="140"/>
        <v>HLCASHIgnore</v>
      </c>
      <c r="E2643" s="54" t="s">
        <v>790</v>
      </c>
      <c r="F2643" s="54" t="s">
        <v>1</v>
      </c>
      <c r="G2643" s="54" t="s">
        <v>219</v>
      </c>
      <c r="H2643" s="55">
        <v>152000</v>
      </c>
      <c r="I2643" s="54" t="s">
        <v>804</v>
      </c>
      <c r="J2643" s="55">
        <v>152247</v>
      </c>
      <c r="K2643" s="55">
        <v>0</v>
      </c>
      <c r="L2643" s="54" t="s">
        <v>1345</v>
      </c>
      <c r="M2643" s="54" t="s">
        <v>793</v>
      </c>
      <c r="N2643" s="55">
        <v>-22001.360000000001</v>
      </c>
      <c r="O2643" s="55">
        <v>0</v>
      </c>
      <c r="P2643" s="55">
        <v>0</v>
      </c>
      <c r="Q2643" s="55">
        <v>907.63</v>
      </c>
      <c r="R2643" s="55">
        <v>-21093.73</v>
      </c>
      <c r="S2643" s="55">
        <v>0</v>
      </c>
      <c r="T2643" s="55">
        <v>-22001.360000000001</v>
      </c>
      <c r="U2643" s="55">
        <v>0</v>
      </c>
      <c r="V2643" s="55">
        <v>0</v>
      </c>
      <c r="W2643" s="55">
        <v>907.63</v>
      </c>
      <c r="X2643" s="55">
        <v>-21093.73</v>
      </c>
      <c r="Y2643" s="55">
        <v>0</v>
      </c>
      <c r="Z2643" s="61">
        <f t="shared" si="141"/>
        <v>9.0762999999999998E-5</v>
      </c>
      <c r="AA2643" s="59" t="str">
        <f>HLOOKUP(F2643,'HY Financials'!$4:$4,1,0)</f>
        <v>HLCASH</v>
      </c>
    </row>
    <row r="2644" spans="1:28">
      <c r="A2644" s="60" t="str">
        <f>IFERROR(VLOOKUP(J2644,'TB mapping'!A:D,4,0),0)</f>
        <v>Ignore</v>
      </c>
      <c r="B2644" s="60" t="str">
        <f>IFERROR(VLOOKUP(J2644,'TB mapping'!A:C,3,0),0)</f>
        <v>Ignore</v>
      </c>
      <c r="C2644" s="60" t="str">
        <f t="shared" si="139"/>
        <v>HLCASHIgnore</v>
      </c>
      <c r="D2644" s="60" t="str">
        <f t="shared" si="140"/>
        <v>HLCASHIgnore</v>
      </c>
      <c r="E2644" s="54" t="s">
        <v>790</v>
      </c>
      <c r="F2644" s="54" t="s">
        <v>1</v>
      </c>
      <c r="G2644" s="54" t="s">
        <v>219</v>
      </c>
      <c r="H2644" s="55">
        <v>152000</v>
      </c>
      <c r="I2644" s="54" t="s">
        <v>804</v>
      </c>
      <c r="J2644" s="55">
        <v>153001</v>
      </c>
      <c r="K2644" s="55">
        <v>0</v>
      </c>
      <c r="L2644" s="54" t="s">
        <v>1139</v>
      </c>
      <c r="M2644" s="54" t="s">
        <v>793</v>
      </c>
      <c r="N2644" s="55">
        <v>-52386118.649999999</v>
      </c>
      <c r="O2644" s="55">
        <v>0</v>
      </c>
      <c r="P2644" s="55">
        <v>0</v>
      </c>
      <c r="Q2644" s="55">
        <v>48675113.670000002</v>
      </c>
      <c r="R2644" s="55">
        <v>-3711004.98</v>
      </c>
      <c r="S2644" s="55">
        <v>0</v>
      </c>
      <c r="T2644" s="55">
        <v>-52386118.649999999</v>
      </c>
      <c r="U2644" s="55">
        <v>0</v>
      </c>
      <c r="V2644" s="55">
        <v>0</v>
      </c>
      <c r="W2644" s="55">
        <v>48675113.670000002</v>
      </c>
      <c r="X2644" s="55">
        <v>-3711004.98</v>
      </c>
      <c r="Y2644" s="55">
        <v>0</v>
      </c>
      <c r="Z2644" s="61">
        <f t="shared" si="141"/>
        <v>4.8675113670000005</v>
      </c>
      <c r="AA2644" s="59" t="str">
        <f>HLOOKUP(F2644,'HY Financials'!$4:$4,1,0)</f>
        <v>HLCASH</v>
      </c>
    </row>
    <row r="2645" spans="1:28">
      <c r="A2645" s="60" t="str">
        <f>IFERROR(VLOOKUP(J2645,'TB mapping'!A:D,4,0),0)</f>
        <v>Ignore</v>
      </c>
      <c r="B2645" s="60" t="str">
        <f>IFERROR(VLOOKUP(J2645,'TB mapping'!A:C,3,0),0)</f>
        <v>Ignore</v>
      </c>
      <c r="C2645" s="60" t="str">
        <f t="shared" si="139"/>
        <v>HLCASHIgnore</v>
      </c>
      <c r="D2645" s="60" t="str">
        <f t="shared" si="140"/>
        <v>HLCASHIgnore</v>
      </c>
      <c r="E2645" s="54" t="s">
        <v>790</v>
      </c>
      <c r="F2645" s="54" t="s">
        <v>1</v>
      </c>
      <c r="G2645" s="54" t="s">
        <v>219</v>
      </c>
      <c r="H2645" s="55">
        <v>160000</v>
      </c>
      <c r="I2645" s="54" t="s">
        <v>807</v>
      </c>
      <c r="J2645" s="55">
        <v>162110</v>
      </c>
      <c r="K2645" s="55">
        <v>0</v>
      </c>
      <c r="L2645" s="54" t="s">
        <v>1255</v>
      </c>
      <c r="M2645" s="54" t="s">
        <v>793</v>
      </c>
      <c r="N2645" s="55">
        <v>0</v>
      </c>
      <c r="O2645" s="55">
        <v>1901922</v>
      </c>
      <c r="P2645" s="55">
        <v>-2031717</v>
      </c>
      <c r="Q2645" s="55">
        <v>0</v>
      </c>
      <c r="R2645" s="55">
        <v>-129795</v>
      </c>
      <c r="S2645" s="55">
        <v>0</v>
      </c>
      <c r="T2645" s="55">
        <v>0</v>
      </c>
      <c r="U2645" s="55">
        <v>1901922</v>
      </c>
      <c r="V2645" s="55">
        <v>-2031717</v>
      </c>
      <c r="W2645" s="55">
        <v>0</v>
      </c>
      <c r="X2645" s="55">
        <v>-129795</v>
      </c>
      <c r="Y2645" s="55">
        <v>0</v>
      </c>
      <c r="Z2645" s="61">
        <f t="shared" si="141"/>
        <v>-0.20317170000000001</v>
      </c>
      <c r="AA2645" s="59" t="str">
        <f>HLOOKUP(F2645,'HY Financials'!$4:$4,1,0)</f>
        <v>HLCASH</v>
      </c>
    </row>
    <row r="2646" spans="1:28">
      <c r="A2646" s="60" t="str">
        <f>IFERROR(VLOOKUP(J2646,'TB mapping'!A:D,4,0),0)</f>
        <v>Ignore</v>
      </c>
      <c r="B2646" s="60" t="str">
        <f>IFERROR(VLOOKUP(J2646,'TB mapping'!A:C,3,0),0)</f>
        <v>Ignore</v>
      </c>
      <c r="C2646" s="60" t="str">
        <f t="shared" si="139"/>
        <v>HLCASHIgnore</v>
      </c>
      <c r="D2646" s="60" t="str">
        <f t="shared" si="140"/>
        <v>HLCASHIgnore</v>
      </c>
      <c r="E2646" s="54" t="s">
        <v>790</v>
      </c>
      <c r="F2646" s="54" t="s">
        <v>1</v>
      </c>
      <c r="G2646" s="54" t="s">
        <v>219</v>
      </c>
      <c r="H2646" s="55">
        <v>160000</v>
      </c>
      <c r="I2646" s="54" t="s">
        <v>807</v>
      </c>
      <c r="J2646" s="55">
        <v>162120</v>
      </c>
      <c r="K2646" s="55">
        <v>0</v>
      </c>
      <c r="L2646" s="54" t="s">
        <v>808</v>
      </c>
      <c r="M2646" s="54" t="s">
        <v>793</v>
      </c>
      <c r="N2646" s="55">
        <v>0</v>
      </c>
      <c r="O2646" s="55">
        <v>330773</v>
      </c>
      <c r="P2646" s="55">
        <v>0</v>
      </c>
      <c r="Q2646" s="55">
        <v>686531</v>
      </c>
      <c r="R2646" s="55">
        <v>0</v>
      </c>
      <c r="S2646" s="55">
        <v>1017304</v>
      </c>
      <c r="T2646" s="55">
        <v>0</v>
      </c>
      <c r="U2646" s="55">
        <v>330773</v>
      </c>
      <c r="V2646" s="55">
        <v>0</v>
      </c>
      <c r="W2646" s="55">
        <v>686531</v>
      </c>
      <c r="X2646" s="55">
        <v>0</v>
      </c>
      <c r="Y2646" s="55">
        <v>1017304</v>
      </c>
      <c r="Z2646" s="61">
        <f t="shared" si="141"/>
        <v>6.8653099999999995E-2</v>
      </c>
      <c r="AA2646" s="59" t="str">
        <f>HLOOKUP(F2646,'HY Financials'!$4:$4,1,0)</f>
        <v>HLCASH</v>
      </c>
    </row>
    <row r="2647" spans="1:28">
      <c r="A2647" s="60" t="str">
        <f>IFERROR(VLOOKUP(J2647,'TB mapping'!A:D,4,0),0)</f>
        <v>Ignore</v>
      </c>
      <c r="B2647" s="60" t="str">
        <f>IFERROR(VLOOKUP(J2647,'TB mapping'!A:C,3,0),0)</f>
        <v>Ignore</v>
      </c>
      <c r="C2647" s="60" t="str">
        <f t="shared" si="139"/>
        <v>HLCASHIgnore</v>
      </c>
      <c r="D2647" s="60" t="str">
        <f t="shared" si="140"/>
        <v>HLCASHIgnore</v>
      </c>
      <c r="E2647" s="54" t="s">
        <v>790</v>
      </c>
      <c r="F2647" s="54" t="s">
        <v>1</v>
      </c>
      <c r="G2647" s="54" t="s">
        <v>219</v>
      </c>
      <c r="H2647" s="55">
        <v>160000</v>
      </c>
      <c r="I2647" s="54" t="s">
        <v>807</v>
      </c>
      <c r="J2647" s="55">
        <v>162130</v>
      </c>
      <c r="K2647" s="55">
        <v>0</v>
      </c>
      <c r="L2647" s="54" t="s">
        <v>892</v>
      </c>
      <c r="M2647" s="54" t="s">
        <v>793</v>
      </c>
      <c r="N2647" s="55">
        <v>0</v>
      </c>
      <c r="O2647" s="55">
        <v>0</v>
      </c>
      <c r="P2647" s="55">
        <v>0</v>
      </c>
      <c r="Q2647" s="55">
        <v>913900</v>
      </c>
      <c r="R2647" s="55">
        <v>0</v>
      </c>
      <c r="S2647" s="55">
        <v>913900</v>
      </c>
      <c r="T2647" s="55">
        <v>0</v>
      </c>
      <c r="U2647" s="55">
        <v>0</v>
      </c>
      <c r="V2647" s="55">
        <v>0</v>
      </c>
      <c r="W2647" s="55">
        <v>913900</v>
      </c>
      <c r="X2647" s="55">
        <v>0</v>
      </c>
      <c r="Y2647" s="55">
        <v>913900</v>
      </c>
      <c r="Z2647" s="61">
        <f t="shared" si="141"/>
        <v>9.1389999999999999E-2</v>
      </c>
      <c r="AA2647" s="59" t="str">
        <f>HLOOKUP(F2647,'HY Financials'!$4:$4,1,0)</f>
        <v>HLCASH</v>
      </c>
    </row>
    <row r="2648" spans="1:28">
      <c r="A2648" s="60" t="str">
        <f>IFERROR(VLOOKUP(J2648,'TB mapping'!A:D,4,0),0)</f>
        <v>Ignore</v>
      </c>
      <c r="B2648" s="60" t="str">
        <f>IFERROR(VLOOKUP(J2648,'TB mapping'!A:C,3,0),0)</f>
        <v>Ignore</v>
      </c>
      <c r="C2648" s="60" t="str">
        <f t="shared" si="139"/>
        <v>HLCASHIgnore</v>
      </c>
      <c r="D2648" s="60" t="str">
        <f t="shared" si="140"/>
        <v>HLCASHIgnore</v>
      </c>
      <c r="E2648" s="54" t="s">
        <v>790</v>
      </c>
      <c r="F2648" s="54" t="s">
        <v>1</v>
      </c>
      <c r="G2648" s="54" t="s">
        <v>219</v>
      </c>
      <c r="H2648" s="55">
        <v>160000</v>
      </c>
      <c r="I2648" s="54" t="s">
        <v>807</v>
      </c>
      <c r="J2648" s="55">
        <v>162180</v>
      </c>
      <c r="K2648" s="55">
        <v>0</v>
      </c>
      <c r="L2648" s="54" t="s">
        <v>1040</v>
      </c>
      <c r="M2648" s="54" t="s">
        <v>793</v>
      </c>
      <c r="N2648" s="55">
        <v>0</v>
      </c>
      <c r="O2648" s="55">
        <v>2982650</v>
      </c>
      <c r="P2648" s="55">
        <v>-4697605</v>
      </c>
      <c r="Q2648" s="55">
        <v>0</v>
      </c>
      <c r="R2648" s="55">
        <v>-1714955</v>
      </c>
      <c r="S2648" s="55">
        <v>0</v>
      </c>
      <c r="T2648" s="55">
        <v>0</v>
      </c>
      <c r="U2648" s="55">
        <v>2982650</v>
      </c>
      <c r="V2648" s="55">
        <v>-4697605</v>
      </c>
      <c r="W2648" s="55">
        <v>0</v>
      </c>
      <c r="X2648" s="55">
        <v>-1714955</v>
      </c>
      <c r="Y2648" s="55">
        <v>0</v>
      </c>
      <c r="Z2648" s="61">
        <f t="shared" si="141"/>
        <v>-0.46976050000000003</v>
      </c>
      <c r="AA2648" s="59" t="str">
        <f>HLOOKUP(F2648,'HY Financials'!$4:$4,1,0)</f>
        <v>HLCASH</v>
      </c>
    </row>
    <row r="2649" spans="1:28">
      <c r="A2649" s="60" t="str">
        <f>IFERROR(VLOOKUP(J2649,'TB mapping'!A:D,4,0),0)</f>
        <v>Ignore</v>
      </c>
      <c r="B2649" s="60" t="str">
        <f>IFERROR(VLOOKUP(J2649,'TB mapping'!A:C,3,0),0)</f>
        <v>Ignore</v>
      </c>
      <c r="C2649" s="60" t="str">
        <f t="shared" si="139"/>
        <v>HLCASHIgnore</v>
      </c>
      <c r="D2649" s="60" t="str">
        <f t="shared" si="140"/>
        <v>HLCASHIgnore</v>
      </c>
      <c r="E2649" s="54" t="s">
        <v>790</v>
      </c>
      <c r="F2649" s="54" t="s">
        <v>1</v>
      </c>
      <c r="G2649" s="54" t="s">
        <v>219</v>
      </c>
      <c r="H2649" s="55">
        <v>160000</v>
      </c>
      <c r="I2649" s="54" t="s">
        <v>807</v>
      </c>
      <c r="J2649" s="55">
        <v>162190</v>
      </c>
      <c r="K2649" s="55">
        <v>0</v>
      </c>
      <c r="L2649" s="54" t="s">
        <v>872</v>
      </c>
      <c r="M2649" s="54" t="s">
        <v>793</v>
      </c>
      <c r="N2649" s="55">
        <v>0</v>
      </c>
      <c r="O2649" s="55">
        <v>0</v>
      </c>
      <c r="P2649" s="55">
        <v>-1051530</v>
      </c>
      <c r="Q2649" s="55">
        <v>0</v>
      </c>
      <c r="R2649" s="55">
        <v>-1051530</v>
      </c>
      <c r="S2649" s="55">
        <v>0</v>
      </c>
      <c r="T2649" s="55">
        <v>0</v>
      </c>
      <c r="U2649" s="55">
        <v>0</v>
      </c>
      <c r="V2649" s="55">
        <v>-1051530</v>
      </c>
      <c r="W2649" s="55">
        <v>0</v>
      </c>
      <c r="X2649" s="55">
        <v>-1051530</v>
      </c>
      <c r="Y2649" s="55">
        <v>0</v>
      </c>
      <c r="Z2649" s="61">
        <f t="shared" si="141"/>
        <v>-0.105153</v>
      </c>
      <c r="AA2649" s="59" t="str">
        <f>HLOOKUP(F2649,'HY Financials'!$4:$4,1,0)</f>
        <v>HLCASH</v>
      </c>
    </row>
    <row r="2650" spans="1:28">
      <c r="A2650" s="60">
        <f>IFERROR(VLOOKUP(J2650,'TB mapping'!A:D,4,0),0)</f>
        <v>0</v>
      </c>
      <c r="B2650" s="60">
        <f>IFERROR(VLOOKUP(J2650,'TB mapping'!A:C,3,0),0)</f>
        <v>0</v>
      </c>
      <c r="C2650" s="60" t="str">
        <f t="shared" si="139"/>
        <v>HLCASH0</v>
      </c>
      <c r="D2650" s="60" t="str">
        <f t="shared" si="140"/>
        <v>HLCASH0</v>
      </c>
      <c r="E2650" s="54" t="s">
        <v>790</v>
      </c>
      <c r="F2650" s="54" t="s">
        <v>1</v>
      </c>
      <c r="G2650" s="54" t="s">
        <v>219</v>
      </c>
      <c r="H2650" s="55">
        <v>212000</v>
      </c>
      <c r="I2650" s="54" t="s">
        <v>809</v>
      </c>
      <c r="J2650" s="55">
        <v>210123</v>
      </c>
      <c r="K2650" s="55">
        <v>0</v>
      </c>
      <c r="L2650" s="54" t="s">
        <v>1805</v>
      </c>
      <c r="M2650" s="54" t="s">
        <v>793</v>
      </c>
      <c r="N2650" s="55">
        <v>0</v>
      </c>
      <c r="O2650" s="55">
        <v>837559.22</v>
      </c>
      <c r="P2650" s="55">
        <v>0</v>
      </c>
      <c r="Q2650" s="55">
        <v>176158.29</v>
      </c>
      <c r="R2650" s="55">
        <v>0</v>
      </c>
      <c r="S2650" s="55">
        <v>1013717.51</v>
      </c>
      <c r="T2650" s="55">
        <v>0</v>
      </c>
      <c r="U2650" s="55">
        <v>837559.22</v>
      </c>
      <c r="V2650" s="55">
        <v>0</v>
      </c>
      <c r="W2650" s="55">
        <v>176158.29</v>
      </c>
      <c r="X2650" s="55">
        <v>0</v>
      </c>
      <c r="Y2650" s="55">
        <v>1013717.51</v>
      </c>
      <c r="Z2650" s="61">
        <f t="shared" si="141"/>
        <v>1.7615829E-2</v>
      </c>
      <c r="AA2650" s="59" t="str">
        <f>HLOOKUP(F2650,'HY Financials'!$4:$4,1,0)</f>
        <v>HLCASH</v>
      </c>
    </row>
    <row r="2651" spans="1:28">
      <c r="A2651" s="60">
        <f>IFERROR(VLOOKUP(J2651,'TB mapping'!A:D,4,0),0)</f>
        <v>0</v>
      </c>
      <c r="B2651" s="60">
        <f>IFERROR(VLOOKUP(J2651,'TB mapping'!A:C,3,0),0)</f>
        <v>0</v>
      </c>
      <c r="C2651" s="60" t="str">
        <f t="shared" si="139"/>
        <v>HLCASH0</v>
      </c>
      <c r="D2651" s="60" t="str">
        <f t="shared" si="140"/>
        <v>HLCASH0</v>
      </c>
      <c r="E2651" s="54" t="s">
        <v>790</v>
      </c>
      <c r="F2651" s="54" t="s">
        <v>1</v>
      </c>
      <c r="G2651" s="54" t="s">
        <v>219</v>
      </c>
      <c r="H2651" s="55">
        <v>212000</v>
      </c>
      <c r="I2651" s="54" t="s">
        <v>809</v>
      </c>
      <c r="J2651" s="55">
        <v>210124</v>
      </c>
      <c r="K2651" s="55">
        <v>0</v>
      </c>
      <c r="L2651" s="54" t="s">
        <v>1806</v>
      </c>
      <c r="M2651" s="54" t="s">
        <v>793</v>
      </c>
      <c r="N2651" s="55">
        <v>0</v>
      </c>
      <c r="O2651" s="55">
        <v>288529</v>
      </c>
      <c r="P2651" s="55">
        <v>0</v>
      </c>
      <c r="Q2651" s="55">
        <v>50768</v>
      </c>
      <c r="R2651" s="55">
        <v>0</v>
      </c>
      <c r="S2651" s="55">
        <v>339297</v>
      </c>
      <c r="T2651" s="55">
        <v>0</v>
      </c>
      <c r="U2651" s="55">
        <v>288529</v>
      </c>
      <c r="V2651" s="55">
        <v>0</v>
      </c>
      <c r="W2651" s="55">
        <v>50768</v>
      </c>
      <c r="X2651" s="55">
        <v>0</v>
      </c>
      <c r="Y2651" s="55">
        <v>339297</v>
      </c>
      <c r="Z2651" s="61">
        <f t="shared" si="141"/>
        <v>5.0768000000000002E-3</v>
      </c>
      <c r="AA2651" s="59" t="str">
        <f>HLOOKUP(F2651,'HY Financials'!$4:$4,1,0)</f>
        <v>HLCASH</v>
      </c>
    </row>
    <row r="2652" spans="1:28">
      <c r="A2652" s="60" t="str">
        <f>IFERROR(VLOOKUP(J2652,'TB mapping'!A:D,4,0),0)</f>
        <v>Ignore</v>
      </c>
      <c r="B2652" s="60" t="str">
        <f>IFERROR(VLOOKUP(J2652,'TB mapping'!A:C,3,0),0)</f>
        <v>Ignore</v>
      </c>
      <c r="C2652" s="60" t="str">
        <f t="shared" si="139"/>
        <v>HLCASHIgnore</v>
      </c>
      <c r="D2652" s="60" t="str">
        <f t="shared" si="140"/>
        <v>HLCASHIgnore</v>
      </c>
      <c r="E2652" s="54" t="s">
        <v>790</v>
      </c>
      <c r="F2652" s="54" t="s">
        <v>1</v>
      </c>
      <c r="G2652" s="54" t="s">
        <v>219</v>
      </c>
      <c r="H2652" s="55">
        <v>212000</v>
      </c>
      <c r="I2652" s="54" t="s">
        <v>809</v>
      </c>
      <c r="J2652" s="55">
        <v>211103</v>
      </c>
      <c r="K2652" s="55">
        <v>0</v>
      </c>
      <c r="L2652" s="54" t="s">
        <v>894</v>
      </c>
      <c r="M2652" s="54" t="s">
        <v>793</v>
      </c>
      <c r="N2652" s="55">
        <v>0</v>
      </c>
      <c r="O2652" s="55">
        <v>127250.46</v>
      </c>
      <c r="P2652" s="55">
        <v>0</v>
      </c>
      <c r="Q2652" s="55">
        <v>0</v>
      </c>
      <c r="R2652" s="55">
        <v>0</v>
      </c>
      <c r="S2652" s="55">
        <v>127250.46</v>
      </c>
      <c r="T2652" s="55">
        <v>0</v>
      </c>
      <c r="U2652" s="55">
        <v>127250.46</v>
      </c>
      <c r="V2652" s="55">
        <v>0</v>
      </c>
      <c r="W2652" s="55">
        <v>0</v>
      </c>
      <c r="X2652" s="55">
        <v>0</v>
      </c>
      <c r="Y2652" s="55">
        <v>127250.46</v>
      </c>
      <c r="Z2652" s="61">
        <f t="shared" si="141"/>
        <v>0</v>
      </c>
      <c r="AA2652" s="59" t="str">
        <f>HLOOKUP(F2652,'HY Financials'!$4:$4,1,0)</f>
        <v>HLCASH</v>
      </c>
    </row>
    <row r="2653" spans="1:28">
      <c r="A2653" s="60" t="str">
        <f>IFERROR(VLOOKUP(J2653,'TB mapping'!A:D,4,0),0)</f>
        <v>Ignore</v>
      </c>
      <c r="B2653" s="60" t="str">
        <f>IFERROR(VLOOKUP(J2653,'TB mapping'!A:C,3,0),0)</f>
        <v>Ignore</v>
      </c>
      <c r="C2653" s="60" t="str">
        <f t="shared" si="139"/>
        <v>HLCASHIgnore</v>
      </c>
      <c r="D2653" s="60" t="str">
        <f t="shared" si="140"/>
        <v>HLCASHIgnore</v>
      </c>
      <c r="E2653" s="54" t="s">
        <v>790</v>
      </c>
      <c r="F2653" s="54" t="s">
        <v>1</v>
      </c>
      <c r="G2653" s="54" t="s">
        <v>219</v>
      </c>
      <c r="H2653" s="55">
        <v>212000</v>
      </c>
      <c r="I2653" s="54" t="s">
        <v>809</v>
      </c>
      <c r="J2653" s="55">
        <v>212100</v>
      </c>
      <c r="K2653" s="55">
        <v>0</v>
      </c>
      <c r="L2653" s="54" t="s">
        <v>895</v>
      </c>
      <c r="M2653" s="54" t="s">
        <v>793</v>
      </c>
      <c r="N2653" s="55">
        <v>0</v>
      </c>
      <c r="O2653" s="55">
        <v>95991.8</v>
      </c>
      <c r="P2653" s="55">
        <v>0</v>
      </c>
      <c r="Q2653" s="55">
        <v>55154.94</v>
      </c>
      <c r="R2653" s="55">
        <v>0</v>
      </c>
      <c r="S2653" s="55">
        <v>151146.74</v>
      </c>
      <c r="T2653" s="55">
        <v>0</v>
      </c>
      <c r="U2653" s="55">
        <v>95991.8</v>
      </c>
      <c r="V2653" s="55">
        <v>0</v>
      </c>
      <c r="W2653" s="55">
        <v>55154.94</v>
      </c>
      <c r="X2653" s="55">
        <v>0</v>
      </c>
      <c r="Y2653" s="55">
        <v>151146.74</v>
      </c>
      <c r="Z2653" s="61">
        <f t="shared" si="141"/>
        <v>5.5154940000000001E-3</v>
      </c>
      <c r="AA2653" s="59" t="str">
        <f>HLOOKUP(F2653,'HY Financials'!$4:$4,1,0)</f>
        <v>HLCASH</v>
      </c>
    </row>
    <row r="2654" spans="1:28">
      <c r="A2654" s="60" t="str">
        <f>IFERROR(VLOOKUP(J2654,'TB mapping'!A:D,4,0),0)</f>
        <v>Ignore</v>
      </c>
      <c r="B2654" s="60" t="str">
        <f>IFERROR(VLOOKUP(J2654,'TB mapping'!A:C,3,0),0)</f>
        <v>Ignore</v>
      </c>
      <c r="C2654" s="60" t="str">
        <f t="shared" si="139"/>
        <v>HLCASHIgnore</v>
      </c>
      <c r="D2654" s="60" t="str">
        <f t="shared" si="140"/>
        <v>HLCASHIgnore</v>
      </c>
      <c r="E2654" s="54" t="s">
        <v>790</v>
      </c>
      <c r="F2654" s="54" t="s">
        <v>1</v>
      </c>
      <c r="G2654" s="54" t="s">
        <v>219</v>
      </c>
      <c r="H2654" s="55">
        <v>212000</v>
      </c>
      <c r="I2654" s="54" t="s">
        <v>809</v>
      </c>
      <c r="J2654" s="55">
        <v>212101</v>
      </c>
      <c r="K2654" s="55">
        <v>0</v>
      </c>
      <c r="L2654" s="54" t="s">
        <v>810</v>
      </c>
      <c r="M2654" s="54" t="s">
        <v>793</v>
      </c>
      <c r="N2654" s="55">
        <v>0</v>
      </c>
      <c r="O2654" s="55">
        <v>173692.4</v>
      </c>
      <c r="P2654" s="55">
        <v>0</v>
      </c>
      <c r="Q2654" s="55">
        <v>139370.94</v>
      </c>
      <c r="R2654" s="55">
        <v>0</v>
      </c>
      <c r="S2654" s="55">
        <v>313063.34000000003</v>
      </c>
      <c r="T2654" s="55">
        <v>0</v>
      </c>
      <c r="U2654" s="55">
        <v>173692.4</v>
      </c>
      <c r="V2654" s="55">
        <v>0</v>
      </c>
      <c r="W2654" s="55">
        <v>139370.94</v>
      </c>
      <c r="X2654" s="55">
        <v>0</v>
      </c>
      <c r="Y2654" s="55">
        <v>313063.34000000003</v>
      </c>
      <c r="Z2654" s="61">
        <f t="shared" si="141"/>
        <v>1.3937094000000001E-2</v>
      </c>
      <c r="AA2654" s="59" t="str">
        <f>HLOOKUP(F2654,'HY Financials'!$4:$4,1,0)</f>
        <v>HLCASH</v>
      </c>
    </row>
    <row r="2655" spans="1:28">
      <c r="A2655" s="60" t="str">
        <f>IFERROR(VLOOKUP(J2655,'TB mapping'!A:D,4,0),0)</f>
        <v>Ignore</v>
      </c>
      <c r="B2655" s="60" t="str">
        <f>IFERROR(VLOOKUP(J2655,'TB mapping'!A:C,3,0),0)</f>
        <v>Ignore</v>
      </c>
      <c r="C2655" s="60" t="str">
        <f t="shared" si="139"/>
        <v>HLCASHIgnore</v>
      </c>
      <c r="D2655" s="60" t="str">
        <f t="shared" si="140"/>
        <v>HLCASHIgnore</v>
      </c>
      <c r="E2655" s="54" t="s">
        <v>790</v>
      </c>
      <c r="F2655" s="54" t="s">
        <v>1</v>
      </c>
      <c r="G2655" s="54" t="s">
        <v>219</v>
      </c>
      <c r="H2655" s="55">
        <v>212000</v>
      </c>
      <c r="I2655" s="54" t="s">
        <v>809</v>
      </c>
      <c r="J2655" s="55">
        <v>212112</v>
      </c>
      <c r="K2655" s="55">
        <v>0</v>
      </c>
      <c r="L2655" s="54" t="s">
        <v>1071</v>
      </c>
      <c r="M2655" s="54" t="s">
        <v>793</v>
      </c>
      <c r="N2655" s="55">
        <v>0</v>
      </c>
      <c r="O2655" s="55">
        <v>106.48</v>
      </c>
      <c r="P2655" s="55">
        <v>0</v>
      </c>
      <c r="Q2655" s="55">
        <v>4641.63</v>
      </c>
      <c r="R2655" s="55">
        <v>0</v>
      </c>
      <c r="S2655" s="55">
        <v>4748.1099999999997</v>
      </c>
      <c r="T2655" s="55">
        <v>0</v>
      </c>
      <c r="U2655" s="55">
        <v>106.48</v>
      </c>
      <c r="V2655" s="55">
        <v>0</v>
      </c>
      <c r="W2655" s="55">
        <v>4641.63</v>
      </c>
      <c r="X2655" s="55">
        <v>0</v>
      </c>
      <c r="Y2655" s="55">
        <v>4748.1099999999997</v>
      </c>
      <c r="Z2655" s="61">
        <f t="shared" si="141"/>
        <v>4.6416300000000002E-4</v>
      </c>
      <c r="AA2655" s="59" t="str">
        <f>HLOOKUP(F2655,'HY Financials'!$4:$4,1,0)</f>
        <v>HLCASH</v>
      </c>
    </row>
    <row r="2656" spans="1:28">
      <c r="A2656" s="60" t="str">
        <f>IFERROR(VLOOKUP(J2656,'TB mapping'!A:D,4,0),0)</f>
        <v>Ignore</v>
      </c>
      <c r="B2656" s="60" t="str">
        <f>IFERROR(VLOOKUP(J2656,'TB mapping'!A:C,3,0),0)</f>
        <v>Ignore</v>
      </c>
      <c r="C2656" s="60" t="str">
        <f t="shared" si="139"/>
        <v>HLCASHIgnore</v>
      </c>
      <c r="D2656" s="60" t="str">
        <f t="shared" si="140"/>
        <v>HLCASHIgnore</v>
      </c>
      <c r="E2656" s="54" t="s">
        <v>790</v>
      </c>
      <c r="F2656" s="54" t="s">
        <v>1</v>
      </c>
      <c r="G2656" s="54" t="s">
        <v>219</v>
      </c>
      <c r="H2656" s="55">
        <v>212000</v>
      </c>
      <c r="I2656" s="54" t="s">
        <v>809</v>
      </c>
      <c r="J2656" s="55">
        <v>212113</v>
      </c>
      <c r="K2656" s="55">
        <v>0</v>
      </c>
      <c r="L2656" s="54" t="s">
        <v>1061</v>
      </c>
      <c r="M2656" s="54" t="s">
        <v>793</v>
      </c>
      <c r="N2656" s="55">
        <v>0</v>
      </c>
      <c r="O2656" s="55">
        <v>106.48</v>
      </c>
      <c r="P2656" s="55">
        <v>0</v>
      </c>
      <c r="Q2656" s="55">
        <v>4641.63</v>
      </c>
      <c r="R2656" s="55">
        <v>0</v>
      </c>
      <c r="S2656" s="55">
        <v>4748.1099999999997</v>
      </c>
      <c r="T2656" s="55">
        <v>0</v>
      </c>
      <c r="U2656" s="55">
        <v>106.48</v>
      </c>
      <c r="V2656" s="55">
        <v>0</v>
      </c>
      <c r="W2656" s="55">
        <v>4641.63</v>
      </c>
      <c r="X2656" s="55">
        <v>0</v>
      </c>
      <c r="Y2656" s="55">
        <v>4748.1099999999997</v>
      </c>
      <c r="Z2656" s="61">
        <f t="shared" si="141"/>
        <v>4.6416300000000002E-4</v>
      </c>
      <c r="AA2656" s="59" t="str">
        <f>HLOOKUP(F2656,'HY Financials'!$4:$4,1,0)</f>
        <v>HLCASH</v>
      </c>
    </row>
    <row r="2657" spans="1:27">
      <c r="A2657" s="60" t="str">
        <f>IFERROR(VLOOKUP(J2657,'TB mapping'!A:D,4,0),0)</f>
        <v>Ignore</v>
      </c>
      <c r="B2657" s="60" t="str">
        <f>IFERROR(VLOOKUP(J2657,'TB mapping'!A:C,3,0),0)</f>
        <v>Ignore</v>
      </c>
      <c r="C2657" s="60" t="str">
        <f t="shared" si="139"/>
        <v>HLCASHIgnore</v>
      </c>
      <c r="D2657" s="60" t="str">
        <f t="shared" si="140"/>
        <v>HLCASHIgnore</v>
      </c>
      <c r="E2657" s="54" t="s">
        <v>790</v>
      </c>
      <c r="F2657" s="54" t="s">
        <v>1</v>
      </c>
      <c r="G2657" s="54" t="s">
        <v>219</v>
      </c>
      <c r="H2657" s="55">
        <v>212000</v>
      </c>
      <c r="I2657" s="54" t="s">
        <v>809</v>
      </c>
      <c r="J2657" s="55">
        <v>212114</v>
      </c>
      <c r="K2657" s="55">
        <v>0</v>
      </c>
      <c r="L2657" s="54" t="s">
        <v>1062</v>
      </c>
      <c r="M2657" s="54" t="s">
        <v>793</v>
      </c>
      <c r="N2657" s="55">
        <v>0</v>
      </c>
      <c r="O2657" s="55">
        <v>586.49</v>
      </c>
      <c r="P2657" s="55">
        <v>0</v>
      </c>
      <c r="Q2657" s="55">
        <v>1295.73</v>
      </c>
      <c r="R2657" s="55">
        <v>0</v>
      </c>
      <c r="S2657" s="55">
        <v>1882.22</v>
      </c>
      <c r="T2657" s="55">
        <v>0</v>
      </c>
      <c r="U2657" s="55">
        <v>586.49</v>
      </c>
      <c r="V2657" s="55">
        <v>0</v>
      </c>
      <c r="W2657" s="55">
        <v>1295.73</v>
      </c>
      <c r="X2657" s="55">
        <v>0</v>
      </c>
      <c r="Y2657" s="55">
        <v>1882.22</v>
      </c>
      <c r="Z2657" s="61">
        <f t="shared" si="141"/>
        <v>1.2957300000000001E-4</v>
      </c>
      <c r="AA2657" s="59" t="str">
        <f>HLOOKUP(F2657,'HY Financials'!$4:$4,1,0)</f>
        <v>HLCASH</v>
      </c>
    </row>
    <row r="2658" spans="1:27">
      <c r="A2658" s="60" t="str">
        <f>IFERROR(VLOOKUP(J2658,'TB mapping'!A:D,4,0),0)</f>
        <v>Ignore</v>
      </c>
      <c r="B2658" s="60" t="str">
        <f>IFERROR(VLOOKUP(J2658,'TB mapping'!A:C,3,0),0)</f>
        <v>Ignore</v>
      </c>
      <c r="C2658" s="60" t="str">
        <f t="shared" si="139"/>
        <v>HLCASHIgnore</v>
      </c>
      <c r="D2658" s="60" t="str">
        <f t="shared" si="140"/>
        <v>HLCASHIgnore</v>
      </c>
      <c r="E2658" s="54" t="s">
        <v>790</v>
      </c>
      <c r="F2658" s="54" t="s">
        <v>1</v>
      </c>
      <c r="G2658" s="54" t="s">
        <v>219</v>
      </c>
      <c r="H2658" s="55">
        <v>212000</v>
      </c>
      <c r="I2658" s="54" t="s">
        <v>809</v>
      </c>
      <c r="J2658" s="55">
        <v>212121</v>
      </c>
      <c r="K2658" s="55">
        <v>0</v>
      </c>
      <c r="L2658" s="54" t="s">
        <v>879</v>
      </c>
      <c r="M2658" s="54" t="s">
        <v>793</v>
      </c>
      <c r="N2658" s="55">
        <v>0</v>
      </c>
      <c r="O2658" s="55">
        <v>20971848164.860001</v>
      </c>
      <c r="P2658" s="55">
        <v>0</v>
      </c>
      <c r="Q2658" s="55">
        <v>2284863809.5100002</v>
      </c>
      <c r="R2658" s="55">
        <v>0</v>
      </c>
      <c r="S2658" s="55">
        <v>23256711974.369999</v>
      </c>
      <c r="T2658" s="55">
        <v>0</v>
      </c>
      <c r="U2658" s="55">
        <v>20971848164.860001</v>
      </c>
      <c r="V2658" s="55">
        <v>0</v>
      </c>
      <c r="W2658" s="55">
        <v>2284863809.5100002</v>
      </c>
      <c r="X2658" s="55">
        <v>0</v>
      </c>
      <c r="Y2658" s="55">
        <v>23256711974.369999</v>
      </c>
      <c r="Z2658" s="61">
        <f t="shared" si="141"/>
        <v>228.48638095100003</v>
      </c>
      <c r="AA2658" s="59" t="str">
        <f>HLOOKUP(F2658,'HY Financials'!$4:$4,1,0)</f>
        <v>HLCASH</v>
      </c>
    </row>
    <row r="2659" spans="1:27">
      <c r="A2659" s="60" t="str">
        <f>IFERROR(VLOOKUP(J2659,'TB mapping'!A:D,4,0),0)</f>
        <v>Ignore</v>
      </c>
      <c r="B2659" s="60" t="str">
        <f>IFERROR(VLOOKUP(J2659,'TB mapping'!A:C,3,0),0)</f>
        <v>Ignore</v>
      </c>
      <c r="C2659" s="60" t="str">
        <f t="shared" si="139"/>
        <v>HLCASHIgnore</v>
      </c>
      <c r="D2659" s="60" t="str">
        <f t="shared" si="140"/>
        <v>HLCASHIgnore</v>
      </c>
      <c r="E2659" s="54" t="s">
        <v>790</v>
      </c>
      <c r="F2659" s="54" t="s">
        <v>1</v>
      </c>
      <c r="G2659" s="54" t="s">
        <v>219</v>
      </c>
      <c r="H2659" s="55">
        <v>212000</v>
      </c>
      <c r="I2659" s="54" t="s">
        <v>809</v>
      </c>
      <c r="J2659" s="55">
        <v>212124</v>
      </c>
      <c r="K2659" s="55">
        <v>0</v>
      </c>
      <c r="L2659" s="54" t="s">
        <v>896</v>
      </c>
      <c r="M2659" s="54" t="s">
        <v>793</v>
      </c>
      <c r="N2659" s="55">
        <v>0</v>
      </c>
      <c r="O2659" s="55">
        <v>12706327.210000001</v>
      </c>
      <c r="P2659" s="55">
        <v>-12720327.210000001</v>
      </c>
      <c r="Q2659" s="55">
        <v>0</v>
      </c>
      <c r="R2659" s="55">
        <v>-14000</v>
      </c>
      <c r="S2659" s="55">
        <v>0</v>
      </c>
      <c r="T2659" s="55">
        <v>0</v>
      </c>
      <c r="U2659" s="55">
        <v>12706327.210000001</v>
      </c>
      <c r="V2659" s="55">
        <v>-12720327.210000001</v>
      </c>
      <c r="W2659" s="55">
        <v>0</v>
      </c>
      <c r="X2659" s="55">
        <v>-14000</v>
      </c>
      <c r="Y2659" s="55">
        <v>0</v>
      </c>
      <c r="Z2659" s="61">
        <f t="shared" si="141"/>
        <v>-1.2720327210000002</v>
      </c>
      <c r="AA2659" s="59" t="str">
        <f>HLOOKUP(F2659,'HY Financials'!$4:$4,1,0)</f>
        <v>HLCASH</v>
      </c>
    </row>
    <row r="2660" spans="1:27">
      <c r="A2660" s="60" t="str">
        <f>IFERROR(VLOOKUP(J2660,'TB mapping'!A:D,4,0),0)</f>
        <v>Ignore</v>
      </c>
      <c r="B2660" s="60" t="str">
        <f>IFERROR(VLOOKUP(J2660,'TB mapping'!A:C,3,0),0)</f>
        <v>Ignore</v>
      </c>
      <c r="C2660" s="60" t="str">
        <f t="shared" si="139"/>
        <v>HLCASHIgnore</v>
      </c>
      <c r="D2660" s="60" t="str">
        <f t="shared" si="140"/>
        <v>HLCASHIgnore</v>
      </c>
      <c r="E2660" s="54" t="s">
        <v>790</v>
      </c>
      <c r="F2660" s="54" t="s">
        <v>1</v>
      </c>
      <c r="G2660" s="54" t="s">
        <v>219</v>
      </c>
      <c r="H2660" s="55">
        <v>212000</v>
      </c>
      <c r="I2660" s="54" t="s">
        <v>809</v>
      </c>
      <c r="J2660" s="55">
        <v>212160</v>
      </c>
      <c r="K2660" s="55">
        <v>0</v>
      </c>
      <c r="L2660" s="54" t="s">
        <v>811</v>
      </c>
      <c r="M2660" s="54" t="s">
        <v>793</v>
      </c>
      <c r="N2660" s="55">
        <v>0</v>
      </c>
      <c r="O2660" s="55">
        <v>1446973850</v>
      </c>
      <c r="P2660" s="55">
        <v>-1446973850</v>
      </c>
      <c r="Q2660" s="55">
        <v>0</v>
      </c>
      <c r="R2660" s="55">
        <v>0</v>
      </c>
      <c r="S2660" s="55">
        <v>0</v>
      </c>
      <c r="T2660" s="55">
        <v>0</v>
      </c>
      <c r="U2660" s="55">
        <v>1446973850</v>
      </c>
      <c r="V2660" s="55">
        <v>-1446973850</v>
      </c>
      <c r="W2660" s="55">
        <v>0</v>
      </c>
      <c r="X2660" s="55">
        <v>0</v>
      </c>
      <c r="Y2660" s="55">
        <v>0</v>
      </c>
      <c r="Z2660" s="61">
        <f t="shared" si="141"/>
        <v>-144.697385</v>
      </c>
      <c r="AA2660" s="59" t="str">
        <f>HLOOKUP(F2660,'HY Financials'!$4:$4,1,0)</f>
        <v>HLCASH</v>
      </c>
    </row>
    <row r="2661" spans="1:27">
      <c r="A2661" s="60" t="str">
        <f>IFERROR(VLOOKUP(J2661,'TB mapping'!A:D,4,0),0)</f>
        <v>Ignore</v>
      </c>
      <c r="B2661" s="60" t="str">
        <f>IFERROR(VLOOKUP(J2661,'TB mapping'!A:C,3,0),0)</f>
        <v>Ignore</v>
      </c>
      <c r="C2661" s="60" t="str">
        <f t="shared" si="139"/>
        <v>HLCASHIgnore</v>
      </c>
      <c r="D2661" s="60" t="str">
        <f t="shared" si="140"/>
        <v>HLCASHIgnore</v>
      </c>
      <c r="E2661" s="54" t="s">
        <v>790</v>
      </c>
      <c r="F2661" s="54" t="s">
        <v>1</v>
      </c>
      <c r="G2661" s="54" t="s">
        <v>219</v>
      </c>
      <c r="H2661" s="55">
        <v>212000</v>
      </c>
      <c r="I2661" s="54" t="s">
        <v>809</v>
      </c>
      <c r="J2661" s="55">
        <v>212195</v>
      </c>
      <c r="K2661" s="55">
        <v>0</v>
      </c>
      <c r="L2661" s="54" t="s">
        <v>1308</v>
      </c>
      <c r="M2661" s="54" t="s">
        <v>793</v>
      </c>
      <c r="N2661" s="55">
        <v>-0.01</v>
      </c>
      <c r="O2661" s="55">
        <v>0</v>
      </c>
      <c r="P2661" s="55">
        <v>0</v>
      </c>
      <c r="Q2661" s="55">
        <v>0</v>
      </c>
      <c r="R2661" s="55">
        <v>-0.01</v>
      </c>
      <c r="S2661" s="55">
        <v>0</v>
      </c>
      <c r="T2661" s="55">
        <v>-0.01</v>
      </c>
      <c r="U2661" s="55">
        <v>0</v>
      </c>
      <c r="V2661" s="55">
        <v>0</v>
      </c>
      <c r="W2661" s="55">
        <v>0</v>
      </c>
      <c r="X2661" s="55">
        <v>-0.01</v>
      </c>
      <c r="Y2661" s="55">
        <v>0</v>
      </c>
      <c r="Z2661" s="61">
        <f t="shared" si="141"/>
        <v>0</v>
      </c>
      <c r="AA2661" s="59" t="str">
        <f>HLOOKUP(F2661,'HY Financials'!$4:$4,1,0)</f>
        <v>HLCASH</v>
      </c>
    </row>
    <row r="2662" spans="1:27">
      <c r="A2662" s="60" t="str">
        <f>IFERROR(VLOOKUP(J2662,'TB mapping'!A:D,4,0),0)</f>
        <v>Ignore</v>
      </c>
      <c r="B2662" s="60" t="str">
        <f>IFERROR(VLOOKUP(J2662,'TB mapping'!A:C,3,0),0)</f>
        <v>Ignore</v>
      </c>
      <c r="C2662" s="60" t="str">
        <f t="shared" si="139"/>
        <v>HLCASHIgnore</v>
      </c>
      <c r="D2662" s="60" t="str">
        <f t="shared" si="140"/>
        <v>HLCASHIgnore</v>
      </c>
      <c r="E2662" s="54" t="s">
        <v>790</v>
      </c>
      <c r="F2662" s="54" t="s">
        <v>1</v>
      </c>
      <c r="G2662" s="54" t="s">
        <v>219</v>
      </c>
      <c r="H2662" s="55">
        <v>212000</v>
      </c>
      <c r="I2662" s="54" t="s">
        <v>809</v>
      </c>
      <c r="J2662" s="55">
        <v>212220</v>
      </c>
      <c r="K2662" s="55">
        <v>0</v>
      </c>
      <c r="L2662" s="54" t="s">
        <v>812</v>
      </c>
      <c r="M2662" s="54" t="s">
        <v>793</v>
      </c>
      <c r="N2662" s="55">
        <v>0</v>
      </c>
      <c r="O2662" s="55">
        <v>4381590.97</v>
      </c>
      <c r="P2662" s="55">
        <v>-2230659.56</v>
      </c>
      <c r="Q2662" s="55">
        <v>0</v>
      </c>
      <c r="R2662" s="55">
        <v>0</v>
      </c>
      <c r="S2662" s="55">
        <v>2150931.41</v>
      </c>
      <c r="T2662" s="55">
        <v>0</v>
      </c>
      <c r="U2662" s="55">
        <v>4381590.97</v>
      </c>
      <c r="V2662" s="55">
        <v>-2230659.56</v>
      </c>
      <c r="W2662" s="55">
        <v>0</v>
      </c>
      <c r="X2662" s="55">
        <v>0</v>
      </c>
      <c r="Y2662" s="55">
        <v>2150931.41</v>
      </c>
      <c r="Z2662" s="61">
        <f t="shared" si="141"/>
        <v>-0.22306595600000001</v>
      </c>
      <c r="AA2662" s="59" t="str">
        <f>HLOOKUP(F2662,'HY Financials'!$4:$4,1,0)</f>
        <v>HLCASH</v>
      </c>
    </row>
    <row r="2663" spans="1:27">
      <c r="A2663" s="60" t="str">
        <f>IFERROR(VLOOKUP(J2663,'TB mapping'!A:D,4,0),0)</f>
        <v>Ignore</v>
      </c>
      <c r="B2663" s="60" t="str">
        <f>IFERROR(VLOOKUP(J2663,'TB mapping'!A:C,3,0),0)</f>
        <v>Ignore</v>
      </c>
      <c r="C2663" s="60" t="str">
        <f t="shared" si="139"/>
        <v>HLCASHIgnore</v>
      </c>
      <c r="D2663" s="60" t="str">
        <f t="shared" si="140"/>
        <v>HLCASHIgnore</v>
      </c>
      <c r="E2663" s="54" t="s">
        <v>790</v>
      </c>
      <c r="F2663" s="54" t="s">
        <v>1</v>
      </c>
      <c r="G2663" s="54" t="s">
        <v>219</v>
      </c>
      <c r="H2663" s="55">
        <v>212000</v>
      </c>
      <c r="I2663" s="54" t="s">
        <v>809</v>
      </c>
      <c r="J2663" s="55">
        <v>212233</v>
      </c>
      <c r="K2663" s="55">
        <v>0</v>
      </c>
      <c r="L2663" s="54" t="s">
        <v>897</v>
      </c>
      <c r="M2663" s="54" t="s">
        <v>793</v>
      </c>
      <c r="N2663" s="55">
        <v>0</v>
      </c>
      <c r="O2663" s="55">
        <v>1763400</v>
      </c>
      <c r="P2663" s="55">
        <v>0</v>
      </c>
      <c r="Q2663" s="55">
        <v>481247</v>
      </c>
      <c r="R2663" s="55">
        <v>0</v>
      </c>
      <c r="S2663" s="55">
        <v>2244647</v>
      </c>
      <c r="T2663" s="55">
        <v>0</v>
      </c>
      <c r="U2663" s="55">
        <v>1763400</v>
      </c>
      <c r="V2663" s="55">
        <v>0</v>
      </c>
      <c r="W2663" s="55">
        <v>481247</v>
      </c>
      <c r="X2663" s="55">
        <v>0</v>
      </c>
      <c r="Y2663" s="55">
        <v>2244647</v>
      </c>
      <c r="Z2663" s="61">
        <f t="shared" si="141"/>
        <v>4.8124699999999999E-2</v>
      </c>
      <c r="AA2663" s="59" t="str">
        <f>HLOOKUP(F2663,'HY Financials'!$4:$4,1,0)</f>
        <v>HLCASH</v>
      </c>
    </row>
    <row r="2664" spans="1:27">
      <c r="A2664" s="60" t="str">
        <f>IFERROR(VLOOKUP(J2664,'TB mapping'!A:D,4,0),0)</f>
        <v>Ignore</v>
      </c>
      <c r="B2664" s="60" t="str">
        <f>IFERROR(VLOOKUP(J2664,'TB mapping'!A:C,3,0),0)</f>
        <v>Ignore</v>
      </c>
      <c r="C2664" s="60" t="str">
        <f t="shared" si="139"/>
        <v>HLCASHIgnore</v>
      </c>
      <c r="D2664" s="60" t="str">
        <f t="shared" si="140"/>
        <v>HLCASHIgnore</v>
      </c>
      <c r="E2664" s="54" t="s">
        <v>790</v>
      </c>
      <c r="F2664" s="54" t="s">
        <v>1</v>
      </c>
      <c r="G2664" s="54" t="s">
        <v>219</v>
      </c>
      <c r="H2664" s="55">
        <v>212000</v>
      </c>
      <c r="I2664" s="54" t="s">
        <v>809</v>
      </c>
      <c r="J2664" s="55">
        <v>212240</v>
      </c>
      <c r="K2664" s="55">
        <v>0</v>
      </c>
      <c r="L2664" s="54" t="s">
        <v>813</v>
      </c>
      <c r="M2664" s="54" t="s">
        <v>793</v>
      </c>
      <c r="N2664" s="55">
        <v>0</v>
      </c>
      <c r="O2664" s="55">
        <v>570869.99</v>
      </c>
      <c r="P2664" s="55">
        <v>0</v>
      </c>
      <c r="Q2664" s="55">
        <v>55483.87</v>
      </c>
      <c r="R2664" s="55">
        <v>0</v>
      </c>
      <c r="S2664" s="55">
        <v>626353.86</v>
      </c>
      <c r="T2664" s="55">
        <v>0</v>
      </c>
      <c r="U2664" s="55">
        <v>570869.99</v>
      </c>
      <c r="V2664" s="55">
        <v>0</v>
      </c>
      <c r="W2664" s="55">
        <v>55483.87</v>
      </c>
      <c r="X2664" s="55">
        <v>0</v>
      </c>
      <c r="Y2664" s="55">
        <v>626353.86</v>
      </c>
      <c r="Z2664" s="61">
        <f t="shared" si="141"/>
        <v>5.5483870000000001E-3</v>
      </c>
      <c r="AA2664" s="59" t="str">
        <f>HLOOKUP(F2664,'HY Financials'!$4:$4,1,0)</f>
        <v>HLCASH</v>
      </c>
    </row>
    <row r="2665" spans="1:27">
      <c r="A2665" s="60" t="str">
        <f>IFERROR(VLOOKUP(J2665,'TB mapping'!A:D,4,0),0)</f>
        <v>Ignore</v>
      </c>
      <c r="B2665" s="60" t="str">
        <f>IFERROR(VLOOKUP(J2665,'TB mapping'!A:C,3,0),0)</f>
        <v>Ignore</v>
      </c>
      <c r="C2665" s="60" t="str">
        <f t="shared" si="139"/>
        <v>HLCASHIgnore</v>
      </c>
      <c r="D2665" s="60" t="str">
        <f t="shared" si="140"/>
        <v>HLCASHIgnore</v>
      </c>
      <c r="E2665" s="54" t="s">
        <v>790</v>
      </c>
      <c r="F2665" s="54" t="s">
        <v>1</v>
      </c>
      <c r="G2665" s="54" t="s">
        <v>219</v>
      </c>
      <c r="H2665" s="55">
        <v>212000</v>
      </c>
      <c r="I2665" s="54" t="s">
        <v>809</v>
      </c>
      <c r="J2665" s="55">
        <v>212247</v>
      </c>
      <c r="K2665" s="55">
        <v>0</v>
      </c>
      <c r="L2665" s="54" t="s">
        <v>898</v>
      </c>
      <c r="M2665" s="54" t="s">
        <v>793</v>
      </c>
      <c r="N2665" s="55">
        <v>0</v>
      </c>
      <c r="O2665" s="55">
        <v>400</v>
      </c>
      <c r="P2665" s="55">
        <v>-200</v>
      </c>
      <c r="Q2665" s="55">
        <v>0</v>
      </c>
      <c r="R2665" s="55">
        <v>0</v>
      </c>
      <c r="S2665" s="55">
        <v>200</v>
      </c>
      <c r="T2665" s="55">
        <v>0</v>
      </c>
      <c r="U2665" s="55">
        <v>400</v>
      </c>
      <c r="V2665" s="55">
        <v>-200</v>
      </c>
      <c r="W2665" s="55">
        <v>0</v>
      </c>
      <c r="X2665" s="55">
        <v>0</v>
      </c>
      <c r="Y2665" s="55">
        <v>200</v>
      </c>
      <c r="Z2665" s="61">
        <f t="shared" si="141"/>
        <v>-2.0000000000000002E-5</v>
      </c>
      <c r="AA2665" s="59" t="str">
        <f>HLOOKUP(F2665,'HY Financials'!$4:$4,1,0)</f>
        <v>HLCASH</v>
      </c>
    </row>
    <row r="2666" spans="1:27">
      <c r="A2666" s="60" t="str">
        <f>IFERROR(VLOOKUP(J2666,'TB mapping'!A:D,4,0),0)</f>
        <v>Ignore</v>
      </c>
      <c r="B2666" s="60" t="str">
        <f>IFERROR(VLOOKUP(J2666,'TB mapping'!A:C,3,0),0)</f>
        <v>Ignore</v>
      </c>
      <c r="C2666" s="60" t="str">
        <f t="shared" si="139"/>
        <v>HLCASHIgnore</v>
      </c>
      <c r="D2666" s="60" t="str">
        <f t="shared" si="140"/>
        <v>HLCASHIgnore</v>
      </c>
      <c r="E2666" s="54" t="s">
        <v>790</v>
      </c>
      <c r="F2666" s="54" t="s">
        <v>1</v>
      </c>
      <c r="G2666" s="54" t="s">
        <v>219</v>
      </c>
      <c r="H2666" s="55">
        <v>212000</v>
      </c>
      <c r="I2666" s="54" t="s">
        <v>809</v>
      </c>
      <c r="J2666" s="55">
        <v>212252</v>
      </c>
      <c r="K2666" s="55">
        <v>0</v>
      </c>
      <c r="L2666" s="54" t="s">
        <v>814</v>
      </c>
      <c r="M2666" s="54" t="s">
        <v>793</v>
      </c>
      <c r="N2666" s="55">
        <v>0</v>
      </c>
      <c r="O2666" s="55">
        <v>3070448.71</v>
      </c>
      <c r="P2666" s="55">
        <v>0</v>
      </c>
      <c r="Q2666" s="55">
        <v>316092.13</v>
      </c>
      <c r="R2666" s="55">
        <v>0</v>
      </c>
      <c r="S2666" s="55">
        <v>3386540.84</v>
      </c>
      <c r="T2666" s="55">
        <v>0</v>
      </c>
      <c r="U2666" s="55">
        <v>3070448.71</v>
      </c>
      <c r="V2666" s="55">
        <v>0</v>
      </c>
      <c r="W2666" s="55">
        <v>316092.13</v>
      </c>
      <c r="X2666" s="55">
        <v>0</v>
      </c>
      <c r="Y2666" s="55">
        <v>3386540.84</v>
      </c>
      <c r="Z2666" s="61">
        <f t="shared" si="141"/>
        <v>3.1609212999999997E-2</v>
      </c>
      <c r="AA2666" s="59" t="str">
        <f>HLOOKUP(F2666,'HY Financials'!$4:$4,1,0)</f>
        <v>HLCASH</v>
      </c>
    </row>
    <row r="2667" spans="1:27">
      <c r="A2667" s="60" t="str">
        <f>IFERROR(VLOOKUP(J2667,'TB mapping'!A:D,4,0),0)</f>
        <v>Ignore</v>
      </c>
      <c r="B2667" s="60" t="str">
        <f>IFERROR(VLOOKUP(J2667,'TB mapping'!A:C,3,0),0)</f>
        <v>Ignore</v>
      </c>
      <c r="C2667" s="60" t="str">
        <f t="shared" si="139"/>
        <v>HLCASHIgnore</v>
      </c>
      <c r="D2667" s="60" t="str">
        <f t="shared" si="140"/>
        <v>HLCASHIgnore</v>
      </c>
      <c r="E2667" s="54" t="s">
        <v>790</v>
      </c>
      <c r="F2667" s="54" t="s">
        <v>1</v>
      </c>
      <c r="G2667" s="54" t="s">
        <v>219</v>
      </c>
      <c r="H2667" s="55">
        <v>212000</v>
      </c>
      <c r="I2667" s="54" t="s">
        <v>809</v>
      </c>
      <c r="J2667" s="55">
        <v>212253</v>
      </c>
      <c r="K2667" s="55">
        <v>0</v>
      </c>
      <c r="L2667" s="54" t="s">
        <v>899</v>
      </c>
      <c r="M2667" s="54" t="s">
        <v>793</v>
      </c>
      <c r="N2667" s="55">
        <v>-2923028.96</v>
      </c>
      <c r="O2667" s="55">
        <v>0</v>
      </c>
      <c r="P2667" s="55">
        <v>-314231.32</v>
      </c>
      <c r="Q2667" s="55">
        <v>0</v>
      </c>
      <c r="R2667" s="55">
        <v>-3237260.28</v>
      </c>
      <c r="S2667" s="55">
        <v>0</v>
      </c>
      <c r="T2667" s="55">
        <v>-2923028.96</v>
      </c>
      <c r="U2667" s="55">
        <v>0</v>
      </c>
      <c r="V2667" s="55">
        <v>-314231.32</v>
      </c>
      <c r="W2667" s="55">
        <v>0</v>
      </c>
      <c r="X2667" s="55">
        <v>-3237260.28</v>
      </c>
      <c r="Y2667" s="55">
        <v>0</v>
      </c>
      <c r="Z2667" s="61">
        <f t="shared" si="141"/>
        <v>-3.1423131999999999E-2</v>
      </c>
      <c r="AA2667" s="59" t="str">
        <f>HLOOKUP(F2667,'HY Financials'!$4:$4,1,0)</f>
        <v>HLCASH</v>
      </c>
    </row>
    <row r="2668" spans="1:27">
      <c r="A2668" s="60" t="str">
        <f>IFERROR(VLOOKUP(J2668,'TB mapping'!A:D,4,0),0)</f>
        <v>Ignore</v>
      </c>
      <c r="B2668" s="60" t="str">
        <f>IFERROR(VLOOKUP(J2668,'TB mapping'!A:C,3,0),0)</f>
        <v>Ignore</v>
      </c>
      <c r="C2668" s="60" t="str">
        <f t="shared" si="139"/>
        <v>HLCASHIgnore</v>
      </c>
      <c r="D2668" s="60" t="str">
        <f t="shared" si="140"/>
        <v>HLCASHIgnore</v>
      </c>
      <c r="E2668" s="54" t="s">
        <v>790</v>
      </c>
      <c r="F2668" s="54" t="s">
        <v>1</v>
      </c>
      <c r="G2668" s="54" t="s">
        <v>219</v>
      </c>
      <c r="H2668" s="55">
        <v>212000</v>
      </c>
      <c r="I2668" s="54" t="s">
        <v>809</v>
      </c>
      <c r="J2668" s="55">
        <v>212255</v>
      </c>
      <c r="K2668" s="55">
        <v>0</v>
      </c>
      <c r="L2668" s="54" t="s">
        <v>815</v>
      </c>
      <c r="M2668" s="54" t="s">
        <v>793</v>
      </c>
      <c r="N2668" s="55">
        <v>0</v>
      </c>
      <c r="O2668" s="55">
        <v>3952151.41</v>
      </c>
      <c r="P2668" s="55">
        <v>0</v>
      </c>
      <c r="Q2668" s="55">
        <v>1525215.79</v>
      </c>
      <c r="R2668" s="55">
        <v>0</v>
      </c>
      <c r="S2668" s="55">
        <v>5477367.2000000002</v>
      </c>
      <c r="T2668" s="55">
        <v>0</v>
      </c>
      <c r="U2668" s="55">
        <v>3952151.41</v>
      </c>
      <c r="V2668" s="55">
        <v>0</v>
      </c>
      <c r="W2668" s="55">
        <v>1525215.79</v>
      </c>
      <c r="X2668" s="55">
        <v>0</v>
      </c>
      <c r="Y2668" s="55">
        <v>5477367.2000000002</v>
      </c>
      <c r="Z2668" s="61">
        <f t="shared" si="141"/>
        <v>0.15252157899999999</v>
      </c>
      <c r="AA2668" s="59" t="str">
        <f>HLOOKUP(F2668,'HY Financials'!$4:$4,1,0)</f>
        <v>HLCASH</v>
      </c>
    </row>
    <row r="2669" spans="1:27">
      <c r="A2669" s="60" t="str">
        <f>IFERROR(VLOOKUP(J2669,'TB mapping'!A:D,4,0),0)</f>
        <v>Ignore</v>
      </c>
      <c r="B2669" s="60" t="str">
        <f>IFERROR(VLOOKUP(J2669,'TB mapping'!A:C,3,0),0)</f>
        <v>Ignore</v>
      </c>
      <c r="C2669" s="60" t="str">
        <f t="shared" si="139"/>
        <v>HLCASHIgnore</v>
      </c>
      <c r="D2669" s="60" t="str">
        <f t="shared" si="140"/>
        <v>HLCASHIgnore</v>
      </c>
      <c r="E2669" s="54" t="s">
        <v>790</v>
      </c>
      <c r="F2669" s="54" t="s">
        <v>1</v>
      </c>
      <c r="G2669" s="54" t="s">
        <v>219</v>
      </c>
      <c r="H2669" s="55">
        <v>212000</v>
      </c>
      <c r="I2669" s="54" t="s">
        <v>809</v>
      </c>
      <c r="J2669" s="55">
        <v>212257</v>
      </c>
      <c r="K2669" s="55">
        <v>0</v>
      </c>
      <c r="L2669" s="54" t="s">
        <v>816</v>
      </c>
      <c r="M2669" s="54" t="s">
        <v>793</v>
      </c>
      <c r="N2669" s="55">
        <v>-2504010.77</v>
      </c>
      <c r="O2669" s="55">
        <v>0</v>
      </c>
      <c r="P2669" s="55">
        <v>-1636077.53</v>
      </c>
      <c r="Q2669" s="55">
        <v>0</v>
      </c>
      <c r="R2669" s="55">
        <v>-4140088.3</v>
      </c>
      <c r="S2669" s="55">
        <v>0</v>
      </c>
      <c r="T2669" s="55">
        <v>-2504010.77</v>
      </c>
      <c r="U2669" s="55">
        <v>0</v>
      </c>
      <c r="V2669" s="55">
        <v>-1636077.53</v>
      </c>
      <c r="W2669" s="55">
        <v>0</v>
      </c>
      <c r="X2669" s="55">
        <v>-4140088.3</v>
      </c>
      <c r="Y2669" s="55">
        <v>0</v>
      </c>
      <c r="Z2669" s="61">
        <f t="shared" si="141"/>
        <v>-0.16360775299999999</v>
      </c>
      <c r="AA2669" s="59" t="str">
        <f>HLOOKUP(F2669,'HY Financials'!$4:$4,1,0)</f>
        <v>HLCASH</v>
      </c>
    </row>
    <row r="2670" spans="1:27">
      <c r="A2670" s="60" t="str">
        <f>IFERROR(VLOOKUP(J2670,'TB mapping'!A:D,4,0),0)</f>
        <v>Ignore</v>
      </c>
      <c r="B2670" s="60" t="str">
        <f>IFERROR(VLOOKUP(J2670,'TB mapping'!A:C,3,0),0)</f>
        <v>Ignore</v>
      </c>
      <c r="C2670" s="60" t="str">
        <f t="shared" si="139"/>
        <v>HLCASHIgnore</v>
      </c>
      <c r="D2670" s="60" t="str">
        <f t="shared" si="140"/>
        <v>HLCASHIgnore</v>
      </c>
      <c r="E2670" s="54" t="s">
        <v>790</v>
      </c>
      <c r="F2670" s="54" t="s">
        <v>1</v>
      </c>
      <c r="G2670" s="54" t="s">
        <v>219</v>
      </c>
      <c r="H2670" s="55">
        <v>212000</v>
      </c>
      <c r="I2670" s="54" t="s">
        <v>809</v>
      </c>
      <c r="J2670" s="55">
        <v>212258</v>
      </c>
      <c r="K2670" s="55">
        <v>0</v>
      </c>
      <c r="L2670" s="54" t="s">
        <v>900</v>
      </c>
      <c r="M2670" s="54" t="s">
        <v>793</v>
      </c>
      <c r="N2670" s="55">
        <v>0</v>
      </c>
      <c r="O2670" s="55">
        <v>6000</v>
      </c>
      <c r="P2670" s="55">
        <v>0</v>
      </c>
      <c r="Q2670" s="55">
        <v>39000</v>
      </c>
      <c r="R2670" s="55">
        <v>0</v>
      </c>
      <c r="S2670" s="55">
        <v>45000</v>
      </c>
      <c r="T2670" s="55">
        <v>0</v>
      </c>
      <c r="U2670" s="55">
        <v>6000</v>
      </c>
      <c r="V2670" s="55">
        <v>0</v>
      </c>
      <c r="W2670" s="55">
        <v>39000</v>
      </c>
      <c r="X2670" s="55">
        <v>0</v>
      </c>
      <c r="Y2670" s="55">
        <v>45000</v>
      </c>
      <c r="Z2670" s="61">
        <f t="shared" si="141"/>
        <v>3.8999999999999998E-3</v>
      </c>
      <c r="AA2670" s="59" t="str">
        <f>HLOOKUP(F2670,'HY Financials'!$4:$4,1,0)</f>
        <v>HLCASH</v>
      </c>
    </row>
    <row r="2671" spans="1:27">
      <c r="A2671" s="60" t="str">
        <f>IFERROR(VLOOKUP(J2671,'TB mapping'!A:D,4,0),0)</f>
        <v>Ignore</v>
      </c>
      <c r="B2671" s="60" t="str">
        <f>IFERROR(VLOOKUP(J2671,'TB mapping'!A:C,3,0),0)</f>
        <v>Ignore</v>
      </c>
      <c r="C2671" s="60" t="str">
        <f t="shared" si="139"/>
        <v>HLCASHIgnore</v>
      </c>
      <c r="D2671" s="60" t="str">
        <f t="shared" si="140"/>
        <v>HLCASHIgnore</v>
      </c>
      <c r="E2671" s="54" t="s">
        <v>790</v>
      </c>
      <c r="F2671" s="54" t="s">
        <v>1</v>
      </c>
      <c r="G2671" s="54" t="s">
        <v>219</v>
      </c>
      <c r="H2671" s="55">
        <v>212000</v>
      </c>
      <c r="I2671" s="54" t="s">
        <v>809</v>
      </c>
      <c r="J2671" s="55">
        <v>212266</v>
      </c>
      <c r="K2671" s="55">
        <v>0</v>
      </c>
      <c r="L2671" s="54" t="s">
        <v>1140</v>
      </c>
      <c r="M2671" s="54" t="s">
        <v>793</v>
      </c>
      <c r="N2671" s="55">
        <v>0</v>
      </c>
      <c r="O2671" s="55">
        <v>12226072.02</v>
      </c>
      <c r="P2671" s="55">
        <v>0</v>
      </c>
      <c r="Q2671" s="55">
        <v>954558.31</v>
      </c>
      <c r="R2671" s="55">
        <v>0</v>
      </c>
      <c r="S2671" s="55">
        <v>13180630.33</v>
      </c>
      <c r="T2671" s="55">
        <v>0</v>
      </c>
      <c r="U2671" s="55">
        <v>12226072.02</v>
      </c>
      <c r="V2671" s="55">
        <v>0</v>
      </c>
      <c r="W2671" s="55">
        <v>954558.31</v>
      </c>
      <c r="X2671" s="55">
        <v>0</v>
      </c>
      <c r="Y2671" s="55">
        <v>13180630.33</v>
      </c>
      <c r="Z2671" s="61">
        <f t="shared" si="141"/>
        <v>9.5455831000000005E-2</v>
      </c>
      <c r="AA2671" s="59" t="str">
        <f>HLOOKUP(F2671,'HY Financials'!$4:$4,1,0)</f>
        <v>HLCASH</v>
      </c>
    </row>
    <row r="2672" spans="1:27">
      <c r="A2672" s="60" t="str">
        <f>IFERROR(VLOOKUP(J2672,'TB mapping'!A:D,4,0),0)</f>
        <v>Ignore</v>
      </c>
      <c r="B2672" s="60" t="str">
        <f>IFERROR(VLOOKUP(J2672,'TB mapping'!A:C,3,0),0)</f>
        <v>Ignore</v>
      </c>
      <c r="C2672" s="60" t="str">
        <f t="shared" si="139"/>
        <v>HLCASHIgnore</v>
      </c>
      <c r="D2672" s="60" t="str">
        <f t="shared" si="140"/>
        <v>HLCASHIgnore</v>
      </c>
      <c r="E2672" s="54" t="s">
        <v>790</v>
      </c>
      <c r="F2672" s="54" t="s">
        <v>1</v>
      </c>
      <c r="G2672" s="54" t="s">
        <v>219</v>
      </c>
      <c r="H2672" s="55">
        <v>212000</v>
      </c>
      <c r="I2672" s="54" t="s">
        <v>809</v>
      </c>
      <c r="J2672" s="55">
        <v>212271</v>
      </c>
      <c r="K2672" s="55">
        <v>0</v>
      </c>
      <c r="L2672" s="54" t="s">
        <v>817</v>
      </c>
      <c r="M2672" s="54" t="s">
        <v>793</v>
      </c>
      <c r="N2672" s="55">
        <v>0</v>
      </c>
      <c r="O2672" s="55">
        <v>134576.32000000001</v>
      </c>
      <c r="P2672" s="55">
        <v>0</v>
      </c>
      <c r="Q2672" s="55">
        <v>130195.99</v>
      </c>
      <c r="R2672" s="55">
        <v>0</v>
      </c>
      <c r="S2672" s="55">
        <v>264772.31</v>
      </c>
      <c r="T2672" s="55">
        <v>0</v>
      </c>
      <c r="U2672" s="55">
        <v>134576.32000000001</v>
      </c>
      <c r="V2672" s="55">
        <v>0</v>
      </c>
      <c r="W2672" s="55">
        <v>130195.99</v>
      </c>
      <c r="X2672" s="55">
        <v>0</v>
      </c>
      <c r="Y2672" s="55">
        <v>264772.31</v>
      </c>
      <c r="Z2672" s="61">
        <f t="shared" si="141"/>
        <v>1.3019599E-2</v>
      </c>
      <c r="AA2672" s="59" t="str">
        <f>HLOOKUP(F2672,'HY Financials'!$4:$4,1,0)</f>
        <v>HLCASH</v>
      </c>
    </row>
    <row r="2673" spans="1:27">
      <c r="A2673" s="60" t="str">
        <f>IFERROR(VLOOKUP(J2673,'TB mapping'!A:D,4,0),0)</f>
        <v>Ignore</v>
      </c>
      <c r="B2673" s="60" t="str">
        <f>IFERROR(VLOOKUP(J2673,'TB mapping'!A:C,3,0),0)</f>
        <v>Ignore</v>
      </c>
      <c r="C2673" s="60" t="str">
        <f t="shared" si="139"/>
        <v>HLCASHIgnore</v>
      </c>
      <c r="D2673" s="60" t="str">
        <f t="shared" si="140"/>
        <v>HLCASHIgnore</v>
      </c>
      <c r="E2673" s="54" t="s">
        <v>790</v>
      </c>
      <c r="F2673" s="54" t="s">
        <v>1</v>
      </c>
      <c r="G2673" s="54" t="s">
        <v>219</v>
      </c>
      <c r="H2673" s="55">
        <v>212000</v>
      </c>
      <c r="I2673" s="54" t="s">
        <v>809</v>
      </c>
      <c r="J2673" s="55">
        <v>212272</v>
      </c>
      <c r="K2673" s="55">
        <v>0</v>
      </c>
      <c r="L2673" s="54" t="s">
        <v>818</v>
      </c>
      <c r="M2673" s="54" t="s">
        <v>793</v>
      </c>
      <c r="N2673" s="55">
        <v>0</v>
      </c>
      <c r="O2673" s="55">
        <v>134576.32000000001</v>
      </c>
      <c r="P2673" s="55">
        <v>0</v>
      </c>
      <c r="Q2673" s="55">
        <v>130195.99</v>
      </c>
      <c r="R2673" s="55">
        <v>0</v>
      </c>
      <c r="S2673" s="55">
        <v>264772.31</v>
      </c>
      <c r="T2673" s="55">
        <v>0</v>
      </c>
      <c r="U2673" s="55">
        <v>134576.32000000001</v>
      </c>
      <c r="V2673" s="55">
        <v>0</v>
      </c>
      <c r="W2673" s="55">
        <v>130195.99</v>
      </c>
      <c r="X2673" s="55">
        <v>0</v>
      </c>
      <c r="Y2673" s="55">
        <v>264772.31</v>
      </c>
      <c r="Z2673" s="61">
        <f t="shared" si="141"/>
        <v>1.3019599E-2</v>
      </c>
      <c r="AA2673" s="59" t="str">
        <f>HLOOKUP(F2673,'HY Financials'!$4:$4,1,0)</f>
        <v>HLCASH</v>
      </c>
    </row>
    <row r="2674" spans="1:27">
      <c r="A2674" s="60" t="str">
        <f>IFERROR(VLOOKUP(J2674,'TB mapping'!A:D,4,0),0)</f>
        <v>Ignore</v>
      </c>
      <c r="B2674" s="60" t="str">
        <f>IFERROR(VLOOKUP(J2674,'TB mapping'!A:C,3,0),0)</f>
        <v>Ignore</v>
      </c>
      <c r="C2674" s="60" t="str">
        <f t="shared" si="139"/>
        <v>HLCASHIgnore</v>
      </c>
      <c r="D2674" s="60" t="str">
        <f t="shared" si="140"/>
        <v>HLCASHIgnore</v>
      </c>
      <c r="E2674" s="54" t="s">
        <v>790</v>
      </c>
      <c r="F2674" s="54" t="s">
        <v>1</v>
      </c>
      <c r="G2674" s="54" t="s">
        <v>219</v>
      </c>
      <c r="H2674" s="55">
        <v>212000</v>
      </c>
      <c r="I2674" s="54" t="s">
        <v>809</v>
      </c>
      <c r="J2674" s="55">
        <v>213108</v>
      </c>
      <c r="K2674" s="55">
        <v>0</v>
      </c>
      <c r="L2674" s="54" t="s">
        <v>1141</v>
      </c>
      <c r="M2674" s="54" t="s">
        <v>793</v>
      </c>
      <c r="N2674" s="55">
        <v>0</v>
      </c>
      <c r="O2674" s="55">
        <v>244998.7</v>
      </c>
      <c r="P2674" s="55">
        <v>0</v>
      </c>
      <c r="Q2674" s="55">
        <v>0</v>
      </c>
      <c r="R2674" s="55">
        <v>0</v>
      </c>
      <c r="S2674" s="55">
        <v>244998.7</v>
      </c>
      <c r="T2674" s="55">
        <v>0</v>
      </c>
      <c r="U2674" s="55">
        <v>244998.7</v>
      </c>
      <c r="V2674" s="55">
        <v>0</v>
      </c>
      <c r="W2674" s="55">
        <v>0</v>
      </c>
      <c r="X2674" s="55">
        <v>0</v>
      </c>
      <c r="Y2674" s="55">
        <v>244998.7</v>
      </c>
      <c r="Z2674" s="61">
        <f t="shared" si="141"/>
        <v>0</v>
      </c>
      <c r="AA2674" s="59" t="str">
        <f>HLOOKUP(F2674,'HY Financials'!$4:$4,1,0)</f>
        <v>HLCASH</v>
      </c>
    </row>
    <row r="2675" spans="1:27">
      <c r="A2675" s="60" t="str">
        <f>IFERROR(VLOOKUP(J2675,'TB mapping'!A:D,4,0),0)</f>
        <v>Ignore</v>
      </c>
      <c r="B2675" s="60" t="str">
        <f>IFERROR(VLOOKUP(J2675,'TB mapping'!A:C,3,0),0)</f>
        <v>Ignore</v>
      </c>
      <c r="C2675" s="60" t="str">
        <f t="shared" si="139"/>
        <v>HLCASHIgnore</v>
      </c>
      <c r="D2675" s="60" t="str">
        <f t="shared" si="140"/>
        <v>HLCASHIgnore</v>
      </c>
      <c r="E2675" s="54" t="s">
        <v>790</v>
      </c>
      <c r="F2675" s="54" t="s">
        <v>1</v>
      </c>
      <c r="G2675" s="54" t="s">
        <v>219</v>
      </c>
      <c r="H2675" s="55">
        <v>212000</v>
      </c>
      <c r="I2675" s="54" t="s">
        <v>809</v>
      </c>
      <c r="J2675" s="55">
        <v>252226</v>
      </c>
      <c r="K2675" s="55">
        <v>0</v>
      </c>
      <c r="L2675" s="54" t="s">
        <v>1142</v>
      </c>
      <c r="M2675" s="54" t="s">
        <v>793</v>
      </c>
      <c r="N2675" s="55">
        <v>0</v>
      </c>
      <c r="O2675" s="55">
        <v>0.05</v>
      </c>
      <c r="P2675" s="55">
        <v>0</v>
      </c>
      <c r="Q2675" s="55">
        <v>0</v>
      </c>
      <c r="R2675" s="55">
        <v>0</v>
      </c>
      <c r="S2675" s="55">
        <v>0.05</v>
      </c>
      <c r="T2675" s="55">
        <v>0</v>
      </c>
      <c r="U2675" s="55">
        <v>0.05</v>
      </c>
      <c r="V2675" s="55">
        <v>0</v>
      </c>
      <c r="W2675" s="55">
        <v>0</v>
      </c>
      <c r="X2675" s="55">
        <v>0</v>
      </c>
      <c r="Y2675" s="55">
        <v>0.05</v>
      </c>
      <c r="Z2675" s="61">
        <f t="shared" si="141"/>
        <v>0</v>
      </c>
      <c r="AA2675" s="59" t="str">
        <f>HLOOKUP(F2675,'HY Financials'!$4:$4,1,0)</f>
        <v>HLCASH</v>
      </c>
    </row>
    <row r="2676" spans="1:27">
      <c r="A2676" s="60" t="str">
        <f>IFERROR(VLOOKUP(J2676,'TB mapping'!A:D,4,0),0)</f>
        <v>Ignore</v>
      </c>
      <c r="B2676" s="60" t="str">
        <f>IFERROR(VLOOKUP(J2676,'TB mapping'!A:C,3,0),0)</f>
        <v>Ignore</v>
      </c>
      <c r="C2676" s="60" t="str">
        <f t="shared" si="139"/>
        <v>HLCASHIgnore</v>
      </c>
      <c r="D2676" s="60" t="str">
        <f t="shared" si="140"/>
        <v>HLCASHIgnore</v>
      </c>
      <c r="E2676" s="54" t="s">
        <v>790</v>
      </c>
      <c r="F2676" s="54" t="s">
        <v>1</v>
      </c>
      <c r="G2676" s="54" t="s">
        <v>219</v>
      </c>
      <c r="H2676" s="55">
        <v>213000</v>
      </c>
      <c r="I2676" s="54" t="s">
        <v>819</v>
      </c>
      <c r="J2676" s="55">
        <v>213105</v>
      </c>
      <c r="K2676" s="55">
        <v>0</v>
      </c>
      <c r="L2676" s="54" t="s">
        <v>902</v>
      </c>
      <c r="M2676" s="54" t="s">
        <v>793</v>
      </c>
      <c r="N2676" s="55">
        <v>0</v>
      </c>
      <c r="O2676" s="55">
        <v>114221.75</v>
      </c>
      <c r="P2676" s="55">
        <v>0</v>
      </c>
      <c r="Q2676" s="55">
        <v>0</v>
      </c>
      <c r="R2676" s="55">
        <v>0</v>
      </c>
      <c r="S2676" s="55">
        <v>114221.75</v>
      </c>
      <c r="T2676" s="55">
        <v>0</v>
      </c>
      <c r="U2676" s="55">
        <v>114221.75</v>
      </c>
      <c r="V2676" s="55">
        <v>0</v>
      </c>
      <c r="W2676" s="55">
        <v>0</v>
      </c>
      <c r="X2676" s="55">
        <v>0</v>
      </c>
      <c r="Y2676" s="55">
        <v>114221.75</v>
      </c>
      <c r="Z2676" s="61">
        <f t="shared" si="141"/>
        <v>0</v>
      </c>
      <c r="AA2676" s="59" t="str">
        <f>HLOOKUP(F2676,'HY Financials'!$4:$4,1,0)</f>
        <v>HLCASH</v>
      </c>
    </row>
    <row r="2677" spans="1:27">
      <c r="A2677" s="60" t="str">
        <f>IFERROR(VLOOKUP(J2677,'TB mapping'!A:D,4,0),0)</f>
        <v>Ignore</v>
      </c>
      <c r="B2677" s="60" t="str">
        <f>IFERROR(VLOOKUP(J2677,'TB mapping'!A:C,3,0),0)</f>
        <v>Ignore</v>
      </c>
      <c r="C2677" s="60" t="str">
        <f t="shared" si="139"/>
        <v>HLCASHIgnore</v>
      </c>
      <c r="D2677" s="60" t="str">
        <f t="shared" si="140"/>
        <v>HLCASHIgnore</v>
      </c>
      <c r="E2677" s="54" t="s">
        <v>790</v>
      </c>
      <c r="F2677" s="54" t="s">
        <v>1</v>
      </c>
      <c r="G2677" s="54" t="s">
        <v>219</v>
      </c>
      <c r="H2677" s="55">
        <v>213000</v>
      </c>
      <c r="I2677" s="54" t="s">
        <v>819</v>
      </c>
      <c r="J2677" s="55">
        <v>213141</v>
      </c>
      <c r="K2677" s="55">
        <v>0</v>
      </c>
      <c r="L2677" s="54" t="s">
        <v>903</v>
      </c>
      <c r="M2677" s="54" t="s">
        <v>793</v>
      </c>
      <c r="N2677" s="55">
        <v>0</v>
      </c>
      <c r="O2677" s="55">
        <v>8430.1</v>
      </c>
      <c r="P2677" s="55">
        <v>0</v>
      </c>
      <c r="Q2677" s="55">
        <v>0</v>
      </c>
      <c r="R2677" s="55">
        <v>0</v>
      </c>
      <c r="S2677" s="55">
        <v>8430.1</v>
      </c>
      <c r="T2677" s="55">
        <v>0</v>
      </c>
      <c r="U2677" s="55">
        <v>8430.1</v>
      </c>
      <c r="V2677" s="55">
        <v>0</v>
      </c>
      <c r="W2677" s="55">
        <v>0</v>
      </c>
      <c r="X2677" s="55">
        <v>0</v>
      </c>
      <c r="Y2677" s="55">
        <v>8430.1</v>
      </c>
      <c r="Z2677" s="61">
        <f t="shared" si="141"/>
        <v>0</v>
      </c>
      <c r="AA2677" s="59" t="str">
        <f>HLOOKUP(F2677,'HY Financials'!$4:$4,1,0)</f>
        <v>HLCASH</v>
      </c>
    </row>
    <row r="2678" spans="1:27">
      <c r="A2678" s="60" t="str">
        <f>IFERROR(VLOOKUP(J2678,'TB mapping'!A:D,4,0),0)</f>
        <v>Ignore</v>
      </c>
      <c r="B2678" s="60" t="str">
        <f>IFERROR(VLOOKUP(J2678,'TB mapping'!A:C,3,0),0)</f>
        <v>Ignore</v>
      </c>
      <c r="C2678" s="60" t="str">
        <f t="shared" si="139"/>
        <v>HLCASHIgnore</v>
      </c>
      <c r="D2678" s="60" t="str">
        <f t="shared" si="140"/>
        <v>HLCASHIgnore</v>
      </c>
      <c r="E2678" s="54" t="s">
        <v>790</v>
      </c>
      <c r="F2678" s="54" t="s">
        <v>1</v>
      </c>
      <c r="G2678" s="54" t="s">
        <v>219</v>
      </c>
      <c r="H2678" s="55">
        <v>213000</v>
      </c>
      <c r="I2678" s="54" t="s">
        <v>819</v>
      </c>
      <c r="J2678" s="55">
        <v>213143</v>
      </c>
      <c r="K2678" s="55">
        <v>0</v>
      </c>
      <c r="L2678" s="54" t="s">
        <v>820</v>
      </c>
      <c r="M2678" s="54" t="s">
        <v>793</v>
      </c>
      <c r="N2678" s="55">
        <v>0</v>
      </c>
      <c r="O2678" s="55">
        <v>505485.22</v>
      </c>
      <c r="P2678" s="55">
        <v>-541218.49</v>
      </c>
      <c r="Q2678" s="55">
        <v>0</v>
      </c>
      <c r="R2678" s="55">
        <v>-35733.270000000004</v>
      </c>
      <c r="S2678" s="55">
        <v>0</v>
      </c>
      <c r="T2678" s="55">
        <v>0</v>
      </c>
      <c r="U2678" s="55">
        <v>505485.22</v>
      </c>
      <c r="V2678" s="55">
        <v>-541218.49</v>
      </c>
      <c r="W2678" s="55">
        <v>0</v>
      </c>
      <c r="X2678" s="55">
        <v>-35733.270000000004</v>
      </c>
      <c r="Y2678" s="55">
        <v>0</v>
      </c>
      <c r="Z2678" s="61">
        <f t="shared" si="141"/>
        <v>-5.4121849E-2</v>
      </c>
      <c r="AA2678" s="59" t="str">
        <f>HLOOKUP(F2678,'HY Financials'!$4:$4,1,0)</f>
        <v>HLCASH</v>
      </c>
    </row>
    <row r="2679" spans="1:27">
      <c r="A2679" s="60">
        <f>IFERROR(VLOOKUP(J2679,'TB mapping'!A:D,4,0),0)</f>
        <v>0</v>
      </c>
      <c r="B2679" s="60">
        <f>IFERROR(VLOOKUP(J2679,'TB mapping'!A:C,3,0),0)</f>
        <v>0</v>
      </c>
      <c r="C2679" s="60" t="str">
        <f t="shared" si="139"/>
        <v>HLCASH0</v>
      </c>
      <c r="D2679" s="60" t="str">
        <f t="shared" si="140"/>
        <v>HLCASH0</v>
      </c>
      <c r="E2679" s="54" t="s">
        <v>790</v>
      </c>
      <c r="F2679" s="54" t="s">
        <v>1</v>
      </c>
      <c r="G2679" s="54" t="s">
        <v>219</v>
      </c>
      <c r="H2679" s="55">
        <v>213000</v>
      </c>
      <c r="I2679" s="54" t="s">
        <v>819</v>
      </c>
      <c r="J2679" s="55">
        <v>213173</v>
      </c>
      <c r="K2679" s="55">
        <v>0</v>
      </c>
      <c r="L2679" s="54" t="s">
        <v>2072</v>
      </c>
      <c r="M2679" s="54" t="s">
        <v>793</v>
      </c>
      <c r="N2679" s="55">
        <v>0</v>
      </c>
      <c r="O2679" s="55">
        <v>90987.34</v>
      </c>
      <c r="P2679" s="55">
        <v>-97419.33</v>
      </c>
      <c r="Q2679" s="55">
        <v>0</v>
      </c>
      <c r="R2679" s="55">
        <v>-6431.99</v>
      </c>
      <c r="S2679" s="55">
        <v>0</v>
      </c>
      <c r="T2679" s="55">
        <v>0</v>
      </c>
      <c r="U2679" s="55">
        <v>90987.34</v>
      </c>
      <c r="V2679" s="55">
        <v>-97419.33</v>
      </c>
      <c r="W2679" s="55">
        <v>0</v>
      </c>
      <c r="X2679" s="55">
        <v>-6431.99</v>
      </c>
      <c r="Y2679" s="55">
        <v>0</v>
      </c>
      <c r="Z2679" s="61">
        <f t="shared" si="141"/>
        <v>-9.7419329999999995E-3</v>
      </c>
      <c r="AA2679" s="59" t="str">
        <f>HLOOKUP(F2679,'HY Financials'!$4:$4,1,0)</f>
        <v>HLCASH</v>
      </c>
    </row>
    <row r="2680" spans="1:27">
      <c r="A2680" s="60" t="str">
        <f>IFERROR(VLOOKUP(J2680,'TB mapping'!A:D,4,0),0)</f>
        <v>Ignore</v>
      </c>
      <c r="B2680" s="60" t="str">
        <f>IFERROR(VLOOKUP(J2680,'TB mapping'!A:C,3,0),0)</f>
        <v>Ignore</v>
      </c>
      <c r="C2680" s="60" t="str">
        <f t="shared" si="139"/>
        <v>HLCASHIgnore</v>
      </c>
      <c r="D2680" s="60" t="str">
        <f t="shared" si="140"/>
        <v>HLCASHIgnore</v>
      </c>
      <c r="E2680" s="54" t="s">
        <v>790</v>
      </c>
      <c r="F2680" s="54" t="s">
        <v>1</v>
      </c>
      <c r="G2680" s="54" t="s">
        <v>219</v>
      </c>
      <c r="H2680" s="55">
        <v>213000</v>
      </c>
      <c r="I2680" s="54" t="s">
        <v>819</v>
      </c>
      <c r="J2680" s="55">
        <v>213500</v>
      </c>
      <c r="K2680" s="55">
        <v>0</v>
      </c>
      <c r="L2680" s="54" t="s">
        <v>821</v>
      </c>
      <c r="M2680" s="54" t="s">
        <v>793</v>
      </c>
      <c r="N2680" s="55">
        <v>0</v>
      </c>
      <c r="O2680" s="55">
        <v>1495291.91</v>
      </c>
      <c r="P2680" s="55">
        <v>0</v>
      </c>
      <c r="Q2680" s="55">
        <v>1446590.9</v>
      </c>
      <c r="R2680" s="55">
        <v>0</v>
      </c>
      <c r="S2680" s="55">
        <v>2941882.81</v>
      </c>
      <c r="T2680" s="55">
        <v>0</v>
      </c>
      <c r="U2680" s="55">
        <v>1495291.91</v>
      </c>
      <c r="V2680" s="55">
        <v>0</v>
      </c>
      <c r="W2680" s="55">
        <v>1446590.9</v>
      </c>
      <c r="X2680" s="55">
        <v>0</v>
      </c>
      <c r="Y2680" s="55">
        <v>2941882.81</v>
      </c>
      <c r="Z2680" s="61">
        <f t="shared" si="141"/>
        <v>0.14465908999999999</v>
      </c>
      <c r="AA2680" s="59" t="str">
        <f>HLOOKUP(F2680,'HY Financials'!$4:$4,1,0)</f>
        <v>HLCASH</v>
      </c>
    </row>
    <row r="2681" spans="1:27">
      <c r="A2681" s="60" t="str">
        <f>IFERROR(VLOOKUP(J2681,'TB mapping'!A:D,4,0),0)</f>
        <v>Ignore</v>
      </c>
      <c r="B2681" s="60" t="str">
        <f>IFERROR(VLOOKUP(J2681,'TB mapping'!A:C,3,0),0)</f>
        <v>Ignore</v>
      </c>
      <c r="C2681" s="60" t="str">
        <f t="shared" si="139"/>
        <v>HLCASHIgnore</v>
      </c>
      <c r="D2681" s="60" t="str">
        <f t="shared" si="140"/>
        <v>HLCASHIgnore</v>
      </c>
      <c r="E2681" s="54" t="s">
        <v>790</v>
      </c>
      <c r="F2681" s="54" t="s">
        <v>1</v>
      </c>
      <c r="G2681" s="54" t="s">
        <v>219</v>
      </c>
      <c r="H2681" s="55">
        <v>213000</v>
      </c>
      <c r="I2681" s="54" t="s">
        <v>819</v>
      </c>
      <c r="J2681" s="55">
        <v>213504</v>
      </c>
      <c r="K2681" s="55">
        <v>0</v>
      </c>
      <c r="L2681" s="54" t="s">
        <v>822</v>
      </c>
      <c r="M2681" s="54" t="s">
        <v>793</v>
      </c>
      <c r="N2681" s="55">
        <v>0</v>
      </c>
      <c r="O2681" s="55">
        <v>86017.74</v>
      </c>
      <c r="P2681" s="55">
        <v>0</v>
      </c>
      <c r="Q2681" s="55">
        <v>0</v>
      </c>
      <c r="R2681" s="55">
        <v>0</v>
      </c>
      <c r="S2681" s="55">
        <v>86017.74</v>
      </c>
      <c r="T2681" s="55">
        <v>0</v>
      </c>
      <c r="U2681" s="55">
        <v>86017.74</v>
      </c>
      <c r="V2681" s="55">
        <v>0</v>
      </c>
      <c r="W2681" s="55">
        <v>0</v>
      </c>
      <c r="X2681" s="55">
        <v>0</v>
      </c>
      <c r="Y2681" s="55">
        <v>86017.74</v>
      </c>
      <c r="Z2681" s="61">
        <f t="shared" si="141"/>
        <v>0</v>
      </c>
      <c r="AA2681" s="59" t="str">
        <f>HLOOKUP(F2681,'HY Financials'!$4:$4,1,0)</f>
        <v>HLCASH</v>
      </c>
    </row>
    <row r="2682" spans="1:27">
      <c r="A2682" s="60" t="str">
        <f>IFERROR(VLOOKUP(J2682,'TB mapping'!A:D,4,0),0)</f>
        <v>Ignore</v>
      </c>
      <c r="B2682" s="60" t="str">
        <f>IFERROR(VLOOKUP(J2682,'TB mapping'!A:C,3,0),0)</f>
        <v>Ignore</v>
      </c>
      <c r="C2682" s="60" t="str">
        <f t="shared" si="139"/>
        <v>HLCASHIgnore</v>
      </c>
      <c r="D2682" s="60" t="str">
        <f t="shared" si="140"/>
        <v>HLCASHIgnore</v>
      </c>
      <c r="E2682" s="54" t="s">
        <v>790</v>
      </c>
      <c r="F2682" s="54" t="s">
        <v>1</v>
      </c>
      <c r="G2682" s="54" t="s">
        <v>219</v>
      </c>
      <c r="H2682" s="55">
        <v>301000</v>
      </c>
      <c r="I2682" s="54" t="s">
        <v>823</v>
      </c>
      <c r="J2682" s="55">
        <v>310000</v>
      </c>
      <c r="K2682" s="55">
        <v>0</v>
      </c>
      <c r="L2682" s="54" t="s">
        <v>824</v>
      </c>
      <c r="M2682" s="54" t="s">
        <v>793</v>
      </c>
      <c r="N2682" s="55">
        <v>0</v>
      </c>
      <c r="O2682" s="55">
        <v>15574827269.299999</v>
      </c>
      <c r="P2682" s="55">
        <v>-980696315</v>
      </c>
      <c r="Q2682" s="55">
        <v>0</v>
      </c>
      <c r="R2682" s="55">
        <v>0</v>
      </c>
      <c r="S2682" s="55">
        <v>14594130954.299999</v>
      </c>
      <c r="T2682" s="55">
        <v>0</v>
      </c>
      <c r="U2682" s="55">
        <v>15574827269.299999</v>
      </c>
      <c r="V2682" s="55">
        <v>-980696315</v>
      </c>
      <c r="W2682" s="55">
        <v>0</v>
      </c>
      <c r="X2682" s="55">
        <v>0</v>
      </c>
      <c r="Y2682" s="55">
        <v>14594130954.299999</v>
      </c>
      <c r="Z2682" s="61">
        <f t="shared" si="141"/>
        <v>1459.4130954299999</v>
      </c>
      <c r="AA2682" s="59" t="str">
        <f>HLOOKUP(F2682,'HY Financials'!$4:$4,1,0)</f>
        <v>HLCASH</v>
      </c>
    </row>
    <row r="2683" spans="1:27">
      <c r="A2683" s="60" t="str">
        <f>IFERROR(VLOOKUP(J2683,'TB mapping'!A:D,4,0),0)</f>
        <v>Ignore</v>
      </c>
      <c r="B2683" s="60" t="str">
        <f>IFERROR(VLOOKUP(J2683,'TB mapping'!A:C,3,0),0)</f>
        <v>Ignore</v>
      </c>
      <c r="C2683" s="60" t="str">
        <f t="shared" si="139"/>
        <v>HLCASHIgnore</v>
      </c>
      <c r="D2683" s="60" t="str">
        <f t="shared" si="140"/>
        <v>HLCASHIgnore</v>
      </c>
      <c r="E2683" s="54" t="s">
        <v>790</v>
      </c>
      <c r="F2683" s="54" t="s">
        <v>1</v>
      </c>
      <c r="G2683" s="54" t="s">
        <v>219</v>
      </c>
      <c r="H2683" s="55">
        <v>303000</v>
      </c>
      <c r="I2683" s="54" t="s">
        <v>825</v>
      </c>
      <c r="J2683" s="55">
        <v>303201</v>
      </c>
      <c r="K2683" s="55">
        <v>0</v>
      </c>
      <c r="L2683" s="54" t="s">
        <v>904</v>
      </c>
      <c r="M2683" s="54" t="s">
        <v>793</v>
      </c>
      <c r="N2683" s="55">
        <v>-642702.20000000007</v>
      </c>
      <c r="O2683" s="55">
        <v>0</v>
      </c>
      <c r="P2683" s="55">
        <v>-161086.89000000001</v>
      </c>
      <c r="Q2683" s="55">
        <v>0</v>
      </c>
      <c r="R2683" s="55">
        <v>-803789.09</v>
      </c>
      <c r="S2683" s="55">
        <v>0</v>
      </c>
      <c r="T2683" s="55">
        <v>-642702.20000000007</v>
      </c>
      <c r="U2683" s="55">
        <v>0</v>
      </c>
      <c r="V2683" s="55">
        <v>-161086.89000000001</v>
      </c>
      <c r="W2683" s="55">
        <v>0</v>
      </c>
      <c r="X2683" s="55">
        <v>-803789.09</v>
      </c>
      <c r="Y2683" s="55">
        <v>0</v>
      </c>
      <c r="Z2683" s="61">
        <f t="shared" si="141"/>
        <v>-1.6108689000000002E-2</v>
      </c>
      <c r="AA2683" s="59" t="str">
        <f>HLOOKUP(F2683,'HY Financials'!$4:$4,1,0)</f>
        <v>HLCASH</v>
      </c>
    </row>
    <row r="2684" spans="1:27">
      <c r="A2684" s="60" t="str">
        <f>IFERROR(VLOOKUP(J2684,'TB mapping'!A:D,4,0),0)</f>
        <v>Ignore</v>
      </c>
      <c r="B2684" s="60" t="str">
        <f>IFERROR(VLOOKUP(J2684,'TB mapping'!A:C,3,0),0)</f>
        <v>Ignore</v>
      </c>
      <c r="C2684" s="60" t="str">
        <f t="shared" si="139"/>
        <v>HLCASHIgnore</v>
      </c>
      <c r="D2684" s="60" t="str">
        <f t="shared" si="140"/>
        <v>HLCASHIgnore</v>
      </c>
      <c r="E2684" s="54" t="s">
        <v>790</v>
      </c>
      <c r="F2684" s="54" t="s">
        <v>1</v>
      </c>
      <c r="G2684" s="54" t="s">
        <v>219</v>
      </c>
      <c r="H2684" s="55">
        <v>303000</v>
      </c>
      <c r="I2684" s="54" t="s">
        <v>825</v>
      </c>
      <c r="J2684" s="55">
        <v>303207</v>
      </c>
      <c r="K2684" s="55">
        <v>0</v>
      </c>
      <c r="L2684" s="54" t="s">
        <v>826</v>
      </c>
      <c r="M2684" s="54" t="s">
        <v>793</v>
      </c>
      <c r="N2684" s="55">
        <v>-1790775535.97</v>
      </c>
      <c r="O2684" s="55">
        <v>0</v>
      </c>
      <c r="P2684" s="55">
        <v>-610860348.96000004</v>
      </c>
      <c r="Q2684" s="55">
        <v>0</v>
      </c>
      <c r="R2684" s="55">
        <v>-2401635884.9299998</v>
      </c>
      <c r="S2684" s="55">
        <v>0</v>
      </c>
      <c r="T2684" s="55">
        <v>-1790775535.97</v>
      </c>
      <c r="U2684" s="55">
        <v>0</v>
      </c>
      <c r="V2684" s="55">
        <v>-610860348.96000004</v>
      </c>
      <c r="W2684" s="55">
        <v>0</v>
      </c>
      <c r="X2684" s="55">
        <v>-2401635884.9299998</v>
      </c>
      <c r="Y2684" s="55">
        <v>0</v>
      </c>
      <c r="Z2684" s="61">
        <f t="shared" si="141"/>
        <v>-61.086034896000001</v>
      </c>
      <c r="AA2684" s="59" t="str">
        <f>HLOOKUP(F2684,'HY Financials'!$4:$4,1,0)</f>
        <v>HLCASH</v>
      </c>
    </row>
    <row r="2685" spans="1:27">
      <c r="A2685" s="60" t="str">
        <f>IFERROR(VLOOKUP(J2685,'TB mapping'!A:D,4,0),0)</f>
        <v>Ignore</v>
      </c>
      <c r="B2685" s="60" t="str">
        <f>IFERROR(VLOOKUP(J2685,'TB mapping'!A:C,3,0),0)</f>
        <v>Ignore</v>
      </c>
      <c r="C2685" s="60" t="str">
        <f t="shared" si="139"/>
        <v>HLCASHIgnore</v>
      </c>
      <c r="D2685" s="60" t="str">
        <f t="shared" si="140"/>
        <v>HLCASHIgnore</v>
      </c>
      <c r="E2685" s="54" t="s">
        <v>790</v>
      </c>
      <c r="F2685" s="54" t="s">
        <v>1</v>
      </c>
      <c r="G2685" s="54" t="s">
        <v>219</v>
      </c>
      <c r="H2685" s="55">
        <v>303000</v>
      </c>
      <c r="I2685" s="54" t="s">
        <v>825</v>
      </c>
      <c r="J2685" s="55">
        <v>303210</v>
      </c>
      <c r="K2685" s="55">
        <v>0</v>
      </c>
      <c r="L2685" s="54" t="s">
        <v>1143</v>
      </c>
      <c r="M2685" s="54" t="s">
        <v>793</v>
      </c>
      <c r="N2685" s="55">
        <v>-816025.5</v>
      </c>
      <c r="O2685" s="55">
        <v>0</v>
      </c>
      <c r="P2685" s="55">
        <v>0</v>
      </c>
      <c r="Q2685" s="55">
        <v>0</v>
      </c>
      <c r="R2685" s="55">
        <v>-816025.5</v>
      </c>
      <c r="S2685" s="55">
        <v>0</v>
      </c>
      <c r="T2685" s="55">
        <v>-816025.5</v>
      </c>
      <c r="U2685" s="55">
        <v>0</v>
      </c>
      <c r="V2685" s="55">
        <v>0</v>
      </c>
      <c r="W2685" s="55">
        <v>0</v>
      </c>
      <c r="X2685" s="55">
        <v>-816025.5</v>
      </c>
      <c r="Y2685" s="55">
        <v>0</v>
      </c>
      <c r="Z2685" s="61">
        <f t="shared" si="141"/>
        <v>0</v>
      </c>
      <c r="AA2685" s="59" t="str">
        <f>HLOOKUP(F2685,'HY Financials'!$4:$4,1,0)</f>
        <v>HLCASH</v>
      </c>
    </row>
    <row r="2686" spans="1:27">
      <c r="A2686" s="60" t="str">
        <f>IFERROR(VLOOKUP(J2686,'TB mapping'!A:D,4,0),0)</f>
        <v>Ignore</v>
      </c>
      <c r="B2686" s="60" t="str">
        <f>IFERROR(VLOOKUP(J2686,'TB mapping'!A:C,3,0),0)</f>
        <v>Ignore</v>
      </c>
      <c r="C2686" s="60" t="str">
        <f t="shared" si="139"/>
        <v>HLCASHIgnore</v>
      </c>
      <c r="D2686" s="60" t="str">
        <f t="shared" si="140"/>
        <v>HLCASHIgnore</v>
      </c>
      <c r="E2686" s="54" t="s">
        <v>790</v>
      </c>
      <c r="F2686" s="54" t="s">
        <v>1</v>
      </c>
      <c r="G2686" s="54" t="s">
        <v>219</v>
      </c>
      <c r="H2686" s="55">
        <v>303000</v>
      </c>
      <c r="I2686" s="54" t="s">
        <v>825</v>
      </c>
      <c r="J2686" s="55">
        <v>303211</v>
      </c>
      <c r="K2686" s="55">
        <v>0</v>
      </c>
      <c r="L2686" s="54" t="s">
        <v>984</v>
      </c>
      <c r="M2686" s="54" t="s">
        <v>793</v>
      </c>
      <c r="N2686" s="55">
        <v>-400640.47</v>
      </c>
      <c r="O2686" s="55">
        <v>0</v>
      </c>
      <c r="P2686" s="55">
        <v>0</v>
      </c>
      <c r="Q2686" s="55">
        <v>0</v>
      </c>
      <c r="R2686" s="55">
        <v>-400640.47</v>
      </c>
      <c r="S2686" s="55">
        <v>0</v>
      </c>
      <c r="T2686" s="55">
        <v>-400640.47</v>
      </c>
      <c r="U2686" s="55">
        <v>0</v>
      </c>
      <c r="V2686" s="55">
        <v>0</v>
      </c>
      <c r="W2686" s="55">
        <v>0</v>
      </c>
      <c r="X2686" s="55">
        <v>-400640.47</v>
      </c>
      <c r="Y2686" s="55">
        <v>0</v>
      </c>
      <c r="Z2686" s="61">
        <f t="shared" si="141"/>
        <v>0</v>
      </c>
      <c r="AA2686" s="59" t="str">
        <f>HLOOKUP(F2686,'HY Financials'!$4:$4,1,0)</f>
        <v>HLCASH</v>
      </c>
    </row>
    <row r="2687" spans="1:27">
      <c r="A2687" s="60" t="str">
        <f>IFERROR(VLOOKUP(J2687,'TB mapping'!A:D,4,0),0)</f>
        <v>Ignore</v>
      </c>
      <c r="B2687" s="60" t="str">
        <f>IFERROR(VLOOKUP(J2687,'TB mapping'!A:C,3,0),0)</f>
        <v>Ignore</v>
      </c>
      <c r="C2687" s="60" t="str">
        <f t="shared" si="139"/>
        <v>HLCASHIgnore</v>
      </c>
      <c r="D2687" s="60" t="str">
        <f t="shared" si="140"/>
        <v>HLCASHIgnore</v>
      </c>
      <c r="E2687" s="54" t="s">
        <v>790</v>
      </c>
      <c r="F2687" s="54" t="s">
        <v>1</v>
      </c>
      <c r="G2687" s="54" t="s">
        <v>219</v>
      </c>
      <c r="H2687" s="55">
        <v>303000</v>
      </c>
      <c r="I2687" s="54" t="s">
        <v>825</v>
      </c>
      <c r="J2687" s="55">
        <v>303212</v>
      </c>
      <c r="K2687" s="55">
        <v>0</v>
      </c>
      <c r="L2687" s="54" t="s">
        <v>1009</v>
      </c>
      <c r="M2687" s="54" t="s">
        <v>793</v>
      </c>
      <c r="N2687" s="55">
        <v>-284586</v>
      </c>
      <c r="O2687" s="55">
        <v>0</v>
      </c>
      <c r="P2687" s="55">
        <v>0</v>
      </c>
      <c r="Q2687" s="55">
        <v>0</v>
      </c>
      <c r="R2687" s="55">
        <v>-284586</v>
      </c>
      <c r="S2687" s="55">
        <v>0</v>
      </c>
      <c r="T2687" s="55">
        <v>-284586</v>
      </c>
      <c r="U2687" s="55">
        <v>0</v>
      </c>
      <c r="V2687" s="55">
        <v>0</v>
      </c>
      <c r="W2687" s="55">
        <v>0</v>
      </c>
      <c r="X2687" s="55">
        <v>-284586</v>
      </c>
      <c r="Y2687" s="55">
        <v>0</v>
      </c>
      <c r="Z2687" s="61">
        <f t="shared" si="141"/>
        <v>0</v>
      </c>
      <c r="AA2687" s="59" t="str">
        <f>HLOOKUP(F2687,'HY Financials'!$4:$4,1,0)</f>
        <v>HLCASH</v>
      </c>
    </row>
    <row r="2688" spans="1:27">
      <c r="A2688" s="60" t="str">
        <f>IFERROR(VLOOKUP(J2688,'TB mapping'!A:D,4,0),0)</f>
        <v>Ignore</v>
      </c>
      <c r="B2688" s="60" t="str">
        <f>IFERROR(VLOOKUP(J2688,'TB mapping'!A:C,3,0),0)</f>
        <v>Ignore</v>
      </c>
      <c r="C2688" s="60" t="str">
        <f t="shared" si="139"/>
        <v>HLCASHIgnore</v>
      </c>
      <c r="D2688" s="60" t="str">
        <f t="shared" si="140"/>
        <v>HLCASHIgnore</v>
      </c>
      <c r="E2688" s="54" t="s">
        <v>790</v>
      </c>
      <c r="F2688" s="54" t="s">
        <v>1</v>
      </c>
      <c r="G2688" s="54" t="s">
        <v>219</v>
      </c>
      <c r="H2688" s="55">
        <v>303000</v>
      </c>
      <c r="I2688" s="54" t="s">
        <v>825</v>
      </c>
      <c r="J2688" s="55">
        <v>303213</v>
      </c>
      <c r="K2688" s="55">
        <v>0</v>
      </c>
      <c r="L2688" s="54" t="s">
        <v>964</v>
      </c>
      <c r="M2688" s="54" t="s">
        <v>793</v>
      </c>
      <c r="N2688" s="55">
        <v>-394059.58</v>
      </c>
      <c r="O2688" s="55">
        <v>0</v>
      </c>
      <c r="P2688" s="55">
        <v>0</v>
      </c>
      <c r="Q2688" s="55">
        <v>0</v>
      </c>
      <c r="R2688" s="55">
        <v>-394059.58</v>
      </c>
      <c r="S2688" s="55">
        <v>0</v>
      </c>
      <c r="T2688" s="55">
        <v>-394059.58</v>
      </c>
      <c r="U2688" s="55">
        <v>0</v>
      </c>
      <c r="V2688" s="55">
        <v>0</v>
      </c>
      <c r="W2688" s="55">
        <v>0</v>
      </c>
      <c r="X2688" s="55">
        <v>-394059.58</v>
      </c>
      <c r="Y2688" s="55">
        <v>0</v>
      </c>
      <c r="Z2688" s="61">
        <f t="shared" si="141"/>
        <v>0</v>
      </c>
      <c r="AA2688" s="59" t="str">
        <f>HLOOKUP(F2688,'HY Financials'!$4:$4,1,0)</f>
        <v>HLCASH</v>
      </c>
    </row>
    <row r="2689" spans="1:28">
      <c r="A2689" s="60" t="str">
        <f>IFERROR(VLOOKUP(J2689,'TB mapping'!A:D,4,0),0)</f>
        <v>Ignore</v>
      </c>
      <c r="B2689" s="60" t="str">
        <f>IFERROR(VLOOKUP(J2689,'TB mapping'!A:C,3,0),0)</f>
        <v>Ignore</v>
      </c>
      <c r="C2689" s="60" t="str">
        <f t="shared" si="139"/>
        <v>HLCASHIgnore</v>
      </c>
      <c r="D2689" s="60" t="str">
        <f t="shared" si="140"/>
        <v>HLCASHIgnore</v>
      </c>
      <c r="E2689" s="54" t="s">
        <v>790</v>
      </c>
      <c r="F2689" s="54" t="s">
        <v>1</v>
      </c>
      <c r="G2689" s="54" t="s">
        <v>219</v>
      </c>
      <c r="H2689" s="55">
        <v>303000</v>
      </c>
      <c r="I2689" s="54" t="s">
        <v>825</v>
      </c>
      <c r="J2689" s="55">
        <v>303215</v>
      </c>
      <c r="K2689" s="55">
        <v>0</v>
      </c>
      <c r="L2689" s="54" t="s">
        <v>965</v>
      </c>
      <c r="M2689" s="54" t="s">
        <v>793</v>
      </c>
      <c r="N2689" s="55">
        <v>0</v>
      </c>
      <c r="O2689" s="55">
        <v>1122.8500000000001</v>
      </c>
      <c r="P2689" s="55">
        <v>0</v>
      </c>
      <c r="Q2689" s="55">
        <v>0</v>
      </c>
      <c r="R2689" s="55">
        <v>0</v>
      </c>
      <c r="S2689" s="55">
        <v>1122.8500000000001</v>
      </c>
      <c r="T2689" s="55">
        <v>0</v>
      </c>
      <c r="U2689" s="55">
        <v>1122.8500000000001</v>
      </c>
      <c r="V2689" s="55">
        <v>0</v>
      </c>
      <c r="W2689" s="55">
        <v>0</v>
      </c>
      <c r="X2689" s="55">
        <v>0</v>
      </c>
      <c r="Y2689" s="55">
        <v>1122.8500000000001</v>
      </c>
      <c r="Z2689" s="61">
        <f t="shared" si="141"/>
        <v>0</v>
      </c>
      <c r="AA2689" s="59" t="str">
        <f>HLOOKUP(F2689,'HY Financials'!$4:$4,1,0)</f>
        <v>HLCASH</v>
      </c>
    </row>
    <row r="2690" spans="1:28">
      <c r="A2690" s="60" t="str">
        <f>IFERROR(VLOOKUP(J2690,'TB mapping'!A:D,4,0),0)</f>
        <v>Ignore</v>
      </c>
      <c r="B2690" s="60" t="str">
        <f>IFERROR(VLOOKUP(J2690,'TB mapping'!A:C,3,0),0)</f>
        <v>Ignore</v>
      </c>
      <c r="C2690" s="60" t="str">
        <f t="shared" si="139"/>
        <v>HLCASHIgnore</v>
      </c>
      <c r="D2690" s="60" t="str">
        <f t="shared" si="140"/>
        <v>HLCASHIgnore</v>
      </c>
      <c r="E2690" s="54" t="s">
        <v>790</v>
      </c>
      <c r="F2690" s="54" t="s">
        <v>1</v>
      </c>
      <c r="G2690" s="54" t="s">
        <v>219</v>
      </c>
      <c r="H2690" s="55">
        <v>303000</v>
      </c>
      <c r="I2690" s="54" t="s">
        <v>825</v>
      </c>
      <c r="J2690" s="55">
        <v>303227</v>
      </c>
      <c r="K2690" s="55">
        <v>0</v>
      </c>
      <c r="L2690" s="54" t="s">
        <v>907</v>
      </c>
      <c r="M2690" s="54" t="s">
        <v>793</v>
      </c>
      <c r="N2690" s="55">
        <v>0</v>
      </c>
      <c r="O2690" s="55">
        <v>1585161.23</v>
      </c>
      <c r="P2690" s="55">
        <v>-4795.17</v>
      </c>
      <c r="Q2690" s="55">
        <v>0</v>
      </c>
      <c r="R2690" s="55">
        <v>0</v>
      </c>
      <c r="S2690" s="55">
        <v>1580366.06</v>
      </c>
      <c r="T2690" s="55">
        <v>0</v>
      </c>
      <c r="U2690" s="55">
        <v>1585161.23</v>
      </c>
      <c r="V2690" s="55">
        <v>-4795.17</v>
      </c>
      <c r="W2690" s="55">
        <v>0</v>
      </c>
      <c r="X2690" s="55">
        <v>0</v>
      </c>
      <c r="Y2690" s="55">
        <v>1580366.06</v>
      </c>
      <c r="Z2690" s="61">
        <f t="shared" si="141"/>
        <v>-4.79517E-4</v>
      </c>
      <c r="AA2690" s="59" t="str">
        <f>HLOOKUP(F2690,'HY Financials'!$4:$4,1,0)</f>
        <v>HLCASH</v>
      </c>
      <c r="AB2690" s="59">
        <f t="shared" ref="AB2690:AB2695" si="143">SUMIF(AA:AA,AA2690,Z:Z)</f>
        <v>1557.4827269299988</v>
      </c>
    </row>
    <row r="2691" spans="1:28">
      <c r="A2691" s="60" t="str">
        <f>IFERROR(VLOOKUP(J2691,'TB mapping'!A:D,4,0),0)</f>
        <v>Ignore</v>
      </c>
      <c r="B2691" s="60" t="str">
        <f>IFERROR(VLOOKUP(J2691,'TB mapping'!A:C,3,0),0)</f>
        <v>Ignore</v>
      </c>
      <c r="C2691" s="60" t="str">
        <f t="shared" si="139"/>
        <v>HLCASHIgnore</v>
      </c>
      <c r="D2691" s="60" t="str">
        <f t="shared" si="140"/>
        <v>HLCASHIgnore</v>
      </c>
      <c r="E2691" s="54" t="s">
        <v>790</v>
      </c>
      <c r="F2691" s="54" t="s">
        <v>1</v>
      </c>
      <c r="G2691" s="54" t="s">
        <v>219</v>
      </c>
      <c r="H2691" s="55">
        <v>303000</v>
      </c>
      <c r="I2691" s="54" t="s">
        <v>825</v>
      </c>
      <c r="J2691" s="55">
        <v>303245</v>
      </c>
      <c r="K2691" s="55">
        <v>0</v>
      </c>
      <c r="L2691" s="54" t="s">
        <v>880</v>
      </c>
      <c r="M2691" s="54" t="s">
        <v>793</v>
      </c>
      <c r="N2691" s="55">
        <v>0</v>
      </c>
      <c r="O2691" s="55">
        <v>421933756.49000001</v>
      </c>
      <c r="P2691" s="55">
        <v>-418722045.81</v>
      </c>
      <c r="Q2691" s="55">
        <v>0</v>
      </c>
      <c r="R2691" s="55">
        <v>0</v>
      </c>
      <c r="S2691" s="55">
        <v>3211710.68</v>
      </c>
      <c r="T2691" s="55">
        <v>0</v>
      </c>
      <c r="U2691" s="55">
        <v>421933756.49000001</v>
      </c>
      <c r="V2691" s="55">
        <v>-418722045.81</v>
      </c>
      <c r="W2691" s="55">
        <v>0</v>
      </c>
      <c r="X2691" s="55">
        <v>0</v>
      </c>
      <c r="Y2691" s="55">
        <v>3211710.68</v>
      </c>
      <c r="Z2691" s="61">
        <f t="shared" si="141"/>
        <v>-41.872204580999998</v>
      </c>
      <c r="AA2691" s="59" t="str">
        <f>HLOOKUP(F2691,'HY Financials'!$4:$4,1,0)</f>
        <v>HLCASH</v>
      </c>
      <c r="AB2691" s="59">
        <f t="shared" si="143"/>
        <v>1557.4827269299988</v>
      </c>
    </row>
    <row r="2692" spans="1:28">
      <c r="A2692" s="60" t="str">
        <f>IFERROR(VLOOKUP(J2692,'TB mapping'!A:D,4,0),0)</f>
        <v>Ignore</v>
      </c>
      <c r="B2692" s="60" t="str">
        <f>IFERROR(VLOOKUP(J2692,'TB mapping'!A:C,3,0),0)</f>
        <v>Ignore</v>
      </c>
      <c r="C2692" s="60" t="str">
        <f t="shared" ref="C2692:C2755" si="144">F2692&amp;A2692</f>
        <v>HLCASHIgnore</v>
      </c>
      <c r="D2692" s="60" t="str">
        <f t="shared" ref="D2692:D2755" si="145">F2692&amp;B2692</f>
        <v>HLCASHIgnore</v>
      </c>
      <c r="E2692" s="54" t="s">
        <v>790</v>
      </c>
      <c r="F2692" s="54" t="s">
        <v>1</v>
      </c>
      <c r="G2692" s="54" t="s">
        <v>219</v>
      </c>
      <c r="H2692" s="55">
        <v>303000</v>
      </c>
      <c r="I2692" s="54" t="s">
        <v>825</v>
      </c>
      <c r="J2692" s="55">
        <v>303248</v>
      </c>
      <c r="K2692" s="55">
        <v>0</v>
      </c>
      <c r="L2692" s="54" t="s">
        <v>966</v>
      </c>
      <c r="M2692" s="54" t="s">
        <v>793</v>
      </c>
      <c r="N2692" s="55">
        <v>-24296.23</v>
      </c>
      <c r="O2692" s="55">
        <v>0</v>
      </c>
      <c r="P2692" s="55">
        <v>0</v>
      </c>
      <c r="Q2692" s="55">
        <v>294.63</v>
      </c>
      <c r="R2692" s="55">
        <v>-24001.599999999999</v>
      </c>
      <c r="S2692" s="55">
        <v>0</v>
      </c>
      <c r="T2692" s="55">
        <v>-24296.23</v>
      </c>
      <c r="U2692" s="55">
        <v>0</v>
      </c>
      <c r="V2692" s="55">
        <v>0</v>
      </c>
      <c r="W2692" s="55">
        <v>294.63</v>
      </c>
      <c r="X2692" s="55">
        <v>-24001.599999999999</v>
      </c>
      <c r="Y2692" s="55">
        <v>0</v>
      </c>
      <c r="Z2692" s="61">
        <f t="shared" ref="Z2692:Z2755" si="146">IF(I2692="Issue Capital",(X2692+Y2692)/10000000,(V2692+W2692)/10000000)</f>
        <v>2.9462999999999999E-5</v>
      </c>
      <c r="AA2692" s="59" t="str">
        <f>HLOOKUP(F2692,'HY Financials'!$4:$4,1,0)</f>
        <v>HLCASH</v>
      </c>
      <c r="AB2692" s="59">
        <f t="shared" si="143"/>
        <v>1557.4827269299988</v>
      </c>
    </row>
    <row r="2693" spans="1:28">
      <c r="A2693" s="60" t="str">
        <f>IFERROR(VLOOKUP(J2693,'TB mapping'!A:D,4,0),0)</f>
        <v>Ignore</v>
      </c>
      <c r="B2693" s="60" t="str">
        <f>IFERROR(VLOOKUP(J2693,'TB mapping'!A:C,3,0),0)</f>
        <v>Ignore</v>
      </c>
      <c r="C2693" s="60" t="str">
        <f t="shared" si="144"/>
        <v>HLCASHIgnore</v>
      </c>
      <c r="D2693" s="60" t="str">
        <f t="shared" si="145"/>
        <v>HLCASHIgnore</v>
      </c>
      <c r="E2693" s="54" t="s">
        <v>790</v>
      </c>
      <c r="F2693" s="54" t="s">
        <v>1</v>
      </c>
      <c r="G2693" s="54" t="s">
        <v>219</v>
      </c>
      <c r="H2693" s="55">
        <v>303000</v>
      </c>
      <c r="I2693" s="54" t="s">
        <v>825</v>
      </c>
      <c r="J2693" s="55">
        <v>303266</v>
      </c>
      <c r="K2693" s="55">
        <v>0</v>
      </c>
      <c r="L2693" s="54" t="s">
        <v>967</v>
      </c>
      <c r="M2693" s="54" t="s">
        <v>793</v>
      </c>
      <c r="N2693" s="55">
        <v>0</v>
      </c>
      <c r="O2693" s="55">
        <v>31221.42</v>
      </c>
      <c r="P2693" s="55">
        <v>0</v>
      </c>
      <c r="Q2693" s="55">
        <v>104248.95</v>
      </c>
      <c r="R2693" s="55">
        <v>0</v>
      </c>
      <c r="S2693" s="55">
        <v>135470.37</v>
      </c>
      <c r="T2693" s="55">
        <v>0</v>
      </c>
      <c r="U2693" s="55">
        <v>31221.42</v>
      </c>
      <c r="V2693" s="55">
        <v>0</v>
      </c>
      <c r="W2693" s="55">
        <v>104248.95</v>
      </c>
      <c r="X2693" s="55">
        <v>0</v>
      </c>
      <c r="Y2693" s="55">
        <v>135470.37</v>
      </c>
      <c r="Z2693" s="61">
        <f t="shared" si="146"/>
        <v>1.0424895E-2</v>
      </c>
      <c r="AA2693" s="59" t="str">
        <f>HLOOKUP(F2693,'HY Financials'!$4:$4,1,0)</f>
        <v>HLCASH</v>
      </c>
      <c r="AB2693" s="59">
        <f t="shared" si="143"/>
        <v>1557.4827269299988</v>
      </c>
    </row>
    <row r="2694" spans="1:28">
      <c r="A2694" s="60" t="str">
        <f>IFERROR(VLOOKUP(J2694,'TB mapping'!A:D,4,0),0)</f>
        <v>Ignore</v>
      </c>
      <c r="B2694" s="60" t="str">
        <f>IFERROR(VLOOKUP(J2694,'TB mapping'!A:C,3,0),0)</f>
        <v>Ignore</v>
      </c>
      <c r="C2694" s="60" t="str">
        <f t="shared" si="144"/>
        <v>HLCASHIgnore</v>
      </c>
      <c r="D2694" s="60" t="str">
        <f t="shared" si="145"/>
        <v>HLCASHIgnore</v>
      </c>
      <c r="E2694" s="54" t="s">
        <v>790</v>
      </c>
      <c r="F2694" s="54" t="s">
        <v>1</v>
      </c>
      <c r="G2694" s="54" t="s">
        <v>219</v>
      </c>
      <c r="H2694" s="55">
        <v>303000</v>
      </c>
      <c r="I2694" s="54" t="s">
        <v>825</v>
      </c>
      <c r="J2694" s="55">
        <v>303268</v>
      </c>
      <c r="K2694" s="55">
        <v>0</v>
      </c>
      <c r="L2694" s="54" t="s">
        <v>968</v>
      </c>
      <c r="M2694" s="54" t="s">
        <v>793</v>
      </c>
      <c r="N2694" s="55">
        <v>-224484.89</v>
      </c>
      <c r="O2694" s="55">
        <v>0</v>
      </c>
      <c r="P2694" s="55">
        <v>0</v>
      </c>
      <c r="Q2694" s="55">
        <v>1693.06</v>
      </c>
      <c r="R2694" s="55">
        <v>-222791.83</v>
      </c>
      <c r="S2694" s="55">
        <v>0</v>
      </c>
      <c r="T2694" s="55">
        <v>-224484.89</v>
      </c>
      <c r="U2694" s="55">
        <v>0</v>
      </c>
      <c r="V2694" s="55">
        <v>0</v>
      </c>
      <c r="W2694" s="55">
        <v>1693.06</v>
      </c>
      <c r="X2694" s="55">
        <v>-222791.83</v>
      </c>
      <c r="Y2694" s="55">
        <v>0</v>
      </c>
      <c r="Z2694" s="61">
        <f t="shared" si="146"/>
        <v>1.6930599999999998E-4</v>
      </c>
      <c r="AA2694" s="59" t="str">
        <f>HLOOKUP(F2694,'HY Financials'!$4:$4,1,0)</f>
        <v>HLCASH</v>
      </c>
      <c r="AB2694" s="59">
        <f t="shared" si="143"/>
        <v>1557.4827269299988</v>
      </c>
    </row>
    <row r="2695" spans="1:28">
      <c r="A2695" s="60" t="str">
        <f>IFERROR(VLOOKUP(J2695,'TB mapping'!A:D,4,0),0)</f>
        <v>Ignore</v>
      </c>
      <c r="B2695" s="60" t="str">
        <f>IFERROR(VLOOKUP(J2695,'TB mapping'!A:C,3,0),0)</f>
        <v>Ignore</v>
      </c>
      <c r="C2695" s="60" t="str">
        <f t="shared" si="144"/>
        <v>HLCASHIgnore</v>
      </c>
      <c r="D2695" s="60" t="str">
        <f t="shared" si="145"/>
        <v>HLCASHIgnore</v>
      </c>
      <c r="E2695" s="54" t="s">
        <v>790</v>
      </c>
      <c r="F2695" s="54" t="s">
        <v>1</v>
      </c>
      <c r="G2695" s="54" t="s">
        <v>219</v>
      </c>
      <c r="H2695" s="55">
        <v>303000</v>
      </c>
      <c r="I2695" s="54" t="s">
        <v>825</v>
      </c>
      <c r="J2695" s="55">
        <v>303273</v>
      </c>
      <c r="K2695" s="55">
        <v>0</v>
      </c>
      <c r="L2695" s="54" t="s">
        <v>969</v>
      </c>
      <c r="M2695" s="54" t="s">
        <v>793</v>
      </c>
      <c r="N2695" s="55">
        <v>-756198.29</v>
      </c>
      <c r="O2695" s="55">
        <v>0</v>
      </c>
      <c r="P2695" s="55">
        <v>-151055.89000000001</v>
      </c>
      <c r="Q2695" s="55">
        <v>0</v>
      </c>
      <c r="R2695" s="55">
        <v>-907254.18</v>
      </c>
      <c r="S2695" s="55">
        <v>0</v>
      </c>
      <c r="T2695" s="55">
        <v>-756198.29</v>
      </c>
      <c r="U2695" s="55">
        <v>0</v>
      </c>
      <c r="V2695" s="55">
        <v>-151055.89000000001</v>
      </c>
      <c r="W2695" s="55">
        <v>0</v>
      </c>
      <c r="X2695" s="55">
        <v>-907254.18</v>
      </c>
      <c r="Y2695" s="55">
        <v>0</v>
      </c>
      <c r="Z2695" s="61">
        <f t="shared" si="146"/>
        <v>-1.5105589000000001E-2</v>
      </c>
      <c r="AA2695" s="59" t="str">
        <f>HLOOKUP(F2695,'HY Financials'!$4:$4,1,0)</f>
        <v>HLCASH</v>
      </c>
      <c r="AB2695" s="59">
        <f t="shared" si="143"/>
        <v>1557.4827269299988</v>
      </c>
    </row>
    <row r="2696" spans="1:28">
      <c r="A2696" s="60" t="str">
        <f>IFERROR(VLOOKUP(J2696,'TB mapping'!A:D,4,0),0)</f>
        <v>Ignore</v>
      </c>
      <c r="B2696" s="60" t="str">
        <f>IFERROR(VLOOKUP(J2696,'TB mapping'!A:C,3,0),0)</f>
        <v>Ignore</v>
      </c>
      <c r="C2696" s="60" t="str">
        <f t="shared" si="144"/>
        <v>HLCASHIgnore</v>
      </c>
      <c r="D2696" s="60" t="str">
        <f t="shared" si="145"/>
        <v>HLCASHIgnore</v>
      </c>
      <c r="E2696" s="54" t="s">
        <v>790</v>
      </c>
      <c r="F2696" s="54" t="s">
        <v>1</v>
      </c>
      <c r="G2696" s="54" t="s">
        <v>219</v>
      </c>
      <c r="H2696" s="55">
        <v>303000</v>
      </c>
      <c r="I2696" s="54" t="s">
        <v>825</v>
      </c>
      <c r="J2696" s="55">
        <v>303274</v>
      </c>
      <c r="K2696" s="55">
        <v>0</v>
      </c>
      <c r="L2696" s="54" t="s">
        <v>970</v>
      </c>
      <c r="M2696" s="54" t="s">
        <v>793</v>
      </c>
      <c r="N2696" s="55">
        <v>-1047135.72</v>
      </c>
      <c r="O2696" s="55">
        <v>0</v>
      </c>
      <c r="P2696" s="55">
        <v>-9204529.1099999994</v>
      </c>
      <c r="Q2696" s="55">
        <v>0</v>
      </c>
      <c r="R2696" s="55">
        <v>-10251664.83</v>
      </c>
      <c r="S2696" s="55">
        <v>0</v>
      </c>
      <c r="T2696" s="55">
        <v>-1047135.72</v>
      </c>
      <c r="U2696" s="55">
        <v>0</v>
      </c>
      <c r="V2696" s="55">
        <v>-9204529.1099999994</v>
      </c>
      <c r="W2696" s="55">
        <v>0</v>
      </c>
      <c r="X2696" s="55">
        <v>-10251664.83</v>
      </c>
      <c r="Y2696" s="55">
        <v>0</v>
      </c>
      <c r="Z2696" s="61">
        <f t="shared" si="146"/>
        <v>-0.92045291099999993</v>
      </c>
      <c r="AA2696" s="59" t="str">
        <f>HLOOKUP(F2696,'HY Financials'!$4:$4,1,0)</f>
        <v>HLCASH</v>
      </c>
    </row>
    <row r="2697" spans="1:28">
      <c r="A2697" s="60" t="str">
        <f>IFERROR(VLOOKUP(J2697,'TB mapping'!A:D,4,0),0)</f>
        <v>Ignore</v>
      </c>
      <c r="B2697" s="60" t="str">
        <f>IFERROR(VLOOKUP(J2697,'TB mapping'!A:C,3,0),0)</f>
        <v>Ignore</v>
      </c>
      <c r="C2697" s="60" t="str">
        <f t="shared" si="144"/>
        <v>HLCASHIgnore</v>
      </c>
      <c r="D2697" s="60" t="str">
        <f t="shared" si="145"/>
        <v>HLCASHIgnore</v>
      </c>
      <c r="E2697" s="54" t="s">
        <v>790</v>
      </c>
      <c r="F2697" s="54" t="s">
        <v>1</v>
      </c>
      <c r="G2697" s="54" t="s">
        <v>219</v>
      </c>
      <c r="H2697" s="55">
        <v>303000</v>
      </c>
      <c r="I2697" s="54" t="s">
        <v>825</v>
      </c>
      <c r="J2697" s="55">
        <v>303416</v>
      </c>
      <c r="K2697" s="55">
        <v>0</v>
      </c>
      <c r="L2697" s="54" t="s">
        <v>1144</v>
      </c>
      <c r="M2697" s="54" t="s">
        <v>793</v>
      </c>
      <c r="N2697" s="55">
        <v>-1405073.51</v>
      </c>
      <c r="O2697" s="55">
        <v>0</v>
      </c>
      <c r="P2697" s="55">
        <v>-124751.69</v>
      </c>
      <c r="Q2697" s="55">
        <v>0</v>
      </c>
      <c r="R2697" s="55">
        <v>-1529825.2</v>
      </c>
      <c r="S2697" s="55">
        <v>0</v>
      </c>
      <c r="T2697" s="55">
        <v>-1405073.51</v>
      </c>
      <c r="U2697" s="55">
        <v>0</v>
      </c>
      <c r="V2697" s="55">
        <v>-124751.69</v>
      </c>
      <c r="W2697" s="55">
        <v>0</v>
      </c>
      <c r="X2697" s="55">
        <v>-1529825.2</v>
      </c>
      <c r="Y2697" s="55">
        <v>0</v>
      </c>
      <c r="Z2697" s="61">
        <f t="shared" si="146"/>
        <v>-1.2475168999999999E-2</v>
      </c>
      <c r="AA2697" s="59" t="str">
        <f>HLOOKUP(F2697,'HY Financials'!$4:$4,1,0)</f>
        <v>HLCASH</v>
      </c>
    </row>
    <row r="2698" spans="1:28">
      <c r="A2698" s="60" t="str">
        <f>IFERROR(VLOOKUP(J2698,'TB mapping'!A:D,4,0),0)</f>
        <v>Ignore</v>
      </c>
      <c r="B2698" s="60" t="str">
        <f>IFERROR(VLOOKUP(J2698,'TB mapping'!A:C,3,0),0)</f>
        <v>Ignore</v>
      </c>
      <c r="C2698" s="60" t="str">
        <f t="shared" si="144"/>
        <v>HLCASHIgnore</v>
      </c>
      <c r="D2698" s="60" t="str">
        <f t="shared" si="145"/>
        <v>HLCASHIgnore</v>
      </c>
      <c r="E2698" s="54" t="s">
        <v>790</v>
      </c>
      <c r="F2698" s="54" t="s">
        <v>1</v>
      </c>
      <c r="G2698" s="54" t="s">
        <v>219</v>
      </c>
      <c r="H2698" s="55">
        <v>303000</v>
      </c>
      <c r="I2698" s="54" t="s">
        <v>825</v>
      </c>
      <c r="J2698" s="55">
        <v>303417</v>
      </c>
      <c r="K2698" s="55">
        <v>0</v>
      </c>
      <c r="L2698" s="54" t="s">
        <v>1145</v>
      </c>
      <c r="M2698" s="54" t="s">
        <v>793</v>
      </c>
      <c r="N2698" s="55">
        <v>0</v>
      </c>
      <c r="O2698" s="55">
        <v>3513.92</v>
      </c>
      <c r="P2698" s="55">
        <v>-1.1599999999999999</v>
      </c>
      <c r="Q2698" s="55">
        <v>0</v>
      </c>
      <c r="R2698" s="55">
        <v>0</v>
      </c>
      <c r="S2698" s="55">
        <v>3512.76</v>
      </c>
      <c r="T2698" s="55">
        <v>0</v>
      </c>
      <c r="U2698" s="55">
        <v>3513.92</v>
      </c>
      <c r="V2698" s="55">
        <v>-1.1599999999999999</v>
      </c>
      <c r="W2698" s="55">
        <v>0</v>
      </c>
      <c r="X2698" s="55">
        <v>0</v>
      </c>
      <c r="Y2698" s="55">
        <v>3512.76</v>
      </c>
      <c r="Z2698" s="61">
        <f t="shared" si="146"/>
        <v>-1.1599999999999999E-7</v>
      </c>
      <c r="AA2698" s="59" t="str">
        <f>HLOOKUP(F2698,'HY Financials'!$4:$4,1,0)</f>
        <v>HLCASH</v>
      </c>
    </row>
    <row r="2699" spans="1:28">
      <c r="A2699" s="60" t="str">
        <f>IFERROR(VLOOKUP(J2699,'TB mapping'!A:D,4,0),0)</f>
        <v>Ignore</v>
      </c>
      <c r="B2699" s="60" t="str">
        <f>IFERROR(VLOOKUP(J2699,'TB mapping'!A:C,3,0),0)</f>
        <v>Ignore</v>
      </c>
      <c r="C2699" s="60" t="str">
        <f t="shared" si="144"/>
        <v>HLCASHIgnore</v>
      </c>
      <c r="D2699" s="60" t="str">
        <f t="shared" si="145"/>
        <v>HLCASHIgnore</v>
      </c>
      <c r="E2699" s="54" t="s">
        <v>790</v>
      </c>
      <c r="F2699" s="54" t="s">
        <v>1</v>
      </c>
      <c r="G2699" s="54" t="s">
        <v>219</v>
      </c>
      <c r="H2699" s="55">
        <v>303000</v>
      </c>
      <c r="I2699" s="54" t="s">
        <v>825</v>
      </c>
      <c r="J2699" s="55">
        <v>303418</v>
      </c>
      <c r="K2699" s="55">
        <v>0</v>
      </c>
      <c r="L2699" s="54" t="s">
        <v>1146</v>
      </c>
      <c r="M2699" s="54" t="s">
        <v>793</v>
      </c>
      <c r="N2699" s="55">
        <v>0</v>
      </c>
      <c r="O2699" s="55">
        <v>1348016.33</v>
      </c>
      <c r="P2699" s="55">
        <v>-317852.74</v>
      </c>
      <c r="Q2699" s="55">
        <v>0</v>
      </c>
      <c r="R2699" s="55">
        <v>0</v>
      </c>
      <c r="S2699" s="55">
        <v>1030163.59</v>
      </c>
      <c r="T2699" s="55">
        <v>0</v>
      </c>
      <c r="U2699" s="55">
        <v>1348016.33</v>
      </c>
      <c r="V2699" s="55">
        <v>-317852.74</v>
      </c>
      <c r="W2699" s="55">
        <v>0</v>
      </c>
      <c r="X2699" s="55">
        <v>0</v>
      </c>
      <c r="Y2699" s="55">
        <v>1030163.59</v>
      </c>
      <c r="Z2699" s="61">
        <f t="shared" si="146"/>
        <v>-3.1785274000000002E-2</v>
      </c>
      <c r="AA2699" s="59" t="str">
        <f>HLOOKUP(F2699,'HY Financials'!$4:$4,1,0)</f>
        <v>HLCASH</v>
      </c>
    </row>
    <row r="2700" spans="1:28">
      <c r="A2700" s="60" t="str">
        <f>IFERROR(VLOOKUP(J2700,'TB mapping'!A:D,4,0),0)</f>
        <v>Ignore</v>
      </c>
      <c r="B2700" s="60" t="str">
        <f>IFERROR(VLOOKUP(J2700,'TB mapping'!A:C,3,0),0)</f>
        <v>Ignore</v>
      </c>
      <c r="C2700" s="60" t="str">
        <f t="shared" si="144"/>
        <v>HLCASHIgnore</v>
      </c>
      <c r="D2700" s="60" t="str">
        <f t="shared" si="145"/>
        <v>HLCASHIgnore</v>
      </c>
      <c r="E2700" s="54" t="s">
        <v>790</v>
      </c>
      <c r="F2700" s="54" t="s">
        <v>1</v>
      </c>
      <c r="G2700" s="54" t="s">
        <v>219</v>
      </c>
      <c r="H2700" s="55">
        <v>303000</v>
      </c>
      <c r="I2700" s="54" t="s">
        <v>825</v>
      </c>
      <c r="J2700" s="55">
        <v>303419</v>
      </c>
      <c r="K2700" s="55">
        <v>0</v>
      </c>
      <c r="L2700" s="54" t="s">
        <v>1147</v>
      </c>
      <c r="M2700" s="54" t="s">
        <v>793</v>
      </c>
      <c r="N2700" s="55">
        <v>-11.41</v>
      </c>
      <c r="O2700" s="55">
        <v>0</v>
      </c>
      <c r="P2700" s="55">
        <v>0</v>
      </c>
      <c r="Q2700" s="55">
        <v>0.62</v>
      </c>
      <c r="R2700" s="55">
        <v>-10.79</v>
      </c>
      <c r="S2700" s="55">
        <v>0</v>
      </c>
      <c r="T2700" s="55">
        <v>-11.41</v>
      </c>
      <c r="U2700" s="55">
        <v>0</v>
      </c>
      <c r="V2700" s="55">
        <v>0</v>
      </c>
      <c r="W2700" s="55">
        <v>0.62</v>
      </c>
      <c r="X2700" s="55">
        <v>-10.79</v>
      </c>
      <c r="Y2700" s="55">
        <v>0</v>
      </c>
      <c r="Z2700" s="61">
        <f t="shared" si="146"/>
        <v>6.1999999999999999E-8</v>
      </c>
      <c r="AA2700" s="59" t="str">
        <f>HLOOKUP(F2700,'HY Financials'!$4:$4,1,0)</f>
        <v>HLCASH</v>
      </c>
    </row>
    <row r="2701" spans="1:28">
      <c r="A2701" s="60" t="str">
        <f>IFERROR(VLOOKUP(J2701,'TB mapping'!A:D,4,0),0)</f>
        <v>Ignore</v>
      </c>
      <c r="B2701" s="60" t="str">
        <f>IFERROR(VLOOKUP(J2701,'TB mapping'!A:C,3,0),0)</f>
        <v>Ignore</v>
      </c>
      <c r="C2701" s="60" t="str">
        <f t="shared" si="144"/>
        <v>HLCASHIgnore</v>
      </c>
      <c r="D2701" s="60" t="str">
        <f t="shared" si="145"/>
        <v>HLCASHIgnore</v>
      </c>
      <c r="E2701" s="54" t="s">
        <v>790</v>
      </c>
      <c r="F2701" s="54" t="s">
        <v>1</v>
      </c>
      <c r="G2701" s="54" t="s">
        <v>219</v>
      </c>
      <c r="H2701" s="55">
        <v>303000</v>
      </c>
      <c r="I2701" s="54" t="s">
        <v>825</v>
      </c>
      <c r="J2701" s="55">
        <v>390000</v>
      </c>
      <c r="K2701" s="55">
        <v>0</v>
      </c>
      <c r="L2701" s="54" t="s">
        <v>827</v>
      </c>
      <c r="M2701" s="54" t="s">
        <v>793</v>
      </c>
      <c r="N2701" s="55">
        <v>0</v>
      </c>
      <c r="O2701" s="55">
        <v>18918030289.459999</v>
      </c>
      <c r="P2701" s="55">
        <v>0</v>
      </c>
      <c r="Q2701" s="55">
        <v>0</v>
      </c>
      <c r="R2701" s="55">
        <v>0</v>
      </c>
      <c r="S2701" s="55">
        <v>18918030289.459999</v>
      </c>
      <c r="T2701" s="55">
        <v>0</v>
      </c>
      <c r="U2701" s="55">
        <v>18918030289.459999</v>
      </c>
      <c r="V2701" s="55">
        <v>0</v>
      </c>
      <c r="W2701" s="55">
        <v>0</v>
      </c>
      <c r="X2701" s="55">
        <v>0</v>
      </c>
      <c r="Y2701" s="55">
        <v>18918030289.459999</v>
      </c>
      <c r="Z2701" s="61">
        <f t="shared" si="146"/>
        <v>0</v>
      </c>
      <c r="AA2701" s="59" t="str">
        <f>HLOOKUP(F2701,'HY Financials'!$4:$4,1,0)</f>
        <v>HLCASH</v>
      </c>
    </row>
    <row r="2702" spans="1:28">
      <c r="A2702" s="60" t="str">
        <f>IFERROR(VLOOKUP(J2702,'TB mapping'!A:D,4,0),0)</f>
        <v>Ignore</v>
      </c>
      <c r="B2702" s="60" t="str">
        <f>IFERROR(VLOOKUP(J2702,'TB mapping'!A:C,3,0),0)</f>
        <v>Ignore</v>
      </c>
      <c r="C2702" s="60" t="str">
        <f t="shared" si="144"/>
        <v>HLCASHIgnore</v>
      </c>
      <c r="D2702" s="60" t="str">
        <f t="shared" si="145"/>
        <v>HLCASHIgnore</v>
      </c>
      <c r="E2702" s="54" t="s">
        <v>790</v>
      </c>
      <c r="F2702" s="54" t="s">
        <v>1</v>
      </c>
      <c r="G2702" s="54" t="s">
        <v>219</v>
      </c>
      <c r="H2702" s="55">
        <v>303000</v>
      </c>
      <c r="I2702" s="54" t="s">
        <v>825</v>
      </c>
      <c r="J2702" s="55">
        <v>390001</v>
      </c>
      <c r="K2702" s="55">
        <v>0</v>
      </c>
      <c r="L2702" s="54" t="s">
        <v>916</v>
      </c>
      <c r="M2702" s="54" t="s">
        <v>793</v>
      </c>
      <c r="N2702" s="55">
        <v>-1077749.5900000001</v>
      </c>
      <c r="O2702" s="55">
        <v>0</v>
      </c>
      <c r="P2702" s="55">
        <v>0</v>
      </c>
      <c r="Q2702" s="55">
        <v>0</v>
      </c>
      <c r="R2702" s="55">
        <v>-1077749.5900000001</v>
      </c>
      <c r="S2702" s="55">
        <v>0</v>
      </c>
      <c r="T2702" s="55">
        <v>-1077749.5900000001</v>
      </c>
      <c r="U2702" s="55">
        <v>0</v>
      </c>
      <c r="V2702" s="55">
        <v>0</v>
      </c>
      <c r="W2702" s="55">
        <v>0</v>
      </c>
      <c r="X2702" s="55">
        <v>-1077749.5900000001</v>
      </c>
      <c r="Y2702" s="55">
        <v>0</v>
      </c>
      <c r="Z2702" s="61">
        <f t="shared" si="146"/>
        <v>0</v>
      </c>
      <c r="AA2702" s="59" t="str">
        <f>HLOOKUP(F2702,'HY Financials'!$4:$4,1,0)</f>
        <v>HLCASH</v>
      </c>
    </row>
    <row r="2703" spans="1:28">
      <c r="A2703" s="60" t="str">
        <f>IFERROR(VLOOKUP(J2703,'TB mapping'!A:D,4,0),0)</f>
        <v>Ignore</v>
      </c>
      <c r="B2703" s="60" t="str">
        <f>IFERROR(VLOOKUP(J2703,'TB mapping'!A:C,3,0),0)</f>
        <v>Ignore</v>
      </c>
      <c r="C2703" s="60" t="str">
        <f t="shared" si="144"/>
        <v>HLCASHIgnore</v>
      </c>
      <c r="D2703" s="60" t="str">
        <f t="shared" si="145"/>
        <v>HLCASHIgnore</v>
      </c>
      <c r="E2703" s="54" t="s">
        <v>790</v>
      </c>
      <c r="F2703" s="54" t="s">
        <v>1</v>
      </c>
      <c r="G2703" s="54" t="s">
        <v>219</v>
      </c>
      <c r="H2703" s="55">
        <v>303000</v>
      </c>
      <c r="I2703" s="54" t="s">
        <v>825</v>
      </c>
      <c r="J2703" s="55">
        <v>390004</v>
      </c>
      <c r="K2703" s="55">
        <v>0</v>
      </c>
      <c r="L2703" s="54" t="s">
        <v>1014</v>
      </c>
      <c r="M2703" s="54" t="s">
        <v>793</v>
      </c>
      <c r="N2703" s="55">
        <v>-190416.09</v>
      </c>
      <c r="O2703" s="55">
        <v>0</v>
      </c>
      <c r="P2703" s="55">
        <v>0</v>
      </c>
      <c r="Q2703" s="55">
        <v>0</v>
      </c>
      <c r="R2703" s="55">
        <v>-190416.09</v>
      </c>
      <c r="S2703" s="55">
        <v>0</v>
      </c>
      <c r="T2703" s="55">
        <v>-190416.09</v>
      </c>
      <c r="U2703" s="55">
        <v>0</v>
      </c>
      <c r="V2703" s="55">
        <v>0</v>
      </c>
      <c r="W2703" s="55">
        <v>0</v>
      </c>
      <c r="X2703" s="55">
        <v>-190416.09</v>
      </c>
      <c r="Y2703" s="55">
        <v>0</v>
      </c>
      <c r="Z2703" s="61">
        <f t="shared" si="146"/>
        <v>0</v>
      </c>
      <c r="AA2703" s="59" t="str">
        <f>HLOOKUP(F2703,'HY Financials'!$4:$4,1,0)</f>
        <v>HLCASH</v>
      </c>
    </row>
    <row r="2704" spans="1:28">
      <c r="A2704" s="60" t="str">
        <f>IFERROR(VLOOKUP(J2704,'TB mapping'!A:D,4,0),0)</f>
        <v>Ignore</v>
      </c>
      <c r="B2704" s="60" t="str">
        <f>IFERROR(VLOOKUP(J2704,'TB mapping'!A:C,3,0),0)</f>
        <v>Ignore</v>
      </c>
      <c r="C2704" s="60" t="str">
        <f t="shared" si="144"/>
        <v>HLCASHIgnore</v>
      </c>
      <c r="D2704" s="60" t="str">
        <f t="shared" si="145"/>
        <v>HLCASHIgnore</v>
      </c>
      <c r="E2704" s="54" t="s">
        <v>790</v>
      </c>
      <c r="F2704" s="54" t="s">
        <v>1</v>
      </c>
      <c r="G2704" s="54" t="s">
        <v>219</v>
      </c>
      <c r="H2704" s="55">
        <v>303000</v>
      </c>
      <c r="I2704" s="54" t="s">
        <v>825</v>
      </c>
      <c r="J2704" s="55">
        <v>390405</v>
      </c>
      <c r="K2704" s="55">
        <v>0</v>
      </c>
      <c r="L2704" s="54" t="s">
        <v>828</v>
      </c>
      <c r="M2704" s="54" t="s">
        <v>793</v>
      </c>
      <c r="N2704" s="55">
        <v>0</v>
      </c>
      <c r="O2704" s="55">
        <v>5676123.9100000001</v>
      </c>
      <c r="P2704" s="55">
        <v>0</v>
      </c>
      <c r="Q2704" s="55">
        <v>0</v>
      </c>
      <c r="R2704" s="55">
        <v>0</v>
      </c>
      <c r="S2704" s="55">
        <v>5676123.9100000001</v>
      </c>
      <c r="T2704" s="55">
        <v>0</v>
      </c>
      <c r="U2704" s="55">
        <v>5676123.9100000001</v>
      </c>
      <c r="V2704" s="55">
        <v>0</v>
      </c>
      <c r="W2704" s="55">
        <v>0</v>
      </c>
      <c r="X2704" s="55">
        <v>0</v>
      </c>
      <c r="Y2704" s="55">
        <v>5676123.9100000001</v>
      </c>
      <c r="Z2704" s="61">
        <f t="shared" si="146"/>
        <v>0</v>
      </c>
      <c r="AA2704" s="59" t="str">
        <f>HLOOKUP(F2704,'HY Financials'!$4:$4,1,0)</f>
        <v>HLCASH</v>
      </c>
    </row>
    <row r="2705" spans="1:27">
      <c r="A2705" s="60" t="str">
        <f>IFERROR(VLOOKUP(J2705,'TB mapping'!A:D,4,0),0)</f>
        <v>Ignore</v>
      </c>
      <c r="B2705" s="60" t="str">
        <f>IFERROR(VLOOKUP(J2705,'TB mapping'!A:C,3,0),0)</f>
        <v>Ignore</v>
      </c>
      <c r="C2705" s="60" t="str">
        <f t="shared" si="144"/>
        <v>HLCASHIgnore</v>
      </c>
      <c r="D2705" s="60" t="str">
        <f t="shared" si="145"/>
        <v>HLCASHIgnore</v>
      </c>
      <c r="E2705" s="54" t="s">
        <v>790</v>
      </c>
      <c r="F2705" s="54" t="s">
        <v>1</v>
      </c>
      <c r="G2705" s="54" t="s">
        <v>219</v>
      </c>
      <c r="H2705" s="55">
        <v>303000</v>
      </c>
      <c r="I2705" s="54" t="s">
        <v>825</v>
      </c>
      <c r="J2705" s="55">
        <v>390406</v>
      </c>
      <c r="K2705" s="55">
        <v>0</v>
      </c>
      <c r="L2705" s="54" t="s">
        <v>1148</v>
      </c>
      <c r="M2705" s="54" t="s">
        <v>793</v>
      </c>
      <c r="N2705" s="55">
        <v>-244998.7</v>
      </c>
      <c r="O2705" s="55">
        <v>0</v>
      </c>
      <c r="P2705" s="55">
        <v>0</v>
      </c>
      <c r="Q2705" s="55">
        <v>0</v>
      </c>
      <c r="R2705" s="55">
        <v>-244998.7</v>
      </c>
      <c r="S2705" s="55">
        <v>0</v>
      </c>
      <c r="T2705" s="55">
        <v>-244998.7</v>
      </c>
      <c r="U2705" s="55">
        <v>0</v>
      </c>
      <c r="V2705" s="55">
        <v>0</v>
      </c>
      <c r="W2705" s="55">
        <v>0</v>
      </c>
      <c r="X2705" s="55">
        <v>-244998.7</v>
      </c>
      <c r="Y2705" s="55">
        <v>0</v>
      </c>
      <c r="Z2705" s="61">
        <f t="shared" si="146"/>
        <v>0</v>
      </c>
      <c r="AA2705" s="59" t="str">
        <f>HLOOKUP(F2705,'HY Financials'!$4:$4,1,0)</f>
        <v>HLCASH</v>
      </c>
    </row>
    <row r="2706" spans="1:27">
      <c r="A2706" s="60" t="str">
        <f>IFERROR(VLOOKUP(J2706,'TB mapping'!A:D,4,0),0)</f>
        <v>Ignore</v>
      </c>
      <c r="B2706" s="60" t="str">
        <f>IFERROR(VLOOKUP(J2706,'TB mapping'!A:C,3,0),0)</f>
        <v>Ignore</v>
      </c>
      <c r="C2706" s="60" t="str">
        <f t="shared" si="144"/>
        <v>HLCASHIgnore</v>
      </c>
      <c r="D2706" s="60" t="str">
        <f t="shared" si="145"/>
        <v>HLCASHIgnore</v>
      </c>
      <c r="E2706" s="54" t="s">
        <v>790</v>
      </c>
      <c r="F2706" s="54" t="s">
        <v>1</v>
      </c>
      <c r="G2706" s="54" t="s">
        <v>219</v>
      </c>
      <c r="H2706" s="55">
        <v>303000</v>
      </c>
      <c r="I2706" s="54" t="s">
        <v>825</v>
      </c>
      <c r="J2706" s="55">
        <v>390407</v>
      </c>
      <c r="K2706" s="55">
        <v>0</v>
      </c>
      <c r="L2706" s="54" t="s">
        <v>829</v>
      </c>
      <c r="M2706" s="54" t="s">
        <v>793</v>
      </c>
      <c r="N2706" s="55">
        <v>0</v>
      </c>
      <c r="O2706" s="55">
        <v>403044190.38999999</v>
      </c>
      <c r="P2706" s="55">
        <v>0</v>
      </c>
      <c r="Q2706" s="55">
        <v>0</v>
      </c>
      <c r="R2706" s="55">
        <v>0</v>
      </c>
      <c r="S2706" s="55">
        <v>403044190.38999999</v>
      </c>
      <c r="T2706" s="55">
        <v>0</v>
      </c>
      <c r="U2706" s="55">
        <v>403044190.38999999</v>
      </c>
      <c r="V2706" s="55">
        <v>0</v>
      </c>
      <c r="W2706" s="55">
        <v>0</v>
      </c>
      <c r="X2706" s="55">
        <v>0</v>
      </c>
      <c r="Y2706" s="55">
        <v>403044190.38999999</v>
      </c>
      <c r="Z2706" s="61">
        <f t="shared" si="146"/>
        <v>0</v>
      </c>
      <c r="AA2706" s="59" t="str">
        <f>HLOOKUP(F2706,'HY Financials'!$4:$4,1,0)</f>
        <v>HLCASH</v>
      </c>
    </row>
    <row r="2707" spans="1:27">
      <c r="A2707" s="60" t="str">
        <f>IFERROR(VLOOKUP(J2707,'TB mapping'!A:D,4,0),0)</f>
        <v>Ignore</v>
      </c>
      <c r="B2707" s="60" t="str">
        <f>IFERROR(VLOOKUP(J2707,'TB mapping'!A:C,3,0),0)</f>
        <v>Ignore</v>
      </c>
      <c r="C2707" s="60" t="str">
        <f t="shared" si="144"/>
        <v>HLCASHIgnore</v>
      </c>
      <c r="D2707" s="60" t="str">
        <f t="shared" si="145"/>
        <v>HLCASHIgnore</v>
      </c>
      <c r="E2707" s="54" t="s">
        <v>790</v>
      </c>
      <c r="F2707" s="54" t="s">
        <v>1</v>
      </c>
      <c r="G2707" s="54" t="s">
        <v>219</v>
      </c>
      <c r="H2707" s="55">
        <v>303000</v>
      </c>
      <c r="I2707" s="54" t="s">
        <v>825</v>
      </c>
      <c r="J2707" s="55">
        <v>390410</v>
      </c>
      <c r="K2707" s="55">
        <v>0</v>
      </c>
      <c r="L2707" s="54" t="s">
        <v>1149</v>
      </c>
      <c r="M2707" s="54" t="s">
        <v>793</v>
      </c>
      <c r="N2707" s="55">
        <v>-2063606.36</v>
      </c>
      <c r="O2707" s="55">
        <v>0</v>
      </c>
      <c r="P2707" s="55">
        <v>0</v>
      </c>
      <c r="Q2707" s="55">
        <v>0</v>
      </c>
      <c r="R2707" s="55">
        <v>-2063606.36</v>
      </c>
      <c r="S2707" s="55">
        <v>0</v>
      </c>
      <c r="T2707" s="55">
        <v>-2063606.36</v>
      </c>
      <c r="U2707" s="55">
        <v>0</v>
      </c>
      <c r="V2707" s="55">
        <v>0</v>
      </c>
      <c r="W2707" s="55">
        <v>0</v>
      </c>
      <c r="X2707" s="55">
        <v>-2063606.36</v>
      </c>
      <c r="Y2707" s="55">
        <v>0</v>
      </c>
      <c r="Z2707" s="61">
        <f t="shared" si="146"/>
        <v>0</v>
      </c>
      <c r="AA2707" s="59" t="str">
        <f>HLOOKUP(F2707,'HY Financials'!$4:$4,1,0)</f>
        <v>HLCASH</v>
      </c>
    </row>
    <row r="2708" spans="1:27">
      <c r="A2708" s="60" t="str">
        <f>IFERROR(VLOOKUP(J2708,'TB mapping'!A:D,4,0),0)</f>
        <v>Ignore</v>
      </c>
      <c r="B2708" s="60" t="str">
        <f>IFERROR(VLOOKUP(J2708,'TB mapping'!A:C,3,0),0)</f>
        <v>Ignore</v>
      </c>
      <c r="C2708" s="60" t="str">
        <f t="shared" si="144"/>
        <v>HLCASHIgnore</v>
      </c>
      <c r="D2708" s="60" t="str">
        <f t="shared" si="145"/>
        <v>HLCASHIgnore</v>
      </c>
      <c r="E2708" s="54" t="s">
        <v>790</v>
      </c>
      <c r="F2708" s="54" t="s">
        <v>1</v>
      </c>
      <c r="G2708" s="54" t="s">
        <v>219</v>
      </c>
      <c r="H2708" s="55">
        <v>303000</v>
      </c>
      <c r="I2708" s="54" t="s">
        <v>825</v>
      </c>
      <c r="J2708" s="55">
        <v>390411</v>
      </c>
      <c r="K2708" s="55">
        <v>0</v>
      </c>
      <c r="L2708" s="54" t="s">
        <v>986</v>
      </c>
      <c r="M2708" s="54" t="s">
        <v>793</v>
      </c>
      <c r="N2708" s="55">
        <v>-2907667.61</v>
      </c>
      <c r="O2708" s="55">
        <v>0</v>
      </c>
      <c r="P2708" s="55">
        <v>0</v>
      </c>
      <c r="Q2708" s="55">
        <v>0</v>
      </c>
      <c r="R2708" s="55">
        <v>-2907667.61</v>
      </c>
      <c r="S2708" s="55">
        <v>0</v>
      </c>
      <c r="T2708" s="55">
        <v>-2907667.61</v>
      </c>
      <c r="U2708" s="55">
        <v>0</v>
      </c>
      <c r="V2708" s="55">
        <v>0</v>
      </c>
      <c r="W2708" s="55">
        <v>0</v>
      </c>
      <c r="X2708" s="55">
        <v>-2907667.61</v>
      </c>
      <c r="Y2708" s="55">
        <v>0</v>
      </c>
      <c r="Z2708" s="61">
        <f t="shared" si="146"/>
        <v>0</v>
      </c>
      <c r="AA2708" s="59" t="str">
        <f>HLOOKUP(F2708,'HY Financials'!$4:$4,1,0)</f>
        <v>HLCASH</v>
      </c>
    </row>
    <row r="2709" spans="1:27">
      <c r="A2709" s="60" t="str">
        <f>IFERROR(VLOOKUP(J2709,'TB mapping'!A:D,4,0),0)</f>
        <v>Ignore</v>
      </c>
      <c r="B2709" s="60" t="str">
        <f>IFERROR(VLOOKUP(J2709,'TB mapping'!A:C,3,0),0)</f>
        <v>Ignore</v>
      </c>
      <c r="C2709" s="60" t="str">
        <f t="shared" si="144"/>
        <v>HLCASHIgnore</v>
      </c>
      <c r="D2709" s="60" t="str">
        <f t="shared" si="145"/>
        <v>HLCASHIgnore</v>
      </c>
      <c r="E2709" s="54" t="s">
        <v>790</v>
      </c>
      <c r="F2709" s="54" t="s">
        <v>1</v>
      </c>
      <c r="G2709" s="54" t="s">
        <v>219</v>
      </c>
      <c r="H2709" s="55">
        <v>303000</v>
      </c>
      <c r="I2709" s="54" t="s">
        <v>825</v>
      </c>
      <c r="J2709" s="55">
        <v>390412</v>
      </c>
      <c r="K2709" s="55">
        <v>0</v>
      </c>
      <c r="L2709" s="54" t="s">
        <v>1015</v>
      </c>
      <c r="M2709" s="54" t="s">
        <v>793</v>
      </c>
      <c r="N2709" s="55">
        <v>0</v>
      </c>
      <c r="O2709" s="55">
        <v>4.28</v>
      </c>
      <c r="P2709" s="55">
        <v>0</v>
      </c>
      <c r="Q2709" s="55">
        <v>0</v>
      </c>
      <c r="R2709" s="55">
        <v>0</v>
      </c>
      <c r="S2709" s="55">
        <v>4.28</v>
      </c>
      <c r="T2709" s="55">
        <v>0</v>
      </c>
      <c r="U2709" s="55">
        <v>4.28</v>
      </c>
      <c r="V2709" s="55">
        <v>0</v>
      </c>
      <c r="W2709" s="55">
        <v>0</v>
      </c>
      <c r="X2709" s="55">
        <v>0</v>
      </c>
      <c r="Y2709" s="55">
        <v>4.28</v>
      </c>
      <c r="Z2709" s="61">
        <f t="shared" si="146"/>
        <v>0</v>
      </c>
      <c r="AA2709" s="59" t="str">
        <f>HLOOKUP(F2709,'HY Financials'!$4:$4,1,0)</f>
        <v>HLCASH</v>
      </c>
    </row>
    <row r="2710" spans="1:27">
      <c r="A2710" s="60" t="str">
        <f>IFERROR(VLOOKUP(J2710,'TB mapping'!A:D,4,0),0)</f>
        <v>Ignore</v>
      </c>
      <c r="B2710" s="60" t="str">
        <f>IFERROR(VLOOKUP(J2710,'TB mapping'!A:C,3,0),0)</f>
        <v>Ignore</v>
      </c>
      <c r="C2710" s="60" t="str">
        <f t="shared" si="144"/>
        <v>HLCASHIgnore</v>
      </c>
      <c r="D2710" s="60" t="str">
        <f t="shared" si="145"/>
        <v>HLCASHIgnore</v>
      </c>
      <c r="E2710" s="54" t="s">
        <v>790</v>
      </c>
      <c r="F2710" s="54" t="s">
        <v>1</v>
      </c>
      <c r="G2710" s="54" t="s">
        <v>219</v>
      </c>
      <c r="H2710" s="55">
        <v>303000</v>
      </c>
      <c r="I2710" s="54" t="s">
        <v>825</v>
      </c>
      <c r="J2710" s="55">
        <v>390413</v>
      </c>
      <c r="K2710" s="55">
        <v>0</v>
      </c>
      <c r="L2710" s="54" t="s">
        <v>971</v>
      </c>
      <c r="M2710" s="54" t="s">
        <v>793</v>
      </c>
      <c r="N2710" s="55">
        <v>-64033707.479999997</v>
      </c>
      <c r="O2710" s="55">
        <v>0</v>
      </c>
      <c r="P2710" s="55">
        <v>0</v>
      </c>
      <c r="Q2710" s="55">
        <v>0</v>
      </c>
      <c r="R2710" s="55">
        <v>-64033707.479999997</v>
      </c>
      <c r="S2710" s="55">
        <v>0</v>
      </c>
      <c r="T2710" s="55">
        <v>-64033707.479999997</v>
      </c>
      <c r="U2710" s="55">
        <v>0</v>
      </c>
      <c r="V2710" s="55">
        <v>0</v>
      </c>
      <c r="W2710" s="55">
        <v>0</v>
      </c>
      <c r="X2710" s="55">
        <v>-64033707.479999997</v>
      </c>
      <c r="Y2710" s="55">
        <v>0</v>
      </c>
      <c r="Z2710" s="61">
        <f t="shared" si="146"/>
        <v>0</v>
      </c>
      <c r="AA2710" s="59" t="str">
        <f>HLOOKUP(F2710,'HY Financials'!$4:$4,1,0)</f>
        <v>HLCASH</v>
      </c>
    </row>
    <row r="2711" spans="1:27">
      <c r="A2711" s="60" t="str">
        <f>IFERROR(VLOOKUP(J2711,'TB mapping'!A:D,4,0),0)</f>
        <v>Ignore</v>
      </c>
      <c r="B2711" s="60" t="str">
        <f>IFERROR(VLOOKUP(J2711,'TB mapping'!A:C,3,0),0)</f>
        <v>Ignore</v>
      </c>
      <c r="C2711" s="60" t="str">
        <f t="shared" si="144"/>
        <v>HLCASHIgnore</v>
      </c>
      <c r="D2711" s="60" t="str">
        <f t="shared" si="145"/>
        <v>HLCASHIgnore</v>
      </c>
      <c r="E2711" s="54" t="s">
        <v>790</v>
      </c>
      <c r="F2711" s="54" t="s">
        <v>1</v>
      </c>
      <c r="G2711" s="54" t="s">
        <v>219</v>
      </c>
      <c r="H2711" s="55">
        <v>303000</v>
      </c>
      <c r="I2711" s="54" t="s">
        <v>825</v>
      </c>
      <c r="J2711" s="55">
        <v>390415</v>
      </c>
      <c r="K2711" s="55">
        <v>0</v>
      </c>
      <c r="L2711" s="54" t="s">
        <v>972</v>
      </c>
      <c r="M2711" s="54" t="s">
        <v>793</v>
      </c>
      <c r="N2711" s="55">
        <v>-34246927.109999999</v>
      </c>
      <c r="O2711" s="55">
        <v>0</v>
      </c>
      <c r="P2711" s="55">
        <v>0</v>
      </c>
      <c r="Q2711" s="55">
        <v>0</v>
      </c>
      <c r="R2711" s="55">
        <v>-34246927.109999999</v>
      </c>
      <c r="S2711" s="55">
        <v>0</v>
      </c>
      <c r="T2711" s="55">
        <v>-34246927.109999999</v>
      </c>
      <c r="U2711" s="55">
        <v>0</v>
      </c>
      <c r="V2711" s="55">
        <v>0</v>
      </c>
      <c r="W2711" s="55">
        <v>0</v>
      </c>
      <c r="X2711" s="55">
        <v>-34246927.109999999</v>
      </c>
      <c r="Y2711" s="55">
        <v>0</v>
      </c>
      <c r="Z2711" s="61">
        <f t="shared" si="146"/>
        <v>0</v>
      </c>
      <c r="AA2711" s="59" t="str">
        <f>HLOOKUP(F2711,'HY Financials'!$4:$4,1,0)</f>
        <v>HLCASH</v>
      </c>
    </row>
    <row r="2712" spans="1:27">
      <c r="A2712" s="60" t="str">
        <f>IFERROR(VLOOKUP(J2712,'TB mapping'!A:D,4,0),0)</f>
        <v>Ignore</v>
      </c>
      <c r="B2712" s="60" t="str">
        <f>IFERROR(VLOOKUP(J2712,'TB mapping'!A:C,3,0),0)</f>
        <v>Ignore</v>
      </c>
      <c r="C2712" s="60" t="str">
        <f t="shared" si="144"/>
        <v>HLCASHIgnore</v>
      </c>
      <c r="D2712" s="60" t="str">
        <f t="shared" si="145"/>
        <v>HLCASHIgnore</v>
      </c>
      <c r="E2712" s="54" t="s">
        <v>790</v>
      </c>
      <c r="F2712" s="54" t="s">
        <v>1</v>
      </c>
      <c r="G2712" s="54" t="s">
        <v>219</v>
      </c>
      <c r="H2712" s="55">
        <v>303000</v>
      </c>
      <c r="I2712" s="54" t="s">
        <v>825</v>
      </c>
      <c r="J2712" s="55">
        <v>390427</v>
      </c>
      <c r="K2712" s="55">
        <v>0</v>
      </c>
      <c r="L2712" s="54" t="s">
        <v>919</v>
      </c>
      <c r="M2712" s="54" t="s">
        <v>793</v>
      </c>
      <c r="N2712" s="55">
        <v>-106938587.72</v>
      </c>
      <c r="O2712" s="55">
        <v>0</v>
      </c>
      <c r="P2712" s="55">
        <v>0</v>
      </c>
      <c r="Q2712" s="55">
        <v>0</v>
      </c>
      <c r="R2712" s="55">
        <v>-106938587.72</v>
      </c>
      <c r="S2712" s="55">
        <v>0</v>
      </c>
      <c r="T2712" s="55">
        <v>-106938587.72</v>
      </c>
      <c r="U2712" s="55">
        <v>0</v>
      </c>
      <c r="V2712" s="55">
        <v>0</v>
      </c>
      <c r="W2712" s="55">
        <v>0</v>
      </c>
      <c r="X2712" s="55">
        <v>-106938587.72</v>
      </c>
      <c r="Y2712" s="55">
        <v>0</v>
      </c>
      <c r="Z2712" s="61">
        <f t="shared" si="146"/>
        <v>0</v>
      </c>
      <c r="AA2712" s="59" t="str">
        <f>HLOOKUP(F2712,'HY Financials'!$4:$4,1,0)</f>
        <v>HLCASH</v>
      </c>
    </row>
    <row r="2713" spans="1:27">
      <c r="A2713" s="60" t="str">
        <f>IFERROR(VLOOKUP(J2713,'TB mapping'!A:D,4,0),0)</f>
        <v>Ignore</v>
      </c>
      <c r="B2713" s="60" t="str">
        <f>IFERROR(VLOOKUP(J2713,'TB mapping'!A:C,3,0),0)</f>
        <v>Ignore</v>
      </c>
      <c r="C2713" s="60" t="str">
        <f t="shared" si="144"/>
        <v>HLCASHIgnore</v>
      </c>
      <c r="D2713" s="60" t="str">
        <f t="shared" si="145"/>
        <v>HLCASHIgnore</v>
      </c>
      <c r="E2713" s="54" t="s">
        <v>790</v>
      </c>
      <c r="F2713" s="54" t="s">
        <v>1</v>
      </c>
      <c r="G2713" s="54" t="s">
        <v>219</v>
      </c>
      <c r="H2713" s="55">
        <v>303000</v>
      </c>
      <c r="I2713" s="54" t="s">
        <v>825</v>
      </c>
      <c r="J2713" s="55">
        <v>390428</v>
      </c>
      <c r="K2713" s="55">
        <v>0</v>
      </c>
      <c r="L2713" s="54" t="s">
        <v>1016</v>
      </c>
      <c r="M2713" s="54" t="s">
        <v>793</v>
      </c>
      <c r="N2713" s="55">
        <v>0</v>
      </c>
      <c r="O2713" s="55">
        <v>218881.91</v>
      </c>
      <c r="P2713" s="55">
        <v>0</v>
      </c>
      <c r="Q2713" s="55">
        <v>0</v>
      </c>
      <c r="R2713" s="55">
        <v>0</v>
      </c>
      <c r="S2713" s="55">
        <v>218881.91</v>
      </c>
      <c r="T2713" s="55">
        <v>0</v>
      </c>
      <c r="U2713" s="55">
        <v>218881.91</v>
      </c>
      <c r="V2713" s="55">
        <v>0</v>
      </c>
      <c r="W2713" s="55">
        <v>0</v>
      </c>
      <c r="X2713" s="55">
        <v>0</v>
      </c>
      <c r="Y2713" s="55">
        <v>218881.91</v>
      </c>
      <c r="Z2713" s="61">
        <f t="shared" si="146"/>
        <v>0</v>
      </c>
      <c r="AA2713" s="59" t="str">
        <f>HLOOKUP(F2713,'HY Financials'!$4:$4,1,0)</f>
        <v>HLCASH</v>
      </c>
    </row>
    <row r="2714" spans="1:27">
      <c r="A2714" s="60" t="str">
        <f>IFERROR(VLOOKUP(J2714,'TB mapping'!A:D,4,0),0)</f>
        <v>Ignore</v>
      </c>
      <c r="B2714" s="60" t="str">
        <f>IFERROR(VLOOKUP(J2714,'TB mapping'!A:C,3,0),0)</f>
        <v>Ignore</v>
      </c>
      <c r="C2714" s="60" t="str">
        <f t="shared" si="144"/>
        <v>HLCASHIgnore</v>
      </c>
      <c r="D2714" s="60" t="str">
        <f t="shared" si="145"/>
        <v>HLCASHIgnore</v>
      </c>
      <c r="E2714" s="54" t="s">
        <v>790</v>
      </c>
      <c r="F2714" s="54" t="s">
        <v>1</v>
      </c>
      <c r="G2714" s="54" t="s">
        <v>219</v>
      </c>
      <c r="H2714" s="55">
        <v>303000</v>
      </c>
      <c r="I2714" s="54" t="s">
        <v>825</v>
      </c>
      <c r="J2714" s="55">
        <v>390445</v>
      </c>
      <c r="K2714" s="55">
        <v>0</v>
      </c>
      <c r="L2714" s="54" t="s">
        <v>881</v>
      </c>
      <c r="M2714" s="54" t="s">
        <v>793</v>
      </c>
      <c r="N2714" s="55">
        <v>0</v>
      </c>
      <c r="O2714" s="55">
        <v>3718510281.5999999</v>
      </c>
      <c r="P2714" s="55">
        <v>0</v>
      </c>
      <c r="Q2714" s="55">
        <v>0</v>
      </c>
      <c r="R2714" s="55">
        <v>0</v>
      </c>
      <c r="S2714" s="55">
        <v>3718510281.5999999</v>
      </c>
      <c r="T2714" s="55">
        <v>0</v>
      </c>
      <c r="U2714" s="55">
        <v>3718510281.5999999</v>
      </c>
      <c r="V2714" s="55">
        <v>0</v>
      </c>
      <c r="W2714" s="55">
        <v>0</v>
      </c>
      <c r="X2714" s="55">
        <v>0</v>
      </c>
      <c r="Y2714" s="55">
        <v>3718510281.5999999</v>
      </c>
      <c r="Z2714" s="61">
        <f t="shared" si="146"/>
        <v>0</v>
      </c>
      <c r="AA2714" s="59" t="str">
        <f>HLOOKUP(F2714,'HY Financials'!$4:$4,1,0)</f>
        <v>HLCASH</v>
      </c>
    </row>
    <row r="2715" spans="1:27">
      <c r="A2715" s="60" t="str">
        <f>IFERROR(VLOOKUP(J2715,'TB mapping'!A:D,4,0),0)</f>
        <v>Ignore</v>
      </c>
      <c r="B2715" s="60" t="str">
        <f>IFERROR(VLOOKUP(J2715,'TB mapping'!A:C,3,0),0)</f>
        <v>Ignore</v>
      </c>
      <c r="C2715" s="60" t="str">
        <f t="shared" si="144"/>
        <v>HLCASHIgnore</v>
      </c>
      <c r="D2715" s="60" t="str">
        <f t="shared" si="145"/>
        <v>HLCASHIgnore</v>
      </c>
      <c r="E2715" s="54" t="s">
        <v>790</v>
      </c>
      <c r="F2715" s="54" t="s">
        <v>1</v>
      </c>
      <c r="G2715" s="54" t="s">
        <v>219</v>
      </c>
      <c r="H2715" s="55">
        <v>303000</v>
      </c>
      <c r="I2715" s="54" t="s">
        <v>825</v>
      </c>
      <c r="J2715" s="55">
        <v>390448</v>
      </c>
      <c r="K2715" s="55">
        <v>0</v>
      </c>
      <c r="L2715" s="54" t="s">
        <v>922</v>
      </c>
      <c r="M2715" s="54" t="s">
        <v>793</v>
      </c>
      <c r="N2715" s="55">
        <v>-10441893.609999999</v>
      </c>
      <c r="O2715" s="55">
        <v>0</v>
      </c>
      <c r="P2715" s="55">
        <v>0</v>
      </c>
      <c r="Q2715" s="55">
        <v>0</v>
      </c>
      <c r="R2715" s="55">
        <v>-10441893.609999999</v>
      </c>
      <c r="S2715" s="55">
        <v>0</v>
      </c>
      <c r="T2715" s="55">
        <v>-10441893.609999999</v>
      </c>
      <c r="U2715" s="55">
        <v>0</v>
      </c>
      <c r="V2715" s="55">
        <v>0</v>
      </c>
      <c r="W2715" s="55">
        <v>0</v>
      </c>
      <c r="X2715" s="55">
        <v>-10441893.609999999</v>
      </c>
      <c r="Y2715" s="55">
        <v>0</v>
      </c>
      <c r="Z2715" s="61">
        <f t="shared" si="146"/>
        <v>0</v>
      </c>
      <c r="AA2715" s="59" t="str">
        <f>HLOOKUP(F2715,'HY Financials'!$4:$4,1,0)</f>
        <v>HLCASH</v>
      </c>
    </row>
    <row r="2716" spans="1:27">
      <c r="A2716" s="60" t="str">
        <f>IFERROR(VLOOKUP(J2716,'TB mapping'!A:D,4,0),0)</f>
        <v>Ignore</v>
      </c>
      <c r="B2716" s="60" t="str">
        <f>IFERROR(VLOOKUP(J2716,'TB mapping'!A:C,3,0),0)</f>
        <v>Ignore</v>
      </c>
      <c r="C2716" s="60" t="str">
        <f t="shared" si="144"/>
        <v>HLCASHIgnore</v>
      </c>
      <c r="D2716" s="60" t="str">
        <f t="shared" si="145"/>
        <v>HLCASHIgnore</v>
      </c>
      <c r="E2716" s="54" t="s">
        <v>790</v>
      </c>
      <c r="F2716" s="54" t="s">
        <v>1</v>
      </c>
      <c r="G2716" s="54" t="s">
        <v>219</v>
      </c>
      <c r="H2716" s="55">
        <v>303000</v>
      </c>
      <c r="I2716" s="54" t="s">
        <v>825</v>
      </c>
      <c r="J2716" s="55">
        <v>390466</v>
      </c>
      <c r="K2716" s="55">
        <v>0</v>
      </c>
      <c r="L2716" s="54" t="s">
        <v>973</v>
      </c>
      <c r="M2716" s="54" t="s">
        <v>793</v>
      </c>
      <c r="N2716" s="55">
        <v>-3153321388.4200001</v>
      </c>
      <c r="O2716" s="55">
        <v>0</v>
      </c>
      <c r="P2716" s="55">
        <v>0</v>
      </c>
      <c r="Q2716" s="55">
        <v>0</v>
      </c>
      <c r="R2716" s="55">
        <v>-3153321388.4200001</v>
      </c>
      <c r="S2716" s="55">
        <v>0</v>
      </c>
      <c r="T2716" s="55">
        <v>-3153321388.4200001</v>
      </c>
      <c r="U2716" s="55">
        <v>0</v>
      </c>
      <c r="V2716" s="55">
        <v>0</v>
      </c>
      <c r="W2716" s="55">
        <v>0</v>
      </c>
      <c r="X2716" s="55">
        <v>-3153321388.4200001</v>
      </c>
      <c r="Y2716" s="55">
        <v>0</v>
      </c>
      <c r="Z2716" s="61">
        <f t="shared" si="146"/>
        <v>0</v>
      </c>
      <c r="AA2716" s="59" t="str">
        <f>HLOOKUP(F2716,'HY Financials'!$4:$4,1,0)</f>
        <v>HLCASH</v>
      </c>
    </row>
    <row r="2717" spans="1:27">
      <c r="A2717" s="60" t="str">
        <f>IFERROR(VLOOKUP(J2717,'TB mapping'!A:D,4,0),0)</f>
        <v>Ignore</v>
      </c>
      <c r="B2717" s="60" t="str">
        <f>IFERROR(VLOOKUP(J2717,'TB mapping'!A:C,3,0),0)</f>
        <v>Ignore</v>
      </c>
      <c r="C2717" s="60" t="str">
        <f t="shared" si="144"/>
        <v>HLCASHIgnore</v>
      </c>
      <c r="D2717" s="60" t="str">
        <f t="shared" si="145"/>
        <v>HLCASHIgnore</v>
      </c>
      <c r="E2717" s="54" t="s">
        <v>790</v>
      </c>
      <c r="F2717" s="54" t="s">
        <v>1</v>
      </c>
      <c r="G2717" s="54" t="s">
        <v>219</v>
      </c>
      <c r="H2717" s="55">
        <v>303000</v>
      </c>
      <c r="I2717" s="54" t="s">
        <v>825</v>
      </c>
      <c r="J2717" s="55">
        <v>390468</v>
      </c>
      <c r="K2717" s="55">
        <v>0</v>
      </c>
      <c r="L2717" s="54" t="s">
        <v>974</v>
      </c>
      <c r="M2717" s="54" t="s">
        <v>793</v>
      </c>
      <c r="N2717" s="55">
        <v>-31733319.43</v>
      </c>
      <c r="O2717" s="55">
        <v>0</v>
      </c>
      <c r="P2717" s="55">
        <v>0</v>
      </c>
      <c r="Q2717" s="55">
        <v>0</v>
      </c>
      <c r="R2717" s="55">
        <v>-31733319.43</v>
      </c>
      <c r="S2717" s="55">
        <v>0</v>
      </c>
      <c r="T2717" s="55">
        <v>-31733319.43</v>
      </c>
      <c r="U2717" s="55">
        <v>0</v>
      </c>
      <c r="V2717" s="55">
        <v>0</v>
      </c>
      <c r="W2717" s="55">
        <v>0</v>
      </c>
      <c r="X2717" s="55">
        <v>-31733319.43</v>
      </c>
      <c r="Y2717" s="55">
        <v>0</v>
      </c>
      <c r="Z2717" s="61">
        <f t="shared" si="146"/>
        <v>0</v>
      </c>
      <c r="AA2717" s="59" t="str">
        <f>HLOOKUP(F2717,'HY Financials'!$4:$4,1,0)</f>
        <v>HLCASH</v>
      </c>
    </row>
    <row r="2718" spans="1:27">
      <c r="A2718" s="60" t="str">
        <f>IFERROR(VLOOKUP(J2718,'TB mapping'!A:D,4,0),0)</f>
        <v>Ignore</v>
      </c>
      <c r="B2718" s="60" t="str">
        <f>IFERROR(VLOOKUP(J2718,'TB mapping'!A:C,3,0),0)</f>
        <v>Ignore</v>
      </c>
      <c r="C2718" s="60" t="str">
        <f t="shared" si="144"/>
        <v>HLCASHIgnore</v>
      </c>
      <c r="D2718" s="60" t="str">
        <f t="shared" si="145"/>
        <v>HLCASHIgnore</v>
      </c>
      <c r="E2718" s="54" t="s">
        <v>790</v>
      </c>
      <c r="F2718" s="54" t="s">
        <v>1</v>
      </c>
      <c r="G2718" s="54" t="s">
        <v>219</v>
      </c>
      <c r="H2718" s="55">
        <v>303000</v>
      </c>
      <c r="I2718" s="54" t="s">
        <v>825</v>
      </c>
      <c r="J2718" s="55">
        <v>390473</v>
      </c>
      <c r="K2718" s="55">
        <v>0</v>
      </c>
      <c r="L2718" s="54" t="s">
        <v>975</v>
      </c>
      <c r="M2718" s="54" t="s">
        <v>793</v>
      </c>
      <c r="N2718" s="55">
        <v>-2974951865.4299998</v>
      </c>
      <c r="O2718" s="55">
        <v>0</v>
      </c>
      <c r="P2718" s="55">
        <v>0</v>
      </c>
      <c r="Q2718" s="55">
        <v>0</v>
      </c>
      <c r="R2718" s="55">
        <v>-2974951865.4299998</v>
      </c>
      <c r="S2718" s="55">
        <v>0</v>
      </c>
      <c r="T2718" s="55">
        <v>-2974951865.4299998</v>
      </c>
      <c r="U2718" s="55">
        <v>0</v>
      </c>
      <c r="V2718" s="55">
        <v>0</v>
      </c>
      <c r="W2718" s="55">
        <v>0</v>
      </c>
      <c r="X2718" s="55">
        <v>-2974951865.4299998</v>
      </c>
      <c r="Y2718" s="55">
        <v>0</v>
      </c>
      <c r="Z2718" s="61">
        <f t="shared" si="146"/>
        <v>0</v>
      </c>
      <c r="AA2718" s="59" t="str">
        <f>HLOOKUP(F2718,'HY Financials'!$4:$4,1,0)</f>
        <v>HLCASH</v>
      </c>
    </row>
    <row r="2719" spans="1:27">
      <c r="A2719" s="60" t="str">
        <f>IFERROR(VLOOKUP(J2719,'TB mapping'!A:D,4,0),0)</f>
        <v>Ignore</v>
      </c>
      <c r="B2719" s="60" t="str">
        <f>IFERROR(VLOOKUP(J2719,'TB mapping'!A:C,3,0),0)</f>
        <v>Ignore</v>
      </c>
      <c r="C2719" s="60" t="str">
        <f t="shared" si="144"/>
        <v>HLCASHIgnore</v>
      </c>
      <c r="D2719" s="60" t="str">
        <f t="shared" si="145"/>
        <v>HLCASHIgnore</v>
      </c>
      <c r="E2719" s="54" t="s">
        <v>790</v>
      </c>
      <c r="F2719" s="54" t="s">
        <v>1</v>
      </c>
      <c r="G2719" s="54" t="s">
        <v>219</v>
      </c>
      <c r="H2719" s="55">
        <v>303000</v>
      </c>
      <c r="I2719" s="54" t="s">
        <v>825</v>
      </c>
      <c r="J2719" s="55">
        <v>390474</v>
      </c>
      <c r="K2719" s="55">
        <v>0</v>
      </c>
      <c r="L2719" s="54" t="s">
        <v>976</v>
      </c>
      <c r="M2719" s="54" t="s">
        <v>793</v>
      </c>
      <c r="N2719" s="55">
        <v>-131195791.41</v>
      </c>
      <c r="O2719" s="55">
        <v>0</v>
      </c>
      <c r="P2719" s="55">
        <v>0</v>
      </c>
      <c r="Q2719" s="55">
        <v>0</v>
      </c>
      <c r="R2719" s="55">
        <v>-131195791.41</v>
      </c>
      <c r="S2719" s="55">
        <v>0</v>
      </c>
      <c r="T2719" s="55">
        <v>-131195791.41</v>
      </c>
      <c r="U2719" s="55">
        <v>0</v>
      </c>
      <c r="V2719" s="55">
        <v>0</v>
      </c>
      <c r="W2719" s="55">
        <v>0</v>
      </c>
      <c r="X2719" s="55">
        <v>-131195791.41</v>
      </c>
      <c r="Y2719" s="55">
        <v>0</v>
      </c>
      <c r="Z2719" s="61">
        <f t="shared" si="146"/>
        <v>0</v>
      </c>
      <c r="AA2719" s="59" t="str">
        <f>HLOOKUP(F2719,'HY Financials'!$4:$4,1,0)</f>
        <v>HLCASH</v>
      </c>
    </row>
    <row r="2720" spans="1:27">
      <c r="A2720" s="60" t="str">
        <f>IFERROR(VLOOKUP(J2720,'TB mapping'!A:D,4,0),0)</f>
        <v>Ignore</v>
      </c>
      <c r="B2720" s="60" t="str">
        <f>IFERROR(VLOOKUP(J2720,'TB mapping'!A:C,3,0),0)</f>
        <v>Ignore</v>
      </c>
      <c r="C2720" s="60" t="str">
        <f t="shared" si="144"/>
        <v>HLCASHIgnore</v>
      </c>
      <c r="D2720" s="60" t="str">
        <f t="shared" si="145"/>
        <v>HLCASHIgnore</v>
      </c>
      <c r="E2720" s="54" t="s">
        <v>790</v>
      </c>
      <c r="F2720" s="54" t="s">
        <v>1</v>
      </c>
      <c r="G2720" s="54" t="s">
        <v>219</v>
      </c>
      <c r="H2720" s="55">
        <v>303000</v>
      </c>
      <c r="I2720" s="54" t="s">
        <v>825</v>
      </c>
      <c r="J2720" s="55">
        <v>390486</v>
      </c>
      <c r="K2720" s="55">
        <v>0</v>
      </c>
      <c r="L2720" s="54" t="s">
        <v>929</v>
      </c>
      <c r="M2720" s="54" t="s">
        <v>793</v>
      </c>
      <c r="N2720" s="55">
        <v>-64207260.43</v>
      </c>
      <c r="O2720" s="55">
        <v>0</v>
      </c>
      <c r="P2720" s="55">
        <v>0</v>
      </c>
      <c r="Q2720" s="55">
        <v>0</v>
      </c>
      <c r="R2720" s="55">
        <v>-64207260.43</v>
      </c>
      <c r="S2720" s="55">
        <v>0</v>
      </c>
      <c r="T2720" s="55">
        <v>-64207260.43</v>
      </c>
      <c r="U2720" s="55">
        <v>0</v>
      </c>
      <c r="V2720" s="55">
        <v>0</v>
      </c>
      <c r="W2720" s="55">
        <v>0</v>
      </c>
      <c r="X2720" s="55">
        <v>-64207260.43</v>
      </c>
      <c r="Y2720" s="55">
        <v>0</v>
      </c>
      <c r="Z2720" s="61">
        <f t="shared" si="146"/>
        <v>0</v>
      </c>
      <c r="AA2720" s="59" t="str">
        <f>HLOOKUP(F2720,'HY Financials'!$4:$4,1,0)</f>
        <v>HLCASH</v>
      </c>
    </row>
    <row r="2721" spans="1:27">
      <c r="A2721" s="60" t="str">
        <f>IFERROR(VLOOKUP(J2721,'TB mapping'!A:D,4,0),0)</f>
        <v>Ignore</v>
      </c>
      <c r="B2721" s="60" t="str">
        <f>IFERROR(VLOOKUP(J2721,'TB mapping'!A:C,3,0),0)</f>
        <v>Ignore</v>
      </c>
      <c r="C2721" s="60" t="str">
        <f t="shared" si="144"/>
        <v>HLCASHIgnore</v>
      </c>
      <c r="D2721" s="60" t="str">
        <f t="shared" si="145"/>
        <v>HLCASHIgnore</v>
      </c>
      <c r="E2721" s="54" t="s">
        <v>790</v>
      </c>
      <c r="F2721" s="54" t="s">
        <v>1</v>
      </c>
      <c r="G2721" s="54" t="s">
        <v>219</v>
      </c>
      <c r="H2721" s="55">
        <v>303000</v>
      </c>
      <c r="I2721" s="54" t="s">
        <v>825</v>
      </c>
      <c r="J2721" s="55">
        <v>390487</v>
      </c>
      <c r="K2721" s="55">
        <v>0</v>
      </c>
      <c r="L2721" s="54" t="s">
        <v>930</v>
      </c>
      <c r="M2721" s="54" t="s">
        <v>793</v>
      </c>
      <c r="N2721" s="55">
        <v>-16263674.17</v>
      </c>
      <c r="O2721" s="55">
        <v>0</v>
      </c>
      <c r="P2721" s="55">
        <v>0</v>
      </c>
      <c r="Q2721" s="55">
        <v>0</v>
      </c>
      <c r="R2721" s="55">
        <v>-16263674.17</v>
      </c>
      <c r="S2721" s="55">
        <v>0</v>
      </c>
      <c r="T2721" s="55">
        <v>-16263674.17</v>
      </c>
      <c r="U2721" s="55">
        <v>0</v>
      </c>
      <c r="V2721" s="55">
        <v>0</v>
      </c>
      <c r="W2721" s="55">
        <v>0</v>
      </c>
      <c r="X2721" s="55">
        <v>-16263674.17</v>
      </c>
      <c r="Y2721" s="55">
        <v>0</v>
      </c>
      <c r="Z2721" s="61">
        <f t="shared" si="146"/>
        <v>0</v>
      </c>
      <c r="AA2721" s="59" t="str">
        <f>HLOOKUP(F2721,'HY Financials'!$4:$4,1,0)</f>
        <v>HLCASH</v>
      </c>
    </row>
    <row r="2722" spans="1:27">
      <c r="A2722" s="60" t="str">
        <f>IFERROR(VLOOKUP(J2722,'TB mapping'!A:D,4,0),0)</f>
        <v>Ignore</v>
      </c>
      <c r="B2722" s="60" t="str">
        <f>IFERROR(VLOOKUP(J2722,'TB mapping'!A:C,3,0),0)</f>
        <v>Ignore</v>
      </c>
      <c r="C2722" s="60" t="str">
        <f t="shared" si="144"/>
        <v>HLCASHIgnore</v>
      </c>
      <c r="D2722" s="60" t="str">
        <f t="shared" si="145"/>
        <v>HLCASHIgnore</v>
      </c>
      <c r="E2722" s="54" t="s">
        <v>790</v>
      </c>
      <c r="F2722" s="54" t="s">
        <v>1</v>
      </c>
      <c r="G2722" s="54" t="s">
        <v>219</v>
      </c>
      <c r="H2722" s="55">
        <v>303000</v>
      </c>
      <c r="I2722" s="54" t="s">
        <v>825</v>
      </c>
      <c r="J2722" s="55">
        <v>390519</v>
      </c>
      <c r="K2722" s="55">
        <v>0</v>
      </c>
      <c r="L2722" s="54" t="s">
        <v>1150</v>
      </c>
      <c r="M2722" s="54" t="s">
        <v>793</v>
      </c>
      <c r="N2722" s="55">
        <v>0</v>
      </c>
      <c r="O2722" s="55">
        <v>336356.87</v>
      </c>
      <c r="P2722" s="55">
        <v>0</v>
      </c>
      <c r="Q2722" s="55">
        <v>0</v>
      </c>
      <c r="R2722" s="55">
        <v>0</v>
      </c>
      <c r="S2722" s="55">
        <v>336356.87</v>
      </c>
      <c r="T2722" s="55">
        <v>0</v>
      </c>
      <c r="U2722" s="55">
        <v>336356.87</v>
      </c>
      <c r="V2722" s="55">
        <v>0</v>
      </c>
      <c r="W2722" s="55">
        <v>0</v>
      </c>
      <c r="X2722" s="55">
        <v>0</v>
      </c>
      <c r="Y2722" s="55">
        <v>336356.87</v>
      </c>
      <c r="Z2722" s="61">
        <f t="shared" si="146"/>
        <v>0</v>
      </c>
      <c r="AA2722" s="59" t="str">
        <f>HLOOKUP(F2722,'HY Financials'!$4:$4,1,0)</f>
        <v>HLCASH</v>
      </c>
    </row>
    <row r="2723" spans="1:27">
      <c r="A2723" s="60" t="str">
        <f>IFERROR(VLOOKUP(J2723,'TB mapping'!A:D,4,0),0)</f>
        <v>Ignore</v>
      </c>
      <c r="B2723" s="60" t="str">
        <f>IFERROR(VLOOKUP(J2723,'TB mapping'!A:C,3,0),0)</f>
        <v>Ignore</v>
      </c>
      <c r="C2723" s="60" t="str">
        <f t="shared" si="144"/>
        <v>HLCASHIgnore</v>
      </c>
      <c r="D2723" s="60" t="str">
        <f t="shared" si="145"/>
        <v>HLCASHIgnore</v>
      </c>
      <c r="E2723" s="54" t="s">
        <v>790</v>
      </c>
      <c r="F2723" s="54" t="s">
        <v>1</v>
      </c>
      <c r="G2723" s="54" t="s">
        <v>219</v>
      </c>
      <c r="H2723" s="55">
        <v>303000</v>
      </c>
      <c r="I2723" s="54" t="s">
        <v>825</v>
      </c>
      <c r="J2723" s="55">
        <v>390520</v>
      </c>
      <c r="K2723" s="55">
        <v>0</v>
      </c>
      <c r="L2723" s="54" t="s">
        <v>1151</v>
      </c>
      <c r="M2723" s="54" t="s">
        <v>793</v>
      </c>
      <c r="N2723" s="55">
        <v>-4509204.9000000004</v>
      </c>
      <c r="O2723" s="55">
        <v>0</v>
      </c>
      <c r="P2723" s="55">
        <v>0</v>
      </c>
      <c r="Q2723" s="55">
        <v>0</v>
      </c>
      <c r="R2723" s="55">
        <v>-4509204.9000000004</v>
      </c>
      <c r="S2723" s="55">
        <v>0</v>
      </c>
      <c r="T2723" s="55">
        <v>-4509204.9000000004</v>
      </c>
      <c r="U2723" s="55">
        <v>0</v>
      </c>
      <c r="V2723" s="55">
        <v>0</v>
      </c>
      <c r="W2723" s="55">
        <v>0</v>
      </c>
      <c r="X2723" s="55">
        <v>-4509204.9000000004</v>
      </c>
      <c r="Y2723" s="55">
        <v>0</v>
      </c>
      <c r="Z2723" s="61">
        <f t="shared" si="146"/>
        <v>0</v>
      </c>
      <c r="AA2723" s="59" t="str">
        <f>HLOOKUP(F2723,'HY Financials'!$4:$4,1,0)</f>
        <v>HLCASH</v>
      </c>
    </row>
    <row r="2724" spans="1:27">
      <c r="A2724" s="60" t="str">
        <f>IFERROR(VLOOKUP(J2724,'TB mapping'!A:D,4,0),0)</f>
        <v>Ignore</v>
      </c>
      <c r="B2724" s="60" t="str">
        <f>IFERROR(VLOOKUP(J2724,'TB mapping'!A:C,3,0),0)</f>
        <v>Ignore</v>
      </c>
      <c r="C2724" s="60" t="str">
        <f t="shared" si="144"/>
        <v>HLCASHIgnore</v>
      </c>
      <c r="D2724" s="60" t="str">
        <f t="shared" si="145"/>
        <v>HLCASHIgnore</v>
      </c>
      <c r="E2724" s="54" t="s">
        <v>790</v>
      </c>
      <c r="F2724" s="54" t="s">
        <v>1</v>
      </c>
      <c r="G2724" s="54" t="s">
        <v>219</v>
      </c>
      <c r="H2724" s="55">
        <v>303000</v>
      </c>
      <c r="I2724" s="54" t="s">
        <v>825</v>
      </c>
      <c r="J2724" s="55">
        <v>390521</v>
      </c>
      <c r="K2724" s="55">
        <v>0</v>
      </c>
      <c r="L2724" s="54" t="s">
        <v>1152</v>
      </c>
      <c r="M2724" s="54" t="s">
        <v>793</v>
      </c>
      <c r="N2724" s="55">
        <v>-867562.96</v>
      </c>
      <c r="O2724" s="55">
        <v>0</v>
      </c>
      <c r="P2724" s="55">
        <v>0</v>
      </c>
      <c r="Q2724" s="55">
        <v>0</v>
      </c>
      <c r="R2724" s="55">
        <v>-867562.96</v>
      </c>
      <c r="S2724" s="55">
        <v>0</v>
      </c>
      <c r="T2724" s="55">
        <v>-867562.96</v>
      </c>
      <c r="U2724" s="55">
        <v>0</v>
      </c>
      <c r="V2724" s="55">
        <v>0</v>
      </c>
      <c r="W2724" s="55">
        <v>0</v>
      </c>
      <c r="X2724" s="55">
        <v>-867562.96</v>
      </c>
      <c r="Y2724" s="55">
        <v>0</v>
      </c>
      <c r="Z2724" s="61">
        <f t="shared" si="146"/>
        <v>0</v>
      </c>
      <c r="AA2724" s="59" t="str">
        <f>HLOOKUP(F2724,'HY Financials'!$4:$4,1,0)</f>
        <v>HLCASH</v>
      </c>
    </row>
    <row r="2725" spans="1:27">
      <c r="A2725" s="60" t="str">
        <f>IFERROR(VLOOKUP(J2725,'TB mapping'!A:D,4,0),0)</f>
        <v>Ignore</v>
      </c>
      <c r="B2725" s="60" t="str">
        <f>IFERROR(VLOOKUP(J2725,'TB mapping'!A:C,3,0),0)</f>
        <v>Ignore</v>
      </c>
      <c r="C2725" s="60" t="str">
        <f t="shared" si="144"/>
        <v>HLCASHIgnore</v>
      </c>
      <c r="D2725" s="60" t="str">
        <f t="shared" si="145"/>
        <v>HLCASHIgnore</v>
      </c>
      <c r="E2725" s="54" t="s">
        <v>790</v>
      </c>
      <c r="F2725" s="54" t="s">
        <v>1</v>
      </c>
      <c r="G2725" s="54" t="s">
        <v>219</v>
      </c>
      <c r="H2725" s="55">
        <v>303000</v>
      </c>
      <c r="I2725" s="54" t="s">
        <v>825</v>
      </c>
      <c r="J2725" s="55">
        <v>390522</v>
      </c>
      <c r="K2725" s="55">
        <v>0</v>
      </c>
      <c r="L2725" s="54" t="s">
        <v>1153</v>
      </c>
      <c r="M2725" s="54" t="s">
        <v>793</v>
      </c>
      <c r="N2725" s="55">
        <v>-6899368.6299999999</v>
      </c>
      <c r="O2725" s="55">
        <v>0</v>
      </c>
      <c r="P2725" s="55">
        <v>0</v>
      </c>
      <c r="Q2725" s="55">
        <v>0</v>
      </c>
      <c r="R2725" s="55">
        <v>-6899368.6299999999</v>
      </c>
      <c r="S2725" s="55">
        <v>0</v>
      </c>
      <c r="T2725" s="55">
        <v>-6899368.6299999999</v>
      </c>
      <c r="U2725" s="55">
        <v>0</v>
      </c>
      <c r="V2725" s="55">
        <v>0</v>
      </c>
      <c r="W2725" s="55">
        <v>0</v>
      </c>
      <c r="X2725" s="55">
        <v>-6899368.6299999999</v>
      </c>
      <c r="Y2725" s="55">
        <v>0</v>
      </c>
      <c r="Z2725" s="61">
        <f t="shared" si="146"/>
        <v>0</v>
      </c>
      <c r="AA2725" s="59" t="str">
        <f>HLOOKUP(F2725,'HY Financials'!$4:$4,1,0)</f>
        <v>HLCASH</v>
      </c>
    </row>
    <row r="2726" spans="1:27">
      <c r="A2726" s="60" t="str">
        <f>IFERROR(VLOOKUP(J2726,'TB mapping'!A:D,4,0),0)</f>
        <v>Ignore</v>
      </c>
      <c r="B2726" s="60" t="str">
        <f>IFERROR(VLOOKUP(J2726,'TB mapping'!A:C,3,0),0)</f>
        <v>Ignore</v>
      </c>
      <c r="C2726" s="60" t="str">
        <f t="shared" si="144"/>
        <v>HLCASHIgnore</v>
      </c>
      <c r="D2726" s="60" t="str">
        <f t="shared" si="145"/>
        <v>HLCASHIgnore</v>
      </c>
      <c r="E2726" s="54" t="s">
        <v>790</v>
      </c>
      <c r="F2726" s="54" t="s">
        <v>1</v>
      </c>
      <c r="G2726" s="54" t="s">
        <v>219</v>
      </c>
      <c r="H2726" s="55">
        <v>303000</v>
      </c>
      <c r="I2726" s="54" t="s">
        <v>825</v>
      </c>
      <c r="J2726" s="55">
        <v>390644</v>
      </c>
      <c r="K2726" s="55">
        <v>0</v>
      </c>
      <c r="L2726" s="54" t="s">
        <v>1154</v>
      </c>
      <c r="M2726" s="54" t="s">
        <v>793</v>
      </c>
      <c r="N2726" s="55">
        <v>-1579460.89</v>
      </c>
      <c r="O2726" s="55">
        <v>0</v>
      </c>
      <c r="P2726" s="55">
        <v>0</v>
      </c>
      <c r="Q2726" s="55">
        <v>0</v>
      </c>
      <c r="R2726" s="55">
        <v>-1579460.89</v>
      </c>
      <c r="S2726" s="55">
        <v>0</v>
      </c>
      <c r="T2726" s="55">
        <v>-1579460.89</v>
      </c>
      <c r="U2726" s="55">
        <v>0</v>
      </c>
      <c r="V2726" s="55">
        <v>0</v>
      </c>
      <c r="W2726" s="55">
        <v>0</v>
      </c>
      <c r="X2726" s="55">
        <v>-1579460.89</v>
      </c>
      <c r="Y2726" s="55">
        <v>0</v>
      </c>
      <c r="Z2726" s="61">
        <f t="shared" si="146"/>
        <v>0</v>
      </c>
      <c r="AA2726" s="59" t="str">
        <f>HLOOKUP(F2726,'HY Financials'!$4:$4,1,0)</f>
        <v>HLCASH</v>
      </c>
    </row>
    <row r="2727" spans="1:27">
      <c r="A2727" s="60">
        <f>IFERROR(VLOOKUP(J2727,'TB mapping'!A:D,4,0),0)</f>
        <v>0</v>
      </c>
      <c r="B2727" s="60">
        <f>IFERROR(VLOOKUP(J2727,'TB mapping'!A:C,3,0),0)</f>
        <v>5.3</v>
      </c>
      <c r="C2727" s="60" t="str">
        <f t="shared" si="144"/>
        <v>HLCASH0</v>
      </c>
      <c r="D2727" s="60" t="str">
        <f t="shared" si="145"/>
        <v>HLCASH5.3</v>
      </c>
      <c r="E2727" s="54" t="s">
        <v>790</v>
      </c>
      <c r="F2727" s="54" t="s">
        <v>1</v>
      </c>
      <c r="G2727" s="54" t="s">
        <v>219</v>
      </c>
      <c r="H2727" s="55">
        <v>410000</v>
      </c>
      <c r="I2727" s="54" t="s">
        <v>931</v>
      </c>
      <c r="J2727" s="55">
        <v>412110</v>
      </c>
      <c r="K2727" s="55">
        <v>0</v>
      </c>
      <c r="L2727" s="54" t="s">
        <v>1046</v>
      </c>
      <c r="M2727" s="54" t="s">
        <v>793</v>
      </c>
      <c r="N2727" s="55">
        <v>0</v>
      </c>
      <c r="O2727" s="55">
        <v>831697</v>
      </c>
      <c r="P2727" s="55">
        <v>0</v>
      </c>
      <c r="Q2727" s="55">
        <v>887548</v>
      </c>
      <c r="R2727" s="55">
        <v>0</v>
      </c>
      <c r="S2727" s="55">
        <v>1719245</v>
      </c>
      <c r="T2727" s="55">
        <v>0</v>
      </c>
      <c r="U2727" s="55">
        <v>831697</v>
      </c>
      <c r="V2727" s="55">
        <v>0</v>
      </c>
      <c r="W2727" s="55">
        <v>887548</v>
      </c>
      <c r="X2727" s="55">
        <v>0</v>
      </c>
      <c r="Y2727" s="55">
        <v>1719245</v>
      </c>
      <c r="Z2727" s="61">
        <f t="shared" si="146"/>
        <v>8.8754799999999995E-2</v>
      </c>
      <c r="AA2727" s="59" t="str">
        <f>HLOOKUP(F2727,'HY Financials'!$4:$4,1,0)</f>
        <v>HLCASH</v>
      </c>
    </row>
    <row r="2728" spans="1:27">
      <c r="A2728" s="60">
        <f>IFERROR(VLOOKUP(J2728,'TB mapping'!A:D,4,0),0)</f>
        <v>0</v>
      </c>
      <c r="B2728" s="60">
        <f>IFERROR(VLOOKUP(J2728,'TB mapping'!A:C,3,0),0)</f>
        <v>5.3</v>
      </c>
      <c r="C2728" s="60" t="str">
        <f t="shared" si="144"/>
        <v>HLCASH0</v>
      </c>
      <c r="D2728" s="60" t="str">
        <f t="shared" si="145"/>
        <v>HLCASH5.3</v>
      </c>
      <c r="E2728" s="54" t="s">
        <v>790</v>
      </c>
      <c r="F2728" s="54" t="s">
        <v>1</v>
      </c>
      <c r="G2728" s="54" t="s">
        <v>219</v>
      </c>
      <c r="H2728" s="55">
        <v>410000</v>
      </c>
      <c r="I2728" s="54" t="s">
        <v>931</v>
      </c>
      <c r="J2728" s="55">
        <v>412180</v>
      </c>
      <c r="K2728" s="55">
        <v>0</v>
      </c>
      <c r="L2728" s="54" t="s">
        <v>1022</v>
      </c>
      <c r="M2728" s="54" t="s">
        <v>793</v>
      </c>
      <c r="N2728" s="55">
        <v>0</v>
      </c>
      <c r="O2728" s="55">
        <v>196797.5</v>
      </c>
      <c r="P2728" s="55">
        <v>0</v>
      </c>
      <c r="Q2728" s="55">
        <v>142512.5</v>
      </c>
      <c r="R2728" s="55">
        <v>0</v>
      </c>
      <c r="S2728" s="55">
        <v>339310</v>
      </c>
      <c r="T2728" s="55">
        <v>0</v>
      </c>
      <c r="U2728" s="55">
        <v>196797.5</v>
      </c>
      <c r="V2728" s="55">
        <v>0</v>
      </c>
      <c r="W2728" s="55">
        <v>142512.5</v>
      </c>
      <c r="X2728" s="55">
        <v>0</v>
      </c>
      <c r="Y2728" s="55">
        <v>339310</v>
      </c>
      <c r="Z2728" s="61">
        <f t="shared" si="146"/>
        <v>1.425125E-2</v>
      </c>
      <c r="AA2728" s="59" t="str">
        <f>HLOOKUP(F2728,'HY Financials'!$4:$4,1,0)</f>
        <v>HLCASH</v>
      </c>
    </row>
    <row r="2729" spans="1:27">
      <c r="A2729" s="60">
        <f>IFERROR(VLOOKUP(J2729,'TB mapping'!A:D,4,0),0)</f>
        <v>0</v>
      </c>
      <c r="B2729" s="60">
        <f>IFERROR(VLOOKUP(J2729,'TB mapping'!A:C,3,0),0)</f>
        <v>5.3</v>
      </c>
      <c r="C2729" s="60" t="str">
        <f t="shared" si="144"/>
        <v>HLCASH0</v>
      </c>
      <c r="D2729" s="60" t="str">
        <f t="shared" si="145"/>
        <v>HLCASH5.3</v>
      </c>
      <c r="E2729" s="54" t="s">
        <v>790</v>
      </c>
      <c r="F2729" s="54" t="s">
        <v>1</v>
      </c>
      <c r="G2729" s="54" t="s">
        <v>219</v>
      </c>
      <c r="H2729" s="55">
        <v>410000</v>
      </c>
      <c r="I2729" s="54" t="s">
        <v>931</v>
      </c>
      <c r="J2729" s="55">
        <v>412190</v>
      </c>
      <c r="K2729" s="55">
        <v>0</v>
      </c>
      <c r="L2729" s="54" t="s">
        <v>1023</v>
      </c>
      <c r="M2729" s="54" t="s">
        <v>793</v>
      </c>
      <c r="N2729" s="55">
        <v>0</v>
      </c>
      <c r="O2729" s="55">
        <v>13446</v>
      </c>
      <c r="P2729" s="55">
        <v>0</v>
      </c>
      <c r="Q2729" s="55">
        <v>281140</v>
      </c>
      <c r="R2729" s="55">
        <v>0</v>
      </c>
      <c r="S2729" s="55">
        <v>294586</v>
      </c>
      <c r="T2729" s="55">
        <v>0</v>
      </c>
      <c r="U2729" s="55">
        <v>13446</v>
      </c>
      <c r="V2729" s="55">
        <v>0</v>
      </c>
      <c r="W2729" s="55">
        <v>281140</v>
      </c>
      <c r="X2729" s="55">
        <v>0</v>
      </c>
      <c r="Y2729" s="55">
        <v>294586</v>
      </c>
      <c r="Z2729" s="61">
        <f t="shared" si="146"/>
        <v>2.8114E-2</v>
      </c>
      <c r="AA2729" s="59" t="str">
        <f>HLOOKUP(F2729,'HY Financials'!$4:$4,1,0)</f>
        <v>HLCASH</v>
      </c>
    </row>
    <row r="2730" spans="1:27">
      <c r="A2730" s="60">
        <f>IFERROR(VLOOKUP(J2730,'TB mapping'!A:D,4,0),0)</f>
        <v>0</v>
      </c>
      <c r="B2730" s="60" t="str">
        <f>IFERROR(VLOOKUP(J2730,'TB mapping'!A:C,3,0),0)</f>
        <v>ignore</v>
      </c>
      <c r="C2730" s="60" t="str">
        <f t="shared" si="144"/>
        <v>HLCASH0</v>
      </c>
      <c r="D2730" s="60" t="str">
        <f t="shared" si="145"/>
        <v>HLCASHignore</v>
      </c>
      <c r="E2730" s="54" t="s">
        <v>790</v>
      </c>
      <c r="F2730" s="54" t="s">
        <v>1</v>
      </c>
      <c r="G2730" s="54" t="s">
        <v>219</v>
      </c>
      <c r="H2730" s="55">
        <v>430000</v>
      </c>
      <c r="I2730" s="54" t="s">
        <v>831</v>
      </c>
      <c r="J2730" s="55">
        <v>432110</v>
      </c>
      <c r="K2730" s="55">
        <v>0</v>
      </c>
      <c r="L2730" s="54" t="s">
        <v>1155</v>
      </c>
      <c r="M2730" s="54" t="s">
        <v>793</v>
      </c>
      <c r="N2730" s="55">
        <v>-1901922</v>
      </c>
      <c r="O2730" s="55">
        <v>0</v>
      </c>
      <c r="P2730" s="55">
        <v>0</v>
      </c>
      <c r="Q2730" s="55">
        <v>2031717</v>
      </c>
      <c r="R2730" s="55">
        <v>0</v>
      </c>
      <c r="S2730" s="55">
        <v>129795</v>
      </c>
      <c r="T2730" s="55">
        <v>-1901922</v>
      </c>
      <c r="U2730" s="55">
        <v>0</v>
      </c>
      <c r="V2730" s="55">
        <v>0</v>
      </c>
      <c r="W2730" s="55">
        <v>2031717</v>
      </c>
      <c r="X2730" s="55">
        <v>0</v>
      </c>
      <c r="Y2730" s="55">
        <v>129795</v>
      </c>
      <c r="Z2730" s="61">
        <f t="shared" si="146"/>
        <v>0.20317170000000001</v>
      </c>
      <c r="AA2730" s="59" t="str">
        <f>HLOOKUP(F2730,'HY Financials'!$4:$4,1,0)</f>
        <v>HLCASH</v>
      </c>
    </row>
    <row r="2731" spans="1:27">
      <c r="A2731" s="60">
        <f>IFERROR(VLOOKUP(J2731,'TB mapping'!A:D,4,0),0)</f>
        <v>0</v>
      </c>
      <c r="B2731" s="60" t="str">
        <f>IFERROR(VLOOKUP(J2731,'TB mapping'!A:C,3,0),0)</f>
        <v>ignore</v>
      </c>
      <c r="C2731" s="60" t="str">
        <f t="shared" si="144"/>
        <v>HLCASH0</v>
      </c>
      <c r="D2731" s="60" t="str">
        <f t="shared" si="145"/>
        <v>HLCASHignore</v>
      </c>
      <c r="E2731" s="54" t="s">
        <v>790</v>
      </c>
      <c r="F2731" s="54" t="s">
        <v>1</v>
      </c>
      <c r="G2731" s="54" t="s">
        <v>219</v>
      </c>
      <c r="H2731" s="55">
        <v>430000</v>
      </c>
      <c r="I2731" s="54" t="s">
        <v>831</v>
      </c>
      <c r="J2731" s="55">
        <v>432120</v>
      </c>
      <c r="K2731" s="55">
        <v>0</v>
      </c>
      <c r="L2731" s="54" t="s">
        <v>832</v>
      </c>
      <c r="M2731" s="54" t="s">
        <v>793</v>
      </c>
      <c r="N2731" s="55">
        <v>-330773</v>
      </c>
      <c r="O2731" s="55">
        <v>0</v>
      </c>
      <c r="P2731" s="55">
        <v>-686531</v>
      </c>
      <c r="Q2731" s="55">
        <v>0</v>
      </c>
      <c r="R2731" s="55">
        <v>-1017304</v>
      </c>
      <c r="S2731" s="55">
        <v>0</v>
      </c>
      <c r="T2731" s="55">
        <v>-330773</v>
      </c>
      <c r="U2731" s="55">
        <v>0</v>
      </c>
      <c r="V2731" s="55">
        <v>-686531</v>
      </c>
      <c r="W2731" s="55">
        <v>0</v>
      </c>
      <c r="X2731" s="55">
        <v>-1017304</v>
      </c>
      <c r="Y2731" s="55">
        <v>0</v>
      </c>
      <c r="Z2731" s="61">
        <f t="shared" si="146"/>
        <v>-6.8653099999999995E-2</v>
      </c>
      <c r="AA2731" s="59" t="str">
        <f>HLOOKUP(F2731,'HY Financials'!$4:$4,1,0)</f>
        <v>HLCASH</v>
      </c>
    </row>
    <row r="2732" spans="1:27">
      <c r="A2732" s="60">
        <f>IFERROR(VLOOKUP(J2732,'TB mapping'!A:D,4,0),0)</f>
        <v>0</v>
      </c>
      <c r="B2732" s="60" t="str">
        <f>IFERROR(VLOOKUP(J2732,'TB mapping'!A:C,3,0),0)</f>
        <v>ignore</v>
      </c>
      <c r="C2732" s="60" t="str">
        <f t="shared" si="144"/>
        <v>HLCASH0</v>
      </c>
      <c r="D2732" s="60" t="str">
        <f t="shared" si="145"/>
        <v>HLCASHignore</v>
      </c>
      <c r="E2732" s="54" t="s">
        <v>790</v>
      </c>
      <c r="F2732" s="54" t="s">
        <v>1</v>
      </c>
      <c r="G2732" s="54" t="s">
        <v>219</v>
      </c>
      <c r="H2732" s="55">
        <v>430000</v>
      </c>
      <c r="I2732" s="54" t="s">
        <v>831</v>
      </c>
      <c r="J2732" s="55">
        <v>432130</v>
      </c>
      <c r="K2732" s="55">
        <v>0</v>
      </c>
      <c r="L2732" s="54" t="s">
        <v>935</v>
      </c>
      <c r="M2732" s="54" t="s">
        <v>793</v>
      </c>
      <c r="N2732" s="55">
        <v>0</v>
      </c>
      <c r="O2732" s="55">
        <v>0</v>
      </c>
      <c r="P2732" s="55">
        <v>-913900</v>
      </c>
      <c r="Q2732" s="55">
        <v>0</v>
      </c>
      <c r="R2732" s="55">
        <v>-913900</v>
      </c>
      <c r="S2732" s="55">
        <v>0</v>
      </c>
      <c r="T2732" s="55">
        <v>0</v>
      </c>
      <c r="U2732" s="55">
        <v>0</v>
      </c>
      <c r="V2732" s="55">
        <v>-913900</v>
      </c>
      <c r="W2732" s="55">
        <v>0</v>
      </c>
      <c r="X2732" s="55">
        <v>-913900</v>
      </c>
      <c r="Y2732" s="55">
        <v>0</v>
      </c>
      <c r="Z2732" s="61">
        <f t="shared" si="146"/>
        <v>-9.1389999999999999E-2</v>
      </c>
      <c r="AA2732" s="59" t="str">
        <f>HLOOKUP(F2732,'HY Financials'!$4:$4,1,0)</f>
        <v>HLCASH</v>
      </c>
    </row>
    <row r="2733" spans="1:27">
      <c r="A2733" s="60">
        <f>IFERROR(VLOOKUP(J2733,'TB mapping'!A:D,4,0),0)</f>
        <v>0</v>
      </c>
      <c r="B2733" s="60" t="str">
        <f>IFERROR(VLOOKUP(J2733,'TB mapping'!A:C,3,0),0)</f>
        <v>ignore</v>
      </c>
      <c r="C2733" s="60" t="str">
        <f t="shared" si="144"/>
        <v>HLCASH0</v>
      </c>
      <c r="D2733" s="60" t="str">
        <f t="shared" si="145"/>
        <v>HLCASHignore</v>
      </c>
      <c r="E2733" s="54" t="s">
        <v>790</v>
      </c>
      <c r="F2733" s="54" t="s">
        <v>1</v>
      </c>
      <c r="G2733" s="54" t="s">
        <v>219</v>
      </c>
      <c r="H2733" s="55">
        <v>430000</v>
      </c>
      <c r="I2733" s="54" t="s">
        <v>831</v>
      </c>
      <c r="J2733" s="55">
        <v>432180</v>
      </c>
      <c r="K2733" s="55">
        <v>0</v>
      </c>
      <c r="L2733" s="54" t="s">
        <v>1047</v>
      </c>
      <c r="M2733" s="54" t="s">
        <v>793</v>
      </c>
      <c r="N2733" s="55">
        <v>-2982650</v>
      </c>
      <c r="O2733" s="55">
        <v>0</v>
      </c>
      <c r="P2733" s="55">
        <v>0</v>
      </c>
      <c r="Q2733" s="55">
        <v>4697605</v>
      </c>
      <c r="R2733" s="55">
        <v>0</v>
      </c>
      <c r="S2733" s="55">
        <v>1714955</v>
      </c>
      <c r="T2733" s="55">
        <v>-2982650</v>
      </c>
      <c r="U2733" s="55">
        <v>0</v>
      </c>
      <c r="V2733" s="55">
        <v>0</v>
      </c>
      <c r="W2733" s="55">
        <v>4697605</v>
      </c>
      <c r="X2733" s="55">
        <v>0</v>
      </c>
      <c r="Y2733" s="55">
        <v>1714955</v>
      </c>
      <c r="Z2733" s="61">
        <f t="shared" si="146"/>
        <v>0.46976050000000003</v>
      </c>
      <c r="AA2733" s="59" t="str">
        <f>HLOOKUP(F2733,'HY Financials'!$4:$4,1,0)</f>
        <v>HLCASH</v>
      </c>
    </row>
    <row r="2734" spans="1:27">
      <c r="A2734" s="60">
        <f>IFERROR(VLOOKUP(J2734,'TB mapping'!A:D,4,0),0)</f>
        <v>0</v>
      </c>
      <c r="B2734" s="60" t="str">
        <f>IFERROR(VLOOKUP(J2734,'TB mapping'!A:C,3,0),0)</f>
        <v>ignore</v>
      </c>
      <c r="C2734" s="60" t="str">
        <f t="shared" si="144"/>
        <v>HLCASH0</v>
      </c>
      <c r="D2734" s="60" t="str">
        <f t="shared" si="145"/>
        <v>HLCASHignore</v>
      </c>
      <c r="E2734" s="54" t="s">
        <v>790</v>
      </c>
      <c r="F2734" s="54" t="s">
        <v>1</v>
      </c>
      <c r="G2734" s="54" t="s">
        <v>219</v>
      </c>
      <c r="H2734" s="55">
        <v>430000</v>
      </c>
      <c r="I2734" s="54" t="s">
        <v>831</v>
      </c>
      <c r="J2734" s="55">
        <v>432190</v>
      </c>
      <c r="K2734" s="55">
        <v>0</v>
      </c>
      <c r="L2734" s="54" t="s">
        <v>875</v>
      </c>
      <c r="M2734" s="54" t="s">
        <v>793</v>
      </c>
      <c r="N2734" s="55">
        <v>0</v>
      </c>
      <c r="O2734" s="55">
        <v>0</v>
      </c>
      <c r="P2734" s="55">
        <v>0</v>
      </c>
      <c r="Q2734" s="55">
        <v>1051530</v>
      </c>
      <c r="R2734" s="55">
        <v>0</v>
      </c>
      <c r="S2734" s="55">
        <v>1051530</v>
      </c>
      <c r="T2734" s="55">
        <v>0</v>
      </c>
      <c r="U2734" s="55">
        <v>0</v>
      </c>
      <c r="V2734" s="55">
        <v>0</v>
      </c>
      <c r="W2734" s="55">
        <v>1051530</v>
      </c>
      <c r="X2734" s="55">
        <v>0</v>
      </c>
      <c r="Y2734" s="55">
        <v>1051530</v>
      </c>
      <c r="Z2734" s="61">
        <f t="shared" si="146"/>
        <v>0.105153</v>
      </c>
      <c r="AA2734" s="59" t="str">
        <f>HLOOKUP(F2734,'HY Financials'!$4:$4,1,0)</f>
        <v>HLCASH</v>
      </c>
    </row>
    <row r="2735" spans="1:27">
      <c r="A2735" s="60">
        <f>IFERROR(VLOOKUP(J2735,'TB mapping'!A:D,4,0),0)</f>
        <v>0</v>
      </c>
      <c r="B2735" s="60">
        <f>IFERROR(VLOOKUP(J2735,'TB mapping'!A:C,3,0),0)</f>
        <v>5.2</v>
      </c>
      <c r="C2735" s="60" t="str">
        <f t="shared" si="144"/>
        <v>HLCASH0</v>
      </c>
      <c r="D2735" s="60" t="str">
        <f t="shared" si="145"/>
        <v>HLCASH5.2</v>
      </c>
      <c r="E2735" s="54" t="s">
        <v>790</v>
      </c>
      <c r="F2735" s="54" t="s">
        <v>1</v>
      </c>
      <c r="G2735" s="54" t="s">
        <v>219</v>
      </c>
      <c r="H2735" s="55">
        <v>450000</v>
      </c>
      <c r="I2735" s="54" t="s">
        <v>834</v>
      </c>
      <c r="J2735" s="55">
        <v>452110</v>
      </c>
      <c r="K2735" s="55">
        <v>0</v>
      </c>
      <c r="L2735" s="54" t="s">
        <v>1024</v>
      </c>
      <c r="M2735" s="54" t="s">
        <v>793</v>
      </c>
      <c r="N2735" s="55">
        <v>0</v>
      </c>
      <c r="O2735" s="55">
        <v>265284767</v>
      </c>
      <c r="P2735" s="55">
        <v>0</v>
      </c>
      <c r="Q2735" s="55">
        <v>130239768</v>
      </c>
      <c r="R2735" s="55">
        <v>0</v>
      </c>
      <c r="S2735" s="55">
        <v>395524535</v>
      </c>
      <c r="T2735" s="55">
        <v>0</v>
      </c>
      <c r="U2735" s="55">
        <v>265284767</v>
      </c>
      <c r="V2735" s="55">
        <v>0</v>
      </c>
      <c r="W2735" s="55">
        <v>130239768</v>
      </c>
      <c r="X2735" s="55">
        <v>0</v>
      </c>
      <c r="Y2735" s="55">
        <v>395524535</v>
      </c>
      <c r="Z2735" s="61">
        <f t="shared" si="146"/>
        <v>13.0239768</v>
      </c>
      <c r="AA2735" s="59" t="str">
        <f>HLOOKUP(F2735,'HY Financials'!$4:$4,1,0)</f>
        <v>HLCASH</v>
      </c>
    </row>
    <row r="2736" spans="1:27">
      <c r="A2736" s="60">
        <f>IFERROR(VLOOKUP(J2736,'TB mapping'!A:D,4,0),0)</f>
        <v>0</v>
      </c>
      <c r="B2736" s="60">
        <f>IFERROR(VLOOKUP(J2736,'TB mapping'!A:C,3,0),0)</f>
        <v>5.2</v>
      </c>
      <c r="C2736" s="60" t="str">
        <f t="shared" si="144"/>
        <v>HLCASH0</v>
      </c>
      <c r="D2736" s="60" t="str">
        <f t="shared" si="145"/>
        <v>HLCASH5.2</v>
      </c>
      <c r="E2736" s="54" t="s">
        <v>790</v>
      </c>
      <c r="F2736" s="54" t="s">
        <v>1</v>
      </c>
      <c r="G2736" s="54" t="s">
        <v>219</v>
      </c>
      <c r="H2736" s="55">
        <v>450000</v>
      </c>
      <c r="I2736" s="54" t="s">
        <v>834</v>
      </c>
      <c r="J2736" s="55">
        <v>452120</v>
      </c>
      <c r="K2736" s="55">
        <v>0</v>
      </c>
      <c r="L2736" s="54" t="s">
        <v>835</v>
      </c>
      <c r="M2736" s="54" t="s">
        <v>793</v>
      </c>
      <c r="N2736" s="55">
        <v>0</v>
      </c>
      <c r="O2736" s="55">
        <v>56128609.420000002</v>
      </c>
      <c r="P2736" s="55">
        <v>0</v>
      </c>
      <c r="Q2736" s="55">
        <v>54295646.579999998</v>
      </c>
      <c r="R2736" s="55">
        <v>0</v>
      </c>
      <c r="S2736" s="55">
        <v>110424256</v>
      </c>
      <c r="T2736" s="55">
        <v>0</v>
      </c>
      <c r="U2736" s="55">
        <v>56128609.420000002</v>
      </c>
      <c r="V2736" s="55">
        <v>0</v>
      </c>
      <c r="W2736" s="55">
        <v>54295646.579999998</v>
      </c>
      <c r="X2736" s="55">
        <v>0</v>
      </c>
      <c r="Y2736" s="55">
        <v>110424256</v>
      </c>
      <c r="Z2736" s="61">
        <f t="shared" si="146"/>
        <v>5.4295646579999994</v>
      </c>
      <c r="AA2736" s="59" t="str">
        <f>HLOOKUP(F2736,'HY Financials'!$4:$4,1,0)</f>
        <v>HLCASH</v>
      </c>
    </row>
    <row r="2737" spans="1:30">
      <c r="A2737" s="60">
        <f>IFERROR(VLOOKUP(J2737,'TB mapping'!A:D,4,0),0)</f>
        <v>0</v>
      </c>
      <c r="B2737" s="60">
        <f>IFERROR(VLOOKUP(J2737,'TB mapping'!A:C,3,0),0)</f>
        <v>5.2</v>
      </c>
      <c r="C2737" s="60" t="str">
        <f t="shared" si="144"/>
        <v>HLCASH0</v>
      </c>
      <c r="D2737" s="60" t="str">
        <f t="shared" si="145"/>
        <v>HLCASH5.2</v>
      </c>
      <c r="E2737" s="54" t="s">
        <v>790</v>
      </c>
      <c r="F2737" s="54" t="s">
        <v>1</v>
      </c>
      <c r="G2737" s="54" t="s">
        <v>219</v>
      </c>
      <c r="H2737" s="55">
        <v>450000</v>
      </c>
      <c r="I2737" s="54" t="s">
        <v>834</v>
      </c>
      <c r="J2737" s="55">
        <v>452130</v>
      </c>
      <c r="K2737" s="55">
        <v>0</v>
      </c>
      <c r="L2737" s="54" t="s">
        <v>937</v>
      </c>
      <c r="M2737" s="54" t="s">
        <v>793</v>
      </c>
      <c r="N2737" s="55">
        <v>0</v>
      </c>
      <c r="O2737" s="55">
        <v>0</v>
      </c>
      <c r="P2737" s="55">
        <v>0</v>
      </c>
      <c r="Q2737" s="55">
        <v>68221943.049999997</v>
      </c>
      <c r="R2737" s="55">
        <v>0</v>
      </c>
      <c r="S2737" s="55">
        <v>68221943.049999997</v>
      </c>
      <c r="T2737" s="55">
        <v>0</v>
      </c>
      <c r="U2737" s="55">
        <v>0</v>
      </c>
      <c r="V2737" s="55">
        <v>0</v>
      </c>
      <c r="W2737" s="55">
        <v>68221943.049999997</v>
      </c>
      <c r="X2737" s="55">
        <v>0</v>
      </c>
      <c r="Y2737" s="55">
        <v>68221943.049999997</v>
      </c>
      <c r="Z2737" s="61">
        <f t="shared" si="146"/>
        <v>6.822194305</v>
      </c>
      <c r="AA2737" s="59" t="str">
        <f>HLOOKUP(F2737,'HY Financials'!$4:$4,1,0)</f>
        <v>HLCASH</v>
      </c>
    </row>
    <row r="2738" spans="1:30">
      <c r="A2738" s="60">
        <f>IFERROR(VLOOKUP(J2738,'TB mapping'!A:D,4,0),0)</f>
        <v>0</v>
      </c>
      <c r="B2738" s="60">
        <f>IFERROR(VLOOKUP(J2738,'TB mapping'!A:C,3,0),0)</f>
        <v>5.2</v>
      </c>
      <c r="C2738" s="60" t="str">
        <f t="shared" si="144"/>
        <v>HLCASH0</v>
      </c>
      <c r="D2738" s="60" t="str">
        <f t="shared" si="145"/>
        <v>HLCASH5.2</v>
      </c>
      <c r="E2738" s="54" t="s">
        <v>790</v>
      </c>
      <c r="F2738" s="54" t="s">
        <v>1</v>
      </c>
      <c r="G2738" s="54" t="s">
        <v>219</v>
      </c>
      <c r="H2738" s="55">
        <v>450000</v>
      </c>
      <c r="I2738" s="54" t="s">
        <v>834</v>
      </c>
      <c r="J2738" s="55">
        <v>452180</v>
      </c>
      <c r="K2738" s="55">
        <v>0</v>
      </c>
      <c r="L2738" s="54" t="s">
        <v>939</v>
      </c>
      <c r="M2738" s="54" t="s">
        <v>793</v>
      </c>
      <c r="N2738" s="55">
        <v>0</v>
      </c>
      <c r="O2738" s="55">
        <v>241033958</v>
      </c>
      <c r="P2738" s="55">
        <v>0</v>
      </c>
      <c r="Q2738" s="55">
        <v>272698270.5</v>
      </c>
      <c r="R2738" s="55">
        <v>0</v>
      </c>
      <c r="S2738" s="55">
        <v>513732228.5</v>
      </c>
      <c r="T2738" s="55">
        <v>0</v>
      </c>
      <c r="U2738" s="55">
        <v>241033958</v>
      </c>
      <c r="V2738" s="55">
        <v>0</v>
      </c>
      <c r="W2738" s="55">
        <v>272698270.5</v>
      </c>
      <c r="X2738" s="55">
        <v>0</v>
      </c>
      <c r="Y2738" s="55">
        <v>513732228.5</v>
      </c>
      <c r="Z2738" s="61">
        <f t="shared" si="146"/>
        <v>27.26982705</v>
      </c>
      <c r="AA2738" s="59" t="str">
        <f>HLOOKUP(F2738,'HY Financials'!$4:$4,1,0)</f>
        <v>HLCASH</v>
      </c>
    </row>
    <row r="2739" spans="1:30">
      <c r="A2739" s="60">
        <f>IFERROR(VLOOKUP(J2739,'TB mapping'!A:D,4,0),0)</f>
        <v>0</v>
      </c>
      <c r="B2739" s="60">
        <f>IFERROR(VLOOKUP(J2739,'TB mapping'!A:C,3,0),0)</f>
        <v>5.2</v>
      </c>
      <c r="C2739" s="60" t="str">
        <f t="shared" si="144"/>
        <v>HLCASH0</v>
      </c>
      <c r="D2739" s="60" t="str">
        <f t="shared" si="145"/>
        <v>HLCASH5.2</v>
      </c>
      <c r="E2739" s="54" t="s">
        <v>790</v>
      </c>
      <c r="F2739" s="54" t="s">
        <v>1</v>
      </c>
      <c r="G2739" s="54" t="s">
        <v>219</v>
      </c>
      <c r="H2739" s="55">
        <v>450000</v>
      </c>
      <c r="I2739" s="54" t="s">
        <v>834</v>
      </c>
      <c r="J2739" s="55">
        <v>452181</v>
      </c>
      <c r="K2739" s="55">
        <v>0</v>
      </c>
      <c r="L2739" s="54" t="s">
        <v>877</v>
      </c>
      <c r="M2739" s="54" t="s">
        <v>793</v>
      </c>
      <c r="N2739" s="55">
        <v>0</v>
      </c>
      <c r="O2739" s="55">
        <v>28974548.5</v>
      </c>
      <c r="P2739" s="55">
        <v>0</v>
      </c>
      <c r="Q2739" s="55">
        <v>62749109</v>
      </c>
      <c r="R2739" s="55">
        <v>0</v>
      </c>
      <c r="S2739" s="55">
        <v>91723657.5</v>
      </c>
      <c r="T2739" s="55">
        <v>0</v>
      </c>
      <c r="U2739" s="55">
        <v>28974548.5</v>
      </c>
      <c r="V2739" s="55">
        <v>0</v>
      </c>
      <c r="W2739" s="55">
        <v>62749109</v>
      </c>
      <c r="X2739" s="55">
        <v>0</v>
      </c>
      <c r="Y2739" s="55">
        <v>91723657.5</v>
      </c>
      <c r="Z2739" s="61">
        <f t="shared" si="146"/>
        <v>6.2749109000000001</v>
      </c>
      <c r="AA2739" s="59" t="str">
        <f>HLOOKUP(F2739,'HY Financials'!$4:$4,1,0)</f>
        <v>HLCASH</v>
      </c>
    </row>
    <row r="2740" spans="1:30">
      <c r="A2740" s="60">
        <f>IFERROR(VLOOKUP(J2740,'TB mapping'!A:D,4,0),0)</f>
        <v>0</v>
      </c>
      <c r="B2740" s="60">
        <f>IFERROR(VLOOKUP(J2740,'TB mapping'!A:C,3,0),0)</f>
        <v>5.2</v>
      </c>
      <c r="C2740" s="60" t="str">
        <f t="shared" si="144"/>
        <v>HLCASH0</v>
      </c>
      <c r="D2740" s="60" t="str">
        <f t="shared" si="145"/>
        <v>HLCASH5.2</v>
      </c>
      <c r="E2740" s="54" t="s">
        <v>790</v>
      </c>
      <c r="F2740" s="54" t="s">
        <v>1</v>
      </c>
      <c r="G2740" s="54" t="s">
        <v>219</v>
      </c>
      <c r="H2740" s="55">
        <v>450000</v>
      </c>
      <c r="I2740" s="54" t="s">
        <v>834</v>
      </c>
      <c r="J2740" s="55">
        <v>452229</v>
      </c>
      <c r="K2740" s="55">
        <v>0</v>
      </c>
      <c r="L2740" s="54" t="s">
        <v>837</v>
      </c>
      <c r="M2740" s="54" t="s">
        <v>793</v>
      </c>
      <c r="N2740" s="55">
        <v>0</v>
      </c>
      <c r="O2740" s="55">
        <v>30041.21</v>
      </c>
      <c r="P2740" s="55">
        <v>0</v>
      </c>
      <c r="Q2740" s="55">
        <v>121169.54</v>
      </c>
      <c r="R2740" s="55">
        <v>0</v>
      </c>
      <c r="S2740" s="55">
        <v>151210.75</v>
      </c>
      <c r="T2740" s="55">
        <v>0</v>
      </c>
      <c r="U2740" s="55">
        <v>30041.21</v>
      </c>
      <c r="V2740" s="55">
        <v>0</v>
      </c>
      <c r="W2740" s="55">
        <v>121169.54</v>
      </c>
      <c r="X2740" s="55">
        <v>0</v>
      </c>
      <c r="Y2740" s="55">
        <v>151210.75</v>
      </c>
      <c r="Z2740" s="61">
        <f t="shared" si="146"/>
        <v>1.2116953999999999E-2</v>
      </c>
      <c r="AA2740" s="59" t="str">
        <f>HLOOKUP(F2740,'HY Financials'!$4:$4,1,0)</f>
        <v>HLCASH</v>
      </c>
    </row>
    <row r="2741" spans="1:30">
      <c r="A2741" s="60">
        <f>IFERROR(VLOOKUP(J2741,'TB mapping'!A:D,4,0),0)</f>
        <v>0</v>
      </c>
      <c r="B2741" s="60">
        <f>IFERROR(VLOOKUP(J2741,'TB mapping'!A:C,3,0),0)</f>
        <v>5.2</v>
      </c>
      <c r="C2741" s="60" t="str">
        <f t="shared" si="144"/>
        <v>HLCASH0</v>
      </c>
      <c r="D2741" s="60" t="str">
        <f t="shared" si="145"/>
        <v>HLCASH5.2</v>
      </c>
      <c r="E2741" s="54" t="s">
        <v>790</v>
      </c>
      <c r="F2741" s="54" t="s">
        <v>1</v>
      </c>
      <c r="G2741" s="54" t="s">
        <v>219</v>
      </c>
      <c r="H2741" s="55">
        <v>450000</v>
      </c>
      <c r="I2741" s="54" t="s">
        <v>834</v>
      </c>
      <c r="J2741" s="55">
        <v>452230</v>
      </c>
      <c r="K2741" s="55">
        <v>0</v>
      </c>
      <c r="L2741" s="54" t="s">
        <v>838</v>
      </c>
      <c r="M2741" s="54" t="s">
        <v>793</v>
      </c>
      <c r="N2741" s="55">
        <v>0</v>
      </c>
      <c r="O2741" s="55">
        <v>35962585.899999999</v>
      </c>
      <c r="P2741" s="55">
        <v>0</v>
      </c>
      <c r="Q2741" s="55">
        <v>46151066.57</v>
      </c>
      <c r="R2741" s="55">
        <v>0</v>
      </c>
      <c r="S2741" s="55">
        <v>82113652.469999999</v>
      </c>
      <c r="T2741" s="55">
        <v>0</v>
      </c>
      <c r="U2741" s="55">
        <v>35962585.899999999</v>
      </c>
      <c r="V2741" s="55">
        <v>0</v>
      </c>
      <c r="W2741" s="55">
        <v>46151066.57</v>
      </c>
      <c r="X2741" s="55">
        <v>0</v>
      </c>
      <c r="Y2741" s="55">
        <v>82113652.469999999</v>
      </c>
      <c r="Z2741" s="61">
        <f t="shared" si="146"/>
        <v>4.6151066570000001</v>
      </c>
      <c r="AA2741" s="59" t="str">
        <f>HLOOKUP(F2741,'HY Financials'!$4:$4,1,0)</f>
        <v>HLCASH</v>
      </c>
    </row>
    <row r="2742" spans="1:30">
      <c r="A2742" s="60">
        <f>IFERROR(VLOOKUP(J2742,'TB mapping'!A:D,4,0),0)</f>
        <v>0</v>
      </c>
      <c r="B2742" s="60">
        <f>IFERROR(VLOOKUP(J2742,'TB mapping'!A:C,3,0),0)</f>
        <v>5.2</v>
      </c>
      <c r="C2742" s="60" t="str">
        <f t="shared" si="144"/>
        <v>HLCASH0</v>
      </c>
      <c r="D2742" s="60" t="str">
        <f t="shared" si="145"/>
        <v>HLCASH5.2</v>
      </c>
      <c r="E2742" s="54" t="s">
        <v>790</v>
      </c>
      <c r="F2742" s="54" t="s">
        <v>1</v>
      </c>
      <c r="G2742" s="54" t="s">
        <v>219</v>
      </c>
      <c r="H2742" s="55">
        <v>450000</v>
      </c>
      <c r="I2742" s="54" t="s">
        <v>834</v>
      </c>
      <c r="J2742" s="55">
        <v>452247</v>
      </c>
      <c r="K2742" s="55">
        <v>0</v>
      </c>
      <c r="L2742" s="54" t="s">
        <v>1346</v>
      </c>
      <c r="M2742" s="54" t="s">
        <v>793</v>
      </c>
      <c r="N2742" s="55">
        <v>0</v>
      </c>
      <c r="O2742" s="55">
        <v>16171450.289999999</v>
      </c>
      <c r="P2742" s="55">
        <v>0</v>
      </c>
      <c r="Q2742" s="55">
        <v>58016434.950000003</v>
      </c>
      <c r="R2742" s="55">
        <v>0</v>
      </c>
      <c r="S2742" s="55">
        <v>74187885.239999995</v>
      </c>
      <c r="T2742" s="55">
        <v>0</v>
      </c>
      <c r="U2742" s="55">
        <v>16171450.289999999</v>
      </c>
      <c r="V2742" s="55">
        <v>0</v>
      </c>
      <c r="W2742" s="55">
        <v>58016434.950000003</v>
      </c>
      <c r="X2742" s="55">
        <v>0</v>
      </c>
      <c r="Y2742" s="55">
        <v>74187885.239999995</v>
      </c>
      <c r="Z2742" s="61">
        <f t="shared" si="146"/>
        <v>5.8016434950000004</v>
      </c>
      <c r="AA2742" s="59" t="str">
        <f>HLOOKUP(F2742,'HY Financials'!$4:$4,1,0)</f>
        <v>HLCASH</v>
      </c>
    </row>
    <row r="2743" spans="1:30">
      <c r="A2743" s="60">
        <f>IFERROR(VLOOKUP(J2743,'TB mapping'!A:D,4,0),0)</f>
        <v>0</v>
      </c>
      <c r="B2743" s="60">
        <f>IFERROR(VLOOKUP(J2743,'TB mapping'!A:C,3,0),0)</f>
        <v>5.5</v>
      </c>
      <c r="C2743" s="60" t="str">
        <f t="shared" si="144"/>
        <v>HLCASH0</v>
      </c>
      <c r="D2743" s="60" t="str">
        <f t="shared" si="145"/>
        <v>HLCASH5.5</v>
      </c>
      <c r="E2743" s="54" t="s">
        <v>790</v>
      </c>
      <c r="F2743" s="54" t="s">
        <v>1</v>
      </c>
      <c r="G2743" s="54" t="s">
        <v>219</v>
      </c>
      <c r="H2743" s="55">
        <v>460000</v>
      </c>
      <c r="I2743" s="54" t="s">
        <v>839</v>
      </c>
      <c r="J2743" s="55">
        <v>455103</v>
      </c>
      <c r="K2743" s="55">
        <v>0</v>
      </c>
      <c r="L2743" s="54" t="s">
        <v>999</v>
      </c>
      <c r="M2743" s="54" t="s">
        <v>793</v>
      </c>
      <c r="N2743" s="55">
        <v>0</v>
      </c>
      <c r="O2743" s="55">
        <v>111363.09</v>
      </c>
      <c r="P2743" s="55">
        <v>0</v>
      </c>
      <c r="Q2743" s="55">
        <v>124123.91</v>
      </c>
      <c r="R2743" s="55">
        <v>0</v>
      </c>
      <c r="S2743" s="55">
        <v>235487</v>
      </c>
      <c r="T2743" s="55">
        <v>0</v>
      </c>
      <c r="U2743" s="55">
        <v>111363.09</v>
      </c>
      <c r="V2743" s="55">
        <v>0</v>
      </c>
      <c r="W2743" s="55">
        <v>124123.91</v>
      </c>
      <c r="X2743" s="55">
        <v>0</v>
      </c>
      <c r="Y2743" s="55">
        <v>235487</v>
      </c>
      <c r="Z2743" s="61">
        <f t="shared" si="146"/>
        <v>1.2412391E-2</v>
      </c>
      <c r="AA2743" s="59" t="str">
        <f>HLOOKUP(F2743,'HY Financials'!$4:$4,1,0)</f>
        <v>HLCASH</v>
      </c>
    </row>
    <row r="2744" spans="1:30">
      <c r="A2744" s="60">
        <f>IFERROR(VLOOKUP(J2744,'TB mapping'!A:D,4,0),0)</f>
        <v>0</v>
      </c>
      <c r="B2744" s="60">
        <f>IFERROR(VLOOKUP(J2744,'TB mapping'!A:C,3,0),0)</f>
        <v>5.5</v>
      </c>
      <c r="C2744" s="60" t="str">
        <f t="shared" si="144"/>
        <v>HLCASH0</v>
      </c>
      <c r="D2744" s="60" t="str">
        <f t="shared" si="145"/>
        <v>HLCASH5.5</v>
      </c>
      <c r="E2744" s="54" t="s">
        <v>790</v>
      </c>
      <c r="F2744" s="54" t="s">
        <v>1</v>
      </c>
      <c r="G2744" s="54" t="s">
        <v>219</v>
      </c>
      <c r="H2744" s="55">
        <v>460000</v>
      </c>
      <c r="I2744" s="54" t="s">
        <v>839</v>
      </c>
      <c r="J2744" s="55">
        <v>460000</v>
      </c>
      <c r="K2744" s="55">
        <v>0</v>
      </c>
      <c r="L2744" s="54" t="s">
        <v>1000</v>
      </c>
      <c r="M2744" s="54" t="s">
        <v>793</v>
      </c>
      <c r="N2744" s="55">
        <v>0</v>
      </c>
      <c r="O2744" s="55">
        <v>1.63</v>
      </c>
      <c r="P2744" s="55">
        <v>0</v>
      </c>
      <c r="Q2744" s="55">
        <v>335480</v>
      </c>
      <c r="R2744" s="55">
        <v>0</v>
      </c>
      <c r="S2744" s="55">
        <v>335481.63</v>
      </c>
      <c r="T2744" s="55">
        <v>0</v>
      </c>
      <c r="U2744" s="55">
        <v>1.63</v>
      </c>
      <c r="V2744" s="55">
        <v>0</v>
      </c>
      <c r="W2744" s="55">
        <v>335480</v>
      </c>
      <c r="X2744" s="55">
        <v>0</v>
      </c>
      <c r="Y2744" s="55">
        <v>335481.63</v>
      </c>
      <c r="Z2744" s="61">
        <f t="shared" si="146"/>
        <v>3.3548000000000001E-2</v>
      </c>
      <c r="AA2744" s="59" t="str">
        <f>HLOOKUP(F2744,'HY Financials'!$4:$4,1,0)</f>
        <v>HLCASH</v>
      </c>
    </row>
    <row r="2745" spans="1:30">
      <c r="A2745" s="60">
        <f>IFERROR(VLOOKUP(J2745,'TB mapping'!A:D,4,0),0)</f>
        <v>0</v>
      </c>
      <c r="B2745" s="60">
        <f>IFERROR(VLOOKUP(J2745,'TB mapping'!A:C,3,0),0)</f>
        <v>5.5</v>
      </c>
      <c r="C2745" s="60" t="str">
        <f t="shared" si="144"/>
        <v>HLCASH0</v>
      </c>
      <c r="D2745" s="60" t="str">
        <f t="shared" si="145"/>
        <v>HLCASH5.5</v>
      </c>
      <c r="E2745" s="54" t="s">
        <v>790</v>
      </c>
      <c r="F2745" s="54" t="s">
        <v>1</v>
      </c>
      <c r="G2745" s="54" t="s">
        <v>219</v>
      </c>
      <c r="H2745" s="55">
        <v>460000</v>
      </c>
      <c r="I2745" s="54" t="s">
        <v>839</v>
      </c>
      <c r="J2745" s="55">
        <v>460100</v>
      </c>
      <c r="K2745" s="55">
        <v>0</v>
      </c>
      <c r="L2745" s="54" t="s">
        <v>940</v>
      </c>
      <c r="M2745" s="54" t="s">
        <v>793</v>
      </c>
      <c r="N2745" s="55">
        <v>0</v>
      </c>
      <c r="O2745" s="55">
        <v>21214.77</v>
      </c>
      <c r="P2745" s="55">
        <v>0</v>
      </c>
      <c r="Q2745" s="55">
        <v>91.36</v>
      </c>
      <c r="R2745" s="55">
        <v>0</v>
      </c>
      <c r="S2745" s="55">
        <v>21306.13</v>
      </c>
      <c r="T2745" s="55">
        <v>0</v>
      </c>
      <c r="U2745" s="55">
        <v>21214.77</v>
      </c>
      <c r="V2745" s="55">
        <v>0</v>
      </c>
      <c r="W2745" s="55">
        <v>91.36</v>
      </c>
      <c r="X2745" s="55">
        <v>0</v>
      </c>
      <c r="Y2745" s="55">
        <v>21306.13</v>
      </c>
      <c r="Z2745" s="61">
        <f t="shared" si="146"/>
        <v>9.1360000000000003E-6</v>
      </c>
      <c r="AA2745" s="59" t="str">
        <f>HLOOKUP(F2745,'HY Financials'!$4:$4,1,0)</f>
        <v>HLCASH</v>
      </c>
      <c r="AD2745" s="59">
        <f t="shared" ref="AD2745:AD2753" si="147">+Z2745*10^7</f>
        <v>91.36</v>
      </c>
    </row>
    <row r="2746" spans="1:30">
      <c r="A2746" s="60">
        <f>IFERROR(VLOOKUP(J2746,'TB mapping'!A:D,4,0),0)</f>
        <v>0</v>
      </c>
      <c r="B2746" s="60">
        <f>IFERROR(VLOOKUP(J2746,'TB mapping'!A:C,3,0),0)</f>
        <v>5.5</v>
      </c>
      <c r="C2746" s="60" t="str">
        <f t="shared" si="144"/>
        <v>HLCASH0</v>
      </c>
      <c r="D2746" s="60" t="str">
        <f t="shared" si="145"/>
        <v>HLCASH5.5</v>
      </c>
      <c r="E2746" s="54" t="s">
        <v>790</v>
      </c>
      <c r="F2746" s="54" t="s">
        <v>1</v>
      </c>
      <c r="G2746" s="54" t="s">
        <v>219</v>
      </c>
      <c r="H2746" s="55">
        <v>460000</v>
      </c>
      <c r="I2746" s="54" t="s">
        <v>839</v>
      </c>
      <c r="J2746" s="55">
        <v>460106</v>
      </c>
      <c r="K2746" s="55">
        <v>0</v>
      </c>
      <c r="L2746" s="54" t="s">
        <v>840</v>
      </c>
      <c r="M2746" s="54" t="s">
        <v>793</v>
      </c>
      <c r="N2746" s="55">
        <v>0</v>
      </c>
      <c r="O2746" s="55">
        <v>531.91999999999996</v>
      </c>
      <c r="P2746" s="55">
        <v>-171.07</v>
      </c>
      <c r="Q2746" s="55">
        <v>0</v>
      </c>
      <c r="R2746" s="55">
        <v>0</v>
      </c>
      <c r="S2746" s="55">
        <v>360.85</v>
      </c>
      <c r="T2746" s="55">
        <v>0</v>
      </c>
      <c r="U2746" s="55">
        <v>531.91999999999996</v>
      </c>
      <c r="V2746" s="55">
        <v>-171.07</v>
      </c>
      <c r="W2746" s="55">
        <v>0</v>
      </c>
      <c r="X2746" s="55">
        <v>0</v>
      </c>
      <c r="Y2746" s="55">
        <v>360.85</v>
      </c>
      <c r="Z2746" s="61">
        <f t="shared" si="146"/>
        <v>-1.7107000000000001E-5</v>
      </c>
      <c r="AA2746" s="59" t="str">
        <f>HLOOKUP(F2746,'HY Financials'!$4:$4,1,0)</f>
        <v>HLCASH</v>
      </c>
      <c r="AD2746" s="59">
        <f t="shared" si="147"/>
        <v>-171.07</v>
      </c>
    </row>
    <row r="2747" spans="1:30">
      <c r="A2747" s="60">
        <f>IFERROR(VLOOKUP(J2747,'TB mapping'!A:D,4,0),0)</f>
        <v>0</v>
      </c>
      <c r="B2747" s="60">
        <f>IFERROR(VLOOKUP(J2747,'TB mapping'!A:C,3,0),0)</f>
        <v>5.5</v>
      </c>
      <c r="C2747" s="60" t="str">
        <f t="shared" si="144"/>
        <v>HLCASH0</v>
      </c>
      <c r="D2747" s="60" t="str">
        <f t="shared" si="145"/>
        <v>HLCASH5.5</v>
      </c>
      <c r="E2747" s="54" t="s">
        <v>790</v>
      </c>
      <c r="F2747" s="54" t="s">
        <v>1</v>
      </c>
      <c r="G2747" s="54" t="s">
        <v>219</v>
      </c>
      <c r="H2747" s="55">
        <v>460000</v>
      </c>
      <c r="I2747" s="54" t="s">
        <v>839</v>
      </c>
      <c r="J2747" s="55">
        <v>460109</v>
      </c>
      <c r="K2747" s="55">
        <v>0</v>
      </c>
      <c r="L2747" s="54" t="s">
        <v>1156</v>
      </c>
      <c r="M2747" s="54" t="s">
        <v>793</v>
      </c>
      <c r="N2747" s="55">
        <v>0</v>
      </c>
      <c r="O2747" s="55">
        <v>7.0000000000000007E-2</v>
      </c>
      <c r="P2747" s="55">
        <v>0</v>
      </c>
      <c r="Q2747" s="55">
        <v>0</v>
      </c>
      <c r="R2747" s="55">
        <v>0</v>
      </c>
      <c r="S2747" s="55">
        <v>7.0000000000000007E-2</v>
      </c>
      <c r="T2747" s="55">
        <v>0</v>
      </c>
      <c r="U2747" s="55">
        <v>7.0000000000000007E-2</v>
      </c>
      <c r="V2747" s="55">
        <v>0</v>
      </c>
      <c r="W2747" s="55">
        <v>0</v>
      </c>
      <c r="X2747" s="55">
        <v>0</v>
      </c>
      <c r="Y2747" s="55">
        <v>7.0000000000000007E-2</v>
      </c>
      <c r="Z2747" s="61">
        <f t="shared" si="146"/>
        <v>0</v>
      </c>
      <c r="AA2747" s="59" t="str">
        <f>HLOOKUP(F2747,'HY Financials'!$4:$4,1,0)</f>
        <v>HLCASH</v>
      </c>
      <c r="AD2747" s="59">
        <f t="shared" si="147"/>
        <v>0</v>
      </c>
    </row>
    <row r="2748" spans="1:30">
      <c r="A2748" s="60">
        <f>IFERROR(VLOOKUP(J2748,'TB mapping'!A:D,4,0),0)</f>
        <v>0</v>
      </c>
      <c r="B2748" s="60">
        <f>IFERROR(VLOOKUP(J2748,'TB mapping'!A:C,3,0),0)</f>
        <v>5.5</v>
      </c>
      <c r="C2748" s="60" t="str">
        <f t="shared" si="144"/>
        <v>HLCASH0</v>
      </c>
      <c r="D2748" s="60" t="str">
        <f t="shared" si="145"/>
        <v>HLCASH5.5</v>
      </c>
      <c r="E2748" s="54" t="s">
        <v>790</v>
      </c>
      <c r="F2748" s="54" t="s">
        <v>1</v>
      </c>
      <c r="G2748" s="54" t="s">
        <v>219</v>
      </c>
      <c r="H2748" s="55">
        <v>460000</v>
      </c>
      <c r="I2748" s="54" t="s">
        <v>839</v>
      </c>
      <c r="J2748" s="55">
        <v>460126</v>
      </c>
      <c r="K2748" s="55">
        <v>0</v>
      </c>
      <c r="L2748" s="54" t="s">
        <v>1026</v>
      </c>
      <c r="M2748" s="54" t="s">
        <v>793</v>
      </c>
      <c r="N2748" s="55">
        <v>-4.1399999999999997</v>
      </c>
      <c r="O2748" s="55">
        <v>0</v>
      </c>
      <c r="P2748" s="55">
        <v>0</v>
      </c>
      <c r="Q2748" s="55">
        <v>0</v>
      </c>
      <c r="R2748" s="55">
        <v>-4.1399999999999997</v>
      </c>
      <c r="S2748" s="55">
        <v>0</v>
      </c>
      <c r="T2748" s="55">
        <v>-4.1399999999999997</v>
      </c>
      <c r="U2748" s="55">
        <v>0</v>
      </c>
      <c r="V2748" s="55">
        <v>0</v>
      </c>
      <c r="W2748" s="55">
        <v>0</v>
      </c>
      <c r="X2748" s="55">
        <v>-4.1399999999999997</v>
      </c>
      <c r="Y2748" s="55">
        <v>0</v>
      </c>
      <c r="Z2748" s="61">
        <f t="shared" si="146"/>
        <v>0</v>
      </c>
      <c r="AA2748" s="59" t="str">
        <f>HLOOKUP(F2748,'HY Financials'!$4:$4,1,0)</f>
        <v>HLCASH</v>
      </c>
      <c r="AD2748" s="59">
        <f t="shared" si="147"/>
        <v>0</v>
      </c>
    </row>
    <row r="2749" spans="1:30">
      <c r="A2749" s="60">
        <f>IFERROR(VLOOKUP(J2749,'TB mapping'!A:D,4,0),0)</f>
        <v>0</v>
      </c>
      <c r="B2749" s="60">
        <f>IFERROR(VLOOKUP(J2749,'TB mapping'!A:C,3,0),0)</f>
        <v>5.5</v>
      </c>
      <c r="C2749" s="60" t="str">
        <f t="shared" si="144"/>
        <v>HLCASH0</v>
      </c>
      <c r="D2749" s="60" t="str">
        <f t="shared" si="145"/>
        <v>HLCASH5.5</v>
      </c>
      <c r="E2749" s="54" t="s">
        <v>790</v>
      </c>
      <c r="F2749" s="54" t="s">
        <v>1</v>
      </c>
      <c r="G2749" s="54" t="s">
        <v>219</v>
      </c>
      <c r="H2749" s="55">
        <v>460000</v>
      </c>
      <c r="I2749" s="54" t="s">
        <v>839</v>
      </c>
      <c r="J2749" s="55">
        <v>460143</v>
      </c>
      <c r="K2749" s="55">
        <v>0</v>
      </c>
      <c r="L2749" s="54" t="s">
        <v>1002</v>
      </c>
      <c r="M2749" s="54" t="s">
        <v>793</v>
      </c>
      <c r="N2749" s="55">
        <v>0</v>
      </c>
      <c r="O2749" s="55">
        <v>15.89</v>
      </c>
      <c r="P2749" s="55">
        <v>-6.47</v>
      </c>
      <c r="Q2749" s="55">
        <v>0</v>
      </c>
      <c r="R2749" s="55">
        <v>0</v>
      </c>
      <c r="S2749" s="55">
        <v>9.42</v>
      </c>
      <c r="T2749" s="55">
        <v>0</v>
      </c>
      <c r="U2749" s="55">
        <v>15.89</v>
      </c>
      <c r="V2749" s="55">
        <v>-6.47</v>
      </c>
      <c r="W2749" s="55">
        <v>0</v>
      </c>
      <c r="X2749" s="55">
        <v>0</v>
      </c>
      <c r="Y2749" s="55">
        <v>9.42</v>
      </c>
      <c r="Z2749" s="61">
        <f t="shared" si="146"/>
        <v>-6.4700000000000001E-7</v>
      </c>
      <c r="AA2749" s="59" t="str">
        <f>HLOOKUP(F2749,'HY Financials'!$4:$4,1,0)</f>
        <v>HLCASH</v>
      </c>
      <c r="AD2749" s="59">
        <f t="shared" si="147"/>
        <v>-6.47</v>
      </c>
    </row>
    <row r="2750" spans="1:30">
      <c r="A2750" s="60">
        <f>IFERROR(VLOOKUP(J2750,'TB mapping'!A:D,4,0),0)</f>
        <v>0</v>
      </c>
      <c r="B2750" s="60">
        <f>IFERROR(VLOOKUP(J2750,'TB mapping'!A:C,3,0),0)</f>
        <v>5.5</v>
      </c>
      <c r="C2750" s="60" t="str">
        <f t="shared" si="144"/>
        <v>HLCASH0</v>
      </c>
      <c r="D2750" s="60" t="str">
        <f t="shared" si="145"/>
        <v>HLCASH5.5</v>
      </c>
      <c r="E2750" s="54" t="s">
        <v>790</v>
      </c>
      <c r="F2750" s="54" t="s">
        <v>1</v>
      </c>
      <c r="G2750" s="54" t="s">
        <v>219</v>
      </c>
      <c r="H2750" s="55">
        <v>460000</v>
      </c>
      <c r="I2750" s="54" t="s">
        <v>839</v>
      </c>
      <c r="J2750" s="55">
        <v>460166</v>
      </c>
      <c r="K2750" s="55">
        <v>0</v>
      </c>
      <c r="L2750" s="54" t="s">
        <v>1687</v>
      </c>
      <c r="M2750" s="54" t="s">
        <v>793</v>
      </c>
      <c r="N2750" s="55">
        <v>0</v>
      </c>
      <c r="O2750" s="55">
        <v>0</v>
      </c>
      <c r="P2750" s="55">
        <v>-0.04</v>
      </c>
      <c r="Q2750" s="55">
        <v>0</v>
      </c>
      <c r="R2750" s="55">
        <v>-0.04</v>
      </c>
      <c r="S2750" s="55">
        <v>0</v>
      </c>
      <c r="T2750" s="55">
        <v>0</v>
      </c>
      <c r="U2750" s="55">
        <v>0</v>
      </c>
      <c r="V2750" s="55">
        <v>-0.04</v>
      </c>
      <c r="W2750" s="55">
        <v>0</v>
      </c>
      <c r="X2750" s="55">
        <v>-0.04</v>
      </c>
      <c r="Y2750" s="55">
        <v>0</v>
      </c>
      <c r="Z2750" s="61">
        <f t="shared" si="146"/>
        <v>-4.0000000000000002E-9</v>
      </c>
      <c r="AA2750" s="59" t="str">
        <f>HLOOKUP(F2750,'HY Financials'!$4:$4,1,0)</f>
        <v>HLCASH</v>
      </c>
      <c r="AD2750" s="59">
        <f t="shared" si="147"/>
        <v>-0.04</v>
      </c>
    </row>
    <row r="2751" spans="1:30">
      <c r="A2751" s="60">
        <f>IFERROR(VLOOKUP(J2751,'TB mapping'!A:D,4,0),0)</f>
        <v>0</v>
      </c>
      <c r="B2751" s="60">
        <f>IFERROR(VLOOKUP(J2751,'TB mapping'!A:C,3,0),0)</f>
        <v>5.5</v>
      </c>
      <c r="C2751" s="60" t="str">
        <f t="shared" si="144"/>
        <v>HLCASH0</v>
      </c>
      <c r="D2751" s="60" t="str">
        <f t="shared" si="145"/>
        <v>HLCASH5.5</v>
      </c>
      <c r="E2751" s="54" t="s">
        <v>790</v>
      </c>
      <c r="F2751" s="54" t="s">
        <v>1</v>
      </c>
      <c r="G2751" s="54" t="s">
        <v>219</v>
      </c>
      <c r="H2751" s="55">
        <v>460000</v>
      </c>
      <c r="I2751" s="54" t="s">
        <v>839</v>
      </c>
      <c r="J2751" s="55">
        <v>460172</v>
      </c>
      <c r="K2751" s="55">
        <v>0</v>
      </c>
      <c r="L2751" s="54" t="s">
        <v>1051</v>
      </c>
      <c r="M2751" s="54" t="s">
        <v>793</v>
      </c>
      <c r="N2751" s="55">
        <v>0</v>
      </c>
      <c r="O2751" s="55">
        <v>0</v>
      </c>
      <c r="P2751" s="55">
        <v>0</v>
      </c>
      <c r="Q2751" s="55">
        <v>0.08</v>
      </c>
      <c r="R2751" s="55">
        <v>0</v>
      </c>
      <c r="S2751" s="55">
        <v>0.08</v>
      </c>
      <c r="T2751" s="55">
        <v>0</v>
      </c>
      <c r="U2751" s="55">
        <v>0</v>
      </c>
      <c r="V2751" s="55">
        <v>0</v>
      </c>
      <c r="W2751" s="55">
        <v>0.08</v>
      </c>
      <c r="X2751" s="55">
        <v>0</v>
      </c>
      <c r="Y2751" s="55">
        <v>0.08</v>
      </c>
      <c r="Z2751" s="61">
        <f t="shared" si="146"/>
        <v>8.0000000000000005E-9</v>
      </c>
      <c r="AA2751" s="59" t="str">
        <f>HLOOKUP(F2751,'HY Financials'!$4:$4,1,0)</f>
        <v>HLCASH</v>
      </c>
      <c r="AD2751" s="59">
        <f t="shared" si="147"/>
        <v>0.08</v>
      </c>
    </row>
    <row r="2752" spans="1:30">
      <c r="A2752" s="60">
        <f>IFERROR(VLOOKUP(J2752,'TB mapping'!A:D,4,0),0)</f>
        <v>0</v>
      </c>
      <c r="B2752" s="60">
        <f>IFERROR(VLOOKUP(J2752,'TB mapping'!A:C,3,0),0)</f>
        <v>5.5</v>
      </c>
      <c r="C2752" s="60" t="str">
        <f t="shared" si="144"/>
        <v>HLCASH0</v>
      </c>
      <c r="D2752" s="60" t="str">
        <f t="shared" si="145"/>
        <v>HLCASH5.5</v>
      </c>
      <c r="E2752" s="54" t="s">
        <v>790</v>
      </c>
      <c r="F2752" s="54" t="s">
        <v>1</v>
      </c>
      <c r="G2752" s="54" t="s">
        <v>219</v>
      </c>
      <c r="H2752" s="55">
        <v>460000</v>
      </c>
      <c r="I2752" s="54" t="s">
        <v>839</v>
      </c>
      <c r="J2752" s="55">
        <v>460226</v>
      </c>
      <c r="K2752" s="55">
        <v>0</v>
      </c>
      <c r="L2752" s="54" t="s">
        <v>1157</v>
      </c>
      <c r="M2752" s="54" t="s">
        <v>793</v>
      </c>
      <c r="N2752" s="55">
        <v>-12224.09</v>
      </c>
      <c r="O2752" s="55">
        <v>0</v>
      </c>
      <c r="P2752" s="55">
        <v>-13.59</v>
      </c>
      <c r="Q2752" s="55">
        <v>0</v>
      </c>
      <c r="R2752" s="55">
        <v>-12237.68</v>
      </c>
      <c r="S2752" s="55">
        <v>0</v>
      </c>
      <c r="T2752" s="55">
        <v>-12224.09</v>
      </c>
      <c r="U2752" s="55">
        <v>0</v>
      </c>
      <c r="V2752" s="55">
        <v>-13.59</v>
      </c>
      <c r="W2752" s="55">
        <v>0</v>
      </c>
      <c r="X2752" s="55">
        <v>-12237.68</v>
      </c>
      <c r="Y2752" s="55">
        <v>0</v>
      </c>
      <c r="Z2752" s="61">
        <f t="shared" si="146"/>
        <v>-1.359E-6</v>
      </c>
      <c r="AA2752" s="59" t="str">
        <f>HLOOKUP(F2752,'HY Financials'!$4:$4,1,0)</f>
        <v>HLCASH</v>
      </c>
      <c r="AD2752" s="59">
        <f t="shared" si="147"/>
        <v>-13.59</v>
      </c>
    </row>
    <row r="2753" spans="1:30">
      <c r="A2753" s="60">
        <f>IFERROR(VLOOKUP(J2753,'TB mapping'!A:D,4,0),0)</f>
        <v>0</v>
      </c>
      <c r="B2753" s="60">
        <f>IFERROR(VLOOKUP(J2753,'TB mapping'!A:C,3,0),0)</f>
        <v>5.5</v>
      </c>
      <c r="C2753" s="60" t="str">
        <f t="shared" si="144"/>
        <v>HLCASH0</v>
      </c>
      <c r="D2753" s="60" t="str">
        <f t="shared" si="145"/>
        <v>HLCASH5.5</v>
      </c>
      <c r="E2753" s="54" t="s">
        <v>790</v>
      </c>
      <c r="F2753" s="54" t="s">
        <v>1</v>
      </c>
      <c r="G2753" s="54" t="s">
        <v>219</v>
      </c>
      <c r="H2753" s="55">
        <v>460000</v>
      </c>
      <c r="I2753" s="54" t="s">
        <v>839</v>
      </c>
      <c r="J2753" s="55">
        <v>460227</v>
      </c>
      <c r="K2753" s="55">
        <v>0</v>
      </c>
      <c r="L2753" s="54" t="s">
        <v>1158</v>
      </c>
      <c r="M2753" s="54" t="s">
        <v>793</v>
      </c>
      <c r="N2753" s="55">
        <v>-9536.0500000000011</v>
      </c>
      <c r="O2753" s="55">
        <v>0</v>
      </c>
      <c r="P2753" s="55">
        <v>0</v>
      </c>
      <c r="Q2753" s="55">
        <v>99.73</v>
      </c>
      <c r="R2753" s="55">
        <v>-9436.32</v>
      </c>
      <c r="S2753" s="55">
        <v>0</v>
      </c>
      <c r="T2753" s="55">
        <v>-9536.0500000000011</v>
      </c>
      <c r="U2753" s="55">
        <v>0</v>
      </c>
      <c r="V2753" s="55">
        <v>0</v>
      </c>
      <c r="W2753" s="55">
        <v>99.73</v>
      </c>
      <c r="X2753" s="55">
        <v>-9436.32</v>
      </c>
      <c r="Y2753" s="55">
        <v>0</v>
      </c>
      <c r="Z2753" s="61">
        <f t="shared" si="146"/>
        <v>9.9730000000000009E-6</v>
      </c>
      <c r="AA2753" s="59" t="str">
        <f>HLOOKUP(F2753,'HY Financials'!$4:$4,1,0)</f>
        <v>HLCASH</v>
      </c>
      <c r="AD2753" s="59">
        <f t="shared" si="147"/>
        <v>99.73</v>
      </c>
    </row>
    <row r="2754" spans="1:30">
      <c r="A2754" s="60">
        <f>IFERROR(VLOOKUP(J2754,'TB mapping'!A:D,4,0),0)</f>
        <v>0</v>
      </c>
      <c r="B2754" s="60">
        <f>IFERROR(VLOOKUP(J2754,'TB mapping'!A:C,3,0),0)</f>
        <v>5.3</v>
      </c>
      <c r="C2754" s="60" t="str">
        <f t="shared" si="144"/>
        <v>HLCASH0</v>
      </c>
      <c r="D2754" s="60" t="str">
        <f t="shared" si="145"/>
        <v>HLCASH5.3</v>
      </c>
      <c r="E2754" s="54" t="s">
        <v>790</v>
      </c>
      <c r="F2754" s="54" t="s">
        <v>1</v>
      </c>
      <c r="G2754" s="54" t="s">
        <v>219</v>
      </c>
      <c r="H2754" s="55">
        <v>510000</v>
      </c>
      <c r="I2754" s="54" t="s">
        <v>842</v>
      </c>
      <c r="J2754" s="55">
        <v>512110</v>
      </c>
      <c r="K2754" s="55">
        <v>0</v>
      </c>
      <c r="L2754" s="54" t="s">
        <v>1027</v>
      </c>
      <c r="M2754" s="54" t="s">
        <v>793</v>
      </c>
      <c r="N2754" s="55">
        <v>-141111</v>
      </c>
      <c r="O2754" s="55">
        <v>0</v>
      </c>
      <c r="P2754" s="55">
        <v>-792718</v>
      </c>
      <c r="Q2754" s="55">
        <v>0</v>
      </c>
      <c r="R2754" s="55">
        <v>-933829</v>
      </c>
      <c r="S2754" s="55">
        <v>0</v>
      </c>
      <c r="T2754" s="55">
        <v>-141111</v>
      </c>
      <c r="U2754" s="55">
        <v>0</v>
      </c>
      <c r="V2754" s="55">
        <v>-792718</v>
      </c>
      <c r="W2754" s="55">
        <v>0</v>
      </c>
      <c r="X2754" s="55">
        <v>-933829</v>
      </c>
      <c r="Y2754" s="55">
        <v>0</v>
      </c>
      <c r="Z2754" s="61">
        <f t="shared" si="146"/>
        <v>-7.9271800000000003E-2</v>
      </c>
      <c r="AA2754" s="59" t="str">
        <f>HLOOKUP(F2754,'HY Financials'!$4:$4,1,0)</f>
        <v>HLCASH</v>
      </c>
    </row>
    <row r="2755" spans="1:30">
      <c r="A2755" s="60">
        <f>IFERROR(VLOOKUP(J2755,'TB mapping'!A:D,4,0),0)</f>
        <v>0</v>
      </c>
      <c r="B2755" s="60">
        <f>IFERROR(VLOOKUP(J2755,'TB mapping'!A:C,3,0),0)</f>
        <v>5.3</v>
      </c>
      <c r="C2755" s="60" t="str">
        <f t="shared" si="144"/>
        <v>HLCASH0</v>
      </c>
      <c r="D2755" s="60" t="str">
        <f t="shared" si="145"/>
        <v>HLCASH5.3</v>
      </c>
      <c r="E2755" s="54" t="s">
        <v>790</v>
      </c>
      <c r="F2755" s="54" t="s">
        <v>1</v>
      </c>
      <c r="G2755" s="54" t="s">
        <v>219</v>
      </c>
      <c r="H2755" s="55">
        <v>510000</v>
      </c>
      <c r="I2755" s="54" t="s">
        <v>842</v>
      </c>
      <c r="J2755" s="55">
        <v>512120</v>
      </c>
      <c r="K2755" s="55">
        <v>0</v>
      </c>
      <c r="L2755" s="54" t="s">
        <v>843</v>
      </c>
      <c r="M2755" s="54" t="s">
        <v>793</v>
      </c>
      <c r="N2755" s="55">
        <v>-28028103</v>
      </c>
      <c r="O2755" s="55">
        <v>0</v>
      </c>
      <c r="P2755" s="55">
        <v>-26172590</v>
      </c>
      <c r="Q2755" s="55">
        <v>0</v>
      </c>
      <c r="R2755" s="55">
        <v>-54200693</v>
      </c>
      <c r="S2755" s="55">
        <v>0</v>
      </c>
      <c r="T2755" s="55">
        <v>-28028103</v>
      </c>
      <c r="U2755" s="55">
        <v>0</v>
      </c>
      <c r="V2755" s="55">
        <v>-26172590</v>
      </c>
      <c r="W2755" s="55">
        <v>0</v>
      </c>
      <c r="X2755" s="55">
        <v>-54200693</v>
      </c>
      <c r="Y2755" s="55">
        <v>0</v>
      </c>
      <c r="Z2755" s="61">
        <f t="shared" si="146"/>
        <v>-2.6172589999999998</v>
      </c>
      <c r="AA2755" s="59" t="str">
        <f>HLOOKUP(F2755,'HY Financials'!$4:$4,1,0)</f>
        <v>HLCASH</v>
      </c>
    </row>
    <row r="2756" spans="1:30">
      <c r="A2756" s="60">
        <f>IFERROR(VLOOKUP(J2756,'TB mapping'!A:D,4,0),0)</f>
        <v>0</v>
      </c>
      <c r="B2756" s="60">
        <f>IFERROR(VLOOKUP(J2756,'TB mapping'!A:C,3,0),0)</f>
        <v>5.3</v>
      </c>
      <c r="C2756" s="60" t="str">
        <f t="shared" ref="C2756:C2819" si="148">F2756&amp;A2756</f>
        <v>HLCASH0</v>
      </c>
      <c r="D2756" s="60" t="str">
        <f t="shared" ref="D2756:D2819" si="149">F2756&amp;B2756</f>
        <v>HLCASH5.3</v>
      </c>
      <c r="E2756" s="54" t="s">
        <v>790</v>
      </c>
      <c r="F2756" s="54" t="s">
        <v>1</v>
      </c>
      <c r="G2756" s="54" t="s">
        <v>219</v>
      </c>
      <c r="H2756" s="55">
        <v>510000</v>
      </c>
      <c r="I2756" s="54" t="s">
        <v>842</v>
      </c>
      <c r="J2756" s="55">
        <v>512130</v>
      </c>
      <c r="K2756" s="55">
        <v>0</v>
      </c>
      <c r="L2756" s="54" t="s">
        <v>943</v>
      </c>
      <c r="M2756" s="54" t="s">
        <v>793</v>
      </c>
      <c r="N2756" s="55">
        <v>0</v>
      </c>
      <c r="O2756" s="55">
        <v>0</v>
      </c>
      <c r="P2756" s="55">
        <v>-36369650</v>
      </c>
      <c r="Q2756" s="55">
        <v>0</v>
      </c>
      <c r="R2756" s="55">
        <v>-36369650</v>
      </c>
      <c r="S2756" s="55">
        <v>0</v>
      </c>
      <c r="T2756" s="55">
        <v>0</v>
      </c>
      <c r="U2756" s="55">
        <v>0</v>
      </c>
      <c r="V2756" s="55">
        <v>-36369650</v>
      </c>
      <c r="W2756" s="55">
        <v>0</v>
      </c>
      <c r="X2756" s="55">
        <v>-36369650</v>
      </c>
      <c r="Y2756" s="55">
        <v>0</v>
      </c>
      <c r="Z2756" s="61">
        <f t="shared" ref="Z2756:Z2819" si="150">IF(I2756="Issue Capital",(X2756+Y2756)/10000000,(V2756+W2756)/10000000)</f>
        <v>-3.636965</v>
      </c>
      <c r="AA2756" s="59" t="str">
        <f>HLOOKUP(F2756,'HY Financials'!$4:$4,1,0)</f>
        <v>HLCASH</v>
      </c>
    </row>
    <row r="2757" spans="1:30">
      <c r="A2757" s="60">
        <f>IFERROR(VLOOKUP(J2757,'TB mapping'!A:D,4,0),0)</f>
        <v>0</v>
      </c>
      <c r="B2757" s="60">
        <f>IFERROR(VLOOKUP(J2757,'TB mapping'!A:C,3,0),0)</f>
        <v>5.3</v>
      </c>
      <c r="C2757" s="60" t="str">
        <f t="shared" si="148"/>
        <v>HLCASH0</v>
      </c>
      <c r="D2757" s="60" t="str">
        <f t="shared" si="149"/>
        <v>HLCASH5.3</v>
      </c>
      <c r="E2757" s="54" t="s">
        <v>790</v>
      </c>
      <c r="F2757" s="54" t="s">
        <v>1</v>
      </c>
      <c r="G2757" s="54" t="s">
        <v>219</v>
      </c>
      <c r="H2757" s="55">
        <v>510000</v>
      </c>
      <c r="I2757" s="54" t="s">
        <v>842</v>
      </c>
      <c r="J2757" s="55">
        <v>512180</v>
      </c>
      <c r="K2757" s="55">
        <v>0</v>
      </c>
      <c r="L2757" s="54" t="s">
        <v>1028</v>
      </c>
      <c r="M2757" s="54" t="s">
        <v>793</v>
      </c>
      <c r="N2757" s="55">
        <v>-28307.5</v>
      </c>
      <c r="O2757" s="55">
        <v>0</v>
      </c>
      <c r="P2757" s="55">
        <v>-97777</v>
      </c>
      <c r="Q2757" s="55">
        <v>0</v>
      </c>
      <c r="R2757" s="55">
        <v>-126084.5</v>
      </c>
      <c r="S2757" s="55">
        <v>0</v>
      </c>
      <c r="T2757" s="55">
        <v>-28307.5</v>
      </c>
      <c r="U2757" s="55">
        <v>0</v>
      </c>
      <c r="V2757" s="55">
        <v>-97777</v>
      </c>
      <c r="W2757" s="55">
        <v>0</v>
      </c>
      <c r="X2757" s="55">
        <v>-126084.5</v>
      </c>
      <c r="Y2757" s="55">
        <v>0</v>
      </c>
      <c r="Z2757" s="61">
        <f t="shared" si="150"/>
        <v>-9.7777000000000003E-3</v>
      </c>
      <c r="AA2757" s="59" t="str">
        <f>HLOOKUP(F2757,'HY Financials'!$4:$4,1,0)</f>
        <v>HLCASH</v>
      </c>
    </row>
    <row r="2758" spans="1:30">
      <c r="A2758" s="60">
        <f>IFERROR(VLOOKUP(J2758,'TB mapping'!A:D,4,0),0)</f>
        <v>0</v>
      </c>
      <c r="B2758" s="60">
        <f>IFERROR(VLOOKUP(J2758,'TB mapping'!A:C,3,0),0)</f>
        <v>5.3</v>
      </c>
      <c r="C2758" s="60" t="str">
        <f t="shared" si="148"/>
        <v>HLCASH0</v>
      </c>
      <c r="D2758" s="60" t="str">
        <f t="shared" si="149"/>
        <v>HLCASH5.3</v>
      </c>
      <c r="E2758" s="54" t="s">
        <v>790</v>
      </c>
      <c r="F2758" s="54" t="s">
        <v>1</v>
      </c>
      <c r="G2758" s="54" t="s">
        <v>219</v>
      </c>
      <c r="H2758" s="55">
        <v>510000</v>
      </c>
      <c r="I2758" s="54" t="s">
        <v>842</v>
      </c>
      <c r="J2758" s="55">
        <v>512190</v>
      </c>
      <c r="K2758" s="55">
        <v>0</v>
      </c>
      <c r="L2758" s="54" t="s">
        <v>1029</v>
      </c>
      <c r="M2758" s="54" t="s">
        <v>793</v>
      </c>
      <c r="N2758" s="55">
        <v>-46929.5</v>
      </c>
      <c r="O2758" s="55">
        <v>0</v>
      </c>
      <c r="P2758" s="55">
        <v>0</v>
      </c>
      <c r="Q2758" s="55">
        <v>0</v>
      </c>
      <c r="R2758" s="55">
        <v>-46929.5</v>
      </c>
      <c r="S2758" s="55">
        <v>0</v>
      </c>
      <c r="T2758" s="55">
        <v>-46929.5</v>
      </c>
      <c r="U2758" s="55">
        <v>0</v>
      </c>
      <c r="V2758" s="55">
        <v>0</v>
      </c>
      <c r="W2758" s="55">
        <v>0</v>
      </c>
      <c r="X2758" s="55">
        <v>-46929.5</v>
      </c>
      <c r="Y2758" s="55">
        <v>0</v>
      </c>
      <c r="Z2758" s="61">
        <f t="shared" si="150"/>
        <v>0</v>
      </c>
      <c r="AA2758" s="59" t="str">
        <f>HLOOKUP(F2758,'HY Financials'!$4:$4,1,0)</f>
        <v>HLCASH</v>
      </c>
    </row>
    <row r="2759" spans="1:30">
      <c r="A2759" s="60">
        <f>IFERROR(VLOOKUP(J2759,'TB mapping'!A:D,4,0),0)</f>
        <v>0</v>
      </c>
      <c r="B2759" s="60">
        <f>IFERROR(VLOOKUP(J2759,'TB mapping'!A:C,3,0),0)</f>
        <v>5.3</v>
      </c>
      <c r="C2759" s="60" t="str">
        <f t="shared" si="148"/>
        <v>HLCASH0</v>
      </c>
      <c r="D2759" s="60" t="str">
        <f t="shared" si="149"/>
        <v>HLCASH5.3</v>
      </c>
      <c r="E2759" s="54" t="s">
        <v>790</v>
      </c>
      <c r="F2759" s="54" t="s">
        <v>1</v>
      </c>
      <c r="G2759" s="54" t="s">
        <v>219</v>
      </c>
      <c r="H2759" s="55">
        <v>510000</v>
      </c>
      <c r="I2759" s="54" t="s">
        <v>842</v>
      </c>
      <c r="J2759" s="55">
        <v>512247</v>
      </c>
      <c r="K2759" s="55">
        <v>0</v>
      </c>
      <c r="L2759" s="54" t="s">
        <v>1348</v>
      </c>
      <c r="M2759" s="54" t="s">
        <v>793</v>
      </c>
      <c r="N2759" s="55">
        <v>-8332.81</v>
      </c>
      <c r="O2759" s="55">
        <v>0</v>
      </c>
      <c r="P2759" s="55">
        <v>-16646.54</v>
      </c>
      <c r="Q2759" s="55">
        <v>0</v>
      </c>
      <c r="R2759" s="55">
        <v>-24979.35</v>
      </c>
      <c r="S2759" s="55">
        <v>0</v>
      </c>
      <c r="T2759" s="55">
        <v>-8332.81</v>
      </c>
      <c r="U2759" s="55">
        <v>0</v>
      </c>
      <c r="V2759" s="55">
        <v>-16646.54</v>
      </c>
      <c r="W2759" s="55">
        <v>0</v>
      </c>
      <c r="X2759" s="55">
        <v>-24979.35</v>
      </c>
      <c r="Y2759" s="55">
        <v>0</v>
      </c>
      <c r="Z2759" s="61">
        <f t="shared" si="150"/>
        <v>-1.664654E-3</v>
      </c>
      <c r="AA2759" s="59" t="str">
        <f>HLOOKUP(F2759,'HY Financials'!$4:$4,1,0)</f>
        <v>HLCASH</v>
      </c>
    </row>
    <row r="2760" spans="1:30">
      <c r="A2760" s="60">
        <f>IFERROR(VLOOKUP(J2760,'TB mapping'!A:D,4,0),0)</f>
        <v>0</v>
      </c>
      <c r="B2760" s="60">
        <f>IFERROR(VLOOKUP(J2760,'TB mapping'!A:C,3,0),0)</f>
        <v>6.4</v>
      </c>
      <c r="C2760" s="60" t="str">
        <f t="shared" si="148"/>
        <v>HLCASH0</v>
      </c>
      <c r="D2760" s="60" t="str">
        <f t="shared" si="149"/>
        <v>HLCASH6.4</v>
      </c>
      <c r="E2760" s="54" t="s">
        <v>790</v>
      </c>
      <c r="F2760" s="54" t="s">
        <v>1</v>
      </c>
      <c r="G2760" s="54" t="s">
        <v>219</v>
      </c>
      <c r="H2760" s="55">
        <v>550000</v>
      </c>
      <c r="I2760" s="54" t="s">
        <v>846</v>
      </c>
      <c r="J2760" s="392">
        <v>553105</v>
      </c>
      <c r="K2760" s="55">
        <v>0</v>
      </c>
      <c r="L2760" s="54" t="s">
        <v>945</v>
      </c>
      <c r="M2760" s="54" t="s">
        <v>793</v>
      </c>
      <c r="N2760" s="55">
        <v>-17113.010000000002</v>
      </c>
      <c r="O2760" s="55">
        <v>0</v>
      </c>
      <c r="P2760" s="55">
        <v>-218263.35</v>
      </c>
      <c r="Q2760" s="55">
        <v>0</v>
      </c>
      <c r="R2760" s="55">
        <v>-235376.36</v>
      </c>
      <c r="S2760" s="55">
        <v>0</v>
      </c>
      <c r="T2760" s="55">
        <v>-17113.010000000002</v>
      </c>
      <c r="U2760" s="55">
        <v>0</v>
      </c>
      <c r="V2760" s="55">
        <v>-218263.35</v>
      </c>
      <c r="W2760" s="55">
        <v>0</v>
      </c>
      <c r="X2760" s="55">
        <v>-235376.36</v>
      </c>
      <c r="Y2760" s="55">
        <v>0</v>
      </c>
      <c r="Z2760" s="61">
        <f t="shared" si="150"/>
        <v>-2.1826335000000002E-2</v>
      </c>
      <c r="AA2760" s="59" t="str">
        <f>HLOOKUP(F2760,'HY Financials'!$4:$4,1,0)</f>
        <v>HLCASH</v>
      </c>
    </row>
    <row r="2761" spans="1:30">
      <c r="A2761" s="60">
        <f>IFERROR(VLOOKUP(J2761,'TB mapping'!A:D,4,0),0)</f>
        <v>0</v>
      </c>
      <c r="B2761" s="60">
        <f>IFERROR(VLOOKUP(J2761,'TB mapping'!A:C,3,0),0)</f>
        <v>6.4</v>
      </c>
      <c r="C2761" s="60" t="str">
        <f t="shared" si="148"/>
        <v>HLCASH0</v>
      </c>
      <c r="D2761" s="60" t="str">
        <f t="shared" si="149"/>
        <v>HLCASH6.4</v>
      </c>
      <c r="E2761" s="54" t="s">
        <v>790</v>
      </c>
      <c r="F2761" s="54" t="s">
        <v>1</v>
      </c>
      <c r="G2761" s="54" t="s">
        <v>219</v>
      </c>
      <c r="H2761" s="55">
        <v>550000</v>
      </c>
      <c r="I2761" s="54" t="s">
        <v>846</v>
      </c>
      <c r="J2761" s="392">
        <v>553107</v>
      </c>
      <c r="K2761" s="55">
        <v>0</v>
      </c>
      <c r="L2761" s="54" t="s">
        <v>847</v>
      </c>
      <c r="M2761" s="54" t="s">
        <v>793</v>
      </c>
      <c r="N2761" s="55">
        <v>-151696.08000000002</v>
      </c>
      <c r="O2761" s="55">
        <v>0</v>
      </c>
      <c r="P2761" s="55">
        <v>-382571.69</v>
      </c>
      <c r="Q2761" s="55">
        <v>0</v>
      </c>
      <c r="R2761" s="55">
        <v>-534267.77</v>
      </c>
      <c r="S2761" s="55">
        <v>0</v>
      </c>
      <c r="T2761" s="55">
        <v>-151696.08000000002</v>
      </c>
      <c r="U2761" s="55">
        <v>0</v>
      </c>
      <c r="V2761" s="55">
        <v>-382571.69</v>
      </c>
      <c r="W2761" s="55">
        <v>0</v>
      </c>
      <c r="X2761" s="55">
        <v>-534267.77</v>
      </c>
      <c r="Y2761" s="55">
        <v>0</v>
      </c>
      <c r="Z2761" s="61">
        <f t="shared" si="150"/>
        <v>-3.8257169000000001E-2</v>
      </c>
      <c r="AA2761" s="59" t="str">
        <f>HLOOKUP(F2761,'HY Financials'!$4:$4,1,0)</f>
        <v>HLCASH</v>
      </c>
    </row>
    <row r="2762" spans="1:30">
      <c r="A2762" s="60">
        <f>IFERROR(VLOOKUP(J2762,'TB mapping'!A:D,4,0),0)</f>
        <v>0</v>
      </c>
      <c r="B2762" s="60">
        <f>IFERROR(VLOOKUP(J2762,'TB mapping'!A:C,3,0),0)</f>
        <v>6.4</v>
      </c>
      <c r="C2762" s="60" t="str">
        <f t="shared" si="148"/>
        <v>HLCASH0</v>
      </c>
      <c r="D2762" s="60" t="str">
        <f t="shared" si="149"/>
        <v>HLCASH6.4</v>
      </c>
      <c r="E2762" s="54" t="s">
        <v>790</v>
      </c>
      <c r="F2762" s="54" t="s">
        <v>1</v>
      </c>
      <c r="G2762" s="54" t="s">
        <v>219</v>
      </c>
      <c r="H2762" s="55">
        <v>550000</v>
      </c>
      <c r="I2762" s="54" t="s">
        <v>846</v>
      </c>
      <c r="J2762" s="392">
        <v>553117</v>
      </c>
      <c r="K2762" s="55">
        <v>0</v>
      </c>
      <c r="L2762" s="54" t="s">
        <v>848</v>
      </c>
      <c r="M2762" s="54" t="s">
        <v>793</v>
      </c>
      <c r="N2762" s="55">
        <v>-195957.38</v>
      </c>
      <c r="O2762" s="55">
        <v>0</v>
      </c>
      <c r="P2762" s="55">
        <v>-209610.99</v>
      </c>
      <c r="Q2762" s="55">
        <v>0</v>
      </c>
      <c r="R2762" s="55">
        <v>-405568.37</v>
      </c>
      <c r="S2762" s="55">
        <v>0</v>
      </c>
      <c r="T2762" s="55">
        <v>-195957.38</v>
      </c>
      <c r="U2762" s="55">
        <v>0</v>
      </c>
      <c r="V2762" s="55">
        <v>-209610.99</v>
      </c>
      <c r="W2762" s="55">
        <v>0</v>
      </c>
      <c r="X2762" s="55">
        <v>-405568.37</v>
      </c>
      <c r="Y2762" s="55">
        <v>0</v>
      </c>
      <c r="Z2762" s="61">
        <f t="shared" si="150"/>
        <v>-2.0961099E-2</v>
      </c>
      <c r="AA2762" s="59" t="str">
        <f>HLOOKUP(F2762,'HY Financials'!$4:$4,1,0)</f>
        <v>HLCASH</v>
      </c>
    </row>
    <row r="2763" spans="1:30">
      <c r="A2763" s="60">
        <f>IFERROR(VLOOKUP(J2763,'TB mapping'!A:D,4,0),0)</f>
        <v>0</v>
      </c>
      <c r="B2763" s="60">
        <f>IFERROR(VLOOKUP(J2763,'TB mapping'!A:C,3,0),0)</f>
        <v>6.4</v>
      </c>
      <c r="C2763" s="60" t="str">
        <f t="shared" si="148"/>
        <v>HLCASH0</v>
      </c>
      <c r="D2763" s="60" t="str">
        <f t="shared" si="149"/>
        <v>HLCASH6.4</v>
      </c>
      <c r="E2763" s="54" t="s">
        <v>790</v>
      </c>
      <c r="F2763" s="54" t="s">
        <v>1</v>
      </c>
      <c r="G2763" s="54" t="s">
        <v>219</v>
      </c>
      <c r="H2763" s="55">
        <v>550000</v>
      </c>
      <c r="I2763" s="54" t="s">
        <v>846</v>
      </c>
      <c r="J2763" s="392">
        <v>553129</v>
      </c>
      <c r="K2763" s="55">
        <v>0</v>
      </c>
      <c r="L2763" s="54" t="s">
        <v>849</v>
      </c>
      <c r="M2763" s="54" t="s">
        <v>793</v>
      </c>
      <c r="N2763" s="55">
        <v>-2212848.06</v>
      </c>
      <c r="O2763" s="55">
        <v>0</v>
      </c>
      <c r="P2763" s="55">
        <v>-2579661.7999999998</v>
      </c>
      <c r="Q2763" s="55">
        <v>0</v>
      </c>
      <c r="R2763" s="55">
        <v>-4792509.8600000003</v>
      </c>
      <c r="S2763" s="55">
        <v>0</v>
      </c>
      <c r="T2763" s="55">
        <v>-2212848.06</v>
      </c>
      <c r="U2763" s="55">
        <v>0</v>
      </c>
      <c r="V2763" s="55">
        <v>-2579661.7999999998</v>
      </c>
      <c r="W2763" s="55">
        <v>0</v>
      </c>
      <c r="X2763" s="55">
        <v>-4792509.8600000003</v>
      </c>
      <c r="Y2763" s="55">
        <v>0</v>
      </c>
      <c r="Z2763" s="61">
        <f t="shared" si="150"/>
        <v>-0.25796617999999999</v>
      </c>
      <c r="AA2763" s="59" t="str">
        <f>HLOOKUP(F2763,'HY Financials'!$4:$4,1,0)</f>
        <v>HLCASH</v>
      </c>
    </row>
    <row r="2764" spans="1:30">
      <c r="A2764" s="60">
        <f>IFERROR(VLOOKUP(J2764,'TB mapping'!A:D,4,0),0)</f>
        <v>6.3</v>
      </c>
      <c r="B2764" s="60">
        <f>IFERROR(VLOOKUP(J2764,'TB mapping'!A:C,3,0),0)</f>
        <v>6.4</v>
      </c>
      <c r="C2764" s="60" t="str">
        <f t="shared" si="148"/>
        <v>HLCASH6.3</v>
      </c>
      <c r="D2764" s="60" t="str">
        <f t="shared" si="149"/>
        <v>HLCASH6.4</v>
      </c>
      <c r="E2764" s="54" t="s">
        <v>790</v>
      </c>
      <c r="F2764" s="54" t="s">
        <v>1</v>
      </c>
      <c r="G2764" s="54" t="s">
        <v>219</v>
      </c>
      <c r="H2764" s="55">
        <v>550000</v>
      </c>
      <c r="I2764" s="54" t="s">
        <v>846</v>
      </c>
      <c r="J2764" s="392">
        <v>553131</v>
      </c>
      <c r="K2764" s="55">
        <v>0</v>
      </c>
      <c r="L2764" s="54" t="s">
        <v>132</v>
      </c>
      <c r="M2764" s="54" t="s">
        <v>793</v>
      </c>
      <c r="N2764" s="55">
        <v>-113904</v>
      </c>
      <c r="O2764" s="55">
        <v>0</v>
      </c>
      <c r="P2764" s="55">
        <v>-117252</v>
      </c>
      <c r="Q2764" s="55">
        <v>0</v>
      </c>
      <c r="R2764" s="55">
        <v>-231156</v>
      </c>
      <c r="S2764" s="55">
        <v>0</v>
      </c>
      <c r="T2764" s="55">
        <v>-113904</v>
      </c>
      <c r="U2764" s="55">
        <v>0</v>
      </c>
      <c r="V2764" s="55">
        <v>-117252</v>
      </c>
      <c r="W2764" s="55">
        <v>0</v>
      </c>
      <c r="X2764" s="55">
        <v>-231156</v>
      </c>
      <c r="Y2764" s="55">
        <v>0</v>
      </c>
      <c r="Z2764" s="61">
        <f t="shared" si="150"/>
        <v>-1.17252E-2</v>
      </c>
      <c r="AA2764" s="59" t="str">
        <f>HLOOKUP(F2764,'HY Financials'!$4:$4,1,0)</f>
        <v>HLCASH</v>
      </c>
    </row>
    <row r="2765" spans="1:30">
      <c r="A2765" s="60">
        <f>IFERROR(VLOOKUP(J2765,'TB mapping'!A:D,4,0),0)</f>
        <v>0</v>
      </c>
      <c r="B2765" s="60">
        <f>IFERROR(VLOOKUP(J2765,'TB mapping'!A:C,3,0),0)</f>
        <v>6.4</v>
      </c>
      <c r="C2765" s="60" t="str">
        <f t="shared" si="148"/>
        <v>HLCASH0</v>
      </c>
      <c r="D2765" s="60" t="str">
        <f t="shared" si="149"/>
        <v>HLCASH6.4</v>
      </c>
      <c r="E2765" s="54" t="s">
        <v>790</v>
      </c>
      <c r="F2765" s="54" t="s">
        <v>1</v>
      </c>
      <c r="G2765" s="54" t="s">
        <v>219</v>
      </c>
      <c r="H2765" s="55">
        <v>550000</v>
      </c>
      <c r="I2765" s="54" t="s">
        <v>846</v>
      </c>
      <c r="J2765" s="392">
        <v>553141</v>
      </c>
      <c r="K2765" s="55">
        <v>0</v>
      </c>
      <c r="L2765" s="54" t="s">
        <v>946</v>
      </c>
      <c r="M2765" s="54" t="s">
        <v>793</v>
      </c>
      <c r="N2765" s="55">
        <v>-93555.17</v>
      </c>
      <c r="O2765" s="55">
        <v>0</v>
      </c>
      <c r="P2765" s="55">
        <v>-158001.70000000001</v>
      </c>
      <c r="Q2765" s="55">
        <v>0</v>
      </c>
      <c r="R2765" s="55">
        <v>-251556.87</v>
      </c>
      <c r="S2765" s="55">
        <v>0</v>
      </c>
      <c r="T2765" s="55">
        <v>-93555.17</v>
      </c>
      <c r="U2765" s="55">
        <v>0</v>
      </c>
      <c r="V2765" s="55">
        <v>-158001.70000000001</v>
      </c>
      <c r="W2765" s="55">
        <v>0</v>
      </c>
      <c r="X2765" s="55">
        <v>-251556.87</v>
      </c>
      <c r="Y2765" s="55">
        <v>0</v>
      </c>
      <c r="Z2765" s="61">
        <f t="shared" si="150"/>
        <v>-1.5800170000000002E-2</v>
      </c>
      <c r="AA2765" s="59" t="str">
        <f>HLOOKUP(F2765,'HY Financials'!$4:$4,1,0)</f>
        <v>HLCASH</v>
      </c>
    </row>
    <row r="2766" spans="1:30">
      <c r="A2766" s="60">
        <f>IFERROR(VLOOKUP(J2766,'TB mapping'!A:D,4,0),0)</f>
        <v>0</v>
      </c>
      <c r="B2766" s="60">
        <f>IFERROR(VLOOKUP(J2766,'TB mapping'!A:C,3,0),0)</f>
        <v>6.4</v>
      </c>
      <c r="C2766" s="60" t="str">
        <f t="shared" si="148"/>
        <v>HLCASH0</v>
      </c>
      <c r="D2766" s="60" t="str">
        <f t="shared" si="149"/>
        <v>HLCASH6.4</v>
      </c>
      <c r="E2766" s="54" t="s">
        <v>790</v>
      </c>
      <c r="F2766" s="54" t="s">
        <v>1</v>
      </c>
      <c r="G2766" s="54" t="s">
        <v>219</v>
      </c>
      <c r="H2766" s="55">
        <v>550000</v>
      </c>
      <c r="I2766" s="54" t="s">
        <v>846</v>
      </c>
      <c r="J2766" s="392">
        <v>553171</v>
      </c>
      <c r="K2766" s="55">
        <v>0</v>
      </c>
      <c r="L2766" s="54" t="s">
        <v>850</v>
      </c>
      <c r="M2766" s="54" t="s">
        <v>793</v>
      </c>
      <c r="N2766" s="55">
        <v>-3600525.58</v>
      </c>
      <c r="O2766" s="55">
        <v>0</v>
      </c>
      <c r="P2766" s="55">
        <v>-3472912.92</v>
      </c>
      <c r="Q2766" s="55">
        <v>0</v>
      </c>
      <c r="R2766" s="55">
        <v>-7073438.5</v>
      </c>
      <c r="S2766" s="55">
        <v>0</v>
      </c>
      <c r="T2766" s="55">
        <v>-3600525.58</v>
      </c>
      <c r="U2766" s="55">
        <v>0</v>
      </c>
      <c r="V2766" s="55">
        <v>-3472912.92</v>
      </c>
      <c r="W2766" s="55">
        <v>0</v>
      </c>
      <c r="X2766" s="55">
        <v>-7073438.5</v>
      </c>
      <c r="Y2766" s="55">
        <v>0</v>
      </c>
      <c r="Z2766" s="61">
        <f t="shared" si="150"/>
        <v>-0.34729129199999997</v>
      </c>
      <c r="AA2766" s="59" t="str">
        <f>HLOOKUP(F2766,'HY Financials'!$4:$4,1,0)</f>
        <v>HLCASH</v>
      </c>
    </row>
    <row r="2767" spans="1:30">
      <c r="A2767" s="60">
        <f>IFERROR(VLOOKUP(J2767,'TB mapping'!A:D,4,0),0)</f>
        <v>0</v>
      </c>
      <c r="B2767" s="60">
        <f>IFERROR(VLOOKUP(J2767,'TB mapping'!A:C,3,0),0)</f>
        <v>6.4</v>
      </c>
      <c r="C2767" s="60" t="str">
        <f t="shared" si="148"/>
        <v>HLCASH0</v>
      </c>
      <c r="D2767" s="60" t="str">
        <f t="shared" si="149"/>
        <v>HLCASH6.4</v>
      </c>
      <c r="E2767" s="54" t="s">
        <v>790</v>
      </c>
      <c r="F2767" s="54" t="s">
        <v>1</v>
      </c>
      <c r="G2767" s="54" t="s">
        <v>219</v>
      </c>
      <c r="H2767" s="55">
        <v>550000</v>
      </c>
      <c r="I2767" s="54" t="s">
        <v>846</v>
      </c>
      <c r="J2767" s="392">
        <v>553176</v>
      </c>
      <c r="K2767" s="55">
        <v>0</v>
      </c>
      <c r="L2767" s="54" t="s">
        <v>1486</v>
      </c>
      <c r="M2767" s="54" t="s">
        <v>793</v>
      </c>
      <c r="N2767" s="55">
        <v>-479704.15</v>
      </c>
      <c r="O2767" s="55">
        <v>0</v>
      </c>
      <c r="P2767" s="55">
        <v>-653046.9</v>
      </c>
      <c r="Q2767" s="55">
        <v>0</v>
      </c>
      <c r="R2767" s="55">
        <v>-1132751.05</v>
      </c>
      <c r="S2767" s="55">
        <v>0</v>
      </c>
      <c r="T2767" s="55">
        <v>-479704.15</v>
      </c>
      <c r="U2767" s="55">
        <v>0</v>
      </c>
      <c r="V2767" s="55">
        <v>-653046.9</v>
      </c>
      <c r="W2767" s="55">
        <v>0</v>
      </c>
      <c r="X2767" s="55">
        <v>-1132751.05</v>
      </c>
      <c r="Y2767" s="55">
        <v>0</v>
      </c>
      <c r="Z2767" s="61">
        <f t="shared" si="150"/>
        <v>-6.5304689999999999E-2</v>
      </c>
      <c r="AA2767" s="59" t="str">
        <f>HLOOKUP(F2767,'HY Financials'!$4:$4,1,0)</f>
        <v>HLCASH</v>
      </c>
    </row>
    <row r="2768" spans="1:30">
      <c r="A2768" s="60">
        <f>IFERROR(VLOOKUP(J2768,'TB mapping'!A:D,4,0),0)</f>
        <v>0</v>
      </c>
      <c r="B2768" s="60">
        <f>IFERROR(VLOOKUP(J2768,'TB mapping'!A:C,3,0),0)</f>
        <v>6.4</v>
      </c>
      <c r="C2768" s="60" t="str">
        <f t="shared" si="148"/>
        <v>HLCASH0</v>
      </c>
      <c r="D2768" s="60" t="str">
        <f t="shared" si="149"/>
        <v>HLCASH6.4</v>
      </c>
      <c r="E2768" s="54" t="s">
        <v>790</v>
      </c>
      <c r="F2768" s="54" t="s">
        <v>1</v>
      </c>
      <c r="G2768" s="54" t="s">
        <v>219</v>
      </c>
      <c r="H2768" s="55">
        <v>550000</v>
      </c>
      <c r="I2768" s="54" t="s">
        <v>846</v>
      </c>
      <c r="J2768" s="392">
        <v>553190</v>
      </c>
      <c r="K2768" s="55">
        <v>0</v>
      </c>
      <c r="L2768" s="54" t="s">
        <v>852</v>
      </c>
      <c r="M2768" s="54" t="s">
        <v>793</v>
      </c>
      <c r="N2768" s="55">
        <v>-3981747.23</v>
      </c>
      <c r="O2768" s="55">
        <v>0</v>
      </c>
      <c r="P2768" s="55">
        <v>0</v>
      </c>
      <c r="Q2768" s="55">
        <v>2419757.2200000002</v>
      </c>
      <c r="R2768" s="55">
        <v>-1561990.01</v>
      </c>
      <c r="S2768" s="55">
        <v>0</v>
      </c>
      <c r="T2768" s="55">
        <v>-3981747.23</v>
      </c>
      <c r="U2768" s="55">
        <v>0</v>
      </c>
      <c r="V2768" s="55">
        <v>0</v>
      </c>
      <c r="W2768" s="55">
        <v>2419757.2200000002</v>
      </c>
      <c r="X2768" s="55">
        <v>-1561990.01</v>
      </c>
      <c r="Y2768" s="55">
        <v>0</v>
      </c>
      <c r="Z2768" s="61">
        <f t="shared" si="150"/>
        <v>0.24197572200000003</v>
      </c>
      <c r="AA2768" s="59" t="str">
        <f>HLOOKUP(F2768,'HY Financials'!$4:$4,1,0)</f>
        <v>HLCASH</v>
      </c>
    </row>
    <row r="2769" spans="1:27">
      <c r="A2769" s="60">
        <f>IFERROR(VLOOKUP(J2769,'TB mapping'!A:D,4,0),0)</f>
        <v>0</v>
      </c>
      <c r="B2769" s="60">
        <f>IFERROR(VLOOKUP(J2769,'TB mapping'!A:C,3,0),0)</f>
        <v>6.4</v>
      </c>
      <c r="C2769" s="60" t="str">
        <f t="shared" si="148"/>
        <v>HLCASH0</v>
      </c>
      <c r="D2769" s="60" t="str">
        <f t="shared" si="149"/>
        <v>HLCASH6.4</v>
      </c>
      <c r="E2769" s="54" t="s">
        <v>790</v>
      </c>
      <c r="F2769" s="54" t="s">
        <v>1</v>
      </c>
      <c r="G2769" s="54" t="s">
        <v>219</v>
      </c>
      <c r="H2769" s="55">
        <v>550000</v>
      </c>
      <c r="I2769" s="54" t="s">
        <v>846</v>
      </c>
      <c r="J2769" s="392">
        <v>553197</v>
      </c>
      <c r="K2769" s="55">
        <v>0</v>
      </c>
      <c r="L2769" s="54" t="s">
        <v>947</v>
      </c>
      <c r="M2769" s="54" t="s">
        <v>793</v>
      </c>
      <c r="N2769" s="55">
        <v>0</v>
      </c>
      <c r="O2769" s="55">
        <v>0.03</v>
      </c>
      <c r="P2769" s="55">
        <v>0</v>
      </c>
      <c r="Q2769" s="55">
        <v>1.42</v>
      </c>
      <c r="R2769" s="55">
        <v>0</v>
      </c>
      <c r="S2769" s="55">
        <v>1.45</v>
      </c>
      <c r="T2769" s="55">
        <v>0</v>
      </c>
      <c r="U2769" s="55">
        <v>0.03</v>
      </c>
      <c r="V2769" s="55">
        <v>0</v>
      </c>
      <c r="W2769" s="55">
        <v>1.42</v>
      </c>
      <c r="X2769" s="55">
        <v>0</v>
      </c>
      <c r="Y2769" s="55">
        <v>1.45</v>
      </c>
      <c r="Z2769" s="61">
        <f t="shared" si="150"/>
        <v>1.42E-7</v>
      </c>
      <c r="AA2769" s="59" t="str">
        <f>HLOOKUP(F2769,'HY Financials'!$4:$4,1,0)</f>
        <v>HLCASH</v>
      </c>
    </row>
    <row r="2770" spans="1:27">
      <c r="A2770" s="60">
        <f>IFERROR(VLOOKUP(J2770,'TB mapping'!A:D,4,0),0)</f>
        <v>6.1</v>
      </c>
      <c r="B2770" s="60">
        <f>IFERROR(VLOOKUP(J2770,'TB mapping'!A:C,3,0),0)</f>
        <v>6.4</v>
      </c>
      <c r="C2770" s="60" t="str">
        <f t="shared" si="148"/>
        <v>HLCASH6.1</v>
      </c>
      <c r="D2770" s="60" t="str">
        <f t="shared" si="149"/>
        <v>HLCASH6.4</v>
      </c>
      <c r="E2770" s="54" t="s">
        <v>790</v>
      </c>
      <c r="F2770" s="54" t="s">
        <v>1</v>
      </c>
      <c r="G2770" s="54" t="s">
        <v>219</v>
      </c>
      <c r="H2770" s="55">
        <v>550000</v>
      </c>
      <c r="I2770" s="54" t="s">
        <v>846</v>
      </c>
      <c r="J2770" s="392">
        <v>553205</v>
      </c>
      <c r="K2770" s="55">
        <v>0</v>
      </c>
      <c r="L2770" s="54" t="s">
        <v>948</v>
      </c>
      <c r="M2770" s="54" t="s">
        <v>793</v>
      </c>
      <c r="N2770" s="55">
        <v>-344437.3</v>
      </c>
      <c r="O2770" s="55">
        <v>0</v>
      </c>
      <c r="P2770" s="55">
        <v>-326628.41000000003</v>
      </c>
      <c r="Q2770" s="55">
        <v>0</v>
      </c>
      <c r="R2770" s="55">
        <v>-671065.71</v>
      </c>
      <c r="S2770" s="55">
        <v>0</v>
      </c>
      <c r="T2770" s="55">
        <v>-344437.3</v>
      </c>
      <c r="U2770" s="55">
        <v>0</v>
      </c>
      <c r="V2770" s="55">
        <v>-326628.41000000003</v>
      </c>
      <c r="W2770" s="55">
        <v>0</v>
      </c>
      <c r="X2770" s="55">
        <v>-671065.71</v>
      </c>
      <c r="Y2770" s="55">
        <v>0</v>
      </c>
      <c r="Z2770" s="61">
        <f t="shared" si="150"/>
        <v>-3.2662841000000005E-2</v>
      </c>
      <c r="AA2770" s="59" t="str">
        <f>HLOOKUP(F2770,'HY Financials'!$4:$4,1,0)</f>
        <v>HLCASH</v>
      </c>
    </row>
    <row r="2771" spans="1:27">
      <c r="A2771" s="60">
        <f>IFERROR(VLOOKUP(J2771,'TB mapping'!A:D,4,0),0)</f>
        <v>6.1</v>
      </c>
      <c r="B2771" s="60">
        <f>IFERROR(VLOOKUP(J2771,'TB mapping'!A:C,3,0),0)</f>
        <v>6.4</v>
      </c>
      <c r="C2771" s="60" t="str">
        <f t="shared" si="148"/>
        <v>HLCASH6.1</v>
      </c>
      <c r="D2771" s="60" t="str">
        <f t="shared" si="149"/>
        <v>HLCASH6.4</v>
      </c>
      <c r="E2771" s="54" t="s">
        <v>790</v>
      </c>
      <c r="F2771" s="54" t="s">
        <v>1</v>
      </c>
      <c r="G2771" s="54" t="s">
        <v>219</v>
      </c>
      <c r="H2771" s="55">
        <v>550000</v>
      </c>
      <c r="I2771" s="54" t="s">
        <v>846</v>
      </c>
      <c r="J2771" s="392">
        <v>553206</v>
      </c>
      <c r="K2771" s="55">
        <v>0</v>
      </c>
      <c r="L2771" s="54" t="s">
        <v>1030</v>
      </c>
      <c r="M2771" s="54" t="s">
        <v>793</v>
      </c>
      <c r="N2771" s="55">
        <v>-69.540000000000006</v>
      </c>
      <c r="O2771" s="55">
        <v>0</v>
      </c>
      <c r="P2771" s="55">
        <v>-70.680000000000007</v>
      </c>
      <c r="Q2771" s="55">
        <v>0</v>
      </c>
      <c r="R2771" s="55">
        <v>-140.22</v>
      </c>
      <c r="S2771" s="55">
        <v>0</v>
      </c>
      <c r="T2771" s="55">
        <v>-69.540000000000006</v>
      </c>
      <c r="U2771" s="55">
        <v>0</v>
      </c>
      <c r="V2771" s="55">
        <v>-70.680000000000007</v>
      </c>
      <c r="W2771" s="55">
        <v>0</v>
      </c>
      <c r="X2771" s="55">
        <v>-140.22</v>
      </c>
      <c r="Y2771" s="55">
        <v>0</v>
      </c>
      <c r="Z2771" s="61">
        <f t="shared" si="150"/>
        <v>-7.0680000000000008E-6</v>
      </c>
      <c r="AA2771" s="59" t="str">
        <f>HLOOKUP(F2771,'HY Financials'!$4:$4,1,0)</f>
        <v>HLCASH</v>
      </c>
    </row>
    <row r="2772" spans="1:27">
      <c r="A2772" s="60">
        <f>IFERROR(VLOOKUP(J2772,'TB mapping'!A:D,4,0),0)</f>
        <v>6.1</v>
      </c>
      <c r="B2772" s="60">
        <f>IFERROR(VLOOKUP(J2772,'TB mapping'!A:C,3,0),0)</f>
        <v>6.4</v>
      </c>
      <c r="C2772" s="60" t="str">
        <f t="shared" si="148"/>
        <v>HLCASH6.1</v>
      </c>
      <c r="D2772" s="60" t="str">
        <f t="shared" si="149"/>
        <v>HLCASH6.4</v>
      </c>
      <c r="E2772" s="54" t="s">
        <v>790</v>
      </c>
      <c r="F2772" s="54" t="s">
        <v>1</v>
      </c>
      <c r="G2772" s="54" t="s">
        <v>219</v>
      </c>
      <c r="H2772" s="55">
        <v>550000</v>
      </c>
      <c r="I2772" s="54" t="s">
        <v>846</v>
      </c>
      <c r="J2772" s="392">
        <v>553208</v>
      </c>
      <c r="K2772" s="55">
        <v>0</v>
      </c>
      <c r="L2772" s="54" t="s">
        <v>949</v>
      </c>
      <c r="M2772" s="54" t="s">
        <v>793</v>
      </c>
      <c r="N2772" s="55">
        <v>-2944448.3</v>
      </c>
      <c r="O2772" s="55">
        <v>0</v>
      </c>
      <c r="P2772" s="55">
        <v>-1198516.7</v>
      </c>
      <c r="Q2772" s="55">
        <v>0</v>
      </c>
      <c r="R2772" s="55">
        <v>-4142965</v>
      </c>
      <c r="S2772" s="55">
        <v>0</v>
      </c>
      <c r="T2772" s="55">
        <v>-2944448.3</v>
      </c>
      <c r="U2772" s="55">
        <v>0</v>
      </c>
      <c r="V2772" s="55">
        <v>-1198516.7</v>
      </c>
      <c r="W2772" s="55">
        <v>0</v>
      </c>
      <c r="X2772" s="55">
        <v>-4142965</v>
      </c>
      <c r="Y2772" s="55">
        <v>0</v>
      </c>
      <c r="Z2772" s="61">
        <f t="shared" si="150"/>
        <v>-0.11985166999999999</v>
      </c>
      <c r="AA2772" s="59" t="str">
        <f>HLOOKUP(F2772,'HY Financials'!$4:$4,1,0)</f>
        <v>HLCASH</v>
      </c>
    </row>
    <row r="2773" spans="1:27">
      <c r="A2773" s="60">
        <f>IFERROR(VLOOKUP(J2773,'TB mapping'!A:D,4,0),0)</f>
        <v>0</v>
      </c>
      <c r="B2773" s="60">
        <f>IFERROR(VLOOKUP(J2773,'TB mapping'!A:C,3,0),0)</f>
        <v>6.4</v>
      </c>
      <c r="C2773" s="60" t="str">
        <f t="shared" si="148"/>
        <v>HLCASH0</v>
      </c>
      <c r="D2773" s="60" t="str">
        <f t="shared" si="149"/>
        <v>HLCASH6.4</v>
      </c>
      <c r="E2773" s="54" t="s">
        <v>790</v>
      </c>
      <c r="F2773" s="54" t="s">
        <v>1</v>
      </c>
      <c r="G2773" s="54" t="s">
        <v>219</v>
      </c>
      <c r="H2773" s="55">
        <v>550000</v>
      </c>
      <c r="I2773" s="54" t="s">
        <v>846</v>
      </c>
      <c r="J2773" s="392">
        <v>553385</v>
      </c>
      <c r="K2773" s="55">
        <v>0</v>
      </c>
      <c r="L2773" s="54" t="s">
        <v>1162</v>
      </c>
      <c r="M2773" s="54" t="s">
        <v>793</v>
      </c>
      <c r="N2773" s="55">
        <v>-342212.25</v>
      </c>
      <c r="O2773" s="55">
        <v>0</v>
      </c>
      <c r="P2773" s="55">
        <v>-404676.42</v>
      </c>
      <c r="Q2773" s="55">
        <v>0</v>
      </c>
      <c r="R2773" s="55">
        <v>-746888.67</v>
      </c>
      <c r="S2773" s="55">
        <v>0</v>
      </c>
      <c r="T2773" s="55">
        <v>-342212.25</v>
      </c>
      <c r="U2773" s="55">
        <v>0</v>
      </c>
      <c r="V2773" s="55">
        <v>-404676.42</v>
      </c>
      <c r="W2773" s="55">
        <v>0</v>
      </c>
      <c r="X2773" s="55">
        <v>-746888.67</v>
      </c>
      <c r="Y2773" s="55">
        <v>0</v>
      </c>
      <c r="Z2773" s="61">
        <f t="shared" si="150"/>
        <v>-4.0467641999999998E-2</v>
      </c>
      <c r="AA2773" s="59" t="str">
        <f>HLOOKUP(F2773,'HY Financials'!$4:$4,1,0)</f>
        <v>HLCASH</v>
      </c>
    </row>
    <row r="2774" spans="1:27">
      <c r="A2774" s="60">
        <f>IFERROR(VLOOKUP(J2774,'TB mapping'!A:D,4,0),0)</f>
        <v>0</v>
      </c>
      <c r="B2774" s="60">
        <f>IFERROR(VLOOKUP(J2774,'TB mapping'!A:C,3,0),0)</f>
        <v>6.4</v>
      </c>
      <c r="C2774" s="60" t="str">
        <f t="shared" si="148"/>
        <v>HLCASH0</v>
      </c>
      <c r="D2774" s="60" t="str">
        <f t="shared" si="149"/>
        <v>HLCASH6.4</v>
      </c>
      <c r="E2774" s="54" t="s">
        <v>790</v>
      </c>
      <c r="F2774" s="54" t="s">
        <v>1</v>
      </c>
      <c r="G2774" s="54" t="s">
        <v>219</v>
      </c>
      <c r="H2774" s="55">
        <v>550000</v>
      </c>
      <c r="I2774" s="54" t="s">
        <v>846</v>
      </c>
      <c r="J2774" s="392">
        <v>553386</v>
      </c>
      <c r="K2774" s="55">
        <v>0</v>
      </c>
      <c r="L2774" s="54" t="s">
        <v>1163</v>
      </c>
      <c r="M2774" s="54" t="s">
        <v>793</v>
      </c>
      <c r="N2774" s="55">
        <v>-478942.92</v>
      </c>
      <c r="O2774" s="55">
        <v>0</v>
      </c>
      <c r="P2774" s="55">
        <v>-549881.89</v>
      </c>
      <c r="Q2774" s="55">
        <v>0</v>
      </c>
      <c r="R2774" s="55">
        <v>-1028824.81</v>
      </c>
      <c r="S2774" s="55">
        <v>0</v>
      </c>
      <c r="T2774" s="55">
        <v>-478942.92</v>
      </c>
      <c r="U2774" s="55">
        <v>0</v>
      </c>
      <c r="V2774" s="55">
        <v>-549881.89</v>
      </c>
      <c r="W2774" s="55">
        <v>0</v>
      </c>
      <c r="X2774" s="55">
        <v>-1028824.81</v>
      </c>
      <c r="Y2774" s="55">
        <v>0</v>
      </c>
      <c r="Z2774" s="61">
        <f t="shared" si="150"/>
        <v>-5.4988189E-2</v>
      </c>
      <c r="AA2774" s="59" t="str">
        <f>HLOOKUP(F2774,'HY Financials'!$4:$4,1,0)</f>
        <v>HLCASH</v>
      </c>
    </row>
    <row r="2775" spans="1:27">
      <c r="A2775" s="60">
        <f>IFERROR(VLOOKUP(J2775,'TB mapping'!A:D,4,0),0)</f>
        <v>0</v>
      </c>
      <c r="B2775" s="60">
        <f>IFERROR(VLOOKUP(J2775,'TB mapping'!A:C,3,0),0)</f>
        <v>6.4</v>
      </c>
      <c r="C2775" s="60" t="str">
        <f t="shared" si="148"/>
        <v>HLCASH0</v>
      </c>
      <c r="D2775" s="60" t="str">
        <f t="shared" si="149"/>
        <v>HLCASH6.4</v>
      </c>
      <c r="E2775" s="54" t="s">
        <v>790</v>
      </c>
      <c r="F2775" s="54" t="s">
        <v>1</v>
      </c>
      <c r="G2775" s="54" t="s">
        <v>219</v>
      </c>
      <c r="H2775" s="55">
        <v>550000</v>
      </c>
      <c r="I2775" s="54" t="s">
        <v>846</v>
      </c>
      <c r="J2775" s="392">
        <v>553387</v>
      </c>
      <c r="K2775" s="55">
        <v>0</v>
      </c>
      <c r="L2775" s="54" t="s">
        <v>1164</v>
      </c>
      <c r="M2775" s="54" t="s">
        <v>793</v>
      </c>
      <c r="N2775" s="55">
        <v>-189976.1</v>
      </c>
      <c r="O2775" s="55">
        <v>0</v>
      </c>
      <c r="P2775" s="55">
        <v>-189097.66</v>
      </c>
      <c r="Q2775" s="55">
        <v>0</v>
      </c>
      <c r="R2775" s="55">
        <v>-379073.76</v>
      </c>
      <c r="S2775" s="55">
        <v>0</v>
      </c>
      <c r="T2775" s="55">
        <v>-189976.1</v>
      </c>
      <c r="U2775" s="55">
        <v>0</v>
      </c>
      <c r="V2775" s="55">
        <v>-189097.66</v>
      </c>
      <c r="W2775" s="55">
        <v>0</v>
      </c>
      <c r="X2775" s="55">
        <v>-379073.76</v>
      </c>
      <c r="Y2775" s="55">
        <v>0</v>
      </c>
      <c r="Z2775" s="61">
        <f t="shared" si="150"/>
        <v>-1.8909766000000001E-2</v>
      </c>
      <c r="AA2775" s="59" t="str">
        <f>HLOOKUP(F2775,'HY Financials'!$4:$4,1,0)</f>
        <v>HLCASH</v>
      </c>
    </row>
    <row r="2776" spans="1:27">
      <c r="A2776" s="60">
        <f>IFERROR(VLOOKUP(J2776,'TB mapping'!A:D,4,0),0)</f>
        <v>0</v>
      </c>
      <c r="B2776" s="60">
        <f>IFERROR(VLOOKUP(J2776,'TB mapping'!A:C,3,0),0)</f>
        <v>6.4</v>
      </c>
      <c r="C2776" s="60" t="str">
        <f t="shared" si="148"/>
        <v>HLCASH0</v>
      </c>
      <c r="D2776" s="60" t="str">
        <f t="shared" si="149"/>
        <v>HLCASH6.4</v>
      </c>
      <c r="E2776" s="54" t="s">
        <v>790</v>
      </c>
      <c r="F2776" s="54" t="s">
        <v>1</v>
      </c>
      <c r="G2776" s="54" t="s">
        <v>219</v>
      </c>
      <c r="H2776" s="55">
        <v>550000</v>
      </c>
      <c r="I2776" s="54" t="s">
        <v>846</v>
      </c>
      <c r="J2776" s="392">
        <v>555163</v>
      </c>
      <c r="K2776" s="55">
        <v>0</v>
      </c>
      <c r="L2776" s="54" t="s">
        <v>860</v>
      </c>
      <c r="M2776" s="54" t="s">
        <v>793</v>
      </c>
      <c r="N2776" s="55">
        <v>-11630.08</v>
      </c>
      <c r="O2776" s="55">
        <v>0</v>
      </c>
      <c r="P2776" s="55">
        <v>-12766.53</v>
      </c>
      <c r="Q2776" s="55">
        <v>0</v>
      </c>
      <c r="R2776" s="55">
        <v>-24396.61</v>
      </c>
      <c r="S2776" s="55">
        <v>0</v>
      </c>
      <c r="T2776" s="55">
        <v>-11630.08</v>
      </c>
      <c r="U2776" s="55">
        <v>0</v>
      </c>
      <c r="V2776" s="55">
        <v>-12766.53</v>
      </c>
      <c r="W2776" s="55">
        <v>0</v>
      </c>
      <c r="X2776" s="55">
        <v>-24396.61</v>
      </c>
      <c r="Y2776" s="55">
        <v>0</v>
      </c>
      <c r="Z2776" s="61">
        <f t="shared" si="150"/>
        <v>-1.276653E-3</v>
      </c>
      <c r="AA2776" s="59" t="str">
        <f>HLOOKUP(F2776,'HY Financials'!$4:$4,1,0)</f>
        <v>HLCASH</v>
      </c>
    </row>
    <row r="2777" spans="1:27">
      <c r="A2777" s="60">
        <f>IFERROR(VLOOKUP(J2777,'TB mapping'!A:D,4,0),0)</f>
        <v>0</v>
      </c>
      <c r="B2777" s="60">
        <f>IFERROR(VLOOKUP(J2777,'TB mapping'!A:C,3,0),0)</f>
        <v>6.4</v>
      </c>
      <c r="C2777" s="60" t="str">
        <f t="shared" si="148"/>
        <v>HLCASH0</v>
      </c>
      <c r="D2777" s="60" t="str">
        <f t="shared" si="149"/>
        <v>HLCASH6.4</v>
      </c>
      <c r="E2777" s="54" t="s">
        <v>790</v>
      </c>
      <c r="F2777" s="54" t="s">
        <v>1</v>
      </c>
      <c r="G2777" s="54" t="s">
        <v>219</v>
      </c>
      <c r="H2777" s="55">
        <v>550000</v>
      </c>
      <c r="I2777" s="54" t="s">
        <v>846</v>
      </c>
      <c r="J2777" s="392">
        <v>555204</v>
      </c>
      <c r="K2777" s="55">
        <v>0</v>
      </c>
      <c r="L2777" s="54" t="s">
        <v>950</v>
      </c>
      <c r="M2777" s="54" t="s">
        <v>793</v>
      </c>
      <c r="N2777" s="55">
        <v>-111548.16</v>
      </c>
      <c r="O2777" s="55">
        <v>0</v>
      </c>
      <c r="P2777" s="55">
        <v>-327305.31</v>
      </c>
      <c r="Q2777" s="55">
        <v>0</v>
      </c>
      <c r="R2777" s="55">
        <v>-438853.47</v>
      </c>
      <c r="S2777" s="55">
        <v>0</v>
      </c>
      <c r="T2777" s="55">
        <v>-111548.16</v>
      </c>
      <c r="U2777" s="55">
        <v>0</v>
      </c>
      <c r="V2777" s="55">
        <v>-327305.31</v>
      </c>
      <c r="W2777" s="55">
        <v>0</v>
      </c>
      <c r="X2777" s="55">
        <v>-438853.47</v>
      </c>
      <c r="Y2777" s="55">
        <v>0</v>
      </c>
      <c r="Z2777" s="61">
        <f t="shared" si="150"/>
        <v>-3.2730531E-2</v>
      </c>
      <c r="AA2777" s="59" t="str">
        <f>HLOOKUP(F2777,'HY Financials'!$4:$4,1,0)</f>
        <v>HLCASH</v>
      </c>
    </row>
    <row r="2778" spans="1:27">
      <c r="A2778" s="60">
        <f>IFERROR(VLOOKUP(J2778,'TB mapping'!A:D,4,0),0)</f>
        <v>0</v>
      </c>
      <c r="B2778" s="60">
        <f>IFERROR(VLOOKUP(J2778,'TB mapping'!A:C,3,0),0)</f>
        <v>6.4</v>
      </c>
      <c r="C2778" s="60" t="str">
        <f t="shared" si="148"/>
        <v>HLCASH0</v>
      </c>
      <c r="D2778" s="60" t="str">
        <f t="shared" si="149"/>
        <v>HLCASH6.4</v>
      </c>
      <c r="E2778" s="54" t="s">
        <v>790</v>
      </c>
      <c r="F2778" s="54" t="s">
        <v>1</v>
      </c>
      <c r="G2778" s="54" t="s">
        <v>219</v>
      </c>
      <c r="H2778" s="55">
        <v>550000</v>
      </c>
      <c r="I2778" s="54" t="s">
        <v>846</v>
      </c>
      <c r="J2778" s="392">
        <v>555597</v>
      </c>
      <c r="K2778" s="55">
        <v>0</v>
      </c>
      <c r="L2778" s="54" t="s">
        <v>861</v>
      </c>
      <c r="M2778" s="54" t="s">
        <v>793</v>
      </c>
      <c r="N2778" s="55">
        <v>-810118.28</v>
      </c>
      <c r="O2778" s="55">
        <v>0</v>
      </c>
      <c r="P2778" s="55">
        <v>-1234006.3500000001</v>
      </c>
      <c r="Q2778" s="55">
        <v>0</v>
      </c>
      <c r="R2778" s="55">
        <v>-2044124.63</v>
      </c>
      <c r="S2778" s="55">
        <v>0</v>
      </c>
      <c r="T2778" s="55">
        <v>-810118.28</v>
      </c>
      <c r="U2778" s="55">
        <v>0</v>
      </c>
      <c r="V2778" s="55">
        <v>-1234006.3500000001</v>
      </c>
      <c r="W2778" s="55">
        <v>0</v>
      </c>
      <c r="X2778" s="55">
        <v>-2044124.63</v>
      </c>
      <c r="Y2778" s="55">
        <v>0</v>
      </c>
      <c r="Z2778" s="61">
        <f t="shared" si="150"/>
        <v>-0.12340063500000001</v>
      </c>
      <c r="AA2778" s="59" t="str">
        <f>HLOOKUP(F2778,'HY Financials'!$4:$4,1,0)</f>
        <v>HLCASH</v>
      </c>
    </row>
    <row r="2779" spans="1:27">
      <c r="A2779" s="60">
        <f>IFERROR(VLOOKUP(J2779,'TB mapping'!A:D,4,0),0)</f>
        <v>0</v>
      </c>
      <c r="B2779" s="60">
        <f>IFERROR(VLOOKUP(J2779,'TB mapping'!A:C,3,0),0)</f>
        <v>6.4</v>
      </c>
      <c r="C2779" s="60" t="str">
        <f t="shared" si="148"/>
        <v>HLCASH0</v>
      </c>
      <c r="D2779" s="60" t="str">
        <f t="shared" si="149"/>
        <v>HLCASH6.4</v>
      </c>
      <c r="E2779" s="54" t="s">
        <v>790</v>
      </c>
      <c r="F2779" s="54" t="s">
        <v>1</v>
      </c>
      <c r="G2779" s="54" t="s">
        <v>219</v>
      </c>
      <c r="H2779" s="55">
        <v>550000</v>
      </c>
      <c r="I2779" s="54" t="s">
        <v>846</v>
      </c>
      <c r="J2779" s="392">
        <v>555598</v>
      </c>
      <c r="K2779" s="55">
        <v>0</v>
      </c>
      <c r="L2779" s="54" t="s">
        <v>862</v>
      </c>
      <c r="M2779" s="54" t="s">
        <v>793</v>
      </c>
      <c r="N2779" s="55">
        <v>-810118.28</v>
      </c>
      <c r="O2779" s="55">
        <v>0</v>
      </c>
      <c r="P2779" s="55">
        <v>-1234006.3500000001</v>
      </c>
      <c r="Q2779" s="55">
        <v>0</v>
      </c>
      <c r="R2779" s="55">
        <v>-2044124.63</v>
      </c>
      <c r="S2779" s="55">
        <v>0</v>
      </c>
      <c r="T2779" s="55">
        <v>-810118.28</v>
      </c>
      <c r="U2779" s="55">
        <v>0</v>
      </c>
      <c r="V2779" s="55">
        <v>-1234006.3500000001</v>
      </c>
      <c r="W2779" s="55">
        <v>0</v>
      </c>
      <c r="X2779" s="55">
        <v>-2044124.63</v>
      </c>
      <c r="Y2779" s="55">
        <v>0</v>
      </c>
      <c r="Z2779" s="61">
        <f t="shared" si="150"/>
        <v>-0.12340063500000001</v>
      </c>
      <c r="AA2779" s="59" t="str">
        <f>HLOOKUP(F2779,'HY Financials'!$4:$4,1,0)</f>
        <v>HLCASH</v>
      </c>
    </row>
    <row r="2780" spans="1:27">
      <c r="A2780" s="60">
        <f>IFERROR(VLOOKUP(J2780,'TB mapping'!A:D,4,0),0)</f>
        <v>0</v>
      </c>
      <c r="B2780" s="60">
        <f>IFERROR(VLOOKUP(J2780,'TB mapping'!A:C,3,0),0)</f>
        <v>6.4</v>
      </c>
      <c r="C2780" s="60" t="str">
        <f t="shared" si="148"/>
        <v>HLCASH0</v>
      </c>
      <c r="D2780" s="60" t="str">
        <f t="shared" si="149"/>
        <v>HLCASH6.4</v>
      </c>
      <c r="E2780" s="54" t="s">
        <v>790</v>
      </c>
      <c r="F2780" s="54" t="s">
        <v>1</v>
      </c>
      <c r="G2780" s="54" t="s">
        <v>219</v>
      </c>
      <c r="H2780" s="55">
        <v>550000</v>
      </c>
      <c r="I2780" s="54" t="s">
        <v>846</v>
      </c>
      <c r="J2780" s="392">
        <v>555599</v>
      </c>
      <c r="K2780" s="55">
        <v>0</v>
      </c>
      <c r="L2780" s="54" t="s">
        <v>1487</v>
      </c>
      <c r="M2780" s="54" t="s">
        <v>793</v>
      </c>
      <c r="N2780" s="55">
        <v>0</v>
      </c>
      <c r="O2780" s="55">
        <v>18760.13</v>
      </c>
      <c r="P2780" s="55">
        <v>0</v>
      </c>
      <c r="Q2780" s="55">
        <v>39109.440000000002</v>
      </c>
      <c r="R2780" s="55">
        <v>0</v>
      </c>
      <c r="S2780" s="55">
        <v>57869.57</v>
      </c>
      <c r="T2780" s="55">
        <v>0</v>
      </c>
      <c r="U2780" s="55">
        <v>18760.13</v>
      </c>
      <c r="V2780" s="55">
        <v>0</v>
      </c>
      <c r="W2780" s="55">
        <v>39109.440000000002</v>
      </c>
      <c r="X2780" s="55">
        <v>0</v>
      </c>
      <c r="Y2780" s="55">
        <v>57869.57</v>
      </c>
      <c r="Z2780" s="61">
        <f t="shared" si="150"/>
        <v>3.9109440000000004E-3</v>
      </c>
      <c r="AA2780" s="59" t="str">
        <f>HLOOKUP(F2780,'HY Financials'!$4:$4,1,0)</f>
        <v>HLCASH</v>
      </c>
    </row>
    <row r="2781" spans="1:27">
      <c r="A2781" s="60">
        <f>IFERROR(VLOOKUP(J2781,'TB mapping'!A:D,4,0),0)</f>
        <v>0</v>
      </c>
      <c r="B2781" s="60">
        <f>IFERROR(VLOOKUP(J2781,'TB mapping'!A:C,3,0),0)</f>
        <v>6.4</v>
      </c>
      <c r="C2781" s="60" t="str">
        <f t="shared" si="148"/>
        <v>HLCASH0</v>
      </c>
      <c r="D2781" s="60" t="str">
        <f t="shared" si="149"/>
        <v>HLCASH6.4</v>
      </c>
      <c r="E2781" s="54" t="s">
        <v>790</v>
      </c>
      <c r="F2781" s="54" t="s">
        <v>1</v>
      </c>
      <c r="G2781" s="54" t="s">
        <v>219</v>
      </c>
      <c r="H2781" s="55">
        <v>550000</v>
      </c>
      <c r="I2781" s="54" t="s">
        <v>846</v>
      </c>
      <c r="J2781" s="392">
        <v>555600</v>
      </c>
      <c r="K2781" s="55">
        <v>0</v>
      </c>
      <c r="L2781" s="54" t="s">
        <v>1488</v>
      </c>
      <c r="M2781" s="54" t="s">
        <v>793</v>
      </c>
      <c r="N2781" s="55">
        <v>0</v>
      </c>
      <c r="O2781" s="55">
        <v>18760.13</v>
      </c>
      <c r="P2781" s="55">
        <v>0</v>
      </c>
      <c r="Q2781" s="55">
        <v>39109.440000000002</v>
      </c>
      <c r="R2781" s="55">
        <v>0</v>
      </c>
      <c r="S2781" s="55">
        <v>57869.57</v>
      </c>
      <c r="T2781" s="55">
        <v>0</v>
      </c>
      <c r="U2781" s="55">
        <v>18760.13</v>
      </c>
      <c r="V2781" s="55">
        <v>0</v>
      </c>
      <c r="W2781" s="55">
        <v>39109.440000000002</v>
      </c>
      <c r="X2781" s="55">
        <v>0</v>
      </c>
      <c r="Y2781" s="55">
        <v>57869.57</v>
      </c>
      <c r="Z2781" s="61">
        <f t="shared" si="150"/>
        <v>3.9109440000000004E-3</v>
      </c>
      <c r="AA2781" s="59" t="str">
        <f>HLOOKUP(F2781,'HY Financials'!$4:$4,1,0)</f>
        <v>HLCASH</v>
      </c>
    </row>
    <row r="2782" spans="1:27">
      <c r="A2782" s="60">
        <f>IFERROR(VLOOKUP(J2782,'TB mapping'!A:D,4,0),0)</f>
        <v>0</v>
      </c>
      <c r="B2782" s="60">
        <f>IFERROR(VLOOKUP(J2782,'TB mapping'!A:C,3,0),0)</f>
        <v>6.4</v>
      </c>
      <c r="C2782" s="60" t="str">
        <f t="shared" si="148"/>
        <v>HLCASH0</v>
      </c>
      <c r="D2782" s="60" t="str">
        <f t="shared" si="149"/>
        <v>HLCASH6.4</v>
      </c>
      <c r="E2782" s="54" t="s">
        <v>790</v>
      </c>
      <c r="F2782" s="54" t="s">
        <v>1</v>
      </c>
      <c r="G2782" s="54" t="s">
        <v>219</v>
      </c>
      <c r="H2782" s="55">
        <v>550000</v>
      </c>
      <c r="I2782" s="54" t="s">
        <v>846</v>
      </c>
      <c r="J2782" s="392">
        <v>555603</v>
      </c>
      <c r="K2782" s="55">
        <v>0</v>
      </c>
      <c r="L2782" s="54" t="s">
        <v>1489</v>
      </c>
      <c r="M2782" s="54" t="s">
        <v>793</v>
      </c>
      <c r="N2782" s="55">
        <v>-75714.36</v>
      </c>
      <c r="O2782" s="55">
        <v>0</v>
      </c>
      <c r="P2782" s="55">
        <v>-101472.02</v>
      </c>
      <c r="Q2782" s="55">
        <v>0</v>
      </c>
      <c r="R2782" s="55">
        <v>-177186.38</v>
      </c>
      <c r="S2782" s="55">
        <v>0</v>
      </c>
      <c r="T2782" s="55">
        <v>-75714.36</v>
      </c>
      <c r="U2782" s="55">
        <v>0</v>
      </c>
      <c r="V2782" s="55">
        <v>-101472.02</v>
      </c>
      <c r="W2782" s="55">
        <v>0</v>
      </c>
      <c r="X2782" s="55">
        <v>-177186.38</v>
      </c>
      <c r="Y2782" s="55">
        <v>0</v>
      </c>
      <c r="Z2782" s="61">
        <f t="shared" si="150"/>
        <v>-1.0147202000000001E-2</v>
      </c>
      <c r="AA2782" s="59" t="str">
        <f>HLOOKUP(F2782,'HY Financials'!$4:$4,1,0)</f>
        <v>HLCASH</v>
      </c>
    </row>
    <row r="2783" spans="1:27">
      <c r="A2783" s="60">
        <f>IFERROR(VLOOKUP(J2783,'TB mapping'!A:D,4,0),0)</f>
        <v>0</v>
      </c>
      <c r="B2783" s="60">
        <f>IFERROR(VLOOKUP(J2783,'TB mapping'!A:C,3,0),0)</f>
        <v>6.4</v>
      </c>
      <c r="C2783" s="60" t="str">
        <f t="shared" si="148"/>
        <v>HLCASH0</v>
      </c>
      <c r="D2783" s="60" t="str">
        <f t="shared" si="149"/>
        <v>HLCASH6.4</v>
      </c>
      <c r="E2783" s="54" t="s">
        <v>790</v>
      </c>
      <c r="F2783" s="54" t="s">
        <v>1</v>
      </c>
      <c r="G2783" s="54" t="s">
        <v>219</v>
      </c>
      <c r="H2783" s="55">
        <v>550000</v>
      </c>
      <c r="I2783" s="54" t="s">
        <v>846</v>
      </c>
      <c r="J2783" s="392">
        <v>555604</v>
      </c>
      <c r="K2783" s="55">
        <v>0</v>
      </c>
      <c r="L2783" s="54" t="s">
        <v>1490</v>
      </c>
      <c r="M2783" s="54" t="s">
        <v>793</v>
      </c>
      <c r="N2783" s="55">
        <v>-75714.36</v>
      </c>
      <c r="O2783" s="55">
        <v>0</v>
      </c>
      <c r="P2783" s="55">
        <v>-101472.02</v>
      </c>
      <c r="Q2783" s="55">
        <v>0</v>
      </c>
      <c r="R2783" s="55">
        <v>-177186.38</v>
      </c>
      <c r="S2783" s="55">
        <v>0</v>
      </c>
      <c r="T2783" s="55">
        <v>-75714.36</v>
      </c>
      <c r="U2783" s="55">
        <v>0</v>
      </c>
      <c r="V2783" s="55">
        <v>-101472.02</v>
      </c>
      <c r="W2783" s="55">
        <v>0</v>
      </c>
      <c r="X2783" s="55">
        <v>-177186.38</v>
      </c>
      <c r="Y2783" s="55">
        <v>0</v>
      </c>
      <c r="Z2783" s="61">
        <f t="shared" si="150"/>
        <v>-1.0147202000000001E-2</v>
      </c>
      <c r="AA2783" s="59" t="str">
        <f>HLOOKUP(F2783,'HY Financials'!$4:$4,1,0)</f>
        <v>HLCASH</v>
      </c>
    </row>
    <row r="2784" spans="1:27">
      <c r="A2784" s="60">
        <f>IFERROR(VLOOKUP(J2784,'TB mapping'!A:D,4,0),0)</f>
        <v>0</v>
      </c>
      <c r="B2784" s="60">
        <f>IFERROR(VLOOKUP(J2784,'TB mapping'!A:C,3,0),0)</f>
        <v>6.4</v>
      </c>
      <c r="C2784" s="60" t="str">
        <f t="shared" si="148"/>
        <v>HLCASH0</v>
      </c>
      <c r="D2784" s="60" t="str">
        <f t="shared" si="149"/>
        <v>HLCASH6.4</v>
      </c>
      <c r="E2784" s="54" t="s">
        <v>790</v>
      </c>
      <c r="F2784" s="54" t="s">
        <v>1</v>
      </c>
      <c r="G2784" s="54" t="s">
        <v>219</v>
      </c>
      <c r="H2784" s="55">
        <v>550000</v>
      </c>
      <c r="I2784" s="54" t="s">
        <v>846</v>
      </c>
      <c r="J2784" s="392">
        <v>556653</v>
      </c>
      <c r="K2784" s="55">
        <v>0</v>
      </c>
      <c r="L2784" s="54" t="s">
        <v>2073</v>
      </c>
      <c r="M2784" s="54" t="s">
        <v>793</v>
      </c>
      <c r="N2784" s="55">
        <v>-311052</v>
      </c>
      <c r="O2784" s="55">
        <v>0</v>
      </c>
      <c r="P2784" s="55">
        <v>-331250.91000000003</v>
      </c>
      <c r="Q2784" s="55">
        <v>0</v>
      </c>
      <c r="R2784" s="55">
        <v>-642302.91</v>
      </c>
      <c r="S2784" s="55">
        <v>0</v>
      </c>
      <c r="T2784" s="55">
        <v>-311052</v>
      </c>
      <c r="U2784" s="55">
        <v>0</v>
      </c>
      <c r="V2784" s="55">
        <v>-331250.91000000003</v>
      </c>
      <c r="W2784" s="55">
        <v>0</v>
      </c>
      <c r="X2784" s="55">
        <v>-642302.91</v>
      </c>
      <c r="Y2784" s="55">
        <v>0</v>
      </c>
      <c r="Z2784" s="61">
        <f t="shared" si="150"/>
        <v>-3.3125091000000002E-2</v>
      </c>
      <c r="AA2784" s="59" t="str">
        <f>HLOOKUP(F2784,'HY Financials'!$4:$4,1,0)</f>
        <v>HLCASH</v>
      </c>
    </row>
    <row r="2785" spans="1:27">
      <c r="A2785" s="60">
        <f>IFERROR(VLOOKUP(J2785,'TB mapping'!A:D,4,0),0)</f>
        <v>6.2</v>
      </c>
      <c r="B2785" s="60">
        <f>IFERROR(VLOOKUP(J2785,'TB mapping'!A:C,3,0),0)</f>
        <v>6.4</v>
      </c>
      <c r="C2785" s="60" t="str">
        <f t="shared" si="148"/>
        <v>HLCASH6.2</v>
      </c>
      <c r="D2785" s="60" t="str">
        <f t="shared" si="149"/>
        <v>HLCASH6.4</v>
      </c>
      <c r="E2785" s="54" t="s">
        <v>790</v>
      </c>
      <c r="F2785" s="54" t="s">
        <v>1</v>
      </c>
      <c r="G2785" s="54" t="s">
        <v>219</v>
      </c>
      <c r="H2785" s="55">
        <v>555100</v>
      </c>
      <c r="I2785" s="54" t="s">
        <v>863</v>
      </c>
      <c r="J2785" s="392">
        <v>555100</v>
      </c>
      <c r="K2785" s="55">
        <v>0</v>
      </c>
      <c r="L2785" s="54" t="s">
        <v>864</v>
      </c>
      <c r="M2785" s="54" t="s">
        <v>793</v>
      </c>
      <c r="N2785" s="55">
        <v>-9001313.9900000002</v>
      </c>
      <c r="O2785" s="55">
        <v>0</v>
      </c>
      <c r="P2785" s="55">
        <v>-13711073.4</v>
      </c>
      <c r="Q2785" s="55">
        <v>0</v>
      </c>
      <c r="R2785" s="55">
        <v>-22712387.390000001</v>
      </c>
      <c r="S2785" s="55">
        <v>0</v>
      </c>
      <c r="T2785" s="55">
        <v>-9001313.9900000002</v>
      </c>
      <c r="U2785" s="55">
        <v>0</v>
      </c>
      <c r="V2785" s="55">
        <v>-13711073.4</v>
      </c>
      <c r="W2785" s="55">
        <v>0</v>
      </c>
      <c r="X2785" s="55">
        <v>-22712387.390000001</v>
      </c>
      <c r="Y2785" s="55">
        <v>0</v>
      </c>
      <c r="Z2785" s="61">
        <f t="shared" si="150"/>
        <v>-1.37110734</v>
      </c>
      <c r="AA2785" s="59" t="str">
        <f>HLOOKUP(F2785,'HY Financials'!$4:$4,1,0)</f>
        <v>HLCASH</v>
      </c>
    </row>
    <row r="2786" spans="1:27">
      <c r="A2786" s="60">
        <f>IFERROR(VLOOKUP(J2786,'TB mapping'!A:D,4,0),0)</f>
        <v>6.2</v>
      </c>
      <c r="B2786" s="60">
        <f>IFERROR(VLOOKUP(J2786,'TB mapping'!A:C,3,0),0)</f>
        <v>6.4</v>
      </c>
      <c r="C2786" s="60" t="str">
        <f t="shared" si="148"/>
        <v>HLCASH6.2</v>
      </c>
      <c r="D2786" s="60" t="str">
        <f t="shared" si="149"/>
        <v>HLCASH6.4</v>
      </c>
      <c r="E2786" s="54" t="s">
        <v>790</v>
      </c>
      <c r="F2786" s="54" t="s">
        <v>1</v>
      </c>
      <c r="G2786" s="54" t="s">
        <v>219</v>
      </c>
      <c r="H2786" s="55">
        <v>555100</v>
      </c>
      <c r="I2786" s="54" t="s">
        <v>863</v>
      </c>
      <c r="J2786" s="392">
        <v>555329</v>
      </c>
      <c r="K2786" s="55">
        <v>0</v>
      </c>
      <c r="L2786" s="54" t="s">
        <v>1491</v>
      </c>
      <c r="M2786" s="54" t="s">
        <v>793</v>
      </c>
      <c r="N2786" s="55">
        <v>0</v>
      </c>
      <c r="O2786" s="55">
        <v>208446.06</v>
      </c>
      <c r="P2786" s="55">
        <v>0</v>
      </c>
      <c r="Q2786" s="55">
        <v>434548.37</v>
      </c>
      <c r="R2786" s="55">
        <v>0</v>
      </c>
      <c r="S2786" s="55">
        <v>642994.43000000005</v>
      </c>
      <c r="T2786" s="55">
        <v>0</v>
      </c>
      <c r="U2786" s="55">
        <v>208446.06</v>
      </c>
      <c r="V2786" s="55">
        <v>0</v>
      </c>
      <c r="W2786" s="55">
        <v>434548.37</v>
      </c>
      <c r="X2786" s="55">
        <v>0</v>
      </c>
      <c r="Y2786" s="55">
        <v>642994.43000000005</v>
      </c>
      <c r="Z2786" s="61">
        <f t="shared" si="150"/>
        <v>4.3454836999999996E-2</v>
      </c>
      <c r="AA2786" s="59" t="str">
        <f>HLOOKUP(F2786,'HY Financials'!$4:$4,1,0)</f>
        <v>HLCASH</v>
      </c>
    </row>
    <row r="2787" spans="1:27">
      <c r="A2787" s="60">
        <f>IFERROR(VLOOKUP(J2787,'TB mapping'!A:D,4,0),0)</f>
        <v>6.2</v>
      </c>
      <c r="B2787" s="60">
        <f>IFERROR(VLOOKUP(J2787,'TB mapping'!A:C,3,0),0)</f>
        <v>6.4</v>
      </c>
      <c r="C2787" s="60" t="str">
        <f t="shared" si="148"/>
        <v>HLCASH6.2</v>
      </c>
      <c r="D2787" s="60" t="str">
        <f t="shared" si="149"/>
        <v>HLCASH6.4</v>
      </c>
      <c r="E2787" s="54" t="s">
        <v>790</v>
      </c>
      <c r="F2787" s="54" t="s">
        <v>1</v>
      </c>
      <c r="G2787" s="54" t="s">
        <v>219</v>
      </c>
      <c r="H2787" s="55">
        <v>555100</v>
      </c>
      <c r="I2787" s="54" t="s">
        <v>863</v>
      </c>
      <c r="J2787" s="392">
        <v>555526</v>
      </c>
      <c r="K2787" s="55">
        <v>0</v>
      </c>
      <c r="L2787" s="54" t="s">
        <v>1492</v>
      </c>
      <c r="M2787" s="54" t="s">
        <v>793</v>
      </c>
      <c r="N2787" s="55">
        <v>-841270.93</v>
      </c>
      <c r="O2787" s="55">
        <v>0</v>
      </c>
      <c r="P2787" s="55">
        <v>-1127466.81</v>
      </c>
      <c r="Q2787" s="55">
        <v>0</v>
      </c>
      <c r="R2787" s="55">
        <v>-1968737.74</v>
      </c>
      <c r="S2787" s="55">
        <v>0</v>
      </c>
      <c r="T2787" s="55">
        <v>-841270.93</v>
      </c>
      <c r="U2787" s="55">
        <v>0</v>
      </c>
      <c r="V2787" s="55">
        <v>-1127466.81</v>
      </c>
      <c r="W2787" s="55">
        <v>0</v>
      </c>
      <c r="X2787" s="55">
        <v>-1968737.74</v>
      </c>
      <c r="Y2787" s="55">
        <v>0</v>
      </c>
      <c r="Z2787" s="61">
        <f t="shared" si="150"/>
        <v>-0.112746681</v>
      </c>
      <c r="AA2787" s="59" t="str">
        <f>HLOOKUP(F2787,'HY Financials'!$4:$4,1,0)</f>
        <v>HLCASH</v>
      </c>
    </row>
    <row r="2788" spans="1:27">
      <c r="A2788" s="60">
        <f>IFERROR(VLOOKUP(J2788,'TB mapping'!A:D,4,0),0)</f>
        <v>0</v>
      </c>
      <c r="B2788" s="60" t="str">
        <f>IFERROR(VLOOKUP(J2788,'TB mapping'!A:C,3,0),0)</f>
        <v>ignore</v>
      </c>
      <c r="C2788" s="60" t="str">
        <f t="shared" si="148"/>
        <v>HLCASH0</v>
      </c>
      <c r="D2788" s="60" t="str">
        <f t="shared" si="149"/>
        <v>HLCASHignore</v>
      </c>
      <c r="E2788" s="54" t="s">
        <v>790</v>
      </c>
      <c r="F2788" s="54" t="s">
        <v>1</v>
      </c>
      <c r="G2788" s="54" t="s">
        <v>219</v>
      </c>
      <c r="H2788" s="55">
        <v>555300</v>
      </c>
      <c r="I2788" s="54" t="s">
        <v>951</v>
      </c>
      <c r="J2788" s="55">
        <v>553301</v>
      </c>
      <c r="K2788" s="55">
        <v>0</v>
      </c>
      <c r="L2788" s="54" t="s">
        <v>952</v>
      </c>
      <c r="M2788" s="54" t="s">
        <v>793</v>
      </c>
      <c r="N2788" s="55">
        <v>-857049.35</v>
      </c>
      <c r="O2788" s="55">
        <v>0</v>
      </c>
      <c r="P2788" s="55">
        <v>-1039515.5</v>
      </c>
      <c r="Q2788" s="55">
        <v>0</v>
      </c>
      <c r="R2788" s="55">
        <v>-1896564.85</v>
      </c>
      <c r="S2788" s="55">
        <v>0</v>
      </c>
      <c r="T2788" s="55">
        <v>-857049.35</v>
      </c>
      <c r="U2788" s="55">
        <v>0</v>
      </c>
      <c r="V2788" s="55">
        <v>-1039515.5</v>
      </c>
      <c r="W2788" s="55">
        <v>0</v>
      </c>
      <c r="X2788" s="55">
        <v>-1896564.85</v>
      </c>
      <c r="Y2788" s="55">
        <v>0</v>
      </c>
      <c r="Z2788" s="61">
        <f t="shared" si="150"/>
        <v>-0.10395155</v>
      </c>
      <c r="AA2788" s="59" t="str">
        <f>HLOOKUP(F2788,'HY Financials'!$4:$4,1,0)</f>
        <v>HLCASH</v>
      </c>
    </row>
    <row r="2789" spans="1:27">
      <c r="A2789" s="60">
        <f>IFERROR(VLOOKUP(J2789,'TB mapping'!A:D,4,0),0)</f>
        <v>0</v>
      </c>
      <c r="B2789" s="60" t="str">
        <f>IFERROR(VLOOKUP(J2789,'TB mapping'!A:C,3,0),0)</f>
        <v>ignore</v>
      </c>
      <c r="C2789" s="60" t="str">
        <f t="shared" si="148"/>
        <v>HLCASH0</v>
      </c>
      <c r="D2789" s="60" t="str">
        <f t="shared" si="149"/>
        <v>HLCASHignore</v>
      </c>
      <c r="E2789" s="54" t="s">
        <v>790</v>
      </c>
      <c r="F2789" s="54" t="s">
        <v>1</v>
      </c>
      <c r="G2789" s="54" t="s">
        <v>219</v>
      </c>
      <c r="H2789" s="55">
        <v>555300</v>
      </c>
      <c r="I2789" s="54" t="s">
        <v>951</v>
      </c>
      <c r="J2789" s="55">
        <v>553303</v>
      </c>
      <c r="K2789" s="55">
        <v>0</v>
      </c>
      <c r="L2789" s="54" t="s">
        <v>1052</v>
      </c>
      <c r="M2789" s="54" t="s">
        <v>793</v>
      </c>
      <c r="N2789" s="55">
        <v>-63232.15</v>
      </c>
      <c r="O2789" s="55">
        <v>0</v>
      </c>
      <c r="P2789" s="55">
        <v>-69307.09</v>
      </c>
      <c r="Q2789" s="55">
        <v>0</v>
      </c>
      <c r="R2789" s="55">
        <v>-132539.24</v>
      </c>
      <c r="S2789" s="55">
        <v>0</v>
      </c>
      <c r="T2789" s="55">
        <v>-63232.15</v>
      </c>
      <c r="U2789" s="55">
        <v>0</v>
      </c>
      <c r="V2789" s="55">
        <v>-69307.09</v>
      </c>
      <c r="W2789" s="55">
        <v>0</v>
      </c>
      <c r="X2789" s="55">
        <v>-132539.24</v>
      </c>
      <c r="Y2789" s="55">
        <v>0</v>
      </c>
      <c r="Z2789" s="61">
        <f t="shared" si="150"/>
        <v>-6.9307089999999993E-3</v>
      </c>
      <c r="AA2789" s="59" t="str">
        <f>HLOOKUP(F2789,'HY Financials'!$4:$4,1,0)</f>
        <v>HLCASH</v>
      </c>
    </row>
    <row r="2790" spans="1:27">
      <c r="A2790" s="60">
        <f>IFERROR(VLOOKUP(J2790,'TB mapping'!A:D,4,0),0)</f>
        <v>0</v>
      </c>
      <c r="B2790" s="60" t="str">
        <f>IFERROR(VLOOKUP(J2790,'TB mapping'!A:C,3,0),0)</f>
        <v>ignore</v>
      </c>
      <c r="C2790" s="60" t="str">
        <f t="shared" si="148"/>
        <v>HLCASH0</v>
      </c>
      <c r="D2790" s="60" t="str">
        <f t="shared" si="149"/>
        <v>HLCASHignore</v>
      </c>
      <c r="E2790" s="54" t="s">
        <v>790</v>
      </c>
      <c r="F2790" s="54" t="s">
        <v>1</v>
      </c>
      <c r="G2790" s="54" t="s">
        <v>219</v>
      </c>
      <c r="H2790" s="55">
        <v>555300</v>
      </c>
      <c r="I2790" s="54" t="s">
        <v>951</v>
      </c>
      <c r="J2790" s="55">
        <v>553304</v>
      </c>
      <c r="K2790" s="55">
        <v>0</v>
      </c>
      <c r="L2790" s="54" t="s">
        <v>1053</v>
      </c>
      <c r="M2790" s="54" t="s">
        <v>793</v>
      </c>
      <c r="N2790" s="55">
        <v>-514451.36</v>
      </c>
      <c r="O2790" s="55">
        <v>0</v>
      </c>
      <c r="P2790" s="55">
        <v>-527035.29</v>
      </c>
      <c r="Q2790" s="55">
        <v>0</v>
      </c>
      <c r="R2790" s="55">
        <v>-1041486.65</v>
      </c>
      <c r="S2790" s="55">
        <v>0</v>
      </c>
      <c r="T2790" s="55">
        <v>-514451.36</v>
      </c>
      <c r="U2790" s="55">
        <v>0</v>
      </c>
      <c r="V2790" s="55">
        <v>-527035.29</v>
      </c>
      <c r="W2790" s="55">
        <v>0</v>
      </c>
      <c r="X2790" s="55">
        <v>-1041486.65</v>
      </c>
      <c r="Y2790" s="55">
        <v>0</v>
      </c>
      <c r="Z2790" s="61">
        <f t="shared" si="150"/>
        <v>-5.2703529000000006E-2</v>
      </c>
      <c r="AA2790" s="59" t="str">
        <f>HLOOKUP(F2790,'HY Financials'!$4:$4,1,0)</f>
        <v>HLCASH</v>
      </c>
    </row>
    <row r="2791" spans="1:27">
      <c r="A2791" s="60">
        <f>IFERROR(VLOOKUP(J2791,'TB mapping'!A:D,4,0),0)</f>
        <v>0</v>
      </c>
      <c r="B2791" s="60" t="str">
        <f>IFERROR(VLOOKUP(J2791,'TB mapping'!A:C,3,0),0)</f>
        <v>ignore</v>
      </c>
      <c r="C2791" s="60" t="str">
        <f t="shared" si="148"/>
        <v>HLCASH0</v>
      </c>
      <c r="D2791" s="60" t="str">
        <f t="shared" si="149"/>
        <v>HLCASHignore</v>
      </c>
      <c r="E2791" s="54" t="s">
        <v>790</v>
      </c>
      <c r="F2791" s="54" t="s">
        <v>1</v>
      </c>
      <c r="G2791" s="54" t="s">
        <v>219</v>
      </c>
      <c r="H2791" s="55">
        <v>555300</v>
      </c>
      <c r="I2791" s="54" t="s">
        <v>951</v>
      </c>
      <c r="J2791" s="55">
        <v>554348</v>
      </c>
      <c r="K2791" s="55">
        <v>0</v>
      </c>
      <c r="L2791" s="54" t="s">
        <v>1007</v>
      </c>
      <c r="M2791" s="54" t="s">
        <v>793</v>
      </c>
      <c r="N2791" s="55">
        <v>-26528.79</v>
      </c>
      <c r="O2791" s="55">
        <v>0</v>
      </c>
      <c r="P2791" s="55">
        <v>-26340.07</v>
      </c>
      <c r="Q2791" s="55">
        <v>0</v>
      </c>
      <c r="R2791" s="55">
        <v>-52868.86</v>
      </c>
      <c r="S2791" s="55">
        <v>0</v>
      </c>
      <c r="T2791" s="55">
        <v>-26528.79</v>
      </c>
      <c r="U2791" s="55">
        <v>0</v>
      </c>
      <c r="V2791" s="55">
        <v>-26340.07</v>
      </c>
      <c r="W2791" s="55">
        <v>0</v>
      </c>
      <c r="X2791" s="55">
        <v>-52868.86</v>
      </c>
      <c r="Y2791" s="55">
        <v>0</v>
      </c>
      <c r="Z2791" s="61">
        <f t="shared" si="150"/>
        <v>-2.6340069999999998E-3</v>
      </c>
      <c r="AA2791" s="59" t="str">
        <f>HLOOKUP(F2791,'HY Financials'!$4:$4,1,0)</f>
        <v>HLCASH</v>
      </c>
    </row>
    <row r="2792" spans="1:27">
      <c r="A2792" s="60">
        <f>IFERROR(VLOOKUP(J2792,'TB mapping'!A:D,4,0),0)</f>
        <v>0</v>
      </c>
      <c r="B2792" s="60" t="str">
        <f>IFERROR(VLOOKUP(J2792,'TB mapping'!A:C,3,0),0)</f>
        <v>ignore</v>
      </c>
      <c r="C2792" s="60" t="str">
        <f t="shared" si="148"/>
        <v>HLCASH0</v>
      </c>
      <c r="D2792" s="60" t="str">
        <f t="shared" si="149"/>
        <v>HLCASHignore</v>
      </c>
      <c r="E2792" s="54" t="s">
        <v>790</v>
      </c>
      <c r="F2792" s="54" t="s">
        <v>1</v>
      </c>
      <c r="G2792" s="54" t="s">
        <v>219</v>
      </c>
      <c r="H2792" s="55">
        <v>555300</v>
      </c>
      <c r="I2792" s="54" t="s">
        <v>951</v>
      </c>
      <c r="J2792" s="55">
        <v>554366</v>
      </c>
      <c r="K2792" s="55">
        <v>0</v>
      </c>
      <c r="L2792" s="54" t="s">
        <v>1054</v>
      </c>
      <c r="M2792" s="54" t="s">
        <v>793</v>
      </c>
      <c r="N2792" s="55">
        <v>-833934.21</v>
      </c>
      <c r="O2792" s="55">
        <v>0</v>
      </c>
      <c r="P2792" s="55">
        <v>-3027642.61</v>
      </c>
      <c r="Q2792" s="55">
        <v>0</v>
      </c>
      <c r="R2792" s="55">
        <v>-3861576.82</v>
      </c>
      <c r="S2792" s="55">
        <v>0</v>
      </c>
      <c r="T2792" s="55">
        <v>-833934.21</v>
      </c>
      <c r="U2792" s="55">
        <v>0</v>
      </c>
      <c r="V2792" s="55">
        <v>-3027642.61</v>
      </c>
      <c r="W2792" s="55">
        <v>0</v>
      </c>
      <c r="X2792" s="55">
        <v>-3861576.82</v>
      </c>
      <c r="Y2792" s="55">
        <v>0</v>
      </c>
      <c r="Z2792" s="61">
        <f t="shared" si="150"/>
        <v>-0.30276426099999998</v>
      </c>
      <c r="AA2792" s="59" t="str">
        <f>HLOOKUP(F2792,'HY Financials'!$4:$4,1,0)</f>
        <v>HLCASH</v>
      </c>
    </row>
    <row r="2793" spans="1:27">
      <c r="A2793" s="60">
        <f>IFERROR(VLOOKUP(J2793,'TB mapping'!A:D,4,0),0)</f>
        <v>0</v>
      </c>
      <c r="B2793" s="60" t="str">
        <f>IFERROR(VLOOKUP(J2793,'TB mapping'!A:C,3,0),0)</f>
        <v>ignore</v>
      </c>
      <c r="C2793" s="60" t="str">
        <f t="shared" si="148"/>
        <v>HLCASH0</v>
      </c>
      <c r="D2793" s="60" t="str">
        <f t="shared" si="149"/>
        <v>HLCASHignore</v>
      </c>
      <c r="E2793" s="54" t="s">
        <v>790</v>
      </c>
      <c r="F2793" s="54" t="s">
        <v>1</v>
      </c>
      <c r="G2793" s="54" t="s">
        <v>219</v>
      </c>
      <c r="H2793" s="55">
        <v>555300</v>
      </c>
      <c r="I2793" s="54" t="s">
        <v>951</v>
      </c>
      <c r="J2793" s="55">
        <v>554368</v>
      </c>
      <c r="K2793" s="55">
        <v>0</v>
      </c>
      <c r="L2793" s="54" t="s">
        <v>1033</v>
      </c>
      <c r="M2793" s="54" t="s">
        <v>793</v>
      </c>
      <c r="N2793" s="55">
        <v>-13196.18</v>
      </c>
      <c r="O2793" s="55">
        <v>0</v>
      </c>
      <c r="P2793" s="55">
        <v>0</v>
      </c>
      <c r="Q2793" s="55">
        <v>0</v>
      </c>
      <c r="R2793" s="55">
        <v>-13196.18</v>
      </c>
      <c r="S2793" s="55">
        <v>0</v>
      </c>
      <c r="T2793" s="55">
        <v>-13196.18</v>
      </c>
      <c r="U2793" s="55">
        <v>0</v>
      </c>
      <c r="V2793" s="55">
        <v>0</v>
      </c>
      <c r="W2793" s="55">
        <v>0</v>
      </c>
      <c r="X2793" s="55">
        <v>-13196.18</v>
      </c>
      <c r="Y2793" s="55">
        <v>0</v>
      </c>
      <c r="Z2793" s="61">
        <f t="shared" si="150"/>
        <v>0</v>
      </c>
      <c r="AA2793" s="59" t="str">
        <f>HLOOKUP(F2793,'HY Financials'!$4:$4,1,0)</f>
        <v>HLCASH</v>
      </c>
    </row>
    <row r="2794" spans="1:27">
      <c r="A2794" s="60">
        <f>IFERROR(VLOOKUP(J2794,'TB mapping'!A:D,4,0),0)</f>
        <v>0</v>
      </c>
      <c r="B2794" s="60" t="str">
        <f>IFERROR(VLOOKUP(J2794,'TB mapping'!A:C,3,0),0)</f>
        <v>ignore</v>
      </c>
      <c r="C2794" s="60" t="str">
        <f t="shared" si="148"/>
        <v>HLCASH0</v>
      </c>
      <c r="D2794" s="60" t="str">
        <f t="shared" si="149"/>
        <v>HLCASHignore</v>
      </c>
      <c r="E2794" s="54" t="s">
        <v>790</v>
      </c>
      <c r="F2794" s="54" t="s">
        <v>1</v>
      </c>
      <c r="G2794" s="54" t="s">
        <v>219</v>
      </c>
      <c r="H2794" s="55">
        <v>555300</v>
      </c>
      <c r="I2794" s="54" t="s">
        <v>951</v>
      </c>
      <c r="J2794" s="55">
        <v>554373</v>
      </c>
      <c r="K2794" s="55">
        <v>0</v>
      </c>
      <c r="L2794" s="54" t="s">
        <v>1055</v>
      </c>
      <c r="M2794" s="54" t="s">
        <v>793</v>
      </c>
      <c r="N2794" s="55">
        <v>-14256637.130000001</v>
      </c>
      <c r="O2794" s="55">
        <v>0</v>
      </c>
      <c r="P2794" s="55">
        <v>-13478786.609999999</v>
      </c>
      <c r="Q2794" s="55">
        <v>0</v>
      </c>
      <c r="R2794" s="55">
        <v>-27735423.739999998</v>
      </c>
      <c r="S2794" s="55">
        <v>0</v>
      </c>
      <c r="T2794" s="55">
        <v>-14256637.130000001</v>
      </c>
      <c r="U2794" s="55">
        <v>0</v>
      </c>
      <c r="V2794" s="55">
        <v>-13478786.609999999</v>
      </c>
      <c r="W2794" s="55">
        <v>0</v>
      </c>
      <c r="X2794" s="55">
        <v>-27735423.739999998</v>
      </c>
      <c r="Y2794" s="55">
        <v>0</v>
      </c>
      <c r="Z2794" s="61">
        <f t="shared" si="150"/>
        <v>-1.347878661</v>
      </c>
      <c r="AA2794" s="59" t="str">
        <f>HLOOKUP(F2794,'HY Financials'!$4:$4,1,0)</f>
        <v>HLCASH</v>
      </c>
    </row>
    <row r="2795" spans="1:27">
      <c r="A2795" s="60">
        <f>IFERROR(VLOOKUP(J2795,'TB mapping'!A:D,4,0),0)</f>
        <v>0</v>
      </c>
      <c r="B2795" s="60" t="str">
        <f>IFERROR(VLOOKUP(J2795,'TB mapping'!A:C,3,0),0)</f>
        <v>ignore</v>
      </c>
      <c r="C2795" s="60" t="str">
        <f t="shared" si="148"/>
        <v>HLCASH0</v>
      </c>
      <c r="D2795" s="60" t="str">
        <f t="shared" si="149"/>
        <v>HLCASHignore</v>
      </c>
      <c r="E2795" s="54" t="s">
        <v>790</v>
      </c>
      <c r="F2795" s="54" t="s">
        <v>1</v>
      </c>
      <c r="G2795" s="54" t="s">
        <v>219</v>
      </c>
      <c r="H2795" s="55">
        <v>555300</v>
      </c>
      <c r="I2795" s="54" t="s">
        <v>951</v>
      </c>
      <c r="J2795" s="55">
        <v>554374</v>
      </c>
      <c r="K2795" s="55">
        <v>0</v>
      </c>
      <c r="L2795" s="54" t="s">
        <v>1034</v>
      </c>
      <c r="M2795" s="54" t="s">
        <v>793</v>
      </c>
      <c r="N2795" s="55">
        <v>-1982072.83</v>
      </c>
      <c r="O2795" s="55">
        <v>0</v>
      </c>
      <c r="P2795" s="55">
        <v>-1701855.37</v>
      </c>
      <c r="Q2795" s="55">
        <v>0</v>
      </c>
      <c r="R2795" s="55">
        <v>-3683928.2</v>
      </c>
      <c r="S2795" s="55">
        <v>0</v>
      </c>
      <c r="T2795" s="55">
        <v>-1982072.83</v>
      </c>
      <c r="U2795" s="55">
        <v>0</v>
      </c>
      <c r="V2795" s="55">
        <v>-1701855.37</v>
      </c>
      <c r="W2795" s="55">
        <v>0</v>
      </c>
      <c r="X2795" s="55">
        <v>-3683928.2</v>
      </c>
      <c r="Y2795" s="55">
        <v>0</v>
      </c>
      <c r="Z2795" s="61">
        <f t="shared" si="150"/>
        <v>-0.170185537</v>
      </c>
      <c r="AA2795" s="59" t="str">
        <f>HLOOKUP(F2795,'HY Financials'!$4:$4,1,0)</f>
        <v>HLCASH</v>
      </c>
    </row>
    <row r="2796" spans="1:27">
      <c r="A2796" s="60">
        <f>IFERROR(VLOOKUP(J2796,'TB mapping'!A:D,4,0),0)</f>
        <v>0</v>
      </c>
      <c r="B2796" s="60">
        <f>IFERROR(VLOOKUP(J2796,'TB mapping'!A:C,3,0),0)</f>
        <v>0</v>
      </c>
      <c r="C2796" s="60" t="str">
        <f t="shared" si="148"/>
        <v>HOAPDF0</v>
      </c>
      <c r="D2796" s="60" t="str">
        <f t="shared" si="149"/>
        <v>HOAPDF0</v>
      </c>
      <c r="E2796" s="54" t="s">
        <v>790</v>
      </c>
      <c r="F2796" s="54" t="s">
        <v>22</v>
      </c>
      <c r="G2796" s="54" t="s">
        <v>670</v>
      </c>
      <c r="H2796" s="55">
        <v>102000</v>
      </c>
      <c r="I2796" s="54" t="s">
        <v>791</v>
      </c>
      <c r="J2796" s="55">
        <v>102230</v>
      </c>
      <c r="K2796" s="55">
        <v>0</v>
      </c>
      <c r="L2796" s="54" t="s">
        <v>1803</v>
      </c>
      <c r="M2796" s="54" t="s">
        <v>793</v>
      </c>
      <c r="N2796" s="55">
        <v>-1659215.09</v>
      </c>
      <c r="O2796" s="55">
        <v>0</v>
      </c>
      <c r="P2796" s="55">
        <v>0</v>
      </c>
      <c r="Q2796" s="55">
        <v>1659215.09</v>
      </c>
      <c r="R2796" s="55">
        <v>0</v>
      </c>
      <c r="S2796" s="55">
        <v>0</v>
      </c>
      <c r="T2796" s="55">
        <v>-1659215.09</v>
      </c>
      <c r="U2796" s="55">
        <v>0</v>
      </c>
      <c r="V2796" s="55">
        <v>0</v>
      </c>
      <c r="W2796" s="55">
        <v>1659215.09</v>
      </c>
      <c r="X2796" s="55">
        <v>0</v>
      </c>
      <c r="Y2796" s="55">
        <v>0</v>
      </c>
      <c r="Z2796" s="61">
        <f t="shared" si="150"/>
        <v>0.16592150899999999</v>
      </c>
      <c r="AA2796" s="59" t="str">
        <f>HLOOKUP(F2796,'HY Financials'!$4:$4,1,0)</f>
        <v>HOAPDF</v>
      </c>
    </row>
    <row r="2797" spans="1:27">
      <c r="A2797" s="60" t="str">
        <f>IFERROR(VLOOKUP(J2797,'TB mapping'!A:D,4,0),0)</f>
        <v>Ignore</v>
      </c>
      <c r="B2797" s="60" t="str">
        <f>IFERROR(VLOOKUP(J2797,'TB mapping'!A:C,3,0),0)</f>
        <v>Ignore</v>
      </c>
      <c r="C2797" s="60" t="str">
        <f t="shared" si="148"/>
        <v>HOAPDFIgnore</v>
      </c>
      <c r="D2797" s="60" t="str">
        <f t="shared" si="149"/>
        <v>HOAPDFIgnore</v>
      </c>
      <c r="E2797" s="54" t="s">
        <v>790</v>
      </c>
      <c r="F2797" s="54" t="s">
        <v>22</v>
      </c>
      <c r="G2797" s="54" t="s">
        <v>670</v>
      </c>
      <c r="H2797" s="55">
        <v>105000</v>
      </c>
      <c r="I2797" s="54" t="s">
        <v>1165</v>
      </c>
      <c r="J2797" s="55">
        <v>106100</v>
      </c>
      <c r="K2797" s="55">
        <v>0</v>
      </c>
      <c r="L2797" s="54" t="s">
        <v>1166</v>
      </c>
      <c r="M2797" s="54" t="s">
        <v>793</v>
      </c>
      <c r="N2797" s="55">
        <v>-84809968.290000007</v>
      </c>
      <c r="O2797" s="55">
        <v>0</v>
      </c>
      <c r="P2797" s="55">
        <v>0</v>
      </c>
      <c r="Q2797" s="55">
        <v>1955349.91</v>
      </c>
      <c r="R2797" s="55">
        <v>-82854618.379999995</v>
      </c>
      <c r="S2797" s="55">
        <v>0</v>
      </c>
      <c r="T2797" s="55">
        <v>-84809968.290000007</v>
      </c>
      <c r="U2797" s="55">
        <v>0</v>
      </c>
      <c r="V2797" s="55">
        <v>0</v>
      </c>
      <c r="W2797" s="55">
        <v>1955349.91</v>
      </c>
      <c r="X2797" s="55">
        <v>-82854618.379999995</v>
      </c>
      <c r="Y2797" s="55">
        <v>0</v>
      </c>
      <c r="Z2797" s="61">
        <f t="shared" si="150"/>
        <v>0.19553499099999999</v>
      </c>
      <c r="AA2797" s="59" t="str">
        <f>HLOOKUP(F2797,'HY Financials'!$4:$4,1,0)</f>
        <v>HOAPDF</v>
      </c>
    </row>
    <row r="2798" spans="1:27">
      <c r="A2798" s="60" t="str">
        <f>IFERROR(VLOOKUP(J2798,'TB mapping'!A:D,4,0),0)</f>
        <v>Ignore</v>
      </c>
      <c r="B2798" s="60" t="str">
        <f>IFERROR(VLOOKUP(J2798,'TB mapping'!A:C,3,0),0)</f>
        <v>Ignore</v>
      </c>
      <c r="C2798" s="60" t="str">
        <f t="shared" si="148"/>
        <v>HOAPDFIgnore</v>
      </c>
      <c r="D2798" s="60" t="str">
        <f t="shared" si="149"/>
        <v>HOAPDFIgnore</v>
      </c>
      <c r="E2798" s="54" t="s">
        <v>790</v>
      </c>
      <c r="F2798" s="54" t="s">
        <v>22</v>
      </c>
      <c r="G2798" s="54" t="s">
        <v>670</v>
      </c>
      <c r="H2798" s="55">
        <v>110000</v>
      </c>
      <c r="I2798" s="54" t="s">
        <v>795</v>
      </c>
      <c r="J2798" s="55">
        <v>103122</v>
      </c>
      <c r="K2798" s="55">
        <v>0</v>
      </c>
      <c r="L2798" s="54" t="s">
        <v>1343</v>
      </c>
      <c r="M2798" s="54" t="s">
        <v>793</v>
      </c>
      <c r="N2798" s="55">
        <v>-150000</v>
      </c>
      <c r="O2798" s="55">
        <v>0</v>
      </c>
      <c r="P2798" s="55">
        <v>0</v>
      </c>
      <c r="Q2798" s="55">
        <v>150000</v>
      </c>
      <c r="R2798" s="55">
        <v>0</v>
      </c>
      <c r="S2798" s="55">
        <v>0</v>
      </c>
      <c r="T2798" s="55">
        <v>-150000</v>
      </c>
      <c r="U2798" s="55">
        <v>0</v>
      </c>
      <c r="V2798" s="55">
        <v>0</v>
      </c>
      <c r="W2798" s="55">
        <v>150000</v>
      </c>
      <c r="X2798" s="55">
        <v>0</v>
      </c>
      <c r="Y2798" s="55">
        <v>0</v>
      </c>
      <c r="Z2798" s="61">
        <f t="shared" si="150"/>
        <v>1.4999999999999999E-2</v>
      </c>
      <c r="AA2798" s="59" t="str">
        <f>HLOOKUP(F2798,'HY Financials'!$4:$4,1,0)</f>
        <v>HOAPDF</v>
      </c>
    </row>
    <row r="2799" spans="1:27">
      <c r="A2799" s="60">
        <f>IFERROR(VLOOKUP(J2799,'TB mapping'!A:D,4,0),0)</f>
        <v>0</v>
      </c>
      <c r="B2799" s="60">
        <f>IFERROR(VLOOKUP(J2799,'TB mapping'!A:C,3,0),0)</f>
        <v>0</v>
      </c>
      <c r="C2799" s="60" t="str">
        <f t="shared" si="148"/>
        <v>HOAPDF0</v>
      </c>
      <c r="D2799" s="60" t="str">
        <f t="shared" si="149"/>
        <v>HOAPDF0</v>
      </c>
      <c r="E2799" s="54" t="s">
        <v>790</v>
      </c>
      <c r="F2799" s="54" t="s">
        <v>22</v>
      </c>
      <c r="G2799" s="54" t="s">
        <v>670</v>
      </c>
      <c r="H2799" s="55">
        <v>110000</v>
      </c>
      <c r="I2799" s="54" t="s">
        <v>795</v>
      </c>
      <c r="J2799" s="55">
        <v>110114</v>
      </c>
      <c r="K2799" s="55">
        <v>0</v>
      </c>
      <c r="L2799" s="54" t="s">
        <v>2304</v>
      </c>
      <c r="M2799" s="54" t="s">
        <v>793</v>
      </c>
      <c r="N2799" s="55">
        <v>0</v>
      </c>
      <c r="O2799" s="55">
        <v>0</v>
      </c>
      <c r="P2799" s="55">
        <v>-100000</v>
      </c>
      <c r="Q2799" s="55">
        <v>0</v>
      </c>
      <c r="R2799" s="55">
        <v>-100000</v>
      </c>
      <c r="S2799" s="55">
        <v>0</v>
      </c>
      <c r="T2799" s="55">
        <v>0</v>
      </c>
      <c r="U2799" s="55">
        <v>0</v>
      </c>
      <c r="V2799" s="55">
        <v>-100000</v>
      </c>
      <c r="W2799" s="55">
        <v>0</v>
      </c>
      <c r="X2799" s="55">
        <v>-100000</v>
      </c>
      <c r="Y2799" s="55">
        <v>0</v>
      </c>
      <c r="Z2799" s="61">
        <f t="shared" si="150"/>
        <v>-0.01</v>
      </c>
      <c r="AA2799" s="59" t="str">
        <f>HLOOKUP(F2799,'HY Financials'!$4:$4,1,0)</f>
        <v>HOAPDF</v>
      </c>
    </row>
    <row r="2800" spans="1:27">
      <c r="A2800" s="60" t="str">
        <f>IFERROR(VLOOKUP(J2800,'TB mapping'!A:D,4,0),0)</f>
        <v>Ignore</v>
      </c>
      <c r="B2800" s="60" t="str">
        <f>IFERROR(VLOOKUP(J2800,'TB mapping'!A:C,3,0),0)</f>
        <v>Ignore</v>
      </c>
      <c r="C2800" s="60" t="str">
        <f t="shared" si="148"/>
        <v>HOAPDFIgnore</v>
      </c>
      <c r="D2800" s="60" t="str">
        <f t="shared" si="149"/>
        <v>HOAPDFIgnore</v>
      </c>
      <c r="E2800" s="54" t="s">
        <v>790</v>
      </c>
      <c r="F2800" s="54" t="s">
        <v>22</v>
      </c>
      <c r="G2800" s="54" t="s">
        <v>670</v>
      </c>
      <c r="H2800" s="55">
        <v>110000</v>
      </c>
      <c r="I2800" s="54" t="s">
        <v>795</v>
      </c>
      <c r="J2800" s="55">
        <v>110119</v>
      </c>
      <c r="K2800" s="55">
        <v>0</v>
      </c>
      <c r="L2800" s="54" t="s">
        <v>796</v>
      </c>
      <c r="M2800" s="54" t="s">
        <v>793</v>
      </c>
      <c r="N2800" s="55">
        <v>-9864</v>
      </c>
      <c r="O2800" s="55">
        <v>0</v>
      </c>
      <c r="P2800" s="55">
        <v>0</v>
      </c>
      <c r="Q2800" s="55">
        <v>9864</v>
      </c>
      <c r="R2800" s="55">
        <v>0</v>
      </c>
      <c r="S2800" s="55">
        <v>0</v>
      </c>
      <c r="T2800" s="55">
        <v>-9864</v>
      </c>
      <c r="U2800" s="55">
        <v>0</v>
      </c>
      <c r="V2800" s="55">
        <v>0</v>
      </c>
      <c r="W2800" s="55">
        <v>9864</v>
      </c>
      <c r="X2800" s="55">
        <v>0</v>
      </c>
      <c r="Y2800" s="55">
        <v>0</v>
      </c>
      <c r="Z2800" s="61">
        <f t="shared" si="150"/>
        <v>9.8639999999999991E-4</v>
      </c>
      <c r="AA2800" s="59" t="str">
        <f>HLOOKUP(F2800,'HY Financials'!$4:$4,1,0)</f>
        <v>HOAPDF</v>
      </c>
    </row>
    <row r="2801" spans="1:27">
      <c r="A2801" s="60" t="str">
        <f>IFERROR(VLOOKUP(J2801,'TB mapping'!A:D,4,0),0)</f>
        <v>Ignore</v>
      </c>
      <c r="B2801" s="60" t="str">
        <f>IFERROR(VLOOKUP(J2801,'TB mapping'!A:C,3,0),0)</f>
        <v>Ignore</v>
      </c>
      <c r="C2801" s="60" t="str">
        <f t="shared" si="148"/>
        <v>HOAPDFIgnore</v>
      </c>
      <c r="D2801" s="60" t="str">
        <f t="shared" si="149"/>
        <v>HOAPDFIgnore</v>
      </c>
      <c r="E2801" s="54" t="s">
        <v>790</v>
      </c>
      <c r="F2801" s="54" t="s">
        <v>22</v>
      </c>
      <c r="G2801" s="54" t="s">
        <v>670</v>
      </c>
      <c r="H2801" s="55">
        <v>110000</v>
      </c>
      <c r="I2801" s="54" t="s">
        <v>795</v>
      </c>
      <c r="J2801" s="55">
        <v>110247</v>
      </c>
      <c r="K2801" s="55">
        <v>0</v>
      </c>
      <c r="L2801" s="54" t="s">
        <v>1344</v>
      </c>
      <c r="M2801" s="54" t="s">
        <v>793</v>
      </c>
      <c r="N2801" s="55">
        <v>-1690650.79</v>
      </c>
      <c r="O2801" s="55">
        <v>0</v>
      </c>
      <c r="P2801" s="55">
        <v>0</v>
      </c>
      <c r="Q2801" s="55">
        <v>221.66</v>
      </c>
      <c r="R2801" s="55">
        <v>-1690429.13</v>
      </c>
      <c r="S2801" s="55">
        <v>0</v>
      </c>
      <c r="T2801" s="55">
        <v>-1690650.79</v>
      </c>
      <c r="U2801" s="55">
        <v>0</v>
      </c>
      <c r="V2801" s="55">
        <v>0</v>
      </c>
      <c r="W2801" s="55">
        <v>221.66</v>
      </c>
      <c r="X2801" s="55">
        <v>-1690429.13</v>
      </c>
      <c r="Y2801" s="55">
        <v>0</v>
      </c>
      <c r="Z2801" s="61">
        <f t="shared" si="150"/>
        <v>2.2166000000000001E-5</v>
      </c>
      <c r="AA2801" s="59" t="str">
        <f>HLOOKUP(F2801,'HY Financials'!$4:$4,1,0)</f>
        <v>HOAPDF</v>
      </c>
    </row>
    <row r="2802" spans="1:27">
      <c r="A2802" s="60" t="str">
        <f>IFERROR(VLOOKUP(J2802,'TB mapping'!A:D,4,0),0)</f>
        <v>Ignore</v>
      </c>
      <c r="B2802" s="60" t="str">
        <f>IFERROR(VLOOKUP(J2802,'TB mapping'!A:C,3,0),0)</f>
        <v>Ignore</v>
      </c>
      <c r="C2802" s="60" t="str">
        <f t="shared" si="148"/>
        <v>HOAPDFIgnore</v>
      </c>
      <c r="D2802" s="60" t="str">
        <f t="shared" si="149"/>
        <v>HOAPDFIgnore</v>
      </c>
      <c r="E2802" s="54" t="s">
        <v>790</v>
      </c>
      <c r="F2802" s="54" t="s">
        <v>22</v>
      </c>
      <c r="G2802" s="54" t="s">
        <v>670</v>
      </c>
      <c r="H2802" s="55">
        <v>132000</v>
      </c>
      <c r="I2802" s="54" t="s">
        <v>797</v>
      </c>
      <c r="J2802" s="55">
        <v>132121</v>
      </c>
      <c r="K2802" s="55">
        <v>0</v>
      </c>
      <c r="L2802" s="54" t="s">
        <v>990</v>
      </c>
      <c r="M2802" s="54" t="s">
        <v>793</v>
      </c>
      <c r="N2802" s="55">
        <v>-13896</v>
      </c>
      <c r="O2802" s="55">
        <v>0</v>
      </c>
      <c r="P2802" s="55">
        <v>0</v>
      </c>
      <c r="Q2802" s="55">
        <v>12896</v>
      </c>
      <c r="R2802" s="55">
        <v>-1000</v>
      </c>
      <c r="S2802" s="55">
        <v>0</v>
      </c>
      <c r="T2802" s="55">
        <v>-13896</v>
      </c>
      <c r="U2802" s="55">
        <v>0</v>
      </c>
      <c r="V2802" s="55">
        <v>0</v>
      </c>
      <c r="W2802" s="55">
        <v>12896</v>
      </c>
      <c r="X2802" s="55">
        <v>-1000</v>
      </c>
      <c r="Y2802" s="55">
        <v>0</v>
      </c>
      <c r="Z2802" s="61">
        <f t="shared" si="150"/>
        <v>1.2895999999999999E-3</v>
      </c>
      <c r="AA2802" s="59" t="str">
        <f>HLOOKUP(F2802,'HY Financials'!$4:$4,1,0)</f>
        <v>HOAPDF</v>
      </c>
    </row>
    <row r="2803" spans="1:27">
      <c r="A2803" s="60" t="str">
        <f>IFERROR(VLOOKUP(J2803,'TB mapping'!A:D,4,0),0)</f>
        <v>Ignore</v>
      </c>
      <c r="B2803" s="60" t="str">
        <f>IFERROR(VLOOKUP(J2803,'TB mapping'!A:C,3,0),0)</f>
        <v>Ignore</v>
      </c>
      <c r="C2803" s="60" t="str">
        <f t="shared" si="148"/>
        <v>HOAPDFIgnore</v>
      </c>
      <c r="D2803" s="60" t="str">
        <f t="shared" si="149"/>
        <v>HOAPDFIgnore</v>
      </c>
      <c r="E2803" s="54" t="s">
        <v>790</v>
      </c>
      <c r="F2803" s="54" t="s">
        <v>22</v>
      </c>
      <c r="G2803" s="54" t="s">
        <v>670</v>
      </c>
      <c r="H2803" s="55">
        <v>132000</v>
      </c>
      <c r="I2803" s="54" t="s">
        <v>797</v>
      </c>
      <c r="J2803" s="55">
        <v>132124</v>
      </c>
      <c r="K2803" s="55">
        <v>0</v>
      </c>
      <c r="L2803" s="54" t="s">
        <v>884</v>
      </c>
      <c r="M2803" s="54" t="s">
        <v>793</v>
      </c>
      <c r="N2803" s="55">
        <v>-34820.44</v>
      </c>
      <c r="O2803" s="55">
        <v>0</v>
      </c>
      <c r="P2803" s="55">
        <v>0</v>
      </c>
      <c r="Q2803" s="55">
        <v>35820.410000000003</v>
      </c>
      <c r="R2803" s="55">
        <v>0</v>
      </c>
      <c r="S2803" s="55">
        <v>999.97</v>
      </c>
      <c r="T2803" s="55">
        <v>-34820.44</v>
      </c>
      <c r="U2803" s="55">
        <v>0</v>
      </c>
      <c r="V2803" s="55">
        <v>0</v>
      </c>
      <c r="W2803" s="55">
        <v>35820.410000000003</v>
      </c>
      <c r="X2803" s="55">
        <v>0</v>
      </c>
      <c r="Y2803" s="55">
        <v>999.97</v>
      </c>
      <c r="Z2803" s="61">
        <f t="shared" si="150"/>
        <v>3.5820410000000002E-3</v>
      </c>
      <c r="AA2803" s="59" t="str">
        <f>HLOOKUP(F2803,'HY Financials'!$4:$4,1,0)</f>
        <v>HOAPDF</v>
      </c>
    </row>
    <row r="2804" spans="1:27">
      <c r="A2804" s="60" t="str">
        <f>IFERROR(VLOOKUP(J2804,'TB mapping'!A:D,4,0),0)</f>
        <v>Ignore</v>
      </c>
      <c r="B2804" s="60" t="str">
        <f>IFERROR(VLOOKUP(J2804,'TB mapping'!A:C,3,0),0)</f>
        <v>Ignore</v>
      </c>
      <c r="C2804" s="60" t="str">
        <f t="shared" si="148"/>
        <v>HOAPDFIgnore</v>
      </c>
      <c r="D2804" s="60" t="str">
        <f t="shared" si="149"/>
        <v>HOAPDFIgnore</v>
      </c>
      <c r="E2804" s="54" t="s">
        <v>790</v>
      </c>
      <c r="F2804" s="54" t="s">
        <v>22</v>
      </c>
      <c r="G2804" s="54" t="s">
        <v>670</v>
      </c>
      <c r="H2804" s="55">
        <v>140000</v>
      </c>
      <c r="I2804" s="54" t="s">
        <v>799</v>
      </c>
      <c r="J2804" s="55">
        <v>140314</v>
      </c>
      <c r="K2804" s="55">
        <v>0</v>
      </c>
      <c r="L2804" s="54" t="s">
        <v>878</v>
      </c>
      <c r="M2804" s="54" t="s">
        <v>793</v>
      </c>
      <c r="N2804" s="55">
        <v>-666945.45000000007</v>
      </c>
      <c r="O2804" s="55">
        <v>0</v>
      </c>
      <c r="P2804" s="55">
        <v>0</v>
      </c>
      <c r="Q2804" s="55">
        <v>134612.74</v>
      </c>
      <c r="R2804" s="55">
        <v>-532332.71</v>
      </c>
      <c r="S2804" s="55">
        <v>0</v>
      </c>
      <c r="T2804" s="55">
        <v>-666945.45000000007</v>
      </c>
      <c r="U2804" s="55">
        <v>0</v>
      </c>
      <c r="V2804" s="55">
        <v>0</v>
      </c>
      <c r="W2804" s="55">
        <v>134612.74</v>
      </c>
      <c r="X2804" s="55">
        <v>-532332.71</v>
      </c>
      <c r="Y2804" s="55">
        <v>0</v>
      </c>
      <c r="Z2804" s="61">
        <f t="shared" si="150"/>
        <v>1.3461273999999999E-2</v>
      </c>
      <c r="AA2804" s="59" t="str">
        <f>HLOOKUP(F2804,'HY Financials'!$4:$4,1,0)</f>
        <v>HOAPDF</v>
      </c>
    </row>
    <row r="2805" spans="1:27">
      <c r="A2805" s="60" t="str">
        <f>IFERROR(VLOOKUP(J2805,'TB mapping'!A:D,4,0),0)</f>
        <v>Ignore</v>
      </c>
      <c r="B2805" s="60" t="str">
        <f>IFERROR(VLOOKUP(J2805,'TB mapping'!A:C,3,0),0)</f>
        <v>Ignore</v>
      </c>
      <c r="C2805" s="60" t="str">
        <f t="shared" si="148"/>
        <v>HOAPDFIgnore</v>
      </c>
      <c r="D2805" s="60" t="str">
        <f t="shared" si="149"/>
        <v>HOAPDFIgnore</v>
      </c>
      <c r="E2805" s="54" t="s">
        <v>790</v>
      </c>
      <c r="F2805" s="54" t="s">
        <v>22</v>
      </c>
      <c r="G2805" s="54" t="s">
        <v>670</v>
      </c>
      <c r="H2805" s="55">
        <v>140000</v>
      </c>
      <c r="I2805" s="54" t="s">
        <v>799</v>
      </c>
      <c r="J2805" s="55">
        <v>140500</v>
      </c>
      <c r="K2805" s="55">
        <v>0</v>
      </c>
      <c r="L2805" s="54" t="s">
        <v>800</v>
      </c>
      <c r="M2805" s="54" t="s">
        <v>793</v>
      </c>
      <c r="N2805" s="55">
        <v>-1000.3</v>
      </c>
      <c r="O2805" s="55">
        <v>0</v>
      </c>
      <c r="P2805" s="55">
        <v>-0.02</v>
      </c>
      <c r="Q2805" s="55">
        <v>0</v>
      </c>
      <c r="R2805" s="55">
        <v>-1000.32</v>
      </c>
      <c r="S2805" s="55">
        <v>0</v>
      </c>
      <c r="T2805" s="55">
        <v>-1000.3</v>
      </c>
      <c r="U2805" s="55">
        <v>0</v>
      </c>
      <c r="V2805" s="55">
        <v>-0.02</v>
      </c>
      <c r="W2805" s="55">
        <v>0</v>
      </c>
      <c r="X2805" s="55">
        <v>-1000.32</v>
      </c>
      <c r="Y2805" s="55">
        <v>0</v>
      </c>
      <c r="Z2805" s="61">
        <f t="shared" si="150"/>
        <v>-2.0000000000000001E-9</v>
      </c>
      <c r="AA2805" s="59" t="str">
        <f>HLOOKUP(F2805,'HY Financials'!$4:$4,1,0)</f>
        <v>HOAPDF</v>
      </c>
    </row>
    <row r="2806" spans="1:27">
      <c r="A2806" s="60" t="str">
        <f>IFERROR(VLOOKUP(J2806,'TB mapping'!A:D,4,0),0)</f>
        <v>Ignore</v>
      </c>
      <c r="B2806" s="60" t="str">
        <f>IFERROR(VLOOKUP(J2806,'TB mapping'!A:C,3,0),0)</f>
        <v>Ignore</v>
      </c>
      <c r="C2806" s="60" t="str">
        <f t="shared" si="148"/>
        <v>HOAPDFIgnore</v>
      </c>
      <c r="D2806" s="60" t="str">
        <f t="shared" si="149"/>
        <v>HOAPDFIgnore</v>
      </c>
      <c r="E2806" s="54" t="s">
        <v>790</v>
      </c>
      <c r="F2806" s="54" t="s">
        <v>22</v>
      </c>
      <c r="G2806" s="54" t="s">
        <v>670</v>
      </c>
      <c r="H2806" s="55">
        <v>140000</v>
      </c>
      <c r="I2806" s="54" t="s">
        <v>799</v>
      </c>
      <c r="J2806" s="55">
        <v>140500</v>
      </c>
      <c r="K2806" s="55">
        <v>0</v>
      </c>
      <c r="L2806" s="54" t="s">
        <v>800</v>
      </c>
      <c r="M2806" s="54" t="s">
        <v>1167</v>
      </c>
      <c r="N2806" s="55">
        <v>0</v>
      </c>
      <c r="O2806" s="55">
        <v>0.06</v>
      </c>
      <c r="P2806" s="55">
        <v>0</v>
      </c>
      <c r="Q2806" s="55">
        <v>0</v>
      </c>
      <c r="R2806" s="55">
        <v>0</v>
      </c>
      <c r="S2806" s="55">
        <v>0.06</v>
      </c>
      <c r="T2806" s="55">
        <v>0</v>
      </c>
      <c r="U2806" s="55">
        <v>4.46</v>
      </c>
      <c r="V2806" s="55">
        <v>0</v>
      </c>
      <c r="W2806" s="55">
        <v>0.09</v>
      </c>
      <c r="X2806" s="55">
        <v>0</v>
      </c>
      <c r="Y2806" s="55">
        <v>4.55</v>
      </c>
      <c r="Z2806" s="61">
        <f t="shared" si="150"/>
        <v>8.9999999999999995E-9</v>
      </c>
      <c r="AA2806" s="59" t="str">
        <f>HLOOKUP(F2806,'HY Financials'!$4:$4,1,0)</f>
        <v>HOAPDF</v>
      </c>
    </row>
    <row r="2807" spans="1:27">
      <c r="A2807" s="60" t="str">
        <f>IFERROR(VLOOKUP(J2807,'TB mapping'!A:D,4,0),0)</f>
        <v>Ignore</v>
      </c>
      <c r="B2807" s="60" t="str">
        <f>IFERROR(VLOOKUP(J2807,'TB mapping'!A:C,3,0),0)</f>
        <v>Ignore</v>
      </c>
      <c r="C2807" s="60" t="str">
        <f t="shared" si="148"/>
        <v>HOAPDFIgnore</v>
      </c>
      <c r="D2807" s="60" t="str">
        <f t="shared" si="149"/>
        <v>HOAPDFIgnore</v>
      </c>
      <c r="E2807" s="54" t="s">
        <v>790</v>
      </c>
      <c r="F2807" s="54" t="s">
        <v>22</v>
      </c>
      <c r="G2807" s="54" t="s">
        <v>670</v>
      </c>
      <c r="H2807" s="55">
        <v>140000</v>
      </c>
      <c r="I2807" s="54" t="s">
        <v>799</v>
      </c>
      <c r="J2807" s="55">
        <v>140504</v>
      </c>
      <c r="K2807" s="55">
        <v>0</v>
      </c>
      <c r="L2807" s="54" t="s">
        <v>801</v>
      </c>
      <c r="M2807" s="54" t="s">
        <v>793</v>
      </c>
      <c r="N2807" s="55">
        <v>0</v>
      </c>
      <c r="O2807" s="55">
        <v>4519.2300000000005</v>
      </c>
      <c r="P2807" s="55">
        <v>-16508.02</v>
      </c>
      <c r="Q2807" s="55">
        <v>0</v>
      </c>
      <c r="R2807" s="55">
        <v>-11988.79</v>
      </c>
      <c r="S2807" s="55">
        <v>0</v>
      </c>
      <c r="T2807" s="55">
        <v>0</v>
      </c>
      <c r="U2807" s="55">
        <v>4519.2300000000005</v>
      </c>
      <c r="V2807" s="55">
        <v>-16508.02</v>
      </c>
      <c r="W2807" s="55">
        <v>0</v>
      </c>
      <c r="X2807" s="55">
        <v>-11988.79</v>
      </c>
      <c r="Y2807" s="55">
        <v>0</v>
      </c>
      <c r="Z2807" s="61">
        <f t="shared" si="150"/>
        <v>-1.650802E-3</v>
      </c>
      <c r="AA2807" s="59" t="str">
        <f>HLOOKUP(F2807,'HY Financials'!$4:$4,1,0)</f>
        <v>HOAPDF</v>
      </c>
    </row>
    <row r="2808" spans="1:27">
      <c r="A2808" s="60" t="str">
        <f>IFERROR(VLOOKUP(J2808,'TB mapping'!A:D,4,0),0)</f>
        <v>Ignore</v>
      </c>
      <c r="B2808" s="60" t="str">
        <f>IFERROR(VLOOKUP(J2808,'TB mapping'!A:C,3,0),0)</f>
        <v>Ignore</v>
      </c>
      <c r="C2808" s="60" t="str">
        <f t="shared" si="148"/>
        <v>HOAPDFIgnore</v>
      </c>
      <c r="D2808" s="60" t="str">
        <f t="shared" si="149"/>
        <v>HOAPDFIgnore</v>
      </c>
      <c r="E2808" s="54" t="s">
        <v>790</v>
      </c>
      <c r="F2808" s="54" t="s">
        <v>22</v>
      </c>
      <c r="G2808" s="54" t="s">
        <v>670</v>
      </c>
      <c r="H2808" s="55">
        <v>140000</v>
      </c>
      <c r="I2808" s="54" t="s">
        <v>799</v>
      </c>
      <c r="J2808" s="55">
        <v>140505</v>
      </c>
      <c r="K2808" s="55">
        <v>0</v>
      </c>
      <c r="L2808" s="54" t="s">
        <v>802</v>
      </c>
      <c r="M2808" s="54" t="s">
        <v>793</v>
      </c>
      <c r="N2808" s="55">
        <v>-0.53</v>
      </c>
      <c r="O2808" s="55">
        <v>0</v>
      </c>
      <c r="P2808" s="55">
        <v>-0.1</v>
      </c>
      <c r="Q2808" s="55">
        <v>0</v>
      </c>
      <c r="R2808" s="55">
        <v>-0.63</v>
      </c>
      <c r="S2808" s="55">
        <v>0</v>
      </c>
      <c r="T2808" s="55">
        <v>-0.53</v>
      </c>
      <c r="U2808" s="55">
        <v>0</v>
      </c>
      <c r="V2808" s="55">
        <v>-0.1</v>
      </c>
      <c r="W2808" s="55">
        <v>0</v>
      </c>
      <c r="X2808" s="55">
        <v>-0.63</v>
      </c>
      <c r="Y2808" s="55">
        <v>0</v>
      </c>
      <c r="Z2808" s="61">
        <f t="shared" si="150"/>
        <v>-1E-8</v>
      </c>
      <c r="AA2808" s="59" t="str">
        <f>HLOOKUP(F2808,'HY Financials'!$4:$4,1,0)</f>
        <v>HOAPDF</v>
      </c>
    </row>
    <row r="2809" spans="1:27">
      <c r="A2809" s="60" t="str">
        <f>IFERROR(VLOOKUP(J2809,'TB mapping'!A:D,4,0),0)</f>
        <v>Ignore</v>
      </c>
      <c r="B2809" s="60" t="str">
        <f>IFERROR(VLOOKUP(J2809,'TB mapping'!A:C,3,0),0)</f>
        <v>Ignore</v>
      </c>
      <c r="C2809" s="60" t="str">
        <f t="shared" si="148"/>
        <v>HOAPDFIgnore</v>
      </c>
      <c r="D2809" s="60" t="str">
        <f t="shared" si="149"/>
        <v>HOAPDFIgnore</v>
      </c>
      <c r="E2809" s="54" t="s">
        <v>790</v>
      </c>
      <c r="F2809" s="54" t="s">
        <v>22</v>
      </c>
      <c r="G2809" s="54" t="s">
        <v>670</v>
      </c>
      <c r="H2809" s="55">
        <v>140000</v>
      </c>
      <c r="I2809" s="54" t="s">
        <v>799</v>
      </c>
      <c r="J2809" s="55">
        <v>141675</v>
      </c>
      <c r="K2809" s="55">
        <v>0</v>
      </c>
      <c r="L2809" s="54" t="s">
        <v>803</v>
      </c>
      <c r="M2809" s="54" t="s">
        <v>793</v>
      </c>
      <c r="N2809" s="55">
        <v>-1158.8399999999999</v>
      </c>
      <c r="O2809" s="55">
        <v>0</v>
      </c>
      <c r="P2809" s="55">
        <v>-2263.7800000000002</v>
      </c>
      <c r="Q2809" s="55">
        <v>0</v>
      </c>
      <c r="R2809" s="55">
        <v>-3422.62</v>
      </c>
      <c r="S2809" s="55">
        <v>0</v>
      </c>
      <c r="T2809" s="55">
        <v>-1158.8399999999999</v>
      </c>
      <c r="U2809" s="55">
        <v>0</v>
      </c>
      <c r="V2809" s="55">
        <v>-2263.7800000000002</v>
      </c>
      <c r="W2809" s="55">
        <v>0</v>
      </c>
      <c r="X2809" s="55">
        <v>-3422.62</v>
      </c>
      <c r="Y2809" s="55">
        <v>0</v>
      </c>
      <c r="Z2809" s="61">
        <f t="shared" si="150"/>
        <v>-2.2637800000000001E-4</v>
      </c>
      <c r="AA2809" s="59" t="str">
        <f>HLOOKUP(F2809,'HY Financials'!$4:$4,1,0)</f>
        <v>HOAPDF</v>
      </c>
    </row>
    <row r="2810" spans="1:27">
      <c r="A2810" s="60">
        <f>IFERROR(VLOOKUP(J2810,'TB mapping'!A:D,4,0),0)</f>
        <v>0</v>
      </c>
      <c r="B2810" s="60">
        <f>IFERROR(VLOOKUP(J2810,'TB mapping'!A:C,3,0),0)</f>
        <v>0</v>
      </c>
      <c r="C2810" s="60" t="str">
        <f t="shared" si="148"/>
        <v>HOAPDF0</v>
      </c>
      <c r="D2810" s="60" t="str">
        <f t="shared" si="149"/>
        <v>HOAPDF0</v>
      </c>
      <c r="E2810" s="54" t="s">
        <v>790</v>
      </c>
      <c r="F2810" s="54" t="s">
        <v>22</v>
      </c>
      <c r="G2810" s="54" t="s">
        <v>670</v>
      </c>
      <c r="H2810" s="55">
        <v>152000</v>
      </c>
      <c r="I2810" s="54" t="s">
        <v>804</v>
      </c>
      <c r="J2810" s="55">
        <v>152230</v>
      </c>
      <c r="K2810" s="55">
        <v>0</v>
      </c>
      <c r="L2810" s="54" t="s">
        <v>1804</v>
      </c>
      <c r="M2810" s="54" t="s">
        <v>793</v>
      </c>
      <c r="N2810" s="55">
        <v>-157.74</v>
      </c>
      <c r="O2810" s="55">
        <v>0</v>
      </c>
      <c r="P2810" s="55">
        <v>0</v>
      </c>
      <c r="Q2810" s="55">
        <v>157.74</v>
      </c>
      <c r="R2810" s="55">
        <v>0</v>
      </c>
      <c r="S2810" s="55">
        <v>0</v>
      </c>
      <c r="T2810" s="55">
        <v>-157.74</v>
      </c>
      <c r="U2810" s="55">
        <v>0</v>
      </c>
      <c r="V2810" s="55">
        <v>0</v>
      </c>
      <c r="W2810" s="55">
        <v>157.74</v>
      </c>
      <c r="X2810" s="55">
        <v>0</v>
      </c>
      <c r="Y2810" s="55">
        <v>0</v>
      </c>
      <c r="Z2810" s="61">
        <f t="shared" si="150"/>
        <v>1.5774000000000002E-5</v>
      </c>
      <c r="AA2810" s="59" t="str">
        <f>HLOOKUP(F2810,'HY Financials'!$4:$4,1,0)</f>
        <v>HOAPDF</v>
      </c>
    </row>
    <row r="2811" spans="1:27">
      <c r="A2811" s="60" t="str">
        <f>IFERROR(VLOOKUP(J2811,'TB mapping'!A:D,4,0),0)</f>
        <v>Ignore</v>
      </c>
      <c r="B2811" s="60" t="str">
        <f>IFERROR(VLOOKUP(J2811,'TB mapping'!A:C,3,0),0)</f>
        <v>Ignore</v>
      </c>
      <c r="C2811" s="60" t="str">
        <f t="shared" si="148"/>
        <v>HOAPDFIgnore</v>
      </c>
      <c r="D2811" s="60" t="str">
        <f t="shared" si="149"/>
        <v>HOAPDFIgnore</v>
      </c>
      <c r="E2811" s="54" t="s">
        <v>790</v>
      </c>
      <c r="F2811" s="54" t="s">
        <v>22</v>
      </c>
      <c r="G2811" s="54" t="s">
        <v>670</v>
      </c>
      <c r="H2811" s="55">
        <v>152000</v>
      </c>
      <c r="I2811" s="54" t="s">
        <v>804</v>
      </c>
      <c r="J2811" s="55">
        <v>152247</v>
      </c>
      <c r="K2811" s="55">
        <v>0</v>
      </c>
      <c r="L2811" s="54" t="s">
        <v>1345</v>
      </c>
      <c r="M2811" s="54" t="s">
        <v>793</v>
      </c>
      <c r="N2811" s="55">
        <v>-149.21</v>
      </c>
      <c r="O2811" s="55">
        <v>0</v>
      </c>
      <c r="P2811" s="55">
        <v>-18.510000000000002</v>
      </c>
      <c r="Q2811" s="55">
        <v>0</v>
      </c>
      <c r="R2811" s="55">
        <v>-167.72</v>
      </c>
      <c r="S2811" s="55">
        <v>0</v>
      </c>
      <c r="T2811" s="55">
        <v>-149.21</v>
      </c>
      <c r="U2811" s="55">
        <v>0</v>
      </c>
      <c r="V2811" s="55">
        <v>-18.510000000000002</v>
      </c>
      <c r="W2811" s="55">
        <v>0</v>
      </c>
      <c r="X2811" s="55">
        <v>-167.72</v>
      </c>
      <c r="Y2811" s="55">
        <v>0</v>
      </c>
      <c r="Z2811" s="61">
        <f t="shared" si="150"/>
        <v>-1.8510000000000002E-6</v>
      </c>
      <c r="AA2811" s="59" t="str">
        <f>HLOOKUP(F2811,'HY Financials'!$4:$4,1,0)</f>
        <v>HOAPDF</v>
      </c>
    </row>
    <row r="2812" spans="1:27">
      <c r="A2812" s="60" t="str">
        <f>IFERROR(VLOOKUP(J2812,'TB mapping'!A:D,4,0),0)</f>
        <v>Ignore</v>
      </c>
      <c r="B2812" s="60" t="str">
        <f>IFERROR(VLOOKUP(J2812,'TB mapping'!A:C,3,0),0)</f>
        <v>Ignore</v>
      </c>
      <c r="C2812" s="60" t="str">
        <f t="shared" si="148"/>
        <v>HOAPDFIgnore</v>
      </c>
      <c r="D2812" s="60" t="str">
        <f t="shared" si="149"/>
        <v>HOAPDFIgnore</v>
      </c>
      <c r="E2812" s="54" t="s">
        <v>790</v>
      </c>
      <c r="F2812" s="54" t="s">
        <v>22</v>
      </c>
      <c r="G2812" s="54" t="s">
        <v>670</v>
      </c>
      <c r="H2812" s="55">
        <v>160000</v>
      </c>
      <c r="I2812" s="54" t="s">
        <v>807</v>
      </c>
      <c r="J2812" s="55">
        <v>166100</v>
      </c>
      <c r="K2812" s="55">
        <v>0</v>
      </c>
      <c r="L2812" s="54" t="s">
        <v>1168</v>
      </c>
      <c r="M2812" s="54" t="s">
        <v>793</v>
      </c>
      <c r="N2812" s="55">
        <v>-14185725.869999999</v>
      </c>
      <c r="O2812" s="55">
        <v>0</v>
      </c>
      <c r="P2812" s="55">
        <v>-700044.46</v>
      </c>
      <c r="Q2812" s="55">
        <v>0</v>
      </c>
      <c r="R2812" s="55">
        <v>-14885770.33</v>
      </c>
      <c r="S2812" s="55">
        <v>0</v>
      </c>
      <c r="T2812" s="55">
        <v>-14185725.869999999</v>
      </c>
      <c r="U2812" s="55">
        <v>0</v>
      </c>
      <c r="V2812" s="55">
        <v>-700044.46</v>
      </c>
      <c r="W2812" s="55">
        <v>0</v>
      </c>
      <c r="X2812" s="55">
        <v>-14885770.33</v>
      </c>
      <c r="Y2812" s="55">
        <v>0</v>
      </c>
      <c r="Z2812" s="61">
        <f t="shared" si="150"/>
        <v>-7.0004445999999998E-2</v>
      </c>
      <c r="AA2812" s="59" t="str">
        <f>HLOOKUP(F2812,'HY Financials'!$4:$4,1,0)</f>
        <v>HOAPDF</v>
      </c>
    </row>
    <row r="2813" spans="1:27">
      <c r="A2813" s="60">
        <f>IFERROR(VLOOKUP(J2813,'TB mapping'!A:D,4,0),0)</f>
        <v>0</v>
      </c>
      <c r="B2813" s="60">
        <f>IFERROR(VLOOKUP(J2813,'TB mapping'!A:C,3,0),0)</f>
        <v>0</v>
      </c>
      <c r="C2813" s="60" t="str">
        <f t="shared" si="148"/>
        <v>HOAPDF0</v>
      </c>
      <c r="D2813" s="60" t="str">
        <f t="shared" si="149"/>
        <v>HOAPDF0</v>
      </c>
      <c r="E2813" s="54" t="s">
        <v>790</v>
      </c>
      <c r="F2813" s="54" t="s">
        <v>22</v>
      </c>
      <c r="G2813" s="54" t="s">
        <v>670</v>
      </c>
      <c r="H2813" s="55">
        <v>212000</v>
      </c>
      <c r="I2813" s="54" t="s">
        <v>809</v>
      </c>
      <c r="J2813" s="55">
        <v>210123</v>
      </c>
      <c r="K2813" s="55">
        <v>0</v>
      </c>
      <c r="L2813" s="54" t="s">
        <v>1805</v>
      </c>
      <c r="M2813" s="54" t="s">
        <v>793</v>
      </c>
      <c r="N2813" s="55">
        <v>0</v>
      </c>
      <c r="O2813" s="55">
        <v>50.14</v>
      </c>
      <c r="P2813" s="55">
        <v>-26.61</v>
      </c>
      <c r="Q2813" s="55">
        <v>0</v>
      </c>
      <c r="R2813" s="55">
        <v>0</v>
      </c>
      <c r="S2813" s="55">
        <v>23.53</v>
      </c>
      <c r="T2813" s="55">
        <v>0</v>
      </c>
      <c r="U2813" s="55">
        <v>50.14</v>
      </c>
      <c r="V2813" s="55">
        <v>-26.61</v>
      </c>
      <c r="W2813" s="55">
        <v>0</v>
      </c>
      <c r="X2813" s="55">
        <v>0</v>
      </c>
      <c r="Y2813" s="55">
        <v>23.53</v>
      </c>
      <c r="Z2813" s="61">
        <f t="shared" si="150"/>
        <v>-2.661E-6</v>
      </c>
      <c r="AA2813" s="59" t="str">
        <f>HLOOKUP(F2813,'HY Financials'!$4:$4,1,0)</f>
        <v>HOAPDF</v>
      </c>
    </row>
    <row r="2814" spans="1:27">
      <c r="A2814" s="60" t="str">
        <f>IFERROR(VLOOKUP(J2814,'TB mapping'!A:D,4,0),0)</f>
        <v>Ignore</v>
      </c>
      <c r="B2814" s="60" t="str">
        <f>IFERROR(VLOOKUP(J2814,'TB mapping'!A:C,3,0),0)</f>
        <v>Ignore</v>
      </c>
      <c r="C2814" s="60" t="str">
        <f t="shared" si="148"/>
        <v>HOAPDFIgnore</v>
      </c>
      <c r="D2814" s="60" t="str">
        <f t="shared" si="149"/>
        <v>HOAPDFIgnore</v>
      </c>
      <c r="E2814" s="54" t="s">
        <v>790</v>
      </c>
      <c r="F2814" s="54" t="s">
        <v>22</v>
      </c>
      <c r="G2814" s="54" t="s">
        <v>670</v>
      </c>
      <c r="H2814" s="55">
        <v>212000</v>
      </c>
      <c r="I2814" s="54" t="s">
        <v>809</v>
      </c>
      <c r="J2814" s="55">
        <v>211103</v>
      </c>
      <c r="K2814" s="55">
        <v>0</v>
      </c>
      <c r="L2814" s="54" t="s">
        <v>894</v>
      </c>
      <c r="M2814" s="54" t="s">
        <v>793</v>
      </c>
      <c r="N2814" s="55">
        <v>0</v>
      </c>
      <c r="O2814" s="55">
        <v>1069.44</v>
      </c>
      <c r="P2814" s="55">
        <v>0</v>
      </c>
      <c r="Q2814" s="55">
        <v>0</v>
      </c>
      <c r="R2814" s="55">
        <v>0</v>
      </c>
      <c r="S2814" s="55">
        <v>1069.44</v>
      </c>
      <c r="T2814" s="55">
        <v>0</v>
      </c>
      <c r="U2814" s="55">
        <v>1069.44</v>
      </c>
      <c r="V2814" s="55">
        <v>0</v>
      </c>
      <c r="W2814" s="55">
        <v>0</v>
      </c>
      <c r="X2814" s="55">
        <v>0</v>
      </c>
      <c r="Y2814" s="55">
        <v>1069.44</v>
      </c>
      <c r="Z2814" s="61">
        <f t="shared" si="150"/>
        <v>0</v>
      </c>
      <c r="AA2814" s="59" t="str">
        <f>HLOOKUP(F2814,'HY Financials'!$4:$4,1,0)</f>
        <v>HOAPDF</v>
      </c>
    </row>
    <row r="2815" spans="1:27">
      <c r="A2815" s="60" t="str">
        <f>IFERROR(VLOOKUP(J2815,'TB mapping'!A:D,4,0),0)</f>
        <v>Ignore</v>
      </c>
      <c r="B2815" s="60" t="str">
        <f>IFERROR(VLOOKUP(J2815,'TB mapping'!A:C,3,0),0)</f>
        <v>Ignore</v>
      </c>
      <c r="C2815" s="60" t="str">
        <f t="shared" si="148"/>
        <v>HOAPDFIgnore</v>
      </c>
      <c r="D2815" s="60" t="str">
        <f t="shared" si="149"/>
        <v>HOAPDFIgnore</v>
      </c>
      <c r="E2815" s="54" t="s">
        <v>790</v>
      </c>
      <c r="F2815" s="54" t="s">
        <v>22</v>
      </c>
      <c r="G2815" s="54" t="s">
        <v>670</v>
      </c>
      <c r="H2815" s="55">
        <v>212000</v>
      </c>
      <c r="I2815" s="54" t="s">
        <v>809</v>
      </c>
      <c r="J2815" s="55">
        <v>211105</v>
      </c>
      <c r="K2815" s="55">
        <v>0</v>
      </c>
      <c r="L2815" s="54" t="s">
        <v>993</v>
      </c>
      <c r="M2815" s="54" t="s">
        <v>793</v>
      </c>
      <c r="N2815" s="55">
        <v>-4231.3500000000004</v>
      </c>
      <c r="O2815" s="55">
        <v>0</v>
      </c>
      <c r="P2815" s="55">
        <v>-545.24</v>
      </c>
      <c r="Q2815" s="55">
        <v>0</v>
      </c>
      <c r="R2815" s="55">
        <v>-4776.59</v>
      </c>
      <c r="S2815" s="55">
        <v>0</v>
      </c>
      <c r="T2815" s="55">
        <v>-4231.3500000000004</v>
      </c>
      <c r="U2815" s="55">
        <v>0</v>
      </c>
      <c r="V2815" s="55">
        <v>-545.24</v>
      </c>
      <c r="W2815" s="55">
        <v>0</v>
      </c>
      <c r="X2815" s="55">
        <v>-4776.59</v>
      </c>
      <c r="Y2815" s="55">
        <v>0</v>
      </c>
      <c r="Z2815" s="61">
        <f t="shared" si="150"/>
        <v>-5.4524000000000002E-5</v>
      </c>
      <c r="AA2815" s="59" t="str">
        <f>HLOOKUP(F2815,'HY Financials'!$4:$4,1,0)</f>
        <v>HOAPDF</v>
      </c>
    </row>
    <row r="2816" spans="1:27">
      <c r="A2816" s="60" t="str">
        <f>IFERROR(VLOOKUP(J2816,'TB mapping'!A:D,4,0),0)</f>
        <v>Ignore</v>
      </c>
      <c r="B2816" s="60" t="str">
        <f>IFERROR(VLOOKUP(J2816,'TB mapping'!A:C,3,0),0)</f>
        <v>Ignore</v>
      </c>
      <c r="C2816" s="60" t="str">
        <f t="shared" si="148"/>
        <v>HOAPDFIgnore</v>
      </c>
      <c r="D2816" s="60" t="str">
        <f t="shared" si="149"/>
        <v>HOAPDFIgnore</v>
      </c>
      <c r="E2816" s="54" t="s">
        <v>790</v>
      </c>
      <c r="F2816" s="54" t="s">
        <v>22</v>
      </c>
      <c r="G2816" s="54" t="s">
        <v>670</v>
      </c>
      <c r="H2816" s="55">
        <v>212000</v>
      </c>
      <c r="I2816" s="54" t="s">
        <v>809</v>
      </c>
      <c r="J2816" s="55">
        <v>212101</v>
      </c>
      <c r="K2816" s="55">
        <v>0</v>
      </c>
      <c r="L2816" s="54" t="s">
        <v>810</v>
      </c>
      <c r="M2816" s="54" t="s">
        <v>793</v>
      </c>
      <c r="N2816" s="55">
        <v>0</v>
      </c>
      <c r="O2816" s="55">
        <v>1158.8399999999999</v>
      </c>
      <c r="P2816" s="55">
        <v>0</v>
      </c>
      <c r="Q2816" s="55">
        <v>2263.7800000000002</v>
      </c>
      <c r="R2816" s="55">
        <v>0</v>
      </c>
      <c r="S2816" s="55">
        <v>3422.62</v>
      </c>
      <c r="T2816" s="55">
        <v>0</v>
      </c>
      <c r="U2816" s="55">
        <v>1158.8399999999999</v>
      </c>
      <c r="V2816" s="55">
        <v>0</v>
      </c>
      <c r="W2816" s="55">
        <v>2263.7800000000002</v>
      </c>
      <c r="X2816" s="55">
        <v>0</v>
      </c>
      <c r="Y2816" s="55">
        <v>3422.62</v>
      </c>
      <c r="Z2816" s="61">
        <f t="shared" si="150"/>
        <v>2.2637800000000001E-4</v>
      </c>
      <c r="AA2816" s="59" t="str">
        <f>HLOOKUP(F2816,'HY Financials'!$4:$4,1,0)</f>
        <v>HOAPDF</v>
      </c>
    </row>
    <row r="2817" spans="1:27">
      <c r="A2817" s="60" t="str">
        <f>IFERROR(VLOOKUP(J2817,'TB mapping'!A:D,4,0),0)</f>
        <v>Ignore</v>
      </c>
      <c r="B2817" s="60" t="str">
        <f>IFERROR(VLOOKUP(J2817,'TB mapping'!A:C,3,0),0)</f>
        <v>Ignore</v>
      </c>
      <c r="C2817" s="60" t="str">
        <f t="shared" si="148"/>
        <v>HOAPDFIgnore</v>
      </c>
      <c r="D2817" s="60" t="str">
        <f t="shared" si="149"/>
        <v>HOAPDFIgnore</v>
      </c>
      <c r="E2817" s="54" t="s">
        <v>790</v>
      </c>
      <c r="F2817" s="54" t="s">
        <v>22</v>
      </c>
      <c r="G2817" s="54" t="s">
        <v>670</v>
      </c>
      <c r="H2817" s="55">
        <v>212000</v>
      </c>
      <c r="I2817" s="54" t="s">
        <v>809</v>
      </c>
      <c r="J2817" s="55">
        <v>212112</v>
      </c>
      <c r="K2817" s="55">
        <v>0</v>
      </c>
      <c r="L2817" s="54" t="s">
        <v>1071</v>
      </c>
      <c r="M2817" s="54" t="s">
        <v>793</v>
      </c>
      <c r="N2817" s="55">
        <v>0</v>
      </c>
      <c r="O2817" s="55">
        <v>125.1</v>
      </c>
      <c r="P2817" s="55">
        <v>-76.06</v>
      </c>
      <c r="Q2817" s="55">
        <v>0</v>
      </c>
      <c r="R2817" s="55">
        <v>0</v>
      </c>
      <c r="S2817" s="55">
        <v>49.04</v>
      </c>
      <c r="T2817" s="55">
        <v>0</v>
      </c>
      <c r="U2817" s="55">
        <v>125.1</v>
      </c>
      <c r="V2817" s="55">
        <v>-76.06</v>
      </c>
      <c r="W2817" s="55">
        <v>0</v>
      </c>
      <c r="X2817" s="55">
        <v>0</v>
      </c>
      <c r="Y2817" s="55">
        <v>49.04</v>
      </c>
      <c r="Z2817" s="61">
        <f t="shared" si="150"/>
        <v>-7.6060000000000005E-6</v>
      </c>
      <c r="AA2817" s="59" t="str">
        <f>HLOOKUP(F2817,'HY Financials'!$4:$4,1,0)</f>
        <v>HOAPDF</v>
      </c>
    </row>
    <row r="2818" spans="1:27">
      <c r="A2818" s="60" t="str">
        <f>IFERROR(VLOOKUP(J2818,'TB mapping'!A:D,4,0),0)</f>
        <v>Ignore</v>
      </c>
      <c r="B2818" s="60" t="str">
        <f>IFERROR(VLOOKUP(J2818,'TB mapping'!A:C,3,0),0)</f>
        <v>Ignore</v>
      </c>
      <c r="C2818" s="60" t="str">
        <f t="shared" si="148"/>
        <v>HOAPDFIgnore</v>
      </c>
      <c r="D2818" s="60" t="str">
        <f t="shared" si="149"/>
        <v>HOAPDFIgnore</v>
      </c>
      <c r="E2818" s="54" t="s">
        <v>790</v>
      </c>
      <c r="F2818" s="54" t="s">
        <v>22</v>
      </c>
      <c r="G2818" s="54" t="s">
        <v>670</v>
      </c>
      <c r="H2818" s="55">
        <v>212000</v>
      </c>
      <c r="I2818" s="54" t="s">
        <v>809</v>
      </c>
      <c r="J2818" s="55">
        <v>212113</v>
      </c>
      <c r="K2818" s="55">
        <v>0</v>
      </c>
      <c r="L2818" s="54" t="s">
        <v>1061</v>
      </c>
      <c r="M2818" s="54" t="s">
        <v>793</v>
      </c>
      <c r="N2818" s="55">
        <v>0</v>
      </c>
      <c r="O2818" s="55">
        <v>125.1</v>
      </c>
      <c r="P2818" s="55">
        <v>-76.06</v>
      </c>
      <c r="Q2818" s="55">
        <v>0</v>
      </c>
      <c r="R2818" s="55">
        <v>0</v>
      </c>
      <c r="S2818" s="55">
        <v>49.04</v>
      </c>
      <c r="T2818" s="55">
        <v>0</v>
      </c>
      <c r="U2818" s="55">
        <v>125.1</v>
      </c>
      <c r="V2818" s="55">
        <v>-76.06</v>
      </c>
      <c r="W2818" s="55">
        <v>0</v>
      </c>
      <c r="X2818" s="55">
        <v>0</v>
      </c>
      <c r="Y2818" s="55">
        <v>49.04</v>
      </c>
      <c r="Z2818" s="61">
        <f t="shared" si="150"/>
        <v>-7.6060000000000005E-6</v>
      </c>
      <c r="AA2818" s="59" t="str">
        <f>HLOOKUP(F2818,'HY Financials'!$4:$4,1,0)</f>
        <v>HOAPDF</v>
      </c>
    </row>
    <row r="2819" spans="1:27">
      <c r="A2819" s="60" t="str">
        <f>IFERROR(VLOOKUP(J2819,'TB mapping'!A:D,4,0),0)</f>
        <v>Ignore</v>
      </c>
      <c r="B2819" s="60" t="str">
        <f>IFERROR(VLOOKUP(J2819,'TB mapping'!A:C,3,0),0)</f>
        <v>Ignore</v>
      </c>
      <c r="C2819" s="60" t="str">
        <f t="shared" si="148"/>
        <v>HOAPDFIgnore</v>
      </c>
      <c r="D2819" s="60" t="str">
        <f t="shared" si="149"/>
        <v>HOAPDFIgnore</v>
      </c>
      <c r="E2819" s="54" t="s">
        <v>790</v>
      </c>
      <c r="F2819" s="54" t="s">
        <v>22</v>
      </c>
      <c r="G2819" s="54" t="s">
        <v>670</v>
      </c>
      <c r="H2819" s="55">
        <v>212000</v>
      </c>
      <c r="I2819" s="54" t="s">
        <v>809</v>
      </c>
      <c r="J2819" s="55">
        <v>212114</v>
      </c>
      <c r="K2819" s="55">
        <v>0</v>
      </c>
      <c r="L2819" s="54" t="s">
        <v>1062</v>
      </c>
      <c r="M2819" s="54" t="s">
        <v>793</v>
      </c>
      <c r="N2819" s="55">
        <v>0</v>
      </c>
      <c r="O2819" s="55">
        <v>410.87</v>
      </c>
      <c r="P2819" s="55">
        <v>-179.49</v>
      </c>
      <c r="Q2819" s="55">
        <v>0</v>
      </c>
      <c r="R2819" s="55">
        <v>0</v>
      </c>
      <c r="S2819" s="55">
        <v>231.38</v>
      </c>
      <c r="T2819" s="55">
        <v>0</v>
      </c>
      <c r="U2819" s="55">
        <v>410.87</v>
      </c>
      <c r="V2819" s="55">
        <v>-179.49</v>
      </c>
      <c r="W2819" s="55">
        <v>0</v>
      </c>
      <c r="X2819" s="55">
        <v>0</v>
      </c>
      <c r="Y2819" s="55">
        <v>231.38</v>
      </c>
      <c r="Z2819" s="61">
        <f t="shared" si="150"/>
        <v>-1.7949E-5</v>
      </c>
      <c r="AA2819" s="59" t="str">
        <f>HLOOKUP(F2819,'HY Financials'!$4:$4,1,0)</f>
        <v>HOAPDF</v>
      </c>
    </row>
    <row r="2820" spans="1:27">
      <c r="A2820" s="60" t="str">
        <f>IFERROR(VLOOKUP(J2820,'TB mapping'!A:D,4,0),0)</f>
        <v>Ignore</v>
      </c>
      <c r="B2820" s="60" t="str">
        <f>IFERROR(VLOOKUP(J2820,'TB mapping'!A:C,3,0),0)</f>
        <v>Ignore</v>
      </c>
      <c r="C2820" s="60" t="str">
        <f t="shared" ref="C2820:C2883" si="151">F2820&amp;A2820</f>
        <v>HOAPDFIgnore</v>
      </c>
      <c r="D2820" s="60" t="str">
        <f t="shared" ref="D2820:D2883" si="152">F2820&amp;B2820</f>
        <v>HOAPDFIgnore</v>
      </c>
      <c r="E2820" s="54" t="s">
        <v>790</v>
      </c>
      <c r="F2820" s="54" t="s">
        <v>22</v>
      </c>
      <c r="G2820" s="54" t="s">
        <v>670</v>
      </c>
      <c r="H2820" s="55">
        <v>212000</v>
      </c>
      <c r="I2820" s="54" t="s">
        <v>809</v>
      </c>
      <c r="J2820" s="55">
        <v>212121</v>
      </c>
      <c r="K2820" s="55">
        <v>0</v>
      </c>
      <c r="L2820" s="54" t="s">
        <v>879</v>
      </c>
      <c r="M2820" s="54" t="s">
        <v>793</v>
      </c>
      <c r="N2820" s="55">
        <v>0</v>
      </c>
      <c r="O2820" s="55">
        <v>884181.68</v>
      </c>
      <c r="P2820" s="55">
        <v>-268653.42</v>
      </c>
      <c r="Q2820" s="55">
        <v>0</v>
      </c>
      <c r="R2820" s="55">
        <v>0</v>
      </c>
      <c r="S2820" s="55">
        <v>615528.26</v>
      </c>
      <c r="T2820" s="55">
        <v>0</v>
      </c>
      <c r="U2820" s="55">
        <v>884181.68</v>
      </c>
      <c r="V2820" s="55">
        <v>-268653.42</v>
      </c>
      <c r="W2820" s="55">
        <v>0</v>
      </c>
      <c r="X2820" s="55">
        <v>0</v>
      </c>
      <c r="Y2820" s="55">
        <v>615528.26</v>
      </c>
      <c r="Z2820" s="61">
        <f t="shared" ref="Z2820:Z2883" si="153">IF(I2820="Issue Capital",(X2820+Y2820)/10000000,(V2820+W2820)/10000000)</f>
        <v>-2.6865341999999997E-2</v>
      </c>
      <c r="AA2820" s="59" t="str">
        <f>HLOOKUP(F2820,'HY Financials'!$4:$4,1,0)</f>
        <v>HOAPDF</v>
      </c>
    </row>
    <row r="2821" spans="1:27">
      <c r="A2821" s="60" t="str">
        <f>IFERROR(VLOOKUP(J2821,'TB mapping'!A:D,4,0),0)</f>
        <v>Ignore</v>
      </c>
      <c r="B2821" s="60" t="str">
        <f>IFERROR(VLOOKUP(J2821,'TB mapping'!A:C,3,0),0)</f>
        <v>Ignore</v>
      </c>
      <c r="C2821" s="60" t="str">
        <f t="shared" si="151"/>
        <v>HOAPDFIgnore</v>
      </c>
      <c r="D2821" s="60" t="str">
        <f t="shared" si="152"/>
        <v>HOAPDFIgnore</v>
      </c>
      <c r="E2821" s="54" t="s">
        <v>790</v>
      </c>
      <c r="F2821" s="54" t="s">
        <v>22</v>
      </c>
      <c r="G2821" s="54" t="s">
        <v>670</v>
      </c>
      <c r="H2821" s="55">
        <v>212000</v>
      </c>
      <c r="I2821" s="54" t="s">
        <v>809</v>
      </c>
      <c r="J2821" s="55">
        <v>212124</v>
      </c>
      <c r="K2821" s="55">
        <v>0</v>
      </c>
      <c r="L2821" s="54" t="s">
        <v>896</v>
      </c>
      <c r="M2821" s="54" t="s">
        <v>793</v>
      </c>
      <c r="N2821" s="55">
        <v>0</v>
      </c>
      <c r="O2821" s="55">
        <v>34820.410000000003</v>
      </c>
      <c r="P2821" s="55">
        <v>-34820.410000000003</v>
      </c>
      <c r="Q2821" s="55">
        <v>0</v>
      </c>
      <c r="R2821" s="55">
        <v>0</v>
      </c>
      <c r="S2821" s="55">
        <v>0</v>
      </c>
      <c r="T2821" s="55">
        <v>0</v>
      </c>
      <c r="U2821" s="55">
        <v>34820.410000000003</v>
      </c>
      <c r="V2821" s="55">
        <v>-34820.410000000003</v>
      </c>
      <c r="W2821" s="55">
        <v>0</v>
      </c>
      <c r="X2821" s="55">
        <v>0</v>
      </c>
      <c r="Y2821" s="55">
        <v>0</v>
      </c>
      <c r="Z2821" s="61">
        <f t="shared" si="153"/>
        <v>-3.4820410000000004E-3</v>
      </c>
      <c r="AA2821" s="59" t="str">
        <f>HLOOKUP(F2821,'HY Financials'!$4:$4,1,0)</f>
        <v>HOAPDF</v>
      </c>
    </row>
    <row r="2822" spans="1:27">
      <c r="A2822" s="60" t="str">
        <f>IFERROR(VLOOKUP(J2822,'TB mapping'!A:D,4,0),0)</f>
        <v>Ignore</v>
      </c>
      <c r="B2822" s="60" t="str">
        <f>IFERROR(VLOOKUP(J2822,'TB mapping'!A:C,3,0),0)</f>
        <v>Ignore</v>
      </c>
      <c r="C2822" s="60" t="str">
        <f t="shared" si="151"/>
        <v>HOAPDFIgnore</v>
      </c>
      <c r="D2822" s="60" t="str">
        <f t="shared" si="152"/>
        <v>HOAPDFIgnore</v>
      </c>
      <c r="E2822" s="54" t="s">
        <v>790</v>
      </c>
      <c r="F2822" s="54" t="s">
        <v>22</v>
      </c>
      <c r="G2822" s="54" t="s">
        <v>670</v>
      </c>
      <c r="H2822" s="55">
        <v>212000</v>
      </c>
      <c r="I2822" s="54" t="s">
        <v>809</v>
      </c>
      <c r="J2822" s="55">
        <v>212195</v>
      </c>
      <c r="K2822" s="55">
        <v>0</v>
      </c>
      <c r="L2822" s="54" t="s">
        <v>1308</v>
      </c>
      <c r="M2822" s="54" t="s">
        <v>793</v>
      </c>
      <c r="N2822" s="55">
        <v>0</v>
      </c>
      <c r="O2822" s="55">
        <v>0.02</v>
      </c>
      <c r="P2822" s="55">
        <v>0</v>
      </c>
      <c r="Q2822" s="55">
        <v>0</v>
      </c>
      <c r="R2822" s="55">
        <v>0</v>
      </c>
      <c r="S2822" s="55">
        <v>0.02</v>
      </c>
      <c r="T2822" s="55">
        <v>0</v>
      </c>
      <c r="U2822" s="55">
        <v>0.02</v>
      </c>
      <c r="V2822" s="55">
        <v>0</v>
      </c>
      <c r="W2822" s="55">
        <v>0</v>
      </c>
      <c r="X2822" s="55">
        <v>0</v>
      </c>
      <c r="Y2822" s="55">
        <v>0.02</v>
      </c>
      <c r="Z2822" s="61">
        <f t="shared" si="153"/>
        <v>0</v>
      </c>
      <c r="AA2822" s="59" t="str">
        <f>HLOOKUP(F2822,'HY Financials'!$4:$4,1,0)</f>
        <v>HOAPDF</v>
      </c>
    </row>
    <row r="2823" spans="1:27">
      <c r="A2823" s="60" t="str">
        <f>IFERROR(VLOOKUP(J2823,'TB mapping'!A:D,4,0),0)</f>
        <v>Ignore</v>
      </c>
      <c r="B2823" s="60" t="str">
        <f>IFERROR(VLOOKUP(J2823,'TB mapping'!A:C,3,0),0)</f>
        <v>Ignore</v>
      </c>
      <c r="C2823" s="60" t="str">
        <f t="shared" si="151"/>
        <v>HOAPDFIgnore</v>
      </c>
      <c r="D2823" s="60" t="str">
        <f t="shared" si="152"/>
        <v>HOAPDFIgnore</v>
      </c>
      <c r="E2823" s="54" t="s">
        <v>790</v>
      </c>
      <c r="F2823" s="54" t="s">
        <v>22</v>
      </c>
      <c r="G2823" s="54" t="s">
        <v>670</v>
      </c>
      <c r="H2823" s="55">
        <v>212000</v>
      </c>
      <c r="I2823" s="54" t="s">
        <v>809</v>
      </c>
      <c r="J2823" s="55">
        <v>212220</v>
      </c>
      <c r="K2823" s="55">
        <v>0</v>
      </c>
      <c r="L2823" s="54" t="s">
        <v>812</v>
      </c>
      <c r="M2823" s="54" t="s">
        <v>793</v>
      </c>
      <c r="N2823" s="55">
        <v>0</v>
      </c>
      <c r="O2823" s="55">
        <v>167022.23000000001</v>
      </c>
      <c r="P2823" s="55">
        <v>0</v>
      </c>
      <c r="Q2823" s="55">
        <v>80018.84</v>
      </c>
      <c r="R2823" s="55">
        <v>0</v>
      </c>
      <c r="S2823" s="55">
        <v>247041.07</v>
      </c>
      <c r="T2823" s="55">
        <v>0</v>
      </c>
      <c r="U2823" s="55">
        <v>167022.23000000001</v>
      </c>
      <c r="V2823" s="55">
        <v>0</v>
      </c>
      <c r="W2823" s="55">
        <v>80018.84</v>
      </c>
      <c r="X2823" s="55">
        <v>0</v>
      </c>
      <c r="Y2823" s="55">
        <v>247041.07</v>
      </c>
      <c r="Z2823" s="61">
        <f t="shared" si="153"/>
        <v>8.001883999999999E-3</v>
      </c>
      <c r="AA2823" s="59" t="str">
        <f>HLOOKUP(F2823,'HY Financials'!$4:$4,1,0)</f>
        <v>HOAPDF</v>
      </c>
    </row>
    <row r="2824" spans="1:27">
      <c r="A2824" s="60" t="str">
        <f>IFERROR(VLOOKUP(J2824,'TB mapping'!A:D,4,0),0)</f>
        <v>Ignore</v>
      </c>
      <c r="B2824" s="60" t="str">
        <f>IFERROR(VLOOKUP(J2824,'TB mapping'!A:C,3,0),0)</f>
        <v>Ignore</v>
      </c>
      <c r="C2824" s="60" t="str">
        <f t="shared" si="151"/>
        <v>HOAPDFIgnore</v>
      </c>
      <c r="D2824" s="60" t="str">
        <f t="shared" si="152"/>
        <v>HOAPDFIgnore</v>
      </c>
      <c r="E2824" s="54" t="s">
        <v>790</v>
      </c>
      <c r="F2824" s="54" t="s">
        <v>22</v>
      </c>
      <c r="G2824" s="54" t="s">
        <v>670</v>
      </c>
      <c r="H2824" s="55">
        <v>212000</v>
      </c>
      <c r="I2824" s="54" t="s">
        <v>809</v>
      </c>
      <c r="J2824" s="55">
        <v>212227</v>
      </c>
      <c r="K2824" s="55">
        <v>0</v>
      </c>
      <c r="L2824" s="54" t="s">
        <v>994</v>
      </c>
      <c r="M2824" s="54" t="s">
        <v>793</v>
      </c>
      <c r="N2824" s="55">
        <v>0</v>
      </c>
      <c r="O2824" s="55">
        <v>9611.5400000000009</v>
      </c>
      <c r="P2824" s="55">
        <v>0</v>
      </c>
      <c r="Q2824" s="55">
        <v>7370.55</v>
      </c>
      <c r="R2824" s="55">
        <v>0</v>
      </c>
      <c r="S2824" s="55">
        <v>16982.09</v>
      </c>
      <c r="T2824" s="55">
        <v>0</v>
      </c>
      <c r="U2824" s="55">
        <v>9611.5400000000009</v>
      </c>
      <c r="V2824" s="55">
        <v>0</v>
      </c>
      <c r="W2824" s="55">
        <v>7370.55</v>
      </c>
      <c r="X2824" s="55">
        <v>0</v>
      </c>
      <c r="Y2824" s="55">
        <v>16982.09</v>
      </c>
      <c r="Z2824" s="61">
        <f t="shared" si="153"/>
        <v>7.3705500000000002E-4</v>
      </c>
      <c r="AA2824" s="59" t="str">
        <f>HLOOKUP(F2824,'HY Financials'!$4:$4,1,0)</f>
        <v>HOAPDF</v>
      </c>
    </row>
    <row r="2825" spans="1:27">
      <c r="A2825" s="60" t="str">
        <f>IFERROR(VLOOKUP(J2825,'TB mapping'!A:D,4,0),0)</f>
        <v>Ignore</v>
      </c>
      <c r="B2825" s="60" t="str">
        <f>IFERROR(VLOOKUP(J2825,'TB mapping'!A:C,3,0),0)</f>
        <v>Ignore</v>
      </c>
      <c r="C2825" s="60" t="str">
        <f t="shared" si="151"/>
        <v>HOAPDFIgnore</v>
      </c>
      <c r="D2825" s="60" t="str">
        <f t="shared" si="152"/>
        <v>HOAPDFIgnore</v>
      </c>
      <c r="E2825" s="54" t="s">
        <v>790</v>
      </c>
      <c r="F2825" s="54" t="s">
        <v>22</v>
      </c>
      <c r="G2825" s="54" t="s">
        <v>670</v>
      </c>
      <c r="H2825" s="55">
        <v>212000</v>
      </c>
      <c r="I2825" s="54" t="s">
        <v>809</v>
      </c>
      <c r="J2825" s="55">
        <v>212231</v>
      </c>
      <c r="K2825" s="55">
        <v>0</v>
      </c>
      <c r="L2825" s="54" t="s">
        <v>1063</v>
      </c>
      <c r="M2825" s="54" t="s">
        <v>793</v>
      </c>
      <c r="N2825" s="55">
        <v>-0.41</v>
      </c>
      <c r="O2825" s="55">
        <v>0</v>
      </c>
      <c r="P2825" s="55">
        <v>-0.13</v>
      </c>
      <c r="Q2825" s="55">
        <v>0</v>
      </c>
      <c r="R2825" s="55">
        <v>-0.54</v>
      </c>
      <c r="S2825" s="55">
        <v>0</v>
      </c>
      <c r="T2825" s="55">
        <v>-0.41</v>
      </c>
      <c r="U2825" s="55">
        <v>0</v>
      </c>
      <c r="V2825" s="55">
        <v>-0.13</v>
      </c>
      <c r="W2825" s="55">
        <v>0</v>
      </c>
      <c r="X2825" s="55">
        <v>-0.54</v>
      </c>
      <c r="Y2825" s="55">
        <v>0</v>
      </c>
      <c r="Z2825" s="61">
        <f t="shared" si="153"/>
        <v>-1.3000000000000001E-8</v>
      </c>
      <c r="AA2825" s="59" t="str">
        <f>HLOOKUP(F2825,'HY Financials'!$4:$4,1,0)</f>
        <v>HOAPDF</v>
      </c>
    </row>
    <row r="2826" spans="1:27">
      <c r="A2826" s="60" t="str">
        <f>IFERROR(VLOOKUP(J2826,'TB mapping'!A:D,4,0),0)</f>
        <v>Ignore</v>
      </c>
      <c r="B2826" s="60" t="str">
        <f>IFERROR(VLOOKUP(J2826,'TB mapping'!A:C,3,0),0)</f>
        <v>Ignore</v>
      </c>
      <c r="C2826" s="60" t="str">
        <f t="shared" si="151"/>
        <v>HOAPDFIgnore</v>
      </c>
      <c r="D2826" s="60" t="str">
        <f t="shared" si="152"/>
        <v>HOAPDFIgnore</v>
      </c>
      <c r="E2826" s="54" t="s">
        <v>790</v>
      </c>
      <c r="F2826" s="54" t="s">
        <v>22</v>
      </c>
      <c r="G2826" s="54" t="s">
        <v>670</v>
      </c>
      <c r="H2826" s="55">
        <v>212000</v>
      </c>
      <c r="I2826" s="54" t="s">
        <v>809</v>
      </c>
      <c r="J2826" s="55">
        <v>212233</v>
      </c>
      <c r="K2826" s="55">
        <v>0</v>
      </c>
      <c r="L2826" s="54" t="s">
        <v>897</v>
      </c>
      <c r="M2826" s="54" t="s">
        <v>793</v>
      </c>
      <c r="N2826" s="55">
        <v>0</v>
      </c>
      <c r="O2826" s="55">
        <v>1181</v>
      </c>
      <c r="P2826" s="55">
        <v>-1181</v>
      </c>
      <c r="Q2826" s="55">
        <v>0</v>
      </c>
      <c r="R2826" s="55">
        <v>0</v>
      </c>
      <c r="S2826" s="55">
        <v>0</v>
      </c>
      <c r="T2826" s="55">
        <v>0</v>
      </c>
      <c r="U2826" s="55">
        <v>1181</v>
      </c>
      <c r="V2826" s="55">
        <v>-1181</v>
      </c>
      <c r="W2826" s="55">
        <v>0</v>
      </c>
      <c r="X2826" s="55">
        <v>0</v>
      </c>
      <c r="Y2826" s="55">
        <v>0</v>
      </c>
      <c r="Z2826" s="61">
        <f t="shared" si="153"/>
        <v>-1.181E-4</v>
      </c>
      <c r="AA2826" s="59" t="str">
        <f>HLOOKUP(F2826,'HY Financials'!$4:$4,1,0)</f>
        <v>HOAPDF</v>
      </c>
    </row>
    <row r="2827" spans="1:27">
      <c r="A2827" s="60" t="str">
        <f>IFERROR(VLOOKUP(J2827,'TB mapping'!A:D,4,0),0)</f>
        <v>Ignore</v>
      </c>
      <c r="B2827" s="60" t="str">
        <f>IFERROR(VLOOKUP(J2827,'TB mapping'!A:C,3,0),0)</f>
        <v>Ignore</v>
      </c>
      <c r="C2827" s="60" t="str">
        <f t="shared" si="151"/>
        <v>HOAPDFIgnore</v>
      </c>
      <c r="D2827" s="60" t="str">
        <f t="shared" si="152"/>
        <v>HOAPDFIgnore</v>
      </c>
      <c r="E2827" s="54" t="s">
        <v>790</v>
      </c>
      <c r="F2827" s="54" t="s">
        <v>22</v>
      </c>
      <c r="G2827" s="54" t="s">
        <v>670</v>
      </c>
      <c r="H2827" s="55">
        <v>212000</v>
      </c>
      <c r="I2827" s="54" t="s">
        <v>809</v>
      </c>
      <c r="J2827" s="55">
        <v>212240</v>
      </c>
      <c r="K2827" s="55">
        <v>0</v>
      </c>
      <c r="L2827" s="54" t="s">
        <v>813</v>
      </c>
      <c r="M2827" s="54" t="s">
        <v>793</v>
      </c>
      <c r="N2827" s="55">
        <v>0</v>
      </c>
      <c r="O2827" s="55">
        <v>1701.38</v>
      </c>
      <c r="P2827" s="55">
        <v>-46.52</v>
      </c>
      <c r="Q2827" s="55">
        <v>0</v>
      </c>
      <c r="R2827" s="55">
        <v>0</v>
      </c>
      <c r="S2827" s="55">
        <v>1654.86</v>
      </c>
      <c r="T2827" s="55">
        <v>0</v>
      </c>
      <c r="U2827" s="55">
        <v>1701.38</v>
      </c>
      <c r="V2827" s="55">
        <v>-46.52</v>
      </c>
      <c r="W2827" s="55">
        <v>0</v>
      </c>
      <c r="X2827" s="55">
        <v>0</v>
      </c>
      <c r="Y2827" s="55">
        <v>1654.86</v>
      </c>
      <c r="Z2827" s="61">
        <f t="shared" si="153"/>
        <v>-4.6520000000000005E-6</v>
      </c>
      <c r="AA2827" s="59" t="str">
        <f>HLOOKUP(F2827,'HY Financials'!$4:$4,1,0)</f>
        <v>HOAPDF</v>
      </c>
    </row>
    <row r="2828" spans="1:27">
      <c r="A2828" s="60" t="str">
        <f>IFERROR(VLOOKUP(J2828,'TB mapping'!A:D,4,0),0)</f>
        <v>Ignore</v>
      </c>
      <c r="B2828" s="60" t="str">
        <f>IFERROR(VLOOKUP(J2828,'TB mapping'!A:C,3,0),0)</f>
        <v>Ignore</v>
      </c>
      <c r="C2828" s="60" t="str">
        <f t="shared" si="151"/>
        <v>HOAPDFIgnore</v>
      </c>
      <c r="D2828" s="60" t="str">
        <f t="shared" si="152"/>
        <v>HOAPDFIgnore</v>
      </c>
      <c r="E2828" s="54" t="s">
        <v>790</v>
      </c>
      <c r="F2828" s="54" t="s">
        <v>22</v>
      </c>
      <c r="G2828" s="54" t="s">
        <v>670</v>
      </c>
      <c r="H2828" s="55">
        <v>212000</v>
      </c>
      <c r="I2828" s="54" t="s">
        <v>809</v>
      </c>
      <c r="J2828" s="55">
        <v>212247</v>
      </c>
      <c r="K2828" s="55">
        <v>0</v>
      </c>
      <c r="L2828" s="54" t="s">
        <v>898</v>
      </c>
      <c r="M2828" s="54" t="s">
        <v>793</v>
      </c>
      <c r="N2828" s="55">
        <v>0</v>
      </c>
      <c r="O2828" s="55">
        <v>0</v>
      </c>
      <c r="P2828" s="55">
        <v>0</v>
      </c>
      <c r="Q2828" s="55">
        <v>100</v>
      </c>
      <c r="R2828" s="55">
        <v>0</v>
      </c>
      <c r="S2828" s="55">
        <v>100</v>
      </c>
      <c r="T2828" s="55">
        <v>0</v>
      </c>
      <c r="U2828" s="55">
        <v>0</v>
      </c>
      <c r="V2828" s="55">
        <v>0</v>
      </c>
      <c r="W2828" s="55">
        <v>100</v>
      </c>
      <c r="X2828" s="55">
        <v>0</v>
      </c>
      <c r="Y2828" s="55">
        <v>100</v>
      </c>
      <c r="Z2828" s="61">
        <f t="shared" si="153"/>
        <v>1.0000000000000001E-5</v>
      </c>
      <c r="AA2828" s="59" t="str">
        <f>HLOOKUP(F2828,'HY Financials'!$4:$4,1,0)</f>
        <v>HOAPDF</v>
      </c>
    </row>
    <row r="2829" spans="1:27">
      <c r="A2829" s="60" t="str">
        <f>IFERROR(VLOOKUP(J2829,'TB mapping'!A:D,4,0),0)</f>
        <v>Ignore</v>
      </c>
      <c r="B2829" s="60" t="str">
        <f>IFERROR(VLOOKUP(J2829,'TB mapping'!A:C,3,0),0)</f>
        <v>Ignore</v>
      </c>
      <c r="C2829" s="60" t="str">
        <f t="shared" si="151"/>
        <v>HOAPDFIgnore</v>
      </c>
      <c r="D2829" s="60" t="str">
        <f t="shared" si="152"/>
        <v>HOAPDFIgnore</v>
      </c>
      <c r="E2829" s="54" t="s">
        <v>790</v>
      </c>
      <c r="F2829" s="54" t="s">
        <v>22</v>
      </c>
      <c r="G2829" s="54" t="s">
        <v>670</v>
      </c>
      <c r="H2829" s="55">
        <v>212000</v>
      </c>
      <c r="I2829" s="54" t="s">
        <v>809</v>
      </c>
      <c r="J2829" s="55">
        <v>212252</v>
      </c>
      <c r="K2829" s="55">
        <v>0</v>
      </c>
      <c r="L2829" s="54" t="s">
        <v>814</v>
      </c>
      <c r="M2829" s="54" t="s">
        <v>793</v>
      </c>
      <c r="N2829" s="55">
        <v>0</v>
      </c>
      <c r="O2829" s="55">
        <v>90.65</v>
      </c>
      <c r="P2829" s="55">
        <v>-27.72</v>
      </c>
      <c r="Q2829" s="55">
        <v>0</v>
      </c>
      <c r="R2829" s="55">
        <v>0</v>
      </c>
      <c r="S2829" s="55">
        <v>62.93</v>
      </c>
      <c r="T2829" s="55">
        <v>0</v>
      </c>
      <c r="U2829" s="55">
        <v>90.65</v>
      </c>
      <c r="V2829" s="55">
        <v>-27.72</v>
      </c>
      <c r="W2829" s="55">
        <v>0</v>
      </c>
      <c r="X2829" s="55">
        <v>0</v>
      </c>
      <c r="Y2829" s="55">
        <v>62.93</v>
      </c>
      <c r="Z2829" s="61">
        <f t="shared" si="153"/>
        <v>-2.7719999999999999E-6</v>
      </c>
      <c r="AA2829" s="59" t="str">
        <f>HLOOKUP(F2829,'HY Financials'!$4:$4,1,0)</f>
        <v>HOAPDF</v>
      </c>
    </row>
    <row r="2830" spans="1:27">
      <c r="A2830" s="60" t="str">
        <f>IFERROR(VLOOKUP(J2830,'TB mapping'!A:D,4,0),0)</f>
        <v>Ignore</v>
      </c>
      <c r="B2830" s="60" t="str">
        <f>IFERROR(VLOOKUP(J2830,'TB mapping'!A:C,3,0),0)</f>
        <v>Ignore</v>
      </c>
      <c r="C2830" s="60" t="str">
        <f t="shared" si="151"/>
        <v>HOAPDFIgnore</v>
      </c>
      <c r="D2830" s="60" t="str">
        <f t="shared" si="152"/>
        <v>HOAPDFIgnore</v>
      </c>
      <c r="E2830" s="54" t="s">
        <v>790</v>
      </c>
      <c r="F2830" s="54" t="s">
        <v>22</v>
      </c>
      <c r="G2830" s="54" t="s">
        <v>670</v>
      </c>
      <c r="H2830" s="55">
        <v>212000</v>
      </c>
      <c r="I2830" s="54" t="s">
        <v>809</v>
      </c>
      <c r="J2830" s="55">
        <v>212253</v>
      </c>
      <c r="K2830" s="55">
        <v>0</v>
      </c>
      <c r="L2830" s="54" t="s">
        <v>899</v>
      </c>
      <c r="M2830" s="54" t="s">
        <v>793</v>
      </c>
      <c r="N2830" s="55">
        <v>-45.45</v>
      </c>
      <c r="O2830" s="55">
        <v>0</v>
      </c>
      <c r="P2830" s="55">
        <v>0</v>
      </c>
      <c r="Q2830" s="55">
        <v>0</v>
      </c>
      <c r="R2830" s="55">
        <v>-45.45</v>
      </c>
      <c r="S2830" s="55">
        <v>0</v>
      </c>
      <c r="T2830" s="55">
        <v>-45.45</v>
      </c>
      <c r="U2830" s="55">
        <v>0</v>
      </c>
      <c r="V2830" s="55">
        <v>0</v>
      </c>
      <c r="W2830" s="55">
        <v>0</v>
      </c>
      <c r="X2830" s="55">
        <v>-45.45</v>
      </c>
      <c r="Y2830" s="55">
        <v>0</v>
      </c>
      <c r="Z2830" s="61">
        <f t="shared" si="153"/>
        <v>0</v>
      </c>
      <c r="AA2830" s="59" t="str">
        <f>HLOOKUP(F2830,'HY Financials'!$4:$4,1,0)</f>
        <v>HOAPDF</v>
      </c>
    </row>
    <row r="2831" spans="1:27">
      <c r="A2831" s="60" t="str">
        <f>IFERROR(VLOOKUP(J2831,'TB mapping'!A:D,4,0),0)</f>
        <v>Ignore</v>
      </c>
      <c r="B2831" s="60" t="str">
        <f>IFERROR(VLOOKUP(J2831,'TB mapping'!A:C,3,0),0)</f>
        <v>Ignore</v>
      </c>
      <c r="C2831" s="60" t="str">
        <f t="shared" si="151"/>
        <v>HOAPDFIgnore</v>
      </c>
      <c r="D2831" s="60" t="str">
        <f t="shared" si="152"/>
        <v>HOAPDFIgnore</v>
      </c>
      <c r="E2831" s="54" t="s">
        <v>790</v>
      </c>
      <c r="F2831" s="54" t="s">
        <v>22</v>
      </c>
      <c r="G2831" s="54" t="s">
        <v>670</v>
      </c>
      <c r="H2831" s="55">
        <v>212000</v>
      </c>
      <c r="I2831" s="54" t="s">
        <v>809</v>
      </c>
      <c r="J2831" s="55">
        <v>212255</v>
      </c>
      <c r="K2831" s="55">
        <v>0</v>
      </c>
      <c r="L2831" s="54" t="s">
        <v>815</v>
      </c>
      <c r="M2831" s="54" t="s">
        <v>793</v>
      </c>
      <c r="N2831" s="55">
        <v>0</v>
      </c>
      <c r="O2831" s="55">
        <v>209730.72</v>
      </c>
      <c r="P2831" s="55">
        <v>0</v>
      </c>
      <c r="Q2831" s="55">
        <v>134143.20000000001</v>
      </c>
      <c r="R2831" s="55">
        <v>0</v>
      </c>
      <c r="S2831" s="55">
        <v>343873.92</v>
      </c>
      <c r="T2831" s="55">
        <v>0</v>
      </c>
      <c r="U2831" s="55">
        <v>209730.72</v>
      </c>
      <c r="V2831" s="55">
        <v>0</v>
      </c>
      <c r="W2831" s="55">
        <v>134143.20000000001</v>
      </c>
      <c r="X2831" s="55">
        <v>0</v>
      </c>
      <c r="Y2831" s="55">
        <v>343873.92</v>
      </c>
      <c r="Z2831" s="61">
        <f t="shared" si="153"/>
        <v>1.341432E-2</v>
      </c>
      <c r="AA2831" s="59" t="str">
        <f>HLOOKUP(F2831,'HY Financials'!$4:$4,1,0)</f>
        <v>HOAPDF</v>
      </c>
    </row>
    <row r="2832" spans="1:27">
      <c r="A2832" s="60" t="str">
        <f>IFERROR(VLOOKUP(J2832,'TB mapping'!A:D,4,0),0)</f>
        <v>Ignore</v>
      </c>
      <c r="B2832" s="60" t="str">
        <f>IFERROR(VLOOKUP(J2832,'TB mapping'!A:C,3,0),0)</f>
        <v>Ignore</v>
      </c>
      <c r="C2832" s="60" t="str">
        <f t="shared" si="151"/>
        <v>HOAPDFIgnore</v>
      </c>
      <c r="D2832" s="60" t="str">
        <f t="shared" si="152"/>
        <v>HOAPDFIgnore</v>
      </c>
      <c r="E2832" s="54" t="s">
        <v>790</v>
      </c>
      <c r="F2832" s="54" t="s">
        <v>22</v>
      </c>
      <c r="G2832" s="54" t="s">
        <v>670</v>
      </c>
      <c r="H2832" s="55">
        <v>212000</v>
      </c>
      <c r="I2832" s="54" t="s">
        <v>809</v>
      </c>
      <c r="J2832" s="55">
        <v>212257</v>
      </c>
      <c r="K2832" s="55">
        <v>0</v>
      </c>
      <c r="L2832" s="54" t="s">
        <v>816</v>
      </c>
      <c r="M2832" s="54" t="s">
        <v>793</v>
      </c>
      <c r="N2832" s="55">
        <v>-142169.35</v>
      </c>
      <c r="O2832" s="55">
        <v>0</v>
      </c>
      <c r="P2832" s="55">
        <v>-101397.12</v>
      </c>
      <c r="Q2832" s="55">
        <v>0</v>
      </c>
      <c r="R2832" s="55">
        <v>-243566.47</v>
      </c>
      <c r="S2832" s="55">
        <v>0</v>
      </c>
      <c r="T2832" s="55">
        <v>-142169.35</v>
      </c>
      <c r="U2832" s="55">
        <v>0</v>
      </c>
      <c r="V2832" s="55">
        <v>-101397.12</v>
      </c>
      <c r="W2832" s="55">
        <v>0</v>
      </c>
      <c r="X2832" s="55">
        <v>-243566.47</v>
      </c>
      <c r="Y2832" s="55">
        <v>0</v>
      </c>
      <c r="Z2832" s="61">
        <f t="shared" si="153"/>
        <v>-1.0139712E-2</v>
      </c>
      <c r="AA2832" s="59" t="str">
        <f>HLOOKUP(F2832,'HY Financials'!$4:$4,1,0)</f>
        <v>HOAPDF</v>
      </c>
    </row>
    <row r="2833" spans="1:27">
      <c r="A2833" s="60" t="str">
        <f>IFERROR(VLOOKUP(J2833,'TB mapping'!A:D,4,0),0)</f>
        <v>Ignore</v>
      </c>
      <c r="B2833" s="60" t="str">
        <f>IFERROR(VLOOKUP(J2833,'TB mapping'!A:C,3,0),0)</f>
        <v>Ignore</v>
      </c>
      <c r="C2833" s="60" t="str">
        <f t="shared" si="151"/>
        <v>HOAPDFIgnore</v>
      </c>
      <c r="D2833" s="60" t="str">
        <f t="shared" si="152"/>
        <v>HOAPDFIgnore</v>
      </c>
      <c r="E2833" s="54" t="s">
        <v>790</v>
      </c>
      <c r="F2833" s="54" t="s">
        <v>22</v>
      </c>
      <c r="G2833" s="54" t="s">
        <v>670</v>
      </c>
      <c r="H2833" s="55">
        <v>212000</v>
      </c>
      <c r="I2833" s="54" t="s">
        <v>809</v>
      </c>
      <c r="J2833" s="55">
        <v>212271</v>
      </c>
      <c r="K2833" s="55">
        <v>0</v>
      </c>
      <c r="L2833" s="54" t="s">
        <v>817</v>
      </c>
      <c r="M2833" s="54" t="s">
        <v>793</v>
      </c>
      <c r="N2833" s="55">
        <v>0</v>
      </c>
      <c r="O2833" s="55">
        <v>689.67</v>
      </c>
      <c r="P2833" s="55">
        <v>0</v>
      </c>
      <c r="Q2833" s="55">
        <v>2001.5800000000004</v>
      </c>
      <c r="R2833" s="55">
        <v>0</v>
      </c>
      <c r="S2833" s="55">
        <v>2691.25</v>
      </c>
      <c r="T2833" s="55">
        <v>0</v>
      </c>
      <c r="U2833" s="55">
        <v>689.67</v>
      </c>
      <c r="V2833" s="55">
        <v>0</v>
      </c>
      <c r="W2833" s="55">
        <v>2001.5800000000004</v>
      </c>
      <c r="X2833" s="55">
        <v>0</v>
      </c>
      <c r="Y2833" s="55">
        <v>2691.25</v>
      </c>
      <c r="Z2833" s="61">
        <f t="shared" si="153"/>
        <v>2.0015800000000003E-4</v>
      </c>
      <c r="AA2833" s="59" t="str">
        <f>HLOOKUP(F2833,'HY Financials'!$4:$4,1,0)</f>
        <v>HOAPDF</v>
      </c>
    </row>
    <row r="2834" spans="1:27">
      <c r="A2834" s="60" t="str">
        <f>IFERROR(VLOOKUP(J2834,'TB mapping'!A:D,4,0),0)</f>
        <v>Ignore</v>
      </c>
      <c r="B2834" s="60" t="str">
        <f>IFERROR(VLOOKUP(J2834,'TB mapping'!A:C,3,0),0)</f>
        <v>Ignore</v>
      </c>
      <c r="C2834" s="60" t="str">
        <f t="shared" si="151"/>
        <v>HOAPDFIgnore</v>
      </c>
      <c r="D2834" s="60" t="str">
        <f t="shared" si="152"/>
        <v>HOAPDFIgnore</v>
      </c>
      <c r="E2834" s="54" t="s">
        <v>790</v>
      </c>
      <c r="F2834" s="54" t="s">
        <v>22</v>
      </c>
      <c r="G2834" s="54" t="s">
        <v>670</v>
      </c>
      <c r="H2834" s="55">
        <v>212000</v>
      </c>
      <c r="I2834" s="54" t="s">
        <v>809</v>
      </c>
      <c r="J2834" s="55">
        <v>212272</v>
      </c>
      <c r="K2834" s="55">
        <v>0</v>
      </c>
      <c r="L2834" s="54" t="s">
        <v>818</v>
      </c>
      <c r="M2834" s="54" t="s">
        <v>793</v>
      </c>
      <c r="N2834" s="55">
        <v>0</v>
      </c>
      <c r="O2834" s="55">
        <v>687.63</v>
      </c>
      <c r="P2834" s="55">
        <v>0</v>
      </c>
      <c r="Q2834" s="55">
        <v>2001.5800000000004</v>
      </c>
      <c r="R2834" s="55">
        <v>0</v>
      </c>
      <c r="S2834" s="55">
        <v>2689.21</v>
      </c>
      <c r="T2834" s="55">
        <v>0</v>
      </c>
      <c r="U2834" s="55">
        <v>687.63</v>
      </c>
      <c r="V2834" s="55">
        <v>0</v>
      </c>
      <c r="W2834" s="55">
        <v>2001.5800000000004</v>
      </c>
      <c r="X2834" s="55">
        <v>0</v>
      </c>
      <c r="Y2834" s="55">
        <v>2689.21</v>
      </c>
      <c r="Z2834" s="61">
        <f t="shared" si="153"/>
        <v>2.0015800000000003E-4</v>
      </c>
      <c r="AA2834" s="59" t="str">
        <f>HLOOKUP(F2834,'HY Financials'!$4:$4,1,0)</f>
        <v>HOAPDF</v>
      </c>
    </row>
    <row r="2835" spans="1:27">
      <c r="A2835" s="60">
        <f>IFERROR(VLOOKUP(J2835,'TB mapping'!A:D,4,0),0)</f>
        <v>0</v>
      </c>
      <c r="B2835" s="60">
        <f>IFERROR(VLOOKUP(J2835,'TB mapping'!A:C,3,0),0)</f>
        <v>0</v>
      </c>
      <c r="C2835" s="60" t="str">
        <f t="shared" si="151"/>
        <v>HOAPDF0</v>
      </c>
      <c r="D2835" s="60" t="str">
        <f t="shared" si="152"/>
        <v>HOAPDF0</v>
      </c>
      <c r="E2835" s="54" t="s">
        <v>790</v>
      </c>
      <c r="F2835" s="54" t="s">
        <v>22</v>
      </c>
      <c r="G2835" s="54" t="s">
        <v>670</v>
      </c>
      <c r="H2835" s="55">
        <v>212000</v>
      </c>
      <c r="I2835" s="54" t="s">
        <v>809</v>
      </c>
      <c r="J2835" s="55">
        <v>215107</v>
      </c>
      <c r="K2835" s="55">
        <v>0</v>
      </c>
      <c r="L2835" s="54" t="s">
        <v>2076</v>
      </c>
      <c r="M2835" s="54" t="s">
        <v>793</v>
      </c>
      <c r="N2835" s="55">
        <v>0</v>
      </c>
      <c r="O2835" s="55">
        <v>5278</v>
      </c>
      <c r="P2835" s="55">
        <v>0</v>
      </c>
      <c r="Q2835" s="55">
        <v>0</v>
      </c>
      <c r="R2835" s="55">
        <v>0</v>
      </c>
      <c r="S2835" s="55">
        <v>5278</v>
      </c>
      <c r="T2835" s="55">
        <v>0</v>
      </c>
      <c r="U2835" s="55">
        <v>5278</v>
      </c>
      <c r="V2835" s="55">
        <v>0</v>
      </c>
      <c r="W2835" s="55">
        <v>0</v>
      </c>
      <c r="X2835" s="55">
        <v>0</v>
      </c>
      <c r="Y2835" s="55">
        <v>5278</v>
      </c>
      <c r="Z2835" s="61">
        <f t="shared" si="153"/>
        <v>0</v>
      </c>
      <c r="AA2835" s="59" t="str">
        <f>HLOOKUP(F2835,'HY Financials'!$4:$4,1,0)</f>
        <v>HOAPDF</v>
      </c>
    </row>
    <row r="2836" spans="1:27">
      <c r="A2836" s="60" t="str">
        <f>IFERROR(VLOOKUP(J2836,'TB mapping'!A:D,4,0),0)</f>
        <v>Ignore</v>
      </c>
      <c r="B2836" s="60" t="str">
        <f>IFERROR(VLOOKUP(J2836,'TB mapping'!A:C,3,0),0)</f>
        <v>Ignore</v>
      </c>
      <c r="C2836" s="60" t="str">
        <f t="shared" si="151"/>
        <v>HOAPDFIgnore</v>
      </c>
      <c r="D2836" s="60" t="str">
        <f t="shared" si="152"/>
        <v>HOAPDFIgnore</v>
      </c>
      <c r="E2836" s="54" t="s">
        <v>790</v>
      </c>
      <c r="F2836" s="54" t="s">
        <v>22</v>
      </c>
      <c r="G2836" s="54" t="s">
        <v>670</v>
      </c>
      <c r="H2836" s="55">
        <v>213000</v>
      </c>
      <c r="I2836" s="54" t="s">
        <v>819</v>
      </c>
      <c r="J2836" s="55">
        <v>213105</v>
      </c>
      <c r="K2836" s="55">
        <v>0</v>
      </c>
      <c r="L2836" s="54" t="s">
        <v>902</v>
      </c>
      <c r="M2836" s="54" t="s">
        <v>793</v>
      </c>
      <c r="N2836" s="55">
        <v>0</v>
      </c>
      <c r="O2836" s="55">
        <v>1355.59</v>
      </c>
      <c r="P2836" s="55">
        <v>0</v>
      </c>
      <c r="Q2836" s="55">
        <v>0</v>
      </c>
      <c r="R2836" s="55">
        <v>0</v>
      </c>
      <c r="S2836" s="55">
        <v>1355.59</v>
      </c>
      <c r="T2836" s="55">
        <v>0</v>
      </c>
      <c r="U2836" s="55">
        <v>1355.59</v>
      </c>
      <c r="V2836" s="55">
        <v>0</v>
      </c>
      <c r="W2836" s="55">
        <v>0</v>
      </c>
      <c r="X2836" s="55">
        <v>0</v>
      </c>
      <c r="Y2836" s="55">
        <v>1355.59</v>
      </c>
      <c r="Z2836" s="61">
        <f t="shared" si="153"/>
        <v>0</v>
      </c>
      <c r="AA2836" s="59" t="str">
        <f>HLOOKUP(F2836,'HY Financials'!$4:$4,1,0)</f>
        <v>HOAPDF</v>
      </c>
    </row>
    <row r="2837" spans="1:27">
      <c r="A2837" s="60" t="str">
        <f>IFERROR(VLOOKUP(J2837,'TB mapping'!A:D,4,0),0)</f>
        <v>Ignore</v>
      </c>
      <c r="B2837" s="60" t="str">
        <f>IFERROR(VLOOKUP(J2837,'TB mapping'!A:C,3,0),0)</f>
        <v>Ignore</v>
      </c>
      <c r="C2837" s="60" t="str">
        <f t="shared" si="151"/>
        <v>HOAPDFIgnore</v>
      </c>
      <c r="D2837" s="60" t="str">
        <f t="shared" si="152"/>
        <v>HOAPDFIgnore</v>
      </c>
      <c r="E2837" s="54" t="s">
        <v>790</v>
      </c>
      <c r="F2837" s="54" t="s">
        <v>22</v>
      </c>
      <c r="G2837" s="54" t="s">
        <v>670</v>
      </c>
      <c r="H2837" s="55">
        <v>213000</v>
      </c>
      <c r="I2837" s="54" t="s">
        <v>819</v>
      </c>
      <c r="J2837" s="55">
        <v>213141</v>
      </c>
      <c r="K2837" s="55">
        <v>0</v>
      </c>
      <c r="L2837" s="54" t="s">
        <v>903</v>
      </c>
      <c r="M2837" s="54" t="s">
        <v>793</v>
      </c>
      <c r="N2837" s="55">
        <v>0</v>
      </c>
      <c r="O2837" s="55">
        <v>100.05</v>
      </c>
      <c r="P2837" s="55">
        <v>0</v>
      </c>
      <c r="Q2837" s="55">
        <v>0</v>
      </c>
      <c r="R2837" s="55">
        <v>0</v>
      </c>
      <c r="S2837" s="55">
        <v>100.05</v>
      </c>
      <c r="T2837" s="55">
        <v>0</v>
      </c>
      <c r="U2837" s="55">
        <v>100.05</v>
      </c>
      <c r="V2837" s="55">
        <v>0</v>
      </c>
      <c r="W2837" s="55">
        <v>0</v>
      </c>
      <c r="X2837" s="55">
        <v>0</v>
      </c>
      <c r="Y2837" s="55">
        <v>100.05</v>
      </c>
      <c r="Z2837" s="61">
        <f t="shared" si="153"/>
        <v>0</v>
      </c>
      <c r="AA2837" s="59" t="str">
        <f>HLOOKUP(F2837,'HY Financials'!$4:$4,1,0)</f>
        <v>HOAPDF</v>
      </c>
    </row>
    <row r="2838" spans="1:27">
      <c r="A2838" s="60" t="str">
        <f>IFERROR(VLOOKUP(J2838,'TB mapping'!A:D,4,0),0)</f>
        <v>Ignore</v>
      </c>
      <c r="B2838" s="60" t="str">
        <f>IFERROR(VLOOKUP(J2838,'TB mapping'!A:C,3,0),0)</f>
        <v>Ignore</v>
      </c>
      <c r="C2838" s="60" t="str">
        <f t="shared" si="151"/>
        <v>HOAPDFIgnore</v>
      </c>
      <c r="D2838" s="60" t="str">
        <f t="shared" si="152"/>
        <v>HOAPDFIgnore</v>
      </c>
      <c r="E2838" s="54" t="s">
        <v>790</v>
      </c>
      <c r="F2838" s="54" t="s">
        <v>22</v>
      </c>
      <c r="G2838" s="54" t="s">
        <v>670</v>
      </c>
      <c r="H2838" s="55">
        <v>213000</v>
      </c>
      <c r="I2838" s="54" t="s">
        <v>819</v>
      </c>
      <c r="J2838" s="55">
        <v>213143</v>
      </c>
      <c r="K2838" s="55">
        <v>0</v>
      </c>
      <c r="L2838" s="54" t="s">
        <v>820</v>
      </c>
      <c r="M2838" s="54" t="s">
        <v>793</v>
      </c>
      <c r="N2838" s="55">
        <v>0</v>
      </c>
      <c r="O2838" s="55">
        <v>40000</v>
      </c>
      <c r="P2838" s="55">
        <v>-42827.64</v>
      </c>
      <c r="Q2838" s="55">
        <v>0</v>
      </c>
      <c r="R2838" s="55">
        <v>-2827.64</v>
      </c>
      <c r="S2838" s="55">
        <v>0</v>
      </c>
      <c r="T2838" s="55">
        <v>0</v>
      </c>
      <c r="U2838" s="55">
        <v>40000</v>
      </c>
      <c r="V2838" s="55">
        <v>-42827.64</v>
      </c>
      <c r="W2838" s="55">
        <v>0</v>
      </c>
      <c r="X2838" s="55">
        <v>-2827.64</v>
      </c>
      <c r="Y2838" s="55">
        <v>0</v>
      </c>
      <c r="Z2838" s="61">
        <f t="shared" si="153"/>
        <v>-4.2827639999999997E-3</v>
      </c>
      <c r="AA2838" s="59" t="str">
        <f>HLOOKUP(F2838,'HY Financials'!$4:$4,1,0)</f>
        <v>HOAPDF</v>
      </c>
    </row>
    <row r="2839" spans="1:27">
      <c r="A2839" s="60">
        <f>IFERROR(VLOOKUP(J2839,'TB mapping'!A:D,4,0),0)</f>
        <v>0</v>
      </c>
      <c r="B2839" s="60">
        <f>IFERROR(VLOOKUP(J2839,'TB mapping'!A:C,3,0),0)</f>
        <v>0</v>
      </c>
      <c r="C2839" s="60" t="str">
        <f t="shared" si="151"/>
        <v>HOAPDF0</v>
      </c>
      <c r="D2839" s="60" t="str">
        <f t="shared" si="152"/>
        <v>HOAPDF0</v>
      </c>
      <c r="E2839" s="54" t="s">
        <v>790</v>
      </c>
      <c r="F2839" s="54" t="s">
        <v>22</v>
      </c>
      <c r="G2839" s="54" t="s">
        <v>670</v>
      </c>
      <c r="H2839" s="55">
        <v>213000</v>
      </c>
      <c r="I2839" s="54" t="s">
        <v>819</v>
      </c>
      <c r="J2839" s="55">
        <v>213173</v>
      </c>
      <c r="K2839" s="55">
        <v>0</v>
      </c>
      <c r="L2839" s="54" t="s">
        <v>2072</v>
      </c>
      <c r="M2839" s="54" t="s">
        <v>793</v>
      </c>
      <c r="N2839" s="55">
        <v>0</v>
      </c>
      <c r="O2839" s="55">
        <v>7200</v>
      </c>
      <c r="P2839" s="55">
        <v>-7708.98</v>
      </c>
      <c r="Q2839" s="55">
        <v>0</v>
      </c>
      <c r="R2839" s="55">
        <v>-508.98</v>
      </c>
      <c r="S2839" s="55">
        <v>0</v>
      </c>
      <c r="T2839" s="55">
        <v>0</v>
      </c>
      <c r="U2839" s="55">
        <v>7200</v>
      </c>
      <c r="V2839" s="55">
        <v>-7708.98</v>
      </c>
      <c r="W2839" s="55">
        <v>0</v>
      </c>
      <c r="X2839" s="55">
        <v>-508.98</v>
      </c>
      <c r="Y2839" s="55">
        <v>0</v>
      </c>
      <c r="Z2839" s="61">
        <f t="shared" si="153"/>
        <v>-7.70898E-4</v>
      </c>
      <c r="AA2839" s="59" t="str">
        <f>HLOOKUP(F2839,'HY Financials'!$4:$4,1,0)</f>
        <v>HOAPDF</v>
      </c>
    </row>
    <row r="2840" spans="1:27">
      <c r="A2840" s="60" t="str">
        <f>IFERROR(VLOOKUP(J2840,'TB mapping'!A:D,4,0),0)</f>
        <v>Ignore</v>
      </c>
      <c r="B2840" s="60" t="str">
        <f>IFERROR(VLOOKUP(J2840,'TB mapping'!A:C,3,0),0)</f>
        <v>Ignore</v>
      </c>
      <c r="C2840" s="60" t="str">
        <f t="shared" si="151"/>
        <v>HOAPDFIgnore</v>
      </c>
      <c r="D2840" s="60" t="str">
        <f t="shared" si="152"/>
        <v>HOAPDFIgnore</v>
      </c>
      <c r="E2840" s="54" t="s">
        <v>790</v>
      </c>
      <c r="F2840" s="54" t="s">
        <v>22</v>
      </c>
      <c r="G2840" s="54" t="s">
        <v>670</v>
      </c>
      <c r="H2840" s="55">
        <v>213000</v>
      </c>
      <c r="I2840" s="54" t="s">
        <v>819</v>
      </c>
      <c r="J2840" s="55">
        <v>213500</v>
      </c>
      <c r="K2840" s="55">
        <v>0</v>
      </c>
      <c r="L2840" s="54" t="s">
        <v>821</v>
      </c>
      <c r="M2840" s="54" t="s">
        <v>793</v>
      </c>
      <c r="N2840" s="55">
        <v>0</v>
      </c>
      <c r="O2840" s="55">
        <v>7656.57</v>
      </c>
      <c r="P2840" s="55">
        <v>0</v>
      </c>
      <c r="Q2840" s="55">
        <v>22239.34</v>
      </c>
      <c r="R2840" s="55">
        <v>0</v>
      </c>
      <c r="S2840" s="55">
        <v>29895.91</v>
      </c>
      <c r="T2840" s="55">
        <v>0</v>
      </c>
      <c r="U2840" s="55">
        <v>7656.57</v>
      </c>
      <c r="V2840" s="55">
        <v>0</v>
      </c>
      <c r="W2840" s="55">
        <v>22239.34</v>
      </c>
      <c r="X2840" s="55">
        <v>0</v>
      </c>
      <c r="Y2840" s="55">
        <v>29895.91</v>
      </c>
      <c r="Z2840" s="61">
        <f t="shared" si="153"/>
        <v>2.2239339999999999E-3</v>
      </c>
      <c r="AA2840" s="59" t="str">
        <f>HLOOKUP(F2840,'HY Financials'!$4:$4,1,0)</f>
        <v>HOAPDF</v>
      </c>
    </row>
    <row r="2841" spans="1:27">
      <c r="A2841" s="60" t="str">
        <f>IFERROR(VLOOKUP(J2841,'TB mapping'!A:D,4,0),0)</f>
        <v>Ignore</v>
      </c>
      <c r="B2841" s="60" t="str">
        <f>IFERROR(VLOOKUP(J2841,'TB mapping'!A:C,3,0),0)</f>
        <v>Ignore</v>
      </c>
      <c r="C2841" s="60" t="str">
        <f t="shared" si="151"/>
        <v>HOAPDFIgnore</v>
      </c>
      <c r="D2841" s="60" t="str">
        <f t="shared" si="152"/>
        <v>HOAPDFIgnore</v>
      </c>
      <c r="E2841" s="54" t="s">
        <v>790</v>
      </c>
      <c r="F2841" s="54" t="s">
        <v>22</v>
      </c>
      <c r="G2841" s="54" t="s">
        <v>670</v>
      </c>
      <c r="H2841" s="55">
        <v>213000</v>
      </c>
      <c r="I2841" s="54" t="s">
        <v>819</v>
      </c>
      <c r="J2841" s="55">
        <v>213504</v>
      </c>
      <c r="K2841" s="55">
        <v>0</v>
      </c>
      <c r="L2841" s="54" t="s">
        <v>822</v>
      </c>
      <c r="M2841" s="54" t="s">
        <v>793</v>
      </c>
      <c r="N2841" s="55">
        <v>0</v>
      </c>
      <c r="O2841" s="55">
        <v>14084.58</v>
      </c>
      <c r="P2841" s="55">
        <v>0</v>
      </c>
      <c r="Q2841" s="55">
        <v>0</v>
      </c>
      <c r="R2841" s="55">
        <v>0</v>
      </c>
      <c r="S2841" s="55">
        <v>14084.58</v>
      </c>
      <c r="T2841" s="55">
        <v>0</v>
      </c>
      <c r="U2841" s="55">
        <v>14084.58</v>
      </c>
      <c r="V2841" s="55">
        <v>0</v>
      </c>
      <c r="W2841" s="55">
        <v>0</v>
      </c>
      <c r="X2841" s="55">
        <v>0</v>
      </c>
      <c r="Y2841" s="55">
        <v>14084.58</v>
      </c>
      <c r="Z2841" s="61">
        <f t="shared" si="153"/>
        <v>0</v>
      </c>
      <c r="AA2841" s="59" t="str">
        <f>HLOOKUP(F2841,'HY Financials'!$4:$4,1,0)</f>
        <v>HOAPDF</v>
      </c>
    </row>
    <row r="2842" spans="1:27">
      <c r="A2842" s="60" t="str">
        <f>IFERROR(VLOOKUP(J2842,'TB mapping'!A:D,4,0),0)</f>
        <v>Ignore</v>
      </c>
      <c r="B2842" s="60" t="str">
        <f>IFERROR(VLOOKUP(J2842,'TB mapping'!A:C,3,0),0)</f>
        <v>Ignore</v>
      </c>
      <c r="C2842" s="60" t="str">
        <f t="shared" si="151"/>
        <v>HOAPDFIgnore</v>
      </c>
      <c r="D2842" s="60" t="str">
        <f t="shared" si="152"/>
        <v>HOAPDFIgnore</v>
      </c>
      <c r="E2842" s="54" t="s">
        <v>790</v>
      </c>
      <c r="F2842" s="54" t="s">
        <v>22</v>
      </c>
      <c r="G2842" s="54" t="s">
        <v>670</v>
      </c>
      <c r="H2842" s="55">
        <v>301000</v>
      </c>
      <c r="I2842" s="54" t="s">
        <v>823</v>
      </c>
      <c r="J2842" s="55">
        <v>310000</v>
      </c>
      <c r="K2842" s="55">
        <v>0</v>
      </c>
      <c r="L2842" s="54" t="s">
        <v>824</v>
      </c>
      <c r="M2842" s="54" t="s">
        <v>793</v>
      </c>
      <c r="N2842" s="55">
        <v>0</v>
      </c>
      <c r="O2842" s="55">
        <v>53480342.100000001</v>
      </c>
      <c r="P2842" s="55">
        <v>-2647275.5499999998</v>
      </c>
      <c r="Q2842" s="55">
        <v>0</v>
      </c>
      <c r="R2842" s="55">
        <v>0</v>
      </c>
      <c r="S2842" s="55">
        <v>50833066.549999997</v>
      </c>
      <c r="T2842" s="55">
        <v>0</v>
      </c>
      <c r="U2842" s="55">
        <v>53480342.100000001</v>
      </c>
      <c r="V2842" s="55">
        <v>-2647275.5499999998</v>
      </c>
      <c r="W2842" s="55">
        <v>0</v>
      </c>
      <c r="X2842" s="55">
        <v>0</v>
      </c>
      <c r="Y2842" s="55">
        <v>50833066.549999997</v>
      </c>
      <c r="Z2842" s="61">
        <f t="shared" si="153"/>
        <v>5.0833066549999995</v>
      </c>
      <c r="AA2842" s="59" t="str">
        <f>HLOOKUP(F2842,'HY Financials'!$4:$4,1,0)</f>
        <v>HOAPDF</v>
      </c>
    </row>
    <row r="2843" spans="1:27">
      <c r="A2843" s="60" t="str">
        <f>IFERROR(VLOOKUP(J2843,'TB mapping'!A:D,4,0),0)</f>
        <v>Ignore</v>
      </c>
      <c r="B2843" s="60" t="str">
        <f>IFERROR(VLOOKUP(J2843,'TB mapping'!A:C,3,0),0)</f>
        <v>Ignore</v>
      </c>
      <c r="C2843" s="60" t="str">
        <f t="shared" si="151"/>
        <v>HOAPDFIgnore</v>
      </c>
      <c r="D2843" s="60" t="str">
        <f t="shared" si="152"/>
        <v>HOAPDFIgnore</v>
      </c>
      <c r="E2843" s="54" t="s">
        <v>790</v>
      </c>
      <c r="F2843" s="54" t="s">
        <v>22</v>
      </c>
      <c r="G2843" s="54" t="s">
        <v>670</v>
      </c>
      <c r="H2843" s="55">
        <v>303000</v>
      </c>
      <c r="I2843" s="54" t="s">
        <v>825</v>
      </c>
      <c r="J2843" s="55">
        <v>303207</v>
      </c>
      <c r="K2843" s="55">
        <v>0</v>
      </c>
      <c r="L2843" s="54" t="s">
        <v>826</v>
      </c>
      <c r="M2843" s="54" t="s">
        <v>793</v>
      </c>
      <c r="N2843" s="55">
        <v>0</v>
      </c>
      <c r="O2843" s="55">
        <v>410622.08</v>
      </c>
      <c r="P2843" s="55">
        <v>-1434192.45</v>
      </c>
      <c r="Q2843" s="55">
        <v>0</v>
      </c>
      <c r="R2843" s="55">
        <v>-1023570.37</v>
      </c>
      <c r="S2843" s="55">
        <v>0</v>
      </c>
      <c r="T2843" s="55">
        <v>0</v>
      </c>
      <c r="U2843" s="55">
        <v>410622.08</v>
      </c>
      <c r="V2843" s="55">
        <v>-1434192.45</v>
      </c>
      <c r="W2843" s="55">
        <v>0</v>
      </c>
      <c r="X2843" s="55">
        <v>-1023570.37</v>
      </c>
      <c r="Y2843" s="55">
        <v>0</v>
      </c>
      <c r="Z2843" s="61">
        <f t="shared" si="153"/>
        <v>-0.143419245</v>
      </c>
      <c r="AA2843" s="59" t="str">
        <f>HLOOKUP(F2843,'HY Financials'!$4:$4,1,0)</f>
        <v>HOAPDF</v>
      </c>
    </row>
    <row r="2844" spans="1:27">
      <c r="A2844" s="60" t="str">
        <f>IFERROR(VLOOKUP(J2844,'TB mapping'!A:D,4,0),0)</f>
        <v>Ignore</v>
      </c>
      <c r="B2844" s="60" t="str">
        <f>IFERROR(VLOOKUP(J2844,'TB mapping'!A:C,3,0),0)</f>
        <v>Ignore</v>
      </c>
      <c r="C2844" s="60" t="str">
        <f t="shared" si="151"/>
        <v>HOAPDFIgnore</v>
      </c>
      <c r="D2844" s="60" t="str">
        <f t="shared" si="152"/>
        <v>HOAPDFIgnore</v>
      </c>
      <c r="E2844" s="54" t="s">
        <v>790</v>
      </c>
      <c r="F2844" s="54" t="s">
        <v>22</v>
      </c>
      <c r="G2844" s="54" t="s">
        <v>670</v>
      </c>
      <c r="H2844" s="55">
        <v>303000</v>
      </c>
      <c r="I2844" s="54" t="s">
        <v>825</v>
      </c>
      <c r="J2844" s="55">
        <v>303209</v>
      </c>
      <c r="K2844" s="55">
        <v>0</v>
      </c>
      <c r="L2844" s="54" t="s">
        <v>1064</v>
      </c>
      <c r="M2844" s="54" t="s">
        <v>793</v>
      </c>
      <c r="N2844" s="55">
        <v>-2900235.64</v>
      </c>
      <c r="O2844" s="55">
        <v>0</v>
      </c>
      <c r="P2844" s="55">
        <v>-12103.16</v>
      </c>
      <c r="Q2844" s="55">
        <v>0</v>
      </c>
      <c r="R2844" s="55">
        <v>-2912338.8</v>
      </c>
      <c r="S2844" s="55">
        <v>0</v>
      </c>
      <c r="T2844" s="55">
        <v>-2900235.64</v>
      </c>
      <c r="U2844" s="55">
        <v>0</v>
      </c>
      <c r="V2844" s="55">
        <v>-12103.16</v>
      </c>
      <c r="W2844" s="55">
        <v>0</v>
      </c>
      <c r="X2844" s="55">
        <v>-2912338.8</v>
      </c>
      <c r="Y2844" s="55">
        <v>0</v>
      </c>
      <c r="Z2844" s="61">
        <f t="shared" si="153"/>
        <v>-1.2103159999999999E-3</v>
      </c>
      <c r="AA2844" s="59" t="str">
        <f>HLOOKUP(F2844,'HY Financials'!$4:$4,1,0)</f>
        <v>HOAPDF</v>
      </c>
    </row>
    <row r="2845" spans="1:27">
      <c r="A2845" s="60" t="str">
        <f>IFERROR(VLOOKUP(J2845,'TB mapping'!A:D,4,0),0)</f>
        <v>Ignore</v>
      </c>
      <c r="B2845" s="60" t="str">
        <f>IFERROR(VLOOKUP(J2845,'TB mapping'!A:C,3,0),0)</f>
        <v>Ignore</v>
      </c>
      <c r="C2845" s="60" t="str">
        <f t="shared" si="151"/>
        <v>HOAPDFIgnore</v>
      </c>
      <c r="D2845" s="60" t="str">
        <f t="shared" si="152"/>
        <v>HOAPDFIgnore</v>
      </c>
      <c r="E2845" s="54" t="s">
        <v>790</v>
      </c>
      <c r="F2845" s="54" t="s">
        <v>22</v>
      </c>
      <c r="G2845" s="54" t="s">
        <v>670</v>
      </c>
      <c r="H2845" s="55">
        <v>303000</v>
      </c>
      <c r="I2845" s="54" t="s">
        <v>825</v>
      </c>
      <c r="J2845" s="55">
        <v>303245</v>
      </c>
      <c r="K2845" s="55">
        <v>0</v>
      </c>
      <c r="L2845" s="54" t="s">
        <v>880</v>
      </c>
      <c r="M2845" s="54" t="s">
        <v>793</v>
      </c>
      <c r="N2845" s="55">
        <v>0</v>
      </c>
      <c r="O2845" s="55">
        <v>9838569.5600000005</v>
      </c>
      <c r="P2845" s="55">
        <v>-853427.42</v>
      </c>
      <c r="Q2845" s="55">
        <v>0</v>
      </c>
      <c r="R2845" s="55">
        <v>0</v>
      </c>
      <c r="S2845" s="55">
        <v>8985142.1400000006</v>
      </c>
      <c r="T2845" s="55">
        <v>0</v>
      </c>
      <c r="U2845" s="55">
        <v>9838569.5600000005</v>
      </c>
      <c r="V2845" s="55">
        <v>-853427.42</v>
      </c>
      <c r="W2845" s="55">
        <v>0</v>
      </c>
      <c r="X2845" s="55">
        <v>0</v>
      </c>
      <c r="Y2845" s="55">
        <v>8985142.1400000006</v>
      </c>
      <c r="Z2845" s="61">
        <f t="shared" si="153"/>
        <v>-8.5342741999999999E-2</v>
      </c>
      <c r="AA2845" s="59" t="str">
        <f>HLOOKUP(F2845,'HY Financials'!$4:$4,1,0)</f>
        <v>HOAPDF</v>
      </c>
    </row>
    <row r="2846" spans="1:27">
      <c r="A2846" s="60" t="str">
        <f>IFERROR(VLOOKUP(J2846,'TB mapping'!A:D,4,0),0)</f>
        <v>Ignore</v>
      </c>
      <c r="B2846" s="60" t="str">
        <f>IFERROR(VLOOKUP(J2846,'TB mapping'!A:C,3,0),0)</f>
        <v>Ignore</v>
      </c>
      <c r="C2846" s="60" t="str">
        <f t="shared" si="151"/>
        <v>HOAPDFIgnore</v>
      </c>
      <c r="D2846" s="60" t="str">
        <f t="shared" si="152"/>
        <v>HOAPDFIgnore</v>
      </c>
      <c r="E2846" s="54" t="s">
        <v>790</v>
      </c>
      <c r="F2846" s="54" t="s">
        <v>22</v>
      </c>
      <c r="G2846" s="54" t="s">
        <v>670</v>
      </c>
      <c r="H2846" s="55">
        <v>303000</v>
      </c>
      <c r="I2846" s="54" t="s">
        <v>825</v>
      </c>
      <c r="J2846" s="55">
        <v>303246</v>
      </c>
      <c r="K2846" s="55">
        <v>0</v>
      </c>
      <c r="L2846" s="54" t="s">
        <v>1065</v>
      </c>
      <c r="M2846" s="54" t="s">
        <v>793</v>
      </c>
      <c r="N2846" s="55">
        <v>0</v>
      </c>
      <c r="O2846" s="55">
        <v>271275.99</v>
      </c>
      <c r="P2846" s="55">
        <v>-303819.38</v>
      </c>
      <c r="Q2846" s="55">
        <v>0</v>
      </c>
      <c r="R2846" s="55">
        <v>-32543.39</v>
      </c>
      <c r="S2846" s="55">
        <v>0</v>
      </c>
      <c r="T2846" s="55">
        <v>0</v>
      </c>
      <c r="U2846" s="55">
        <v>271275.99</v>
      </c>
      <c r="V2846" s="55">
        <v>-303819.38</v>
      </c>
      <c r="W2846" s="55">
        <v>0</v>
      </c>
      <c r="X2846" s="55">
        <v>-32543.39</v>
      </c>
      <c r="Y2846" s="55">
        <v>0</v>
      </c>
      <c r="Z2846" s="61">
        <f t="shared" si="153"/>
        <v>-3.0381938000000001E-2</v>
      </c>
      <c r="AA2846" s="59" t="str">
        <f>HLOOKUP(F2846,'HY Financials'!$4:$4,1,0)</f>
        <v>HOAPDF</v>
      </c>
    </row>
    <row r="2847" spans="1:27">
      <c r="A2847" s="60" t="str">
        <f>IFERROR(VLOOKUP(J2847,'TB mapping'!A:D,4,0),0)</f>
        <v>Ignore</v>
      </c>
      <c r="B2847" s="60" t="str">
        <f>IFERROR(VLOOKUP(J2847,'TB mapping'!A:C,3,0),0)</f>
        <v>Ignore</v>
      </c>
      <c r="C2847" s="60" t="str">
        <f t="shared" si="151"/>
        <v>HOAPDFIgnore</v>
      </c>
      <c r="D2847" s="60" t="str">
        <f t="shared" si="152"/>
        <v>HOAPDFIgnore</v>
      </c>
      <c r="E2847" s="54" t="s">
        <v>790</v>
      </c>
      <c r="F2847" s="54" t="s">
        <v>22</v>
      </c>
      <c r="G2847" s="54" t="s">
        <v>670</v>
      </c>
      <c r="H2847" s="55">
        <v>303000</v>
      </c>
      <c r="I2847" s="54" t="s">
        <v>825</v>
      </c>
      <c r="J2847" s="55">
        <v>390000</v>
      </c>
      <c r="K2847" s="55">
        <v>0</v>
      </c>
      <c r="L2847" s="54" t="s">
        <v>827</v>
      </c>
      <c r="M2847" s="54" t="s">
        <v>793</v>
      </c>
      <c r="N2847" s="55">
        <v>0</v>
      </c>
      <c r="O2847" s="55">
        <v>45627609.899999999</v>
      </c>
      <c r="P2847" s="55">
        <v>0</v>
      </c>
      <c r="Q2847" s="55">
        <v>0</v>
      </c>
      <c r="R2847" s="55">
        <v>0</v>
      </c>
      <c r="S2847" s="55">
        <v>45627609.899999999</v>
      </c>
      <c r="T2847" s="55">
        <v>0</v>
      </c>
      <c r="U2847" s="55">
        <v>45627609.899999999</v>
      </c>
      <c r="V2847" s="55">
        <v>0</v>
      </c>
      <c r="W2847" s="55">
        <v>0</v>
      </c>
      <c r="X2847" s="55">
        <v>0</v>
      </c>
      <c r="Y2847" s="55">
        <v>45627609.899999999</v>
      </c>
      <c r="Z2847" s="61">
        <f t="shared" si="153"/>
        <v>0</v>
      </c>
      <c r="AA2847" s="59" t="str">
        <f>HLOOKUP(F2847,'HY Financials'!$4:$4,1,0)</f>
        <v>HOAPDF</v>
      </c>
    </row>
    <row r="2848" spans="1:27">
      <c r="A2848" s="60" t="str">
        <f>IFERROR(VLOOKUP(J2848,'TB mapping'!A:D,4,0),0)</f>
        <v>Ignore</v>
      </c>
      <c r="B2848" s="60" t="str">
        <f>IFERROR(VLOOKUP(J2848,'TB mapping'!A:C,3,0),0)</f>
        <v>Ignore</v>
      </c>
      <c r="C2848" s="60" t="str">
        <f t="shared" si="151"/>
        <v>HOAPDFIgnore</v>
      </c>
      <c r="D2848" s="60" t="str">
        <f t="shared" si="152"/>
        <v>HOAPDFIgnore</v>
      </c>
      <c r="E2848" s="54" t="s">
        <v>790</v>
      </c>
      <c r="F2848" s="54" t="s">
        <v>22</v>
      </c>
      <c r="G2848" s="54" t="s">
        <v>670</v>
      </c>
      <c r="H2848" s="55">
        <v>303000</v>
      </c>
      <c r="I2848" s="54" t="s">
        <v>825</v>
      </c>
      <c r="J2848" s="55">
        <v>390405</v>
      </c>
      <c r="K2848" s="55">
        <v>0</v>
      </c>
      <c r="L2848" s="54" t="s">
        <v>828</v>
      </c>
      <c r="M2848" s="54" t="s">
        <v>793</v>
      </c>
      <c r="N2848" s="55">
        <v>-7902151.8700000001</v>
      </c>
      <c r="O2848" s="55">
        <v>0</v>
      </c>
      <c r="P2848" s="55">
        <v>0</v>
      </c>
      <c r="Q2848" s="55">
        <v>0</v>
      </c>
      <c r="R2848" s="55">
        <v>-7902151.8700000001</v>
      </c>
      <c r="S2848" s="55">
        <v>0</v>
      </c>
      <c r="T2848" s="55">
        <v>-7902151.8700000001</v>
      </c>
      <c r="U2848" s="55">
        <v>0</v>
      </c>
      <c r="V2848" s="55">
        <v>0</v>
      </c>
      <c r="W2848" s="55">
        <v>0</v>
      </c>
      <c r="X2848" s="55">
        <v>-7902151.8700000001</v>
      </c>
      <c r="Y2848" s="55">
        <v>0</v>
      </c>
      <c r="Z2848" s="61">
        <f t="shared" si="153"/>
        <v>0</v>
      </c>
      <c r="AA2848" s="59" t="str">
        <f>HLOOKUP(F2848,'HY Financials'!$4:$4,1,0)</f>
        <v>HOAPDF</v>
      </c>
    </row>
    <row r="2849" spans="1:30">
      <c r="A2849" s="60" t="str">
        <f>IFERROR(VLOOKUP(J2849,'TB mapping'!A:D,4,0),0)</f>
        <v>Ignore</v>
      </c>
      <c r="B2849" s="60" t="str">
        <f>IFERROR(VLOOKUP(J2849,'TB mapping'!A:C,3,0),0)</f>
        <v>Ignore</v>
      </c>
      <c r="C2849" s="60" t="str">
        <f t="shared" si="151"/>
        <v>HOAPDFIgnore</v>
      </c>
      <c r="D2849" s="60" t="str">
        <f t="shared" si="152"/>
        <v>HOAPDFIgnore</v>
      </c>
      <c r="E2849" s="54" t="s">
        <v>790</v>
      </c>
      <c r="F2849" s="54" t="s">
        <v>22</v>
      </c>
      <c r="G2849" s="54" t="s">
        <v>670</v>
      </c>
      <c r="H2849" s="55">
        <v>303000</v>
      </c>
      <c r="I2849" s="54" t="s">
        <v>825</v>
      </c>
      <c r="J2849" s="55">
        <v>390406</v>
      </c>
      <c r="K2849" s="55">
        <v>0</v>
      </c>
      <c r="L2849" s="54" t="s">
        <v>1148</v>
      </c>
      <c r="M2849" s="54" t="s">
        <v>793</v>
      </c>
      <c r="N2849" s="55">
        <v>0</v>
      </c>
      <c r="O2849" s="55">
        <v>796.93</v>
      </c>
      <c r="P2849" s="55">
        <v>0</v>
      </c>
      <c r="Q2849" s="55">
        <v>0</v>
      </c>
      <c r="R2849" s="55">
        <v>0</v>
      </c>
      <c r="S2849" s="55">
        <v>796.93</v>
      </c>
      <c r="T2849" s="55">
        <v>0</v>
      </c>
      <c r="U2849" s="55">
        <v>796.93</v>
      </c>
      <c r="V2849" s="55">
        <v>0</v>
      </c>
      <c r="W2849" s="55">
        <v>0</v>
      </c>
      <c r="X2849" s="55">
        <v>0</v>
      </c>
      <c r="Y2849" s="55">
        <v>796.93</v>
      </c>
      <c r="Z2849" s="61">
        <f t="shared" si="153"/>
        <v>0</v>
      </c>
      <c r="AA2849" s="59" t="str">
        <f>HLOOKUP(F2849,'HY Financials'!$4:$4,1,0)</f>
        <v>HOAPDF</v>
      </c>
    </row>
    <row r="2850" spans="1:30">
      <c r="A2850" s="60" t="str">
        <f>IFERROR(VLOOKUP(J2850,'TB mapping'!A:D,4,0),0)</f>
        <v>Ignore</v>
      </c>
      <c r="B2850" s="60" t="str">
        <f>IFERROR(VLOOKUP(J2850,'TB mapping'!A:C,3,0),0)</f>
        <v>Ignore</v>
      </c>
      <c r="C2850" s="60" t="str">
        <f t="shared" si="151"/>
        <v>HOAPDFIgnore</v>
      </c>
      <c r="D2850" s="60" t="str">
        <f t="shared" si="152"/>
        <v>HOAPDFIgnore</v>
      </c>
      <c r="E2850" s="54" t="s">
        <v>790</v>
      </c>
      <c r="F2850" s="54" t="s">
        <v>22</v>
      </c>
      <c r="G2850" s="54" t="s">
        <v>670</v>
      </c>
      <c r="H2850" s="55">
        <v>303000</v>
      </c>
      <c r="I2850" s="54" t="s">
        <v>825</v>
      </c>
      <c r="J2850" s="55">
        <v>390407</v>
      </c>
      <c r="K2850" s="55">
        <v>0</v>
      </c>
      <c r="L2850" s="54" t="s">
        <v>829</v>
      </c>
      <c r="M2850" s="54" t="s">
        <v>793</v>
      </c>
      <c r="N2850" s="55">
        <v>-18775561.879999999</v>
      </c>
      <c r="O2850" s="55">
        <v>0</v>
      </c>
      <c r="P2850" s="55">
        <v>0</v>
      </c>
      <c r="Q2850" s="55">
        <v>0</v>
      </c>
      <c r="R2850" s="55">
        <v>-18775561.879999999</v>
      </c>
      <c r="S2850" s="55">
        <v>0</v>
      </c>
      <c r="T2850" s="55">
        <v>-18775561.879999999</v>
      </c>
      <c r="U2850" s="55">
        <v>0</v>
      </c>
      <c r="V2850" s="55">
        <v>0</v>
      </c>
      <c r="W2850" s="55">
        <v>0</v>
      </c>
      <c r="X2850" s="55">
        <v>-18775561.879999999</v>
      </c>
      <c r="Y2850" s="55">
        <v>0</v>
      </c>
      <c r="Z2850" s="61">
        <f t="shared" si="153"/>
        <v>0</v>
      </c>
      <c r="AA2850" s="59" t="str">
        <f>HLOOKUP(F2850,'HY Financials'!$4:$4,1,0)</f>
        <v>HOAPDF</v>
      </c>
    </row>
    <row r="2851" spans="1:30">
      <c r="A2851" s="60" t="str">
        <f>IFERROR(VLOOKUP(J2851,'TB mapping'!A:D,4,0),0)</f>
        <v>Ignore</v>
      </c>
      <c r="B2851" s="60" t="str">
        <f>IFERROR(VLOOKUP(J2851,'TB mapping'!A:C,3,0),0)</f>
        <v>Ignore</v>
      </c>
      <c r="C2851" s="60" t="str">
        <f t="shared" si="151"/>
        <v>HOAPDFIgnore</v>
      </c>
      <c r="D2851" s="60" t="str">
        <f t="shared" si="152"/>
        <v>HOAPDFIgnore</v>
      </c>
      <c r="E2851" s="54" t="s">
        <v>790</v>
      </c>
      <c r="F2851" s="54" t="s">
        <v>22</v>
      </c>
      <c r="G2851" s="54" t="s">
        <v>670</v>
      </c>
      <c r="H2851" s="55">
        <v>303000</v>
      </c>
      <c r="I2851" s="54" t="s">
        <v>825</v>
      </c>
      <c r="J2851" s="55">
        <v>390409</v>
      </c>
      <c r="K2851" s="55">
        <v>0</v>
      </c>
      <c r="L2851" s="54" t="s">
        <v>830</v>
      </c>
      <c r="M2851" s="54" t="s">
        <v>793</v>
      </c>
      <c r="N2851" s="55">
        <v>-4023437.58</v>
      </c>
      <c r="O2851" s="55">
        <v>0</v>
      </c>
      <c r="P2851" s="55">
        <v>0</v>
      </c>
      <c r="Q2851" s="55">
        <v>0</v>
      </c>
      <c r="R2851" s="55">
        <v>-4023437.58</v>
      </c>
      <c r="S2851" s="55">
        <v>0</v>
      </c>
      <c r="T2851" s="55">
        <v>-4023437.58</v>
      </c>
      <c r="U2851" s="55">
        <v>0</v>
      </c>
      <c r="V2851" s="55">
        <v>0</v>
      </c>
      <c r="W2851" s="55">
        <v>0</v>
      </c>
      <c r="X2851" s="55">
        <v>-4023437.58</v>
      </c>
      <c r="Y2851" s="55">
        <v>0</v>
      </c>
      <c r="Z2851" s="61">
        <f t="shared" si="153"/>
        <v>0</v>
      </c>
      <c r="AA2851" s="59" t="str">
        <f>HLOOKUP(F2851,'HY Financials'!$4:$4,1,0)</f>
        <v>HOAPDF</v>
      </c>
    </row>
    <row r="2852" spans="1:30">
      <c r="A2852" s="60" t="str">
        <f>IFERROR(VLOOKUP(J2852,'TB mapping'!A:D,4,0),0)</f>
        <v>Ignore</v>
      </c>
      <c r="B2852" s="60" t="str">
        <f>IFERROR(VLOOKUP(J2852,'TB mapping'!A:C,3,0),0)</f>
        <v>Ignore</v>
      </c>
      <c r="C2852" s="60" t="str">
        <f t="shared" si="151"/>
        <v>HOAPDFIgnore</v>
      </c>
      <c r="D2852" s="60" t="str">
        <f t="shared" si="152"/>
        <v>HOAPDFIgnore</v>
      </c>
      <c r="E2852" s="54" t="s">
        <v>790</v>
      </c>
      <c r="F2852" s="54" t="s">
        <v>22</v>
      </c>
      <c r="G2852" s="54" t="s">
        <v>670</v>
      </c>
      <c r="H2852" s="55">
        <v>303000</v>
      </c>
      <c r="I2852" s="54" t="s">
        <v>825</v>
      </c>
      <c r="J2852" s="55">
        <v>390445</v>
      </c>
      <c r="K2852" s="55">
        <v>0</v>
      </c>
      <c r="L2852" s="54" t="s">
        <v>881</v>
      </c>
      <c r="M2852" s="54" t="s">
        <v>793</v>
      </c>
      <c r="N2852" s="55">
        <v>0</v>
      </c>
      <c r="O2852" s="55">
        <v>5329859.54</v>
      </c>
      <c r="P2852" s="55">
        <v>0</v>
      </c>
      <c r="Q2852" s="55">
        <v>0</v>
      </c>
      <c r="R2852" s="55">
        <v>0</v>
      </c>
      <c r="S2852" s="55">
        <v>5329859.54</v>
      </c>
      <c r="T2852" s="55">
        <v>0</v>
      </c>
      <c r="U2852" s="55">
        <v>5329859.54</v>
      </c>
      <c r="V2852" s="55">
        <v>0</v>
      </c>
      <c r="W2852" s="55">
        <v>0</v>
      </c>
      <c r="X2852" s="55">
        <v>0</v>
      </c>
      <c r="Y2852" s="55">
        <v>5329859.54</v>
      </c>
      <c r="Z2852" s="61">
        <f t="shared" si="153"/>
        <v>0</v>
      </c>
      <c r="AA2852" s="59" t="str">
        <f>HLOOKUP(F2852,'HY Financials'!$4:$4,1,0)</f>
        <v>HOAPDF</v>
      </c>
    </row>
    <row r="2853" spans="1:30">
      <c r="A2853" s="60" t="str">
        <f>IFERROR(VLOOKUP(J2853,'TB mapping'!A:D,4,0),0)</f>
        <v>Ignore</v>
      </c>
      <c r="B2853" s="60" t="str">
        <f>IFERROR(VLOOKUP(J2853,'TB mapping'!A:C,3,0),0)</f>
        <v>Ignore</v>
      </c>
      <c r="C2853" s="60" t="str">
        <f t="shared" si="151"/>
        <v>HOAPDFIgnore</v>
      </c>
      <c r="D2853" s="60" t="str">
        <f t="shared" si="152"/>
        <v>HOAPDFIgnore</v>
      </c>
      <c r="E2853" s="54" t="s">
        <v>790</v>
      </c>
      <c r="F2853" s="54" t="s">
        <v>22</v>
      </c>
      <c r="G2853" s="54" t="s">
        <v>670</v>
      </c>
      <c r="H2853" s="55">
        <v>303000</v>
      </c>
      <c r="I2853" s="54" t="s">
        <v>825</v>
      </c>
      <c r="J2853" s="55">
        <v>390446</v>
      </c>
      <c r="K2853" s="55">
        <v>0</v>
      </c>
      <c r="L2853" s="54" t="s">
        <v>1066</v>
      </c>
      <c r="M2853" s="54" t="s">
        <v>793</v>
      </c>
      <c r="N2853" s="55">
        <v>0</v>
      </c>
      <c r="O2853" s="55">
        <v>494100.78</v>
      </c>
      <c r="P2853" s="55">
        <v>0</v>
      </c>
      <c r="Q2853" s="55">
        <v>0</v>
      </c>
      <c r="R2853" s="55">
        <v>0</v>
      </c>
      <c r="S2853" s="55">
        <v>494100.78</v>
      </c>
      <c r="T2853" s="55">
        <v>0</v>
      </c>
      <c r="U2853" s="55">
        <v>494100.78</v>
      </c>
      <c r="V2853" s="55">
        <v>0</v>
      </c>
      <c r="W2853" s="55">
        <v>0</v>
      </c>
      <c r="X2853" s="55">
        <v>0</v>
      </c>
      <c r="Y2853" s="55">
        <v>494100.78</v>
      </c>
      <c r="Z2853" s="61">
        <f t="shared" si="153"/>
        <v>0</v>
      </c>
      <c r="AA2853" s="59" t="str">
        <f>HLOOKUP(F2853,'HY Financials'!$4:$4,1,0)</f>
        <v>HOAPDF</v>
      </c>
    </row>
    <row r="2854" spans="1:30">
      <c r="A2854" s="60">
        <f>IFERROR(VLOOKUP(J2854,'TB mapping'!A:D,4,0),0)</f>
        <v>0</v>
      </c>
      <c r="B2854" s="60">
        <f>IFERROR(VLOOKUP(J2854,'TB mapping'!A:C,3,0),0)</f>
        <v>5.3</v>
      </c>
      <c r="C2854" s="60" t="str">
        <f t="shared" si="151"/>
        <v>HOAPDF0</v>
      </c>
      <c r="D2854" s="60" t="str">
        <f t="shared" si="152"/>
        <v>HOAPDF5.3</v>
      </c>
      <c r="E2854" s="54" t="s">
        <v>790</v>
      </c>
      <c r="F2854" s="54" t="s">
        <v>22</v>
      </c>
      <c r="G2854" s="54" t="s">
        <v>670</v>
      </c>
      <c r="H2854" s="55">
        <v>410000</v>
      </c>
      <c r="I2854" s="54" t="s">
        <v>931</v>
      </c>
      <c r="J2854" s="55">
        <v>416100</v>
      </c>
      <c r="K2854" s="55">
        <v>0</v>
      </c>
      <c r="L2854" s="54" t="s">
        <v>1169</v>
      </c>
      <c r="M2854" s="54" t="s">
        <v>793</v>
      </c>
      <c r="N2854" s="55">
        <v>0</v>
      </c>
      <c r="O2854" s="55">
        <v>4249447.47</v>
      </c>
      <c r="P2854" s="55">
        <v>0</v>
      </c>
      <c r="Q2854" s="55">
        <v>578004.03</v>
      </c>
      <c r="R2854" s="55">
        <v>0</v>
      </c>
      <c r="S2854" s="55">
        <v>4827451.5</v>
      </c>
      <c r="T2854" s="55">
        <v>0</v>
      </c>
      <c r="U2854" s="55">
        <v>4249447.47</v>
      </c>
      <c r="V2854" s="55">
        <v>0</v>
      </c>
      <c r="W2854" s="55">
        <v>578004.03</v>
      </c>
      <c r="X2854" s="55">
        <v>0</v>
      </c>
      <c r="Y2854" s="55">
        <v>4827451.5</v>
      </c>
      <c r="Z2854" s="61">
        <f t="shared" si="153"/>
        <v>5.7800403E-2</v>
      </c>
      <c r="AA2854" s="59" t="str">
        <f>HLOOKUP(F2854,'HY Financials'!$4:$4,1,0)</f>
        <v>HOAPDF</v>
      </c>
    </row>
    <row r="2855" spans="1:30">
      <c r="A2855" s="60">
        <f>IFERROR(VLOOKUP(J2855,'TB mapping'!A:D,4,0),0)</f>
        <v>0</v>
      </c>
      <c r="B2855" s="60">
        <f>IFERROR(VLOOKUP(J2855,'TB mapping'!A:C,3,0),0)</f>
        <v>5.3</v>
      </c>
      <c r="C2855" s="60" t="str">
        <f t="shared" si="151"/>
        <v>HOAPDF0</v>
      </c>
      <c r="D2855" s="60" t="str">
        <f t="shared" si="152"/>
        <v>HOAPDF5.3</v>
      </c>
      <c r="E2855" s="54" t="s">
        <v>790</v>
      </c>
      <c r="F2855" s="54" t="s">
        <v>22</v>
      </c>
      <c r="G2855" s="54" t="s">
        <v>670</v>
      </c>
      <c r="H2855" s="55">
        <v>420000</v>
      </c>
      <c r="I2855" s="54" t="s">
        <v>1170</v>
      </c>
      <c r="J2855" s="55">
        <v>426100</v>
      </c>
      <c r="K2855" s="55">
        <v>0</v>
      </c>
      <c r="L2855" s="54" t="s">
        <v>1171</v>
      </c>
      <c r="M2855" s="54" t="s">
        <v>793</v>
      </c>
      <c r="N2855" s="55">
        <v>0</v>
      </c>
      <c r="O2855" s="55">
        <v>756351.92</v>
      </c>
      <c r="P2855" s="55">
        <v>0</v>
      </c>
      <c r="Q2855" s="55">
        <v>181070.84</v>
      </c>
      <c r="R2855" s="55">
        <v>0</v>
      </c>
      <c r="S2855" s="55">
        <v>937422.76</v>
      </c>
      <c r="T2855" s="55">
        <v>0</v>
      </c>
      <c r="U2855" s="55">
        <v>756351.92</v>
      </c>
      <c r="V2855" s="55">
        <v>0</v>
      </c>
      <c r="W2855" s="55">
        <v>181070.84</v>
      </c>
      <c r="X2855" s="55">
        <v>0</v>
      </c>
      <c r="Y2855" s="55">
        <v>937422.76</v>
      </c>
      <c r="Z2855" s="61">
        <f t="shared" si="153"/>
        <v>1.8107083999999999E-2</v>
      </c>
      <c r="AA2855" s="59" t="str">
        <f>HLOOKUP(F2855,'HY Financials'!$4:$4,1,0)</f>
        <v>HOAPDF</v>
      </c>
    </row>
    <row r="2856" spans="1:30">
      <c r="A2856" s="60">
        <f>IFERROR(VLOOKUP(J2856,'TB mapping'!A:D,4,0),0)</f>
        <v>0</v>
      </c>
      <c r="B2856" s="60">
        <f>IFERROR(VLOOKUP(J2856,'TB mapping'!A:C,3,0),0)</f>
        <v>5.3</v>
      </c>
      <c r="C2856" s="60" t="str">
        <f t="shared" si="151"/>
        <v>HOAPDF0</v>
      </c>
      <c r="D2856" s="60" t="str">
        <f t="shared" si="152"/>
        <v>HOAPDF5.3</v>
      </c>
      <c r="E2856" s="54" t="s">
        <v>790</v>
      </c>
      <c r="F2856" s="54" t="s">
        <v>22</v>
      </c>
      <c r="G2856" s="54" t="s">
        <v>670</v>
      </c>
      <c r="H2856" s="55">
        <v>420000</v>
      </c>
      <c r="I2856" s="54" t="s">
        <v>1170</v>
      </c>
      <c r="J2856" s="55">
        <v>444444</v>
      </c>
      <c r="K2856" s="55">
        <v>0</v>
      </c>
      <c r="L2856" s="54" t="s">
        <v>1172</v>
      </c>
      <c r="M2856" s="54" t="s">
        <v>793</v>
      </c>
      <c r="N2856" s="55">
        <v>0</v>
      </c>
      <c r="O2856" s="55">
        <v>120736.6</v>
      </c>
      <c r="P2856" s="55">
        <v>0</v>
      </c>
      <c r="Q2856" s="55">
        <v>27208.5</v>
      </c>
      <c r="R2856" s="55">
        <v>0</v>
      </c>
      <c r="S2856" s="55">
        <v>147945.1</v>
      </c>
      <c r="T2856" s="55">
        <v>0</v>
      </c>
      <c r="U2856" s="55">
        <v>120736.6</v>
      </c>
      <c r="V2856" s="55">
        <v>0</v>
      </c>
      <c r="W2856" s="55">
        <v>27208.5</v>
      </c>
      <c r="X2856" s="55">
        <v>0</v>
      </c>
      <c r="Y2856" s="55">
        <v>147945.1</v>
      </c>
      <c r="Z2856" s="61">
        <f t="shared" si="153"/>
        <v>2.7208499999999999E-3</v>
      </c>
      <c r="AA2856" s="59" t="str">
        <f>HLOOKUP(F2856,'HY Financials'!$4:$4,1,0)</f>
        <v>HOAPDF</v>
      </c>
    </row>
    <row r="2857" spans="1:30">
      <c r="A2857" s="60">
        <f>IFERROR(VLOOKUP(J2857,'TB mapping'!A:D,4,0),0)</f>
        <v>0</v>
      </c>
      <c r="B2857" s="60" t="str">
        <f>IFERROR(VLOOKUP(J2857,'TB mapping'!A:C,3,0),0)</f>
        <v>ignore</v>
      </c>
      <c r="C2857" s="60" t="str">
        <f t="shared" si="151"/>
        <v>HOAPDF0</v>
      </c>
      <c r="D2857" s="60" t="str">
        <f t="shared" si="152"/>
        <v>HOAPDFignore</v>
      </c>
      <c r="E2857" s="54" t="s">
        <v>790</v>
      </c>
      <c r="F2857" s="54" t="s">
        <v>22</v>
      </c>
      <c r="G2857" s="54" t="s">
        <v>670</v>
      </c>
      <c r="H2857" s="55">
        <v>430000</v>
      </c>
      <c r="I2857" s="54" t="s">
        <v>831</v>
      </c>
      <c r="J2857" s="55">
        <v>436100</v>
      </c>
      <c r="K2857" s="55">
        <v>0</v>
      </c>
      <c r="L2857" s="54" t="s">
        <v>1173</v>
      </c>
      <c r="M2857" s="54" t="s">
        <v>793</v>
      </c>
      <c r="N2857" s="55">
        <v>0</v>
      </c>
      <c r="O2857" s="55">
        <v>9732537.25</v>
      </c>
      <c r="P2857" s="55">
        <v>-933097.73</v>
      </c>
      <c r="Q2857" s="55">
        <v>0</v>
      </c>
      <c r="R2857" s="55">
        <v>0</v>
      </c>
      <c r="S2857" s="55">
        <v>8799439.5199999996</v>
      </c>
      <c r="T2857" s="55">
        <v>0</v>
      </c>
      <c r="U2857" s="55">
        <v>9732537.25</v>
      </c>
      <c r="V2857" s="55">
        <v>-933097.73</v>
      </c>
      <c r="W2857" s="55">
        <v>0</v>
      </c>
      <c r="X2857" s="55">
        <v>0</v>
      </c>
      <c r="Y2857" s="55">
        <v>8799439.5199999996</v>
      </c>
      <c r="Z2857" s="61">
        <f t="shared" si="153"/>
        <v>-9.3309772999999999E-2</v>
      </c>
      <c r="AA2857" s="59" t="str">
        <f>HLOOKUP(F2857,'HY Financials'!$4:$4,1,0)</f>
        <v>HOAPDF</v>
      </c>
    </row>
    <row r="2858" spans="1:30">
      <c r="A2858" s="60">
        <f>IFERROR(VLOOKUP(J2858,'TB mapping'!A:D,4,0),0)</f>
        <v>0</v>
      </c>
      <c r="B2858" s="60" t="str">
        <f>IFERROR(VLOOKUP(J2858,'TB mapping'!A:C,3,0),0)</f>
        <v>ignore</v>
      </c>
      <c r="C2858" s="60" t="str">
        <f t="shared" si="151"/>
        <v>HOAPDF0</v>
      </c>
      <c r="D2858" s="60" t="str">
        <f t="shared" si="152"/>
        <v>HOAPDFignore</v>
      </c>
      <c r="E2858" s="54" t="s">
        <v>790</v>
      </c>
      <c r="F2858" s="54" t="s">
        <v>22</v>
      </c>
      <c r="G2858" s="54" t="s">
        <v>670</v>
      </c>
      <c r="H2858" s="55">
        <v>440000</v>
      </c>
      <c r="I2858" s="54" t="s">
        <v>1174</v>
      </c>
      <c r="J2858" s="55">
        <v>446100</v>
      </c>
      <c r="K2858" s="55">
        <v>0</v>
      </c>
      <c r="L2858" s="54" t="s">
        <v>1175</v>
      </c>
      <c r="M2858" s="54" t="s">
        <v>793</v>
      </c>
      <c r="N2858" s="55">
        <v>0</v>
      </c>
      <c r="O2858" s="55">
        <v>4453188.62</v>
      </c>
      <c r="P2858" s="55">
        <v>0</v>
      </c>
      <c r="Q2858" s="55">
        <v>1633142.19</v>
      </c>
      <c r="R2858" s="55">
        <v>0</v>
      </c>
      <c r="S2858" s="55">
        <v>6086330.8099999996</v>
      </c>
      <c r="T2858" s="55">
        <v>0</v>
      </c>
      <c r="U2858" s="55">
        <v>4453188.62</v>
      </c>
      <c r="V2858" s="55">
        <v>0</v>
      </c>
      <c r="W2858" s="55">
        <v>1633142.19</v>
      </c>
      <c r="X2858" s="55">
        <v>0</v>
      </c>
      <c r="Y2858" s="55">
        <v>6086330.8099999996</v>
      </c>
      <c r="Z2858" s="61">
        <f t="shared" si="153"/>
        <v>0.16331421899999998</v>
      </c>
      <c r="AA2858" s="59" t="str">
        <f>HLOOKUP(F2858,'HY Financials'!$4:$4,1,0)</f>
        <v>HOAPDF</v>
      </c>
    </row>
    <row r="2859" spans="1:30">
      <c r="A2859" s="60">
        <f>IFERROR(VLOOKUP(J2859,'TB mapping'!A:D,4,0),0)</f>
        <v>0</v>
      </c>
      <c r="B2859" s="60">
        <f>IFERROR(VLOOKUP(J2859,'TB mapping'!A:C,3,0),0)</f>
        <v>5.0999999999999996</v>
      </c>
      <c r="C2859" s="60" t="str">
        <f t="shared" si="151"/>
        <v>HOAPDF0</v>
      </c>
      <c r="D2859" s="60" t="str">
        <f t="shared" si="152"/>
        <v>HOAPDF5.1</v>
      </c>
      <c r="E2859" s="54" t="s">
        <v>790</v>
      </c>
      <c r="F2859" s="54" t="s">
        <v>22</v>
      </c>
      <c r="G2859" s="54" t="s">
        <v>670</v>
      </c>
      <c r="H2859" s="55">
        <v>450000</v>
      </c>
      <c r="I2859" s="54" t="s">
        <v>834</v>
      </c>
      <c r="J2859" s="55">
        <v>451100</v>
      </c>
      <c r="K2859" s="55">
        <v>0</v>
      </c>
      <c r="L2859" s="54" t="s">
        <v>998</v>
      </c>
      <c r="M2859" s="54" t="s">
        <v>793</v>
      </c>
      <c r="N2859" s="55">
        <v>0</v>
      </c>
      <c r="O2859" s="55">
        <v>1499527.15</v>
      </c>
      <c r="P2859" s="55">
        <v>0</v>
      </c>
      <c r="Q2859" s="55">
        <v>1376716.72</v>
      </c>
      <c r="R2859" s="55">
        <v>0</v>
      </c>
      <c r="S2859" s="55">
        <v>2876243.87</v>
      </c>
      <c r="T2859" s="55">
        <v>0</v>
      </c>
      <c r="U2859" s="55">
        <v>1499527.15</v>
      </c>
      <c r="V2859" s="55">
        <v>0</v>
      </c>
      <c r="W2859" s="55">
        <v>1376716.72</v>
      </c>
      <c r="X2859" s="55">
        <v>0</v>
      </c>
      <c r="Y2859" s="55">
        <v>2876243.87</v>
      </c>
      <c r="Z2859" s="61">
        <f t="shared" si="153"/>
        <v>0.13767167199999999</v>
      </c>
      <c r="AA2859" s="59" t="str">
        <f>HLOOKUP(F2859,'HY Financials'!$4:$4,1,0)</f>
        <v>HOAPDF</v>
      </c>
    </row>
    <row r="2860" spans="1:30">
      <c r="A2860" s="60">
        <f>IFERROR(VLOOKUP(J2860,'TB mapping'!A:D,4,0),0)</f>
        <v>0</v>
      </c>
      <c r="B2860" s="60">
        <f>IFERROR(VLOOKUP(J2860,'TB mapping'!A:C,3,0),0)</f>
        <v>5.2</v>
      </c>
      <c r="C2860" s="60" t="str">
        <f t="shared" si="151"/>
        <v>HOAPDF0</v>
      </c>
      <c r="D2860" s="60" t="str">
        <f t="shared" si="152"/>
        <v>HOAPDF5.2</v>
      </c>
      <c r="E2860" s="54" t="s">
        <v>790</v>
      </c>
      <c r="F2860" s="54" t="s">
        <v>22</v>
      </c>
      <c r="G2860" s="54" t="s">
        <v>670</v>
      </c>
      <c r="H2860" s="55">
        <v>450000</v>
      </c>
      <c r="I2860" s="54" t="s">
        <v>834</v>
      </c>
      <c r="J2860" s="55">
        <v>452229</v>
      </c>
      <c r="K2860" s="55">
        <v>0</v>
      </c>
      <c r="L2860" s="54" t="s">
        <v>837</v>
      </c>
      <c r="M2860" s="54" t="s">
        <v>793</v>
      </c>
      <c r="N2860" s="55">
        <v>0</v>
      </c>
      <c r="O2860" s="55">
        <v>2677.82</v>
      </c>
      <c r="P2860" s="55">
        <v>0</v>
      </c>
      <c r="Q2860" s="55">
        <v>1964.48</v>
      </c>
      <c r="R2860" s="55">
        <v>0</v>
      </c>
      <c r="S2860" s="55">
        <v>4642.3</v>
      </c>
      <c r="T2860" s="55">
        <v>0</v>
      </c>
      <c r="U2860" s="55">
        <v>2677.82</v>
      </c>
      <c r="V2860" s="55">
        <v>0</v>
      </c>
      <c r="W2860" s="55">
        <v>1964.48</v>
      </c>
      <c r="X2860" s="55">
        <v>0</v>
      </c>
      <c r="Y2860" s="55">
        <v>4642.3</v>
      </c>
      <c r="Z2860" s="61">
        <f t="shared" si="153"/>
        <v>1.96448E-4</v>
      </c>
      <c r="AA2860" s="59" t="str">
        <f>HLOOKUP(F2860,'HY Financials'!$4:$4,1,0)</f>
        <v>HOAPDF</v>
      </c>
    </row>
    <row r="2861" spans="1:30">
      <c r="A2861" s="60">
        <f>IFERROR(VLOOKUP(J2861,'TB mapping'!A:D,4,0),0)</f>
        <v>0</v>
      </c>
      <c r="B2861" s="60">
        <f>IFERROR(VLOOKUP(J2861,'TB mapping'!A:C,3,0),0)</f>
        <v>5.2</v>
      </c>
      <c r="C2861" s="60" t="str">
        <f t="shared" si="151"/>
        <v>HOAPDF0</v>
      </c>
      <c r="D2861" s="60" t="str">
        <f t="shared" si="152"/>
        <v>HOAPDF5.2</v>
      </c>
      <c r="E2861" s="54" t="s">
        <v>790</v>
      </c>
      <c r="F2861" s="54" t="s">
        <v>22</v>
      </c>
      <c r="G2861" s="54" t="s">
        <v>670</v>
      </c>
      <c r="H2861" s="55">
        <v>450000</v>
      </c>
      <c r="I2861" s="54" t="s">
        <v>834</v>
      </c>
      <c r="J2861" s="55">
        <v>452230</v>
      </c>
      <c r="K2861" s="55">
        <v>0</v>
      </c>
      <c r="L2861" s="54" t="s">
        <v>838</v>
      </c>
      <c r="M2861" s="54" t="s">
        <v>793</v>
      </c>
      <c r="N2861" s="55">
        <v>0</v>
      </c>
      <c r="O2861" s="55">
        <v>57874.3</v>
      </c>
      <c r="P2861" s="55">
        <v>0</v>
      </c>
      <c r="Q2861" s="55">
        <v>10881.42</v>
      </c>
      <c r="R2861" s="55">
        <v>0</v>
      </c>
      <c r="S2861" s="55">
        <v>68755.72</v>
      </c>
      <c r="T2861" s="55">
        <v>0</v>
      </c>
      <c r="U2861" s="55">
        <v>57874.3</v>
      </c>
      <c r="V2861" s="55">
        <v>0</v>
      </c>
      <c r="W2861" s="55">
        <v>10881.42</v>
      </c>
      <c r="X2861" s="55">
        <v>0</v>
      </c>
      <c r="Y2861" s="55">
        <v>68755.72</v>
      </c>
      <c r="Z2861" s="61">
        <f t="shared" si="153"/>
        <v>1.0881420000000001E-3</v>
      </c>
      <c r="AA2861" s="59" t="str">
        <f>HLOOKUP(F2861,'HY Financials'!$4:$4,1,0)</f>
        <v>HOAPDF</v>
      </c>
    </row>
    <row r="2862" spans="1:30">
      <c r="A2862" s="60">
        <f>IFERROR(VLOOKUP(J2862,'TB mapping'!A:D,4,0),0)</f>
        <v>0</v>
      </c>
      <c r="B2862" s="60">
        <f>IFERROR(VLOOKUP(J2862,'TB mapping'!A:C,3,0),0)</f>
        <v>5.2</v>
      </c>
      <c r="C2862" s="60" t="str">
        <f t="shared" si="151"/>
        <v>HOAPDF0</v>
      </c>
      <c r="D2862" s="60" t="str">
        <f t="shared" si="152"/>
        <v>HOAPDF5.2</v>
      </c>
      <c r="E2862" s="54" t="s">
        <v>790</v>
      </c>
      <c r="F2862" s="54" t="s">
        <v>22</v>
      </c>
      <c r="G2862" s="54" t="s">
        <v>670</v>
      </c>
      <c r="H2862" s="55">
        <v>450000</v>
      </c>
      <c r="I2862" s="54" t="s">
        <v>834</v>
      </c>
      <c r="J2862" s="55">
        <v>452247</v>
      </c>
      <c r="K2862" s="55">
        <v>0</v>
      </c>
      <c r="L2862" s="54" t="s">
        <v>1346</v>
      </c>
      <c r="M2862" s="54" t="s">
        <v>793</v>
      </c>
      <c r="N2862" s="55">
        <v>0</v>
      </c>
      <c r="O2862" s="55">
        <v>21785.03</v>
      </c>
      <c r="P2862" s="55">
        <v>0</v>
      </c>
      <c r="Q2862" s="55">
        <v>26543.37</v>
      </c>
      <c r="R2862" s="55">
        <v>0</v>
      </c>
      <c r="S2862" s="55">
        <v>48328.4</v>
      </c>
      <c r="T2862" s="55">
        <v>0</v>
      </c>
      <c r="U2862" s="55">
        <v>21785.03</v>
      </c>
      <c r="V2862" s="55">
        <v>0</v>
      </c>
      <c r="W2862" s="55">
        <v>26543.37</v>
      </c>
      <c r="X2862" s="55">
        <v>0</v>
      </c>
      <c r="Y2862" s="55">
        <v>48328.4</v>
      </c>
      <c r="Z2862" s="61">
        <f t="shared" si="153"/>
        <v>2.6543370000000001E-3</v>
      </c>
      <c r="AA2862" s="59" t="str">
        <f>HLOOKUP(F2862,'HY Financials'!$4:$4,1,0)</f>
        <v>HOAPDF</v>
      </c>
    </row>
    <row r="2863" spans="1:30">
      <c r="A2863" s="60">
        <f>IFERROR(VLOOKUP(J2863,'TB mapping'!A:D,4,0),0)</f>
        <v>0</v>
      </c>
      <c r="B2863" s="60">
        <f>IFERROR(VLOOKUP(J2863,'TB mapping'!A:C,3,0),0)</f>
        <v>5.5</v>
      </c>
      <c r="C2863" s="60" t="str">
        <f t="shared" si="151"/>
        <v>HOAPDF0</v>
      </c>
      <c r="D2863" s="60" t="str">
        <f t="shared" si="152"/>
        <v>HOAPDF5.5</v>
      </c>
      <c r="E2863" s="54" t="s">
        <v>790</v>
      </c>
      <c r="F2863" s="54" t="s">
        <v>22</v>
      </c>
      <c r="G2863" s="54" t="s">
        <v>670</v>
      </c>
      <c r="H2863" s="55">
        <v>460000</v>
      </c>
      <c r="I2863" s="54" t="s">
        <v>839</v>
      </c>
      <c r="J2863" s="55">
        <v>455103</v>
      </c>
      <c r="K2863" s="55">
        <v>0</v>
      </c>
      <c r="L2863" s="54" t="s">
        <v>999</v>
      </c>
      <c r="M2863" s="54" t="s">
        <v>793</v>
      </c>
      <c r="N2863" s="55">
        <v>0</v>
      </c>
      <c r="O2863" s="55">
        <v>135771.04999999999</v>
      </c>
      <c r="P2863" s="55">
        <v>0</v>
      </c>
      <c r="Q2863" s="55">
        <v>65506.43</v>
      </c>
      <c r="R2863" s="55">
        <v>0</v>
      </c>
      <c r="S2863" s="55">
        <v>201277.48</v>
      </c>
      <c r="T2863" s="55">
        <v>0</v>
      </c>
      <c r="U2863" s="55">
        <v>135771.04999999999</v>
      </c>
      <c r="V2863" s="55">
        <v>0</v>
      </c>
      <c r="W2863" s="55">
        <v>65506.43</v>
      </c>
      <c r="X2863" s="55">
        <v>0</v>
      </c>
      <c r="Y2863" s="55">
        <v>201277.48</v>
      </c>
      <c r="Z2863" s="61">
        <f t="shared" si="153"/>
        <v>6.5506430000000001E-3</v>
      </c>
      <c r="AA2863" s="59" t="str">
        <f>HLOOKUP(F2863,'HY Financials'!$4:$4,1,0)</f>
        <v>HOAPDF</v>
      </c>
    </row>
    <row r="2864" spans="1:30">
      <c r="A2864" s="60">
        <f>IFERROR(VLOOKUP(J2864,'TB mapping'!A:D,4,0),0)</f>
        <v>0</v>
      </c>
      <c r="B2864" s="60">
        <f>IFERROR(VLOOKUP(J2864,'TB mapping'!A:C,3,0),0)</f>
        <v>5.5</v>
      </c>
      <c r="C2864" s="60" t="str">
        <f t="shared" si="151"/>
        <v>HOAPDF0</v>
      </c>
      <c r="D2864" s="60" t="str">
        <f t="shared" si="152"/>
        <v>HOAPDF5.5</v>
      </c>
      <c r="E2864" s="54" t="s">
        <v>790</v>
      </c>
      <c r="F2864" s="54" t="s">
        <v>22</v>
      </c>
      <c r="G2864" s="54" t="s">
        <v>670</v>
      </c>
      <c r="H2864" s="55">
        <v>460000</v>
      </c>
      <c r="I2864" s="54" t="s">
        <v>839</v>
      </c>
      <c r="J2864" s="55">
        <v>460100</v>
      </c>
      <c r="K2864" s="55">
        <v>0</v>
      </c>
      <c r="L2864" s="54" t="s">
        <v>940</v>
      </c>
      <c r="M2864" s="54" t="s">
        <v>793</v>
      </c>
      <c r="N2864" s="55">
        <v>-1681.12</v>
      </c>
      <c r="O2864" s="55">
        <v>0</v>
      </c>
      <c r="P2864" s="55">
        <v>-24.72</v>
      </c>
      <c r="Q2864" s="55">
        <v>0</v>
      </c>
      <c r="R2864" s="55">
        <v>-1705.84</v>
      </c>
      <c r="S2864" s="55">
        <v>0</v>
      </c>
      <c r="T2864" s="55">
        <v>-1681.12</v>
      </c>
      <c r="U2864" s="55">
        <v>0</v>
      </c>
      <c r="V2864" s="55">
        <v>-24.72</v>
      </c>
      <c r="W2864" s="55">
        <v>0</v>
      </c>
      <c r="X2864" s="55">
        <v>-1705.84</v>
      </c>
      <c r="Y2864" s="55">
        <v>0</v>
      </c>
      <c r="Z2864" s="61">
        <f t="shared" si="153"/>
        <v>-2.4719999999999998E-6</v>
      </c>
      <c r="AA2864" s="59" t="str">
        <f>HLOOKUP(F2864,'HY Financials'!$4:$4,1,0)</f>
        <v>HOAPDF</v>
      </c>
      <c r="AD2864" s="59">
        <f t="shared" ref="AD2864:AD2869" si="154">+Z2864*10^7</f>
        <v>-24.72</v>
      </c>
    </row>
    <row r="2865" spans="1:30">
      <c r="A2865" s="60">
        <f>IFERROR(VLOOKUP(J2865,'TB mapping'!A:D,4,0),0)</f>
        <v>0</v>
      </c>
      <c r="B2865" s="60">
        <f>IFERROR(VLOOKUP(J2865,'TB mapping'!A:C,3,0),0)</f>
        <v>5.5</v>
      </c>
      <c r="C2865" s="60" t="str">
        <f t="shared" si="151"/>
        <v>HOAPDF0</v>
      </c>
      <c r="D2865" s="60" t="str">
        <f t="shared" si="152"/>
        <v>HOAPDF5.5</v>
      </c>
      <c r="E2865" s="54" t="s">
        <v>790</v>
      </c>
      <c r="F2865" s="54" t="s">
        <v>22</v>
      </c>
      <c r="G2865" s="54" t="s">
        <v>670</v>
      </c>
      <c r="H2865" s="55">
        <v>460000</v>
      </c>
      <c r="I2865" s="54" t="s">
        <v>839</v>
      </c>
      <c r="J2865" s="55">
        <v>460100</v>
      </c>
      <c r="K2865" s="55">
        <v>9</v>
      </c>
      <c r="L2865" s="54" t="s">
        <v>940</v>
      </c>
      <c r="M2865" s="54" t="s">
        <v>793</v>
      </c>
      <c r="N2865" s="55">
        <v>0</v>
      </c>
      <c r="O2865" s="55">
        <v>0.1</v>
      </c>
      <c r="P2865" s="55">
        <v>0</v>
      </c>
      <c r="Q2865" s="55">
        <v>0</v>
      </c>
      <c r="R2865" s="55">
        <v>0</v>
      </c>
      <c r="S2865" s="55">
        <v>0.1</v>
      </c>
      <c r="T2865" s="55">
        <v>0</v>
      </c>
      <c r="U2865" s="55">
        <v>0.1</v>
      </c>
      <c r="V2865" s="55">
        <v>0</v>
      </c>
      <c r="W2865" s="55">
        <v>0</v>
      </c>
      <c r="X2865" s="55">
        <v>0</v>
      </c>
      <c r="Y2865" s="55">
        <v>0.1</v>
      </c>
      <c r="Z2865" s="61">
        <f t="shared" si="153"/>
        <v>0</v>
      </c>
      <c r="AA2865" s="59" t="str">
        <f>HLOOKUP(F2865,'HY Financials'!$4:$4,1,0)</f>
        <v>HOAPDF</v>
      </c>
      <c r="AD2865" s="59">
        <f t="shared" si="154"/>
        <v>0</v>
      </c>
    </row>
    <row r="2866" spans="1:30">
      <c r="A2866" s="60">
        <f>IFERROR(VLOOKUP(J2866,'TB mapping'!A:D,4,0),0)</f>
        <v>0</v>
      </c>
      <c r="B2866" s="60">
        <f>IFERROR(VLOOKUP(J2866,'TB mapping'!A:C,3,0),0)</f>
        <v>5.5</v>
      </c>
      <c r="C2866" s="60" t="str">
        <f t="shared" si="151"/>
        <v>HOAPDF0</v>
      </c>
      <c r="D2866" s="60" t="str">
        <f t="shared" si="152"/>
        <v>HOAPDF5.5</v>
      </c>
      <c r="E2866" s="54" t="s">
        <v>790</v>
      </c>
      <c r="F2866" s="54" t="s">
        <v>22</v>
      </c>
      <c r="G2866" s="54" t="s">
        <v>670</v>
      </c>
      <c r="H2866" s="55">
        <v>460000</v>
      </c>
      <c r="I2866" s="54" t="s">
        <v>839</v>
      </c>
      <c r="J2866" s="55">
        <v>460106</v>
      </c>
      <c r="K2866" s="55">
        <v>0</v>
      </c>
      <c r="L2866" s="54" t="s">
        <v>840</v>
      </c>
      <c r="M2866" s="54" t="s">
        <v>793</v>
      </c>
      <c r="N2866" s="55">
        <v>0</v>
      </c>
      <c r="O2866" s="55">
        <v>73.08</v>
      </c>
      <c r="P2866" s="55">
        <v>-24.23</v>
      </c>
      <c r="Q2866" s="55">
        <v>0</v>
      </c>
      <c r="R2866" s="55">
        <v>0</v>
      </c>
      <c r="S2866" s="55">
        <v>48.85</v>
      </c>
      <c r="T2866" s="55">
        <v>0</v>
      </c>
      <c r="U2866" s="55">
        <v>73.08</v>
      </c>
      <c r="V2866" s="55">
        <v>-24.23</v>
      </c>
      <c r="W2866" s="55">
        <v>0</v>
      </c>
      <c r="X2866" s="55">
        <v>0</v>
      </c>
      <c r="Y2866" s="55">
        <v>48.85</v>
      </c>
      <c r="Z2866" s="61">
        <f t="shared" si="153"/>
        <v>-2.4229999999999999E-6</v>
      </c>
      <c r="AA2866" s="59" t="str">
        <f>HLOOKUP(F2866,'HY Financials'!$4:$4,1,0)</f>
        <v>HOAPDF</v>
      </c>
      <c r="AD2866" s="59">
        <f t="shared" si="154"/>
        <v>-24.23</v>
      </c>
    </row>
    <row r="2867" spans="1:30">
      <c r="A2867" s="60">
        <f>IFERROR(VLOOKUP(J2867,'TB mapping'!A:D,4,0),0)</f>
        <v>0</v>
      </c>
      <c r="B2867" s="60">
        <f>IFERROR(VLOOKUP(J2867,'TB mapping'!A:C,3,0),0)</f>
        <v>5.5</v>
      </c>
      <c r="C2867" s="60" t="str">
        <f t="shared" si="151"/>
        <v>HOAPDF0</v>
      </c>
      <c r="D2867" s="60" t="str">
        <f t="shared" si="152"/>
        <v>HOAPDF5.5</v>
      </c>
      <c r="E2867" s="54" t="s">
        <v>790</v>
      </c>
      <c r="F2867" s="54" t="s">
        <v>22</v>
      </c>
      <c r="G2867" s="54" t="s">
        <v>670</v>
      </c>
      <c r="H2867" s="55">
        <v>460000</v>
      </c>
      <c r="I2867" s="54" t="s">
        <v>839</v>
      </c>
      <c r="J2867" s="55">
        <v>460108</v>
      </c>
      <c r="K2867" s="55">
        <v>0</v>
      </c>
      <c r="L2867" s="54" t="s">
        <v>841</v>
      </c>
      <c r="M2867" s="54" t="s">
        <v>793</v>
      </c>
      <c r="N2867" s="55">
        <v>0</v>
      </c>
      <c r="O2867" s="55">
        <v>15.33</v>
      </c>
      <c r="P2867" s="55">
        <v>-13.31</v>
      </c>
      <c r="Q2867" s="55">
        <v>0</v>
      </c>
      <c r="R2867" s="55">
        <v>0</v>
      </c>
      <c r="S2867" s="55">
        <v>2.02</v>
      </c>
      <c r="T2867" s="55">
        <v>0</v>
      </c>
      <c r="U2867" s="55">
        <v>15.33</v>
      </c>
      <c r="V2867" s="55">
        <v>-13.31</v>
      </c>
      <c r="W2867" s="55">
        <v>0</v>
      </c>
      <c r="X2867" s="55">
        <v>0</v>
      </c>
      <c r="Y2867" s="55">
        <v>2.02</v>
      </c>
      <c r="Z2867" s="61">
        <f t="shared" si="153"/>
        <v>-1.331E-6</v>
      </c>
      <c r="AA2867" s="59" t="str">
        <f>HLOOKUP(F2867,'HY Financials'!$4:$4,1,0)</f>
        <v>HOAPDF</v>
      </c>
      <c r="AD2867" s="59">
        <f t="shared" si="154"/>
        <v>-13.31</v>
      </c>
    </row>
    <row r="2868" spans="1:30">
      <c r="A2868" s="60">
        <f>IFERROR(VLOOKUP(J2868,'TB mapping'!A:D,4,0),0)</f>
        <v>0</v>
      </c>
      <c r="B2868" s="60">
        <f>IFERROR(VLOOKUP(J2868,'TB mapping'!A:C,3,0),0)</f>
        <v>5.5</v>
      </c>
      <c r="C2868" s="60" t="str">
        <f t="shared" si="151"/>
        <v>HOAPDF0</v>
      </c>
      <c r="D2868" s="60" t="str">
        <f t="shared" si="152"/>
        <v>HOAPDF5.5</v>
      </c>
      <c r="E2868" s="54" t="s">
        <v>790</v>
      </c>
      <c r="F2868" s="54" t="s">
        <v>22</v>
      </c>
      <c r="G2868" s="54" t="s">
        <v>670</v>
      </c>
      <c r="H2868" s="55">
        <v>460000</v>
      </c>
      <c r="I2868" s="54" t="s">
        <v>839</v>
      </c>
      <c r="J2868" s="55">
        <v>460143</v>
      </c>
      <c r="K2868" s="55">
        <v>0</v>
      </c>
      <c r="L2868" s="54" t="s">
        <v>1002</v>
      </c>
      <c r="M2868" s="54" t="s">
        <v>793</v>
      </c>
      <c r="N2868" s="55">
        <v>0</v>
      </c>
      <c r="O2868" s="55">
        <v>1583.03</v>
      </c>
      <c r="P2868" s="55">
        <v>0</v>
      </c>
      <c r="Q2868" s="55">
        <v>99.25</v>
      </c>
      <c r="R2868" s="55">
        <v>0</v>
      </c>
      <c r="S2868" s="55">
        <v>1682.28</v>
      </c>
      <c r="T2868" s="55">
        <v>0</v>
      </c>
      <c r="U2868" s="55">
        <v>1583.03</v>
      </c>
      <c r="V2868" s="55">
        <v>0</v>
      </c>
      <c r="W2868" s="55">
        <v>99.25</v>
      </c>
      <c r="X2868" s="55">
        <v>0</v>
      </c>
      <c r="Y2868" s="55">
        <v>1682.28</v>
      </c>
      <c r="Z2868" s="61">
        <f t="shared" si="153"/>
        <v>9.9250000000000007E-6</v>
      </c>
      <c r="AA2868" s="59" t="str">
        <f>HLOOKUP(F2868,'HY Financials'!$4:$4,1,0)</f>
        <v>HOAPDF</v>
      </c>
      <c r="AD2868" s="59">
        <f t="shared" si="154"/>
        <v>99.25</v>
      </c>
    </row>
    <row r="2869" spans="1:30">
      <c r="A2869" s="60">
        <f>IFERROR(VLOOKUP(J2869,'TB mapping'!A:D,4,0),0)</f>
        <v>0</v>
      </c>
      <c r="B2869" s="60">
        <f>IFERROR(VLOOKUP(J2869,'TB mapping'!A:C,3,0),0)</f>
        <v>5.5</v>
      </c>
      <c r="C2869" s="60" t="str">
        <f t="shared" si="151"/>
        <v>HOAPDF0</v>
      </c>
      <c r="D2869" s="60" t="str">
        <f t="shared" si="152"/>
        <v>HOAPDF5.5</v>
      </c>
      <c r="E2869" s="54" t="s">
        <v>790</v>
      </c>
      <c r="F2869" s="54" t="s">
        <v>22</v>
      </c>
      <c r="G2869" s="54" t="s">
        <v>670</v>
      </c>
      <c r="H2869" s="55">
        <v>460000</v>
      </c>
      <c r="I2869" s="54" t="s">
        <v>839</v>
      </c>
      <c r="J2869" s="55">
        <v>460144</v>
      </c>
      <c r="K2869" s="55">
        <v>0</v>
      </c>
      <c r="L2869" s="54" t="s">
        <v>1067</v>
      </c>
      <c r="M2869" s="54" t="s">
        <v>793</v>
      </c>
      <c r="N2869" s="55">
        <v>0</v>
      </c>
      <c r="O2869" s="55">
        <v>9.58</v>
      </c>
      <c r="P2869" s="55">
        <v>-36.99</v>
      </c>
      <c r="Q2869" s="55">
        <v>0</v>
      </c>
      <c r="R2869" s="55">
        <v>-27.41</v>
      </c>
      <c r="S2869" s="55">
        <v>0</v>
      </c>
      <c r="T2869" s="55">
        <v>0</v>
      </c>
      <c r="U2869" s="55">
        <v>9.58</v>
      </c>
      <c r="V2869" s="55">
        <v>-36.99</v>
      </c>
      <c r="W2869" s="55">
        <v>0</v>
      </c>
      <c r="X2869" s="55">
        <v>-27.41</v>
      </c>
      <c r="Y2869" s="55">
        <v>0</v>
      </c>
      <c r="Z2869" s="61">
        <f t="shared" si="153"/>
        <v>-3.6990000000000001E-6</v>
      </c>
      <c r="AA2869" s="59" t="str">
        <f>HLOOKUP(F2869,'HY Financials'!$4:$4,1,0)</f>
        <v>HOAPDF</v>
      </c>
      <c r="AD2869" s="59">
        <f t="shared" si="154"/>
        <v>-36.99</v>
      </c>
    </row>
    <row r="2870" spans="1:30">
      <c r="A2870" s="60">
        <f>IFERROR(VLOOKUP(J2870,'TB mapping'!A:D,4,0),0)</f>
        <v>0</v>
      </c>
      <c r="B2870" s="60">
        <f>IFERROR(VLOOKUP(J2870,'TB mapping'!A:C,3,0),0)</f>
        <v>5.3</v>
      </c>
      <c r="C2870" s="60" t="str">
        <f t="shared" si="151"/>
        <v>HOAPDF0</v>
      </c>
      <c r="D2870" s="60" t="str">
        <f t="shared" si="152"/>
        <v>HOAPDF5.3</v>
      </c>
      <c r="E2870" s="54" t="s">
        <v>790</v>
      </c>
      <c r="F2870" s="54" t="s">
        <v>22</v>
      </c>
      <c r="G2870" s="54" t="s">
        <v>670</v>
      </c>
      <c r="H2870" s="55">
        <v>510000</v>
      </c>
      <c r="I2870" s="54" t="s">
        <v>842</v>
      </c>
      <c r="J2870" s="55">
        <v>512247</v>
      </c>
      <c r="K2870" s="55">
        <v>0</v>
      </c>
      <c r="L2870" s="54" t="s">
        <v>1348</v>
      </c>
      <c r="M2870" s="54" t="s">
        <v>793</v>
      </c>
      <c r="N2870" s="55">
        <v>0</v>
      </c>
      <c r="O2870" s="55">
        <v>20.47</v>
      </c>
      <c r="P2870" s="55">
        <v>-2.72</v>
      </c>
      <c r="Q2870" s="55">
        <v>0</v>
      </c>
      <c r="R2870" s="55">
        <v>0</v>
      </c>
      <c r="S2870" s="55">
        <v>17.75</v>
      </c>
      <c r="T2870" s="55">
        <v>0</v>
      </c>
      <c r="U2870" s="55">
        <v>20.47</v>
      </c>
      <c r="V2870" s="55">
        <v>-2.72</v>
      </c>
      <c r="W2870" s="55">
        <v>0</v>
      </c>
      <c r="X2870" s="55">
        <v>0</v>
      </c>
      <c r="Y2870" s="55">
        <v>17.75</v>
      </c>
      <c r="Z2870" s="61">
        <f t="shared" si="153"/>
        <v>-2.72E-7</v>
      </c>
      <c r="AA2870" s="59" t="str">
        <f>HLOOKUP(F2870,'HY Financials'!$4:$4,1,0)</f>
        <v>HOAPDF</v>
      </c>
    </row>
    <row r="2871" spans="1:30">
      <c r="A2871" s="60">
        <f>IFERROR(VLOOKUP(J2871,'TB mapping'!A:D,4,0),0)</f>
        <v>0</v>
      </c>
      <c r="B2871" s="60">
        <f>IFERROR(VLOOKUP(J2871,'TB mapping'!A:C,3,0),0)</f>
        <v>5.3</v>
      </c>
      <c r="C2871" s="60" t="str">
        <f t="shared" si="151"/>
        <v>HOAPDF0</v>
      </c>
      <c r="D2871" s="60" t="str">
        <f t="shared" si="152"/>
        <v>HOAPDF5.3</v>
      </c>
      <c r="E2871" s="54" t="s">
        <v>790</v>
      </c>
      <c r="F2871" s="54" t="s">
        <v>22</v>
      </c>
      <c r="G2871" s="54" t="s">
        <v>670</v>
      </c>
      <c r="H2871" s="55">
        <v>520000</v>
      </c>
      <c r="I2871" s="54" t="s">
        <v>1170</v>
      </c>
      <c r="J2871" s="55">
        <v>527100</v>
      </c>
      <c r="K2871" s="55">
        <v>0</v>
      </c>
      <c r="L2871" s="54" t="s">
        <v>1176</v>
      </c>
      <c r="M2871" s="54" t="s">
        <v>793</v>
      </c>
      <c r="N2871" s="55">
        <v>-4000.01</v>
      </c>
      <c r="O2871" s="55">
        <v>0</v>
      </c>
      <c r="P2871" s="55">
        <v>0</v>
      </c>
      <c r="Q2871" s="55">
        <v>0</v>
      </c>
      <c r="R2871" s="55">
        <v>-4000.01</v>
      </c>
      <c r="S2871" s="55">
        <v>0</v>
      </c>
      <c r="T2871" s="55">
        <v>-4000.01</v>
      </c>
      <c r="U2871" s="55">
        <v>0</v>
      </c>
      <c r="V2871" s="55">
        <v>0</v>
      </c>
      <c r="W2871" s="55">
        <v>0</v>
      </c>
      <c r="X2871" s="55">
        <v>-4000.01</v>
      </c>
      <c r="Y2871" s="55">
        <v>0</v>
      </c>
      <c r="Z2871" s="61">
        <f t="shared" si="153"/>
        <v>0</v>
      </c>
      <c r="AA2871" s="59" t="str">
        <f>HLOOKUP(F2871,'HY Financials'!$4:$4,1,0)</f>
        <v>HOAPDF</v>
      </c>
    </row>
    <row r="2872" spans="1:30">
      <c r="A2872" s="60">
        <f>IFERROR(VLOOKUP(J2872,'TB mapping'!A:D,4,0),0)</f>
        <v>0</v>
      </c>
      <c r="B2872" s="60">
        <f>IFERROR(VLOOKUP(J2872,'TB mapping'!A:C,3,0),0)</f>
        <v>5.3</v>
      </c>
      <c r="C2872" s="60" t="str">
        <f t="shared" si="151"/>
        <v>HOAPDF0</v>
      </c>
      <c r="D2872" s="60" t="str">
        <f t="shared" si="152"/>
        <v>HOAPDF5.3</v>
      </c>
      <c r="E2872" s="54" t="s">
        <v>790</v>
      </c>
      <c r="F2872" s="54" t="s">
        <v>22</v>
      </c>
      <c r="G2872" s="54" t="s">
        <v>670</v>
      </c>
      <c r="H2872" s="55">
        <v>520000</v>
      </c>
      <c r="I2872" s="54" t="s">
        <v>1170</v>
      </c>
      <c r="J2872" s="55">
        <v>555555</v>
      </c>
      <c r="K2872" s="55">
        <v>0</v>
      </c>
      <c r="L2872" s="54" t="s">
        <v>1177</v>
      </c>
      <c r="M2872" s="54" t="s">
        <v>793</v>
      </c>
      <c r="N2872" s="55">
        <v>-65258</v>
      </c>
      <c r="O2872" s="55">
        <v>0</v>
      </c>
      <c r="P2872" s="55">
        <v>0</v>
      </c>
      <c r="Q2872" s="55">
        <v>0</v>
      </c>
      <c r="R2872" s="55">
        <v>-65258</v>
      </c>
      <c r="S2872" s="55">
        <v>0</v>
      </c>
      <c r="T2872" s="55">
        <v>-65258</v>
      </c>
      <c r="U2872" s="55">
        <v>0</v>
      </c>
      <c r="V2872" s="55">
        <v>0</v>
      </c>
      <c r="W2872" s="55">
        <v>0</v>
      </c>
      <c r="X2872" s="55">
        <v>-65258</v>
      </c>
      <c r="Y2872" s="55">
        <v>0</v>
      </c>
      <c r="Z2872" s="61">
        <f t="shared" si="153"/>
        <v>0</v>
      </c>
      <c r="AA2872" s="59" t="str">
        <f>HLOOKUP(F2872,'HY Financials'!$4:$4,1,0)</f>
        <v>HOAPDF</v>
      </c>
    </row>
    <row r="2873" spans="1:30">
      <c r="A2873" s="60">
        <f>IFERROR(VLOOKUP(J2873,'TB mapping'!A:D,4,0),0)</f>
        <v>0</v>
      </c>
      <c r="B2873" s="60">
        <f>IFERROR(VLOOKUP(J2873,'TB mapping'!A:C,3,0),0)</f>
        <v>6.4</v>
      </c>
      <c r="C2873" s="60" t="str">
        <f t="shared" si="151"/>
        <v>HOAPDF0</v>
      </c>
      <c r="D2873" s="60" t="str">
        <f t="shared" si="152"/>
        <v>HOAPDF6.4</v>
      </c>
      <c r="E2873" s="54" t="s">
        <v>790</v>
      </c>
      <c r="F2873" s="54" t="s">
        <v>22</v>
      </c>
      <c r="G2873" s="54" t="s">
        <v>670</v>
      </c>
      <c r="H2873" s="55">
        <v>550000</v>
      </c>
      <c r="I2873" s="54" t="s">
        <v>846</v>
      </c>
      <c r="J2873" s="392">
        <v>553006</v>
      </c>
      <c r="K2873" s="55">
        <v>0</v>
      </c>
      <c r="L2873" s="54" t="s">
        <v>1357</v>
      </c>
      <c r="M2873" s="54" t="s">
        <v>793</v>
      </c>
      <c r="N2873" s="55">
        <v>0</v>
      </c>
      <c r="O2873" s="55">
        <v>0</v>
      </c>
      <c r="P2873" s="55">
        <v>0</v>
      </c>
      <c r="Q2873" s="55">
        <v>173.82</v>
      </c>
      <c r="R2873" s="55">
        <v>0</v>
      </c>
      <c r="S2873" s="55">
        <v>173.82</v>
      </c>
      <c r="T2873" s="55">
        <v>0</v>
      </c>
      <c r="U2873" s="55">
        <v>0</v>
      </c>
      <c r="V2873" s="55">
        <v>0</v>
      </c>
      <c r="W2873" s="55">
        <v>173.82</v>
      </c>
      <c r="X2873" s="55">
        <v>0</v>
      </c>
      <c r="Y2873" s="55">
        <v>173.82</v>
      </c>
      <c r="Z2873" s="61">
        <f t="shared" si="153"/>
        <v>1.7382000000000001E-5</v>
      </c>
      <c r="AA2873" s="59" t="str">
        <f>HLOOKUP(F2873,'HY Financials'!$4:$4,1,0)</f>
        <v>HOAPDF</v>
      </c>
    </row>
    <row r="2874" spans="1:30">
      <c r="A2874" s="60">
        <f>IFERROR(VLOOKUP(J2874,'TB mapping'!A:D,4,0),0)</f>
        <v>0</v>
      </c>
      <c r="B2874" s="60">
        <f>IFERROR(VLOOKUP(J2874,'TB mapping'!A:C,3,0),0)</f>
        <v>6.4</v>
      </c>
      <c r="C2874" s="60" t="str">
        <f t="shared" si="151"/>
        <v>HOAPDF0</v>
      </c>
      <c r="D2874" s="60" t="str">
        <f t="shared" si="152"/>
        <v>HOAPDF6.4</v>
      </c>
      <c r="E2874" s="54" t="s">
        <v>790</v>
      </c>
      <c r="F2874" s="54" t="s">
        <v>22</v>
      </c>
      <c r="G2874" s="54" t="s">
        <v>670</v>
      </c>
      <c r="H2874" s="55">
        <v>550000</v>
      </c>
      <c r="I2874" s="54" t="s">
        <v>846</v>
      </c>
      <c r="J2874" s="392">
        <v>553105</v>
      </c>
      <c r="K2874" s="55">
        <v>0</v>
      </c>
      <c r="L2874" s="54" t="s">
        <v>945</v>
      </c>
      <c r="M2874" s="54" t="s">
        <v>793</v>
      </c>
      <c r="N2874" s="55">
        <v>-224.13</v>
      </c>
      <c r="O2874" s="55">
        <v>0</v>
      </c>
      <c r="P2874" s="55">
        <v>-2913.36</v>
      </c>
      <c r="Q2874" s="55">
        <v>0</v>
      </c>
      <c r="R2874" s="55">
        <v>-3137.49</v>
      </c>
      <c r="S2874" s="55">
        <v>0</v>
      </c>
      <c r="T2874" s="55">
        <v>-224.13</v>
      </c>
      <c r="U2874" s="55">
        <v>0</v>
      </c>
      <c r="V2874" s="55">
        <v>-2913.36</v>
      </c>
      <c r="W2874" s="55">
        <v>0</v>
      </c>
      <c r="X2874" s="55">
        <v>-3137.49</v>
      </c>
      <c r="Y2874" s="55">
        <v>0</v>
      </c>
      <c r="Z2874" s="61">
        <f t="shared" si="153"/>
        <v>-2.91336E-4</v>
      </c>
      <c r="AA2874" s="59" t="str">
        <f>HLOOKUP(F2874,'HY Financials'!$4:$4,1,0)</f>
        <v>HOAPDF</v>
      </c>
    </row>
    <row r="2875" spans="1:30">
      <c r="A2875" s="60">
        <f>IFERROR(VLOOKUP(J2875,'TB mapping'!A:D,4,0),0)</f>
        <v>0</v>
      </c>
      <c r="B2875" s="60">
        <f>IFERROR(VLOOKUP(J2875,'TB mapping'!A:C,3,0),0)</f>
        <v>6.4</v>
      </c>
      <c r="C2875" s="60" t="str">
        <f t="shared" si="151"/>
        <v>HOAPDF0</v>
      </c>
      <c r="D2875" s="60" t="str">
        <f t="shared" si="152"/>
        <v>HOAPDF6.4</v>
      </c>
      <c r="E2875" s="54" t="s">
        <v>790</v>
      </c>
      <c r="F2875" s="54" t="s">
        <v>22</v>
      </c>
      <c r="G2875" s="54" t="s">
        <v>670</v>
      </c>
      <c r="H2875" s="55">
        <v>550000</v>
      </c>
      <c r="I2875" s="54" t="s">
        <v>846</v>
      </c>
      <c r="J2875" s="392">
        <v>553106</v>
      </c>
      <c r="K2875" s="55">
        <v>0</v>
      </c>
      <c r="L2875" s="54" t="s">
        <v>1004</v>
      </c>
      <c r="M2875" s="54" t="s">
        <v>793</v>
      </c>
      <c r="N2875" s="55">
        <v>0</v>
      </c>
      <c r="O2875" s="55">
        <v>4231.3500000000004</v>
      </c>
      <c r="P2875" s="55">
        <v>0</v>
      </c>
      <c r="Q2875" s="55">
        <v>371.42</v>
      </c>
      <c r="R2875" s="55">
        <v>0</v>
      </c>
      <c r="S2875" s="55">
        <v>4602.7700000000004</v>
      </c>
      <c r="T2875" s="55">
        <v>0</v>
      </c>
      <c r="U2875" s="55">
        <v>4231.3500000000004</v>
      </c>
      <c r="V2875" s="55">
        <v>0</v>
      </c>
      <c r="W2875" s="55">
        <v>371.42</v>
      </c>
      <c r="X2875" s="55">
        <v>0</v>
      </c>
      <c r="Y2875" s="55">
        <v>4602.7700000000004</v>
      </c>
      <c r="Z2875" s="61">
        <f t="shared" si="153"/>
        <v>3.7142000000000005E-5</v>
      </c>
      <c r="AA2875" s="59" t="str">
        <f>HLOOKUP(F2875,'HY Financials'!$4:$4,1,0)</f>
        <v>HOAPDF</v>
      </c>
    </row>
    <row r="2876" spans="1:30">
      <c r="A2876" s="60">
        <f>IFERROR(VLOOKUP(J2876,'TB mapping'!A:D,4,0),0)</f>
        <v>0</v>
      </c>
      <c r="B2876" s="60">
        <f>IFERROR(VLOOKUP(J2876,'TB mapping'!A:C,3,0),0)</f>
        <v>6.4</v>
      </c>
      <c r="C2876" s="60" t="str">
        <f t="shared" si="151"/>
        <v>HOAPDF0</v>
      </c>
      <c r="D2876" s="60" t="str">
        <f t="shared" si="152"/>
        <v>HOAPDF6.4</v>
      </c>
      <c r="E2876" s="54" t="s">
        <v>790</v>
      </c>
      <c r="F2876" s="54" t="s">
        <v>22</v>
      </c>
      <c r="G2876" s="54" t="s">
        <v>670</v>
      </c>
      <c r="H2876" s="55">
        <v>550000</v>
      </c>
      <c r="I2876" s="54" t="s">
        <v>846</v>
      </c>
      <c r="J2876" s="392">
        <v>553107</v>
      </c>
      <c r="K2876" s="55">
        <v>0</v>
      </c>
      <c r="L2876" s="54" t="s">
        <v>847</v>
      </c>
      <c r="M2876" s="54" t="s">
        <v>793</v>
      </c>
      <c r="N2876" s="55">
        <v>-88850.55</v>
      </c>
      <c r="O2876" s="55">
        <v>0</v>
      </c>
      <c r="P2876" s="55">
        <v>-110704.96000000001</v>
      </c>
      <c r="Q2876" s="55">
        <v>0</v>
      </c>
      <c r="R2876" s="55">
        <v>-199555.51</v>
      </c>
      <c r="S2876" s="55">
        <v>0</v>
      </c>
      <c r="T2876" s="55">
        <v>-88850.55</v>
      </c>
      <c r="U2876" s="55">
        <v>0</v>
      </c>
      <c r="V2876" s="55">
        <v>-110704.96000000001</v>
      </c>
      <c r="W2876" s="55">
        <v>0</v>
      </c>
      <c r="X2876" s="55">
        <v>-199555.51</v>
      </c>
      <c r="Y2876" s="55">
        <v>0</v>
      </c>
      <c r="Z2876" s="61">
        <f t="shared" si="153"/>
        <v>-1.1070496000000001E-2</v>
      </c>
      <c r="AA2876" s="59" t="str">
        <f>HLOOKUP(F2876,'HY Financials'!$4:$4,1,0)</f>
        <v>HOAPDF</v>
      </c>
    </row>
    <row r="2877" spans="1:30">
      <c r="A2877" s="60">
        <f>IFERROR(VLOOKUP(J2877,'TB mapping'!A:D,4,0),0)</f>
        <v>0</v>
      </c>
      <c r="B2877" s="60">
        <f>IFERROR(VLOOKUP(J2877,'TB mapping'!A:C,3,0),0)</f>
        <v>6.4</v>
      </c>
      <c r="C2877" s="60" t="str">
        <f t="shared" si="151"/>
        <v>HOAPDF0</v>
      </c>
      <c r="D2877" s="60" t="str">
        <f t="shared" si="152"/>
        <v>HOAPDF6.4</v>
      </c>
      <c r="E2877" s="54" t="s">
        <v>790</v>
      </c>
      <c r="F2877" s="54" t="s">
        <v>22</v>
      </c>
      <c r="G2877" s="54" t="s">
        <v>670</v>
      </c>
      <c r="H2877" s="55">
        <v>550000</v>
      </c>
      <c r="I2877" s="54" t="s">
        <v>846</v>
      </c>
      <c r="J2877" s="392">
        <v>553117</v>
      </c>
      <c r="K2877" s="55">
        <v>0</v>
      </c>
      <c r="L2877" s="54" t="s">
        <v>848</v>
      </c>
      <c r="M2877" s="54" t="s">
        <v>793</v>
      </c>
      <c r="N2877" s="55">
        <v>-17257.43</v>
      </c>
      <c r="O2877" s="55">
        <v>0</v>
      </c>
      <c r="P2877" s="55">
        <v>-26028.34</v>
      </c>
      <c r="Q2877" s="55">
        <v>0</v>
      </c>
      <c r="R2877" s="55">
        <v>-43285.77</v>
      </c>
      <c r="S2877" s="55">
        <v>0</v>
      </c>
      <c r="T2877" s="55">
        <v>-17257.43</v>
      </c>
      <c r="U2877" s="55">
        <v>0</v>
      </c>
      <c r="V2877" s="55">
        <v>-26028.34</v>
      </c>
      <c r="W2877" s="55">
        <v>0</v>
      </c>
      <c r="X2877" s="55">
        <v>-43285.77</v>
      </c>
      <c r="Y2877" s="55">
        <v>0</v>
      </c>
      <c r="Z2877" s="61">
        <f t="shared" si="153"/>
        <v>-2.6028340000000001E-3</v>
      </c>
      <c r="AA2877" s="59" t="str">
        <f>HLOOKUP(F2877,'HY Financials'!$4:$4,1,0)</f>
        <v>HOAPDF</v>
      </c>
    </row>
    <row r="2878" spans="1:30">
      <c r="A2878" s="60">
        <f>IFERROR(VLOOKUP(J2878,'TB mapping'!A:D,4,0),0)</f>
        <v>0</v>
      </c>
      <c r="B2878" s="60">
        <f>IFERROR(VLOOKUP(J2878,'TB mapping'!A:C,3,0),0)</f>
        <v>6.4</v>
      </c>
      <c r="C2878" s="60" t="str">
        <f t="shared" si="151"/>
        <v>HOAPDF0</v>
      </c>
      <c r="D2878" s="60" t="str">
        <f t="shared" si="152"/>
        <v>HOAPDF6.4</v>
      </c>
      <c r="E2878" s="54" t="s">
        <v>790</v>
      </c>
      <c r="F2878" s="54" t="s">
        <v>22</v>
      </c>
      <c r="G2878" s="54" t="s">
        <v>670</v>
      </c>
      <c r="H2878" s="55">
        <v>550000</v>
      </c>
      <c r="I2878" s="54" t="s">
        <v>846</v>
      </c>
      <c r="J2878" s="392">
        <v>553129</v>
      </c>
      <c r="K2878" s="55">
        <v>0</v>
      </c>
      <c r="L2878" s="54" t="s">
        <v>849</v>
      </c>
      <c r="M2878" s="54" t="s">
        <v>793</v>
      </c>
      <c r="N2878" s="55">
        <v>-15577.41</v>
      </c>
      <c r="O2878" s="55">
        <v>0</v>
      </c>
      <c r="P2878" s="55">
        <v>-25714.49</v>
      </c>
      <c r="Q2878" s="55">
        <v>0</v>
      </c>
      <c r="R2878" s="55">
        <v>-41291.9</v>
      </c>
      <c r="S2878" s="55">
        <v>0</v>
      </c>
      <c r="T2878" s="55">
        <v>-15577.41</v>
      </c>
      <c r="U2878" s="55">
        <v>0</v>
      </c>
      <c r="V2878" s="55">
        <v>-25714.49</v>
      </c>
      <c r="W2878" s="55">
        <v>0</v>
      </c>
      <c r="X2878" s="55">
        <v>-41291.9</v>
      </c>
      <c r="Y2878" s="55">
        <v>0</v>
      </c>
      <c r="Z2878" s="61">
        <f t="shared" si="153"/>
        <v>-2.571449E-3</v>
      </c>
      <c r="AA2878" s="59" t="str">
        <f>HLOOKUP(F2878,'HY Financials'!$4:$4,1,0)</f>
        <v>HOAPDF</v>
      </c>
    </row>
    <row r="2879" spans="1:30">
      <c r="A2879" s="60">
        <f>IFERROR(VLOOKUP(J2879,'TB mapping'!A:D,4,0),0)</f>
        <v>6.3</v>
      </c>
      <c r="B2879" s="60">
        <f>IFERROR(VLOOKUP(J2879,'TB mapping'!A:C,3,0),0)</f>
        <v>6.4</v>
      </c>
      <c r="C2879" s="60" t="str">
        <f t="shared" si="151"/>
        <v>HOAPDF6.3</v>
      </c>
      <c r="D2879" s="60" t="str">
        <f t="shared" si="152"/>
        <v>HOAPDF6.4</v>
      </c>
      <c r="E2879" s="54" t="s">
        <v>790</v>
      </c>
      <c r="F2879" s="54" t="s">
        <v>22</v>
      </c>
      <c r="G2879" s="54" t="s">
        <v>670</v>
      </c>
      <c r="H2879" s="55">
        <v>550000</v>
      </c>
      <c r="I2879" s="54" t="s">
        <v>846</v>
      </c>
      <c r="J2879" s="392">
        <v>553131</v>
      </c>
      <c r="K2879" s="55">
        <v>0</v>
      </c>
      <c r="L2879" s="54" t="s">
        <v>132</v>
      </c>
      <c r="M2879" s="54" t="s">
        <v>793</v>
      </c>
      <c r="N2879" s="55">
        <v>-1521</v>
      </c>
      <c r="O2879" s="55">
        <v>0</v>
      </c>
      <c r="P2879" s="55">
        <v>-1635</v>
      </c>
      <c r="Q2879" s="55">
        <v>0</v>
      </c>
      <c r="R2879" s="55">
        <v>-3156</v>
      </c>
      <c r="S2879" s="55">
        <v>0</v>
      </c>
      <c r="T2879" s="55">
        <v>-1521</v>
      </c>
      <c r="U2879" s="55">
        <v>0</v>
      </c>
      <c r="V2879" s="55">
        <v>-1635</v>
      </c>
      <c r="W2879" s="55">
        <v>0</v>
      </c>
      <c r="X2879" s="55">
        <v>-3156</v>
      </c>
      <c r="Y2879" s="55">
        <v>0</v>
      </c>
      <c r="Z2879" s="61">
        <f t="shared" si="153"/>
        <v>-1.6349999999999999E-4</v>
      </c>
      <c r="AA2879" s="59" t="str">
        <f>HLOOKUP(F2879,'HY Financials'!$4:$4,1,0)</f>
        <v>HOAPDF</v>
      </c>
    </row>
    <row r="2880" spans="1:30">
      <c r="A2880" s="60">
        <f>IFERROR(VLOOKUP(J2880,'TB mapping'!A:D,4,0),0)</f>
        <v>0</v>
      </c>
      <c r="B2880" s="60">
        <f>IFERROR(VLOOKUP(J2880,'TB mapping'!A:C,3,0),0)</f>
        <v>6.4</v>
      </c>
      <c r="C2880" s="60" t="str">
        <f t="shared" si="151"/>
        <v>HOAPDF0</v>
      </c>
      <c r="D2880" s="60" t="str">
        <f t="shared" si="152"/>
        <v>HOAPDF6.4</v>
      </c>
      <c r="E2880" s="54" t="s">
        <v>790</v>
      </c>
      <c r="F2880" s="54" t="s">
        <v>22</v>
      </c>
      <c r="G2880" s="54" t="s">
        <v>670</v>
      </c>
      <c r="H2880" s="55">
        <v>550000</v>
      </c>
      <c r="I2880" s="54" t="s">
        <v>846</v>
      </c>
      <c r="J2880" s="392">
        <v>553141</v>
      </c>
      <c r="K2880" s="55">
        <v>0</v>
      </c>
      <c r="L2880" s="54" t="s">
        <v>946</v>
      </c>
      <c r="M2880" s="54" t="s">
        <v>793</v>
      </c>
      <c r="N2880" s="55">
        <v>-2412.2600000000002</v>
      </c>
      <c r="O2880" s="55">
        <v>0</v>
      </c>
      <c r="P2880" s="55">
        <v>-3019.56</v>
      </c>
      <c r="Q2880" s="55">
        <v>0</v>
      </c>
      <c r="R2880" s="55">
        <v>-5431.82</v>
      </c>
      <c r="S2880" s="55">
        <v>0</v>
      </c>
      <c r="T2880" s="55">
        <v>-2412.2600000000002</v>
      </c>
      <c r="U2880" s="55">
        <v>0</v>
      </c>
      <c r="V2880" s="55">
        <v>-3019.56</v>
      </c>
      <c r="W2880" s="55">
        <v>0</v>
      </c>
      <c r="X2880" s="55">
        <v>-5431.82</v>
      </c>
      <c r="Y2880" s="55">
        <v>0</v>
      </c>
      <c r="Z2880" s="61">
        <f t="shared" si="153"/>
        <v>-3.0195599999999998E-4</v>
      </c>
      <c r="AA2880" s="59" t="str">
        <f>HLOOKUP(F2880,'HY Financials'!$4:$4,1,0)</f>
        <v>HOAPDF</v>
      </c>
    </row>
    <row r="2881" spans="1:27">
      <c r="A2881" s="60">
        <f>IFERROR(VLOOKUP(J2881,'TB mapping'!A:D,4,0),0)</f>
        <v>0</v>
      </c>
      <c r="B2881" s="60">
        <f>IFERROR(VLOOKUP(J2881,'TB mapping'!A:C,3,0),0)</f>
        <v>6.4</v>
      </c>
      <c r="C2881" s="60" t="str">
        <f t="shared" si="151"/>
        <v>HOAPDF0</v>
      </c>
      <c r="D2881" s="60" t="str">
        <f t="shared" si="152"/>
        <v>HOAPDF6.4</v>
      </c>
      <c r="E2881" s="54" t="s">
        <v>790</v>
      </c>
      <c r="F2881" s="54" t="s">
        <v>22</v>
      </c>
      <c r="G2881" s="54" t="s">
        <v>670</v>
      </c>
      <c r="H2881" s="55">
        <v>550000</v>
      </c>
      <c r="I2881" s="54" t="s">
        <v>846</v>
      </c>
      <c r="J2881" s="392">
        <v>553171</v>
      </c>
      <c r="K2881" s="55">
        <v>0</v>
      </c>
      <c r="L2881" s="54" t="s">
        <v>850</v>
      </c>
      <c r="M2881" s="54" t="s">
        <v>793</v>
      </c>
      <c r="N2881" s="55">
        <v>-10253.27</v>
      </c>
      <c r="O2881" s="55">
        <v>0</v>
      </c>
      <c r="P2881" s="55">
        <v>-10081.57</v>
      </c>
      <c r="Q2881" s="55">
        <v>0</v>
      </c>
      <c r="R2881" s="55">
        <v>-20334.84</v>
      </c>
      <c r="S2881" s="55">
        <v>0</v>
      </c>
      <c r="T2881" s="55">
        <v>-10253.27</v>
      </c>
      <c r="U2881" s="55">
        <v>0</v>
      </c>
      <c r="V2881" s="55">
        <v>-10081.57</v>
      </c>
      <c r="W2881" s="55">
        <v>0</v>
      </c>
      <c r="X2881" s="55">
        <v>-20334.84</v>
      </c>
      <c r="Y2881" s="55">
        <v>0</v>
      </c>
      <c r="Z2881" s="61">
        <f t="shared" si="153"/>
        <v>-1.008157E-3</v>
      </c>
      <c r="AA2881" s="59" t="str">
        <f>HLOOKUP(F2881,'HY Financials'!$4:$4,1,0)</f>
        <v>HOAPDF</v>
      </c>
    </row>
    <row r="2882" spans="1:27">
      <c r="A2882" s="60">
        <f>IFERROR(VLOOKUP(J2882,'TB mapping'!A:D,4,0),0)</f>
        <v>0</v>
      </c>
      <c r="B2882" s="60">
        <f>IFERROR(VLOOKUP(J2882,'TB mapping'!A:C,3,0),0)</f>
        <v>6.4</v>
      </c>
      <c r="C2882" s="60" t="str">
        <f t="shared" si="151"/>
        <v>HOAPDF0</v>
      </c>
      <c r="D2882" s="60" t="str">
        <f t="shared" si="152"/>
        <v>HOAPDF6.4</v>
      </c>
      <c r="E2882" s="54" t="s">
        <v>790</v>
      </c>
      <c r="F2882" s="54" t="s">
        <v>22</v>
      </c>
      <c r="G2882" s="54" t="s">
        <v>670</v>
      </c>
      <c r="H2882" s="55">
        <v>550000</v>
      </c>
      <c r="I2882" s="54" t="s">
        <v>846</v>
      </c>
      <c r="J2882" s="392">
        <v>553176</v>
      </c>
      <c r="K2882" s="55">
        <v>0</v>
      </c>
      <c r="L2882" s="54" t="s">
        <v>1486</v>
      </c>
      <c r="M2882" s="54" t="s">
        <v>793</v>
      </c>
      <c r="N2882" s="55">
        <v>-900.84</v>
      </c>
      <c r="O2882" s="55">
        <v>0</v>
      </c>
      <c r="P2882" s="55">
        <v>-228.06</v>
      </c>
      <c r="Q2882" s="55">
        <v>0</v>
      </c>
      <c r="R2882" s="55">
        <v>-1128.9000000000001</v>
      </c>
      <c r="S2882" s="55">
        <v>0</v>
      </c>
      <c r="T2882" s="55">
        <v>-900.84</v>
      </c>
      <c r="U2882" s="55">
        <v>0</v>
      </c>
      <c r="V2882" s="55">
        <v>-228.06</v>
      </c>
      <c r="W2882" s="55">
        <v>0</v>
      </c>
      <c r="X2882" s="55">
        <v>-1128.9000000000001</v>
      </c>
      <c r="Y2882" s="55">
        <v>0</v>
      </c>
      <c r="Z2882" s="61">
        <f t="shared" si="153"/>
        <v>-2.2806000000000002E-5</v>
      </c>
      <c r="AA2882" s="59" t="str">
        <f>HLOOKUP(F2882,'HY Financials'!$4:$4,1,0)</f>
        <v>HOAPDF</v>
      </c>
    </row>
    <row r="2883" spans="1:27">
      <c r="A2883" s="60">
        <f>IFERROR(VLOOKUP(J2883,'TB mapping'!A:D,4,0),0)</f>
        <v>0</v>
      </c>
      <c r="B2883" s="60">
        <f>IFERROR(VLOOKUP(J2883,'TB mapping'!A:C,3,0),0)</f>
        <v>6.4</v>
      </c>
      <c r="C2883" s="60" t="str">
        <f t="shared" si="151"/>
        <v>HOAPDF0</v>
      </c>
      <c r="D2883" s="60" t="str">
        <f t="shared" si="152"/>
        <v>HOAPDF6.4</v>
      </c>
      <c r="E2883" s="54" t="s">
        <v>790</v>
      </c>
      <c r="F2883" s="54" t="s">
        <v>22</v>
      </c>
      <c r="G2883" s="54" t="s">
        <v>670</v>
      </c>
      <c r="H2883" s="55">
        <v>550000</v>
      </c>
      <c r="I2883" s="54" t="s">
        <v>846</v>
      </c>
      <c r="J2883" s="392">
        <v>553190</v>
      </c>
      <c r="K2883" s="55">
        <v>0</v>
      </c>
      <c r="L2883" s="54" t="s">
        <v>852</v>
      </c>
      <c r="M2883" s="54" t="s">
        <v>793</v>
      </c>
      <c r="N2883" s="55">
        <v>-118888.25</v>
      </c>
      <c r="O2883" s="55">
        <v>0</v>
      </c>
      <c r="P2883" s="55">
        <v>-80018.84</v>
      </c>
      <c r="Q2883" s="55">
        <v>0</v>
      </c>
      <c r="R2883" s="55">
        <v>-198907.09</v>
      </c>
      <c r="S2883" s="55">
        <v>0</v>
      </c>
      <c r="T2883" s="55">
        <v>-118888.25</v>
      </c>
      <c r="U2883" s="55">
        <v>0</v>
      </c>
      <c r="V2883" s="55">
        <v>-80018.84</v>
      </c>
      <c r="W2883" s="55">
        <v>0</v>
      </c>
      <c r="X2883" s="55">
        <v>-198907.09</v>
      </c>
      <c r="Y2883" s="55">
        <v>0</v>
      </c>
      <c r="Z2883" s="61">
        <f t="shared" si="153"/>
        <v>-8.001883999999999E-3</v>
      </c>
      <c r="AA2883" s="59" t="str">
        <f>HLOOKUP(F2883,'HY Financials'!$4:$4,1,0)</f>
        <v>HOAPDF</v>
      </c>
    </row>
    <row r="2884" spans="1:27">
      <c r="A2884" s="60">
        <f>IFERROR(VLOOKUP(J2884,'TB mapping'!A:D,4,0),0)</f>
        <v>6.1</v>
      </c>
      <c r="B2884" s="60">
        <f>IFERROR(VLOOKUP(J2884,'TB mapping'!A:C,3,0),0)</f>
        <v>6.4</v>
      </c>
      <c r="C2884" s="60" t="str">
        <f t="shared" ref="C2884:C2947" si="155">F2884&amp;A2884</f>
        <v>HOAPDF6.1</v>
      </c>
      <c r="D2884" s="60" t="str">
        <f t="shared" ref="D2884:D2947" si="156">F2884&amp;B2884</f>
        <v>HOAPDF6.4</v>
      </c>
      <c r="E2884" s="54" t="s">
        <v>790</v>
      </c>
      <c r="F2884" s="54" t="s">
        <v>22</v>
      </c>
      <c r="G2884" s="54" t="s">
        <v>670</v>
      </c>
      <c r="H2884" s="55">
        <v>550000</v>
      </c>
      <c r="I2884" s="54" t="s">
        <v>846</v>
      </c>
      <c r="J2884" s="392">
        <v>553202</v>
      </c>
      <c r="K2884" s="55">
        <v>0</v>
      </c>
      <c r="L2884" s="54" t="s">
        <v>853</v>
      </c>
      <c r="M2884" s="54" t="s">
        <v>793</v>
      </c>
      <c r="N2884" s="55">
        <v>-145317.65</v>
      </c>
      <c r="O2884" s="55">
        <v>0</v>
      </c>
      <c r="P2884" s="55">
        <v>-134143.20000000001</v>
      </c>
      <c r="Q2884" s="55">
        <v>0</v>
      </c>
      <c r="R2884" s="55">
        <v>-279460.84999999998</v>
      </c>
      <c r="S2884" s="55">
        <v>0</v>
      </c>
      <c r="T2884" s="55">
        <v>-145317.65</v>
      </c>
      <c r="U2884" s="55">
        <v>0</v>
      </c>
      <c r="V2884" s="55">
        <v>-134143.20000000001</v>
      </c>
      <c r="W2884" s="55">
        <v>0</v>
      </c>
      <c r="X2884" s="55">
        <v>-279460.84999999998</v>
      </c>
      <c r="Y2884" s="55">
        <v>0</v>
      </c>
      <c r="Z2884" s="61">
        <f t="shared" ref="Z2884:Z2947" si="157">IF(I2884="Issue Capital",(X2884+Y2884)/10000000,(V2884+W2884)/10000000)</f>
        <v>-1.341432E-2</v>
      </c>
      <c r="AA2884" s="59" t="str">
        <f>HLOOKUP(F2884,'HY Financials'!$4:$4,1,0)</f>
        <v>HOAPDF</v>
      </c>
    </row>
    <row r="2885" spans="1:27">
      <c r="A2885" s="60">
        <f>IFERROR(VLOOKUP(J2885,'TB mapping'!A:D,4,0),0)</f>
        <v>0</v>
      </c>
      <c r="B2885" s="60">
        <f>IFERROR(VLOOKUP(J2885,'TB mapping'!A:C,3,0),0)</f>
        <v>6.4</v>
      </c>
      <c r="C2885" s="60" t="str">
        <f t="shared" si="155"/>
        <v>HOAPDF0</v>
      </c>
      <c r="D2885" s="60" t="str">
        <f t="shared" si="156"/>
        <v>HOAPDF6.4</v>
      </c>
      <c r="E2885" s="54" t="s">
        <v>790</v>
      </c>
      <c r="F2885" s="54" t="s">
        <v>22</v>
      </c>
      <c r="G2885" s="54" t="s">
        <v>670</v>
      </c>
      <c r="H2885" s="55">
        <v>550000</v>
      </c>
      <c r="I2885" s="54" t="s">
        <v>846</v>
      </c>
      <c r="J2885" s="392">
        <v>553900</v>
      </c>
      <c r="K2885" s="55">
        <v>0</v>
      </c>
      <c r="L2885" s="54" t="s">
        <v>1006</v>
      </c>
      <c r="M2885" s="54" t="s">
        <v>793</v>
      </c>
      <c r="N2885" s="55">
        <v>-9611.5400000000009</v>
      </c>
      <c r="O2885" s="55">
        <v>0</v>
      </c>
      <c r="P2885" s="55">
        <v>-7370.55</v>
      </c>
      <c r="Q2885" s="55">
        <v>0</v>
      </c>
      <c r="R2885" s="55">
        <v>-16982.09</v>
      </c>
      <c r="S2885" s="55">
        <v>0</v>
      </c>
      <c r="T2885" s="55">
        <v>-9611.5400000000009</v>
      </c>
      <c r="U2885" s="55">
        <v>0</v>
      </c>
      <c r="V2885" s="55">
        <v>-7370.55</v>
      </c>
      <c r="W2885" s="55">
        <v>0</v>
      </c>
      <c r="X2885" s="55">
        <v>-16982.09</v>
      </c>
      <c r="Y2885" s="55">
        <v>0</v>
      </c>
      <c r="Z2885" s="61">
        <f t="shared" si="157"/>
        <v>-7.3705500000000002E-4</v>
      </c>
      <c r="AA2885" s="59" t="str">
        <f>HLOOKUP(F2885,'HY Financials'!$4:$4,1,0)</f>
        <v>HOAPDF</v>
      </c>
    </row>
    <row r="2886" spans="1:27">
      <c r="A2886" s="60">
        <f>IFERROR(VLOOKUP(J2886,'TB mapping'!A:D,4,0),0)</f>
        <v>0</v>
      </c>
      <c r="B2886" s="60">
        <f>IFERROR(VLOOKUP(J2886,'TB mapping'!A:C,3,0),0)</f>
        <v>6.4</v>
      </c>
      <c r="C2886" s="60" t="str">
        <f t="shared" si="155"/>
        <v>HOAPDF0</v>
      </c>
      <c r="D2886" s="60" t="str">
        <f t="shared" si="156"/>
        <v>HOAPDF6.4</v>
      </c>
      <c r="E2886" s="54" t="s">
        <v>790</v>
      </c>
      <c r="F2886" s="54" t="s">
        <v>22</v>
      </c>
      <c r="G2886" s="54" t="s">
        <v>670</v>
      </c>
      <c r="H2886" s="55">
        <v>550000</v>
      </c>
      <c r="I2886" s="54" t="s">
        <v>846</v>
      </c>
      <c r="J2886" s="392">
        <v>555163</v>
      </c>
      <c r="K2886" s="55">
        <v>0</v>
      </c>
      <c r="L2886" s="54" t="s">
        <v>860</v>
      </c>
      <c r="M2886" s="54" t="s">
        <v>793</v>
      </c>
      <c r="N2886" s="55">
        <v>-77490.8</v>
      </c>
      <c r="O2886" s="55">
        <v>0</v>
      </c>
      <c r="P2886" s="55">
        <v>-3719.21</v>
      </c>
      <c r="Q2886" s="55">
        <v>0</v>
      </c>
      <c r="R2886" s="55">
        <v>-81210.009999999995</v>
      </c>
      <c r="S2886" s="55">
        <v>0</v>
      </c>
      <c r="T2886" s="55">
        <v>-77490.8</v>
      </c>
      <c r="U2886" s="55">
        <v>0</v>
      </c>
      <c r="V2886" s="55">
        <v>-3719.21</v>
      </c>
      <c r="W2886" s="55">
        <v>0</v>
      </c>
      <c r="X2886" s="55">
        <v>-81210.009999999995</v>
      </c>
      <c r="Y2886" s="55">
        <v>0</v>
      </c>
      <c r="Z2886" s="61">
        <f t="shared" si="157"/>
        <v>-3.7192099999999999E-4</v>
      </c>
      <c r="AA2886" s="59" t="str">
        <f>HLOOKUP(F2886,'HY Financials'!$4:$4,1,0)</f>
        <v>HOAPDF</v>
      </c>
    </row>
    <row r="2887" spans="1:27">
      <c r="A2887" s="60">
        <f>IFERROR(VLOOKUP(J2887,'TB mapping'!A:D,4,0),0)</f>
        <v>0</v>
      </c>
      <c r="B2887" s="60">
        <f>IFERROR(VLOOKUP(J2887,'TB mapping'!A:C,3,0),0)</f>
        <v>6.4</v>
      </c>
      <c r="C2887" s="60" t="str">
        <f t="shared" si="155"/>
        <v>HOAPDF0</v>
      </c>
      <c r="D2887" s="60" t="str">
        <f t="shared" si="156"/>
        <v>HOAPDF6.4</v>
      </c>
      <c r="E2887" s="54" t="s">
        <v>790</v>
      </c>
      <c r="F2887" s="54" t="s">
        <v>22</v>
      </c>
      <c r="G2887" s="54" t="s">
        <v>670</v>
      </c>
      <c r="H2887" s="55">
        <v>550000</v>
      </c>
      <c r="I2887" s="54" t="s">
        <v>846</v>
      </c>
      <c r="J2887" s="392">
        <v>555204</v>
      </c>
      <c r="K2887" s="55">
        <v>0</v>
      </c>
      <c r="L2887" s="54" t="s">
        <v>950</v>
      </c>
      <c r="M2887" s="54" t="s">
        <v>793</v>
      </c>
      <c r="N2887" s="55">
        <v>-4924.96</v>
      </c>
      <c r="O2887" s="55">
        <v>0</v>
      </c>
      <c r="P2887" s="55">
        <v>-4711.41</v>
      </c>
      <c r="Q2887" s="55">
        <v>0</v>
      </c>
      <c r="R2887" s="55">
        <v>-9636.3700000000008</v>
      </c>
      <c r="S2887" s="55">
        <v>0</v>
      </c>
      <c r="T2887" s="55">
        <v>-4924.96</v>
      </c>
      <c r="U2887" s="55">
        <v>0</v>
      </c>
      <c r="V2887" s="55">
        <v>-4711.41</v>
      </c>
      <c r="W2887" s="55">
        <v>0</v>
      </c>
      <c r="X2887" s="55">
        <v>-9636.3700000000008</v>
      </c>
      <c r="Y2887" s="55">
        <v>0</v>
      </c>
      <c r="Z2887" s="61">
        <f t="shared" si="157"/>
        <v>-4.7114100000000001E-4</v>
      </c>
      <c r="AA2887" s="59" t="str">
        <f>HLOOKUP(F2887,'HY Financials'!$4:$4,1,0)</f>
        <v>HOAPDF</v>
      </c>
    </row>
    <row r="2888" spans="1:27">
      <c r="A2888" s="60">
        <f>IFERROR(VLOOKUP(J2888,'TB mapping'!A:D,4,0),0)</f>
        <v>0</v>
      </c>
      <c r="B2888" s="60">
        <f>IFERROR(VLOOKUP(J2888,'TB mapping'!A:C,3,0),0)</f>
        <v>6.4</v>
      </c>
      <c r="C2888" s="60" t="str">
        <f t="shared" si="155"/>
        <v>HOAPDF0</v>
      </c>
      <c r="D2888" s="60" t="str">
        <f t="shared" si="156"/>
        <v>HOAPDF6.4</v>
      </c>
      <c r="E2888" s="54" t="s">
        <v>790</v>
      </c>
      <c r="F2888" s="54" t="s">
        <v>22</v>
      </c>
      <c r="G2888" s="54" t="s">
        <v>670</v>
      </c>
      <c r="H2888" s="55">
        <v>550000</v>
      </c>
      <c r="I2888" s="54" t="s">
        <v>846</v>
      </c>
      <c r="J2888" s="392">
        <v>555597</v>
      </c>
      <c r="K2888" s="55">
        <v>0</v>
      </c>
      <c r="L2888" s="54" t="s">
        <v>861</v>
      </c>
      <c r="M2888" s="54" t="s">
        <v>793</v>
      </c>
      <c r="N2888" s="55">
        <v>0</v>
      </c>
      <c r="O2888" s="55">
        <v>0</v>
      </c>
      <c r="P2888" s="55">
        <v>-5685.11</v>
      </c>
      <c r="Q2888" s="55">
        <v>0</v>
      </c>
      <c r="R2888" s="55">
        <v>-5685.11</v>
      </c>
      <c r="S2888" s="55">
        <v>0</v>
      </c>
      <c r="T2888" s="55">
        <v>0</v>
      </c>
      <c r="U2888" s="55">
        <v>0</v>
      </c>
      <c r="V2888" s="55">
        <v>-5685.11</v>
      </c>
      <c r="W2888" s="55">
        <v>0</v>
      </c>
      <c r="X2888" s="55">
        <v>-5685.11</v>
      </c>
      <c r="Y2888" s="55">
        <v>0</v>
      </c>
      <c r="Z2888" s="61">
        <f t="shared" si="157"/>
        <v>-5.6851099999999995E-4</v>
      </c>
      <c r="AA2888" s="59" t="str">
        <f>HLOOKUP(F2888,'HY Financials'!$4:$4,1,0)</f>
        <v>HOAPDF</v>
      </c>
    </row>
    <row r="2889" spans="1:27">
      <c r="A2889" s="60">
        <f>IFERROR(VLOOKUP(J2889,'TB mapping'!A:D,4,0),0)</f>
        <v>0</v>
      </c>
      <c r="B2889" s="60">
        <f>IFERROR(VLOOKUP(J2889,'TB mapping'!A:C,3,0),0)</f>
        <v>6.4</v>
      </c>
      <c r="C2889" s="60" t="str">
        <f t="shared" si="155"/>
        <v>HOAPDF0</v>
      </c>
      <c r="D2889" s="60" t="str">
        <f t="shared" si="156"/>
        <v>HOAPDF6.4</v>
      </c>
      <c r="E2889" s="54" t="s">
        <v>790</v>
      </c>
      <c r="F2889" s="54" t="s">
        <v>22</v>
      </c>
      <c r="G2889" s="54" t="s">
        <v>670</v>
      </c>
      <c r="H2889" s="55">
        <v>550000</v>
      </c>
      <c r="I2889" s="54" t="s">
        <v>846</v>
      </c>
      <c r="J2889" s="392">
        <v>555598</v>
      </c>
      <c r="K2889" s="55">
        <v>0</v>
      </c>
      <c r="L2889" s="54" t="s">
        <v>862</v>
      </c>
      <c r="M2889" s="54" t="s">
        <v>793</v>
      </c>
      <c r="N2889" s="55">
        <v>0</v>
      </c>
      <c r="O2889" s="55">
        <v>0</v>
      </c>
      <c r="P2889" s="55">
        <v>-5685.11</v>
      </c>
      <c r="Q2889" s="55">
        <v>0</v>
      </c>
      <c r="R2889" s="55">
        <v>-5685.11</v>
      </c>
      <c r="S2889" s="55">
        <v>0</v>
      </c>
      <c r="T2889" s="55">
        <v>0</v>
      </c>
      <c r="U2889" s="55">
        <v>0</v>
      </c>
      <c r="V2889" s="55">
        <v>-5685.11</v>
      </c>
      <c r="W2889" s="55">
        <v>0</v>
      </c>
      <c r="X2889" s="55">
        <v>-5685.11</v>
      </c>
      <c r="Y2889" s="55">
        <v>0</v>
      </c>
      <c r="Z2889" s="61">
        <f t="shared" si="157"/>
        <v>-5.6851099999999995E-4</v>
      </c>
      <c r="AA2889" s="59" t="str">
        <f>HLOOKUP(F2889,'HY Financials'!$4:$4,1,0)</f>
        <v>HOAPDF</v>
      </c>
    </row>
    <row r="2890" spans="1:27">
      <c r="A2890" s="60">
        <f>IFERROR(VLOOKUP(J2890,'TB mapping'!A:D,4,0),0)</f>
        <v>0</v>
      </c>
      <c r="B2890" s="60">
        <f>IFERROR(VLOOKUP(J2890,'TB mapping'!A:C,3,0),0)</f>
        <v>6.4</v>
      </c>
      <c r="C2890" s="60" t="str">
        <f t="shared" si="155"/>
        <v>HOAPDF0</v>
      </c>
      <c r="D2890" s="60" t="str">
        <f t="shared" si="156"/>
        <v>HOAPDF6.4</v>
      </c>
      <c r="E2890" s="54" t="s">
        <v>790</v>
      </c>
      <c r="F2890" s="54" t="s">
        <v>22</v>
      </c>
      <c r="G2890" s="54" t="s">
        <v>670</v>
      </c>
      <c r="H2890" s="55">
        <v>550000</v>
      </c>
      <c r="I2890" s="54" t="s">
        <v>846</v>
      </c>
      <c r="J2890" s="392">
        <v>555599</v>
      </c>
      <c r="K2890" s="55">
        <v>0</v>
      </c>
      <c r="L2890" s="54" t="s">
        <v>1487</v>
      </c>
      <c r="M2890" s="54" t="s">
        <v>793</v>
      </c>
      <c r="N2890" s="55">
        <v>0</v>
      </c>
      <c r="O2890" s="55">
        <v>0</v>
      </c>
      <c r="P2890" s="55">
        <v>0</v>
      </c>
      <c r="Q2890" s="55">
        <v>500.03</v>
      </c>
      <c r="R2890" s="55">
        <v>0</v>
      </c>
      <c r="S2890" s="55">
        <v>500.03</v>
      </c>
      <c r="T2890" s="55">
        <v>0</v>
      </c>
      <c r="U2890" s="55">
        <v>0</v>
      </c>
      <c r="V2890" s="55">
        <v>0</v>
      </c>
      <c r="W2890" s="55">
        <v>500.03</v>
      </c>
      <c r="X2890" s="55">
        <v>0</v>
      </c>
      <c r="Y2890" s="55">
        <v>500.03</v>
      </c>
      <c r="Z2890" s="61">
        <f t="shared" si="157"/>
        <v>5.0002999999999995E-5</v>
      </c>
      <c r="AA2890" s="59" t="str">
        <f>HLOOKUP(F2890,'HY Financials'!$4:$4,1,0)</f>
        <v>HOAPDF</v>
      </c>
    </row>
    <row r="2891" spans="1:27">
      <c r="A2891" s="60">
        <f>IFERROR(VLOOKUP(J2891,'TB mapping'!A:D,4,0),0)</f>
        <v>0</v>
      </c>
      <c r="B2891" s="60">
        <f>IFERROR(VLOOKUP(J2891,'TB mapping'!A:C,3,0),0)</f>
        <v>6.4</v>
      </c>
      <c r="C2891" s="60" t="str">
        <f t="shared" si="155"/>
        <v>HOAPDF0</v>
      </c>
      <c r="D2891" s="60" t="str">
        <f t="shared" si="156"/>
        <v>HOAPDF6.4</v>
      </c>
      <c r="E2891" s="54" t="s">
        <v>790</v>
      </c>
      <c r="F2891" s="54" t="s">
        <v>22</v>
      </c>
      <c r="G2891" s="54" t="s">
        <v>670</v>
      </c>
      <c r="H2891" s="55">
        <v>550000</v>
      </c>
      <c r="I2891" s="54" t="s">
        <v>846</v>
      </c>
      <c r="J2891" s="392">
        <v>555600</v>
      </c>
      <c r="K2891" s="55">
        <v>0</v>
      </c>
      <c r="L2891" s="54" t="s">
        <v>1488</v>
      </c>
      <c r="M2891" s="54" t="s">
        <v>793</v>
      </c>
      <c r="N2891" s="55">
        <v>0</v>
      </c>
      <c r="O2891" s="55">
        <v>0</v>
      </c>
      <c r="P2891" s="55">
        <v>0</v>
      </c>
      <c r="Q2891" s="55">
        <v>500.03</v>
      </c>
      <c r="R2891" s="55">
        <v>0</v>
      </c>
      <c r="S2891" s="55">
        <v>500.03</v>
      </c>
      <c r="T2891" s="55">
        <v>0</v>
      </c>
      <c r="U2891" s="55">
        <v>0</v>
      </c>
      <c r="V2891" s="55">
        <v>0</v>
      </c>
      <c r="W2891" s="55">
        <v>500.03</v>
      </c>
      <c r="X2891" s="55">
        <v>0</v>
      </c>
      <c r="Y2891" s="55">
        <v>500.03</v>
      </c>
      <c r="Z2891" s="61">
        <f t="shared" si="157"/>
        <v>5.0002999999999995E-5</v>
      </c>
      <c r="AA2891" s="59" t="str">
        <f>HLOOKUP(F2891,'HY Financials'!$4:$4,1,0)</f>
        <v>HOAPDF</v>
      </c>
    </row>
    <row r="2892" spans="1:27">
      <c r="A2892" s="60">
        <f>IFERROR(VLOOKUP(J2892,'TB mapping'!A:D,4,0),0)</f>
        <v>0</v>
      </c>
      <c r="B2892" s="60">
        <f>IFERROR(VLOOKUP(J2892,'TB mapping'!A:C,3,0),0)</f>
        <v>6.4</v>
      </c>
      <c r="C2892" s="60" t="str">
        <f t="shared" si="155"/>
        <v>HOAPDF0</v>
      </c>
      <c r="D2892" s="60" t="str">
        <f t="shared" si="156"/>
        <v>HOAPDF6.4</v>
      </c>
      <c r="E2892" s="54" t="s">
        <v>790</v>
      </c>
      <c r="F2892" s="54" t="s">
        <v>22</v>
      </c>
      <c r="G2892" s="54" t="s">
        <v>670</v>
      </c>
      <c r="H2892" s="55">
        <v>550000</v>
      </c>
      <c r="I2892" s="54" t="s">
        <v>846</v>
      </c>
      <c r="J2892" s="392">
        <v>555603</v>
      </c>
      <c r="K2892" s="55">
        <v>0</v>
      </c>
      <c r="L2892" s="54" t="s">
        <v>1489</v>
      </c>
      <c r="M2892" s="54" t="s">
        <v>793</v>
      </c>
      <c r="N2892" s="55">
        <v>-4275.5200000000004</v>
      </c>
      <c r="O2892" s="55">
        <v>0</v>
      </c>
      <c r="P2892" s="55">
        <v>-3946.73</v>
      </c>
      <c r="Q2892" s="55">
        <v>0</v>
      </c>
      <c r="R2892" s="55">
        <v>-8222.25</v>
      </c>
      <c r="S2892" s="55">
        <v>0</v>
      </c>
      <c r="T2892" s="55">
        <v>-4275.5200000000004</v>
      </c>
      <c r="U2892" s="55">
        <v>0</v>
      </c>
      <c r="V2892" s="55">
        <v>-3946.73</v>
      </c>
      <c r="W2892" s="55">
        <v>0</v>
      </c>
      <c r="X2892" s="55">
        <v>-8222.25</v>
      </c>
      <c r="Y2892" s="55">
        <v>0</v>
      </c>
      <c r="Z2892" s="61">
        <f t="shared" si="157"/>
        <v>-3.9467300000000001E-4</v>
      </c>
      <c r="AA2892" s="59" t="str">
        <f>HLOOKUP(F2892,'HY Financials'!$4:$4,1,0)</f>
        <v>HOAPDF</v>
      </c>
    </row>
    <row r="2893" spans="1:27">
      <c r="A2893" s="60">
        <f>IFERROR(VLOOKUP(J2893,'TB mapping'!A:D,4,0),0)</f>
        <v>0</v>
      </c>
      <c r="B2893" s="60">
        <f>IFERROR(VLOOKUP(J2893,'TB mapping'!A:C,3,0),0)</f>
        <v>6.4</v>
      </c>
      <c r="C2893" s="60" t="str">
        <f t="shared" si="155"/>
        <v>HOAPDF0</v>
      </c>
      <c r="D2893" s="60" t="str">
        <f t="shared" si="156"/>
        <v>HOAPDF6.4</v>
      </c>
      <c r="E2893" s="54" t="s">
        <v>790</v>
      </c>
      <c r="F2893" s="54" t="s">
        <v>22</v>
      </c>
      <c r="G2893" s="54" t="s">
        <v>670</v>
      </c>
      <c r="H2893" s="55">
        <v>550000</v>
      </c>
      <c r="I2893" s="54" t="s">
        <v>846</v>
      </c>
      <c r="J2893" s="392">
        <v>555604</v>
      </c>
      <c r="K2893" s="55">
        <v>0</v>
      </c>
      <c r="L2893" s="54" t="s">
        <v>1490</v>
      </c>
      <c r="M2893" s="54" t="s">
        <v>793</v>
      </c>
      <c r="N2893" s="55">
        <v>-4275.5200000000004</v>
      </c>
      <c r="O2893" s="55">
        <v>0</v>
      </c>
      <c r="P2893" s="55">
        <v>-3946.73</v>
      </c>
      <c r="Q2893" s="55">
        <v>0</v>
      </c>
      <c r="R2893" s="55">
        <v>-8222.25</v>
      </c>
      <c r="S2893" s="55">
        <v>0</v>
      </c>
      <c r="T2893" s="55">
        <v>-4275.5200000000004</v>
      </c>
      <c r="U2893" s="55">
        <v>0</v>
      </c>
      <c r="V2893" s="55">
        <v>-3946.73</v>
      </c>
      <c r="W2893" s="55">
        <v>0</v>
      </c>
      <c r="X2893" s="55">
        <v>-8222.25</v>
      </c>
      <c r="Y2893" s="55">
        <v>0</v>
      </c>
      <c r="Z2893" s="61">
        <f t="shared" si="157"/>
        <v>-3.9467300000000001E-4</v>
      </c>
      <c r="AA2893" s="59" t="str">
        <f>HLOOKUP(F2893,'HY Financials'!$4:$4,1,0)</f>
        <v>HOAPDF</v>
      </c>
    </row>
    <row r="2894" spans="1:27">
      <c r="A2894" s="60">
        <f>IFERROR(VLOOKUP(J2894,'TB mapping'!A:D,4,0),0)</f>
        <v>0</v>
      </c>
      <c r="B2894" s="60">
        <f>IFERROR(VLOOKUP(J2894,'TB mapping'!A:C,3,0),0)</f>
        <v>6.4</v>
      </c>
      <c r="C2894" s="60" t="str">
        <f t="shared" si="155"/>
        <v>HOAPDF0</v>
      </c>
      <c r="D2894" s="60" t="str">
        <f t="shared" si="156"/>
        <v>HOAPDF6.4</v>
      </c>
      <c r="E2894" s="54" t="s">
        <v>790</v>
      </c>
      <c r="F2894" s="54" t="s">
        <v>22</v>
      </c>
      <c r="G2894" s="54" t="s">
        <v>670</v>
      </c>
      <c r="H2894" s="55">
        <v>550000</v>
      </c>
      <c r="I2894" s="54" t="s">
        <v>846</v>
      </c>
      <c r="J2894" s="392">
        <v>556653</v>
      </c>
      <c r="K2894" s="55">
        <v>0</v>
      </c>
      <c r="L2894" s="54" t="s">
        <v>2073</v>
      </c>
      <c r="M2894" s="54" t="s">
        <v>793</v>
      </c>
      <c r="N2894" s="55">
        <v>-961.9</v>
      </c>
      <c r="O2894" s="55">
        <v>0</v>
      </c>
      <c r="P2894" s="55">
        <v>-981.65</v>
      </c>
      <c r="Q2894" s="55">
        <v>0</v>
      </c>
      <c r="R2894" s="55">
        <v>-1943.55</v>
      </c>
      <c r="S2894" s="55">
        <v>0</v>
      </c>
      <c r="T2894" s="55">
        <v>-961.9</v>
      </c>
      <c r="U2894" s="55">
        <v>0</v>
      </c>
      <c r="V2894" s="55">
        <v>-981.65</v>
      </c>
      <c r="W2894" s="55">
        <v>0</v>
      </c>
      <c r="X2894" s="55">
        <v>-1943.55</v>
      </c>
      <c r="Y2894" s="55">
        <v>0</v>
      </c>
      <c r="Z2894" s="61">
        <f t="shared" si="157"/>
        <v>-9.8164999999999993E-5</v>
      </c>
      <c r="AA2894" s="59" t="str">
        <f>HLOOKUP(F2894,'HY Financials'!$4:$4,1,0)</f>
        <v>HOAPDF</v>
      </c>
    </row>
    <row r="2895" spans="1:27">
      <c r="A2895" s="60">
        <f>IFERROR(VLOOKUP(J2895,'TB mapping'!A:D,4,0),0)</f>
        <v>6.2</v>
      </c>
      <c r="B2895" s="60">
        <f>IFERROR(VLOOKUP(J2895,'TB mapping'!A:C,3,0),0)</f>
        <v>6.4</v>
      </c>
      <c r="C2895" s="60" t="str">
        <f t="shared" si="155"/>
        <v>HOAPDF6.2</v>
      </c>
      <c r="D2895" s="60" t="str">
        <f t="shared" si="156"/>
        <v>HOAPDF6.4</v>
      </c>
      <c r="E2895" s="54" t="s">
        <v>790</v>
      </c>
      <c r="F2895" s="54" t="s">
        <v>22</v>
      </c>
      <c r="G2895" s="54" t="s">
        <v>670</v>
      </c>
      <c r="H2895" s="55">
        <v>555100</v>
      </c>
      <c r="I2895" s="54" t="s">
        <v>863</v>
      </c>
      <c r="J2895" s="392">
        <v>555100</v>
      </c>
      <c r="K2895" s="55">
        <v>0</v>
      </c>
      <c r="L2895" s="54" t="s">
        <v>864</v>
      </c>
      <c r="M2895" s="54" t="s">
        <v>793</v>
      </c>
      <c r="N2895" s="55">
        <v>0</v>
      </c>
      <c r="O2895" s="55">
        <v>0</v>
      </c>
      <c r="P2895" s="55">
        <v>-63167.67</v>
      </c>
      <c r="Q2895" s="55">
        <v>0</v>
      </c>
      <c r="R2895" s="55">
        <v>-63167.67</v>
      </c>
      <c r="S2895" s="55">
        <v>0</v>
      </c>
      <c r="T2895" s="55">
        <v>0</v>
      </c>
      <c r="U2895" s="55">
        <v>0</v>
      </c>
      <c r="V2895" s="55">
        <v>-63167.67</v>
      </c>
      <c r="W2895" s="55">
        <v>0</v>
      </c>
      <c r="X2895" s="55">
        <v>-63167.67</v>
      </c>
      <c r="Y2895" s="55">
        <v>0</v>
      </c>
      <c r="Z2895" s="61">
        <f t="shared" si="157"/>
        <v>-6.316767E-3</v>
      </c>
      <c r="AA2895" s="59" t="str">
        <f>HLOOKUP(F2895,'HY Financials'!$4:$4,1,0)</f>
        <v>HOAPDF</v>
      </c>
    </row>
    <row r="2896" spans="1:27">
      <c r="A2896" s="60">
        <f>IFERROR(VLOOKUP(J2896,'TB mapping'!A:D,4,0),0)</f>
        <v>6.2</v>
      </c>
      <c r="B2896" s="60">
        <f>IFERROR(VLOOKUP(J2896,'TB mapping'!A:C,3,0),0)</f>
        <v>6.4</v>
      </c>
      <c r="C2896" s="60" t="str">
        <f t="shared" si="155"/>
        <v>HOAPDF6.2</v>
      </c>
      <c r="D2896" s="60" t="str">
        <f t="shared" si="156"/>
        <v>HOAPDF6.4</v>
      </c>
      <c r="E2896" s="54" t="s">
        <v>790</v>
      </c>
      <c r="F2896" s="54" t="s">
        <v>22</v>
      </c>
      <c r="G2896" s="54" t="s">
        <v>670</v>
      </c>
      <c r="H2896" s="55">
        <v>555100</v>
      </c>
      <c r="I2896" s="54" t="s">
        <v>863</v>
      </c>
      <c r="J2896" s="392">
        <v>555329</v>
      </c>
      <c r="K2896" s="55">
        <v>0</v>
      </c>
      <c r="L2896" s="54" t="s">
        <v>1491</v>
      </c>
      <c r="M2896" s="54" t="s">
        <v>793</v>
      </c>
      <c r="N2896" s="55">
        <v>0</v>
      </c>
      <c r="O2896" s="55">
        <v>0</v>
      </c>
      <c r="P2896" s="55">
        <v>0</v>
      </c>
      <c r="Q2896" s="55">
        <v>5556.28</v>
      </c>
      <c r="R2896" s="55">
        <v>0</v>
      </c>
      <c r="S2896" s="55">
        <v>5556.28</v>
      </c>
      <c r="T2896" s="55">
        <v>0</v>
      </c>
      <c r="U2896" s="55">
        <v>0</v>
      </c>
      <c r="V2896" s="55">
        <v>0</v>
      </c>
      <c r="W2896" s="55">
        <v>5556.28</v>
      </c>
      <c r="X2896" s="55">
        <v>0</v>
      </c>
      <c r="Y2896" s="55">
        <v>5556.28</v>
      </c>
      <c r="Z2896" s="61">
        <f t="shared" si="157"/>
        <v>5.5562799999999996E-4</v>
      </c>
      <c r="AA2896" s="59" t="str">
        <f>HLOOKUP(F2896,'HY Financials'!$4:$4,1,0)</f>
        <v>HOAPDF</v>
      </c>
    </row>
    <row r="2897" spans="1:27">
      <c r="A2897" s="60">
        <f>IFERROR(VLOOKUP(J2897,'TB mapping'!A:D,4,0),0)</f>
        <v>6.2</v>
      </c>
      <c r="B2897" s="60">
        <f>IFERROR(VLOOKUP(J2897,'TB mapping'!A:C,3,0),0)</f>
        <v>6.4</v>
      </c>
      <c r="C2897" s="60" t="str">
        <f t="shared" si="155"/>
        <v>HOAPDF6.2</v>
      </c>
      <c r="D2897" s="60" t="str">
        <f t="shared" si="156"/>
        <v>HOAPDF6.4</v>
      </c>
      <c r="E2897" s="54" t="s">
        <v>790</v>
      </c>
      <c r="F2897" s="54" t="s">
        <v>22</v>
      </c>
      <c r="G2897" s="54" t="s">
        <v>670</v>
      </c>
      <c r="H2897" s="55">
        <v>555100</v>
      </c>
      <c r="I2897" s="54" t="s">
        <v>863</v>
      </c>
      <c r="J2897" s="392">
        <v>555526</v>
      </c>
      <c r="K2897" s="55">
        <v>0</v>
      </c>
      <c r="L2897" s="54" t="s">
        <v>1492</v>
      </c>
      <c r="M2897" s="54" t="s">
        <v>793</v>
      </c>
      <c r="N2897" s="55">
        <v>-47507.81</v>
      </c>
      <c r="O2897" s="55">
        <v>0</v>
      </c>
      <c r="P2897" s="55">
        <v>-43854.559999999998</v>
      </c>
      <c r="Q2897" s="55">
        <v>0</v>
      </c>
      <c r="R2897" s="55">
        <v>-91362.37</v>
      </c>
      <c r="S2897" s="55">
        <v>0</v>
      </c>
      <c r="T2897" s="55">
        <v>-47507.81</v>
      </c>
      <c r="U2897" s="55">
        <v>0</v>
      </c>
      <c r="V2897" s="55">
        <v>-43854.559999999998</v>
      </c>
      <c r="W2897" s="55">
        <v>0</v>
      </c>
      <c r="X2897" s="55">
        <v>-91362.37</v>
      </c>
      <c r="Y2897" s="55">
        <v>0</v>
      </c>
      <c r="Z2897" s="61">
        <f t="shared" si="157"/>
        <v>-4.3854559999999994E-3</v>
      </c>
      <c r="AA2897" s="59" t="str">
        <f>HLOOKUP(F2897,'HY Financials'!$4:$4,1,0)</f>
        <v>HOAPDF</v>
      </c>
    </row>
    <row r="2898" spans="1:27">
      <c r="A2898" s="60">
        <f>IFERROR(VLOOKUP(J2898,'TB mapping'!A:D,4,0),0)</f>
        <v>0</v>
      </c>
      <c r="B2898" s="60" t="str">
        <f>IFERROR(VLOOKUP(J2898,'TB mapping'!A:C,3,0),0)</f>
        <v>ignore</v>
      </c>
      <c r="C2898" s="60" t="str">
        <f t="shared" si="155"/>
        <v>HOAPDF0</v>
      </c>
      <c r="D2898" s="60" t="str">
        <f t="shared" si="156"/>
        <v>HOAPDFignore</v>
      </c>
      <c r="E2898" s="54" t="s">
        <v>790</v>
      </c>
      <c r="F2898" s="54" t="s">
        <v>22</v>
      </c>
      <c r="G2898" s="54" t="s">
        <v>670</v>
      </c>
      <c r="H2898" s="55">
        <v>555300</v>
      </c>
      <c r="I2898" s="54" t="s">
        <v>951</v>
      </c>
      <c r="J2898" s="55">
        <v>554346</v>
      </c>
      <c r="K2898" s="55">
        <v>0</v>
      </c>
      <c r="L2898" s="54" t="s">
        <v>1073</v>
      </c>
      <c r="M2898" s="54" t="s">
        <v>793</v>
      </c>
      <c r="N2898" s="55">
        <v>0</v>
      </c>
      <c r="O2898" s="55">
        <v>0</v>
      </c>
      <c r="P2898" s="55">
        <v>-118540.17</v>
      </c>
      <c r="Q2898" s="55">
        <v>0</v>
      </c>
      <c r="R2898" s="55">
        <v>-118540.17</v>
      </c>
      <c r="S2898" s="55">
        <v>0</v>
      </c>
      <c r="T2898" s="55">
        <v>0</v>
      </c>
      <c r="U2898" s="55">
        <v>0</v>
      </c>
      <c r="V2898" s="55">
        <v>-118540.17</v>
      </c>
      <c r="W2898" s="55">
        <v>0</v>
      </c>
      <c r="X2898" s="55">
        <v>-118540.17</v>
      </c>
      <c r="Y2898" s="55">
        <v>0</v>
      </c>
      <c r="Z2898" s="61">
        <f t="shared" si="157"/>
        <v>-1.1854017E-2</v>
      </c>
      <c r="AA2898" s="59" t="str">
        <f>HLOOKUP(F2898,'HY Financials'!$4:$4,1,0)</f>
        <v>HOAPDF</v>
      </c>
    </row>
    <row r="2899" spans="1:27">
      <c r="A2899" s="60">
        <f>IFERROR(VLOOKUP(J2899,'TB mapping'!A:D,4,0),0)</f>
        <v>0</v>
      </c>
      <c r="B2899" s="60" t="str">
        <f>IFERROR(VLOOKUP(J2899,'TB mapping'!A:C,3,0),0)</f>
        <v>ignore</v>
      </c>
      <c r="C2899" s="60" t="str">
        <f t="shared" si="155"/>
        <v>HOAPDF0</v>
      </c>
      <c r="D2899" s="60" t="str">
        <f t="shared" si="156"/>
        <v>HOAPDFignore</v>
      </c>
      <c r="E2899" s="54" t="s">
        <v>790</v>
      </c>
      <c r="F2899" s="54" t="s">
        <v>22</v>
      </c>
      <c r="G2899" s="54" t="s">
        <v>670</v>
      </c>
      <c r="H2899" s="55">
        <v>999990</v>
      </c>
      <c r="I2899" s="54" t="s">
        <v>1178</v>
      </c>
      <c r="J2899" s="55">
        <v>999998</v>
      </c>
      <c r="K2899" s="55">
        <v>0</v>
      </c>
      <c r="L2899" s="54" t="s">
        <v>1179</v>
      </c>
      <c r="M2899" s="54" t="s">
        <v>793</v>
      </c>
      <c r="N2899" s="55">
        <v>-289281.42</v>
      </c>
      <c r="O2899" s="55">
        <v>0</v>
      </c>
      <c r="P2899" s="55">
        <v>0</v>
      </c>
      <c r="Q2899" s="55">
        <v>0</v>
      </c>
      <c r="R2899" s="55">
        <v>-289281.42</v>
      </c>
      <c r="S2899" s="55">
        <v>0</v>
      </c>
      <c r="T2899" s="55">
        <v>-289281.42</v>
      </c>
      <c r="U2899" s="55">
        <v>0</v>
      </c>
      <c r="V2899" s="55">
        <v>0</v>
      </c>
      <c r="W2899" s="55">
        <v>0</v>
      </c>
      <c r="X2899" s="55">
        <v>-289281.42</v>
      </c>
      <c r="Y2899" s="55">
        <v>0</v>
      </c>
      <c r="Z2899" s="61">
        <f t="shared" si="157"/>
        <v>0</v>
      </c>
      <c r="AA2899" s="59" t="str">
        <f>HLOOKUP(F2899,'HY Financials'!$4:$4,1,0)</f>
        <v>HOAPDF</v>
      </c>
    </row>
    <row r="2900" spans="1:27">
      <c r="A2900" s="60">
        <f>IFERROR(VLOOKUP(J2900,'TB mapping'!A:D,4,0),0)</f>
        <v>0</v>
      </c>
      <c r="B2900" s="60" t="str">
        <f>IFERROR(VLOOKUP(J2900,'TB mapping'!A:C,3,0),0)</f>
        <v>ignore</v>
      </c>
      <c r="C2900" s="60" t="str">
        <f t="shared" si="155"/>
        <v>HOAPDF0</v>
      </c>
      <c r="D2900" s="60" t="str">
        <f t="shared" si="156"/>
        <v>HOAPDFignore</v>
      </c>
      <c r="E2900" s="54" t="s">
        <v>790</v>
      </c>
      <c r="F2900" s="54" t="s">
        <v>22</v>
      </c>
      <c r="G2900" s="54" t="s">
        <v>670</v>
      </c>
      <c r="H2900" s="55">
        <v>999990</v>
      </c>
      <c r="I2900" s="54" t="s">
        <v>1178</v>
      </c>
      <c r="J2900" s="55">
        <v>999998</v>
      </c>
      <c r="K2900" s="55">
        <v>0</v>
      </c>
      <c r="L2900" s="54" t="s">
        <v>1179</v>
      </c>
      <c r="M2900" s="54" t="s">
        <v>1167</v>
      </c>
      <c r="N2900" s="55">
        <v>-0.06</v>
      </c>
      <c r="O2900" s="55">
        <v>0</v>
      </c>
      <c r="P2900" s="55">
        <v>0</v>
      </c>
      <c r="Q2900" s="55">
        <v>0</v>
      </c>
      <c r="R2900" s="55">
        <v>-0.06</v>
      </c>
      <c r="S2900" s="55">
        <v>0</v>
      </c>
      <c r="T2900" s="55">
        <v>-4.46</v>
      </c>
      <c r="U2900" s="55">
        <v>0</v>
      </c>
      <c r="V2900" s="55">
        <v>-0.09</v>
      </c>
      <c r="W2900" s="55">
        <v>0</v>
      </c>
      <c r="X2900" s="55">
        <v>-4.55</v>
      </c>
      <c r="Y2900" s="55">
        <v>0</v>
      </c>
      <c r="Z2900" s="61">
        <f t="shared" si="157"/>
        <v>-8.9999999999999995E-9</v>
      </c>
      <c r="AA2900" s="59" t="str">
        <f>HLOOKUP(F2900,'HY Financials'!$4:$4,1,0)</f>
        <v>HOAPDF</v>
      </c>
    </row>
    <row r="2901" spans="1:27">
      <c r="A2901" s="60">
        <f>IFERROR(VLOOKUP(J2901,'TB mapping'!A:D,4,0),0)</f>
        <v>0</v>
      </c>
      <c r="B2901" s="60">
        <f>IFERROR(VLOOKUP(J2901,'TB mapping'!A:C,3,0),0)</f>
        <v>0</v>
      </c>
      <c r="C2901" s="60" t="str">
        <f t="shared" si="155"/>
        <v>HOBRAZ0</v>
      </c>
      <c r="D2901" s="60" t="str">
        <f t="shared" si="156"/>
        <v>HOBRAZ0</v>
      </c>
      <c r="E2901" s="54" t="s">
        <v>790</v>
      </c>
      <c r="F2901" s="54" t="s">
        <v>15</v>
      </c>
      <c r="G2901" s="54" t="s">
        <v>252</v>
      </c>
      <c r="H2901" s="55">
        <v>102000</v>
      </c>
      <c r="I2901" s="54" t="s">
        <v>791</v>
      </c>
      <c r="J2901" s="55">
        <v>102230</v>
      </c>
      <c r="K2901" s="55">
        <v>0</v>
      </c>
      <c r="L2901" s="54" t="s">
        <v>1803</v>
      </c>
      <c r="M2901" s="54" t="s">
        <v>793</v>
      </c>
      <c r="N2901" s="55">
        <v>-4761075.4800000004</v>
      </c>
      <c r="O2901" s="55">
        <v>0</v>
      </c>
      <c r="P2901" s="55">
        <v>0</v>
      </c>
      <c r="Q2901" s="55">
        <v>4761075.4800000004</v>
      </c>
      <c r="R2901" s="55">
        <v>0</v>
      </c>
      <c r="S2901" s="55">
        <v>0</v>
      </c>
      <c r="T2901" s="55">
        <v>-4761075.4800000004</v>
      </c>
      <c r="U2901" s="55">
        <v>0</v>
      </c>
      <c r="V2901" s="55">
        <v>0</v>
      </c>
      <c r="W2901" s="55">
        <v>4761075.4800000004</v>
      </c>
      <c r="X2901" s="55">
        <v>0</v>
      </c>
      <c r="Y2901" s="55">
        <v>0</v>
      </c>
      <c r="Z2901" s="61">
        <f t="shared" si="157"/>
        <v>0.47610754800000005</v>
      </c>
      <c r="AA2901" s="59" t="str">
        <f>HLOOKUP(F2901,'HY Financials'!$4:$4,1,0)</f>
        <v>HOBRAZ</v>
      </c>
    </row>
    <row r="2902" spans="1:27">
      <c r="A2902" s="60" t="str">
        <f>IFERROR(VLOOKUP(J2902,'TB mapping'!A:D,4,0),0)</f>
        <v>Ignore</v>
      </c>
      <c r="B2902" s="60" t="str">
        <f>IFERROR(VLOOKUP(J2902,'TB mapping'!A:C,3,0),0)</f>
        <v>Ignore</v>
      </c>
      <c r="C2902" s="60" t="str">
        <f t="shared" si="155"/>
        <v>HOBRAZIgnore</v>
      </c>
      <c r="D2902" s="60" t="str">
        <f t="shared" si="156"/>
        <v>HOBRAZIgnore</v>
      </c>
      <c r="E2902" s="54" t="s">
        <v>790</v>
      </c>
      <c r="F2902" s="54" t="s">
        <v>15</v>
      </c>
      <c r="G2902" s="54" t="s">
        <v>252</v>
      </c>
      <c r="H2902" s="55">
        <v>105000</v>
      </c>
      <c r="I2902" s="54" t="s">
        <v>1165</v>
      </c>
      <c r="J2902" s="55">
        <v>106100</v>
      </c>
      <c r="K2902" s="55">
        <v>0</v>
      </c>
      <c r="L2902" s="54" t="s">
        <v>1166</v>
      </c>
      <c r="M2902" s="54" t="s">
        <v>793</v>
      </c>
      <c r="N2902" s="55">
        <v>-276903399.72000003</v>
      </c>
      <c r="O2902" s="55">
        <v>0</v>
      </c>
      <c r="P2902" s="55">
        <v>-73235800.109999999</v>
      </c>
      <c r="Q2902" s="55">
        <v>0</v>
      </c>
      <c r="R2902" s="55">
        <v>-350139199.82999998</v>
      </c>
      <c r="S2902" s="55">
        <v>0</v>
      </c>
      <c r="T2902" s="55">
        <v>-276903399.72000003</v>
      </c>
      <c r="U2902" s="55">
        <v>0</v>
      </c>
      <c r="V2902" s="55">
        <v>-73235800.109999999</v>
      </c>
      <c r="W2902" s="55">
        <v>0</v>
      </c>
      <c r="X2902" s="55">
        <v>-350139199.82999998</v>
      </c>
      <c r="Y2902" s="55">
        <v>0</v>
      </c>
      <c r="Z2902" s="61">
        <f t="shared" si="157"/>
        <v>-7.3235800109999998</v>
      </c>
      <c r="AA2902" s="59" t="str">
        <f>HLOOKUP(F2902,'HY Financials'!$4:$4,1,0)</f>
        <v>HOBRAZ</v>
      </c>
    </row>
    <row r="2903" spans="1:27">
      <c r="A2903" s="60" t="str">
        <f>IFERROR(VLOOKUP(J2903,'TB mapping'!A:D,4,0),0)</f>
        <v>Ignore</v>
      </c>
      <c r="B2903" s="60" t="str">
        <f>IFERROR(VLOOKUP(J2903,'TB mapping'!A:C,3,0),0)</f>
        <v>Ignore</v>
      </c>
      <c r="C2903" s="60" t="str">
        <f t="shared" si="155"/>
        <v>HOBRAZIgnore</v>
      </c>
      <c r="D2903" s="60" t="str">
        <f t="shared" si="156"/>
        <v>HOBRAZIgnore</v>
      </c>
      <c r="E2903" s="54" t="s">
        <v>790</v>
      </c>
      <c r="F2903" s="54" t="s">
        <v>15</v>
      </c>
      <c r="G2903" s="54" t="s">
        <v>252</v>
      </c>
      <c r="H2903" s="55">
        <v>110000</v>
      </c>
      <c r="I2903" s="54" t="s">
        <v>795</v>
      </c>
      <c r="J2903" s="55">
        <v>103122</v>
      </c>
      <c r="K2903" s="55">
        <v>0</v>
      </c>
      <c r="L2903" s="54" t="s">
        <v>1343</v>
      </c>
      <c r="M2903" s="54" t="s">
        <v>793</v>
      </c>
      <c r="N2903" s="55">
        <v>-150000</v>
      </c>
      <c r="O2903" s="55">
        <v>0</v>
      </c>
      <c r="P2903" s="55">
        <v>0</v>
      </c>
      <c r="Q2903" s="55">
        <v>150000</v>
      </c>
      <c r="R2903" s="55">
        <v>0</v>
      </c>
      <c r="S2903" s="55">
        <v>0</v>
      </c>
      <c r="T2903" s="55">
        <v>-150000</v>
      </c>
      <c r="U2903" s="55">
        <v>0</v>
      </c>
      <c r="V2903" s="55">
        <v>0</v>
      </c>
      <c r="W2903" s="55">
        <v>150000</v>
      </c>
      <c r="X2903" s="55">
        <v>0</v>
      </c>
      <c r="Y2903" s="55">
        <v>0</v>
      </c>
      <c r="Z2903" s="61">
        <f t="shared" si="157"/>
        <v>1.4999999999999999E-2</v>
      </c>
      <c r="AA2903" s="59" t="str">
        <f>HLOOKUP(F2903,'HY Financials'!$4:$4,1,0)</f>
        <v>HOBRAZ</v>
      </c>
    </row>
    <row r="2904" spans="1:27">
      <c r="A2904" s="60">
        <f>IFERROR(VLOOKUP(J2904,'TB mapping'!A:D,4,0),0)</f>
        <v>0</v>
      </c>
      <c r="B2904" s="60">
        <f>IFERROR(VLOOKUP(J2904,'TB mapping'!A:C,3,0),0)</f>
        <v>0</v>
      </c>
      <c r="C2904" s="60" t="str">
        <f t="shared" si="155"/>
        <v>HOBRAZ0</v>
      </c>
      <c r="D2904" s="60" t="str">
        <f t="shared" si="156"/>
        <v>HOBRAZ0</v>
      </c>
      <c r="E2904" s="54" t="s">
        <v>790</v>
      </c>
      <c r="F2904" s="54" t="s">
        <v>15</v>
      </c>
      <c r="G2904" s="54" t="s">
        <v>252</v>
      </c>
      <c r="H2904" s="55">
        <v>110000</v>
      </c>
      <c r="I2904" s="54" t="s">
        <v>795</v>
      </c>
      <c r="J2904" s="55">
        <v>110114</v>
      </c>
      <c r="K2904" s="55">
        <v>0</v>
      </c>
      <c r="L2904" s="54" t="s">
        <v>2304</v>
      </c>
      <c r="M2904" s="54" t="s">
        <v>793</v>
      </c>
      <c r="N2904" s="55">
        <v>0</v>
      </c>
      <c r="O2904" s="55">
        <v>0</v>
      </c>
      <c r="P2904" s="55">
        <v>-100000</v>
      </c>
      <c r="Q2904" s="55">
        <v>0</v>
      </c>
      <c r="R2904" s="55">
        <v>-100000</v>
      </c>
      <c r="S2904" s="55">
        <v>0</v>
      </c>
      <c r="T2904" s="55">
        <v>0</v>
      </c>
      <c r="U2904" s="55">
        <v>0</v>
      </c>
      <c r="V2904" s="55">
        <v>-100000</v>
      </c>
      <c r="W2904" s="55">
        <v>0</v>
      </c>
      <c r="X2904" s="55">
        <v>-100000</v>
      </c>
      <c r="Y2904" s="55">
        <v>0</v>
      </c>
      <c r="Z2904" s="61">
        <f t="shared" si="157"/>
        <v>-0.01</v>
      </c>
      <c r="AA2904" s="59" t="str">
        <f>HLOOKUP(F2904,'HY Financials'!$4:$4,1,0)</f>
        <v>HOBRAZ</v>
      </c>
    </row>
    <row r="2905" spans="1:27">
      <c r="A2905" s="60" t="str">
        <f>IFERROR(VLOOKUP(J2905,'TB mapping'!A:D,4,0),0)</f>
        <v>Ignore</v>
      </c>
      <c r="B2905" s="60" t="str">
        <f>IFERROR(VLOOKUP(J2905,'TB mapping'!A:C,3,0),0)</f>
        <v>Ignore</v>
      </c>
      <c r="C2905" s="60" t="str">
        <f t="shared" si="155"/>
        <v>HOBRAZIgnore</v>
      </c>
      <c r="D2905" s="60" t="str">
        <f t="shared" si="156"/>
        <v>HOBRAZIgnore</v>
      </c>
      <c r="E2905" s="54" t="s">
        <v>790</v>
      </c>
      <c r="F2905" s="54" t="s">
        <v>15</v>
      </c>
      <c r="G2905" s="54" t="s">
        <v>252</v>
      </c>
      <c r="H2905" s="55">
        <v>110000</v>
      </c>
      <c r="I2905" s="54" t="s">
        <v>795</v>
      </c>
      <c r="J2905" s="55">
        <v>110119</v>
      </c>
      <c r="K2905" s="55">
        <v>0</v>
      </c>
      <c r="L2905" s="54" t="s">
        <v>796</v>
      </c>
      <c r="M2905" s="54" t="s">
        <v>793</v>
      </c>
      <c r="N2905" s="55">
        <v>-29445</v>
      </c>
      <c r="O2905" s="55">
        <v>0</v>
      </c>
      <c r="P2905" s="55">
        <v>0</v>
      </c>
      <c r="Q2905" s="55">
        <v>29445</v>
      </c>
      <c r="R2905" s="55">
        <v>0</v>
      </c>
      <c r="S2905" s="55">
        <v>0</v>
      </c>
      <c r="T2905" s="55">
        <v>-29445</v>
      </c>
      <c r="U2905" s="55">
        <v>0</v>
      </c>
      <c r="V2905" s="55">
        <v>0</v>
      </c>
      <c r="W2905" s="55">
        <v>29445</v>
      </c>
      <c r="X2905" s="55">
        <v>0</v>
      </c>
      <c r="Y2905" s="55">
        <v>0</v>
      </c>
      <c r="Z2905" s="61">
        <f t="shared" si="157"/>
        <v>2.9445000000000001E-3</v>
      </c>
      <c r="AA2905" s="59" t="str">
        <f>HLOOKUP(F2905,'HY Financials'!$4:$4,1,0)</f>
        <v>HOBRAZ</v>
      </c>
    </row>
    <row r="2906" spans="1:27">
      <c r="A2906" s="60" t="str">
        <f>IFERROR(VLOOKUP(J2906,'TB mapping'!A:D,4,0),0)</f>
        <v>Ignore</v>
      </c>
      <c r="B2906" s="60" t="str">
        <f>IFERROR(VLOOKUP(J2906,'TB mapping'!A:C,3,0),0)</f>
        <v>Ignore</v>
      </c>
      <c r="C2906" s="60" t="str">
        <f t="shared" si="155"/>
        <v>HOBRAZIgnore</v>
      </c>
      <c r="D2906" s="60" t="str">
        <f t="shared" si="156"/>
        <v>HOBRAZIgnore</v>
      </c>
      <c r="E2906" s="54" t="s">
        <v>790</v>
      </c>
      <c r="F2906" s="54" t="s">
        <v>15</v>
      </c>
      <c r="G2906" s="54" t="s">
        <v>252</v>
      </c>
      <c r="H2906" s="55">
        <v>110000</v>
      </c>
      <c r="I2906" s="54" t="s">
        <v>795</v>
      </c>
      <c r="J2906" s="55">
        <v>110247</v>
      </c>
      <c r="K2906" s="55">
        <v>0</v>
      </c>
      <c r="L2906" s="54" t="s">
        <v>1344</v>
      </c>
      <c r="M2906" s="54" t="s">
        <v>793</v>
      </c>
      <c r="N2906" s="55">
        <v>-4851371.84</v>
      </c>
      <c r="O2906" s="55">
        <v>0</v>
      </c>
      <c r="P2906" s="55">
        <v>0</v>
      </c>
      <c r="Q2906" s="55">
        <v>2446126.4</v>
      </c>
      <c r="R2906" s="55">
        <v>-2405245.44</v>
      </c>
      <c r="S2906" s="55">
        <v>0</v>
      </c>
      <c r="T2906" s="55">
        <v>-4851371.84</v>
      </c>
      <c r="U2906" s="55">
        <v>0</v>
      </c>
      <c r="V2906" s="55">
        <v>0</v>
      </c>
      <c r="W2906" s="55">
        <v>2446126.4</v>
      </c>
      <c r="X2906" s="55">
        <v>-2405245.44</v>
      </c>
      <c r="Y2906" s="55">
        <v>0</v>
      </c>
      <c r="Z2906" s="61">
        <f t="shared" si="157"/>
        <v>0.24461263999999999</v>
      </c>
      <c r="AA2906" s="59" t="str">
        <f>HLOOKUP(F2906,'HY Financials'!$4:$4,1,0)</f>
        <v>HOBRAZ</v>
      </c>
    </row>
    <row r="2907" spans="1:27">
      <c r="A2907" s="60" t="str">
        <f>IFERROR(VLOOKUP(J2907,'TB mapping'!A:D,4,0),0)</f>
        <v>Ignore</v>
      </c>
      <c r="B2907" s="60" t="str">
        <f>IFERROR(VLOOKUP(J2907,'TB mapping'!A:C,3,0),0)</f>
        <v>Ignore</v>
      </c>
      <c r="C2907" s="60" t="str">
        <f t="shared" si="155"/>
        <v>HOBRAZIgnore</v>
      </c>
      <c r="D2907" s="60" t="str">
        <f t="shared" si="156"/>
        <v>HOBRAZIgnore</v>
      </c>
      <c r="E2907" s="54" t="s">
        <v>790</v>
      </c>
      <c r="F2907" s="54" t="s">
        <v>15</v>
      </c>
      <c r="G2907" s="54" t="s">
        <v>252</v>
      </c>
      <c r="H2907" s="55">
        <v>132000</v>
      </c>
      <c r="I2907" s="54" t="s">
        <v>797</v>
      </c>
      <c r="J2907" s="55">
        <v>132121</v>
      </c>
      <c r="K2907" s="55">
        <v>0</v>
      </c>
      <c r="L2907" s="54" t="s">
        <v>990</v>
      </c>
      <c r="M2907" s="54" t="s">
        <v>793</v>
      </c>
      <c r="N2907" s="55">
        <v>-386001</v>
      </c>
      <c r="O2907" s="55">
        <v>0</v>
      </c>
      <c r="P2907" s="55">
        <v>0</v>
      </c>
      <c r="Q2907" s="55">
        <v>391001</v>
      </c>
      <c r="R2907" s="55">
        <v>0</v>
      </c>
      <c r="S2907" s="55">
        <v>5000</v>
      </c>
      <c r="T2907" s="55">
        <v>-386001</v>
      </c>
      <c r="U2907" s="55">
        <v>0</v>
      </c>
      <c r="V2907" s="55">
        <v>0</v>
      </c>
      <c r="W2907" s="55">
        <v>391001</v>
      </c>
      <c r="X2907" s="55">
        <v>0</v>
      </c>
      <c r="Y2907" s="55">
        <v>5000</v>
      </c>
      <c r="Z2907" s="61">
        <f t="shared" si="157"/>
        <v>3.9100099999999999E-2</v>
      </c>
      <c r="AA2907" s="59" t="str">
        <f>HLOOKUP(F2907,'HY Financials'!$4:$4,1,0)</f>
        <v>HOBRAZ</v>
      </c>
    </row>
    <row r="2908" spans="1:27">
      <c r="A2908" s="60" t="str">
        <f>IFERROR(VLOOKUP(J2908,'TB mapping'!A:D,4,0),0)</f>
        <v>Ignore</v>
      </c>
      <c r="B2908" s="60" t="str">
        <f>IFERROR(VLOOKUP(J2908,'TB mapping'!A:C,3,0),0)</f>
        <v>Ignore</v>
      </c>
      <c r="C2908" s="60" t="str">
        <f t="shared" si="155"/>
        <v>HOBRAZIgnore</v>
      </c>
      <c r="D2908" s="60" t="str">
        <f t="shared" si="156"/>
        <v>HOBRAZIgnore</v>
      </c>
      <c r="E2908" s="54" t="s">
        <v>790</v>
      </c>
      <c r="F2908" s="54" t="s">
        <v>15</v>
      </c>
      <c r="G2908" s="54" t="s">
        <v>252</v>
      </c>
      <c r="H2908" s="55">
        <v>132000</v>
      </c>
      <c r="I2908" s="54" t="s">
        <v>797</v>
      </c>
      <c r="J2908" s="55">
        <v>132124</v>
      </c>
      <c r="K2908" s="55">
        <v>0</v>
      </c>
      <c r="L2908" s="54" t="s">
        <v>884</v>
      </c>
      <c r="M2908" s="54" t="s">
        <v>793</v>
      </c>
      <c r="N2908" s="55">
        <v>0</v>
      </c>
      <c r="O2908" s="55">
        <v>0.21</v>
      </c>
      <c r="P2908" s="55">
        <v>0</v>
      </c>
      <c r="Q2908" s="55">
        <v>1000</v>
      </c>
      <c r="R2908" s="55">
        <v>0</v>
      </c>
      <c r="S2908" s="55">
        <v>1000.21</v>
      </c>
      <c r="T2908" s="55">
        <v>0</v>
      </c>
      <c r="U2908" s="55">
        <v>0.21</v>
      </c>
      <c r="V2908" s="55">
        <v>0</v>
      </c>
      <c r="W2908" s="55">
        <v>1000</v>
      </c>
      <c r="X2908" s="55">
        <v>0</v>
      </c>
      <c r="Y2908" s="55">
        <v>1000.21</v>
      </c>
      <c r="Z2908" s="61">
        <f t="shared" si="157"/>
        <v>1E-4</v>
      </c>
      <c r="AA2908" s="59" t="str">
        <f>HLOOKUP(F2908,'HY Financials'!$4:$4,1,0)</f>
        <v>HOBRAZ</v>
      </c>
    </row>
    <row r="2909" spans="1:27">
      <c r="A2909" s="60" t="str">
        <f>IFERROR(VLOOKUP(J2909,'TB mapping'!A:D,4,0),0)</f>
        <v>Ignore</v>
      </c>
      <c r="B2909" s="60" t="str">
        <f>IFERROR(VLOOKUP(J2909,'TB mapping'!A:C,3,0),0)</f>
        <v>Ignore</v>
      </c>
      <c r="C2909" s="60" t="str">
        <f t="shared" si="155"/>
        <v>HOBRAZIgnore</v>
      </c>
      <c r="D2909" s="60" t="str">
        <f t="shared" si="156"/>
        <v>HOBRAZIgnore</v>
      </c>
      <c r="E2909" s="54" t="s">
        <v>790</v>
      </c>
      <c r="F2909" s="54" t="s">
        <v>15</v>
      </c>
      <c r="G2909" s="54" t="s">
        <v>252</v>
      </c>
      <c r="H2909" s="55">
        <v>132000</v>
      </c>
      <c r="I2909" s="54" t="s">
        <v>797</v>
      </c>
      <c r="J2909" s="55">
        <v>132153</v>
      </c>
      <c r="K2909" s="55">
        <v>0</v>
      </c>
      <c r="L2909" s="54" t="s">
        <v>1411</v>
      </c>
      <c r="M2909" s="54" t="s">
        <v>1167</v>
      </c>
      <c r="N2909" s="55">
        <v>0</v>
      </c>
      <c r="O2909" s="55">
        <v>0</v>
      </c>
      <c r="P2909" s="55">
        <v>-95000</v>
      </c>
      <c r="Q2909" s="55">
        <v>0</v>
      </c>
      <c r="R2909" s="55">
        <v>-95000</v>
      </c>
      <c r="S2909" s="55">
        <v>0</v>
      </c>
      <c r="T2909" s="55">
        <v>0</v>
      </c>
      <c r="U2909" s="55">
        <v>0</v>
      </c>
      <c r="V2909" s="55">
        <v>-7201674.5</v>
      </c>
      <c r="W2909" s="55">
        <v>0</v>
      </c>
      <c r="X2909" s="55">
        <v>-7201674.5</v>
      </c>
      <c r="Y2909" s="55">
        <v>0</v>
      </c>
      <c r="Z2909" s="61">
        <f t="shared" si="157"/>
        <v>-0.72016745000000004</v>
      </c>
      <c r="AA2909" s="59" t="str">
        <f>HLOOKUP(F2909,'HY Financials'!$4:$4,1,0)</f>
        <v>HOBRAZ</v>
      </c>
    </row>
    <row r="2910" spans="1:27">
      <c r="A2910" s="60" t="str">
        <f>IFERROR(VLOOKUP(J2910,'TB mapping'!A:D,4,0),0)</f>
        <v>Ignore</v>
      </c>
      <c r="B2910" s="60" t="str">
        <f>IFERROR(VLOOKUP(J2910,'TB mapping'!A:C,3,0),0)</f>
        <v>Ignore</v>
      </c>
      <c r="C2910" s="60" t="str">
        <f t="shared" si="155"/>
        <v>HOBRAZIgnore</v>
      </c>
      <c r="D2910" s="60" t="str">
        <f t="shared" si="156"/>
        <v>HOBRAZIgnore</v>
      </c>
      <c r="E2910" s="54" t="s">
        <v>790</v>
      </c>
      <c r="F2910" s="54" t="s">
        <v>15</v>
      </c>
      <c r="G2910" s="54" t="s">
        <v>252</v>
      </c>
      <c r="H2910" s="55">
        <v>132000</v>
      </c>
      <c r="I2910" s="54" t="s">
        <v>797</v>
      </c>
      <c r="J2910" s="55">
        <v>152400</v>
      </c>
      <c r="K2910" s="55">
        <v>0</v>
      </c>
      <c r="L2910" s="54" t="s">
        <v>798</v>
      </c>
      <c r="M2910" s="54" t="s">
        <v>1167</v>
      </c>
      <c r="N2910" s="55">
        <v>-0.01</v>
      </c>
      <c r="O2910" s="55">
        <v>0</v>
      </c>
      <c r="P2910" s="55">
        <v>0</v>
      </c>
      <c r="Q2910" s="55">
        <v>0</v>
      </c>
      <c r="R2910" s="55">
        <v>-0.01</v>
      </c>
      <c r="S2910" s="55">
        <v>0</v>
      </c>
      <c r="T2910" s="55">
        <v>-0.74</v>
      </c>
      <c r="U2910" s="55">
        <v>0</v>
      </c>
      <c r="V2910" s="55">
        <v>-0.02</v>
      </c>
      <c r="W2910" s="55">
        <v>0</v>
      </c>
      <c r="X2910" s="55">
        <v>-0.76</v>
      </c>
      <c r="Y2910" s="55">
        <v>0</v>
      </c>
      <c r="Z2910" s="61">
        <f t="shared" si="157"/>
        <v>-2.0000000000000001E-9</v>
      </c>
      <c r="AA2910" s="59" t="str">
        <f>HLOOKUP(F2910,'HY Financials'!$4:$4,1,0)</f>
        <v>HOBRAZ</v>
      </c>
    </row>
    <row r="2911" spans="1:27">
      <c r="A2911" s="60" t="str">
        <f>IFERROR(VLOOKUP(J2911,'TB mapping'!A:D,4,0),0)</f>
        <v>Ignore</v>
      </c>
      <c r="B2911" s="60" t="str">
        <f>IFERROR(VLOOKUP(J2911,'TB mapping'!A:C,3,0),0)</f>
        <v>Ignore</v>
      </c>
      <c r="C2911" s="60" t="str">
        <f t="shared" si="155"/>
        <v>HOBRAZIgnore</v>
      </c>
      <c r="D2911" s="60" t="str">
        <f t="shared" si="156"/>
        <v>HOBRAZIgnore</v>
      </c>
      <c r="E2911" s="54" t="s">
        <v>790</v>
      </c>
      <c r="F2911" s="54" t="s">
        <v>15</v>
      </c>
      <c r="G2911" s="54" t="s">
        <v>252</v>
      </c>
      <c r="H2911" s="55">
        <v>140000</v>
      </c>
      <c r="I2911" s="54" t="s">
        <v>799</v>
      </c>
      <c r="J2911" s="55">
        <v>140314</v>
      </c>
      <c r="K2911" s="55">
        <v>0</v>
      </c>
      <c r="L2911" s="54" t="s">
        <v>878</v>
      </c>
      <c r="M2911" s="54" t="s">
        <v>793</v>
      </c>
      <c r="N2911" s="55">
        <v>-6414343.1600000001</v>
      </c>
      <c r="O2911" s="55">
        <v>0</v>
      </c>
      <c r="P2911" s="55">
        <v>-5084838.68</v>
      </c>
      <c r="Q2911" s="55">
        <v>0</v>
      </c>
      <c r="R2911" s="55">
        <v>-11499181.84</v>
      </c>
      <c r="S2911" s="55">
        <v>0</v>
      </c>
      <c r="T2911" s="55">
        <v>-6414343.1600000001</v>
      </c>
      <c r="U2911" s="55">
        <v>0</v>
      </c>
      <c r="V2911" s="55">
        <v>-5084838.68</v>
      </c>
      <c r="W2911" s="55">
        <v>0</v>
      </c>
      <c r="X2911" s="55">
        <v>-11499181.84</v>
      </c>
      <c r="Y2911" s="55">
        <v>0</v>
      </c>
      <c r="Z2911" s="61">
        <f t="shared" si="157"/>
        <v>-0.50848386800000001</v>
      </c>
      <c r="AA2911" s="59" t="str">
        <f>HLOOKUP(F2911,'HY Financials'!$4:$4,1,0)</f>
        <v>HOBRAZ</v>
      </c>
    </row>
    <row r="2912" spans="1:27">
      <c r="A2912" s="60" t="str">
        <f>IFERROR(VLOOKUP(J2912,'TB mapping'!A:D,4,0),0)</f>
        <v>Ignore</v>
      </c>
      <c r="B2912" s="60" t="str">
        <f>IFERROR(VLOOKUP(J2912,'TB mapping'!A:C,3,0),0)</f>
        <v>Ignore</v>
      </c>
      <c r="C2912" s="60" t="str">
        <f t="shared" si="155"/>
        <v>HOBRAZIgnore</v>
      </c>
      <c r="D2912" s="60" t="str">
        <f t="shared" si="156"/>
        <v>HOBRAZIgnore</v>
      </c>
      <c r="E2912" s="54" t="s">
        <v>790</v>
      </c>
      <c r="F2912" s="54" t="s">
        <v>15</v>
      </c>
      <c r="G2912" s="54" t="s">
        <v>252</v>
      </c>
      <c r="H2912" s="55">
        <v>140000</v>
      </c>
      <c r="I2912" s="54" t="s">
        <v>799</v>
      </c>
      <c r="J2912" s="55">
        <v>140500</v>
      </c>
      <c r="K2912" s="55">
        <v>0</v>
      </c>
      <c r="L2912" s="54" t="s">
        <v>800</v>
      </c>
      <c r="M2912" s="54" t="s">
        <v>793</v>
      </c>
      <c r="N2912" s="55">
        <v>-999.67</v>
      </c>
      <c r="O2912" s="55">
        <v>0</v>
      </c>
      <c r="P2912" s="55">
        <v>-70799.990000000005</v>
      </c>
      <c r="Q2912" s="55">
        <v>0</v>
      </c>
      <c r="R2912" s="55">
        <v>-71799.66</v>
      </c>
      <c r="S2912" s="55">
        <v>0</v>
      </c>
      <c r="T2912" s="55">
        <v>-999.67</v>
      </c>
      <c r="U2912" s="55">
        <v>0</v>
      </c>
      <c r="V2912" s="55">
        <v>-70799.990000000005</v>
      </c>
      <c r="W2912" s="55">
        <v>0</v>
      </c>
      <c r="X2912" s="55">
        <v>-71799.66</v>
      </c>
      <c r="Y2912" s="55">
        <v>0</v>
      </c>
      <c r="Z2912" s="61">
        <f t="shared" si="157"/>
        <v>-7.0799990000000009E-3</v>
      </c>
      <c r="AA2912" s="59" t="str">
        <f>HLOOKUP(F2912,'HY Financials'!$4:$4,1,0)</f>
        <v>HOBRAZ</v>
      </c>
    </row>
    <row r="2913" spans="1:28">
      <c r="A2913" s="60" t="str">
        <f>IFERROR(VLOOKUP(J2913,'TB mapping'!A:D,4,0),0)</f>
        <v>Ignore</v>
      </c>
      <c r="B2913" s="60" t="str">
        <f>IFERROR(VLOOKUP(J2913,'TB mapping'!A:C,3,0),0)</f>
        <v>Ignore</v>
      </c>
      <c r="C2913" s="60" t="str">
        <f t="shared" si="155"/>
        <v>HOBRAZIgnore</v>
      </c>
      <c r="D2913" s="60" t="str">
        <f t="shared" si="156"/>
        <v>HOBRAZIgnore</v>
      </c>
      <c r="E2913" s="54" t="s">
        <v>790</v>
      </c>
      <c r="F2913" s="54" t="s">
        <v>15</v>
      </c>
      <c r="G2913" s="54" t="s">
        <v>252</v>
      </c>
      <c r="H2913" s="55">
        <v>140000</v>
      </c>
      <c r="I2913" s="54" t="s">
        <v>799</v>
      </c>
      <c r="J2913" s="55">
        <v>140504</v>
      </c>
      <c r="K2913" s="55">
        <v>0</v>
      </c>
      <c r="L2913" s="54" t="s">
        <v>801</v>
      </c>
      <c r="M2913" s="54" t="s">
        <v>793</v>
      </c>
      <c r="N2913" s="55">
        <v>0</v>
      </c>
      <c r="O2913" s="55">
        <v>302299.22000000003</v>
      </c>
      <c r="P2913" s="55">
        <v>-308406.53999999998</v>
      </c>
      <c r="Q2913" s="55">
        <v>0</v>
      </c>
      <c r="R2913" s="55">
        <v>-6107.32</v>
      </c>
      <c r="S2913" s="55">
        <v>0</v>
      </c>
      <c r="T2913" s="55">
        <v>0</v>
      </c>
      <c r="U2913" s="55">
        <v>302299.22000000003</v>
      </c>
      <c r="V2913" s="55">
        <v>-308406.53999999998</v>
      </c>
      <c r="W2913" s="55">
        <v>0</v>
      </c>
      <c r="X2913" s="55">
        <v>-6107.32</v>
      </c>
      <c r="Y2913" s="55">
        <v>0</v>
      </c>
      <c r="Z2913" s="61">
        <f t="shared" si="157"/>
        <v>-3.0840653999999999E-2</v>
      </c>
      <c r="AA2913" s="59" t="str">
        <f>HLOOKUP(F2913,'HY Financials'!$4:$4,1,0)</f>
        <v>HOBRAZ</v>
      </c>
    </row>
    <row r="2914" spans="1:28">
      <c r="A2914" s="60" t="str">
        <f>IFERROR(VLOOKUP(J2914,'TB mapping'!A:D,4,0),0)</f>
        <v>Ignore</v>
      </c>
      <c r="B2914" s="60" t="str">
        <f>IFERROR(VLOOKUP(J2914,'TB mapping'!A:C,3,0),0)</f>
        <v>Ignore</v>
      </c>
      <c r="C2914" s="60" t="str">
        <f t="shared" si="155"/>
        <v>HOBRAZIgnore</v>
      </c>
      <c r="D2914" s="60" t="str">
        <f t="shared" si="156"/>
        <v>HOBRAZIgnore</v>
      </c>
      <c r="E2914" s="54" t="s">
        <v>790</v>
      </c>
      <c r="F2914" s="54" t="s">
        <v>15</v>
      </c>
      <c r="G2914" s="54" t="s">
        <v>252</v>
      </c>
      <c r="H2914" s="55">
        <v>140000</v>
      </c>
      <c r="I2914" s="54" t="s">
        <v>799</v>
      </c>
      <c r="J2914" s="55">
        <v>140505</v>
      </c>
      <c r="K2914" s="55">
        <v>0</v>
      </c>
      <c r="L2914" s="54" t="s">
        <v>802</v>
      </c>
      <c r="M2914" s="54" t="s">
        <v>793</v>
      </c>
      <c r="N2914" s="55">
        <v>-0.6</v>
      </c>
      <c r="O2914" s="55">
        <v>0</v>
      </c>
      <c r="P2914" s="55">
        <v>0</v>
      </c>
      <c r="Q2914" s="55">
        <v>0.04</v>
      </c>
      <c r="R2914" s="55">
        <v>-0.56000000000000005</v>
      </c>
      <c r="S2914" s="55">
        <v>0</v>
      </c>
      <c r="T2914" s="55">
        <v>-0.6</v>
      </c>
      <c r="U2914" s="55">
        <v>0</v>
      </c>
      <c r="V2914" s="55">
        <v>0</v>
      </c>
      <c r="W2914" s="55">
        <v>0.04</v>
      </c>
      <c r="X2914" s="55">
        <v>-0.56000000000000005</v>
      </c>
      <c r="Y2914" s="55">
        <v>0</v>
      </c>
      <c r="Z2914" s="61">
        <f t="shared" si="157"/>
        <v>4.0000000000000002E-9</v>
      </c>
      <c r="AA2914" s="59" t="str">
        <f>HLOOKUP(F2914,'HY Financials'!$4:$4,1,0)</f>
        <v>HOBRAZ</v>
      </c>
    </row>
    <row r="2915" spans="1:28">
      <c r="A2915" s="60" t="str">
        <f>IFERROR(VLOOKUP(J2915,'TB mapping'!A:D,4,0),0)</f>
        <v>Ignore</v>
      </c>
      <c r="B2915" s="60" t="str">
        <f>IFERROR(VLOOKUP(J2915,'TB mapping'!A:C,3,0),0)</f>
        <v>Ignore</v>
      </c>
      <c r="C2915" s="60" t="str">
        <f t="shared" si="155"/>
        <v>HOBRAZIgnore</v>
      </c>
      <c r="D2915" s="60" t="str">
        <f t="shared" si="156"/>
        <v>HOBRAZIgnore</v>
      </c>
      <c r="E2915" s="54" t="s">
        <v>790</v>
      </c>
      <c r="F2915" s="54" t="s">
        <v>15</v>
      </c>
      <c r="G2915" s="54" t="s">
        <v>252</v>
      </c>
      <c r="H2915" s="55">
        <v>140000</v>
      </c>
      <c r="I2915" s="54" t="s">
        <v>799</v>
      </c>
      <c r="J2915" s="55">
        <v>141675</v>
      </c>
      <c r="K2915" s="55">
        <v>0</v>
      </c>
      <c r="L2915" s="54" t="s">
        <v>803</v>
      </c>
      <c r="M2915" s="54" t="s">
        <v>793</v>
      </c>
      <c r="N2915" s="55">
        <v>-4789.63</v>
      </c>
      <c r="O2915" s="55">
        <v>0</v>
      </c>
      <c r="P2915" s="55">
        <v>-17887.95</v>
      </c>
      <c r="Q2915" s="55">
        <v>0</v>
      </c>
      <c r="R2915" s="55">
        <v>-22677.58</v>
      </c>
      <c r="S2915" s="55">
        <v>0</v>
      </c>
      <c r="T2915" s="55">
        <v>-4789.63</v>
      </c>
      <c r="U2915" s="55">
        <v>0</v>
      </c>
      <c r="V2915" s="55">
        <v>-17887.95</v>
      </c>
      <c r="W2915" s="55">
        <v>0</v>
      </c>
      <c r="X2915" s="55">
        <v>-22677.58</v>
      </c>
      <c r="Y2915" s="55">
        <v>0</v>
      </c>
      <c r="Z2915" s="61">
        <f t="shared" si="157"/>
        <v>-1.7887950000000001E-3</v>
      </c>
      <c r="AA2915" s="59" t="str">
        <f>HLOOKUP(F2915,'HY Financials'!$4:$4,1,0)</f>
        <v>HOBRAZ</v>
      </c>
    </row>
    <row r="2916" spans="1:28">
      <c r="A2916" s="60">
        <f>IFERROR(VLOOKUP(J2916,'TB mapping'!A:D,4,0),0)</f>
        <v>0</v>
      </c>
      <c r="B2916" s="60">
        <f>IFERROR(VLOOKUP(J2916,'TB mapping'!A:C,3,0),0)</f>
        <v>0</v>
      </c>
      <c r="C2916" s="60" t="str">
        <f t="shared" si="155"/>
        <v>HOBRAZ0</v>
      </c>
      <c r="D2916" s="60" t="str">
        <f t="shared" si="156"/>
        <v>HOBRAZ0</v>
      </c>
      <c r="E2916" s="54" t="s">
        <v>790</v>
      </c>
      <c r="F2916" s="54" t="s">
        <v>15</v>
      </c>
      <c r="G2916" s="54" t="s">
        <v>252</v>
      </c>
      <c r="H2916" s="55">
        <v>152000</v>
      </c>
      <c r="I2916" s="54" t="s">
        <v>804</v>
      </c>
      <c r="J2916" s="55">
        <v>152230</v>
      </c>
      <c r="K2916" s="55">
        <v>0</v>
      </c>
      <c r="L2916" s="54" t="s">
        <v>1804</v>
      </c>
      <c r="M2916" s="54" t="s">
        <v>793</v>
      </c>
      <c r="N2916" s="55">
        <v>-452.63</v>
      </c>
      <c r="O2916" s="55">
        <v>0</v>
      </c>
      <c r="P2916" s="55">
        <v>0</v>
      </c>
      <c r="Q2916" s="55">
        <v>452.63</v>
      </c>
      <c r="R2916" s="55">
        <v>0</v>
      </c>
      <c r="S2916" s="55">
        <v>0</v>
      </c>
      <c r="T2916" s="55">
        <v>-452.63</v>
      </c>
      <c r="U2916" s="55">
        <v>0</v>
      </c>
      <c r="V2916" s="55">
        <v>0</v>
      </c>
      <c r="W2916" s="55">
        <v>452.63</v>
      </c>
      <c r="X2916" s="55">
        <v>0</v>
      </c>
      <c r="Y2916" s="55">
        <v>0</v>
      </c>
      <c r="Z2916" s="61">
        <f t="shared" si="157"/>
        <v>4.5262999999999997E-5</v>
      </c>
      <c r="AA2916" s="59" t="str">
        <f>HLOOKUP(F2916,'HY Financials'!$4:$4,1,0)</f>
        <v>HOBRAZ</v>
      </c>
    </row>
    <row r="2917" spans="1:28">
      <c r="A2917" s="60" t="str">
        <f>IFERROR(VLOOKUP(J2917,'TB mapping'!A:D,4,0),0)</f>
        <v>Ignore</v>
      </c>
      <c r="B2917" s="60" t="str">
        <f>IFERROR(VLOOKUP(J2917,'TB mapping'!A:C,3,0),0)</f>
        <v>Ignore</v>
      </c>
      <c r="C2917" s="60" t="str">
        <f t="shared" si="155"/>
        <v>HOBRAZIgnore</v>
      </c>
      <c r="D2917" s="60" t="str">
        <f t="shared" si="156"/>
        <v>HOBRAZIgnore</v>
      </c>
      <c r="E2917" s="54" t="s">
        <v>790</v>
      </c>
      <c r="F2917" s="54" t="s">
        <v>15</v>
      </c>
      <c r="G2917" s="54" t="s">
        <v>252</v>
      </c>
      <c r="H2917" s="55">
        <v>152000</v>
      </c>
      <c r="I2917" s="54" t="s">
        <v>804</v>
      </c>
      <c r="J2917" s="55">
        <v>152247</v>
      </c>
      <c r="K2917" s="55">
        <v>0</v>
      </c>
      <c r="L2917" s="54" t="s">
        <v>1345</v>
      </c>
      <c r="M2917" s="54" t="s">
        <v>793</v>
      </c>
      <c r="N2917" s="55">
        <v>-428.16</v>
      </c>
      <c r="O2917" s="55">
        <v>0</v>
      </c>
      <c r="P2917" s="55">
        <v>0</v>
      </c>
      <c r="Q2917" s="55">
        <v>189.52</v>
      </c>
      <c r="R2917" s="55">
        <v>-238.64</v>
      </c>
      <c r="S2917" s="55">
        <v>0</v>
      </c>
      <c r="T2917" s="55">
        <v>-428.16</v>
      </c>
      <c r="U2917" s="55">
        <v>0</v>
      </c>
      <c r="V2917" s="55">
        <v>0</v>
      </c>
      <c r="W2917" s="55">
        <v>189.52</v>
      </c>
      <c r="X2917" s="55">
        <v>-238.64</v>
      </c>
      <c r="Y2917" s="55">
        <v>0</v>
      </c>
      <c r="Z2917" s="61">
        <f t="shared" si="157"/>
        <v>1.8952000000000001E-5</v>
      </c>
      <c r="AA2917" s="59" t="str">
        <f>HLOOKUP(F2917,'HY Financials'!$4:$4,1,0)</f>
        <v>HOBRAZ</v>
      </c>
    </row>
    <row r="2918" spans="1:28">
      <c r="A2918" s="60" t="str">
        <f>IFERROR(VLOOKUP(J2918,'TB mapping'!A:D,4,0),0)</f>
        <v>Ignore</v>
      </c>
      <c r="B2918" s="60" t="str">
        <f>IFERROR(VLOOKUP(J2918,'TB mapping'!A:C,3,0),0)</f>
        <v>Ignore</v>
      </c>
      <c r="C2918" s="60" t="str">
        <f t="shared" si="155"/>
        <v>HOBRAZIgnore</v>
      </c>
      <c r="D2918" s="60" t="str">
        <f t="shared" si="156"/>
        <v>HOBRAZIgnore</v>
      </c>
      <c r="E2918" s="54" t="s">
        <v>790</v>
      </c>
      <c r="F2918" s="54" t="s">
        <v>15</v>
      </c>
      <c r="G2918" s="54" t="s">
        <v>252</v>
      </c>
      <c r="H2918" s="55">
        <v>160000</v>
      </c>
      <c r="I2918" s="54" t="s">
        <v>807</v>
      </c>
      <c r="J2918" s="55">
        <v>166100</v>
      </c>
      <c r="K2918" s="55">
        <v>0</v>
      </c>
      <c r="L2918" s="54" t="s">
        <v>1168</v>
      </c>
      <c r="M2918" s="54" t="s">
        <v>793</v>
      </c>
      <c r="N2918" s="55">
        <v>0</v>
      </c>
      <c r="O2918" s="55">
        <v>61571174.090000004</v>
      </c>
      <c r="P2918" s="55">
        <v>-60123484.079999998</v>
      </c>
      <c r="Q2918" s="55">
        <v>0</v>
      </c>
      <c r="R2918" s="55">
        <v>0</v>
      </c>
      <c r="S2918" s="55">
        <v>1447690.01</v>
      </c>
      <c r="T2918" s="55">
        <v>0</v>
      </c>
      <c r="U2918" s="55">
        <v>61571174.090000004</v>
      </c>
      <c r="V2918" s="55">
        <v>-60123484.079999998</v>
      </c>
      <c r="W2918" s="55">
        <v>0</v>
      </c>
      <c r="X2918" s="55">
        <v>0</v>
      </c>
      <c r="Y2918" s="55">
        <v>1447690.01</v>
      </c>
      <c r="Z2918" s="61">
        <f t="shared" si="157"/>
        <v>-6.0123484080000003</v>
      </c>
      <c r="AA2918" s="59" t="str">
        <f>HLOOKUP(F2918,'HY Financials'!$4:$4,1,0)</f>
        <v>HOBRAZ</v>
      </c>
    </row>
    <row r="2919" spans="1:28">
      <c r="A2919" s="60">
        <f>IFERROR(VLOOKUP(J2919,'TB mapping'!A:D,4,0),0)</f>
        <v>0</v>
      </c>
      <c r="B2919" s="60">
        <f>IFERROR(VLOOKUP(J2919,'TB mapping'!A:C,3,0),0)</f>
        <v>0</v>
      </c>
      <c r="C2919" s="60" t="str">
        <f t="shared" si="155"/>
        <v>HOBRAZ0</v>
      </c>
      <c r="D2919" s="60" t="str">
        <f t="shared" si="156"/>
        <v>HOBRAZ0</v>
      </c>
      <c r="E2919" s="54" t="s">
        <v>790</v>
      </c>
      <c r="F2919" s="54" t="s">
        <v>15</v>
      </c>
      <c r="G2919" s="54" t="s">
        <v>252</v>
      </c>
      <c r="H2919" s="55">
        <v>212000</v>
      </c>
      <c r="I2919" s="54" t="s">
        <v>809</v>
      </c>
      <c r="J2919" s="55">
        <v>210123</v>
      </c>
      <c r="K2919" s="55">
        <v>0</v>
      </c>
      <c r="L2919" s="54" t="s">
        <v>1805</v>
      </c>
      <c r="M2919" s="54" t="s">
        <v>793</v>
      </c>
      <c r="N2919" s="55">
        <v>0</v>
      </c>
      <c r="O2919" s="55">
        <v>1176.67</v>
      </c>
      <c r="P2919" s="55">
        <v>-1103.23</v>
      </c>
      <c r="Q2919" s="55">
        <v>0</v>
      </c>
      <c r="R2919" s="55">
        <v>0</v>
      </c>
      <c r="S2919" s="55">
        <v>73.44</v>
      </c>
      <c r="T2919" s="55">
        <v>0</v>
      </c>
      <c r="U2919" s="55">
        <v>1176.67</v>
      </c>
      <c r="V2919" s="55">
        <v>-1103.23</v>
      </c>
      <c r="W2919" s="55">
        <v>0</v>
      </c>
      <c r="X2919" s="55">
        <v>0</v>
      </c>
      <c r="Y2919" s="55">
        <v>73.44</v>
      </c>
      <c r="Z2919" s="61">
        <f t="shared" si="157"/>
        <v>-1.1032300000000001E-4</v>
      </c>
      <c r="AA2919" s="59" t="str">
        <f>HLOOKUP(F2919,'HY Financials'!$4:$4,1,0)</f>
        <v>HOBRAZ</v>
      </c>
    </row>
    <row r="2920" spans="1:28">
      <c r="A2920" s="60" t="str">
        <f>IFERROR(VLOOKUP(J2920,'TB mapping'!A:D,4,0),0)</f>
        <v>Ignore</v>
      </c>
      <c r="B2920" s="60" t="str">
        <f>IFERROR(VLOOKUP(J2920,'TB mapping'!A:C,3,0),0)</f>
        <v>Ignore</v>
      </c>
      <c r="C2920" s="60" t="str">
        <f t="shared" si="155"/>
        <v>HOBRAZIgnore</v>
      </c>
      <c r="D2920" s="60" t="str">
        <f t="shared" si="156"/>
        <v>HOBRAZIgnore</v>
      </c>
      <c r="E2920" s="54" t="s">
        <v>790</v>
      </c>
      <c r="F2920" s="54" t="s">
        <v>15</v>
      </c>
      <c r="G2920" s="54" t="s">
        <v>252</v>
      </c>
      <c r="H2920" s="55">
        <v>212000</v>
      </c>
      <c r="I2920" s="54" t="s">
        <v>809</v>
      </c>
      <c r="J2920" s="55">
        <v>211103</v>
      </c>
      <c r="K2920" s="55">
        <v>0</v>
      </c>
      <c r="L2920" s="54" t="s">
        <v>894</v>
      </c>
      <c r="M2920" s="54" t="s">
        <v>793</v>
      </c>
      <c r="N2920" s="55">
        <v>0</v>
      </c>
      <c r="O2920" s="55">
        <v>1580.89</v>
      </c>
      <c r="P2920" s="55">
        <v>0</v>
      </c>
      <c r="Q2920" s="55">
        <v>0</v>
      </c>
      <c r="R2920" s="55">
        <v>0</v>
      </c>
      <c r="S2920" s="55">
        <v>1580.89</v>
      </c>
      <c r="T2920" s="55">
        <v>0</v>
      </c>
      <c r="U2920" s="55">
        <v>1580.89</v>
      </c>
      <c r="V2920" s="55">
        <v>0</v>
      </c>
      <c r="W2920" s="55">
        <v>0</v>
      </c>
      <c r="X2920" s="55">
        <v>0</v>
      </c>
      <c r="Y2920" s="55">
        <v>1580.89</v>
      </c>
      <c r="Z2920" s="61">
        <f t="shared" si="157"/>
        <v>0</v>
      </c>
      <c r="AA2920" s="59" t="str">
        <f>HLOOKUP(F2920,'HY Financials'!$4:$4,1,0)</f>
        <v>HOBRAZ</v>
      </c>
    </row>
    <row r="2921" spans="1:28">
      <c r="A2921" s="60" t="str">
        <f>IFERROR(VLOOKUP(J2921,'TB mapping'!A:D,4,0),0)</f>
        <v>Ignore</v>
      </c>
      <c r="B2921" s="60" t="str">
        <f>IFERROR(VLOOKUP(J2921,'TB mapping'!A:C,3,0),0)</f>
        <v>Ignore</v>
      </c>
      <c r="C2921" s="60" t="str">
        <f t="shared" si="155"/>
        <v>HOBRAZIgnore</v>
      </c>
      <c r="D2921" s="60" t="str">
        <f t="shared" si="156"/>
        <v>HOBRAZIgnore</v>
      </c>
      <c r="E2921" s="54" t="s">
        <v>790</v>
      </c>
      <c r="F2921" s="54" t="s">
        <v>15</v>
      </c>
      <c r="G2921" s="54" t="s">
        <v>252</v>
      </c>
      <c r="H2921" s="55">
        <v>212000</v>
      </c>
      <c r="I2921" s="54" t="s">
        <v>809</v>
      </c>
      <c r="J2921" s="55">
        <v>211105</v>
      </c>
      <c r="K2921" s="55">
        <v>0</v>
      </c>
      <c r="L2921" s="54" t="s">
        <v>993</v>
      </c>
      <c r="M2921" s="54" t="s">
        <v>793</v>
      </c>
      <c r="N2921" s="55">
        <v>-5324.1</v>
      </c>
      <c r="O2921" s="55">
        <v>0</v>
      </c>
      <c r="P2921" s="55">
        <v>-11834.75</v>
      </c>
      <c r="Q2921" s="55">
        <v>0</v>
      </c>
      <c r="R2921" s="55">
        <v>-17158.849999999999</v>
      </c>
      <c r="S2921" s="55">
        <v>0</v>
      </c>
      <c r="T2921" s="55">
        <v>-5324.1</v>
      </c>
      <c r="U2921" s="55">
        <v>0</v>
      </c>
      <c r="V2921" s="55">
        <v>-11834.75</v>
      </c>
      <c r="W2921" s="55">
        <v>0</v>
      </c>
      <c r="X2921" s="55">
        <v>-17158.849999999999</v>
      </c>
      <c r="Y2921" s="55">
        <v>0</v>
      </c>
      <c r="Z2921" s="61">
        <f t="shared" si="157"/>
        <v>-1.183475E-3</v>
      </c>
      <c r="AA2921" s="59" t="str">
        <f>HLOOKUP(F2921,'HY Financials'!$4:$4,1,0)</f>
        <v>HOBRAZ</v>
      </c>
      <c r="AB2921" s="59">
        <f t="shared" ref="AB2921:AB2927" si="158">SUMIF(AA:AA,AA2921,Z:Z)</f>
        <v>33.11833606499998</v>
      </c>
    </row>
    <row r="2922" spans="1:28">
      <c r="A2922" s="60" t="str">
        <f>IFERROR(VLOOKUP(J2922,'TB mapping'!A:D,4,0),0)</f>
        <v>Ignore</v>
      </c>
      <c r="B2922" s="60" t="str">
        <f>IFERROR(VLOOKUP(J2922,'TB mapping'!A:C,3,0),0)</f>
        <v>Ignore</v>
      </c>
      <c r="C2922" s="60" t="str">
        <f t="shared" si="155"/>
        <v>HOBRAZIgnore</v>
      </c>
      <c r="D2922" s="60" t="str">
        <f t="shared" si="156"/>
        <v>HOBRAZIgnore</v>
      </c>
      <c r="E2922" s="54" t="s">
        <v>790</v>
      </c>
      <c r="F2922" s="54" t="s">
        <v>15</v>
      </c>
      <c r="G2922" s="54" t="s">
        <v>252</v>
      </c>
      <c r="H2922" s="55">
        <v>212000</v>
      </c>
      <c r="I2922" s="54" t="s">
        <v>809</v>
      </c>
      <c r="J2922" s="55">
        <v>212101</v>
      </c>
      <c r="K2922" s="55">
        <v>0</v>
      </c>
      <c r="L2922" s="54" t="s">
        <v>810</v>
      </c>
      <c r="M2922" s="54" t="s">
        <v>793</v>
      </c>
      <c r="N2922" s="55">
        <v>0</v>
      </c>
      <c r="O2922" s="55">
        <v>4789.63</v>
      </c>
      <c r="P2922" s="55">
        <v>0</v>
      </c>
      <c r="Q2922" s="55">
        <v>17887.95</v>
      </c>
      <c r="R2922" s="55">
        <v>0</v>
      </c>
      <c r="S2922" s="55">
        <v>22677.58</v>
      </c>
      <c r="T2922" s="55">
        <v>0</v>
      </c>
      <c r="U2922" s="55">
        <v>4789.63</v>
      </c>
      <c r="V2922" s="55">
        <v>0</v>
      </c>
      <c r="W2922" s="55">
        <v>17887.95</v>
      </c>
      <c r="X2922" s="55">
        <v>0</v>
      </c>
      <c r="Y2922" s="55">
        <v>22677.58</v>
      </c>
      <c r="Z2922" s="61">
        <f t="shared" si="157"/>
        <v>1.7887950000000001E-3</v>
      </c>
      <c r="AA2922" s="59" t="str">
        <f>HLOOKUP(F2922,'HY Financials'!$4:$4,1,0)</f>
        <v>HOBRAZ</v>
      </c>
      <c r="AB2922" s="59">
        <f t="shared" si="158"/>
        <v>33.11833606499998</v>
      </c>
    </row>
    <row r="2923" spans="1:28">
      <c r="A2923" s="60" t="str">
        <f>IFERROR(VLOOKUP(J2923,'TB mapping'!A:D,4,0),0)</f>
        <v>Ignore</v>
      </c>
      <c r="B2923" s="60" t="str">
        <f>IFERROR(VLOOKUP(J2923,'TB mapping'!A:C,3,0),0)</f>
        <v>Ignore</v>
      </c>
      <c r="C2923" s="60" t="str">
        <f t="shared" si="155"/>
        <v>HOBRAZIgnore</v>
      </c>
      <c r="D2923" s="60" t="str">
        <f t="shared" si="156"/>
        <v>HOBRAZIgnore</v>
      </c>
      <c r="E2923" s="54" t="s">
        <v>790</v>
      </c>
      <c r="F2923" s="54" t="s">
        <v>15</v>
      </c>
      <c r="G2923" s="54" t="s">
        <v>252</v>
      </c>
      <c r="H2923" s="55">
        <v>212000</v>
      </c>
      <c r="I2923" s="54" t="s">
        <v>809</v>
      </c>
      <c r="J2923" s="55">
        <v>212112</v>
      </c>
      <c r="K2923" s="55">
        <v>0</v>
      </c>
      <c r="L2923" s="54" t="s">
        <v>1071</v>
      </c>
      <c r="M2923" s="54" t="s">
        <v>793</v>
      </c>
      <c r="N2923" s="55">
        <v>0</v>
      </c>
      <c r="O2923" s="55">
        <v>666.52</v>
      </c>
      <c r="P2923" s="55">
        <v>-290.13</v>
      </c>
      <c r="Q2923" s="55">
        <v>0</v>
      </c>
      <c r="R2923" s="55">
        <v>0</v>
      </c>
      <c r="S2923" s="55">
        <v>376.39</v>
      </c>
      <c r="T2923" s="55">
        <v>0</v>
      </c>
      <c r="U2923" s="55">
        <v>666.52</v>
      </c>
      <c r="V2923" s="55">
        <v>-290.13</v>
      </c>
      <c r="W2923" s="55">
        <v>0</v>
      </c>
      <c r="X2923" s="55">
        <v>0</v>
      </c>
      <c r="Y2923" s="55">
        <v>376.39</v>
      </c>
      <c r="Z2923" s="61">
        <f t="shared" si="157"/>
        <v>-2.9012999999999998E-5</v>
      </c>
      <c r="AA2923" s="59" t="str">
        <f>HLOOKUP(F2923,'HY Financials'!$4:$4,1,0)</f>
        <v>HOBRAZ</v>
      </c>
      <c r="AB2923" s="59">
        <f t="shared" si="158"/>
        <v>33.11833606499998</v>
      </c>
    </row>
    <row r="2924" spans="1:28">
      <c r="A2924" s="60" t="str">
        <f>IFERROR(VLOOKUP(J2924,'TB mapping'!A:D,4,0),0)</f>
        <v>Ignore</v>
      </c>
      <c r="B2924" s="60" t="str">
        <f>IFERROR(VLOOKUP(J2924,'TB mapping'!A:C,3,0),0)</f>
        <v>Ignore</v>
      </c>
      <c r="C2924" s="60" t="str">
        <f t="shared" si="155"/>
        <v>HOBRAZIgnore</v>
      </c>
      <c r="D2924" s="60" t="str">
        <f t="shared" si="156"/>
        <v>HOBRAZIgnore</v>
      </c>
      <c r="E2924" s="54" t="s">
        <v>790</v>
      </c>
      <c r="F2924" s="54" t="s">
        <v>15</v>
      </c>
      <c r="G2924" s="54" t="s">
        <v>252</v>
      </c>
      <c r="H2924" s="55">
        <v>212000</v>
      </c>
      <c r="I2924" s="54" t="s">
        <v>809</v>
      </c>
      <c r="J2924" s="55">
        <v>212113</v>
      </c>
      <c r="K2924" s="55">
        <v>0</v>
      </c>
      <c r="L2924" s="54" t="s">
        <v>1061</v>
      </c>
      <c r="M2924" s="54" t="s">
        <v>793</v>
      </c>
      <c r="N2924" s="55">
        <v>0</v>
      </c>
      <c r="O2924" s="55">
        <v>668.06</v>
      </c>
      <c r="P2924" s="55">
        <v>-290.13</v>
      </c>
      <c r="Q2924" s="55">
        <v>0</v>
      </c>
      <c r="R2924" s="55">
        <v>0</v>
      </c>
      <c r="S2924" s="55">
        <v>377.93</v>
      </c>
      <c r="T2924" s="55">
        <v>0</v>
      </c>
      <c r="U2924" s="55">
        <v>668.06</v>
      </c>
      <c r="V2924" s="55">
        <v>-290.13</v>
      </c>
      <c r="W2924" s="55">
        <v>0</v>
      </c>
      <c r="X2924" s="55">
        <v>0</v>
      </c>
      <c r="Y2924" s="55">
        <v>377.93</v>
      </c>
      <c r="Z2924" s="61">
        <f t="shared" si="157"/>
        <v>-2.9012999999999998E-5</v>
      </c>
      <c r="AA2924" s="59" t="str">
        <f>HLOOKUP(F2924,'HY Financials'!$4:$4,1,0)</f>
        <v>HOBRAZ</v>
      </c>
      <c r="AB2924" s="59">
        <f t="shared" si="158"/>
        <v>33.11833606499998</v>
      </c>
    </row>
    <row r="2925" spans="1:28">
      <c r="A2925" s="60" t="str">
        <f>IFERROR(VLOOKUP(J2925,'TB mapping'!A:D,4,0),0)</f>
        <v>Ignore</v>
      </c>
      <c r="B2925" s="60" t="str">
        <f>IFERROR(VLOOKUP(J2925,'TB mapping'!A:C,3,0),0)</f>
        <v>Ignore</v>
      </c>
      <c r="C2925" s="60" t="str">
        <f t="shared" si="155"/>
        <v>HOBRAZIgnore</v>
      </c>
      <c r="D2925" s="60" t="str">
        <f t="shared" si="156"/>
        <v>HOBRAZIgnore</v>
      </c>
      <c r="E2925" s="54" t="s">
        <v>790</v>
      </c>
      <c r="F2925" s="54" t="s">
        <v>15</v>
      </c>
      <c r="G2925" s="54" t="s">
        <v>252</v>
      </c>
      <c r="H2925" s="55">
        <v>212000</v>
      </c>
      <c r="I2925" s="54" t="s">
        <v>809</v>
      </c>
      <c r="J2925" s="55">
        <v>212114</v>
      </c>
      <c r="K2925" s="55">
        <v>0</v>
      </c>
      <c r="L2925" s="54" t="s">
        <v>1062</v>
      </c>
      <c r="M2925" s="54" t="s">
        <v>793</v>
      </c>
      <c r="N2925" s="55">
        <v>0</v>
      </c>
      <c r="O2925" s="55">
        <v>4867.97</v>
      </c>
      <c r="P2925" s="55">
        <v>0</v>
      </c>
      <c r="Q2925" s="55">
        <v>19955.740000000002</v>
      </c>
      <c r="R2925" s="55">
        <v>0</v>
      </c>
      <c r="S2925" s="55">
        <v>24823.71</v>
      </c>
      <c r="T2925" s="55">
        <v>0</v>
      </c>
      <c r="U2925" s="55">
        <v>4867.97</v>
      </c>
      <c r="V2925" s="55">
        <v>0</v>
      </c>
      <c r="W2925" s="55">
        <v>19955.740000000002</v>
      </c>
      <c r="X2925" s="55">
        <v>0</v>
      </c>
      <c r="Y2925" s="55">
        <v>24823.71</v>
      </c>
      <c r="Z2925" s="61">
        <f t="shared" si="157"/>
        <v>1.995574E-3</v>
      </c>
      <c r="AA2925" s="59" t="str">
        <f>HLOOKUP(F2925,'HY Financials'!$4:$4,1,0)</f>
        <v>HOBRAZ</v>
      </c>
      <c r="AB2925" s="59">
        <f t="shared" si="158"/>
        <v>33.11833606499998</v>
      </c>
    </row>
    <row r="2926" spans="1:28">
      <c r="A2926" s="60" t="str">
        <f>IFERROR(VLOOKUP(J2926,'TB mapping'!A:D,4,0),0)</f>
        <v>Ignore</v>
      </c>
      <c r="B2926" s="60" t="str">
        <f>IFERROR(VLOOKUP(J2926,'TB mapping'!A:C,3,0),0)</f>
        <v>Ignore</v>
      </c>
      <c r="C2926" s="60" t="str">
        <f t="shared" si="155"/>
        <v>HOBRAZIgnore</v>
      </c>
      <c r="D2926" s="60" t="str">
        <f t="shared" si="156"/>
        <v>HOBRAZIgnore</v>
      </c>
      <c r="E2926" s="54" t="s">
        <v>790</v>
      </c>
      <c r="F2926" s="54" t="s">
        <v>15</v>
      </c>
      <c r="G2926" s="54" t="s">
        <v>252</v>
      </c>
      <c r="H2926" s="55">
        <v>212000</v>
      </c>
      <c r="I2926" s="54" t="s">
        <v>809</v>
      </c>
      <c r="J2926" s="55">
        <v>212121</v>
      </c>
      <c r="K2926" s="55">
        <v>0</v>
      </c>
      <c r="L2926" s="54" t="s">
        <v>879</v>
      </c>
      <c r="M2926" s="54" t="s">
        <v>793</v>
      </c>
      <c r="N2926" s="55">
        <v>0</v>
      </c>
      <c r="O2926" s="55">
        <v>7831653.3099999996</v>
      </c>
      <c r="P2926" s="55">
        <v>0</v>
      </c>
      <c r="Q2926" s="55">
        <v>13685351.220000001</v>
      </c>
      <c r="R2926" s="55">
        <v>0</v>
      </c>
      <c r="S2926" s="55">
        <v>21517004.530000001</v>
      </c>
      <c r="T2926" s="55">
        <v>0</v>
      </c>
      <c r="U2926" s="55">
        <v>7831653.3099999996</v>
      </c>
      <c r="V2926" s="55">
        <v>0</v>
      </c>
      <c r="W2926" s="55">
        <v>13685351.220000001</v>
      </c>
      <c r="X2926" s="55">
        <v>0</v>
      </c>
      <c r="Y2926" s="55">
        <v>21517004.530000001</v>
      </c>
      <c r="Z2926" s="61">
        <f t="shared" si="157"/>
        <v>1.3685351220000002</v>
      </c>
      <c r="AA2926" s="59" t="str">
        <f>HLOOKUP(F2926,'HY Financials'!$4:$4,1,0)</f>
        <v>HOBRAZ</v>
      </c>
      <c r="AB2926" s="59">
        <f t="shared" si="158"/>
        <v>33.11833606499998</v>
      </c>
    </row>
    <row r="2927" spans="1:28">
      <c r="A2927" s="60" t="str">
        <f>IFERROR(VLOOKUP(J2927,'TB mapping'!A:D,4,0),0)</f>
        <v>Ignore</v>
      </c>
      <c r="B2927" s="60" t="str">
        <f>IFERROR(VLOOKUP(J2927,'TB mapping'!A:C,3,0),0)</f>
        <v>Ignore</v>
      </c>
      <c r="C2927" s="60" t="str">
        <f t="shared" si="155"/>
        <v>HOBRAZIgnore</v>
      </c>
      <c r="D2927" s="60" t="str">
        <f t="shared" si="156"/>
        <v>HOBRAZIgnore</v>
      </c>
      <c r="E2927" s="54" t="s">
        <v>790</v>
      </c>
      <c r="F2927" s="54" t="s">
        <v>15</v>
      </c>
      <c r="G2927" s="54" t="s">
        <v>252</v>
      </c>
      <c r="H2927" s="55">
        <v>212000</v>
      </c>
      <c r="I2927" s="54" t="s">
        <v>809</v>
      </c>
      <c r="J2927" s="55">
        <v>212124</v>
      </c>
      <c r="K2927" s="55">
        <v>0</v>
      </c>
      <c r="L2927" s="54" t="s">
        <v>896</v>
      </c>
      <c r="M2927" s="54" t="s">
        <v>793</v>
      </c>
      <c r="N2927" s="55">
        <v>0</v>
      </c>
      <c r="O2927" s="55">
        <v>0</v>
      </c>
      <c r="P2927" s="55">
        <v>0</v>
      </c>
      <c r="Q2927" s="55">
        <v>38503.700000000004</v>
      </c>
      <c r="R2927" s="55">
        <v>0</v>
      </c>
      <c r="S2927" s="55">
        <v>38503.700000000004</v>
      </c>
      <c r="T2927" s="55">
        <v>0</v>
      </c>
      <c r="U2927" s="55">
        <v>0</v>
      </c>
      <c r="V2927" s="55">
        <v>0</v>
      </c>
      <c r="W2927" s="55">
        <v>38503.700000000004</v>
      </c>
      <c r="X2927" s="55">
        <v>0</v>
      </c>
      <c r="Y2927" s="55">
        <v>38503.700000000004</v>
      </c>
      <c r="Z2927" s="61">
        <f t="shared" si="157"/>
        <v>3.8503700000000005E-3</v>
      </c>
      <c r="AA2927" s="59" t="str">
        <f>HLOOKUP(F2927,'HY Financials'!$4:$4,1,0)</f>
        <v>HOBRAZ</v>
      </c>
      <c r="AB2927" s="59">
        <f t="shared" si="158"/>
        <v>33.11833606499998</v>
      </c>
    </row>
    <row r="2928" spans="1:28">
      <c r="A2928" s="60" t="str">
        <f>IFERROR(VLOOKUP(J2928,'TB mapping'!A:D,4,0),0)</f>
        <v>Ignore</v>
      </c>
      <c r="B2928" s="60" t="str">
        <f>IFERROR(VLOOKUP(J2928,'TB mapping'!A:C,3,0),0)</f>
        <v>Ignore</v>
      </c>
      <c r="C2928" s="60" t="str">
        <f t="shared" si="155"/>
        <v>HOBRAZIgnore</v>
      </c>
      <c r="D2928" s="60" t="str">
        <f t="shared" si="156"/>
        <v>HOBRAZIgnore</v>
      </c>
      <c r="E2928" s="54" t="s">
        <v>790</v>
      </c>
      <c r="F2928" s="54" t="s">
        <v>15</v>
      </c>
      <c r="G2928" s="54" t="s">
        <v>252</v>
      </c>
      <c r="H2928" s="55">
        <v>212000</v>
      </c>
      <c r="I2928" s="54" t="s">
        <v>809</v>
      </c>
      <c r="J2928" s="55">
        <v>212220</v>
      </c>
      <c r="K2928" s="55">
        <v>0</v>
      </c>
      <c r="L2928" s="54" t="s">
        <v>812</v>
      </c>
      <c r="M2928" s="54" t="s">
        <v>793</v>
      </c>
      <c r="N2928" s="55">
        <v>0</v>
      </c>
      <c r="O2928" s="55">
        <v>479607.9</v>
      </c>
      <c r="P2928" s="55">
        <v>-68290.759999999995</v>
      </c>
      <c r="Q2928" s="55">
        <v>0</v>
      </c>
      <c r="R2928" s="55">
        <v>0</v>
      </c>
      <c r="S2928" s="55">
        <v>411317.14</v>
      </c>
      <c r="T2928" s="55">
        <v>0</v>
      </c>
      <c r="U2928" s="55">
        <v>479607.9</v>
      </c>
      <c r="V2928" s="55">
        <v>-68290.759999999995</v>
      </c>
      <c r="W2928" s="55">
        <v>0</v>
      </c>
      <c r="X2928" s="55">
        <v>0</v>
      </c>
      <c r="Y2928" s="55">
        <v>411317.14</v>
      </c>
      <c r="Z2928" s="61">
        <f t="shared" si="157"/>
        <v>-6.8290759999999999E-3</v>
      </c>
      <c r="AA2928" s="59" t="str">
        <f>HLOOKUP(F2928,'HY Financials'!$4:$4,1,0)</f>
        <v>HOBRAZ</v>
      </c>
    </row>
    <row r="2929" spans="1:27">
      <c r="A2929" s="60" t="str">
        <f>IFERROR(VLOOKUP(J2929,'TB mapping'!A:D,4,0),0)</f>
        <v>Ignore</v>
      </c>
      <c r="B2929" s="60" t="str">
        <f>IFERROR(VLOOKUP(J2929,'TB mapping'!A:C,3,0),0)</f>
        <v>Ignore</v>
      </c>
      <c r="C2929" s="60" t="str">
        <f t="shared" si="155"/>
        <v>HOBRAZIgnore</v>
      </c>
      <c r="D2929" s="60" t="str">
        <f t="shared" si="156"/>
        <v>HOBRAZIgnore</v>
      </c>
      <c r="E2929" s="54" t="s">
        <v>790</v>
      </c>
      <c r="F2929" s="54" t="s">
        <v>15</v>
      </c>
      <c r="G2929" s="54" t="s">
        <v>252</v>
      </c>
      <c r="H2929" s="55">
        <v>212000</v>
      </c>
      <c r="I2929" s="54" t="s">
        <v>809</v>
      </c>
      <c r="J2929" s="55">
        <v>212227</v>
      </c>
      <c r="K2929" s="55">
        <v>0</v>
      </c>
      <c r="L2929" s="54" t="s">
        <v>994</v>
      </c>
      <c r="M2929" s="54" t="s">
        <v>793</v>
      </c>
      <c r="N2929" s="55">
        <v>0</v>
      </c>
      <c r="O2929" s="55">
        <v>36459.39</v>
      </c>
      <c r="P2929" s="55">
        <v>0</v>
      </c>
      <c r="Q2929" s="55">
        <v>21958.59</v>
      </c>
      <c r="R2929" s="55">
        <v>0</v>
      </c>
      <c r="S2929" s="55">
        <v>58417.98</v>
      </c>
      <c r="T2929" s="55">
        <v>0</v>
      </c>
      <c r="U2929" s="55">
        <v>36459.39</v>
      </c>
      <c r="V2929" s="55">
        <v>0</v>
      </c>
      <c r="W2929" s="55">
        <v>21958.59</v>
      </c>
      <c r="X2929" s="55">
        <v>0</v>
      </c>
      <c r="Y2929" s="55">
        <v>58417.98</v>
      </c>
      <c r="Z2929" s="61">
        <f t="shared" si="157"/>
        <v>2.1958590000000001E-3</v>
      </c>
      <c r="AA2929" s="59" t="str">
        <f>HLOOKUP(F2929,'HY Financials'!$4:$4,1,0)</f>
        <v>HOBRAZ</v>
      </c>
    </row>
    <row r="2930" spans="1:27">
      <c r="A2930" s="60" t="str">
        <f>IFERROR(VLOOKUP(J2930,'TB mapping'!A:D,4,0),0)</f>
        <v>Ignore</v>
      </c>
      <c r="B2930" s="60" t="str">
        <f>IFERROR(VLOOKUP(J2930,'TB mapping'!A:C,3,0),0)</f>
        <v>Ignore</v>
      </c>
      <c r="C2930" s="60" t="str">
        <f t="shared" si="155"/>
        <v>HOBRAZIgnore</v>
      </c>
      <c r="D2930" s="60" t="str">
        <f t="shared" si="156"/>
        <v>HOBRAZIgnore</v>
      </c>
      <c r="E2930" s="54" t="s">
        <v>790</v>
      </c>
      <c r="F2930" s="54" t="s">
        <v>15</v>
      </c>
      <c r="G2930" s="54" t="s">
        <v>252</v>
      </c>
      <c r="H2930" s="55">
        <v>212000</v>
      </c>
      <c r="I2930" s="54" t="s">
        <v>809</v>
      </c>
      <c r="J2930" s="55">
        <v>212233</v>
      </c>
      <c r="K2930" s="55">
        <v>0</v>
      </c>
      <c r="L2930" s="54" t="s">
        <v>897</v>
      </c>
      <c r="M2930" s="54" t="s">
        <v>793</v>
      </c>
      <c r="N2930" s="55">
        <v>0</v>
      </c>
      <c r="O2930" s="55">
        <v>7222</v>
      </c>
      <c r="P2930" s="55">
        <v>-6364</v>
      </c>
      <c r="Q2930" s="55">
        <v>0</v>
      </c>
      <c r="R2930" s="55">
        <v>0</v>
      </c>
      <c r="S2930" s="55">
        <v>858</v>
      </c>
      <c r="T2930" s="55">
        <v>0</v>
      </c>
      <c r="U2930" s="55">
        <v>7222</v>
      </c>
      <c r="V2930" s="55">
        <v>-6364</v>
      </c>
      <c r="W2930" s="55">
        <v>0</v>
      </c>
      <c r="X2930" s="55">
        <v>0</v>
      </c>
      <c r="Y2930" s="55">
        <v>858</v>
      </c>
      <c r="Z2930" s="61">
        <f t="shared" si="157"/>
        <v>-6.3639999999999996E-4</v>
      </c>
      <c r="AA2930" s="59" t="str">
        <f>HLOOKUP(F2930,'HY Financials'!$4:$4,1,0)</f>
        <v>HOBRAZ</v>
      </c>
    </row>
    <row r="2931" spans="1:27">
      <c r="A2931" s="60" t="str">
        <f>IFERROR(VLOOKUP(J2931,'TB mapping'!A:D,4,0),0)</f>
        <v>Ignore</v>
      </c>
      <c r="B2931" s="60" t="str">
        <f>IFERROR(VLOOKUP(J2931,'TB mapping'!A:C,3,0),0)</f>
        <v>Ignore</v>
      </c>
      <c r="C2931" s="60" t="str">
        <f t="shared" si="155"/>
        <v>HOBRAZIgnore</v>
      </c>
      <c r="D2931" s="60" t="str">
        <f t="shared" si="156"/>
        <v>HOBRAZIgnore</v>
      </c>
      <c r="E2931" s="54" t="s">
        <v>790</v>
      </c>
      <c r="F2931" s="54" t="s">
        <v>15</v>
      </c>
      <c r="G2931" s="54" t="s">
        <v>252</v>
      </c>
      <c r="H2931" s="55">
        <v>212000</v>
      </c>
      <c r="I2931" s="54" t="s">
        <v>809</v>
      </c>
      <c r="J2931" s="55">
        <v>212240</v>
      </c>
      <c r="K2931" s="55">
        <v>0</v>
      </c>
      <c r="L2931" s="54" t="s">
        <v>813</v>
      </c>
      <c r="M2931" s="54" t="s">
        <v>793</v>
      </c>
      <c r="N2931" s="55">
        <v>0</v>
      </c>
      <c r="O2931" s="55">
        <v>3719.61</v>
      </c>
      <c r="P2931" s="55">
        <v>0</v>
      </c>
      <c r="Q2931" s="55">
        <v>1870.07</v>
      </c>
      <c r="R2931" s="55">
        <v>0</v>
      </c>
      <c r="S2931" s="55">
        <v>5589.68</v>
      </c>
      <c r="T2931" s="55">
        <v>0</v>
      </c>
      <c r="U2931" s="55">
        <v>3719.61</v>
      </c>
      <c r="V2931" s="55">
        <v>0</v>
      </c>
      <c r="W2931" s="55">
        <v>1870.07</v>
      </c>
      <c r="X2931" s="55">
        <v>0</v>
      </c>
      <c r="Y2931" s="55">
        <v>5589.68</v>
      </c>
      <c r="Z2931" s="61">
        <f t="shared" si="157"/>
        <v>1.8700699999999999E-4</v>
      </c>
      <c r="AA2931" s="59" t="str">
        <f>HLOOKUP(F2931,'HY Financials'!$4:$4,1,0)</f>
        <v>HOBRAZ</v>
      </c>
    </row>
    <row r="2932" spans="1:27">
      <c r="A2932" s="60" t="str">
        <f>IFERROR(VLOOKUP(J2932,'TB mapping'!A:D,4,0),0)</f>
        <v>Ignore</v>
      </c>
      <c r="B2932" s="60" t="str">
        <f>IFERROR(VLOOKUP(J2932,'TB mapping'!A:C,3,0),0)</f>
        <v>Ignore</v>
      </c>
      <c r="C2932" s="60" t="str">
        <f t="shared" si="155"/>
        <v>HOBRAZIgnore</v>
      </c>
      <c r="D2932" s="60" t="str">
        <f t="shared" si="156"/>
        <v>HOBRAZIgnore</v>
      </c>
      <c r="E2932" s="54" t="s">
        <v>790</v>
      </c>
      <c r="F2932" s="54" t="s">
        <v>15</v>
      </c>
      <c r="G2932" s="54" t="s">
        <v>252</v>
      </c>
      <c r="H2932" s="55">
        <v>212000</v>
      </c>
      <c r="I2932" s="54" t="s">
        <v>809</v>
      </c>
      <c r="J2932" s="55">
        <v>212247</v>
      </c>
      <c r="K2932" s="55">
        <v>0</v>
      </c>
      <c r="L2932" s="54" t="s">
        <v>898</v>
      </c>
      <c r="M2932" s="54" t="s">
        <v>793</v>
      </c>
      <c r="N2932" s="55">
        <v>0</v>
      </c>
      <c r="O2932" s="55">
        <v>525</v>
      </c>
      <c r="P2932" s="55">
        <v>0</v>
      </c>
      <c r="Q2932" s="55">
        <v>50</v>
      </c>
      <c r="R2932" s="55">
        <v>0</v>
      </c>
      <c r="S2932" s="55">
        <v>575</v>
      </c>
      <c r="T2932" s="55">
        <v>0</v>
      </c>
      <c r="U2932" s="55">
        <v>525</v>
      </c>
      <c r="V2932" s="55">
        <v>0</v>
      </c>
      <c r="W2932" s="55">
        <v>50</v>
      </c>
      <c r="X2932" s="55">
        <v>0</v>
      </c>
      <c r="Y2932" s="55">
        <v>575</v>
      </c>
      <c r="Z2932" s="61">
        <f t="shared" si="157"/>
        <v>5.0000000000000004E-6</v>
      </c>
      <c r="AA2932" s="59" t="str">
        <f>HLOOKUP(F2932,'HY Financials'!$4:$4,1,0)</f>
        <v>HOBRAZ</v>
      </c>
    </row>
    <row r="2933" spans="1:27">
      <c r="A2933" s="60" t="str">
        <f>IFERROR(VLOOKUP(J2933,'TB mapping'!A:D,4,0),0)</f>
        <v>Ignore</v>
      </c>
      <c r="B2933" s="60" t="str">
        <f>IFERROR(VLOOKUP(J2933,'TB mapping'!A:C,3,0),0)</f>
        <v>Ignore</v>
      </c>
      <c r="C2933" s="60" t="str">
        <f t="shared" si="155"/>
        <v>HOBRAZIgnore</v>
      </c>
      <c r="D2933" s="60" t="str">
        <f t="shared" si="156"/>
        <v>HOBRAZIgnore</v>
      </c>
      <c r="E2933" s="54" t="s">
        <v>790</v>
      </c>
      <c r="F2933" s="54" t="s">
        <v>15</v>
      </c>
      <c r="G2933" s="54" t="s">
        <v>252</v>
      </c>
      <c r="H2933" s="55">
        <v>212000</v>
      </c>
      <c r="I2933" s="54" t="s">
        <v>809</v>
      </c>
      <c r="J2933" s="55">
        <v>212252</v>
      </c>
      <c r="K2933" s="55">
        <v>0</v>
      </c>
      <c r="L2933" s="54" t="s">
        <v>814</v>
      </c>
      <c r="M2933" s="54" t="s">
        <v>793</v>
      </c>
      <c r="N2933" s="55">
        <v>0</v>
      </c>
      <c r="O2933" s="55">
        <v>266.14</v>
      </c>
      <c r="P2933" s="55">
        <v>-184.09</v>
      </c>
      <c r="Q2933" s="55">
        <v>0</v>
      </c>
      <c r="R2933" s="55">
        <v>0</v>
      </c>
      <c r="S2933" s="55">
        <v>82.05</v>
      </c>
      <c r="T2933" s="55">
        <v>0</v>
      </c>
      <c r="U2933" s="55">
        <v>266.14</v>
      </c>
      <c r="V2933" s="55">
        <v>-184.09</v>
      </c>
      <c r="W2933" s="55">
        <v>0</v>
      </c>
      <c r="X2933" s="55">
        <v>0</v>
      </c>
      <c r="Y2933" s="55">
        <v>82.05</v>
      </c>
      <c r="Z2933" s="61">
        <f t="shared" si="157"/>
        <v>-1.8408999999999999E-5</v>
      </c>
      <c r="AA2933" s="59" t="str">
        <f>HLOOKUP(F2933,'HY Financials'!$4:$4,1,0)</f>
        <v>HOBRAZ</v>
      </c>
    </row>
    <row r="2934" spans="1:27">
      <c r="A2934" s="60" t="str">
        <f>IFERROR(VLOOKUP(J2934,'TB mapping'!A:D,4,0),0)</f>
        <v>Ignore</v>
      </c>
      <c r="B2934" s="60" t="str">
        <f>IFERROR(VLOOKUP(J2934,'TB mapping'!A:C,3,0),0)</f>
        <v>Ignore</v>
      </c>
      <c r="C2934" s="60" t="str">
        <f t="shared" si="155"/>
        <v>HOBRAZIgnore</v>
      </c>
      <c r="D2934" s="60" t="str">
        <f t="shared" si="156"/>
        <v>HOBRAZIgnore</v>
      </c>
      <c r="E2934" s="54" t="s">
        <v>790</v>
      </c>
      <c r="F2934" s="54" t="s">
        <v>15</v>
      </c>
      <c r="G2934" s="54" t="s">
        <v>252</v>
      </c>
      <c r="H2934" s="55">
        <v>212000</v>
      </c>
      <c r="I2934" s="54" t="s">
        <v>809</v>
      </c>
      <c r="J2934" s="55">
        <v>212255</v>
      </c>
      <c r="K2934" s="55">
        <v>0</v>
      </c>
      <c r="L2934" s="54" t="s">
        <v>815</v>
      </c>
      <c r="M2934" s="54" t="s">
        <v>793</v>
      </c>
      <c r="N2934" s="55">
        <v>0</v>
      </c>
      <c r="O2934" s="55">
        <v>391064.18</v>
      </c>
      <c r="P2934" s="55">
        <v>0</v>
      </c>
      <c r="Q2934" s="55">
        <v>301873.38</v>
      </c>
      <c r="R2934" s="55">
        <v>0</v>
      </c>
      <c r="S2934" s="55">
        <v>692937.56</v>
      </c>
      <c r="T2934" s="55">
        <v>0</v>
      </c>
      <c r="U2934" s="55">
        <v>391064.18</v>
      </c>
      <c r="V2934" s="55">
        <v>0</v>
      </c>
      <c r="W2934" s="55">
        <v>301873.38</v>
      </c>
      <c r="X2934" s="55">
        <v>0</v>
      </c>
      <c r="Y2934" s="55">
        <v>692937.56</v>
      </c>
      <c r="Z2934" s="61">
        <f t="shared" si="157"/>
        <v>3.0187338000000001E-2</v>
      </c>
      <c r="AA2934" s="59" t="str">
        <f>HLOOKUP(F2934,'HY Financials'!$4:$4,1,0)</f>
        <v>HOBRAZ</v>
      </c>
    </row>
    <row r="2935" spans="1:27">
      <c r="A2935" s="60" t="str">
        <f>IFERROR(VLOOKUP(J2935,'TB mapping'!A:D,4,0),0)</f>
        <v>Ignore</v>
      </c>
      <c r="B2935" s="60" t="str">
        <f>IFERROR(VLOOKUP(J2935,'TB mapping'!A:C,3,0),0)</f>
        <v>Ignore</v>
      </c>
      <c r="C2935" s="60" t="str">
        <f t="shared" si="155"/>
        <v>HOBRAZIgnore</v>
      </c>
      <c r="D2935" s="60" t="str">
        <f t="shared" si="156"/>
        <v>HOBRAZIgnore</v>
      </c>
      <c r="E2935" s="54" t="s">
        <v>790</v>
      </c>
      <c r="F2935" s="54" t="s">
        <v>15</v>
      </c>
      <c r="G2935" s="54" t="s">
        <v>252</v>
      </c>
      <c r="H2935" s="55">
        <v>212000</v>
      </c>
      <c r="I2935" s="54" t="s">
        <v>809</v>
      </c>
      <c r="J2935" s="55">
        <v>212257</v>
      </c>
      <c r="K2935" s="55">
        <v>0</v>
      </c>
      <c r="L2935" s="54" t="s">
        <v>816</v>
      </c>
      <c r="M2935" s="54" t="s">
        <v>793</v>
      </c>
      <c r="N2935" s="55">
        <v>-294249.51</v>
      </c>
      <c r="O2935" s="55">
        <v>0</v>
      </c>
      <c r="P2935" s="55">
        <v>-263308.49</v>
      </c>
      <c r="Q2935" s="55">
        <v>0</v>
      </c>
      <c r="R2935" s="55">
        <v>-557558</v>
      </c>
      <c r="S2935" s="55">
        <v>0</v>
      </c>
      <c r="T2935" s="55">
        <v>-294249.51</v>
      </c>
      <c r="U2935" s="55">
        <v>0</v>
      </c>
      <c r="V2935" s="55">
        <v>-263308.49</v>
      </c>
      <c r="W2935" s="55">
        <v>0</v>
      </c>
      <c r="X2935" s="55">
        <v>-557558</v>
      </c>
      <c r="Y2935" s="55">
        <v>0</v>
      </c>
      <c r="Z2935" s="61">
        <f t="shared" si="157"/>
        <v>-2.6330849E-2</v>
      </c>
      <c r="AA2935" s="59" t="str">
        <f>HLOOKUP(F2935,'HY Financials'!$4:$4,1,0)</f>
        <v>HOBRAZ</v>
      </c>
    </row>
    <row r="2936" spans="1:27">
      <c r="A2936" s="60" t="str">
        <f>IFERROR(VLOOKUP(J2936,'TB mapping'!A:D,4,0),0)</f>
        <v>Ignore</v>
      </c>
      <c r="B2936" s="60" t="str">
        <f>IFERROR(VLOOKUP(J2936,'TB mapping'!A:C,3,0),0)</f>
        <v>Ignore</v>
      </c>
      <c r="C2936" s="60" t="str">
        <f t="shared" si="155"/>
        <v>HOBRAZIgnore</v>
      </c>
      <c r="D2936" s="60" t="str">
        <f t="shared" si="156"/>
        <v>HOBRAZIgnore</v>
      </c>
      <c r="E2936" s="54" t="s">
        <v>790</v>
      </c>
      <c r="F2936" s="54" t="s">
        <v>15</v>
      </c>
      <c r="G2936" s="54" t="s">
        <v>252</v>
      </c>
      <c r="H2936" s="55">
        <v>212000</v>
      </c>
      <c r="I2936" s="54" t="s">
        <v>809</v>
      </c>
      <c r="J2936" s="55">
        <v>212271</v>
      </c>
      <c r="K2936" s="55">
        <v>0</v>
      </c>
      <c r="L2936" s="54" t="s">
        <v>817</v>
      </c>
      <c r="M2936" s="54" t="s">
        <v>793</v>
      </c>
      <c r="N2936" s="55">
        <v>0</v>
      </c>
      <c r="O2936" s="55">
        <v>3684.1</v>
      </c>
      <c r="P2936" s="55">
        <v>0</v>
      </c>
      <c r="Q2936" s="55">
        <v>15849.84</v>
      </c>
      <c r="R2936" s="55">
        <v>0</v>
      </c>
      <c r="S2936" s="55">
        <v>19533.939999999999</v>
      </c>
      <c r="T2936" s="55">
        <v>0</v>
      </c>
      <c r="U2936" s="55">
        <v>3684.1</v>
      </c>
      <c r="V2936" s="55">
        <v>0</v>
      </c>
      <c r="W2936" s="55">
        <v>15849.84</v>
      </c>
      <c r="X2936" s="55">
        <v>0</v>
      </c>
      <c r="Y2936" s="55">
        <v>19533.939999999999</v>
      </c>
      <c r="Z2936" s="61">
        <f t="shared" si="157"/>
        <v>1.584984E-3</v>
      </c>
      <c r="AA2936" s="59" t="str">
        <f>HLOOKUP(F2936,'HY Financials'!$4:$4,1,0)</f>
        <v>HOBRAZ</v>
      </c>
    </row>
    <row r="2937" spans="1:27">
      <c r="A2937" s="60" t="str">
        <f>IFERROR(VLOOKUP(J2937,'TB mapping'!A:D,4,0),0)</f>
        <v>Ignore</v>
      </c>
      <c r="B2937" s="60" t="str">
        <f>IFERROR(VLOOKUP(J2937,'TB mapping'!A:C,3,0),0)</f>
        <v>Ignore</v>
      </c>
      <c r="C2937" s="60" t="str">
        <f t="shared" si="155"/>
        <v>HOBRAZIgnore</v>
      </c>
      <c r="D2937" s="60" t="str">
        <f t="shared" si="156"/>
        <v>HOBRAZIgnore</v>
      </c>
      <c r="E2937" s="54" t="s">
        <v>790</v>
      </c>
      <c r="F2937" s="54" t="s">
        <v>15</v>
      </c>
      <c r="G2937" s="54" t="s">
        <v>252</v>
      </c>
      <c r="H2937" s="55">
        <v>212000</v>
      </c>
      <c r="I2937" s="54" t="s">
        <v>809</v>
      </c>
      <c r="J2937" s="55">
        <v>212272</v>
      </c>
      <c r="K2937" s="55">
        <v>0</v>
      </c>
      <c r="L2937" s="54" t="s">
        <v>818</v>
      </c>
      <c r="M2937" s="54" t="s">
        <v>793</v>
      </c>
      <c r="N2937" s="55">
        <v>0</v>
      </c>
      <c r="O2937" s="55">
        <v>3684.1</v>
      </c>
      <c r="P2937" s="55">
        <v>0</v>
      </c>
      <c r="Q2937" s="55">
        <v>15849.84</v>
      </c>
      <c r="R2937" s="55">
        <v>0</v>
      </c>
      <c r="S2937" s="55">
        <v>19533.939999999999</v>
      </c>
      <c r="T2937" s="55">
        <v>0</v>
      </c>
      <c r="U2937" s="55">
        <v>3684.1</v>
      </c>
      <c r="V2937" s="55">
        <v>0</v>
      </c>
      <c r="W2937" s="55">
        <v>15849.84</v>
      </c>
      <c r="X2937" s="55">
        <v>0</v>
      </c>
      <c r="Y2937" s="55">
        <v>19533.939999999999</v>
      </c>
      <c r="Z2937" s="61">
        <f t="shared" si="157"/>
        <v>1.584984E-3</v>
      </c>
      <c r="AA2937" s="59" t="str">
        <f>HLOOKUP(F2937,'HY Financials'!$4:$4,1,0)</f>
        <v>HOBRAZ</v>
      </c>
    </row>
    <row r="2938" spans="1:27">
      <c r="A2938" s="60" t="str">
        <f>IFERROR(VLOOKUP(J2938,'TB mapping'!A:D,4,0),0)</f>
        <v>Ignore</v>
      </c>
      <c r="B2938" s="60" t="str">
        <f>IFERROR(VLOOKUP(J2938,'TB mapping'!A:C,3,0),0)</f>
        <v>Ignore</v>
      </c>
      <c r="C2938" s="60" t="str">
        <f t="shared" si="155"/>
        <v>HOBRAZIgnore</v>
      </c>
      <c r="D2938" s="60" t="str">
        <f t="shared" si="156"/>
        <v>HOBRAZIgnore</v>
      </c>
      <c r="E2938" s="54" t="s">
        <v>790</v>
      </c>
      <c r="F2938" s="54" t="s">
        <v>15</v>
      </c>
      <c r="G2938" s="54" t="s">
        <v>252</v>
      </c>
      <c r="H2938" s="55">
        <v>213000</v>
      </c>
      <c r="I2938" s="54" t="s">
        <v>819</v>
      </c>
      <c r="J2938" s="55">
        <v>213105</v>
      </c>
      <c r="K2938" s="55">
        <v>0</v>
      </c>
      <c r="L2938" s="54" t="s">
        <v>902</v>
      </c>
      <c r="M2938" s="54" t="s">
        <v>793</v>
      </c>
      <c r="N2938" s="55">
        <v>0</v>
      </c>
      <c r="O2938" s="55">
        <v>2003.89</v>
      </c>
      <c r="P2938" s="55">
        <v>0</v>
      </c>
      <c r="Q2938" s="55">
        <v>0</v>
      </c>
      <c r="R2938" s="55">
        <v>0</v>
      </c>
      <c r="S2938" s="55">
        <v>2003.89</v>
      </c>
      <c r="T2938" s="55">
        <v>0</v>
      </c>
      <c r="U2938" s="55">
        <v>2003.89</v>
      </c>
      <c r="V2938" s="55">
        <v>0</v>
      </c>
      <c r="W2938" s="55">
        <v>0</v>
      </c>
      <c r="X2938" s="55">
        <v>0</v>
      </c>
      <c r="Y2938" s="55">
        <v>2003.89</v>
      </c>
      <c r="Z2938" s="61">
        <f t="shared" si="157"/>
        <v>0</v>
      </c>
      <c r="AA2938" s="59" t="str">
        <f>HLOOKUP(F2938,'HY Financials'!$4:$4,1,0)</f>
        <v>HOBRAZ</v>
      </c>
    </row>
    <row r="2939" spans="1:27">
      <c r="A2939" s="60" t="str">
        <f>IFERROR(VLOOKUP(J2939,'TB mapping'!A:D,4,0),0)</f>
        <v>Ignore</v>
      </c>
      <c r="B2939" s="60" t="str">
        <f>IFERROR(VLOOKUP(J2939,'TB mapping'!A:C,3,0),0)</f>
        <v>Ignore</v>
      </c>
      <c r="C2939" s="60" t="str">
        <f t="shared" si="155"/>
        <v>HOBRAZIgnore</v>
      </c>
      <c r="D2939" s="60" t="str">
        <f t="shared" si="156"/>
        <v>HOBRAZIgnore</v>
      </c>
      <c r="E2939" s="54" t="s">
        <v>790</v>
      </c>
      <c r="F2939" s="54" t="s">
        <v>15</v>
      </c>
      <c r="G2939" s="54" t="s">
        <v>252</v>
      </c>
      <c r="H2939" s="55">
        <v>213000</v>
      </c>
      <c r="I2939" s="54" t="s">
        <v>819</v>
      </c>
      <c r="J2939" s="55">
        <v>213141</v>
      </c>
      <c r="K2939" s="55">
        <v>0</v>
      </c>
      <c r="L2939" s="54" t="s">
        <v>903</v>
      </c>
      <c r="M2939" s="54" t="s">
        <v>793</v>
      </c>
      <c r="N2939" s="55">
        <v>0</v>
      </c>
      <c r="O2939" s="55">
        <v>147.9</v>
      </c>
      <c r="P2939" s="55">
        <v>0</v>
      </c>
      <c r="Q2939" s="55">
        <v>0</v>
      </c>
      <c r="R2939" s="55">
        <v>0</v>
      </c>
      <c r="S2939" s="55">
        <v>147.9</v>
      </c>
      <c r="T2939" s="55">
        <v>0</v>
      </c>
      <c r="U2939" s="55">
        <v>147.9</v>
      </c>
      <c r="V2939" s="55">
        <v>0</v>
      </c>
      <c r="W2939" s="55">
        <v>0</v>
      </c>
      <c r="X2939" s="55">
        <v>0</v>
      </c>
      <c r="Y2939" s="55">
        <v>147.9</v>
      </c>
      <c r="Z2939" s="61">
        <f t="shared" si="157"/>
        <v>0</v>
      </c>
      <c r="AA2939" s="59" t="str">
        <f>HLOOKUP(F2939,'HY Financials'!$4:$4,1,0)</f>
        <v>HOBRAZ</v>
      </c>
    </row>
    <row r="2940" spans="1:27">
      <c r="A2940" s="60" t="str">
        <f>IFERROR(VLOOKUP(J2940,'TB mapping'!A:D,4,0),0)</f>
        <v>Ignore</v>
      </c>
      <c r="B2940" s="60" t="str">
        <f>IFERROR(VLOOKUP(J2940,'TB mapping'!A:C,3,0),0)</f>
        <v>Ignore</v>
      </c>
      <c r="C2940" s="60" t="str">
        <f t="shared" si="155"/>
        <v>HOBRAZIgnore</v>
      </c>
      <c r="D2940" s="60" t="str">
        <f t="shared" si="156"/>
        <v>HOBRAZIgnore</v>
      </c>
      <c r="E2940" s="54" t="s">
        <v>790</v>
      </c>
      <c r="F2940" s="54" t="s">
        <v>15</v>
      </c>
      <c r="G2940" s="54" t="s">
        <v>252</v>
      </c>
      <c r="H2940" s="55">
        <v>213000</v>
      </c>
      <c r="I2940" s="54" t="s">
        <v>819</v>
      </c>
      <c r="J2940" s="55">
        <v>213143</v>
      </c>
      <c r="K2940" s="55">
        <v>0</v>
      </c>
      <c r="L2940" s="54" t="s">
        <v>820</v>
      </c>
      <c r="M2940" s="54" t="s">
        <v>793</v>
      </c>
      <c r="N2940" s="55">
        <v>0</v>
      </c>
      <c r="O2940" s="55">
        <v>20000</v>
      </c>
      <c r="P2940" s="55">
        <v>-21413.82</v>
      </c>
      <c r="Q2940" s="55">
        <v>0</v>
      </c>
      <c r="R2940" s="55">
        <v>-1413.82</v>
      </c>
      <c r="S2940" s="55">
        <v>0</v>
      </c>
      <c r="T2940" s="55">
        <v>0</v>
      </c>
      <c r="U2940" s="55">
        <v>20000</v>
      </c>
      <c r="V2940" s="55">
        <v>-21413.82</v>
      </c>
      <c r="W2940" s="55">
        <v>0</v>
      </c>
      <c r="X2940" s="55">
        <v>-1413.82</v>
      </c>
      <c r="Y2940" s="55">
        <v>0</v>
      </c>
      <c r="Z2940" s="61">
        <f t="shared" si="157"/>
        <v>-2.1413819999999998E-3</v>
      </c>
      <c r="AA2940" s="59" t="str">
        <f>HLOOKUP(F2940,'HY Financials'!$4:$4,1,0)</f>
        <v>HOBRAZ</v>
      </c>
    </row>
    <row r="2941" spans="1:27">
      <c r="A2941" s="60">
        <f>IFERROR(VLOOKUP(J2941,'TB mapping'!A:D,4,0),0)</f>
        <v>0</v>
      </c>
      <c r="B2941" s="60">
        <f>IFERROR(VLOOKUP(J2941,'TB mapping'!A:C,3,0),0)</f>
        <v>0</v>
      </c>
      <c r="C2941" s="60" t="str">
        <f t="shared" si="155"/>
        <v>HOBRAZ0</v>
      </c>
      <c r="D2941" s="60" t="str">
        <f t="shared" si="156"/>
        <v>HOBRAZ0</v>
      </c>
      <c r="E2941" s="54" t="s">
        <v>790</v>
      </c>
      <c r="F2941" s="54" t="s">
        <v>15</v>
      </c>
      <c r="G2941" s="54" t="s">
        <v>252</v>
      </c>
      <c r="H2941" s="55">
        <v>213000</v>
      </c>
      <c r="I2941" s="54" t="s">
        <v>819</v>
      </c>
      <c r="J2941" s="55">
        <v>213173</v>
      </c>
      <c r="K2941" s="55">
        <v>0</v>
      </c>
      <c r="L2941" s="54" t="s">
        <v>2072</v>
      </c>
      <c r="M2941" s="54" t="s">
        <v>793</v>
      </c>
      <c r="N2941" s="55">
        <v>0</v>
      </c>
      <c r="O2941" s="55">
        <v>3600</v>
      </c>
      <c r="P2941" s="55">
        <v>-3854.49</v>
      </c>
      <c r="Q2941" s="55">
        <v>0</v>
      </c>
      <c r="R2941" s="55">
        <v>-254.49</v>
      </c>
      <c r="S2941" s="55">
        <v>0</v>
      </c>
      <c r="T2941" s="55">
        <v>0</v>
      </c>
      <c r="U2941" s="55">
        <v>3600</v>
      </c>
      <c r="V2941" s="55">
        <v>-3854.49</v>
      </c>
      <c r="W2941" s="55">
        <v>0</v>
      </c>
      <c r="X2941" s="55">
        <v>-254.49</v>
      </c>
      <c r="Y2941" s="55">
        <v>0</v>
      </c>
      <c r="Z2941" s="61">
        <f t="shared" si="157"/>
        <v>-3.85449E-4</v>
      </c>
      <c r="AA2941" s="59" t="str">
        <f>HLOOKUP(F2941,'HY Financials'!$4:$4,1,0)</f>
        <v>HOBRAZ</v>
      </c>
    </row>
    <row r="2942" spans="1:27">
      <c r="A2942" s="60" t="str">
        <f>IFERROR(VLOOKUP(J2942,'TB mapping'!A:D,4,0),0)</f>
        <v>Ignore</v>
      </c>
      <c r="B2942" s="60" t="str">
        <f>IFERROR(VLOOKUP(J2942,'TB mapping'!A:C,3,0),0)</f>
        <v>Ignore</v>
      </c>
      <c r="C2942" s="60" t="str">
        <f t="shared" si="155"/>
        <v>HOBRAZIgnore</v>
      </c>
      <c r="D2942" s="60" t="str">
        <f t="shared" si="156"/>
        <v>HOBRAZIgnore</v>
      </c>
      <c r="E2942" s="54" t="s">
        <v>790</v>
      </c>
      <c r="F2942" s="54" t="s">
        <v>15</v>
      </c>
      <c r="G2942" s="54" t="s">
        <v>252</v>
      </c>
      <c r="H2942" s="55">
        <v>213000</v>
      </c>
      <c r="I2942" s="54" t="s">
        <v>819</v>
      </c>
      <c r="J2942" s="55">
        <v>213500</v>
      </c>
      <c r="K2942" s="55">
        <v>0</v>
      </c>
      <c r="L2942" s="54" t="s">
        <v>821</v>
      </c>
      <c r="M2942" s="54" t="s">
        <v>793</v>
      </c>
      <c r="N2942" s="55">
        <v>0</v>
      </c>
      <c r="O2942" s="55">
        <v>40935.599999999999</v>
      </c>
      <c r="P2942" s="55">
        <v>0</v>
      </c>
      <c r="Q2942" s="55">
        <v>176109.06</v>
      </c>
      <c r="R2942" s="55">
        <v>0</v>
      </c>
      <c r="S2942" s="55">
        <v>217044.66</v>
      </c>
      <c r="T2942" s="55">
        <v>0</v>
      </c>
      <c r="U2942" s="55">
        <v>40935.599999999999</v>
      </c>
      <c r="V2942" s="55">
        <v>0</v>
      </c>
      <c r="W2942" s="55">
        <v>176109.06</v>
      </c>
      <c r="X2942" s="55">
        <v>0</v>
      </c>
      <c r="Y2942" s="55">
        <v>217044.66</v>
      </c>
      <c r="Z2942" s="61">
        <f t="shared" si="157"/>
        <v>1.7610905999999999E-2</v>
      </c>
      <c r="AA2942" s="59" t="str">
        <f>HLOOKUP(F2942,'HY Financials'!$4:$4,1,0)</f>
        <v>HOBRAZ</v>
      </c>
    </row>
    <row r="2943" spans="1:27">
      <c r="A2943" s="60" t="str">
        <f>IFERROR(VLOOKUP(J2943,'TB mapping'!A:D,4,0),0)</f>
        <v>Ignore</v>
      </c>
      <c r="B2943" s="60" t="str">
        <f>IFERROR(VLOOKUP(J2943,'TB mapping'!A:C,3,0),0)</f>
        <v>Ignore</v>
      </c>
      <c r="C2943" s="60" t="str">
        <f t="shared" si="155"/>
        <v>HOBRAZIgnore</v>
      </c>
      <c r="D2943" s="60" t="str">
        <f t="shared" si="156"/>
        <v>HOBRAZIgnore</v>
      </c>
      <c r="E2943" s="54" t="s">
        <v>790</v>
      </c>
      <c r="F2943" s="54" t="s">
        <v>15</v>
      </c>
      <c r="G2943" s="54" t="s">
        <v>252</v>
      </c>
      <c r="H2943" s="55">
        <v>213000</v>
      </c>
      <c r="I2943" s="54" t="s">
        <v>819</v>
      </c>
      <c r="J2943" s="55">
        <v>213504</v>
      </c>
      <c r="K2943" s="55">
        <v>0</v>
      </c>
      <c r="L2943" s="54" t="s">
        <v>822</v>
      </c>
      <c r="M2943" s="54" t="s">
        <v>793</v>
      </c>
      <c r="N2943" s="55">
        <v>0</v>
      </c>
      <c r="O2943" s="55">
        <v>8189.55</v>
      </c>
      <c r="P2943" s="55">
        <v>0</v>
      </c>
      <c r="Q2943" s="55">
        <v>0</v>
      </c>
      <c r="R2943" s="55">
        <v>0</v>
      </c>
      <c r="S2943" s="55">
        <v>8189.55</v>
      </c>
      <c r="T2943" s="55">
        <v>0</v>
      </c>
      <c r="U2943" s="55">
        <v>8189.55</v>
      </c>
      <c r="V2943" s="55">
        <v>0</v>
      </c>
      <c r="W2943" s="55">
        <v>0</v>
      </c>
      <c r="X2943" s="55">
        <v>0</v>
      </c>
      <c r="Y2943" s="55">
        <v>8189.55</v>
      </c>
      <c r="Z2943" s="61">
        <f t="shared" si="157"/>
        <v>0</v>
      </c>
      <c r="AA2943" s="59" t="str">
        <f>HLOOKUP(F2943,'HY Financials'!$4:$4,1,0)</f>
        <v>HOBRAZ</v>
      </c>
    </row>
    <row r="2944" spans="1:27">
      <c r="A2944" s="60" t="str">
        <f>IFERROR(VLOOKUP(J2944,'TB mapping'!A:D,4,0),0)</f>
        <v>Ignore</v>
      </c>
      <c r="B2944" s="60" t="str">
        <f>IFERROR(VLOOKUP(J2944,'TB mapping'!A:C,3,0),0)</f>
        <v>Ignore</v>
      </c>
      <c r="C2944" s="60" t="str">
        <f t="shared" si="155"/>
        <v>HOBRAZIgnore</v>
      </c>
      <c r="D2944" s="60" t="str">
        <f t="shared" si="156"/>
        <v>HOBRAZIgnore</v>
      </c>
      <c r="E2944" s="54" t="s">
        <v>790</v>
      </c>
      <c r="F2944" s="54" t="s">
        <v>15</v>
      </c>
      <c r="G2944" s="54" t="s">
        <v>252</v>
      </c>
      <c r="H2944" s="55">
        <v>301000</v>
      </c>
      <c r="I2944" s="54" t="s">
        <v>823</v>
      </c>
      <c r="J2944" s="55">
        <v>310000</v>
      </c>
      <c r="K2944" s="55">
        <v>0</v>
      </c>
      <c r="L2944" s="54" t="s">
        <v>824</v>
      </c>
      <c r="M2944" s="54" t="s">
        <v>793</v>
      </c>
      <c r="N2944" s="55">
        <v>0</v>
      </c>
      <c r="O2944" s="55">
        <v>331183360.64999998</v>
      </c>
      <c r="P2944" s="55">
        <v>0</v>
      </c>
      <c r="Q2944" s="55">
        <v>109242174.62</v>
      </c>
      <c r="R2944" s="55">
        <v>0</v>
      </c>
      <c r="S2944" s="55">
        <v>440425535.26999998</v>
      </c>
      <c r="T2944" s="55">
        <v>0</v>
      </c>
      <c r="U2944" s="55">
        <v>331183360.64999998</v>
      </c>
      <c r="V2944" s="55">
        <v>0</v>
      </c>
      <c r="W2944" s="55">
        <v>109242174.62</v>
      </c>
      <c r="X2944" s="55">
        <v>0</v>
      </c>
      <c r="Y2944" s="55">
        <v>440425535.26999998</v>
      </c>
      <c r="Z2944" s="61">
        <f t="shared" si="157"/>
        <v>44.042553526999995</v>
      </c>
      <c r="AA2944" s="59" t="str">
        <f>HLOOKUP(F2944,'HY Financials'!$4:$4,1,0)</f>
        <v>HOBRAZ</v>
      </c>
    </row>
    <row r="2945" spans="1:27">
      <c r="A2945" s="60" t="str">
        <f>IFERROR(VLOOKUP(J2945,'TB mapping'!A:D,4,0),0)</f>
        <v>Ignore</v>
      </c>
      <c r="B2945" s="60" t="str">
        <f>IFERROR(VLOOKUP(J2945,'TB mapping'!A:C,3,0),0)</f>
        <v>Ignore</v>
      </c>
      <c r="C2945" s="60" t="str">
        <f t="shared" si="155"/>
        <v>HOBRAZIgnore</v>
      </c>
      <c r="D2945" s="60" t="str">
        <f t="shared" si="156"/>
        <v>HOBRAZIgnore</v>
      </c>
      <c r="E2945" s="54" t="s">
        <v>790</v>
      </c>
      <c r="F2945" s="54" t="s">
        <v>15</v>
      </c>
      <c r="G2945" s="54" t="s">
        <v>252</v>
      </c>
      <c r="H2945" s="55">
        <v>303000</v>
      </c>
      <c r="I2945" s="54" t="s">
        <v>825</v>
      </c>
      <c r="J2945" s="55">
        <v>303207</v>
      </c>
      <c r="K2945" s="55">
        <v>0</v>
      </c>
      <c r="L2945" s="54" t="s">
        <v>826</v>
      </c>
      <c r="M2945" s="54" t="s">
        <v>793</v>
      </c>
      <c r="N2945" s="55">
        <v>-22698869.460000001</v>
      </c>
      <c r="O2945" s="55">
        <v>0</v>
      </c>
      <c r="P2945" s="55">
        <v>-8400742.2699999996</v>
      </c>
      <c r="Q2945" s="55">
        <v>0</v>
      </c>
      <c r="R2945" s="55">
        <v>-31099611.73</v>
      </c>
      <c r="S2945" s="55">
        <v>0</v>
      </c>
      <c r="T2945" s="55">
        <v>-22698869.460000001</v>
      </c>
      <c r="U2945" s="55">
        <v>0</v>
      </c>
      <c r="V2945" s="55">
        <v>-8400742.2699999996</v>
      </c>
      <c r="W2945" s="55">
        <v>0</v>
      </c>
      <c r="X2945" s="55">
        <v>-31099611.73</v>
      </c>
      <c r="Y2945" s="55">
        <v>0</v>
      </c>
      <c r="Z2945" s="61">
        <f t="shared" si="157"/>
        <v>-0.84007422700000001</v>
      </c>
      <c r="AA2945" s="59" t="str">
        <f>HLOOKUP(F2945,'HY Financials'!$4:$4,1,0)</f>
        <v>HOBRAZ</v>
      </c>
    </row>
    <row r="2946" spans="1:27">
      <c r="A2946" s="60" t="str">
        <f>IFERROR(VLOOKUP(J2946,'TB mapping'!A:D,4,0),0)</f>
        <v>Ignore</v>
      </c>
      <c r="B2946" s="60" t="str">
        <f>IFERROR(VLOOKUP(J2946,'TB mapping'!A:C,3,0),0)</f>
        <v>Ignore</v>
      </c>
      <c r="C2946" s="60" t="str">
        <f t="shared" si="155"/>
        <v>HOBRAZIgnore</v>
      </c>
      <c r="D2946" s="60" t="str">
        <f t="shared" si="156"/>
        <v>HOBRAZIgnore</v>
      </c>
      <c r="E2946" s="54" t="s">
        <v>790</v>
      </c>
      <c r="F2946" s="54" t="s">
        <v>15</v>
      </c>
      <c r="G2946" s="54" t="s">
        <v>252</v>
      </c>
      <c r="H2946" s="55">
        <v>303000</v>
      </c>
      <c r="I2946" s="54" t="s">
        <v>825</v>
      </c>
      <c r="J2946" s="55">
        <v>303209</v>
      </c>
      <c r="K2946" s="55">
        <v>0</v>
      </c>
      <c r="L2946" s="54" t="s">
        <v>1064</v>
      </c>
      <c r="M2946" s="54" t="s">
        <v>793</v>
      </c>
      <c r="N2946" s="55">
        <v>0</v>
      </c>
      <c r="O2946" s="55">
        <v>132710.44</v>
      </c>
      <c r="P2946" s="55">
        <v>-707367.03</v>
      </c>
      <c r="Q2946" s="55">
        <v>0</v>
      </c>
      <c r="R2946" s="55">
        <v>-574656.59</v>
      </c>
      <c r="S2946" s="55">
        <v>0</v>
      </c>
      <c r="T2946" s="55">
        <v>0</v>
      </c>
      <c r="U2946" s="55">
        <v>132710.44</v>
      </c>
      <c r="V2946" s="55">
        <v>-707367.03</v>
      </c>
      <c r="W2946" s="55">
        <v>0</v>
      </c>
      <c r="X2946" s="55">
        <v>-574656.59</v>
      </c>
      <c r="Y2946" s="55">
        <v>0</v>
      </c>
      <c r="Z2946" s="61">
        <f t="shared" si="157"/>
        <v>-7.0736702999999998E-2</v>
      </c>
      <c r="AA2946" s="59" t="str">
        <f>HLOOKUP(F2946,'HY Financials'!$4:$4,1,0)</f>
        <v>HOBRAZ</v>
      </c>
    </row>
    <row r="2947" spans="1:27" ht="12.75" customHeight="1">
      <c r="A2947" s="60" t="str">
        <f>IFERROR(VLOOKUP(J2947,'TB mapping'!A:D,4,0),0)</f>
        <v>Ignore</v>
      </c>
      <c r="B2947" s="60" t="str">
        <f>IFERROR(VLOOKUP(J2947,'TB mapping'!A:C,3,0),0)</f>
        <v>Ignore</v>
      </c>
      <c r="C2947" s="60" t="str">
        <f t="shared" si="155"/>
        <v>HOBRAZIgnore</v>
      </c>
      <c r="D2947" s="60" t="str">
        <f t="shared" si="156"/>
        <v>HOBRAZIgnore</v>
      </c>
      <c r="E2947" s="54" t="s">
        <v>790</v>
      </c>
      <c r="F2947" s="54" t="s">
        <v>15</v>
      </c>
      <c r="G2947" s="54" t="s">
        <v>252</v>
      </c>
      <c r="H2947" s="55">
        <v>303000</v>
      </c>
      <c r="I2947" s="54" t="s">
        <v>825</v>
      </c>
      <c r="J2947" s="55">
        <v>303245</v>
      </c>
      <c r="K2947" s="55">
        <v>0</v>
      </c>
      <c r="L2947" s="54" t="s">
        <v>880</v>
      </c>
      <c r="M2947" s="54" t="s">
        <v>793</v>
      </c>
      <c r="N2947" s="55">
        <v>0</v>
      </c>
      <c r="O2947" s="55">
        <v>32733308.969999999</v>
      </c>
      <c r="P2947" s="55">
        <v>-34352401.57</v>
      </c>
      <c r="Q2947" s="55">
        <v>0</v>
      </c>
      <c r="R2947" s="55">
        <v>-1619092.6</v>
      </c>
      <c r="S2947" s="55">
        <v>0</v>
      </c>
      <c r="T2947" s="55">
        <v>0</v>
      </c>
      <c r="U2947" s="55">
        <v>32733308.969999999</v>
      </c>
      <c r="V2947" s="55">
        <v>-34352401.57</v>
      </c>
      <c r="W2947" s="55">
        <v>0</v>
      </c>
      <c r="X2947" s="55">
        <v>-1619092.6</v>
      </c>
      <c r="Y2947" s="55">
        <v>0</v>
      </c>
      <c r="Z2947" s="61">
        <f t="shared" si="157"/>
        <v>-3.435240157</v>
      </c>
      <c r="AA2947" s="59" t="str">
        <f>HLOOKUP(F2947,'HY Financials'!$4:$4,1,0)</f>
        <v>HOBRAZ</v>
      </c>
    </row>
    <row r="2948" spans="1:27" ht="12.75" customHeight="1">
      <c r="A2948" s="60" t="str">
        <f>IFERROR(VLOOKUP(J2948,'TB mapping'!A:D,4,0),0)</f>
        <v>Ignore</v>
      </c>
      <c r="B2948" s="60" t="str">
        <f>IFERROR(VLOOKUP(J2948,'TB mapping'!A:C,3,0),0)</f>
        <v>Ignore</v>
      </c>
      <c r="C2948" s="60" t="str">
        <f t="shared" ref="C2948:C3011" si="159">F2948&amp;A2948</f>
        <v>HOBRAZIgnore</v>
      </c>
      <c r="D2948" s="60" t="str">
        <f t="shared" ref="D2948:D3011" si="160">F2948&amp;B2948</f>
        <v>HOBRAZIgnore</v>
      </c>
      <c r="E2948" s="54" t="s">
        <v>790</v>
      </c>
      <c r="F2948" s="54" t="s">
        <v>15</v>
      </c>
      <c r="G2948" s="54" t="s">
        <v>252</v>
      </c>
      <c r="H2948" s="55">
        <v>303000</v>
      </c>
      <c r="I2948" s="54" t="s">
        <v>825</v>
      </c>
      <c r="J2948" s="55">
        <v>303246</v>
      </c>
      <c r="K2948" s="55">
        <v>0</v>
      </c>
      <c r="L2948" s="54" t="s">
        <v>1065</v>
      </c>
      <c r="M2948" s="54" t="s">
        <v>793</v>
      </c>
      <c r="N2948" s="55">
        <v>0</v>
      </c>
      <c r="O2948" s="55">
        <v>594485.1</v>
      </c>
      <c r="P2948" s="55">
        <v>-277726.12</v>
      </c>
      <c r="Q2948" s="55">
        <v>0</v>
      </c>
      <c r="R2948" s="55">
        <v>0</v>
      </c>
      <c r="S2948" s="55">
        <v>316758.98</v>
      </c>
      <c r="T2948" s="55">
        <v>0</v>
      </c>
      <c r="U2948" s="55">
        <v>594485.1</v>
      </c>
      <c r="V2948" s="55">
        <v>-277726.12</v>
      </c>
      <c r="W2948" s="55">
        <v>0</v>
      </c>
      <c r="X2948" s="55">
        <v>0</v>
      </c>
      <c r="Y2948" s="55">
        <v>316758.98</v>
      </c>
      <c r="Z2948" s="61">
        <f t="shared" ref="Z2948:Z3011" si="161">IF(I2948="Issue Capital",(X2948+Y2948)/10000000,(V2948+W2948)/10000000)</f>
        <v>-2.7772611999999999E-2</v>
      </c>
      <c r="AA2948" s="59" t="str">
        <f>HLOOKUP(F2948,'HY Financials'!$4:$4,1,0)</f>
        <v>HOBRAZ</v>
      </c>
    </row>
    <row r="2949" spans="1:27" ht="12.75" customHeight="1">
      <c r="A2949" s="60" t="str">
        <f>IFERROR(VLOOKUP(J2949,'TB mapping'!A:D,4,0),0)</f>
        <v>Ignore</v>
      </c>
      <c r="B2949" s="60" t="str">
        <f>IFERROR(VLOOKUP(J2949,'TB mapping'!A:C,3,0),0)</f>
        <v>Ignore</v>
      </c>
      <c r="C2949" s="60" t="str">
        <f t="shared" si="159"/>
        <v>HOBRAZIgnore</v>
      </c>
      <c r="D2949" s="60" t="str">
        <f t="shared" si="160"/>
        <v>HOBRAZIgnore</v>
      </c>
      <c r="E2949" s="54" t="s">
        <v>790</v>
      </c>
      <c r="F2949" s="54" t="s">
        <v>15</v>
      </c>
      <c r="G2949" s="54" t="s">
        <v>252</v>
      </c>
      <c r="H2949" s="55">
        <v>303000</v>
      </c>
      <c r="I2949" s="54" t="s">
        <v>825</v>
      </c>
      <c r="J2949" s="55">
        <v>390000</v>
      </c>
      <c r="K2949" s="55">
        <v>0</v>
      </c>
      <c r="L2949" s="54" t="s">
        <v>827</v>
      </c>
      <c r="M2949" s="54" t="s">
        <v>793</v>
      </c>
      <c r="N2949" s="55">
        <v>-201419598.03</v>
      </c>
      <c r="O2949" s="55">
        <v>0</v>
      </c>
      <c r="P2949" s="55">
        <v>0</v>
      </c>
      <c r="Q2949" s="55">
        <v>0</v>
      </c>
      <c r="R2949" s="55">
        <v>-201419598.03</v>
      </c>
      <c r="S2949" s="55">
        <v>0</v>
      </c>
      <c r="T2949" s="55">
        <v>-201419598.03</v>
      </c>
      <c r="U2949" s="55">
        <v>0</v>
      </c>
      <c r="V2949" s="55">
        <v>0</v>
      </c>
      <c r="W2949" s="55">
        <v>0</v>
      </c>
      <c r="X2949" s="55">
        <v>-201419598.03</v>
      </c>
      <c r="Y2949" s="55">
        <v>0</v>
      </c>
      <c r="Z2949" s="61">
        <f t="shared" si="161"/>
        <v>0</v>
      </c>
      <c r="AA2949" s="59" t="str">
        <f>HLOOKUP(F2949,'HY Financials'!$4:$4,1,0)</f>
        <v>HOBRAZ</v>
      </c>
    </row>
    <row r="2950" spans="1:27" ht="12.75" customHeight="1">
      <c r="A2950" s="60" t="str">
        <f>IFERROR(VLOOKUP(J2950,'TB mapping'!A:D,4,0),0)</f>
        <v>Ignore</v>
      </c>
      <c r="B2950" s="60" t="str">
        <f>IFERROR(VLOOKUP(J2950,'TB mapping'!A:C,3,0),0)</f>
        <v>Ignore</v>
      </c>
      <c r="C2950" s="60" t="str">
        <f t="shared" si="159"/>
        <v>HOBRAZIgnore</v>
      </c>
      <c r="D2950" s="60" t="str">
        <f t="shared" si="160"/>
        <v>HOBRAZIgnore</v>
      </c>
      <c r="E2950" s="54" t="s">
        <v>790</v>
      </c>
      <c r="F2950" s="54" t="s">
        <v>15</v>
      </c>
      <c r="G2950" s="54" t="s">
        <v>252</v>
      </c>
      <c r="H2950" s="55">
        <v>303000</v>
      </c>
      <c r="I2950" s="54" t="s">
        <v>825</v>
      </c>
      <c r="J2950" s="55">
        <v>390405</v>
      </c>
      <c r="K2950" s="55">
        <v>0</v>
      </c>
      <c r="L2950" s="54" t="s">
        <v>828</v>
      </c>
      <c r="M2950" s="54" t="s">
        <v>793</v>
      </c>
      <c r="N2950" s="55">
        <v>-23694948.289999999</v>
      </c>
      <c r="O2950" s="55">
        <v>0</v>
      </c>
      <c r="P2950" s="55">
        <v>0</v>
      </c>
      <c r="Q2950" s="55">
        <v>0</v>
      </c>
      <c r="R2950" s="55">
        <v>-23694948.289999999</v>
      </c>
      <c r="S2950" s="55">
        <v>0</v>
      </c>
      <c r="T2950" s="55">
        <v>-23694948.289999999</v>
      </c>
      <c r="U2950" s="55">
        <v>0</v>
      </c>
      <c r="V2950" s="55">
        <v>0</v>
      </c>
      <c r="W2950" s="55">
        <v>0</v>
      </c>
      <c r="X2950" s="55">
        <v>-23694948.289999999</v>
      </c>
      <c r="Y2950" s="55">
        <v>0</v>
      </c>
      <c r="Z2950" s="61">
        <f t="shared" si="161"/>
        <v>0</v>
      </c>
      <c r="AA2950" s="59" t="str">
        <f>HLOOKUP(F2950,'HY Financials'!$4:$4,1,0)</f>
        <v>HOBRAZ</v>
      </c>
    </row>
    <row r="2951" spans="1:27" ht="12.75" customHeight="1">
      <c r="A2951" s="60" t="str">
        <f>IFERROR(VLOOKUP(J2951,'TB mapping'!A:D,4,0),0)</f>
        <v>Ignore</v>
      </c>
      <c r="B2951" s="60" t="str">
        <f>IFERROR(VLOOKUP(J2951,'TB mapping'!A:C,3,0),0)</f>
        <v>Ignore</v>
      </c>
      <c r="C2951" s="60" t="str">
        <f t="shared" si="159"/>
        <v>HOBRAZIgnore</v>
      </c>
      <c r="D2951" s="60" t="str">
        <f t="shared" si="160"/>
        <v>HOBRAZIgnore</v>
      </c>
      <c r="E2951" s="54" t="s">
        <v>790</v>
      </c>
      <c r="F2951" s="54" t="s">
        <v>15</v>
      </c>
      <c r="G2951" s="54" t="s">
        <v>252</v>
      </c>
      <c r="H2951" s="55">
        <v>303000</v>
      </c>
      <c r="I2951" s="54" t="s">
        <v>825</v>
      </c>
      <c r="J2951" s="55">
        <v>390406</v>
      </c>
      <c r="K2951" s="55">
        <v>0</v>
      </c>
      <c r="L2951" s="54" t="s">
        <v>1148</v>
      </c>
      <c r="M2951" s="54" t="s">
        <v>793</v>
      </c>
      <c r="N2951" s="55">
        <v>-272.32</v>
      </c>
      <c r="O2951" s="55">
        <v>0</v>
      </c>
      <c r="P2951" s="55">
        <v>0</v>
      </c>
      <c r="Q2951" s="55">
        <v>0</v>
      </c>
      <c r="R2951" s="55">
        <v>-272.32</v>
      </c>
      <c r="S2951" s="55">
        <v>0</v>
      </c>
      <c r="T2951" s="55">
        <v>-272.32</v>
      </c>
      <c r="U2951" s="55">
        <v>0</v>
      </c>
      <c r="V2951" s="55">
        <v>0</v>
      </c>
      <c r="W2951" s="55">
        <v>0</v>
      </c>
      <c r="X2951" s="55">
        <v>-272.32</v>
      </c>
      <c r="Y2951" s="55">
        <v>0</v>
      </c>
      <c r="Z2951" s="61">
        <f t="shared" si="161"/>
        <v>0</v>
      </c>
      <c r="AA2951" s="59" t="str">
        <f>HLOOKUP(F2951,'HY Financials'!$4:$4,1,0)</f>
        <v>HOBRAZ</v>
      </c>
    </row>
    <row r="2952" spans="1:27" ht="12.75" customHeight="1">
      <c r="A2952" s="60" t="str">
        <f>IFERROR(VLOOKUP(J2952,'TB mapping'!A:D,4,0),0)</f>
        <v>Ignore</v>
      </c>
      <c r="B2952" s="60" t="str">
        <f>IFERROR(VLOOKUP(J2952,'TB mapping'!A:C,3,0),0)</f>
        <v>Ignore</v>
      </c>
      <c r="C2952" s="60" t="str">
        <f t="shared" si="159"/>
        <v>HOBRAZIgnore</v>
      </c>
      <c r="D2952" s="60" t="str">
        <f t="shared" si="160"/>
        <v>HOBRAZIgnore</v>
      </c>
      <c r="E2952" s="54" t="s">
        <v>790</v>
      </c>
      <c r="F2952" s="54" t="s">
        <v>15</v>
      </c>
      <c r="G2952" s="54" t="s">
        <v>252</v>
      </c>
      <c r="H2952" s="55">
        <v>303000</v>
      </c>
      <c r="I2952" s="54" t="s">
        <v>825</v>
      </c>
      <c r="J2952" s="55">
        <v>390407</v>
      </c>
      <c r="K2952" s="55">
        <v>0</v>
      </c>
      <c r="L2952" s="54" t="s">
        <v>829</v>
      </c>
      <c r="M2952" s="54" t="s">
        <v>793</v>
      </c>
      <c r="N2952" s="55">
        <v>0</v>
      </c>
      <c r="O2952" s="55">
        <v>134959298.75999999</v>
      </c>
      <c r="P2952" s="55">
        <v>0</v>
      </c>
      <c r="Q2952" s="55">
        <v>0</v>
      </c>
      <c r="R2952" s="55">
        <v>0</v>
      </c>
      <c r="S2952" s="55">
        <v>134959298.75999999</v>
      </c>
      <c r="T2952" s="55">
        <v>0</v>
      </c>
      <c r="U2952" s="55">
        <v>134959298.75999999</v>
      </c>
      <c r="V2952" s="55">
        <v>0</v>
      </c>
      <c r="W2952" s="55">
        <v>0</v>
      </c>
      <c r="X2952" s="55">
        <v>0</v>
      </c>
      <c r="Y2952" s="55">
        <v>134959298.75999999</v>
      </c>
      <c r="Z2952" s="61">
        <f t="shared" si="161"/>
        <v>0</v>
      </c>
      <c r="AA2952" s="59" t="str">
        <f>HLOOKUP(F2952,'HY Financials'!$4:$4,1,0)</f>
        <v>HOBRAZ</v>
      </c>
    </row>
    <row r="2953" spans="1:27" ht="12.75" customHeight="1">
      <c r="A2953" s="60" t="str">
        <f>IFERROR(VLOOKUP(J2953,'TB mapping'!A:D,4,0),0)</f>
        <v>Ignore</v>
      </c>
      <c r="B2953" s="60" t="str">
        <f>IFERROR(VLOOKUP(J2953,'TB mapping'!A:C,3,0),0)</f>
        <v>Ignore</v>
      </c>
      <c r="C2953" s="60" t="str">
        <f t="shared" si="159"/>
        <v>HOBRAZIgnore</v>
      </c>
      <c r="D2953" s="60" t="str">
        <f t="shared" si="160"/>
        <v>HOBRAZIgnore</v>
      </c>
      <c r="E2953" s="54" t="s">
        <v>790</v>
      </c>
      <c r="F2953" s="54" t="s">
        <v>15</v>
      </c>
      <c r="G2953" s="54" t="s">
        <v>252</v>
      </c>
      <c r="H2953" s="55">
        <v>303000</v>
      </c>
      <c r="I2953" s="54" t="s">
        <v>825</v>
      </c>
      <c r="J2953" s="55">
        <v>390409</v>
      </c>
      <c r="K2953" s="55">
        <v>0</v>
      </c>
      <c r="L2953" s="54" t="s">
        <v>830</v>
      </c>
      <c r="M2953" s="54" t="s">
        <v>793</v>
      </c>
      <c r="N2953" s="55">
        <v>0</v>
      </c>
      <c r="O2953" s="55">
        <v>96822976.040000007</v>
      </c>
      <c r="P2953" s="55">
        <v>0</v>
      </c>
      <c r="Q2953" s="55">
        <v>0</v>
      </c>
      <c r="R2953" s="55">
        <v>0</v>
      </c>
      <c r="S2953" s="55">
        <v>96822976.040000007</v>
      </c>
      <c r="T2953" s="55">
        <v>0</v>
      </c>
      <c r="U2953" s="55">
        <v>96822976.040000007</v>
      </c>
      <c r="V2953" s="55">
        <v>0</v>
      </c>
      <c r="W2953" s="55">
        <v>0</v>
      </c>
      <c r="X2953" s="55">
        <v>0</v>
      </c>
      <c r="Y2953" s="55">
        <v>96822976.040000007</v>
      </c>
      <c r="Z2953" s="61">
        <f t="shared" si="161"/>
        <v>0</v>
      </c>
      <c r="AA2953" s="59" t="str">
        <f>HLOOKUP(F2953,'HY Financials'!$4:$4,1,0)</f>
        <v>HOBRAZ</v>
      </c>
    </row>
    <row r="2954" spans="1:27" ht="12.75" customHeight="1">
      <c r="A2954" s="60" t="str">
        <f>IFERROR(VLOOKUP(J2954,'TB mapping'!A:D,4,0),0)</f>
        <v>Ignore</v>
      </c>
      <c r="B2954" s="60" t="str">
        <f>IFERROR(VLOOKUP(J2954,'TB mapping'!A:C,3,0),0)</f>
        <v>Ignore</v>
      </c>
      <c r="C2954" s="60" t="str">
        <f t="shared" si="159"/>
        <v>HOBRAZIgnore</v>
      </c>
      <c r="D2954" s="60" t="str">
        <f t="shared" si="160"/>
        <v>HOBRAZIgnore</v>
      </c>
      <c r="E2954" s="54" t="s">
        <v>790</v>
      </c>
      <c r="F2954" s="54" t="s">
        <v>15</v>
      </c>
      <c r="G2954" s="54" t="s">
        <v>252</v>
      </c>
      <c r="H2954" s="55">
        <v>303000</v>
      </c>
      <c r="I2954" s="54" t="s">
        <v>825</v>
      </c>
      <c r="J2954" s="55">
        <v>390445</v>
      </c>
      <c r="K2954" s="55">
        <v>0</v>
      </c>
      <c r="L2954" s="54" t="s">
        <v>881</v>
      </c>
      <c r="M2954" s="54" t="s">
        <v>793</v>
      </c>
      <c r="N2954" s="55">
        <v>-62632218.869999997</v>
      </c>
      <c r="O2954" s="55">
        <v>0</v>
      </c>
      <c r="P2954" s="55">
        <v>0</v>
      </c>
      <c r="Q2954" s="55">
        <v>0</v>
      </c>
      <c r="R2954" s="55">
        <v>-62632218.869999997</v>
      </c>
      <c r="S2954" s="55">
        <v>0</v>
      </c>
      <c r="T2954" s="55">
        <v>-62632218.869999997</v>
      </c>
      <c r="U2954" s="55">
        <v>0</v>
      </c>
      <c r="V2954" s="55">
        <v>0</v>
      </c>
      <c r="W2954" s="55">
        <v>0</v>
      </c>
      <c r="X2954" s="55">
        <v>-62632218.869999997</v>
      </c>
      <c r="Y2954" s="55">
        <v>0</v>
      </c>
      <c r="Z2954" s="61">
        <f t="shared" si="161"/>
        <v>0</v>
      </c>
      <c r="AA2954" s="59" t="str">
        <f>HLOOKUP(F2954,'HY Financials'!$4:$4,1,0)</f>
        <v>HOBRAZ</v>
      </c>
    </row>
    <row r="2955" spans="1:27" ht="12.75" customHeight="1">
      <c r="A2955" s="60" t="str">
        <f>IFERROR(VLOOKUP(J2955,'TB mapping'!A:D,4,0),0)</f>
        <v>Ignore</v>
      </c>
      <c r="B2955" s="60" t="str">
        <f>IFERROR(VLOOKUP(J2955,'TB mapping'!A:C,3,0),0)</f>
        <v>Ignore</v>
      </c>
      <c r="C2955" s="60" t="str">
        <f t="shared" si="159"/>
        <v>HOBRAZIgnore</v>
      </c>
      <c r="D2955" s="60" t="str">
        <f t="shared" si="160"/>
        <v>HOBRAZIgnore</v>
      </c>
      <c r="E2955" s="54" t="s">
        <v>790</v>
      </c>
      <c r="F2955" s="54" t="s">
        <v>15</v>
      </c>
      <c r="G2955" s="54" t="s">
        <v>252</v>
      </c>
      <c r="H2955" s="55">
        <v>303000</v>
      </c>
      <c r="I2955" s="54" t="s">
        <v>825</v>
      </c>
      <c r="J2955" s="55">
        <v>390446</v>
      </c>
      <c r="K2955" s="55">
        <v>0</v>
      </c>
      <c r="L2955" s="54" t="s">
        <v>1066</v>
      </c>
      <c r="M2955" s="54" t="s">
        <v>793</v>
      </c>
      <c r="N2955" s="55">
        <v>-1525990.04</v>
      </c>
      <c r="O2955" s="55">
        <v>0</v>
      </c>
      <c r="P2955" s="55">
        <v>0</v>
      </c>
      <c r="Q2955" s="55">
        <v>0</v>
      </c>
      <c r="R2955" s="55">
        <v>-1525990.04</v>
      </c>
      <c r="S2955" s="55">
        <v>0</v>
      </c>
      <c r="T2955" s="55">
        <v>-1525990.04</v>
      </c>
      <c r="U2955" s="55">
        <v>0</v>
      </c>
      <c r="V2955" s="55">
        <v>0</v>
      </c>
      <c r="W2955" s="55">
        <v>0</v>
      </c>
      <c r="X2955" s="55">
        <v>-1525990.04</v>
      </c>
      <c r="Y2955" s="55">
        <v>0</v>
      </c>
      <c r="Z2955" s="61">
        <f t="shared" si="161"/>
        <v>0</v>
      </c>
      <c r="AA2955" s="59" t="str">
        <f>HLOOKUP(F2955,'HY Financials'!$4:$4,1,0)</f>
        <v>HOBRAZ</v>
      </c>
    </row>
    <row r="2956" spans="1:27" ht="12.75" customHeight="1">
      <c r="A2956" s="60">
        <f>IFERROR(VLOOKUP(J2956,'TB mapping'!A:D,4,0),0)</f>
        <v>0</v>
      </c>
      <c r="B2956" s="60">
        <f>IFERROR(VLOOKUP(J2956,'TB mapping'!A:C,3,0),0)</f>
        <v>5.3</v>
      </c>
      <c r="C2956" s="60" t="str">
        <f t="shared" si="159"/>
        <v>HOBRAZ0</v>
      </c>
      <c r="D2956" s="60" t="str">
        <f t="shared" si="160"/>
        <v>HOBRAZ5.3</v>
      </c>
      <c r="E2956" s="54" t="s">
        <v>790</v>
      </c>
      <c r="F2956" s="54" t="s">
        <v>15</v>
      </c>
      <c r="G2956" s="54" t="s">
        <v>252</v>
      </c>
      <c r="H2956" s="55">
        <v>420000</v>
      </c>
      <c r="I2956" s="54" t="s">
        <v>1170</v>
      </c>
      <c r="J2956" s="55">
        <v>426100</v>
      </c>
      <c r="K2956" s="55">
        <v>0</v>
      </c>
      <c r="L2956" s="54" t="s">
        <v>1171</v>
      </c>
      <c r="M2956" s="54" t="s">
        <v>793</v>
      </c>
      <c r="N2956" s="55">
        <v>0</v>
      </c>
      <c r="O2956" s="55">
        <v>1839365.66</v>
      </c>
      <c r="P2956" s="55">
        <v>0</v>
      </c>
      <c r="Q2956" s="55">
        <v>1630036.71</v>
      </c>
      <c r="R2956" s="55">
        <v>0</v>
      </c>
      <c r="S2956" s="55">
        <v>3469402.37</v>
      </c>
      <c r="T2956" s="55">
        <v>0</v>
      </c>
      <c r="U2956" s="55">
        <v>1839365.66</v>
      </c>
      <c r="V2956" s="55">
        <v>0</v>
      </c>
      <c r="W2956" s="55">
        <v>1630036.71</v>
      </c>
      <c r="X2956" s="55">
        <v>0</v>
      </c>
      <c r="Y2956" s="55">
        <v>3469402.37</v>
      </c>
      <c r="Z2956" s="61">
        <f t="shared" si="161"/>
        <v>0.16300367099999999</v>
      </c>
      <c r="AA2956" s="59" t="str">
        <f>HLOOKUP(F2956,'HY Financials'!$4:$4,1,0)</f>
        <v>HOBRAZ</v>
      </c>
    </row>
    <row r="2957" spans="1:27" ht="12.75" customHeight="1">
      <c r="A2957" s="60">
        <f>IFERROR(VLOOKUP(J2957,'TB mapping'!A:D,4,0),0)</f>
        <v>0</v>
      </c>
      <c r="B2957" s="60">
        <f>IFERROR(VLOOKUP(J2957,'TB mapping'!A:C,3,0),0)</f>
        <v>5.3</v>
      </c>
      <c r="C2957" s="60" t="str">
        <f t="shared" si="159"/>
        <v>HOBRAZ0</v>
      </c>
      <c r="D2957" s="60" t="str">
        <f t="shared" si="160"/>
        <v>HOBRAZ5.3</v>
      </c>
      <c r="E2957" s="54" t="s">
        <v>790</v>
      </c>
      <c r="F2957" s="54" t="s">
        <v>15</v>
      </c>
      <c r="G2957" s="54" t="s">
        <v>252</v>
      </c>
      <c r="H2957" s="55">
        <v>420000</v>
      </c>
      <c r="I2957" s="54" t="s">
        <v>1170</v>
      </c>
      <c r="J2957" s="55">
        <v>444444</v>
      </c>
      <c r="K2957" s="55">
        <v>0</v>
      </c>
      <c r="L2957" s="54" t="s">
        <v>1172</v>
      </c>
      <c r="M2957" s="54" t="s">
        <v>793</v>
      </c>
      <c r="N2957" s="55">
        <v>0</v>
      </c>
      <c r="O2957" s="55">
        <v>84448.9</v>
      </c>
      <c r="P2957" s="55">
        <v>0</v>
      </c>
      <c r="Q2957" s="55">
        <v>172364.1</v>
      </c>
      <c r="R2957" s="55">
        <v>0</v>
      </c>
      <c r="S2957" s="55">
        <v>256813</v>
      </c>
      <c r="T2957" s="55">
        <v>0</v>
      </c>
      <c r="U2957" s="55">
        <v>84448.9</v>
      </c>
      <c r="V2957" s="55">
        <v>0</v>
      </c>
      <c r="W2957" s="55">
        <v>172364.1</v>
      </c>
      <c r="X2957" s="55">
        <v>0</v>
      </c>
      <c r="Y2957" s="55">
        <v>256813</v>
      </c>
      <c r="Z2957" s="61">
        <f t="shared" si="161"/>
        <v>1.7236410000000001E-2</v>
      </c>
      <c r="AA2957" s="59" t="str">
        <f>HLOOKUP(F2957,'HY Financials'!$4:$4,1,0)</f>
        <v>HOBRAZ</v>
      </c>
    </row>
    <row r="2958" spans="1:27" ht="12.75" customHeight="1">
      <c r="A2958" s="60">
        <f>IFERROR(VLOOKUP(J2958,'TB mapping'!A:D,4,0),0)</f>
        <v>0</v>
      </c>
      <c r="B2958" s="60" t="str">
        <f>IFERROR(VLOOKUP(J2958,'TB mapping'!A:C,3,0),0)</f>
        <v>ignore</v>
      </c>
      <c r="C2958" s="60" t="str">
        <f t="shared" si="159"/>
        <v>HOBRAZ0</v>
      </c>
      <c r="D2958" s="60" t="str">
        <f t="shared" si="160"/>
        <v>HOBRAZignore</v>
      </c>
      <c r="E2958" s="54" t="s">
        <v>790</v>
      </c>
      <c r="F2958" s="54" t="s">
        <v>15</v>
      </c>
      <c r="G2958" s="54" t="s">
        <v>252</v>
      </c>
      <c r="H2958" s="55">
        <v>430000</v>
      </c>
      <c r="I2958" s="54" t="s">
        <v>831</v>
      </c>
      <c r="J2958" s="55">
        <v>436100</v>
      </c>
      <c r="K2958" s="55">
        <v>0</v>
      </c>
      <c r="L2958" s="54" t="s">
        <v>1173</v>
      </c>
      <c r="M2958" s="54" t="s">
        <v>793</v>
      </c>
      <c r="N2958" s="55">
        <v>-131015324.94</v>
      </c>
      <c r="O2958" s="55">
        <v>0</v>
      </c>
      <c r="P2958" s="55">
        <v>0</v>
      </c>
      <c r="Q2958" s="55">
        <v>53309753.619999997</v>
      </c>
      <c r="R2958" s="55">
        <v>-77705571.319999993</v>
      </c>
      <c r="S2958" s="55">
        <v>0</v>
      </c>
      <c r="T2958" s="55">
        <v>-131015324.94</v>
      </c>
      <c r="U2958" s="55">
        <v>0</v>
      </c>
      <c r="V2958" s="55">
        <v>0</v>
      </c>
      <c r="W2958" s="55">
        <v>53309753.619999997</v>
      </c>
      <c r="X2958" s="55">
        <v>-77705571.319999993</v>
      </c>
      <c r="Y2958" s="55">
        <v>0</v>
      </c>
      <c r="Z2958" s="61">
        <f t="shared" si="161"/>
        <v>5.3309753619999993</v>
      </c>
      <c r="AA2958" s="59" t="str">
        <f>HLOOKUP(F2958,'HY Financials'!$4:$4,1,0)</f>
        <v>HOBRAZ</v>
      </c>
    </row>
    <row r="2959" spans="1:27" ht="12.75" customHeight="1">
      <c r="A2959" s="60">
        <f>IFERROR(VLOOKUP(J2959,'TB mapping'!A:D,4,0),0)</f>
        <v>0</v>
      </c>
      <c r="B2959" s="60" t="str">
        <f>IFERROR(VLOOKUP(J2959,'TB mapping'!A:C,3,0),0)</f>
        <v>ignore</v>
      </c>
      <c r="C2959" s="60" t="str">
        <f t="shared" si="159"/>
        <v>HOBRAZ0</v>
      </c>
      <c r="D2959" s="60" t="str">
        <f t="shared" si="160"/>
        <v>HOBRAZignore</v>
      </c>
      <c r="E2959" s="54" t="s">
        <v>790</v>
      </c>
      <c r="F2959" s="54" t="s">
        <v>15</v>
      </c>
      <c r="G2959" s="54" t="s">
        <v>252</v>
      </c>
      <c r="H2959" s="55">
        <v>440000</v>
      </c>
      <c r="I2959" s="54" t="s">
        <v>1174</v>
      </c>
      <c r="J2959" s="55">
        <v>446100</v>
      </c>
      <c r="K2959" s="55">
        <v>0</v>
      </c>
      <c r="L2959" s="54" t="s">
        <v>1175</v>
      </c>
      <c r="M2959" s="54" t="s">
        <v>793</v>
      </c>
      <c r="N2959" s="55">
        <v>0</v>
      </c>
      <c r="O2959" s="55">
        <v>69444150.849999994</v>
      </c>
      <c r="P2959" s="55">
        <v>0</v>
      </c>
      <c r="Q2959" s="55">
        <v>6813730.46</v>
      </c>
      <c r="R2959" s="55">
        <v>0</v>
      </c>
      <c r="S2959" s="55">
        <v>76257881.310000002</v>
      </c>
      <c r="T2959" s="55">
        <v>0</v>
      </c>
      <c r="U2959" s="55">
        <v>69444150.849999994</v>
      </c>
      <c r="V2959" s="55">
        <v>0</v>
      </c>
      <c r="W2959" s="55">
        <v>6813730.46</v>
      </c>
      <c r="X2959" s="55">
        <v>0</v>
      </c>
      <c r="Y2959" s="55">
        <v>76257881.310000002</v>
      </c>
      <c r="Z2959" s="61">
        <f t="shared" si="161"/>
        <v>0.68137304600000004</v>
      </c>
      <c r="AA2959" s="59" t="str">
        <f>HLOOKUP(F2959,'HY Financials'!$4:$4,1,0)</f>
        <v>HOBRAZ</v>
      </c>
    </row>
    <row r="2960" spans="1:27" ht="12.75" customHeight="1">
      <c r="A2960" s="60">
        <f>IFERROR(VLOOKUP(J2960,'TB mapping'!A:D,4,0),0)</f>
        <v>0</v>
      </c>
      <c r="B2960" s="60">
        <f>IFERROR(VLOOKUP(J2960,'TB mapping'!A:C,3,0),0)</f>
        <v>5.0999999999999996</v>
      </c>
      <c r="C2960" s="60" t="str">
        <f t="shared" si="159"/>
        <v>HOBRAZ0</v>
      </c>
      <c r="D2960" s="60" t="str">
        <f t="shared" si="160"/>
        <v>HOBRAZ5.1</v>
      </c>
      <c r="E2960" s="54" t="s">
        <v>790</v>
      </c>
      <c r="F2960" s="54" t="s">
        <v>15</v>
      </c>
      <c r="G2960" s="54" t="s">
        <v>252</v>
      </c>
      <c r="H2960" s="55">
        <v>450000</v>
      </c>
      <c r="I2960" s="54" t="s">
        <v>834</v>
      </c>
      <c r="J2960" s="55">
        <v>451100</v>
      </c>
      <c r="K2960" s="55">
        <v>0</v>
      </c>
      <c r="L2960" s="54" t="s">
        <v>998</v>
      </c>
      <c r="M2960" s="54" t="s">
        <v>793</v>
      </c>
      <c r="N2960" s="55">
        <v>0</v>
      </c>
      <c r="O2960" s="55">
        <v>2374700.02</v>
      </c>
      <c r="P2960" s="55">
        <v>0</v>
      </c>
      <c r="Q2960" s="55">
        <v>0</v>
      </c>
      <c r="R2960" s="55">
        <v>0</v>
      </c>
      <c r="S2960" s="55">
        <v>2374700.02</v>
      </c>
      <c r="T2960" s="55">
        <v>0</v>
      </c>
      <c r="U2960" s="55">
        <v>2374700.02</v>
      </c>
      <c r="V2960" s="55">
        <v>0</v>
      </c>
      <c r="W2960" s="55">
        <v>0</v>
      </c>
      <c r="X2960" s="55">
        <v>0</v>
      </c>
      <c r="Y2960" s="55">
        <v>2374700.02</v>
      </c>
      <c r="Z2960" s="61">
        <f t="shared" si="161"/>
        <v>0</v>
      </c>
      <c r="AA2960" s="59" t="str">
        <f>HLOOKUP(F2960,'HY Financials'!$4:$4,1,0)</f>
        <v>HOBRAZ</v>
      </c>
    </row>
    <row r="2961" spans="1:30" ht="12.75" customHeight="1">
      <c r="A2961" s="60">
        <f>IFERROR(VLOOKUP(J2961,'TB mapping'!A:D,4,0),0)</f>
        <v>0</v>
      </c>
      <c r="B2961" s="60">
        <f>IFERROR(VLOOKUP(J2961,'TB mapping'!A:C,3,0),0)</f>
        <v>5.2</v>
      </c>
      <c r="C2961" s="60" t="str">
        <f t="shared" si="159"/>
        <v>HOBRAZ0</v>
      </c>
      <c r="D2961" s="60" t="str">
        <f t="shared" si="160"/>
        <v>HOBRAZ5.2</v>
      </c>
      <c r="E2961" s="54" t="s">
        <v>790</v>
      </c>
      <c r="F2961" s="54" t="s">
        <v>15</v>
      </c>
      <c r="G2961" s="54" t="s">
        <v>252</v>
      </c>
      <c r="H2961" s="55">
        <v>450000</v>
      </c>
      <c r="I2961" s="54" t="s">
        <v>834</v>
      </c>
      <c r="J2961" s="55">
        <v>452229</v>
      </c>
      <c r="K2961" s="55">
        <v>0</v>
      </c>
      <c r="L2961" s="54" t="s">
        <v>837</v>
      </c>
      <c r="M2961" s="54" t="s">
        <v>793</v>
      </c>
      <c r="N2961" s="55">
        <v>0</v>
      </c>
      <c r="O2961" s="55">
        <v>1721.77</v>
      </c>
      <c r="P2961" s="55">
        <v>0</v>
      </c>
      <c r="Q2961" s="55">
        <v>2084.67</v>
      </c>
      <c r="R2961" s="55">
        <v>0</v>
      </c>
      <c r="S2961" s="55">
        <v>3806.44</v>
      </c>
      <c r="T2961" s="55">
        <v>0</v>
      </c>
      <c r="U2961" s="55">
        <v>1721.77</v>
      </c>
      <c r="V2961" s="55">
        <v>0</v>
      </c>
      <c r="W2961" s="55">
        <v>2084.67</v>
      </c>
      <c r="X2961" s="55">
        <v>0</v>
      </c>
      <c r="Y2961" s="55">
        <v>3806.44</v>
      </c>
      <c r="Z2961" s="61">
        <f t="shared" si="161"/>
        <v>2.0846699999999999E-4</v>
      </c>
      <c r="AA2961" s="59" t="str">
        <f>HLOOKUP(F2961,'HY Financials'!$4:$4,1,0)</f>
        <v>HOBRAZ</v>
      </c>
    </row>
    <row r="2962" spans="1:30" ht="12.75" customHeight="1">
      <c r="A2962" s="60">
        <f>IFERROR(VLOOKUP(J2962,'TB mapping'!A:D,4,0),0)</f>
        <v>0</v>
      </c>
      <c r="B2962" s="60">
        <f>IFERROR(VLOOKUP(J2962,'TB mapping'!A:C,3,0),0)</f>
        <v>5.2</v>
      </c>
      <c r="C2962" s="60" t="str">
        <f t="shared" si="159"/>
        <v>HOBRAZ0</v>
      </c>
      <c r="D2962" s="60" t="str">
        <f t="shared" si="160"/>
        <v>HOBRAZ5.2</v>
      </c>
      <c r="E2962" s="54" t="s">
        <v>790</v>
      </c>
      <c r="F2962" s="54" t="s">
        <v>15</v>
      </c>
      <c r="G2962" s="54" t="s">
        <v>252</v>
      </c>
      <c r="H2962" s="55">
        <v>450000</v>
      </c>
      <c r="I2962" s="54" t="s">
        <v>834</v>
      </c>
      <c r="J2962" s="55">
        <v>452230</v>
      </c>
      <c r="K2962" s="55">
        <v>0</v>
      </c>
      <c r="L2962" s="54" t="s">
        <v>838</v>
      </c>
      <c r="M2962" s="54" t="s">
        <v>793</v>
      </c>
      <c r="N2962" s="55">
        <v>0</v>
      </c>
      <c r="O2962" s="55">
        <v>125124.21</v>
      </c>
      <c r="P2962" s="55">
        <v>0</v>
      </c>
      <c r="Q2962" s="55">
        <v>74571.14</v>
      </c>
      <c r="R2962" s="55">
        <v>0</v>
      </c>
      <c r="S2962" s="55">
        <v>199695.35</v>
      </c>
      <c r="T2962" s="55">
        <v>0</v>
      </c>
      <c r="U2962" s="55">
        <v>125124.21</v>
      </c>
      <c r="V2962" s="55">
        <v>0</v>
      </c>
      <c r="W2962" s="55">
        <v>74571.14</v>
      </c>
      <c r="X2962" s="55">
        <v>0</v>
      </c>
      <c r="Y2962" s="55">
        <v>199695.35</v>
      </c>
      <c r="Z2962" s="61">
        <f t="shared" si="161"/>
        <v>7.4571139999999999E-3</v>
      </c>
      <c r="AA2962" s="59" t="str">
        <f>HLOOKUP(F2962,'HY Financials'!$4:$4,1,0)</f>
        <v>HOBRAZ</v>
      </c>
    </row>
    <row r="2963" spans="1:30" ht="12.75" customHeight="1">
      <c r="A2963" s="60">
        <f>IFERROR(VLOOKUP(J2963,'TB mapping'!A:D,4,0),0)</f>
        <v>0</v>
      </c>
      <c r="B2963" s="60">
        <f>IFERROR(VLOOKUP(J2963,'TB mapping'!A:C,3,0),0)</f>
        <v>5.2</v>
      </c>
      <c r="C2963" s="60" t="str">
        <f t="shared" si="159"/>
        <v>HOBRAZ0</v>
      </c>
      <c r="D2963" s="60" t="str">
        <f t="shared" si="160"/>
        <v>HOBRAZ5.2</v>
      </c>
      <c r="E2963" s="54" t="s">
        <v>790</v>
      </c>
      <c r="F2963" s="54" t="s">
        <v>15</v>
      </c>
      <c r="G2963" s="54" t="s">
        <v>252</v>
      </c>
      <c r="H2963" s="55">
        <v>450000</v>
      </c>
      <c r="I2963" s="54" t="s">
        <v>834</v>
      </c>
      <c r="J2963" s="55">
        <v>452247</v>
      </c>
      <c r="K2963" s="55">
        <v>0</v>
      </c>
      <c r="L2963" s="54" t="s">
        <v>1346</v>
      </c>
      <c r="M2963" s="54" t="s">
        <v>793</v>
      </c>
      <c r="N2963" s="55">
        <v>0</v>
      </c>
      <c r="O2963" s="55">
        <v>54625.31</v>
      </c>
      <c r="P2963" s="55">
        <v>0</v>
      </c>
      <c r="Q2963" s="55">
        <v>173999.39</v>
      </c>
      <c r="R2963" s="55">
        <v>0</v>
      </c>
      <c r="S2963" s="55">
        <v>228624.7</v>
      </c>
      <c r="T2963" s="55">
        <v>0</v>
      </c>
      <c r="U2963" s="55">
        <v>54625.31</v>
      </c>
      <c r="V2963" s="55">
        <v>0</v>
      </c>
      <c r="W2963" s="55">
        <v>173999.39</v>
      </c>
      <c r="X2963" s="55">
        <v>0</v>
      </c>
      <c r="Y2963" s="55">
        <v>228624.7</v>
      </c>
      <c r="Z2963" s="61">
        <f t="shared" si="161"/>
        <v>1.7399939E-2</v>
      </c>
      <c r="AA2963" s="59" t="str">
        <f>HLOOKUP(F2963,'HY Financials'!$4:$4,1,0)</f>
        <v>HOBRAZ</v>
      </c>
    </row>
    <row r="2964" spans="1:30" ht="12.75" customHeight="1">
      <c r="A2964" s="60">
        <f>IFERROR(VLOOKUP(J2964,'TB mapping'!A:D,4,0),0)</f>
        <v>0</v>
      </c>
      <c r="B2964" s="60">
        <f>IFERROR(VLOOKUP(J2964,'TB mapping'!A:C,3,0),0)</f>
        <v>5.5</v>
      </c>
      <c r="C2964" s="60" t="str">
        <f t="shared" si="159"/>
        <v>HOBRAZ0</v>
      </c>
      <c r="D2964" s="60" t="str">
        <f t="shared" si="160"/>
        <v>HOBRAZ5.5</v>
      </c>
      <c r="E2964" s="54" t="s">
        <v>790</v>
      </c>
      <c r="F2964" s="54" t="s">
        <v>15</v>
      </c>
      <c r="G2964" s="54" t="s">
        <v>252</v>
      </c>
      <c r="H2964" s="55">
        <v>460000</v>
      </c>
      <c r="I2964" s="54" t="s">
        <v>839</v>
      </c>
      <c r="J2964" s="55">
        <v>455103</v>
      </c>
      <c r="K2964" s="55">
        <v>0</v>
      </c>
      <c r="L2964" s="54" t="s">
        <v>999</v>
      </c>
      <c r="M2964" s="54" t="s">
        <v>793</v>
      </c>
      <c r="N2964" s="55">
        <v>0</v>
      </c>
      <c r="O2964" s="55">
        <v>196940.99</v>
      </c>
      <c r="P2964" s="55">
        <v>0</v>
      </c>
      <c r="Q2964" s="55">
        <v>298675.83</v>
      </c>
      <c r="R2964" s="55">
        <v>0</v>
      </c>
      <c r="S2964" s="55">
        <v>495616.82</v>
      </c>
      <c r="T2964" s="55">
        <v>0</v>
      </c>
      <c r="U2964" s="55">
        <v>196940.99</v>
      </c>
      <c r="V2964" s="55">
        <v>0</v>
      </c>
      <c r="W2964" s="55">
        <v>298675.83</v>
      </c>
      <c r="X2964" s="55">
        <v>0</v>
      </c>
      <c r="Y2964" s="55">
        <v>495616.82</v>
      </c>
      <c r="Z2964" s="61">
        <f t="shared" si="161"/>
        <v>2.9867583000000003E-2</v>
      </c>
      <c r="AA2964" s="59" t="str">
        <f>HLOOKUP(F2964,'HY Financials'!$4:$4,1,0)</f>
        <v>HOBRAZ</v>
      </c>
    </row>
    <row r="2965" spans="1:30" ht="12.75" customHeight="1">
      <c r="A2965" s="60">
        <f>IFERROR(VLOOKUP(J2965,'TB mapping'!A:D,4,0),0)</f>
        <v>0</v>
      </c>
      <c r="B2965" s="60">
        <f>IFERROR(VLOOKUP(J2965,'TB mapping'!A:C,3,0),0)</f>
        <v>5.5</v>
      </c>
      <c r="C2965" s="60" t="str">
        <f t="shared" si="159"/>
        <v>HOBRAZ0</v>
      </c>
      <c r="D2965" s="60" t="str">
        <f t="shared" si="160"/>
        <v>HOBRAZ5.5</v>
      </c>
      <c r="E2965" s="54" t="s">
        <v>790</v>
      </c>
      <c r="F2965" s="54" t="s">
        <v>15</v>
      </c>
      <c r="G2965" s="54" t="s">
        <v>252</v>
      </c>
      <c r="H2965" s="55">
        <v>460000</v>
      </c>
      <c r="I2965" s="54" t="s">
        <v>839</v>
      </c>
      <c r="J2965" s="55">
        <v>460100</v>
      </c>
      <c r="K2965" s="55">
        <v>0</v>
      </c>
      <c r="L2965" s="54" t="s">
        <v>940</v>
      </c>
      <c r="M2965" s="54" t="s">
        <v>793</v>
      </c>
      <c r="N2965" s="55">
        <v>-9328.6200000000008</v>
      </c>
      <c r="O2965" s="55">
        <v>0</v>
      </c>
      <c r="P2965" s="55">
        <v>0</v>
      </c>
      <c r="Q2965" s="55">
        <v>30702.240000000002</v>
      </c>
      <c r="R2965" s="55">
        <v>0</v>
      </c>
      <c r="S2965" s="55">
        <v>21373.62</v>
      </c>
      <c r="T2965" s="55">
        <v>-9328.6200000000008</v>
      </c>
      <c r="U2965" s="55">
        <v>0</v>
      </c>
      <c r="V2965" s="55">
        <v>0</v>
      </c>
      <c r="W2965" s="55">
        <v>30702.240000000002</v>
      </c>
      <c r="X2965" s="55">
        <v>0</v>
      </c>
      <c r="Y2965" s="55">
        <v>21373.62</v>
      </c>
      <c r="Z2965" s="61">
        <f t="shared" si="161"/>
        <v>3.0702240000000003E-3</v>
      </c>
      <c r="AA2965" s="59" t="str">
        <f>HLOOKUP(F2965,'HY Financials'!$4:$4,1,0)</f>
        <v>HOBRAZ</v>
      </c>
      <c r="AD2965" s="59">
        <f>+Z2965*10^7</f>
        <v>30702.240000000002</v>
      </c>
    </row>
    <row r="2966" spans="1:30" ht="12.75" customHeight="1">
      <c r="A2966" s="60">
        <f>IFERROR(VLOOKUP(J2966,'TB mapping'!A:D,4,0),0)</f>
        <v>0</v>
      </c>
      <c r="B2966" s="60">
        <f>IFERROR(VLOOKUP(J2966,'TB mapping'!A:C,3,0),0)</f>
        <v>5.5</v>
      </c>
      <c r="C2966" s="60" t="str">
        <f t="shared" si="159"/>
        <v>HOBRAZ0</v>
      </c>
      <c r="D2966" s="60" t="str">
        <f t="shared" si="160"/>
        <v>HOBRAZ5.5</v>
      </c>
      <c r="E2966" s="54" t="s">
        <v>790</v>
      </c>
      <c r="F2966" s="54" t="s">
        <v>15</v>
      </c>
      <c r="G2966" s="54" t="s">
        <v>252</v>
      </c>
      <c r="H2966" s="55">
        <v>460000</v>
      </c>
      <c r="I2966" s="54" t="s">
        <v>839</v>
      </c>
      <c r="J2966" s="55">
        <v>460106</v>
      </c>
      <c r="K2966" s="55">
        <v>0</v>
      </c>
      <c r="L2966" s="54" t="s">
        <v>840</v>
      </c>
      <c r="M2966" s="54" t="s">
        <v>793</v>
      </c>
      <c r="N2966" s="55">
        <v>0</v>
      </c>
      <c r="O2966" s="55">
        <v>10324.9</v>
      </c>
      <c r="P2966" s="55">
        <v>-15564.71</v>
      </c>
      <c r="Q2966" s="55">
        <v>0</v>
      </c>
      <c r="R2966" s="55">
        <v>-5239.8100000000004</v>
      </c>
      <c r="S2966" s="55">
        <v>0</v>
      </c>
      <c r="T2966" s="55">
        <v>0</v>
      </c>
      <c r="U2966" s="55">
        <v>10324.9</v>
      </c>
      <c r="V2966" s="55">
        <v>-15564.71</v>
      </c>
      <c r="W2966" s="55">
        <v>0</v>
      </c>
      <c r="X2966" s="55">
        <v>-5239.8100000000004</v>
      </c>
      <c r="Y2966" s="55">
        <v>0</v>
      </c>
      <c r="Z2966" s="61">
        <f t="shared" si="161"/>
        <v>-1.5564709999999998E-3</v>
      </c>
      <c r="AA2966" s="59" t="str">
        <f>HLOOKUP(F2966,'HY Financials'!$4:$4,1,0)</f>
        <v>HOBRAZ</v>
      </c>
      <c r="AD2966" s="59">
        <f>+Z2966*10^7</f>
        <v>-15564.709999999997</v>
      </c>
    </row>
    <row r="2967" spans="1:30" ht="12.75" customHeight="1">
      <c r="A2967" s="60">
        <f>IFERROR(VLOOKUP(J2967,'TB mapping'!A:D,4,0),0)</f>
        <v>0</v>
      </c>
      <c r="B2967" s="60">
        <f>IFERROR(VLOOKUP(J2967,'TB mapping'!A:C,3,0),0)</f>
        <v>5.5</v>
      </c>
      <c r="C2967" s="60" t="str">
        <f t="shared" si="159"/>
        <v>HOBRAZ0</v>
      </c>
      <c r="D2967" s="60" t="str">
        <f t="shared" si="160"/>
        <v>HOBRAZ5.5</v>
      </c>
      <c r="E2967" s="54" t="s">
        <v>790</v>
      </c>
      <c r="F2967" s="54" t="s">
        <v>15</v>
      </c>
      <c r="G2967" s="54" t="s">
        <v>252</v>
      </c>
      <c r="H2967" s="55">
        <v>460000</v>
      </c>
      <c r="I2967" s="54" t="s">
        <v>839</v>
      </c>
      <c r="J2967" s="55">
        <v>460108</v>
      </c>
      <c r="K2967" s="55">
        <v>0</v>
      </c>
      <c r="L2967" s="54" t="s">
        <v>841</v>
      </c>
      <c r="M2967" s="54" t="s">
        <v>793</v>
      </c>
      <c r="N2967" s="55">
        <v>0</v>
      </c>
      <c r="O2967" s="55">
        <v>13.59</v>
      </c>
      <c r="P2967" s="55">
        <v>0</v>
      </c>
      <c r="Q2967" s="55">
        <v>51.27</v>
      </c>
      <c r="R2967" s="55">
        <v>0</v>
      </c>
      <c r="S2967" s="55">
        <v>64.86</v>
      </c>
      <c r="T2967" s="55">
        <v>0</v>
      </c>
      <c r="U2967" s="55">
        <v>13.59</v>
      </c>
      <c r="V2967" s="55">
        <v>0</v>
      </c>
      <c r="W2967" s="55">
        <v>51.27</v>
      </c>
      <c r="X2967" s="55">
        <v>0</v>
      </c>
      <c r="Y2967" s="55">
        <v>64.86</v>
      </c>
      <c r="Z2967" s="61">
        <f t="shared" si="161"/>
        <v>5.1270000000000002E-6</v>
      </c>
      <c r="AA2967" s="59" t="str">
        <f>HLOOKUP(F2967,'HY Financials'!$4:$4,1,0)</f>
        <v>HOBRAZ</v>
      </c>
      <c r="AD2967" s="59">
        <f>+Z2967*10^7</f>
        <v>51.27</v>
      </c>
    </row>
    <row r="2968" spans="1:30" ht="12.75" customHeight="1">
      <c r="A2968" s="60">
        <f>IFERROR(VLOOKUP(J2968,'TB mapping'!A:D,4,0),0)</f>
        <v>0</v>
      </c>
      <c r="B2968" s="60">
        <f>IFERROR(VLOOKUP(J2968,'TB mapping'!A:C,3,0),0)</f>
        <v>5.5</v>
      </c>
      <c r="C2968" s="60" t="str">
        <f t="shared" si="159"/>
        <v>HOBRAZ0</v>
      </c>
      <c r="D2968" s="60" t="str">
        <f t="shared" si="160"/>
        <v>HOBRAZ5.5</v>
      </c>
      <c r="E2968" s="54" t="s">
        <v>790</v>
      </c>
      <c r="F2968" s="54" t="s">
        <v>15</v>
      </c>
      <c r="G2968" s="54" t="s">
        <v>252</v>
      </c>
      <c r="H2968" s="55">
        <v>460000</v>
      </c>
      <c r="I2968" s="54" t="s">
        <v>839</v>
      </c>
      <c r="J2968" s="55">
        <v>460143</v>
      </c>
      <c r="K2968" s="55">
        <v>0</v>
      </c>
      <c r="L2968" s="54" t="s">
        <v>1002</v>
      </c>
      <c r="M2968" s="54" t="s">
        <v>793</v>
      </c>
      <c r="N2968" s="55">
        <v>-1024.28</v>
      </c>
      <c r="O2968" s="55">
        <v>0</v>
      </c>
      <c r="P2968" s="55">
        <v>-15133.17</v>
      </c>
      <c r="Q2968" s="55">
        <v>0</v>
      </c>
      <c r="R2968" s="55">
        <v>-16157.45</v>
      </c>
      <c r="S2968" s="55">
        <v>0</v>
      </c>
      <c r="T2968" s="55">
        <v>-1024.28</v>
      </c>
      <c r="U2968" s="55">
        <v>0</v>
      </c>
      <c r="V2968" s="55">
        <v>-15133.17</v>
      </c>
      <c r="W2968" s="55">
        <v>0</v>
      </c>
      <c r="X2968" s="55">
        <v>-16157.45</v>
      </c>
      <c r="Y2968" s="55">
        <v>0</v>
      </c>
      <c r="Z2968" s="61">
        <f t="shared" si="161"/>
        <v>-1.5133169999999999E-3</v>
      </c>
      <c r="AA2968" s="59" t="str">
        <f>HLOOKUP(F2968,'HY Financials'!$4:$4,1,0)</f>
        <v>HOBRAZ</v>
      </c>
      <c r="AD2968" s="59">
        <f>+Z2968*10^7</f>
        <v>-15133.17</v>
      </c>
    </row>
    <row r="2969" spans="1:30" ht="12.75" customHeight="1">
      <c r="A2969" s="60">
        <f>IFERROR(VLOOKUP(J2969,'TB mapping'!A:D,4,0),0)</f>
        <v>0</v>
      </c>
      <c r="B2969" s="60">
        <f>IFERROR(VLOOKUP(J2969,'TB mapping'!A:C,3,0),0)</f>
        <v>5.5</v>
      </c>
      <c r="C2969" s="60" t="str">
        <f t="shared" si="159"/>
        <v>HOBRAZ0</v>
      </c>
      <c r="D2969" s="60" t="str">
        <f t="shared" si="160"/>
        <v>HOBRAZ5.5</v>
      </c>
      <c r="E2969" s="54" t="s">
        <v>790</v>
      </c>
      <c r="F2969" s="54" t="s">
        <v>15</v>
      </c>
      <c r="G2969" s="54" t="s">
        <v>252</v>
      </c>
      <c r="H2969" s="55">
        <v>460000</v>
      </c>
      <c r="I2969" s="54" t="s">
        <v>839</v>
      </c>
      <c r="J2969" s="55">
        <v>460144</v>
      </c>
      <c r="K2969" s="55">
        <v>0</v>
      </c>
      <c r="L2969" s="54" t="s">
        <v>1067</v>
      </c>
      <c r="M2969" s="54" t="s">
        <v>793</v>
      </c>
      <c r="N2969" s="55">
        <v>0</v>
      </c>
      <c r="O2969" s="55">
        <v>14.41</v>
      </c>
      <c r="P2969" s="55">
        <v>-55.63</v>
      </c>
      <c r="Q2969" s="55">
        <v>0</v>
      </c>
      <c r="R2969" s="55">
        <v>-41.22</v>
      </c>
      <c r="S2969" s="55">
        <v>0</v>
      </c>
      <c r="T2969" s="55">
        <v>0</v>
      </c>
      <c r="U2969" s="55">
        <v>14.41</v>
      </c>
      <c r="V2969" s="55">
        <v>-55.63</v>
      </c>
      <c r="W2969" s="55">
        <v>0</v>
      </c>
      <c r="X2969" s="55">
        <v>-41.22</v>
      </c>
      <c r="Y2969" s="55">
        <v>0</v>
      </c>
      <c r="Z2969" s="61">
        <f t="shared" si="161"/>
        <v>-5.5629999999999999E-6</v>
      </c>
      <c r="AA2969" s="59" t="str">
        <f>HLOOKUP(F2969,'HY Financials'!$4:$4,1,0)</f>
        <v>HOBRAZ</v>
      </c>
      <c r="AD2969" s="59">
        <f>+Z2969*10^7</f>
        <v>-55.63</v>
      </c>
    </row>
    <row r="2970" spans="1:30" ht="12.75" customHeight="1">
      <c r="A2970" s="60">
        <f>IFERROR(VLOOKUP(J2970,'TB mapping'!A:D,4,0),0)</f>
        <v>0</v>
      </c>
      <c r="B2970" s="60">
        <f>IFERROR(VLOOKUP(J2970,'TB mapping'!A:C,3,0),0)</f>
        <v>5.3</v>
      </c>
      <c r="C2970" s="60" t="str">
        <f t="shared" si="159"/>
        <v>HOBRAZ0</v>
      </c>
      <c r="D2970" s="60" t="str">
        <f t="shared" si="160"/>
        <v>HOBRAZ5.3</v>
      </c>
      <c r="E2970" s="54" t="s">
        <v>790</v>
      </c>
      <c r="F2970" s="54" t="s">
        <v>15</v>
      </c>
      <c r="G2970" s="54" t="s">
        <v>252</v>
      </c>
      <c r="H2970" s="55">
        <v>510000</v>
      </c>
      <c r="I2970" s="54" t="s">
        <v>842</v>
      </c>
      <c r="J2970" s="55">
        <v>512247</v>
      </c>
      <c r="K2970" s="55">
        <v>0</v>
      </c>
      <c r="L2970" s="54" t="s">
        <v>1348</v>
      </c>
      <c r="M2970" s="54" t="s">
        <v>793</v>
      </c>
      <c r="N2970" s="55">
        <v>0</v>
      </c>
      <c r="O2970" s="55">
        <v>6.4</v>
      </c>
      <c r="P2970" s="55">
        <v>-12.62</v>
      </c>
      <c r="Q2970" s="55">
        <v>0</v>
      </c>
      <c r="R2970" s="55">
        <v>-6.22</v>
      </c>
      <c r="S2970" s="55">
        <v>0</v>
      </c>
      <c r="T2970" s="55">
        <v>0</v>
      </c>
      <c r="U2970" s="55">
        <v>6.4</v>
      </c>
      <c r="V2970" s="55">
        <v>-12.62</v>
      </c>
      <c r="W2970" s="55">
        <v>0</v>
      </c>
      <c r="X2970" s="55">
        <v>-6.22</v>
      </c>
      <c r="Y2970" s="55">
        <v>0</v>
      </c>
      <c r="Z2970" s="61">
        <f t="shared" si="161"/>
        <v>-1.2619999999999999E-6</v>
      </c>
      <c r="AA2970" s="59" t="str">
        <f>HLOOKUP(F2970,'HY Financials'!$4:$4,1,0)</f>
        <v>HOBRAZ</v>
      </c>
    </row>
    <row r="2971" spans="1:30" ht="12.75" customHeight="1">
      <c r="A2971" s="60">
        <f>IFERROR(VLOOKUP(J2971,'TB mapping'!A:D,4,0),0)</f>
        <v>0</v>
      </c>
      <c r="B2971" s="60">
        <f>IFERROR(VLOOKUP(J2971,'TB mapping'!A:C,3,0),0)</f>
        <v>5.3</v>
      </c>
      <c r="C2971" s="60" t="str">
        <f t="shared" si="159"/>
        <v>HOBRAZ0</v>
      </c>
      <c r="D2971" s="60" t="str">
        <f t="shared" si="160"/>
        <v>HOBRAZ5.3</v>
      </c>
      <c r="E2971" s="54" t="s">
        <v>790</v>
      </c>
      <c r="F2971" s="54" t="s">
        <v>15</v>
      </c>
      <c r="G2971" s="54" t="s">
        <v>252</v>
      </c>
      <c r="H2971" s="55">
        <v>510000</v>
      </c>
      <c r="I2971" s="54" t="s">
        <v>842</v>
      </c>
      <c r="J2971" s="55">
        <v>516100</v>
      </c>
      <c r="K2971" s="55">
        <v>0</v>
      </c>
      <c r="L2971" s="54" t="s">
        <v>1180</v>
      </c>
      <c r="M2971" s="54" t="s">
        <v>793</v>
      </c>
      <c r="N2971" s="55">
        <v>-2989925.48</v>
      </c>
      <c r="O2971" s="55">
        <v>0</v>
      </c>
      <c r="P2971" s="55">
        <v>-1678100.7000000002</v>
      </c>
      <c r="Q2971" s="55">
        <v>0</v>
      </c>
      <c r="R2971" s="55">
        <v>-4668026.18</v>
      </c>
      <c r="S2971" s="55">
        <v>0</v>
      </c>
      <c r="T2971" s="55">
        <v>-2989925.48</v>
      </c>
      <c r="U2971" s="55">
        <v>0</v>
      </c>
      <c r="V2971" s="55">
        <v>-1678100.7000000002</v>
      </c>
      <c r="W2971" s="55">
        <v>0</v>
      </c>
      <c r="X2971" s="55">
        <v>-4668026.18</v>
      </c>
      <c r="Y2971" s="55">
        <v>0</v>
      </c>
      <c r="Z2971" s="61">
        <f t="shared" si="161"/>
        <v>-0.16781007000000001</v>
      </c>
      <c r="AA2971" s="59" t="str">
        <f>HLOOKUP(F2971,'HY Financials'!$4:$4,1,0)</f>
        <v>HOBRAZ</v>
      </c>
    </row>
    <row r="2972" spans="1:30" ht="12.75" customHeight="1">
      <c r="A2972" s="60">
        <f>IFERROR(VLOOKUP(J2972,'TB mapping'!A:D,4,0),0)</f>
        <v>0</v>
      </c>
      <c r="B2972" s="60">
        <f>IFERROR(VLOOKUP(J2972,'TB mapping'!A:C,3,0),0)</f>
        <v>5.3</v>
      </c>
      <c r="C2972" s="60" t="str">
        <f t="shared" si="159"/>
        <v>HOBRAZ0</v>
      </c>
      <c r="D2972" s="60" t="str">
        <f t="shared" si="160"/>
        <v>HOBRAZ5.3</v>
      </c>
      <c r="E2972" s="54" t="s">
        <v>790</v>
      </c>
      <c r="F2972" s="54" t="s">
        <v>15</v>
      </c>
      <c r="G2972" s="54" t="s">
        <v>252</v>
      </c>
      <c r="H2972" s="55">
        <v>520000</v>
      </c>
      <c r="I2972" s="54" t="s">
        <v>1170</v>
      </c>
      <c r="J2972" s="55">
        <v>555555</v>
      </c>
      <c r="K2972" s="55">
        <v>0</v>
      </c>
      <c r="L2972" s="54" t="s">
        <v>1177</v>
      </c>
      <c r="M2972" s="54" t="s">
        <v>793</v>
      </c>
      <c r="N2972" s="55">
        <v>-171197</v>
      </c>
      <c r="O2972" s="55">
        <v>0</v>
      </c>
      <c r="P2972" s="55">
        <v>-242580.5</v>
      </c>
      <c r="Q2972" s="55">
        <v>0</v>
      </c>
      <c r="R2972" s="55">
        <v>-413777.5</v>
      </c>
      <c r="S2972" s="55">
        <v>0</v>
      </c>
      <c r="T2972" s="55">
        <v>-171197</v>
      </c>
      <c r="U2972" s="55">
        <v>0</v>
      </c>
      <c r="V2972" s="55">
        <v>-242580.5</v>
      </c>
      <c r="W2972" s="55">
        <v>0</v>
      </c>
      <c r="X2972" s="55">
        <v>-413777.5</v>
      </c>
      <c r="Y2972" s="55">
        <v>0</v>
      </c>
      <c r="Z2972" s="61">
        <f t="shared" si="161"/>
        <v>-2.425805E-2</v>
      </c>
      <c r="AA2972" s="59" t="str">
        <f>HLOOKUP(F2972,'HY Financials'!$4:$4,1,0)</f>
        <v>HOBRAZ</v>
      </c>
    </row>
    <row r="2973" spans="1:30" ht="12.75" customHeight="1">
      <c r="A2973" s="60">
        <f>IFERROR(VLOOKUP(J2973,'TB mapping'!A:D,4,0),0)</f>
        <v>0</v>
      </c>
      <c r="B2973" s="60">
        <f>IFERROR(VLOOKUP(J2973,'TB mapping'!A:C,3,0),0)</f>
        <v>6.4</v>
      </c>
      <c r="C2973" s="60" t="str">
        <f t="shared" si="159"/>
        <v>HOBRAZ0</v>
      </c>
      <c r="D2973" s="60" t="str">
        <f t="shared" si="160"/>
        <v>HOBRAZ6.4</v>
      </c>
      <c r="E2973" s="54" t="s">
        <v>790</v>
      </c>
      <c r="F2973" s="54" t="s">
        <v>15</v>
      </c>
      <c r="G2973" s="54" t="s">
        <v>252</v>
      </c>
      <c r="H2973" s="55">
        <v>550000</v>
      </c>
      <c r="I2973" s="54" t="s">
        <v>846</v>
      </c>
      <c r="J2973" s="392">
        <v>553105</v>
      </c>
      <c r="K2973" s="55">
        <v>0</v>
      </c>
      <c r="L2973" s="54" t="s">
        <v>945</v>
      </c>
      <c r="M2973" s="54" t="s">
        <v>793</v>
      </c>
      <c r="N2973" s="55">
        <v>-487.81</v>
      </c>
      <c r="O2973" s="55">
        <v>0</v>
      </c>
      <c r="P2973" s="55">
        <v>-7650.49</v>
      </c>
      <c r="Q2973" s="55">
        <v>0</v>
      </c>
      <c r="R2973" s="55">
        <v>-8138.3</v>
      </c>
      <c r="S2973" s="55">
        <v>0</v>
      </c>
      <c r="T2973" s="55">
        <v>-487.81</v>
      </c>
      <c r="U2973" s="55">
        <v>0</v>
      </c>
      <c r="V2973" s="55">
        <v>-7650.49</v>
      </c>
      <c r="W2973" s="55">
        <v>0</v>
      </c>
      <c r="X2973" s="55">
        <v>-8138.3</v>
      </c>
      <c r="Y2973" s="55">
        <v>0</v>
      </c>
      <c r="Z2973" s="61">
        <f t="shared" si="161"/>
        <v>-7.6504899999999996E-4</v>
      </c>
      <c r="AA2973" s="59" t="str">
        <f>HLOOKUP(F2973,'HY Financials'!$4:$4,1,0)</f>
        <v>HOBRAZ</v>
      </c>
    </row>
    <row r="2974" spans="1:30" ht="12.75" customHeight="1">
      <c r="A2974" s="60">
        <f>IFERROR(VLOOKUP(J2974,'TB mapping'!A:D,4,0),0)</f>
        <v>0</v>
      </c>
      <c r="B2974" s="60">
        <f>IFERROR(VLOOKUP(J2974,'TB mapping'!A:C,3,0),0)</f>
        <v>6.4</v>
      </c>
      <c r="C2974" s="60" t="str">
        <f t="shared" si="159"/>
        <v>HOBRAZ0</v>
      </c>
      <c r="D2974" s="60" t="str">
        <f t="shared" si="160"/>
        <v>HOBRAZ6.4</v>
      </c>
      <c r="E2974" s="54" t="s">
        <v>790</v>
      </c>
      <c r="F2974" s="54" t="s">
        <v>15</v>
      </c>
      <c r="G2974" s="54" t="s">
        <v>252</v>
      </c>
      <c r="H2974" s="55">
        <v>550000</v>
      </c>
      <c r="I2974" s="54" t="s">
        <v>846</v>
      </c>
      <c r="J2974" s="392">
        <v>553106</v>
      </c>
      <c r="K2974" s="55">
        <v>0</v>
      </c>
      <c r="L2974" s="54" t="s">
        <v>1004</v>
      </c>
      <c r="M2974" s="54" t="s">
        <v>793</v>
      </c>
      <c r="N2974" s="55">
        <v>0</v>
      </c>
      <c r="O2974" s="55">
        <v>5324.1</v>
      </c>
      <c r="P2974" s="55">
        <v>0</v>
      </c>
      <c r="Q2974" s="55">
        <v>11834.75</v>
      </c>
      <c r="R2974" s="55">
        <v>0</v>
      </c>
      <c r="S2974" s="55">
        <v>17158.849999999999</v>
      </c>
      <c r="T2974" s="55">
        <v>0</v>
      </c>
      <c r="U2974" s="55">
        <v>5324.1</v>
      </c>
      <c r="V2974" s="55">
        <v>0</v>
      </c>
      <c r="W2974" s="55">
        <v>11834.75</v>
      </c>
      <c r="X2974" s="55">
        <v>0</v>
      </c>
      <c r="Y2974" s="55">
        <v>17158.849999999999</v>
      </c>
      <c r="Z2974" s="61">
        <f t="shared" si="161"/>
        <v>1.183475E-3</v>
      </c>
      <c r="AA2974" s="59" t="str">
        <f>HLOOKUP(F2974,'HY Financials'!$4:$4,1,0)</f>
        <v>HOBRAZ</v>
      </c>
    </row>
    <row r="2975" spans="1:30" ht="12.75" customHeight="1">
      <c r="A2975" s="60">
        <f>IFERROR(VLOOKUP(J2975,'TB mapping'!A:D,4,0),0)</f>
        <v>0</v>
      </c>
      <c r="B2975" s="60">
        <f>IFERROR(VLOOKUP(J2975,'TB mapping'!A:C,3,0),0)</f>
        <v>6.4</v>
      </c>
      <c r="C2975" s="60" t="str">
        <f t="shared" si="159"/>
        <v>HOBRAZ0</v>
      </c>
      <c r="D2975" s="60" t="str">
        <f t="shared" si="160"/>
        <v>HOBRAZ6.4</v>
      </c>
      <c r="E2975" s="54" t="s">
        <v>790</v>
      </c>
      <c r="F2975" s="54" t="s">
        <v>15</v>
      </c>
      <c r="G2975" s="54" t="s">
        <v>252</v>
      </c>
      <c r="H2975" s="55">
        <v>550000</v>
      </c>
      <c r="I2975" s="54" t="s">
        <v>846</v>
      </c>
      <c r="J2975" s="392">
        <v>553107</v>
      </c>
      <c r="K2975" s="55">
        <v>0</v>
      </c>
      <c r="L2975" s="54" t="s">
        <v>847</v>
      </c>
      <c r="M2975" s="54" t="s">
        <v>793</v>
      </c>
      <c r="N2975" s="55">
        <v>-48539.21</v>
      </c>
      <c r="O2975" s="55">
        <v>0</v>
      </c>
      <c r="P2975" s="55">
        <v>-142468.88</v>
      </c>
      <c r="Q2975" s="55">
        <v>0</v>
      </c>
      <c r="R2975" s="55">
        <v>-191008.09</v>
      </c>
      <c r="S2975" s="55">
        <v>0</v>
      </c>
      <c r="T2975" s="55">
        <v>-48539.21</v>
      </c>
      <c r="U2975" s="55">
        <v>0</v>
      </c>
      <c r="V2975" s="55">
        <v>-142468.88</v>
      </c>
      <c r="W2975" s="55">
        <v>0</v>
      </c>
      <c r="X2975" s="55">
        <v>-191008.09</v>
      </c>
      <c r="Y2975" s="55">
        <v>0</v>
      </c>
      <c r="Z2975" s="61">
        <f t="shared" si="161"/>
        <v>-1.4246888000000001E-2</v>
      </c>
      <c r="AA2975" s="59" t="str">
        <f>HLOOKUP(F2975,'HY Financials'!$4:$4,1,0)</f>
        <v>HOBRAZ</v>
      </c>
    </row>
    <row r="2976" spans="1:30" ht="12.75" customHeight="1">
      <c r="A2976" s="60">
        <f>IFERROR(VLOOKUP(J2976,'TB mapping'!A:D,4,0),0)</f>
        <v>0</v>
      </c>
      <c r="B2976" s="60">
        <f>IFERROR(VLOOKUP(J2976,'TB mapping'!A:C,3,0),0)</f>
        <v>6.4</v>
      </c>
      <c r="C2976" s="60" t="str">
        <f t="shared" si="159"/>
        <v>HOBRAZ0</v>
      </c>
      <c r="D2976" s="60" t="str">
        <f t="shared" si="160"/>
        <v>HOBRAZ6.4</v>
      </c>
      <c r="E2976" s="54" t="s">
        <v>790</v>
      </c>
      <c r="F2976" s="54" t="s">
        <v>15</v>
      </c>
      <c r="G2976" s="54" t="s">
        <v>252</v>
      </c>
      <c r="H2976" s="55">
        <v>550000</v>
      </c>
      <c r="I2976" s="54" t="s">
        <v>846</v>
      </c>
      <c r="J2976" s="392">
        <v>553117</v>
      </c>
      <c r="K2976" s="55">
        <v>0</v>
      </c>
      <c r="L2976" s="54" t="s">
        <v>848</v>
      </c>
      <c r="M2976" s="54" t="s">
        <v>793</v>
      </c>
      <c r="N2976" s="55">
        <v>-33274.480000000003</v>
      </c>
      <c r="O2976" s="55">
        <v>0</v>
      </c>
      <c r="P2976" s="55">
        <v>-56114.13</v>
      </c>
      <c r="Q2976" s="55">
        <v>0</v>
      </c>
      <c r="R2976" s="55">
        <v>-89388.61</v>
      </c>
      <c r="S2976" s="55">
        <v>0</v>
      </c>
      <c r="T2976" s="55">
        <v>-33274.480000000003</v>
      </c>
      <c r="U2976" s="55">
        <v>0</v>
      </c>
      <c r="V2976" s="55">
        <v>-56114.13</v>
      </c>
      <c r="W2976" s="55">
        <v>0</v>
      </c>
      <c r="X2976" s="55">
        <v>-89388.61</v>
      </c>
      <c r="Y2976" s="55">
        <v>0</v>
      </c>
      <c r="Z2976" s="61">
        <f t="shared" si="161"/>
        <v>-5.611413E-3</v>
      </c>
      <c r="AA2976" s="59" t="str">
        <f>HLOOKUP(F2976,'HY Financials'!$4:$4,1,0)</f>
        <v>HOBRAZ</v>
      </c>
    </row>
    <row r="2977" spans="1:27" ht="12.75" customHeight="1">
      <c r="A2977" s="60">
        <f>IFERROR(VLOOKUP(J2977,'TB mapping'!A:D,4,0),0)</f>
        <v>0</v>
      </c>
      <c r="B2977" s="60">
        <f>IFERROR(VLOOKUP(J2977,'TB mapping'!A:C,3,0),0)</f>
        <v>6.4</v>
      </c>
      <c r="C2977" s="60" t="str">
        <f t="shared" si="159"/>
        <v>HOBRAZ0</v>
      </c>
      <c r="D2977" s="60" t="str">
        <f t="shared" si="160"/>
        <v>HOBRAZ6.4</v>
      </c>
      <c r="E2977" s="54" t="s">
        <v>790</v>
      </c>
      <c r="F2977" s="54" t="s">
        <v>15</v>
      </c>
      <c r="G2977" s="54" t="s">
        <v>252</v>
      </c>
      <c r="H2977" s="55">
        <v>550000</v>
      </c>
      <c r="I2977" s="54" t="s">
        <v>846</v>
      </c>
      <c r="J2977" s="392">
        <v>553129</v>
      </c>
      <c r="K2977" s="55">
        <v>0</v>
      </c>
      <c r="L2977" s="54" t="s">
        <v>849</v>
      </c>
      <c r="M2977" s="54" t="s">
        <v>793</v>
      </c>
      <c r="N2977" s="55">
        <v>-31654.43</v>
      </c>
      <c r="O2977" s="55">
        <v>0</v>
      </c>
      <c r="P2977" s="55">
        <v>-66081.5</v>
      </c>
      <c r="Q2977" s="55">
        <v>0</v>
      </c>
      <c r="R2977" s="55">
        <v>-97735.93</v>
      </c>
      <c r="S2977" s="55">
        <v>0</v>
      </c>
      <c r="T2977" s="55">
        <v>-31654.43</v>
      </c>
      <c r="U2977" s="55">
        <v>0</v>
      </c>
      <c r="V2977" s="55">
        <v>-66081.5</v>
      </c>
      <c r="W2977" s="55">
        <v>0</v>
      </c>
      <c r="X2977" s="55">
        <v>-97735.93</v>
      </c>
      <c r="Y2977" s="55">
        <v>0</v>
      </c>
      <c r="Z2977" s="61">
        <f t="shared" si="161"/>
        <v>-6.6081500000000001E-3</v>
      </c>
      <c r="AA2977" s="59" t="str">
        <f>HLOOKUP(F2977,'HY Financials'!$4:$4,1,0)</f>
        <v>HOBRAZ</v>
      </c>
    </row>
    <row r="2978" spans="1:27" ht="12.75" customHeight="1">
      <c r="A2978" s="60">
        <f>IFERROR(VLOOKUP(J2978,'TB mapping'!A:D,4,0),0)</f>
        <v>6.3</v>
      </c>
      <c r="B2978" s="60">
        <f>IFERROR(VLOOKUP(J2978,'TB mapping'!A:C,3,0),0)</f>
        <v>6.4</v>
      </c>
      <c r="C2978" s="60" t="str">
        <f t="shared" si="159"/>
        <v>HOBRAZ6.3</v>
      </c>
      <c r="D2978" s="60" t="str">
        <f t="shared" si="160"/>
        <v>HOBRAZ6.4</v>
      </c>
      <c r="E2978" s="54" t="s">
        <v>790</v>
      </c>
      <c r="F2978" s="54" t="s">
        <v>15</v>
      </c>
      <c r="G2978" s="54" t="s">
        <v>252</v>
      </c>
      <c r="H2978" s="55">
        <v>550000</v>
      </c>
      <c r="I2978" s="54" t="s">
        <v>846</v>
      </c>
      <c r="J2978" s="392">
        <v>553131</v>
      </c>
      <c r="K2978" s="55">
        <v>0</v>
      </c>
      <c r="L2978" s="54" t="s">
        <v>132</v>
      </c>
      <c r="M2978" s="54" t="s">
        <v>793</v>
      </c>
      <c r="N2978" s="55">
        <v>-2556</v>
      </c>
      <c r="O2978" s="55">
        <v>0</v>
      </c>
      <c r="P2978" s="55">
        <v>-4209</v>
      </c>
      <c r="Q2978" s="55">
        <v>0</v>
      </c>
      <c r="R2978" s="55">
        <v>-6765</v>
      </c>
      <c r="S2978" s="55">
        <v>0</v>
      </c>
      <c r="T2978" s="55">
        <v>-2556</v>
      </c>
      <c r="U2978" s="55">
        <v>0</v>
      </c>
      <c r="V2978" s="55">
        <v>-4209</v>
      </c>
      <c r="W2978" s="55">
        <v>0</v>
      </c>
      <c r="X2978" s="55">
        <v>-6765</v>
      </c>
      <c r="Y2978" s="55">
        <v>0</v>
      </c>
      <c r="Z2978" s="61">
        <f t="shared" si="161"/>
        <v>-4.2089999999999999E-4</v>
      </c>
      <c r="AA2978" s="59" t="str">
        <f>HLOOKUP(F2978,'HY Financials'!$4:$4,1,0)</f>
        <v>HOBRAZ</v>
      </c>
    </row>
    <row r="2979" spans="1:27" ht="12.75" customHeight="1">
      <c r="A2979" s="60">
        <f>IFERROR(VLOOKUP(J2979,'TB mapping'!A:D,4,0),0)</f>
        <v>0</v>
      </c>
      <c r="B2979" s="60">
        <f>IFERROR(VLOOKUP(J2979,'TB mapping'!A:C,3,0),0)</f>
        <v>6.4</v>
      </c>
      <c r="C2979" s="60" t="str">
        <f t="shared" si="159"/>
        <v>HOBRAZ0</v>
      </c>
      <c r="D2979" s="60" t="str">
        <f t="shared" si="160"/>
        <v>HOBRAZ6.4</v>
      </c>
      <c r="E2979" s="54" t="s">
        <v>790</v>
      </c>
      <c r="F2979" s="54" t="s">
        <v>15</v>
      </c>
      <c r="G2979" s="54" t="s">
        <v>252</v>
      </c>
      <c r="H2979" s="55">
        <v>550000</v>
      </c>
      <c r="I2979" s="54" t="s">
        <v>846</v>
      </c>
      <c r="J2979" s="392">
        <v>553141</v>
      </c>
      <c r="K2979" s="55">
        <v>0</v>
      </c>
      <c r="L2979" s="54" t="s">
        <v>946</v>
      </c>
      <c r="M2979" s="54" t="s">
        <v>793</v>
      </c>
      <c r="N2979" s="55">
        <v>-7770.73</v>
      </c>
      <c r="O2979" s="55">
        <v>0</v>
      </c>
      <c r="P2979" s="55">
        <v>-9339.39</v>
      </c>
      <c r="Q2979" s="55">
        <v>0</v>
      </c>
      <c r="R2979" s="55">
        <v>-17110.12</v>
      </c>
      <c r="S2979" s="55">
        <v>0</v>
      </c>
      <c r="T2979" s="55">
        <v>-7770.73</v>
      </c>
      <c r="U2979" s="55">
        <v>0</v>
      </c>
      <c r="V2979" s="55">
        <v>-9339.39</v>
      </c>
      <c r="W2979" s="55">
        <v>0</v>
      </c>
      <c r="X2979" s="55">
        <v>-17110.12</v>
      </c>
      <c r="Y2979" s="55">
        <v>0</v>
      </c>
      <c r="Z2979" s="61">
        <f t="shared" si="161"/>
        <v>-9.3393899999999995E-4</v>
      </c>
      <c r="AA2979" s="59" t="str">
        <f>HLOOKUP(F2979,'HY Financials'!$4:$4,1,0)</f>
        <v>HOBRAZ</v>
      </c>
    </row>
    <row r="2980" spans="1:27" ht="12.75" customHeight="1">
      <c r="A2980" s="60">
        <f>IFERROR(VLOOKUP(J2980,'TB mapping'!A:D,4,0),0)</f>
        <v>0</v>
      </c>
      <c r="B2980" s="60">
        <f>IFERROR(VLOOKUP(J2980,'TB mapping'!A:C,3,0),0)</f>
        <v>6.4</v>
      </c>
      <c r="C2980" s="60" t="str">
        <f t="shared" si="159"/>
        <v>HOBRAZ0</v>
      </c>
      <c r="D2980" s="60" t="str">
        <f t="shared" si="160"/>
        <v>HOBRAZ6.4</v>
      </c>
      <c r="E2980" s="54" t="s">
        <v>790</v>
      </c>
      <c r="F2980" s="54" t="s">
        <v>15</v>
      </c>
      <c r="G2980" s="54" t="s">
        <v>252</v>
      </c>
      <c r="H2980" s="55">
        <v>550000</v>
      </c>
      <c r="I2980" s="54" t="s">
        <v>846</v>
      </c>
      <c r="J2980" s="392">
        <v>553171</v>
      </c>
      <c r="K2980" s="55">
        <v>0</v>
      </c>
      <c r="L2980" s="54" t="s">
        <v>850</v>
      </c>
      <c r="M2980" s="54" t="s">
        <v>793</v>
      </c>
      <c r="N2980" s="55">
        <v>-21702.74</v>
      </c>
      <c r="O2980" s="55">
        <v>0</v>
      </c>
      <c r="P2980" s="55">
        <v>-27774.12</v>
      </c>
      <c r="Q2980" s="55">
        <v>0</v>
      </c>
      <c r="R2980" s="55">
        <v>-49476.86</v>
      </c>
      <c r="S2980" s="55">
        <v>0</v>
      </c>
      <c r="T2980" s="55">
        <v>-21702.74</v>
      </c>
      <c r="U2980" s="55">
        <v>0</v>
      </c>
      <c r="V2980" s="55">
        <v>-27774.12</v>
      </c>
      <c r="W2980" s="55">
        <v>0</v>
      </c>
      <c r="X2980" s="55">
        <v>-49476.86</v>
      </c>
      <c r="Y2980" s="55">
        <v>0</v>
      </c>
      <c r="Z2980" s="61">
        <f t="shared" si="161"/>
        <v>-2.7774119999999999E-3</v>
      </c>
      <c r="AA2980" s="59" t="str">
        <f>HLOOKUP(F2980,'HY Financials'!$4:$4,1,0)</f>
        <v>HOBRAZ</v>
      </c>
    </row>
    <row r="2981" spans="1:27" ht="12.75" customHeight="1">
      <c r="A2981" s="60">
        <f>IFERROR(VLOOKUP(J2981,'TB mapping'!A:D,4,0),0)</f>
        <v>0</v>
      </c>
      <c r="B2981" s="60">
        <f>IFERROR(VLOOKUP(J2981,'TB mapping'!A:C,3,0),0)</f>
        <v>6.4</v>
      </c>
      <c r="C2981" s="60" t="str">
        <f t="shared" si="159"/>
        <v>HOBRAZ0</v>
      </c>
      <c r="D2981" s="60" t="str">
        <f t="shared" si="160"/>
        <v>HOBRAZ6.4</v>
      </c>
      <c r="E2981" s="54" t="s">
        <v>790</v>
      </c>
      <c r="F2981" s="54" t="s">
        <v>15</v>
      </c>
      <c r="G2981" s="54" t="s">
        <v>252</v>
      </c>
      <c r="H2981" s="55">
        <v>550000</v>
      </c>
      <c r="I2981" s="54" t="s">
        <v>846</v>
      </c>
      <c r="J2981" s="392">
        <v>553176</v>
      </c>
      <c r="K2981" s="55">
        <v>0</v>
      </c>
      <c r="L2981" s="54" t="s">
        <v>1486</v>
      </c>
      <c r="M2981" s="54" t="s">
        <v>793</v>
      </c>
      <c r="N2981" s="55">
        <v>-1611.5</v>
      </c>
      <c r="O2981" s="55">
        <v>0</v>
      </c>
      <c r="P2981" s="55">
        <v>-1506.97</v>
      </c>
      <c r="Q2981" s="55">
        <v>0</v>
      </c>
      <c r="R2981" s="55">
        <v>-3118.47</v>
      </c>
      <c r="S2981" s="55">
        <v>0</v>
      </c>
      <c r="T2981" s="55">
        <v>-1611.5</v>
      </c>
      <c r="U2981" s="55">
        <v>0</v>
      </c>
      <c r="V2981" s="55">
        <v>-1506.97</v>
      </c>
      <c r="W2981" s="55">
        <v>0</v>
      </c>
      <c r="X2981" s="55">
        <v>-3118.47</v>
      </c>
      <c r="Y2981" s="55">
        <v>0</v>
      </c>
      <c r="Z2981" s="61">
        <f t="shared" si="161"/>
        <v>-1.5069700000000001E-4</v>
      </c>
      <c r="AA2981" s="59" t="str">
        <f>HLOOKUP(F2981,'HY Financials'!$4:$4,1,0)</f>
        <v>HOBRAZ</v>
      </c>
    </row>
    <row r="2982" spans="1:27" ht="12.75" customHeight="1">
      <c r="A2982" s="60">
        <f>IFERROR(VLOOKUP(J2982,'TB mapping'!A:D,4,0),0)</f>
        <v>0</v>
      </c>
      <c r="B2982" s="60">
        <f>IFERROR(VLOOKUP(J2982,'TB mapping'!A:C,3,0),0)</f>
        <v>6.4</v>
      </c>
      <c r="C2982" s="60" t="str">
        <f t="shared" si="159"/>
        <v>HOBRAZ0</v>
      </c>
      <c r="D2982" s="60" t="str">
        <f t="shared" si="160"/>
        <v>HOBRAZ6.4</v>
      </c>
      <c r="E2982" s="54" t="s">
        <v>790</v>
      </c>
      <c r="F2982" s="54" t="s">
        <v>15</v>
      </c>
      <c r="G2982" s="54" t="s">
        <v>252</v>
      </c>
      <c r="H2982" s="55">
        <v>550000</v>
      </c>
      <c r="I2982" s="54" t="s">
        <v>846</v>
      </c>
      <c r="J2982" s="392">
        <v>553190</v>
      </c>
      <c r="K2982" s="55">
        <v>0</v>
      </c>
      <c r="L2982" s="54" t="s">
        <v>852</v>
      </c>
      <c r="M2982" s="54" t="s">
        <v>793</v>
      </c>
      <c r="N2982" s="55">
        <v>-479607.9</v>
      </c>
      <c r="O2982" s="55">
        <v>0</v>
      </c>
      <c r="P2982" s="55">
        <v>0</v>
      </c>
      <c r="Q2982" s="55">
        <v>68290.759999999995</v>
      </c>
      <c r="R2982" s="55">
        <v>-411317.14</v>
      </c>
      <c r="S2982" s="55">
        <v>0</v>
      </c>
      <c r="T2982" s="55">
        <v>-479607.9</v>
      </c>
      <c r="U2982" s="55">
        <v>0</v>
      </c>
      <c r="V2982" s="55">
        <v>0</v>
      </c>
      <c r="W2982" s="55">
        <v>68290.759999999995</v>
      </c>
      <c r="X2982" s="55">
        <v>-411317.14</v>
      </c>
      <c r="Y2982" s="55">
        <v>0</v>
      </c>
      <c r="Z2982" s="61">
        <f t="shared" si="161"/>
        <v>6.8290759999999999E-3</v>
      </c>
      <c r="AA2982" s="59" t="str">
        <f>HLOOKUP(F2982,'HY Financials'!$4:$4,1,0)</f>
        <v>HOBRAZ</v>
      </c>
    </row>
    <row r="2983" spans="1:27" ht="12.75" customHeight="1">
      <c r="A2983" s="60">
        <f>IFERROR(VLOOKUP(J2983,'TB mapping'!A:D,4,0),0)</f>
        <v>6.1</v>
      </c>
      <c r="B2983" s="60">
        <f>IFERROR(VLOOKUP(J2983,'TB mapping'!A:C,3,0),0)</f>
        <v>6.4</v>
      </c>
      <c r="C2983" s="60" t="str">
        <f t="shared" si="159"/>
        <v>HOBRAZ6.1</v>
      </c>
      <c r="D2983" s="60" t="str">
        <f t="shared" si="160"/>
        <v>HOBRAZ6.4</v>
      </c>
      <c r="E2983" s="54" t="s">
        <v>790</v>
      </c>
      <c r="F2983" s="54" t="s">
        <v>15</v>
      </c>
      <c r="G2983" s="54" t="s">
        <v>252</v>
      </c>
      <c r="H2983" s="55">
        <v>550000</v>
      </c>
      <c r="I2983" s="54" t="s">
        <v>846</v>
      </c>
      <c r="J2983" s="392">
        <v>553202</v>
      </c>
      <c r="K2983" s="55">
        <v>0</v>
      </c>
      <c r="L2983" s="54" t="s">
        <v>853</v>
      </c>
      <c r="M2983" s="54" t="s">
        <v>793</v>
      </c>
      <c r="N2983" s="55">
        <v>-327099.89</v>
      </c>
      <c r="O2983" s="55">
        <v>0</v>
      </c>
      <c r="P2983" s="55">
        <v>-301873.38</v>
      </c>
      <c r="Q2983" s="55">
        <v>0</v>
      </c>
      <c r="R2983" s="55">
        <v>-628973.27</v>
      </c>
      <c r="S2983" s="55">
        <v>0</v>
      </c>
      <c r="T2983" s="55">
        <v>-327099.89</v>
      </c>
      <c r="U2983" s="55">
        <v>0</v>
      </c>
      <c r="V2983" s="55">
        <v>-301873.38</v>
      </c>
      <c r="W2983" s="55">
        <v>0</v>
      </c>
      <c r="X2983" s="55">
        <v>-628973.27</v>
      </c>
      <c r="Y2983" s="55">
        <v>0</v>
      </c>
      <c r="Z2983" s="61">
        <f t="shared" si="161"/>
        <v>-3.0187338000000001E-2</v>
      </c>
      <c r="AA2983" s="59" t="str">
        <f>HLOOKUP(F2983,'HY Financials'!$4:$4,1,0)</f>
        <v>HOBRAZ</v>
      </c>
    </row>
    <row r="2984" spans="1:27" ht="12.75" customHeight="1">
      <c r="A2984" s="60">
        <f>IFERROR(VLOOKUP(J2984,'TB mapping'!A:D,4,0),0)</f>
        <v>0</v>
      </c>
      <c r="B2984" s="60">
        <f>IFERROR(VLOOKUP(J2984,'TB mapping'!A:C,3,0),0)</f>
        <v>6.4</v>
      </c>
      <c r="C2984" s="60" t="str">
        <f t="shared" si="159"/>
        <v>HOBRAZ0</v>
      </c>
      <c r="D2984" s="60" t="str">
        <f t="shared" si="160"/>
        <v>HOBRAZ6.4</v>
      </c>
      <c r="E2984" s="54" t="s">
        <v>790</v>
      </c>
      <c r="F2984" s="54" t="s">
        <v>15</v>
      </c>
      <c r="G2984" s="54" t="s">
        <v>252</v>
      </c>
      <c r="H2984" s="55">
        <v>550000</v>
      </c>
      <c r="I2984" s="54" t="s">
        <v>846</v>
      </c>
      <c r="J2984" s="392">
        <v>553900</v>
      </c>
      <c r="K2984" s="55">
        <v>0</v>
      </c>
      <c r="L2984" s="54" t="s">
        <v>1006</v>
      </c>
      <c r="M2984" s="54" t="s">
        <v>793</v>
      </c>
      <c r="N2984" s="55">
        <v>-36459.39</v>
      </c>
      <c r="O2984" s="55">
        <v>0</v>
      </c>
      <c r="P2984" s="55">
        <v>-21958.59</v>
      </c>
      <c r="Q2984" s="55">
        <v>0</v>
      </c>
      <c r="R2984" s="55">
        <v>-58417.98</v>
      </c>
      <c r="S2984" s="55">
        <v>0</v>
      </c>
      <c r="T2984" s="55">
        <v>-36459.39</v>
      </c>
      <c r="U2984" s="55">
        <v>0</v>
      </c>
      <c r="V2984" s="55">
        <v>-21958.59</v>
      </c>
      <c r="W2984" s="55">
        <v>0</v>
      </c>
      <c r="X2984" s="55">
        <v>-58417.98</v>
      </c>
      <c r="Y2984" s="55">
        <v>0</v>
      </c>
      <c r="Z2984" s="61">
        <f t="shared" si="161"/>
        <v>-2.1958590000000001E-3</v>
      </c>
      <c r="AA2984" s="59" t="str">
        <f>HLOOKUP(F2984,'HY Financials'!$4:$4,1,0)</f>
        <v>HOBRAZ</v>
      </c>
    </row>
    <row r="2985" spans="1:27" ht="12.75" customHeight="1">
      <c r="A2985" s="60">
        <f>IFERROR(VLOOKUP(J2985,'TB mapping'!A:D,4,0),0)</f>
        <v>0</v>
      </c>
      <c r="B2985" s="60">
        <f>IFERROR(VLOOKUP(J2985,'TB mapping'!A:C,3,0),0)</f>
        <v>6.4</v>
      </c>
      <c r="C2985" s="60" t="str">
        <f t="shared" si="159"/>
        <v>HOBRAZ0</v>
      </c>
      <c r="D2985" s="60" t="str">
        <f t="shared" si="160"/>
        <v>HOBRAZ6.4</v>
      </c>
      <c r="E2985" s="54" t="s">
        <v>790</v>
      </c>
      <c r="F2985" s="54" t="s">
        <v>15</v>
      </c>
      <c r="G2985" s="54" t="s">
        <v>252</v>
      </c>
      <c r="H2985" s="55">
        <v>550000</v>
      </c>
      <c r="I2985" s="54" t="s">
        <v>846</v>
      </c>
      <c r="J2985" s="392">
        <v>555163</v>
      </c>
      <c r="K2985" s="55">
        <v>0</v>
      </c>
      <c r="L2985" s="54" t="s">
        <v>860</v>
      </c>
      <c r="M2985" s="54" t="s">
        <v>793</v>
      </c>
      <c r="N2985" s="55">
        <v>-267.75</v>
      </c>
      <c r="O2985" s="55">
        <v>0</v>
      </c>
      <c r="P2985" s="55">
        <v>-410.89</v>
      </c>
      <c r="Q2985" s="55">
        <v>0</v>
      </c>
      <c r="R2985" s="55">
        <v>-678.64</v>
      </c>
      <c r="S2985" s="55">
        <v>0</v>
      </c>
      <c r="T2985" s="55">
        <v>-267.75</v>
      </c>
      <c r="U2985" s="55">
        <v>0</v>
      </c>
      <c r="V2985" s="55">
        <v>-410.89</v>
      </c>
      <c r="W2985" s="55">
        <v>0</v>
      </c>
      <c r="X2985" s="55">
        <v>-678.64</v>
      </c>
      <c r="Y2985" s="55">
        <v>0</v>
      </c>
      <c r="Z2985" s="61">
        <f t="shared" si="161"/>
        <v>-4.1088999999999999E-5</v>
      </c>
      <c r="AA2985" s="59" t="str">
        <f>HLOOKUP(F2985,'HY Financials'!$4:$4,1,0)</f>
        <v>HOBRAZ</v>
      </c>
    </row>
    <row r="2986" spans="1:27" ht="12.75" customHeight="1">
      <c r="A2986" s="60">
        <f>IFERROR(VLOOKUP(J2986,'TB mapping'!A:D,4,0),0)</f>
        <v>0</v>
      </c>
      <c r="B2986" s="60">
        <f>IFERROR(VLOOKUP(J2986,'TB mapping'!A:C,3,0),0)</f>
        <v>6.4</v>
      </c>
      <c r="C2986" s="60" t="str">
        <f t="shared" si="159"/>
        <v>HOBRAZ0</v>
      </c>
      <c r="D2986" s="60" t="str">
        <f t="shared" si="160"/>
        <v>HOBRAZ6.4</v>
      </c>
      <c r="E2986" s="54" t="s">
        <v>790</v>
      </c>
      <c r="F2986" s="54" t="s">
        <v>15</v>
      </c>
      <c r="G2986" s="54" t="s">
        <v>252</v>
      </c>
      <c r="H2986" s="55">
        <v>550000</v>
      </c>
      <c r="I2986" s="54" t="s">
        <v>846</v>
      </c>
      <c r="J2986" s="392">
        <v>555204</v>
      </c>
      <c r="K2986" s="55">
        <v>0</v>
      </c>
      <c r="L2986" s="54" t="s">
        <v>950</v>
      </c>
      <c r="M2986" s="54" t="s">
        <v>793</v>
      </c>
      <c r="N2986" s="55">
        <v>-6132.23</v>
      </c>
      <c r="O2986" s="55">
        <v>0</v>
      </c>
      <c r="P2986" s="55">
        <v>-11964.13</v>
      </c>
      <c r="Q2986" s="55">
        <v>0</v>
      </c>
      <c r="R2986" s="55">
        <v>-18096.36</v>
      </c>
      <c r="S2986" s="55">
        <v>0</v>
      </c>
      <c r="T2986" s="55">
        <v>-6132.23</v>
      </c>
      <c r="U2986" s="55">
        <v>0</v>
      </c>
      <c r="V2986" s="55">
        <v>-11964.13</v>
      </c>
      <c r="W2986" s="55">
        <v>0</v>
      </c>
      <c r="X2986" s="55">
        <v>-18096.36</v>
      </c>
      <c r="Y2986" s="55">
        <v>0</v>
      </c>
      <c r="Z2986" s="61">
        <f t="shared" si="161"/>
        <v>-1.1964129999999999E-3</v>
      </c>
      <c r="AA2986" s="59" t="str">
        <f>HLOOKUP(F2986,'HY Financials'!$4:$4,1,0)</f>
        <v>HOBRAZ</v>
      </c>
    </row>
    <row r="2987" spans="1:27" ht="12.75" customHeight="1">
      <c r="A2987" s="60">
        <f>IFERROR(VLOOKUP(J2987,'TB mapping'!A:D,4,0),0)</f>
        <v>0</v>
      </c>
      <c r="B2987" s="60">
        <f>IFERROR(VLOOKUP(J2987,'TB mapping'!A:C,3,0),0)</f>
        <v>6.4</v>
      </c>
      <c r="C2987" s="60" t="str">
        <f t="shared" si="159"/>
        <v>HOBRAZ0</v>
      </c>
      <c r="D2987" s="60" t="str">
        <f t="shared" si="160"/>
        <v>HOBRAZ6.4</v>
      </c>
      <c r="E2987" s="54" t="s">
        <v>790</v>
      </c>
      <c r="F2987" s="54" t="s">
        <v>15</v>
      </c>
      <c r="G2987" s="54" t="s">
        <v>252</v>
      </c>
      <c r="H2987" s="55">
        <v>550000</v>
      </c>
      <c r="I2987" s="54" t="s">
        <v>846</v>
      </c>
      <c r="J2987" s="392">
        <v>555597</v>
      </c>
      <c r="K2987" s="55">
        <v>0</v>
      </c>
      <c r="L2987" s="54" t="s">
        <v>861</v>
      </c>
      <c r="M2987" s="54" t="s">
        <v>793</v>
      </c>
      <c r="N2987" s="55">
        <v>-16199.390000000003</v>
      </c>
      <c r="O2987" s="55">
        <v>0</v>
      </c>
      <c r="P2987" s="55">
        <v>-70317.180000000008</v>
      </c>
      <c r="Q2987" s="55">
        <v>0</v>
      </c>
      <c r="R2987" s="55">
        <v>-86516.57</v>
      </c>
      <c r="S2987" s="55">
        <v>0</v>
      </c>
      <c r="T2987" s="55">
        <v>-16199.390000000003</v>
      </c>
      <c r="U2987" s="55">
        <v>0</v>
      </c>
      <c r="V2987" s="55">
        <v>-70317.180000000008</v>
      </c>
      <c r="W2987" s="55">
        <v>0</v>
      </c>
      <c r="X2987" s="55">
        <v>-86516.57</v>
      </c>
      <c r="Y2987" s="55">
        <v>0</v>
      </c>
      <c r="Z2987" s="61">
        <f t="shared" si="161"/>
        <v>-7.031718000000001E-3</v>
      </c>
      <c r="AA2987" s="59" t="str">
        <f>HLOOKUP(F2987,'HY Financials'!$4:$4,1,0)</f>
        <v>HOBRAZ</v>
      </c>
    </row>
    <row r="2988" spans="1:27" ht="12.75" customHeight="1">
      <c r="A2988" s="60">
        <f>IFERROR(VLOOKUP(J2988,'TB mapping'!A:D,4,0),0)</f>
        <v>0</v>
      </c>
      <c r="B2988" s="60">
        <f>IFERROR(VLOOKUP(J2988,'TB mapping'!A:C,3,0),0)</f>
        <v>6.4</v>
      </c>
      <c r="C2988" s="60" t="str">
        <f t="shared" si="159"/>
        <v>HOBRAZ0</v>
      </c>
      <c r="D2988" s="60" t="str">
        <f t="shared" si="160"/>
        <v>HOBRAZ6.4</v>
      </c>
      <c r="E2988" s="54" t="s">
        <v>790</v>
      </c>
      <c r="F2988" s="54" t="s">
        <v>15</v>
      </c>
      <c r="G2988" s="54" t="s">
        <v>252</v>
      </c>
      <c r="H2988" s="55">
        <v>550000</v>
      </c>
      <c r="I2988" s="54" t="s">
        <v>846</v>
      </c>
      <c r="J2988" s="392">
        <v>555598</v>
      </c>
      <c r="K2988" s="55">
        <v>0</v>
      </c>
      <c r="L2988" s="54" t="s">
        <v>862</v>
      </c>
      <c r="M2988" s="54" t="s">
        <v>793</v>
      </c>
      <c r="N2988" s="55">
        <v>-16199.390000000003</v>
      </c>
      <c r="O2988" s="55">
        <v>0</v>
      </c>
      <c r="P2988" s="55">
        <v>-70317.180000000008</v>
      </c>
      <c r="Q2988" s="55">
        <v>0</v>
      </c>
      <c r="R2988" s="55">
        <v>-86516.57</v>
      </c>
      <c r="S2988" s="55">
        <v>0</v>
      </c>
      <c r="T2988" s="55">
        <v>-16199.390000000003</v>
      </c>
      <c r="U2988" s="55">
        <v>0</v>
      </c>
      <c r="V2988" s="55">
        <v>-70317.180000000008</v>
      </c>
      <c r="W2988" s="55">
        <v>0</v>
      </c>
      <c r="X2988" s="55">
        <v>-86516.57</v>
      </c>
      <c r="Y2988" s="55">
        <v>0</v>
      </c>
      <c r="Z2988" s="61">
        <f t="shared" si="161"/>
        <v>-7.031718000000001E-3</v>
      </c>
      <c r="AA2988" s="59" t="str">
        <f>HLOOKUP(F2988,'HY Financials'!$4:$4,1,0)</f>
        <v>HOBRAZ</v>
      </c>
    </row>
    <row r="2989" spans="1:27" ht="12.75" customHeight="1">
      <c r="A2989" s="60">
        <f>IFERROR(VLOOKUP(J2989,'TB mapping'!A:D,4,0),0)</f>
        <v>0</v>
      </c>
      <c r="B2989" s="60">
        <f>IFERROR(VLOOKUP(J2989,'TB mapping'!A:C,3,0),0)</f>
        <v>6.4</v>
      </c>
      <c r="C2989" s="60" t="str">
        <f t="shared" si="159"/>
        <v>HOBRAZ0</v>
      </c>
      <c r="D2989" s="60" t="str">
        <f t="shared" si="160"/>
        <v>HOBRAZ6.4</v>
      </c>
      <c r="E2989" s="54" t="s">
        <v>790</v>
      </c>
      <c r="F2989" s="54" t="s">
        <v>15</v>
      </c>
      <c r="G2989" s="54" t="s">
        <v>252</v>
      </c>
      <c r="H2989" s="55">
        <v>550000</v>
      </c>
      <c r="I2989" s="54" t="s">
        <v>846</v>
      </c>
      <c r="J2989" s="392">
        <v>555599</v>
      </c>
      <c r="K2989" s="55">
        <v>0</v>
      </c>
      <c r="L2989" s="54" t="s">
        <v>1487</v>
      </c>
      <c r="M2989" s="54" t="s">
        <v>793</v>
      </c>
      <c r="N2989" s="55">
        <v>0</v>
      </c>
      <c r="O2989" s="55">
        <v>421.98</v>
      </c>
      <c r="P2989" s="55">
        <v>0</v>
      </c>
      <c r="Q2989" s="55">
        <v>1135.28</v>
      </c>
      <c r="R2989" s="55">
        <v>0</v>
      </c>
      <c r="S2989" s="55">
        <v>1557.26</v>
      </c>
      <c r="T2989" s="55">
        <v>0</v>
      </c>
      <c r="U2989" s="55">
        <v>421.98</v>
      </c>
      <c r="V2989" s="55">
        <v>0</v>
      </c>
      <c r="W2989" s="55">
        <v>1135.28</v>
      </c>
      <c r="X2989" s="55">
        <v>0</v>
      </c>
      <c r="Y2989" s="55">
        <v>1557.26</v>
      </c>
      <c r="Z2989" s="61">
        <f t="shared" si="161"/>
        <v>1.13528E-4</v>
      </c>
      <c r="AA2989" s="59" t="str">
        <f>HLOOKUP(F2989,'HY Financials'!$4:$4,1,0)</f>
        <v>HOBRAZ</v>
      </c>
    </row>
    <row r="2990" spans="1:27" ht="12.75" customHeight="1">
      <c r="A2990" s="60">
        <f>IFERROR(VLOOKUP(J2990,'TB mapping'!A:D,4,0),0)</f>
        <v>0</v>
      </c>
      <c r="B2990" s="60">
        <f>IFERROR(VLOOKUP(J2990,'TB mapping'!A:C,3,0),0)</f>
        <v>6.4</v>
      </c>
      <c r="C2990" s="60" t="str">
        <f t="shared" si="159"/>
        <v>HOBRAZ0</v>
      </c>
      <c r="D2990" s="60" t="str">
        <f t="shared" si="160"/>
        <v>HOBRAZ6.4</v>
      </c>
      <c r="E2990" s="54" t="s">
        <v>790</v>
      </c>
      <c r="F2990" s="54" t="s">
        <v>15</v>
      </c>
      <c r="G2990" s="54" t="s">
        <v>252</v>
      </c>
      <c r="H2990" s="55">
        <v>550000</v>
      </c>
      <c r="I2990" s="54" t="s">
        <v>846</v>
      </c>
      <c r="J2990" s="392">
        <v>555600</v>
      </c>
      <c r="K2990" s="55">
        <v>0</v>
      </c>
      <c r="L2990" s="54" t="s">
        <v>1488</v>
      </c>
      <c r="M2990" s="54" t="s">
        <v>793</v>
      </c>
      <c r="N2990" s="55">
        <v>0</v>
      </c>
      <c r="O2990" s="55">
        <v>421.98</v>
      </c>
      <c r="P2990" s="55">
        <v>0</v>
      </c>
      <c r="Q2990" s="55">
        <v>1135.28</v>
      </c>
      <c r="R2990" s="55">
        <v>0</v>
      </c>
      <c r="S2990" s="55">
        <v>1557.26</v>
      </c>
      <c r="T2990" s="55">
        <v>0</v>
      </c>
      <c r="U2990" s="55">
        <v>421.98</v>
      </c>
      <c r="V2990" s="55">
        <v>0</v>
      </c>
      <c r="W2990" s="55">
        <v>1135.28</v>
      </c>
      <c r="X2990" s="55">
        <v>0</v>
      </c>
      <c r="Y2990" s="55">
        <v>1557.26</v>
      </c>
      <c r="Z2990" s="61">
        <f t="shared" si="161"/>
        <v>1.13528E-4</v>
      </c>
      <c r="AA2990" s="59" t="str">
        <f>HLOOKUP(F2990,'HY Financials'!$4:$4,1,0)</f>
        <v>HOBRAZ</v>
      </c>
    </row>
    <row r="2991" spans="1:27" ht="12.75" customHeight="1">
      <c r="A2991" s="60">
        <f>IFERROR(VLOOKUP(J2991,'TB mapping'!A:D,4,0),0)</f>
        <v>0</v>
      </c>
      <c r="B2991" s="60">
        <f>IFERROR(VLOOKUP(J2991,'TB mapping'!A:C,3,0),0)</f>
        <v>6.4</v>
      </c>
      <c r="C2991" s="60" t="str">
        <f t="shared" si="159"/>
        <v>HOBRAZ0</v>
      </c>
      <c r="D2991" s="60" t="str">
        <f t="shared" si="160"/>
        <v>HOBRAZ6.4</v>
      </c>
      <c r="E2991" s="54" t="s">
        <v>790</v>
      </c>
      <c r="F2991" s="54" t="s">
        <v>15</v>
      </c>
      <c r="G2991" s="54" t="s">
        <v>252</v>
      </c>
      <c r="H2991" s="55">
        <v>550000</v>
      </c>
      <c r="I2991" s="54" t="s">
        <v>846</v>
      </c>
      <c r="J2991" s="392">
        <v>555603</v>
      </c>
      <c r="K2991" s="55">
        <v>0</v>
      </c>
      <c r="L2991" s="54" t="s">
        <v>1489</v>
      </c>
      <c r="M2991" s="54" t="s">
        <v>793</v>
      </c>
      <c r="N2991" s="55">
        <v>-7823.29</v>
      </c>
      <c r="O2991" s="55">
        <v>0</v>
      </c>
      <c r="P2991" s="55">
        <v>-7409.38</v>
      </c>
      <c r="Q2991" s="55">
        <v>0</v>
      </c>
      <c r="R2991" s="55">
        <v>-15232.67</v>
      </c>
      <c r="S2991" s="55">
        <v>0</v>
      </c>
      <c r="T2991" s="55">
        <v>-7823.29</v>
      </c>
      <c r="U2991" s="55">
        <v>0</v>
      </c>
      <c r="V2991" s="55">
        <v>-7409.38</v>
      </c>
      <c r="W2991" s="55">
        <v>0</v>
      </c>
      <c r="X2991" s="55">
        <v>-15232.67</v>
      </c>
      <c r="Y2991" s="55">
        <v>0</v>
      </c>
      <c r="Z2991" s="61">
        <f t="shared" si="161"/>
        <v>-7.4093800000000001E-4</v>
      </c>
      <c r="AA2991" s="59" t="str">
        <f>HLOOKUP(F2991,'HY Financials'!$4:$4,1,0)</f>
        <v>HOBRAZ</v>
      </c>
    </row>
    <row r="2992" spans="1:27" ht="12.75" customHeight="1">
      <c r="A2992" s="60">
        <f>IFERROR(VLOOKUP(J2992,'TB mapping'!A:D,4,0),0)</f>
        <v>0</v>
      </c>
      <c r="B2992" s="60">
        <f>IFERROR(VLOOKUP(J2992,'TB mapping'!A:C,3,0),0)</f>
        <v>6.4</v>
      </c>
      <c r="C2992" s="60" t="str">
        <f t="shared" si="159"/>
        <v>HOBRAZ0</v>
      </c>
      <c r="D2992" s="60" t="str">
        <f t="shared" si="160"/>
        <v>HOBRAZ6.4</v>
      </c>
      <c r="E2992" s="54" t="s">
        <v>790</v>
      </c>
      <c r="F2992" s="54" t="s">
        <v>15</v>
      </c>
      <c r="G2992" s="54" t="s">
        <v>252</v>
      </c>
      <c r="H2992" s="55">
        <v>550000</v>
      </c>
      <c r="I2992" s="54" t="s">
        <v>846</v>
      </c>
      <c r="J2992" s="392">
        <v>555604</v>
      </c>
      <c r="K2992" s="55">
        <v>0</v>
      </c>
      <c r="L2992" s="54" t="s">
        <v>1490</v>
      </c>
      <c r="M2992" s="54" t="s">
        <v>793</v>
      </c>
      <c r="N2992" s="55">
        <v>-7823.29</v>
      </c>
      <c r="O2992" s="55">
        <v>0</v>
      </c>
      <c r="P2992" s="55">
        <v>-7409.38</v>
      </c>
      <c r="Q2992" s="55">
        <v>0</v>
      </c>
      <c r="R2992" s="55">
        <v>-15232.67</v>
      </c>
      <c r="S2992" s="55">
        <v>0</v>
      </c>
      <c r="T2992" s="55">
        <v>-7823.29</v>
      </c>
      <c r="U2992" s="55">
        <v>0</v>
      </c>
      <c r="V2992" s="55">
        <v>-7409.38</v>
      </c>
      <c r="W2992" s="55">
        <v>0</v>
      </c>
      <c r="X2992" s="55">
        <v>-15232.67</v>
      </c>
      <c r="Y2992" s="55">
        <v>0</v>
      </c>
      <c r="Z2992" s="61">
        <f t="shared" si="161"/>
        <v>-7.4093800000000001E-4</v>
      </c>
      <c r="AA2992" s="59" t="str">
        <f>HLOOKUP(F2992,'HY Financials'!$4:$4,1,0)</f>
        <v>HOBRAZ</v>
      </c>
    </row>
    <row r="2993" spans="1:27" ht="12.75" customHeight="1">
      <c r="A2993" s="60">
        <f>IFERROR(VLOOKUP(J2993,'TB mapping'!A:D,4,0),0)</f>
        <v>0</v>
      </c>
      <c r="B2993" s="60">
        <f>IFERROR(VLOOKUP(J2993,'TB mapping'!A:C,3,0),0)</f>
        <v>6.4</v>
      </c>
      <c r="C2993" s="60" t="str">
        <f t="shared" si="159"/>
        <v>HOBRAZ0</v>
      </c>
      <c r="D2993" s="60" t="str">
        <f t="shared" si="160"/>
        <v>HOBRAZ6.4</v>
      </c>
      <c r="E2993" s="54" t="s">
        <v>790</v>
      </c>
      <c r="F2993" s="54" t="s">
        <v>15</v>
      </c>
      <c r="G2993" s="54" t="s">
        <v>252</v>
      </c>
      <c r="H2993" s="55">
        <v>550000</v>
      </c>
      <c r="I2993" s="54" t="s">
        <v>846</v>
      </c>
      <c r="J2993" s="392">
        <v>556653</v>
      </c>
      <c r="K2993" s="55">
        <v>0</v>
      </c>
      <c r="L2993" s="54" t="s">
        <v>2073</v>
      </c>
      <c r="M2993" s="54" t="s">
        <v>793</v>
      </c>
      <c r="N2993" s="55">
        <v>-1867.76</v>
      </c>
      <c r="O2993" s="55">
        <v>0</v>
      </c>
      <c r="P2993" s="55">
        <v>-2510.79</v>
      </c>
      <c r="Q2993" s="55">
        <v>0</v>
      </c>
      <c r="R2993" s="55">
        <v>-4378.55</v>
      </c>
      <c r="S2993" s="55">
        <v>0</v>
      </c>
      <c r="T2993" s="55">
        <v>-1867.76</v>
      </c>
      <c r="U2993" s="55">
        <v>0</v>
      </c>
      <c r="V2993" s="55">
        <v>-2510.79</v>
      </c>
      <c r="W2993" s="55">
        <v>0</v>
      </c>
      <c r="X2993" s="55">
        <v>-4378.55</v>
      </c>
      <c r="Y2993" s="55">
        <v>0</v>
      </c>
      <c r="Z2993" s="61">
        <f t="shared" si="161"/>
        <v>-2.5107899999999997E-4</v>
      </c>
      <c r="AA2993" s="59" t="str">
        <f>HLOOKUP(F2993,'HY Financials'!$4:$4,1,0)</f>
        <v>HOBRAZ</v>
      </c>
    </row>
    <row r="2994" spans="1:27" ht="12.75" customHeight="1">
      <c r="A2994" s="60">
        <f>IFERROR(VLOOKUP(J2994,'TB mapping'!A:D,4,0),0)</f>
        <v>6.2</v>
      </c>
      <c r="B2994" s="60">
        <f>IFERROR(VLOOKUP(J2994,'TB mapping'!A:C,3,0),0)</f>
        <v>6.4</v>
      </c>
      <c r="C2994" s="60" t="str">
        <f t="shared" si="159"/>
        <v>HOBRAZ6.2</v>
      </c>
      <c r="D2994" s="60" t="str">
        <f t="shared" si="160"/>
        <v>HOBRAZ6.4</v>
      </c>
      <c r="E2994" s="54" t="s">
        <v>790</v>
      </c>
      <c r="F2994" s="54" t="s">
        <v>15</v>
      </c>
      <c r="G2994" s="54" t="s">
        <v>252</v>
      </c>
      <c r="H2994" s="55">
        <v>555100</v>
      </c>
      <c r="I2994" s="54" t="s">
        <v>863</v>
      </c>
      <c r="J2994" s="392">
        <v>555100</v>
      </c>
      <c r="K2994" s="55">
        <v>0</v>
      </c>
      <c r="L2994" s="54" t="s">
        <v>864</v>
      </c>
      <c r="M2994" s="54" t="s">
        <v>793</v>
      </c>
      <c r="N2994" s="55">
        <v>-179998.93</v>
      </c>
      <c r="O2994" s="55">
        <v>0</v>
      </c>
      <c r="P2994" s="55">
        <v>-781305.21</v>
      </c>
      <c r="Q2994" s="55">
        <v>0</v>
      </c>
      <c r="R2994" s="55">
        <v>-961304.14</v>
      </c>
      <c r="S2994" s="55">
        <v>0</v>
      </c>
      <c r="T2994" s="55">
        <v>-179998.93</v>
      </c>
      <c r="U2994" s="55">
        <v>0</v>
      </c>
      <c r="V2994" s="55">
        <v>-781305.21</v>
      </c>
      <c r="W2994" s="55">
        <v>0</v>
      </c>
      <c r="X2994" s="55">
        <v>-961304.14</v>
      </c>
      <c r="Y2994" s="55">
        <v>0</v>
      </c>
      <c r="Z2994" s="61">
        <f t="shared" si="161"/>
        <v>-7.8130520999999994E-2</v>
      </c>
      <c r="AA2994" s="59" t="str">
        <f>HLOOKUP(F2994,'HY Financials'!$4:$4,1,0)</f>
        <v>HOBRAZ</v>
      </c>
    </row>
    <row r="2995" spans="1:27" ht="12.75" customHeight="1">
      <c r="A2995" s="60">
        <f>IFERROR(VLOOKUP(J2995,'TB mapping'!A:D,4,0),0)</f>
        <v>6.2</v>
      </c>
      <c r="B2995" s="60">
        <f>IFERROR(VLOOKUP(J2995,'TB mapping'!A:C,3,0),0)</f>
        <v>6.4</v>
      </c>
      <c r="C2995" s="60" t="str">
        <f t="shared" si="159"/>
        <v>HOBRAZ6.2</v>
      </c>
      <c r="D2995" s="60" t="str">
        <f t="shared" si="160"/>
        <v>HOBRAZ6.4</v>
      </c>
      <c r="E2995" s="54" t="s">
        <v>790</v>
      </c>
      <c r="F2995" s="54" t="s">
        <v>15</v>
      </c>
      <c r="G2995" s="54" t="s">
        <v>252</v>
      </c>
      <c r="H2995" s="55">
        <v>555100</v>
      </c>
      <c r="I2995" s="54" t="s">
        <v>863</v>
      </c>
      <c r="J2995" s="392">
        <v>555329</v>
      </c>
      <c r="K2995" s="55">
        <v>0</v>
      </c>
      <c r="L2995" s="54" t="s">
        <v>1491</v>
      </c>
      <c r="M2995" s="54" t="s">
        <v>793</v>
      </c>
      <c r="N2995" s="55">
        <v>0</v>
      </c>
      <c r="O2995" s="55">
        <v>4689.4400000000005</v>
      </c>
      <c r="P2995" s="55">
        <v>0</v>
      </c>
      <c r="Q2995" s="55">
        <v>12615.13</v>
      </c>
      <c r="R2995" s="55">
        <v>0</v>
      </c>
      <c r="S2995" s="55">
        <v>17304.57</v>
      </c>
      <c r="T2995" s="55">
        <v>0</v>
      </c>
      <c r="U2995" s="55">
        <v>4689.4400000000005</v>
      </c>
      <c r="V2995" s="55">
        <v>0</v>
      </c>
      <c r="W2995" s="55">
        <v>12615.13</v>
      </c>
      <c r="X2995" s="55">
        <v>0</v>
      </c>
      <c r="Y2995" s="55">
        <v>17304.57</v>
      </c>
      <c r="Z2995" s="61">
        <f t="shared" si="161"/>
        <v>1.2615129999999999E-3</v>
      </c>
      <c r="AA2995" s="59" t="str">
        <f>HLOOKUP(F2995,'HY Financials'!$4:$4,1,0)</f>
        <v>HOBRAZ</v>
      </c>
    </row>
    <row r="2996" spans="1:27" ht="12.75" customHeight="1">
      <c r="A2996" s="60">
        <f>IFERROR(VLOOKUP(J2996,'TB mapping'!A:D,4,0),0)</f>
        <v>6.2</v>
      </c>
      <c r="B2996" s="60">
        <f>IFERROR(VLOOKUP(J2996,'TB mapping'!A:C,3,0),0)</f>
        <v>6.4</v>
      </c>
      <c r="C2996" s="60" t="str">
        <f t="shared" si="159"/>
        <v>HOBRAZ6.2</v>
      </c>
      <c r="D2996" s="60" t="str">
        <f t="shared" si="160"/>
        <v>HOBRAZ6.4</v>
      </c>
      <c r="E2996" s="54" t="s">
        <v>790</v>
      </c>
      <c r="F2996" s="54" t="s">
        <v>15</v>
      </c>
      <c r="G2996" s="54" t="s">
        <v>252</v>
      </c>
      <c r="H2996" s="55">
        <v>555100</v>
      </c>
      <c r="I2996" s="54" t="s">
        <v>863</v>
      </c>
      <c r="J2996" s="392">
        <v>555526</v>
      </c>
      <c r="K2996" s="55">
        <v>0</v>
      </c>
      <c r="L2996" s="54" t="s">
        <v>1492</v>
      </c>
      <c r="M2996" s="54" t="s">
        <v>793</v>
      </c>
      <c r="N2996" s="55">
        <v>-86928.3</v>
      </c>
      <c r="O2996" s="55">
        <v>0</v>
      </c>
      <c r="P2996" s="55">
        <v>-82329.06</v>
      </c>
      <c r="Q2996" s="55">
        <v>0</v>
      </c>
      <c r="R2996" s="55">
        <v>-169257.36</v>
      </c>
      <c r="S2996" s="55">
        <v>0</v>
      </c>
      <c r="T2996" s="55">
        <v>-86928.3</v>
      </c>
      <c r="U2996" s="55">
        <v>0</v>
      </c>
      <c r="V2996" s="55">
        <v>-82329.06</v>
      </c>
      <c r="W2996" s="55">
        <v>0</v>
      </c>
      <c r="X2996" s="55">
        <v>-169257.36</v>
      </c>
      <c r="Y2996" s="55">
        <v>0</v>
      </c>
      <c r="Z2996" s="61">
        <f t="shared" si="161"/>
        <v>-8.2329059999999999E-3</v>
      </c>
      <c r="AA2996" s="59" t="str">
        <f>HLOOKUP(F2996,'HY Financials'!$4:$4,1,0)</f>
        <v>HOBRAZ</v>
      </c>
    </row>
    <row r="2997" spans="1:27" ht="12.75" customHeight="1">
      <c r="A2997" s="60">
        <f>IFERROR(VLOOKUP(J2997,'TB mapping'!A:D,4,0),0)</f>
        <v>0</v>
      </c>
      <c r="B2997" s="60" t="str">
        <f>IFERROR(VLOOKUP(J2997,'TB mapping'!A:C,3,0),0)</f>
        <v>ignore</v>
      </c>
      <c r="C2997" s="60" t="str">
        <f t="shared" si="159"/>
        <v>HOBRAZ0</v>
      </c>
      <c r="D2997" s="60" t="str">
        <f t="shared" si="160"/>
        <v>HOBRAZignore</v>
      </c>
      <c r="E2997" s="54" t="s">
        <v>790</v>
      </c>
      <c r="F2997" s="54" t="s">
        <v>15</v>
      </c>
      <c r="G2997" s="54" t="s">
        <v>252</v>
      </c>
      <c r="H2997" s="55">
        <v>999990</v>
      </c>
      <c r="I2997" s="54" t="s">
        <v>1178</v>
      </c>
      <c r="J2997" s="55">
        <v>999998</v>
      </c>
      <c r="K2997" s="55">
        <v>0</v>
      </c>
      <c r="L2997" s="54" t="s">
        <v>1179</v>
      </c>
      <c r="M2997" s="54" t="s">
        <v>793</v>
      </c>
      <c r="N2997" s="55">
        <v>-13838.16</v>
      </c>
      <c r="O2997" s="55">
        <v>0</v>
      </c>
      <c r="P2997" s="55">
        <v>-7236919.5</v>
      </c>
      <c r="Q2997" s="55">
        <v>0</v>
      </c>
      <c r="R2997" s="55">
        <v>-7250757.6600000001</v>
      </c>
      <c r="S2997" s="55">
        <v>0</v>
      </c>
      <c r="T2997" s="55">
        <v>-13838.16</v>
      </c>
      <c r="U2997" s="55">
        <v>0</v>
      </c>
      <c r="V2997" s="55">
        <v>-7236919.5</v>
      </c>
      <c r="W2997" s="55">
        <v>0</v>
      </c>
      <c r="X2997" s="55">
        <v>-7250757.6600000001</v>
      </c>
      <c r="Y2997" s="55">
        <v>0</v>
      </c>
      <c r="Z2997" s="61">
        <f t="shared" si="161"/>
        <v>-0.72369194999999997</v>
      </c>
      <c r="AA2997" s="59" t="str">
        <f>HLOOKUP(F2997,'HY Financials'!$4:$4,1,0)</f>
        <v>HOBRAZ</v>
      </c>
    </row>
    <row r="2998" spans="1:27" ht="12.75" customHeight="1">
      <c r="A2998" s="60">
        <f>IFERROR(VLOOKUP(J2998,'TB mapping'!A:D,4,0),0)</f>
        <v>0</v>
      </c>
      <c r="B2998" s="60" t="str">
        <f>IFERROR(VLOOKUP(J2998,'TB mapping'!A:C,3,0),0)</f>
        <v>ignore</v>
      </c>
      <c r="C2998" s="60" t="str">
        <f t="shared" si="159"/>
        <v>HOBRAZ0</v>
      </c>
      <c r="D2998" s="60" t="str">
        <f t="shared" si="160"/>
        <v>HOBRAZignore</v>
      </c>
      <c r="E2998" s="54" t="s">
        <v>790</v>
      </c>
      <c r="F2998" s="54" t="s">
        <v>15</v>
      </c>
      <c r="G2998" s="54" t="s">
        <v>252</v>
      </c>
      <c r="H2998" s="55">
        <v>999990</v>
      </c>
      <c r="I2998" s="54" t="s">
        <v>1178</v>
      </c>
      <c r="J2998" s="55">
        <v>999998</v>
      </c>
      <c r="K2998" s="55">
        <v>0</v>
      </c>
      <c r="L2998" s="54" t="s">
        <v>1179</v>
      </c>
      <c r="M2998" s="54" t="s">
        <v>1167</v>
      </c>
      <c r="N2998" s="55">
        <v>0</v>
      </c>
      <c r="O2998" s="55">
        <v>0.01</v>
      </c>
      <c r="P2998" s="55">
        <v>0</v>
      </c>
      <c r="Q2998" s="55">
        <v>95000</v>
      </c>
      <c r="R2998" s="55">
        <v>0</v>
      </c>
      <c r="S2998" s="55">
        <v>95000.01</v>
      </c>
      <c r="T2998" s="55">
        <v>0</v>
      </c>
      <c r="U2998" s="55">
        <v>0.74</v>
      </c>
      <c r="V2998" s="55">
        <v>0</v>
      </c>
      <c r="W2998" s="55">
        <v>7201674.5199999996</v>
      </c>
      <c r="X2998" s="55">
        <v>0</v>
      </c>
      <c r="Y2998" s="55">
        <v>7201675.2599999998</v>
      </c>
      <c r="Z2998" s="61">
        <f t="shared" si="161"/>
        <v>0.72016745199999999</v>
      </c>
      <c r="AA2998" s="59" t="str">
        <f>HLOOKUP(F2998,'HY Financials'!$4:$4,1,0)</f>
        <v>HOBRAZ</v>
      </c>
    </row>
    <row r="2999" spans="1:27" ht="12.75" customHeight="1">
      <c r="A2999" s="60">
        <f>IFERROR(VLOOKUP(J2999,'TB mapping'!A:D,4,0),0)</f>
        <v>0</v>
      </c>
      <c r="B2999" s="60">
        <f>IFERROR(VLOOKUP(J2999,'TB mapping'!A:C,3,0),0)</f>
        <v>0</v>
      </c>
      <c r="C2999" s="60" t="str">
        <f t="shared" si="159"/>
        <v>HOECCF0</v>
      </c>
      <c r="D2999" s="60" t="str">
        <f t="shared" si="160"/>
        <v>HOECCF0</v>
      </c>
      <c r="E2999" s="54" t="s">
        <v>790</v>
      </c>
      <c r="F2999" s="54" t="s">
        <v>1897</v>
      </c>
      <c r="G2999" s="54" t="s">
        <v>1898</v>
      </c>
      <c r="H2999" s="55">
        <v>102000</v>
      </c>
      <c r="I2999" s="54" t="s">
        <v>791</v>
      </c>
      <c r="J2999" s="55">
        <v>102230</v>
      </c>
      <c r="K2999" s="55">
        <v>0</v>
      </c>
      <c r="L2999" s="54" t="s">
        <v>1803</v>
      </c>
      <c r="M2999" s="54" t="s">
        <v>793</v>
      </c>
      <c r="N2999" s="55">
        <v>-65466748.630000003</v>
      </c>
      <c r="O2999" s="55">
        <v>0</v>
      </c>
      <c r="P2999" s="55">
        <v>0</v>
      </c>
      <c r="Q2999" s="55">
        <v>65466748.630000003</v>
      </c>
      <c r="R2999" s="55">
        <v>0</v>
      </c>
      <c r="S2999" s="55">
        <v>0</v>
      </c>
      <c r="T2999" s="55">
        <v>-65466748.630000003</v>
      </c>
      <c r="U2999" s="55">
        <v>0</v>
      </c>
      <c r="V2999" s="55">
        <v>0</v>
      </c>
      <c r="W2999" s="55">
        <v>65466748.630000003</v>
      </c>
      <c r="X2999" s="55">
        <v>0</v>
      </c>
      <c r="Y2999" s="55">
        <v>0</v>
      </c>
      <c r="Z2999" s="61">
        <f t="shared" si="161"/>
        <v>6.5466748630000007</v>
      </c>
      <c r="AA2999" s="59" t="str">
        <f>HLOOKUP(F2999,'HY Financials'!$4:$4,1,0)</f>
        <v>HOECCF</v>
      </c>
    </row>
    <row r="3000" spans="1:27" ht="12.75" customHeight="1">
      <c r="A3000" s="60" t="str">
        <f>IFERROR(VLOOKUP(J3000,'TB mapping'!A:D,4,0),0)</f>
        <v>Ignore</v>
      </c>
      <c r="B3000" s="60" t="str">
        <f>IFERROR(VLOOKUP(J3000,'TB mapping'!A:C,3,0),0)</f>
        <v>Ignore</v>
      </c>
      <c r="C3000" s="60" t="str">
        <f t="shared" si="159"/>
        <v>HOECCFIgnore</v>
      </c>
      <c r="D3000" s="60" t="str">
        <f t="shared" si="160"/>
        <v>HOECCFIgnore</v>
      </c>
      <c r="E3000" s="54" t="s">
        <v>790</v>
      </c>
      <c r="F3000" s="54" t="s">
        <v>1897</v>
      </c>
      <c r="G3000" s="54" t="s">
        <v>1898</v>
      </c>
      <c r="H3000" s="55">
        <v>105000</v>
      </c>
      <c r="I3000" s="54" t="s">
        <v>1165</v>
      </c>
      <c r="J3000" s="55">
        <v>106100</v>
      </c>
      <c r="K3000" s="55">
        <v>0</v>
      </c>
      <c r="L3000" s="54" t="s">
        <v>1166</v>
      </c>
      <c r="M3000" s="54" t="s">
        <v>793</v>
      </c>
      <c r="N3000" s="55">
        <v>-5550396840.9499998</v>
      </c>
      <c r="O3000" s="55">
        <v>0</v>
      </c>
      <c r="P3000" s="55">
        <v>0</v>
      </c>
      <c r="Q3000" s="55">
        <v>219257865.25999999</v>
      </c>
      <c r="R3000" s="55">
        <v>-5331138975.6899996</v>
      </c>
      <c r="S3000" s="55">
        <v>0</v>
      </c>
      <c r="T3000" s="55">
        <v>-5550396840.9499998</v>
      </c>
      <c r="U3000" s="55">
        <v>0</v>
      </c>
      <c r="V3000" s="55">
        <v>0</v>
      </c>
      <c r="W3000" s="55">
        <v>219257865.25999999</v>
      </c>
      <c r="X3000" s="55">
        <v>-5331138975.6899996</v>
      </c>
      <c r="Y3000" s="55">
        <v>0</v>
      </c>
      <c r="Z3000" s="61">
        <f t="shared" si="161"/>
        <v>21.925786526</v>
      </c>
      <c r="AA3000" s="59" t="str">
        <f>HLOOKUP(F3000,'HY Financials'!$4:$4,1,0)</f>
        <v>HOECCF</v>
      </c>
    </row>
    <row r="3001" spans="1:27" ht="12.75" customHeight="1">
      <c r="A3001" s="60" t="str">
        <f>IFERROR(VLOOKUP(J3001,'TB mapping'!A:D,4,0),0)</f>
        <v>Ignore</v>
      </c>
      <c r="B3001" s="60" t="str">
        <f>IFERROR(VLOOKUP(J3001,'TB mapping'!A:C,3,0),0)</f>
        <v>Ignore</v>
      </c>
      <c r="C3001" s="60" t="str">
        <f t="shared" si="159"/>
        <v>HOECCFIgnore</v>
      </c>
      <c r="D3001" s="60" t="str">
        <f t="shared" si="160"/>
        <v>HOECCFIgnore</v>
      </c>
      <c r="E3001" s="54" t="s">
        <v>790</v>
      </c>
      <c r="F3001" s="54" t="s">
        <v>1897</v>
      </c>
      <c r="G3001" s="54" t="s">
        <v>1898</v>
      </c>
      <c r="H3001" s="55">
        <v>110000</v>
      </c>
      <c r="I3001" s="54" t="s">
        <v>795</v>
      </c>
      <c r="J3001" s="55">
        <v>103122</v>
      </c>
      <c r="K3001" s="55">
        <v>0</v>
      </c>
      <c r="L3001" s="54" t="s">
        <v>1343</v>
      </c>
      <c r="M3001" s="54" t="s">
        <v>793</v>
      </c>
      <c r="N3001" s="55">
        <v>-150000</v>
      </c>
      <c r="O3001" s="55">
        <v>0</v>
      </c>
      <c r="P3001" s="55">
        <v>0</v>
      </c>
      <c r="Q3001" s="55">
        <v>150000</v>
      </c>
      <c r="R3001" s="55">
        <v>0</v>
      </c>
      <c r="S3001" s="55">
        <v>0</v>
      </c>
      <c r="T3001" s="55">
        <v>-150000</v>
      </c>
      <c r="U3001" s="55">
        <v>0</v>
      </c>
      <c r="V3001" s="55">
        <v>0</v>
      </c>
      <c r="W3001" s="55">
        <v>150000</v>
      </c>
      <c r="X3001" s="55">
        <v>0</v>
      </c>
      <c r="Y3001" s="55">
        <v>0</v>
      </c>
      <c r="Z3001" s="61">
        <f t="shared" si="161"/>
        <v>1.4999999999999999E-2</v>
      </c>
      <c r="AA3001" s="59" t="str">
        <f>HLOOKUP(F3001,'HY Financials'!$4:$4,1,0)</f>
        <v>HOECCF</v>
      </c>
    </row>
    <row r="3002" spans="1:27" ht="12.75" customHeight="1">
      <c r="A3002" s="60">
        <f>IFERROR(VLOOKUP(J3002,'TB mapping'!A:D,4,0),0)</f>
        <v>0</v>
      </c>
      <c r="B3002" s="60">
        <f>IFERROR(VLOOKUP(J3002,'TB mapping'!A:C,3,0),0)</f>
        <v>0</v>
      </c>
      <c r="C3002" s="60" t="str">
        <f t="shared" si="159"/>
        <v>HOECCF0</v>
      </c>
      <c r="D3002" s="60" t="str">
        <f t="shared" si="160"/>
        <v>HOECCF0</v>
      </c>
      <c r="E3002" s="54" t="s">
        <v>790</v>
      </c>
      <c r="F3002" s="54" t="s">
        <v>1897</v>
      </c>
      <c r="G3002" s="54" t="s">
        <v>1898</v>
      </c>
      <c r="H3002" s="55">
        <v>110000</v>
      </c>
      <c r="I3002" s="54" t="s">
        <v>795</v>
      </c>
      <c r="J3002" s="55">
        <v>110114</v>
      </c>
      <c r="K3002" s="55">
        <v>0</v>
      </c>
      <c r="L3002" s="54" t="s">
        <v>2304</v>
      </c>
      <c r="M3002" s="54" t="s">
        <v>793</v>
      </c>
      <c r="N3002" s="55">
        <v>0</v>
      </c>
      <c r="O3002" s="55">
        <v>0</v>
      </c>
      <c r="P3002" s="55">
        <v>-800000</v>
      </c>
      <c r="Q3002" s="55">
        <v>0</v>
      </c>
      <c r="R3002" s="55">
        <v>-800000</v>
      </c>
      <c r="S3002" s="55">
        <v>0</v>
      </c>
      <c r="T3002" s="55">
        <v>0</v>
      </c>
      <c r="U3002" s="55">
        <v>0</v>
      </c>
      <c r="V3002" s="55">
        <v>-800000</v>
      </c>
      <c r="W3002" s="55">
        <v>0</v>
      </c>
      <c r="X3002" s="55">
        <v>-800000</v>
      </c>
      <c r="Y3002" s="55">
        <v>0</v>
      </c>
      <c r="Z3002" s="61">
        <f t="shared" si="161"/>
        <v>-0.08</v>
      </c>
      <c r="AA3002" s="59" t="str">
        <f>HLOOKUP(F3002,'HY Financials'!$4:$4,1,0)</f>
        <v>HOECCF</v>
      </c>
    </row>
    <row r="3003" spans="1:27" ht="12.75" customHeight="1">
      <c r="A3003" s="60" t="str">
        <f>IFERROR(VLOOKUP(J3003,'TB mapping'!A:D,4,0),0)</f>
        <v>Ignore</v>
      </c>
      <c r="B3003" s="60" t="str">
        <f>IFERROR(VLOOKUP(J3003,'TB mapping'!A:C,3,0),0)</f>
        <v>Ignore</v>
      </c>
      <c r="C3003" s="60" t="str">
        <f t="shared" si="159"/>
        <v>HOECCFIgnore</v>
      </c>
      <c r="D3003" s="60" t="str">
        <f t="shared" si="160"/>
        <v>HOECCFIgnore</v>
      </c>
      <c r="E3003" s="54" t="s">
        <v>790</v>
      </c>
      <c r="F3003" s="54" t="s">
        <v>1897</v>
      </c>
      <c r="G3003" s="54" t="s">
        <v>1898</v>
      </c>
      <c r="H3003" s="55">
        <v>110000</v>
      </c>
      <c r="I3003" s="54" t="s">
        <v>795</v>
      </c>
      <c r="J3003" s="55">
        <v>110119</v>
      </c>
      <c r="K3003" s="55">
        <v>0</v>
      </c>
      <c r="L3003" s="54" t="s">
        <v>796</v>
      </c>
      <c r="M3003" s="54" t="s">
        <v>793</v>
      </c>
      <c r="N3003" s="55">
        <v>-648917</v>
      </c>
      <c r="O3003" s="55">
        <v>0</v>
      </c>
      <c r="P3003" s="55">
        <v>0</v>
      </c>
      <c r="Q3003" s="55">
        <v>648917</v>
      </c>
      <c r="R3003" s="55">
        <v>0</v>
      </c>
      <c r="S3003" s="55">
        <v>0</v>
      </c>
      <c r="T3003" s="55">
        <v>-648917</v>
      </c>
      <c r="U3003" s="55">
        <v>0</v>
      </c>
      <c r="V3003" s="55">
        <v>0</v>
      </c>
      <c r="W3003" s="55">
        <v>648917</v>
      </c>
      <c r="X3003" s="55">
        <v>0</v>
      </c>
      <c r="Y3003" s="55">
        <v>0</v>
      </c>
      <c r="Z3003" s="61">
        <f t="shared" si="161"/>
        <v>6.4891699999999997E-2</v>
      </c>
      <c r="AA3003" s="59" t="str">
        <f>HLOOKUP(F3003,'HY Financials'!$4:$4,1,0)</f>
        <v>HOECCF</v>
      </c>
    </row>
    <row r="3004" spans="1:27" ht="12.75" customHeight="1">
      <c r="A3004" s="60" t="str">
        <f>IFERROR(VLOOKUP(J3004,'TB mapping'!A:D,4,0),0)</f>
        <v>Ignore</v>
      </c>
      <c r="B3004" s="60" t="str">
        <f>IFERROR(VLOOKUP(J3004,'TB mapping'!A:C,3,0),0)</f>
        <v>Ignore</v>
      </c>
      <c r="C3004" s="60" t="str">
        <f t="shared" si="159"/>
        <v>HOECCFIgnore</v>
      </c>
      <c r="D3004" s="60" t="str">
        <f t="shared" si="160"/>
        <v>HOECCFIgnore</v>
      </c>
      <c r="E3004" s="54" t="s">
        <v>790</v>
      </c>
      <c r="F3004" s="54" t="s">
        <v>1897</v>
      </c>
      <c r="G3004" s="54" t="s">
        <v>1898</v>
      </c>
      <c r="H3004" s="55">
        <v>110000</v>
      </c>
      <c r="I3004" s="54" t="s">
        <v>795</v>
      </c>
      <c r="J3004" s="55">
        <v>110247</v>
      </c>
      <c r="K3004" s="55">
        <v>0</v>
      </c>
      <c r="L3004" s="54" t="s">
        <v>1344</v>
      </c>
      <c r="M3004" s="54" t="s">
        <v>793</v>
      </c>
      <c r="N3004" s="55">
        <v>-66708912.619999997</v>
      </c>
      <c r="O3004" s="55">
        <v>0</v>
      </c>
      <c r="P3004" s="55">
        <v>0</v>
      </c>
      <c r="Q3004" s="55">
        <v>10521211.59</v>
      </c>
      <c r="R3004" s="55">
        <v>-56187701.030000001</v>
      </c>
      <c r="S3004" s="55">
        <v>0</v>
      </c>
      <c r="T3004" s="55">
        <v>-66708912.619999997</v>
      </c>
      <c r="U3004" s="55">
        <v>0</v>
      </c>
      <c r="V3004" s="55">
        <v>0</v>
      </c>
      <c r="W3004" s="55">
        <v>10521211.59</v>
      </c>
      <c r="X3004" s="55">
        <v>-56187701.030000001</v>
      </c>
      <c r="Y3004" s="55">
        <v>0</v>
      </c>
      <c r="Z3004" s="61">
        <f t="shared" si="161"/>
        <v>1.0521211589999999</v>
      </c>
      <c r="AA3004" s="59" t="str">
        <f>HLOOKUP(F3004,'HY Financials'!$4:$4,1,0)</f>
        <v>HOECCF</v>
      </c>
    </row>
    <row r="3005" spans="1:27" ht="12.75" customHeight="1">
      <c r="A3005" s="60" t="str">
        <f>IFERROR(VLOOKUP(J3005,'TB mapping'!A:D,4,0),0)</f>
        <v>Ignore</v>
      </c>
      <c r="B3005" s="60" t="str">
        <f>IFERROR(VLOOKUP(J3005,'TB mapping'!A:C,3,0),0)</f>
        <v>Ignore</v>
      </c>
      <c r="C3005" s="60" t="str">
        <f t="shared" si="159"/>
        <v>HOECCFIgnore</v>
      </c>
      <c r="D3005" s="60" t="str">
        <f t="shared" si="160"/>
        <v>HOECCFIgnore</v>
      </c>
      <c r="E3005" s="54" t="s">
        <v>790</v>
      </c>
      <c r="F3005" s="54" t="s">
        <v>1897</v>
      </c>
      <c r="G3005" s="54" t="s">
        <v>1898</v>
      </c>
      <c r="H3005" s="55">
        <v>132000</v>
      </c>
      <c r="I3005" s="54" t="s">
        <v>797</v>
      </c>
      <c r="J3005" s="55">
        <v>132121</v>
      </c>
      <c r="K3005" s="55">
        <v>0</v>
      </c>
      <c r="L3005" s="54" t="s">
        <v>990</v>
      </c>
      <c r="M3005" s="54" t="s">
        <v>793</v>
      </c>
      <c r="N3005" s="55">
        <v>-3147331</v>
      </c>
      <c r="O3005" s="55">
        <v>0</v>
      </c>
      <c r="P3005" s="55">
        <v>0</v>
      </c>
      <c r="Q3005" s="55">
        <v>3198831</v>
      </c>
      <c r="R3005" s="55">
        <v>0</v>
      </c>
      <c r="S3005" s="55">
        <v>51500</v>
      </c>
      <c r="T3005" s="55">
        <v>-3147331</v>
      </c>
      <c r="U3005" s="55">
        <v>0</v>
      </c>
      <c r="V3005" s="55">
        <v>0</v>
      </c>
      <c r="W3005" s="55">
        <v>3198831</v>
      </c>
      <c r="X3005" s="55">
        <v>0</v>
      </c>
      <c r="Y3005" s="55">
        <v>51500</v>
      </c>
      <c r="Z3005" s="61">
        <f t="shared" si="161"/>
        <v>0.31988309999999998</v>
      </c>
      <c r="AA3005" s="59" t="str">
        <f>HLOOKUP(F3005,'HY Financials'!$4:$4,1,0)</f>
        <v>HOECCF</v>
      </c>
    </row>
    <row r="3006" spans="1:27" ht="12.75" customHeight="1">
      <c r="A3006" s="60" t="str">
        <f>IFERROR(VLOOKUP(J3006,'TB mapping'!A:D,4,0),0)</f>
        <v>Ignore</v>
      </c>
      <c r="B3006" s="60" t="str">
        <f>IFERROR(VLOOKUP(J3006,'TB mapping'!A:C,3,0),0)</f>
        <v>Ignore</v>
      </c>
      <c r="C3006" s="60" t="str">
        <f t="shared" si="159"/>
        <v>HOECCFIgnore</v>
      </c>
      <c r="D3006" s="60" t="str">
        <f t="shared" si="160"/>
        <v>HOECCFIgnore</v>
      </c>
      <c r="E3006" s="54" t="s">
        <v>790</v>
      </c>
      <c r="F3006" s="54" t="s">
        <v>1897</v>
      </c>
      <c r="G3006" s="54" t="s">
        <v>1898</v>
      </c>
      <c r="H3006" s="55">
        <v>132000</v>
      </c>
      <c r="I3006" s="54" t="s">
        <v>797</v>
      </c>
      <c r="J3006" s="55">
        <v>132124</v>
      </c>
      <c r="K3006" s="55">
        <v>0</v>
      </c>
      <c r="L3006" s="54" t="s">
        <v>884</v>
      </c>
      <c r="M3006" s="54" t="s">
        <v>793</v>
      </c>
      <c r="N3006" s="55">
        <v>-489162.31</v>
      </c>
      <c r="O3006" s="55">
        <v>0</v>
      </c>
      <c r="P3006" s="55">
        <v>0</v>
      </c>
      <c r="Q3006" s="55">
        <v>501162.67</v>
      </c>
      <c r="R3006" s="55">
        <v>0</v>
      </c>
      <c r="S3006" s="55">
        <v>12000.36</v>
      </c>
      <c r="T3006" s="55">
        <v>-489162.31</v>
      </c>
      <c r="U3006" s="55">
        <v>0</v>
      </c>
      <c r="V3006" s="55">
        <v>0</v>
      </c>
      <c r="W3006" s="55">
        <v>501162.67</v>
      </c>
      <c r="X3006" s="55">
        <v>0</v>
      </c>
      <c r="Y3006" s="55">
        <v>12000.36</v>
      </c>
      <c r="Z3006" s="61">
        <f t="shared" si="161"/>
        <v>5.0116266999999999E-2</v>
      </c>
      <c r="AA3006" s="59" t="str">
        <f>HLOOKUP(F3006,'HY Financials'!$4:$4,1,0)</f>
        <v>HOECCF</v>
      </c>
    </row>
    <row r="3007" spans="1:27" ht="12.75" customHeight="1">
      <c r="A3007" s="60">
        <f>IFERROR(VLOOKUP(J3007,'TB mapping'!A:D,4,0),0)</f>
        <v>0</v>
      </c>
      <c r="B3007" s="60">
        <f>IFERROR(VLOOKUP(J3007,'TB mapping'!A:C,3,0),0)</f>
        <v>0</v>
      </c>
      <c r="C3007" s="60" t="str">
        <f t="shared" si="159"/>
        <v>HOECCF0</v>
      </c>
      <c r="D3007" s="60" t="str">
        <f t="shared" si="160"/>
        <v>HOECCF0</v>
      </c>
      <c r="E3007" s="54" t="s">
        <v>790</v>
      </c>
      <c r="F3007" s="54" t="s">
        <v>1897</v>
      </c>
      <c r="G3007" s="54" t="s">
        <v>1898</v>
      </c>
      <c r="H3007" s="55">
        <v>140000</v>
      </c>
      <c r="I3007" s="54" t="s">
        <v>799</v>
      </c>
      <c r="J3007" s="55">
        <v>140305</v>
      </c>
      <c r="K3007" s="55">
        <v>0</v>
      </c>
      <c r="L3007" s="54" t="s">
        <v>2307</v>
      </c>
      <c r="M3007" s="54" t="s">
        <v>793</v>
      </c>
      <c r="N3007" s="55">
        <v>0</v>
      </c>
      <c r="O3007" s="55">
        <v>0</v>
      </c>
      <c r="P3007" s="55">
        <v>0</v>
      </c>
      <c r="Q3007" s="55">
        <v>20000</v>
      </c>
      <c r="R3007" s="55">
        <v>0</v>
      </c>
      <c r="S3007" s="55">
        <v>20000</v>
      </c>
      <c r="T3007" s="55">
        <v>0</v>
      </c>
      <c r="U3007" s="55">
        <v>0</v>
      </c>
      <c r="V3007" s="55">
        <v>0</v>
      </c>
      <c r="W3007" s="55">
        <v>20000</v>
      </c>
      <c r="X3007" s="55">
        <v>0</v>
      </c>
      <c r="Y3007" s="55">
        <v>20000</v>
      </c>
      <c r="Z3007" s="61">
        <f t="shared" si="161"/>
        <v>2E-3</v>
      </c>
      <c r="AA3007" s="59" t="str">
        <f>HLOOKUP(F3007,'HY Financials'!$4:$4,1,0)</f>
        <v>HOECCF</v>
      </c>
    </row>
    <row r="3008" spans="1:27" ht="12.75" customHeight="1">
      <c r="A3008" s="60" t="str">
        <f>IFERROR(VLOOKUP(J3008,'TB mapping'!A:D,4,0),0)</f>
        <v>Ignore</v>
      </c>
      <c r="B3008" s="60" t="str">
        <f>IFERROR(VLOOKUP(J3008,'TB mapping'!A:C,3,0),0)</f>
        <v>Ignore</v>
      </c>
      <c r="C3008" s="60" t="str">
        <f t="shared" si="159"/>
        <v>HOECCFIgnore</v>
      </c>
      <c r="D3008" s="60" t="str">
        <f t="shared" si="160"/>
        <v>HOECCFIgnore</v>
      </c>
      <c r="E3008" s="54" t="s">
        <v>790</v>
      </c>
      <c r="F3008" s="54" t="s">
        <v>1897</v>
      </c>
      <c r="G3008" s="54" t="s">
        <v>1898</v>
      </c>
      <c r="H3008" s="55">
        <v>140000</v>
      </c>
      <c r="I3008" s="54" t="s">
        <v>799</v>
      </c>
      <c r="J3008" s="55">
        <v>140314</v>
      </c>
      <c r="K3008" s="55">
        <v>0</v>
      </c>
      <c r="L3008" s="54" t="s">
        <v>878</v>
      </c>
      <c r="M3008" s="54" t="s">
        <v>793</v>
      </c>
      <c r="N3008" s="55">
        <v>-127874913.27</v>
      </c>
      <c r="O3008" s="55">
        <v>0</v>
      </c>
      <c r="P3008" s="55">
        <v>0</v>
      </c>
      <c r="Q3008" s="55">
        <v>64216370.140000001</v>
      </c>
      <c r="R3008" s="55">
        <v>-63658543.130000003</v>
      </c>
      <c r="S3008" s="55">
        <v>0</v>
      </c>
      <c r="T3008" s="55">
        <v>-127874913.27</v>
      </c>
      <c r="U3008" s="55">
        <v>0</v>
      </c>
      <c r="V3008" s="55">
        <v>0</v>
      </c>
      <c r="W3008" s="55">
        <v>64216370.140000001</v>
      </c>
      <c r="X3008" s="55">
        <v>-63658543.130000003</v>
      </c>
      <c r="Y3008" s="55">
        <v>0</v>
      </c>
      <c r="Z3008" s="61">
        <f t="shared" si="161"/>
        <v>6.4216370139999999</v>
      </c>
      <c r="AA3008" s="59" t="str">
        <f>HLOOKUP(F3008,'HY Financials'!$4:$4,1,0)</f>
        <v>HOECCF</v>
      </c>
    </row>
    <row r="3009" spans="1:27" ht="12.75" customHeight="1">
      <c r="A3009" s="60" t="str">
        <f>IFERROR(VLOOKUP(J3009,'TB mapping'!A:D,4,0),0)</f>
        <v>Ignore</v>
      </c>
      <c r="B3009" s="60" t="str">
        <f>IFERROR(VLOOKUP(J3009,'TB mapping'!A:C,3,0),0)</f>
        <v>Ignore</v>
      </c>
      <c r="C3009" s="60" t="str">
        <f t="shared" si="159"/>
        <v>HOECCFIgnore</v>
      </c>
      <c r="D3009" s="60" t="str">
        <f t="shared" si="160"/>
        <v>HOECCFIgnore</v>
      </c>
      <c r="E3009" s="54" t="s">
        <v>790</v>
      </c>
      <c r="F3009" s="54" t="s">
        <v>1897</v>
      </c>
      <c r="G3009" s="54" t="s">
        <v>1898</v>
      </c>
      <c r="H3009" s="55">
        <v>140000</v>
      </c>
      <c r="I3009" s="54" t="s">
        <v>799</v>
      </c>
      <c r="J3009" s="55">
        <v>140500</v>
      </c>
      <c r="K3009" s="55">
        <v>0</v>
      </c>
      <c r="L3009" s="54" t="s">
        <v>800</v>
      </c>
      <c r="M3009" s="54" t="s">
        <v>793</v>
      </c>
      <c r="N3009" s="55">
        <v>-999.98</v>
      </c>
      <c r="O3009" s="55">
        <v>0</v>
      </c>
      <c r="P3009" s="55">
        <v>0</v>
      </c>
      <c r="Q3009" s="55">
        <v>0.05</v>
      </c>
      <c r="R3009" s="55">
        <v>-999.93</v>
      </c>
      <c r="S3009" s="55">
        <v>0</v>
      </c>
      <c r="T3009" s="55">
        <v>-999.98</v>
      </c>
      <c r="U3009" s="55">
        <v>0</v>
      </c>
      <c r="V3009" s="55">
        <v>0</v>
      </c>
      <c r="W3009" s="55">
        <v>0.05</v>
      </c>
      <c r="X3009" s="55">
        <v>-999.93</v>
      </c>
      <c r="Y3009" s="55">
        <v>0</v>
      </c>
      <c r="Z3009" s="61">
        <f t="shared" si="161"/>
        <v>5.0000000000000001E-9</v>
      </c>
      <c r="AA3009" s="59" t="str">
        <f>HLOOKUP(F3009,'HY Financials'!$4:$4,1,0)</f>
        <v>HOECCF</v>
      </c>
    </row>
    <row r="3010" spans="1:27" ht="12.75" customHeight="1">
      <c r="A3010" s="60" t="str">
        <f>IFERROR(VLOOKUP(J3010,'TB mapping'!A:D,4,0),0)</f>
        <v>Ignore</v>
      </c>
      <c r="B3010" s="60" t="str">
        <f>IFERROR(VLOOKUP(J3010,'TB mapping'!A:C,3,0),0)</f>
        <v>Ignore</v>
      </c>
      <c r="C3010" s="60" t="str">
        <f t="shared" si="159"/>
        <v>HOECCFIgnore</v>
      </c>
      <c r="D3010" s="60" t="str">
        <f t="shared" si="160"/>
        <v>HOECCFIgnore</v>
      </c>
      <c r="E3010" s="54" t="s">
        <v>790</v>
      </c>
      <c r="F3010" s="54" t="s">
        <v>1897</v>
      </c>
      <c r="G3010" s="54" t="s">
        <v>1898</v>
      </c>
      <c r="H3010" s="55">
        <v>140000</v>
      </c>
      <c r="I3010" s="54" t="s">
        <v>799</v>
      </c>
      <c r="J3010" s="55">
        <v>140504</v>
      </c>
      <c r="K3010" s="55">
        <v>0</v>
      </c>
      <c r="L3010" s="54" t="s">
        <v>801</v>
      </c>
      <c r="M3010" s="54" t="s">
        <v>793</v>
      </c>
      <c r="N3010" s="55">
        <v>0</v>
      </c>
      <c r="O3010" s="55">
        <v>6282913.4800000004</v>
      </c>
      <c r="P3010" s="55">
        <v>-6353214.3200000003</v>
      </c>
      <c r="Q3010" s="55">
        <v>0</v>
      </c>
      <c r="R3010" s="55">
        <v>-70300.84</v>
      </c>
      <c r="S3010" s="55">
        <v>0</v>
      </c>
      <c r="T3010" s="55">
        <v>0</v>
      </c>
      <c r="U3010" s="55">
        <v>6282913.4800000004</v>
      </c>
      <c r="V3010" s="55">
        <v>-6353214.3200000003</v>
      </c>
      <c r="W3010" s="55">
        <v>0</v>
      </c>
      <c r="X3010" s="55">
        <v>-70300.84</v>
      </c>
      <c r="Y3010" s="55">
        <v>0</v>
      </c>
      <c r="Z3010" s="61">
        <f t="shared" si="161"/>
        <v>-0.63532143200000002</v>
      </c>
      <c r="AA3010" s="59" t="str">
        <f>HLOOKUP(F3010,'HY Financials'!$4:$4,1,0)</f>
        <v>HOECCF</v>
      </c>
    </row>
    <row r="3011" spans="1:27" ht="12.75" customHeight="1">
      <c r="A3011" s="60" t="str">
        <f>IFERROR(VLOOKUP(J3011,'TB mapping'!A:D,4,0),0)</f>
        <v>Ignore</v>
      </c>
      <c r="B3011" s="60" t="str">
        <f>IFERROR(VLOOKUP(J3011,'TB mapping'!A:C,3,0),0)</f>
        <v>Ignore</v>
      </c>
      <c r="C3011" s="60" t="str">
        <f t="shared" si="159"/>
        <v>HOECCFIgnore</v>
      </c>
      <c r="D3011" s="60" t="str">
        <f t="shared" si="160"/>
        <v>HOECCFIgnore</v>
      </c>
      <c r="E3011" s="54" t="s">
        <v>790</v>
      </c>
      <c r="F3011" s="54" t="s">
        <v>1897</v>
      </c>
      <c r="G3011" s="54" t="s">
        <v>1898</v>
      </c>
      <c r="H3011" s="55">
        <v>140000</v>
      </c>
      <c r="I3011" s="54" t="s">
        <v>799</v>
      </c>
      <c r="J3011" s="55">
        <v>140505</v>
      </c>
      <c r="K3011" s="55">
        <v>0</v>
      </c>
      <c r="L3011" s="54" t="s">
        <v>802</v>
      </c>
      <c r="M3011" s="54" t="s">
        <v>793</v>
      </c>
      <c r="N3011" s="55">
        <v>-0.09</v>
      </c>
      <c r="O3011" s="55">
        <v>0</v>
      </c>
      <c r="P3011" s="55">
        <v>-0.06</v>
      </c>
      <c r="Q3011" s="55">
        <v>0</v>
      </c>
      <c r="R3011" s="55">
        <v>-0.15</v>
      </c>
      <c r="S3011" s="55">
        <v>0</v>
      </c>
      <c r="T3011" s="55">
        <v>-0.09</v>
      </c>
      <c r="U3011" s="55">
        <v>0</v>
      </c>
      <c r="V3011" s="55">
        <v>-0.06</v>
      </c>
      <c r="W3011" s="55">
        <v>0</v>
      </c>
      <c r="X3011" s="55">
        <v>-0.15</v>
      </c>
      <c r="Y3011" s="55">
        <v>0</v>
      </c>
      <c r="Z3011" s="61">
        <f t="shared" si="161"/>
        <v>-6E-9</v>
      </c>
      <c r="AA3011" s="59" t="str">
        <f>HLOOKUP(F3011,'HY Financials'!$4:$4,1,0)</f>
        <v>HOECCF</v>
      </c>
    </row>
    <row r="3012" spans="1:27" ht="12.75" customHeight="1">
      <c r="A3012" s="60" t="str">
        <f>IFERROR(VLOOKUP(J3012,'TB mapping'!A:D,4,0),0)</f>
        <v>Ignore</v>
      </c>
      <c r="B3012" s="60" t="str">
        <f>IFERROR(VLOOKUP(J3012,'TB mapping'!A:C,3,0),0)</f>
        <v>Ignore</v>
      </c>
      <c r="C3012" s="60" t="str">
        <f t="shared" ref="C3012:C3075" si="162">F3012&amp;A3012</f>
        <v>HOECCFIgnore</v>
      </c>
      <c r="D3012" s="60" t="str">
        <f t="shared" ref="D3012:D3075" si="163">F3012&amp;B3012</f>
        <v>HOECCFIgnore</v>
      </c>
      <c r="E3012" s="54" t="s">
        <v>790</v>
      </c>
      <c r="F3012" s="54" t="s">
        <v>1897</v>
      </c>
      <c r="G3012" s="54" t="s">
        <v>1898</v>
      </c>
      <c r="H3012" s="55">
        <v>140000</v>
      </c>
      <c r="I3012" s="54" t="s">
        <v>799</v>
      </c>
      <c r="J3012" s="55">
        <v>141675</v>
      </c>
      <c r="K3012" s="55">
        <v>0</v>
      </c>
      <c r="L3012" s="54" t="s">
        <v>803</v>
      </c>
      <c r="M3012" s="54" t="s">
        <v>793</v>
      </c>
      <c r="N3012" s="55">
        <v>-367263.51</v>
      </c>
      <c r="O3012" s="55">
        <v>0</v>
      </c>
      <c r="P3012" s="55">
        <v>-14279.95</v>
      </c>
      <c r="Q3012" s="55">
        <v>0</v>
      </c>
      <c r="R3012" s="55">
        <v>-381543.46</v>
      </c>
      <c r="S3012" s="55">
        <v>0</v>
      </c>
      <c r="T3012" s="55">
        <v>-367263.51</v>
      </c>
      <c r="U3012" s="55">
        <v>0</v>
      </c>
      <c r="V3012" s="55">
        <v>-14279.95</v>
      </c>
      <c r="W3012" s="55">
        <v>0</v>
      </c>
      <c r="X3012" s="55">
        <v>-381543.46</v>
      </c>
      <c r="Y3012" s="55">
        <v>0</v>
      </c>
      <c r="Z3012" s="61">
        <f t="shared" ref="Z3012:Z3075" si="164">IF(I3012="Issue Capital",(X3012+Y3012)/10000000,(V3012+W3012)/10000000)</f>
        <v>-1.427995E-3</v>
      </c>
      <c r="AA3012" s="59" t="str">
        <f>HLOOKUP(F3012,'HY Financials'!$4:$4,1,0)</f>
        <v>HOECCF</v>
      </c>
    </row>
    <row r="3013" spans="1:27" ht="12.75" customHeight="1">
      <c r="A3013" s="60">
        <f>IFERROR(VLOOKUP(J3013,'TB mapping'!A:D,4,0),0)</f>
        <v>0</v>
      </c>
      <c r="B3013" s="60">
        <f>IFERROR(VLOOKUP(J3013,'TB mapping'!A:C,3,0),0)</f>
        <v>0</v>
      </c>
      <c r="C3013" s="60" t="str">
        <f t="shared" si="162"/>
        <v>HOECCF0</v>
      </c>
      <c r="D3013" s="60" t="str">
        <f t="shared" si="163"/>
        <v>HOECCF0</v>
      </c>
      <c r="E3013" s="54" t="s">
        <v>790</v>
      </c>
      <c r="F3013" s="54" t="s">
        <v>1897</v>
      </c>
      <c r="G3013" s="54" t="s">
        <v>1898</v>
      </c>
      <c r="H3013" s="55">
        <v>152000</v>
      </c>
      <c r="I3013" s="54" t="s">
        <v>804</v>
      </c>
      <c r="J3013" s="55">
        <v>152230</v>
      </c>
      <c r="K3013" s="55">
        <v>0</v>
      </c>
      <c r="L3013" s="54" t="s">
        <v>1804</v>
      </c>
      <c r="M3013" s="54" t="s">
        <v>793</v>
      </c>
      <c r="N3013" s="55">
        <v>-6223.83</v>
      </c>
      <c r="O3013" s="55">
        <v>0</v>
      </c>
      <c r="P3013" s="55">
        <v>0</v>
      </c>
      <c r="Q3013" s="55">
        <v>6223.83</v>
      </c>
      <c r="R3013" s="55">
        <v>0</v>
      </c>
      <c r="S3013" s="55">
        <v>0</v>
      </c>
      <c r="T3013" s="55">
        <v>-6223.83</v>
      </c>
      <c r="U3013" s="55">
        <v>0</v>
      </c>
      <c r="V3013" s="55">
        <v>0</v>
      </c>
      <c r="W3013" s="55">
        <v>6223.83</v>
      </c>
      <c r="X3013" s="55">
        <v>0</v>
      </c>
      <c r="Y3013" s="55">
        <v>0</v>
      </c>
      <c r="Z3013" s="61">
        <f t="shared" si="164"/>
        <v>6.2238300000000001E-4</v>
      </c>
      <c r="AA3013" s="59" t="str">
        <f>HLOOKUP(F3013,'HY Financials'!$4:$4,1,0)</f>
        <v>HOECCF</v>
      </c>
    </row>
    <row r="3014" spans="1:27" ht="12.75" customHeight="1">
      <c r="A3014" s="60" t="str">
        <f>IFERROR(VLOOKUP(J3014,'TB mapping'!A:D,4,0),0)</f>
        <v>Ignore</v>
      </c>
      <c r="B3014" s="60" t="str">
        <f>IFERROR(VLOOKUP(J3014,'TB mapping'!A:C,3,0),0)</f>
        <v>Ignore</v>
      </c>
      <c r="C3014" s="60" t="str">
        <f t="shared" si="162"/>
        <v>HOECCFIgnore</v>
      </c>
      <c r="D3014" s="60" t="str">
        <f t="shared" si="163"/>
        <v>HOECCFIgnore</v>
      </c>
      <c r="E3014" s="54" t="s">
        <v>790</v>
      </c>
      <c r="F3014" s="54" t="s">
        <v>1897</v>
      </c>
      <c r="G3014" s="54" t="s">
        <v>1898</v>
      </c>
      <c r="H3014" s="55">
        <v>152000</v>
      </c>
      <c r="I3014" s="54" t="s">
        <v>804</v>
      </c>
      <c r="J3014" s="55">
        <v>152247</v>
      </c>
      <c r="K3014" s="55">
        <v>0</v>
      </c>
      <c r="L3014" s="54" t="s">
        <v>1345</v>
      </c>
      <c r="M3014" s="54" t="s">
        <v>793</v>
      </c>
      <c r="N3014" s="55">
        <v>-5887.38</v>
      </c>
      <c r="O3014" s="55">
        <v>0</v>
      </c>
      <c r="P3014" s="55">
        <v>0</v>
      </c>
      <c r="Q3014" s="55">
        <v>312.64</v>
      </c>
      <c r="R3014" s="55">
        <v>-5574.74</v>
      </c>
      <c r="S3014" s="55">
        <v>0</v>
      </c>
      <c r="T3014" s="55">
        <v>-5887.38</v>
      </c>
      <c r="U3014" s="55">
        <v>0</v>
      </c>
      <c r="V3014" s="55">
        <v>0</v>
      </c>
      <c r="W3014" s="55">
        <v>312.64</v>
      </c>
      <c r="X3014" s="55">
        <v>-5574.74</v>
      </c>
      <c r="Y3014" s="55">
        <v>0</v>
      </c>
      <c r="Z3014" s="61">
        <f t="shared" si="164"/>
        <v>3.1263999999999997E-5</v>
      </c>
      <c r="AA3014" s="59" t="str">
        <f>HLOOKUP(F3014,'HY Financials'!$4:$4,1,0)</f>
        <v>HOECCF</v>
      </c>
    </row>
    <row r="3015" spans="1:27" ht="12.75" customHeight="1">
      <c r="A3015" s="60" t="str">
        <f>IFERROR(VLOOKUP(J3015,'TB mapping'!A:D,4,0),0)</f>
        <v>Ignore</v>
      </c>
      <c r="B3015" s="60" t="str">
        <f>IFERROR(VLOOKUP(J3015,'TB mapping'!A:C,3,0),0)</f>
        <v>Ignore</v>
      </c>
      <c r="C3015" s="60" t="str">
        <f t="shared" si="162"/>
        <v>HOECCFIgnore</v>
      </c>
      <c r="D3015" s="60" t="str">
        <f t="shared" si="163"/>
        <v>HOECCFIgnore</v>
      </c>
      <c r="E3015" s="54" t="s">
        <v>790</v>
      </c>
      <c r="F3015" s="54" t="s">
        <v>1897</v>
      </c>
      <c r="G3015" s="54" t="s">
        <v>1898</v>
      </c>
      <c r="H3015" s="55">
        <v>160000</v>
      </c>
      <c r="I3015" s="54" t="s">
        <v>807</v>
      </c>
      <c r="J3015" s="55">
        <v>166100</v>
      </c>
      <c r="K3015" s="55">
        <v>0</v>
      </c>
      <c r="L3015" s="54" t="s">
        <v>1168</v>
      </c>
      <c r="M3015" s="54" t="s">
        <v>793</v>
      </c>
      <c r="N3015" s="55">
        <v>-287560078.81</v>
      </c>
      <c r="O3015" s="55">
        <v>0</v>
      </c>
      <c r="P3015" s="55">
        <v>0</v>
      </c>
      <c r="Q3015" s="55">
        <v>404594876.95999998</v>
      </c>
      <c r="R3015" s="55">
        <v>0</v>
      </c>
      <c r="S3015" s="55">
        <v>117034798.15000001</v>
      </c>
      <c r="T3015" s="55">
        <v>-287560078.81</v>
      </c>
      <c r="U3015" s="55">
        <v>0</v>
      </c>
      <c r="V3015" s="55">
        <v>0</v>
      </c>
      <c r="W3015" s="55">
        <v>404594876.95999998</v>
      </c>
      <c r="X3015" s="55">
        <v>0</v>
      </c>
      <c r="Y3015" s="55">
        <v>117034798.15000001</v>
      </c>
      <c r="Z3015" s="61">
        <f t="shared" si="164"/>
        <v>40.459487695999997</v>
      </c>
      <c r="AA3015" s="59" t="str">
        <f>HLOOKUP(F3015,'HY Financials'!$4:$4,1,0)</f>
        <v>HOECCF</v>
      </c>
    </row>
    <row r="3016" spans="1:27" ht="12.75" customHeight="1">
      <c r="A3016" s="60">
        <f>IFERROR(VLOOKUP(J3016,'TB mapping'!A:D,4,0),0)</f>
        <v>0</v>
      </c>
      <c r="B3016" s="60">
        <f>IFERROR(VLOOKUP(J3016,'TB mapping'!A:C,3,0),0)</f>
        <v>0</v>
      </c>
      <c r="C3016" s="60" t="str">
        <f t="shared" si="162"/>
        <v>HOECCF0</v>
      </c>
      <c r="D3016" s="60" t="str">
        <f t="shared" si="163"/>
        <v>HOECCF0</v>
      </c>
      <c r="E3016" s="54" t="s">
        <v>790</v>
      </c>
      <c r="F3016" s="54" t="s">
        <v>1897</v>
      </c>
      <c r="G3016" s="54" t="s">
        <v>1898</v>
      </c>
      <c r="H3016" s="55">
        <v>212000</v>
      </c>
      <c r="I3016" s="54" t="s">
        <v>809</v>
      </c>
      <c r="J3016" s="55">
        <v>210123</v>
      </c>
      <c r="K3016" s="55">
        <v>0</v>
      </c>
      <c r="L3016" s="54" t="s">
        <v>1805</v>
      </c>
      <c r="M3016" s="54" t="s">
        <v>793</v>
      </c>
      <c r="N3016" s="55">
        <v>0</v>
      </c>
      <c r="O3016" s="55">
        <v>3336.6</v>
      </c>
      <c r="P3016" s="55">
        <v>-2461.7000000000003</v>
      </c>
      <c r="Q3016" s="55">
        <v>0</v>
      </c>
      <c r="R3016" s="55">
        <v>0</v>
      </c>
      <c r="S3016" s="55">
        <v>874.9</v>
      </c>
      <c r="T3016" s="55">
        <v>0</v>
      </c>
      <c r="U3016" s="55">
        <v>3336.6</v>
      </c>
      <c r="V3016" s="55">
        <v>-2461.7000000000003</v>
      </c>
      <c r="W3016" s="55">
        <v>0</v>
      </c>
      <c r="X3016" s="55">
        <v>0</v>
      </c>
      <c r="Y3016" s="55">
        <v>874.9</v>
      </c>
      <c r="Z3016" s="61">
        <f t="shared" si="164"/>
        <v>-2.4617000000000004E-4</v>
      </c>
      <c r="AA3016" s="59" t="str">
        <f>HLOOKUP(F3016,'HY Financials'!$4:$4,1,0)</f>
        <v>HOECCF</v>
      </c>
    </row>
    <row r="3017" spans="1:27" ht="12.75" customHeight="1">
      <c r="A3017" s="60" t="str">
        <f>IFERROR(VLOOKUP(J3017,'TB mapping'!A:D,4,0),0)</f>
        <v>Ignore</v>
      </c>
      <c r="B3017" s="60" t="str">
        <f>IFERROR(VLOOKUP(J3017,'TB mapping'!A:C,3,0),0)</f>
        <v>Ignore</v>
      </c>
      <c r="C3017" s="60" t="str">
        <f t="shared" si="162"/>
        <v>HOECCFIgnore</v>
      </c>
      <c r="D3017" s="60" t="str">
        <f t="shared" si="163"/>
        <v>HOECCFIgnore</v>
      </c>
      <c r="E3017" s="54" t="s">
        <v>790</v>
      </c>
      <c r="F3017" s="54" t="s">
        <v>1897</v>
      </c>
      <c r="G3017" s="54" t="s">
        <v>1898</v>
      </c>
      <c r="H3017" s="55">
        <v>212000</v>
      </c>
      <c r="I3017" s="54" t="s">
        <v>809</v>
      </c>
      <c r="J3017" s="55">
        <v>211103</v>
      </c>
      <c r="K3017" s="55">
        <v>0</v>
      </c>
      <c r="L3017" s="54" t="s">
        <v>894</v>
      </c>
      <c r="M3017" s="54" t="s">
        <v>793</v>
      </c>
      <c r="N3017" s="55">
        <v>-106152.49</v>
      </c>
      <c r="O3017" s="55">
        <v>0</v>
      </c>
      <c r="P3017" s="55">
        <v>0</v>
      </c>
      <c r="Q3017" s="55">
        <v>0</v>
      </c>
      <c r="R3017" s="55">
        <v>-106152.49</v>
      </c>
      <c r="S3017" s="55">
        <v>0</v>
      </c>
      <c r="T3017" s="55">
        <v>-106152.49</v>
      </c>
      <c r="U3017" s="55">
        <v>0</v>
      </c>
      <c r="V3017" s="55">
        <v>0</v>
      </c>
      <c r="W3017" s="55">
        <v>0</v>
      </c>
      <c r="X3017" s="55">
        <v>-106152.49</v>
      </c>
      <c r="Y3017" s="55">
        <v>0</v>
      </c>
      <c r="Z3017" s="61">
        <f t="shared" si="164"/>
        <v>0</v>
      </c>
      <c r="AA3017" s="59" t="str">
        <f>HLOOKUP(F3017,'HY Financials'!$4:$4,1,0)</f>
        <v>HOECCF</v>
      </c>
    </row>
    <row r="3018" spans="1:27" ht="12.75" customHeight="1">
      <c r="A3018" s="60" t="str">
        <f>IFERROR(VLOOKUP(J3018,'TB mapping'!A:D,4,0),0)</f>
        <v>Ignore</v>
      </c>
      <c r="B3018" s="60" t="str">
        <f>IFERROR(VLOOKUP(J3018,'TB mapping'!A:C,3,0),0)</f>
        <v>Ignore</v>
      </c>
      <c r="C3018" s="60" t="str">
        <f t="shared" si="162"/>
        <v>HOECCFIgnore</v>
      </c>
      <c r="D3018" s="60" t="str">
        <f t="shared" si="163"/>
        <v>HOECCFIgnore</v>
      </c>
      <c r="E3018" s="54" t="s">
        <v>790</v>
      </c>
      <c r="F3018" s="54" t="s">
        <v>1897</v>
      </c>
      <c r="G3018" s="54" t="s">
        <v>1898</v>
      </c>
      <c r="H3018" s="55">
        <v>212000</v>
      </c>
      <c r="I3018" s="54" t="s">
        <v>809</v>
      </c>
      <c r="J3018" s="55">
        <v>212101</v>
      </c>
      <c r="K3018" s="55">
        <v>0</v>
      </c>
      <c r="L3018" s="54" t="s">
        <v>810</v>
      </c>
      <c r="M3018" s="54" t="s">
        <v>793</v>
      </c>
      <c r="N3018" s="55">
        <v>0</v>
      </c>
      <c r="O3018" s="55">
        <v>367263.51</v>
      </c>
      <c r="P3018" s="55">
        <v>0</v>
      </c>
      <c r="Q3018" s="55">
        <v>14279.95</v>
      </c>
      <c r="R3018" s="55">
        <v>0</v>
      </c>
      <c r="S3018" s="55">
        <v>381543.46</v>
      </c>
      <c r="T3018" s="55">
        <v>0</v>
      </c>
      <c r="U3018" s="55">
        <v>367263.51</v>
      </c>
      <c r="V3018" s="55">
        <v>0</v>
      </c>
      <c r="W3018" s="55">
        <v>14279.95</v>
      </c>
      <c r="X3018" s="55">
        <v>0</v>
      </c>
      <c r="Y3018" s="55">
        <v>381543.46</v>
      </c>
      <c r="Z3018" s="61">
        <f t="shared" si="164"/>
        <v>1.427995E-3</v>
      </c>
      <c r="AA3018" s="59" t="str">
        <f>HLOOKUP(F3018,'HY Financials'!$4:$4,1,0)</f>
        <v>HOECCF</v>
      </c>
    </row>
    <row r="3019" spans="1:27" ht="12.75" customHeight="1">
      <c r="A3019" s="60" t="str">
        <f>IFERROR(VLOOKUP(J3019,'TB mapping'!A:D,4,0),0)</f>
        <v>Ignore</v>
      </c>
      <c r="B3019" s="60" t="str">
        <f>IFERROR(VLOOKUP(J3019,'TB mapping'!A:C,3,0),0)</f>
        <v>Ignore</v>
      </c>
      <c r="C3019" s="60" t="str">
        <f t="shared" si="162"/>
        <v>HOECCFIgnore</v>
      </c>
      <c r="D3019" s="60" t="str">
        <f t="shared" si="163"/>
        <v>HOECCFIgnore</v>
      </c>
      <c r="E3019" s="54" t="s">
        <v>790</v>
      </c>
      <c r="F3019" s="54" t="s">
        <v>1897</v>
      </c>
      <c r="G3019" s="54" t="s">
        <v>1898</v>
      </c>
      <c r="H3019" s="55">
        <v>212000</v>
      </c>
      <c r="I3019" s="54" t="s">
        <v>809</v>
      </c>
      <c r="J3019" s="55">
        <v>212112</v>
      </c>
      <c r="K3019" s="55">
        <v>0</v>
      </c>
      <c r="L3019" s="54" t="s">
        <v>1071</v>
      </c>
      <c r="M3019" s="54" t="s">
        <v>793</v>
      </c>
      <c r="N3019" s="55">
        <v>0</v>
      </c>
      <c r="O3019" s="55">
        <v>209406.13</v>
      </c>
      <c r="P3019" s="55">
        <v>-175826.86</v>
      </c>
      <c r="Q3019" s="55">
        <v>0</v>
      </c>
      <c r="R3019" s="55">
        <v>0</v>
      </c>
      <c r="S3019" s="55">
        <v>33579.270000000004</v>
      </c>
      <c r="T3019" s="55">
        <v>0</v>
      </c>
      <c r="U3019" s="55">
        <v>209406.13</v>
      </c>
      <c r="V3019" s="55">
        <v>-175826.86</v>
      </c>
      <c r="W3019" s="55">
        <v>0</v>
      </c>
      <c r="X3019" s="55">
        <v>0</v>
      </c>
      <c r="Y3019" s="55">
        <v>33579.270000000004</v>
      </c>
      <c r="Z3019" s="61">
        <f t="shared" si="164"/>
        <v>-1.7582686E-2</v>
      </c>
      <c r="AA3019" s="59" t="str">
        <f>HLOOKUP(F3019,'HY Financials'!$4:$4,1,0)</f>
        <v>HOECCF</v>
      </c>
    </row>
    <row r="3020" spans="1:27" ht="12.75" customHeight="1">
      <c r="A3020" s="60" t="str">
        <f>IFERROR(VLOOKUP(J3020,'TB mapping'!A:D,4,0),0)</f>
        <v>Ignore</v>
      </c>
      <c r="B3020" s="60" t="str">
        <f>IFERROR(VLOOKUP(J3020,'TB mapping'!A:C,3,0),0)</f>
        <v>Ignore</v>
      </c>
      <c r="C3020" s="60" t="str">
        <f t="shared" si="162"/>
        <v>HOECCFIgnore</v>
      </c>
      <c r="D3020" s="60" t="str">
        <f t="shared" si="163"/>
        <v>HOECCFIgnore</v>
      </c>
      <c r="E3020" s="54" t="s">
        <v>790</v>
      </c>
      <c r="F3020" s="54" t="s">
        <v>1897</v>
      </c>
      <c r="G3020" s="54" t="s">
        <v>1898</v>
      </c>
      <c r="H3020" s="55">
        <v>212000</v>
      </c>
      <c r="I3020" s="54" t="s">
        <v>809</v>
      </c>
      <c r="J3020" s="55">
        <v>212113</v>
      </c>
      <c r="K3020" s="55">
        <v>0</v>
      </c>
      <c r="L3020" s="54" t="s">
        <v>1061</v>
      </c>
      <c r="M3020" s="54" t="s">
        <v>793</v>
      </c>
      <c r="N3020" s="55">
        <v>0</v>
      </c>
      <c r="O3020" s="55">
        <v>209406.13</v>
      </c>
      <c r="P3020" s="55">
        <v>-175826.86</v>
      </c>
      <c r="Q3020" s="55">
        <v>0</v>
      </c>
      <c r="R3020" s="55">
        <v>0</v>
      </c>
      <c r="S3020" s="55">
        <v>33579.270000000004</v>
      </c>
      <c r="T3020" s="55">
        <v>0</v>
      </c>
      <c r="U3020" s="55">
        <v>209406.13</v>
      </c>
      <c r="V3020" s="55">
        <v>-175826.86</v>
      </c>
      <c r="W3020" s="55">
        <v>0</v>
      </c>
      <c r="X3020" s="55">
        <v>0</v>
      </c>
      <c r="Y3020" s="55">
        <v>33579.270000000004</v>
      </c>
      <c r="Z3020" s="61">
        <f t="shared" si="164"/>
        <v>-1.7582686E-2</v>
      </c>
      <c r="AA3020" s="59" t="str">
        <f>HLOOKUP(F3020,'HY Financials'!$4:$4,1,0)</f>
        <v>HOECCF</v>
      </c>
    </row>
    <row r="3021" spans="1:27" ht="12.75" customHeight="1">
      <c r="A3021" s="60" t="str">
        <f>IFERROR(VLOOKUP(J3021,'TB mapping'!A:D,4,0),0)</f>
        <v>Ignore</v>
      </c>
      <c r="B3021" s="60" t="str">
        <f>IFERROR(VLOOKUP(J3021,'TB mapping'!A:C,3,0),0)</f>
        <v>Ignore</v>
      </c>
      <c r="C3021" s="60" t="str">
        <f t="shared" si="162"/>
        <v>HOECCFIgnore</v>
      </c>
      <c r="D3021" s="60" t="str">
        <f t="shared" si="163"/>
        <v>HOECCFIgnore</v>
      </c>
      <c r="E3021" s="54" t="s">
        <v>790</v>
      </c>
      <c r="F3021" s="54" t="s">
        <v>1897</v>
      </c>
      <c r="G3021" s="54" t="s">
        <v>1898</v>
      </c>
      <c r="H3021" s="55">
        <v>212000</v>
      </c>
      <c r="I3021" s="54" t="s">
        <v>809</v>
      </c>
      <c r="J3021" s="55">
        <v>212114</v>
      </c>
      <c r="K3021" s="55">
        <v>0</v>
      </c>
      <c r="L3021" s="54" t="s">
        <v>1062</v>
      </c>
      <c r="M3021" s="54" t="s">
        <v>793</v>
      </c>
      <c r="N3021" s="55">
        <v>0</v>
      </c>
      <c r="O3021" s="55">
        <v>510173.15</v>
      </c>
      <c r="P3021" s="55">
        <v>-470324.1</v>
      </c>
      <c r="Q3021" s="55">
        <v>0</v>
      </c>
      <c r="R3021" s="55">
        <v>0</v>
      </c>
      <c r="S3021" s="55">
        <v>39849.050000000003</v>
      </c>
      <c r="T3021" s="55">
        <v>0</v>
      </c>
      <c r="U3021" s="55">
        <v>510173.15</v>
      </c>
      <c r="V3021" s="55">
        <v>-470324.1</v>
      </c>
      <c r="W3021" s="55">
        <v>0</v>
      </c>
      <c r="X3021" s="55">
        <v>0</v>
      </c>
      <c r="Y3021" s="55">
        <v>39849.050000000003</v>
      </c>
      <c r="Z3021" s="61">
        <f t="shared" si="164"/>
        <v>-4.7032409999999997E-2</v>
      </c>
      <c r="AA3021" s="59" t="str">
        <f>HLOOKUP(F3021,'HY Financials'!$4:$4,1,0)</f>
        <v>HOECCF</v>
      </c>
    </row>
    <row r="3022" spans="1:27" ht="12.75" customHeight="1">
      <c r="A3022" s="60" t="str">
        <f>IFERROR(VLOOKUP(J3022,'TB mapping'!A:D,4,0),0)</f>
        <v>Ignore</v>
      </c>
      <c r="B3022" s="60" t="str">
        <f>IFERROR(VLOOKUP(J3022,'TB mapping'!A:C,3,0),0)</f>
        <v>Ignore</v>
      </c>
      <c r="C3022" s="60" t="str">
        <f t="shared" si="162"/>
        <v>HOECCFIgnore</v>
      </c>
      <c r="D3022" s="60" t="str">
        <f t="shared" si="163"/>
        <v>HOECCFIgnore</v>
      </c>
      <c r="E3022" s="54" t="s">
        <v>790</v>
      </c>
      <c r="F3022" s="54" t="s">
        <v>1897</v>
      </c>
      <c r="G3022" s="54" t="s">
        <v>1898</v>
      </c>
      <c r="H3022" s="55">
        <v>212000</v>
      </c>
      <c r="I3022" s="54" t="s">
        <v>809</v>
      </c>
      <c r="J3022" s="55">
        <v>212121</v>
      </c>
      <c r="K3022" s="55">
        <v>0</v>
      </c>
      <c r="L3022" s="54" t="s">
        <v>879</v>
      </c>
      <c r="M3022" s="54" t="s">
        <v>793</v>
      </c>
      <c r="N3022" s="55">
        <v>0</v>
      </c>
      <c r="O3022" s="55">
        <v>132474264.48</v>
      </c>
      <c r="P3022" s="55">
        <v>-45547258.810000002</v>
      </c>
      <c r="Q3022" s="55">
        <v>0</v>
      </c>
      <c r="R3022" s="55">
        <v>0</v>
      </c>
      <c r="S3022" s="55">
        <v>86927005.670000002</v>
      </c>
      <c r="T3022" s="55">
        <v>0</v>
      </c>
      <c r="U3022" s="55">
        <v>132474264.48</v>
      </c>
      <c r="V3022" s="55">
        <v>-45547258.810000002</v>
      </c>
      <c r="W3022" s="55">
        <v>0</v>
      </c>
      <c r="X3022" s="55">
        <v>0</v>
      </c>
      <c r="Y3022" s="55">
        <v>86927005.670000002</v>
      </c>
      <c r="Z3022" s="61">
        <f t="shared" si="164"/>
        <v>-4.5547258810000004</v>
      </c>
      <c r="AA3022" s="59" t="str">
        <f>HLOOKUP(F3022,'HY Financials'!$4:$4,1,0)</f>
        <v>HOECCF</v>
      </c>
    </row>
    <row r="3023" spans="1:27" ht="12.75" customHeight="1">
      <c r="A3023" s="60" t="str">
        <f>IFERROR(VLOOKUP(J3023,'TB mapping'!A:D,4,0),0)</f>
        <v>Ignore</v>
      </c>
      <c r="B3023" s="60" t="str">
        <f>IFERROR(VLOOKUP(J3023,'TB mapping'!A:C,3,0),0)</f>
        <v>Ignore</v>
      </c>
      <c r="C3023" s="60" t="str">
        <f t="shared" si="162"/>
        <v>HOECCFIgnore</v>
      </c>
      <c r="D3023" s="60" t="str">
        <f t="shared" si="163"/>
        <v>HOECCFIgnore</v>
      </c>
      <c r="E3023" s="54" t="s">
        <v>790</v>
      </c>
      <c r="F3023" s="54" t="s">
        <v>1897</v>
      </c>
      <c r="G3023" s="54" t="s">
        <v>1898</v>
      </c>
      <c r="H3023" s="55">
        <v>212000</v>
      </c>
      <c r="I3023" s="54" t="s">
        <v>809</v>
      </c>
      <c r="J3023" s="55">
        <v>212124</v>
      </c>
      <c r="K3023" s="55">
        <v>0</v>
      </c>
      <c r="L3023" s="54" t="s">
        <v>896</v>
      </c>
      <c r="M3023" s="54" t="s">
        <v>793</v>
      </c>
      <c r="N3023" s="55">
        <v>0</v>
      </c>
      <c r="O3023" s="55">
        <v>595031.97</v>
      </c>
      <c r="P3023" s="55">
        <v>0</v>
      </c>
      <c r="Q3023" s="55">
        <v>2449629.0300000003</v>
      </c>
      <c r="R3023" s="55">
        <v>0</v>
      </c>
      <c r="S3023" s="55">
        <v>3044661</v>
      </c>
      <c r="T3023" s="55">
        <v>0</v>
      </c>
      <c r="U3023" s="55">
        <v>595031.97</v>
      </c>
      <c r="V3023" s="55">
        <v>0</v>
      </c>
      <c r="W3023" s="55">
        <v>2449629.0300000003</v>
      </c>
      <c r="X3023" s="55">
        <v>0</v>
      </c>
      <c r="Y3023" s="55">
        <v>3044661</v>
      </c>
      <c r="Z3023" s="61">
        <f t="shared" si="164"/>
        <v>0.24496290300000004</v>
      </c>
      <c r="AA3023" s="59" t="str">
        <f>HLOOKUP(F3023,'HY Financials'!$4:$4,1,0)</f>
        <v>HOECCF</v>
      </c>
    </row>
    <row r="3024" spans="1:27" ht="12.75" customHeight="1">
      <c r="A3024" s="60" t="str">
        <f>IFERROR(VLOOKUP(J3024,'TB mapping'!A:D,4,0),0)</f>
        <v>Ignore</v>
      </c>
      <c r="B3024" s="60" t="str">
        <f>IFERROR(VLOOKUP(J3024,'TB mapping'!A:C,3,0),0)</f>
        <v>Ignore</v>
      </c>
      <c r="C3024" s="60" t="str">
        <f t="shared" si="162"/>
        <v>HOECCFIgnore</v>
      </c>
      <c r="D3024" s="60" t="str">
        <f t="shared" si="163"/>
        <v>HOECCFIgnore</v>
      </c>
      <c r="E3024" s="54" t="s">
        <v>790</v>
      </c>
      <c r="F3024" s="54" t="s">
        <v>1897</v>
      </c>
      <c r="G3024" s="54" t="s">
        <v>1898</v>
      </c>
      <c r="H3024" s="55">
        <v>212000</v>
      </c>
      <c r="I3024" s="54" t="s">
        <v>809</v>
      </c>
      <c r="J3024" s="55">
        <v>212220</v>
      </c>
      <c r="K3024" s="55">
        <v>0</v>
      </c>
      <c r="L3024" s="54" t="s">
        <v>812</v>
      </c>
      <c r="M3024" s="54" t="s">
        <v>793</v>
      </c>
      <c r="N3024" s="55">
        <v>0</v>
      </c>
      <c r="O3024" s="55">
        <v>5126617.28</v>
      </c>
      <c r="P3024" s="55">
        <v>-2433569.96</v>
      </c>
      <c r="Q3024" s="55">
        <v>0</v>
      </c>
      <c r="R3024" s="55">
        <v>0</v>
      </c>
      <c r="S3024" s="55">
        <v>2693047.32</v>
      </c>
      <c r="T3024" s="55">
        <v>0</v>
      </c>
      <c r="U3024" s="55">
        <v>5126617.28</v>
      </c>
      <c r="V3024" s="55">
        <v>-2433569.96</v>
      </c>
      <c r="W3024" s="55">
        <v>0</v>
      </c>
      <c r="X3024" s="55">
        <v>0</v>
      </c>
      <c r="Y3024" s="55">
        <v>2693047.32</v>
      </c>
      <c r="Z3024" s="61">
        <f t="shared" si="164"/>
        <v>-0.24335699599999999</v>
      </c>
      <c r="AA3024" s="59" t="str">
        <f>HLOOKUP(F3024,'HY Financials'!$4:$4,1,0)</f>
        <v>HOECCF</v>
      </c>
    </row>
    <row r="3025" spans="1:28" ht="12.75" customHeight="1">
      <c r="A3025" s="60" t="str">
        <f>IFERROR(VLOOKUP(J3025,'TB mapping'!A:D,4,0),0)</f>
        <v>Ignore</v>
      </c>
      <c r="B3025" s="60" t="str">
        <f>IFERROR(VLOOKUP(J3025,'TB mapping'!A:C,3,0),0)</f>
        <v>Ignore</v>
      </c>
      <c r="C3025" s="60" t="str">
        <f t="shared" si="162"/>
        <v>HOECCFIgnore</v>
      </c>
      <c r="D3025" s="60" t="str">
        <f t="shared" si="163"/>
        <v>HOECCFIgnore</v>
      </c>
      <c r="E3025" s="54" t="s">
        <v>790</v>
      </c>
      <c r="F3025" s="54" t="s">
        <v>1897</v>
      </c>
      <c r="G3025" s="54" t="s">
        <v>1898</v>
      </c>
      <c r="H3025" s="55">
        <v>212000</v>
      </c>
      <c r="I3025" s="54" t="s">
        <v>809</v>
      </c>
      <c r="J3025" s="55">
        <v>212227</v>
      </c>
      <c r="K3025" s="55">
        <v>0</v>
      </c>
      <c r="L3025" s="54" t="s">
        <v>994</v>
      </c>
      <c r="M3025" s="54" t="s">
        <v>793</v>
      </c>
      <c r="N3025" s="55">
        <v>0</v>
      </c>
      <c r="O3025" s="55">
        <v>155937.59</v>
      </c>
      <c r="P3025" s="55">
        <v>0</v>
      </c>
      <c r="Q3025" s="55">
        <v>120879.82</v>
      </c>
      <c r="R3025" s="55">
        <v>0</v>
      </c>
      <c r="S3025" s="55">
        <v>276817.41000000003</v>
      </c>
      <c r="T3025" s="55">
        <v>0</v>
      </c>
      <c r="U3025" s="55">
        <v>155937.59</v>
      </c>
      <c r="V3025" s="55">
        <v>0</v>
      </c>
      <c r="W3025" s="55">
        <v>120879.82</v>
      </c>
      <c r="X3025" s="55">
        <v>0</v>
      </c>
      <c r="Y3025" s="55">
        <v>276817.41000000003</v>
      </c>
      <c r="Z3025" s="61">
        <f t="shared" si="164"/>
        <v>1.2087982000000001E-2</v>
      </c>
      <c r="AA3025" s="59" t="str">
        <f>HLOOKUP(F3025,'HY Financials'!$4:$4,1,0)</f>
        <v>HOECCF</v>
      </c>
    </row>
    <row r="3026" spans="1:28" ht="12.75" customHeight="1">
      <c r="A3026" s="60" t="str">
        <f>IFERROR(VLOOKUP(J3026,'TB mapping'!A:D,4,0),0)</f>
        <v>Ignore</v>
      </c>
      <c r="B3026" s="60" t="str">
        <f>IFERROR(VLOOKUP(J3026,'TB mapping'!A:C,3,0),0)</f>
        <v>Ignore</v>
      </c>
      <c r="C3026" s="60" t="str">
        <f t="shared" si="162"/>
        <v>HOECCFIgnore</v>
      </c>
      <c r="D3026" s="60" t="str">
        <f t="shared" si="163"/>
        <v>HOECCFIgnore</v>
      </c>
      <c r="E3026" s="54" t="s">
        <v>790</v>
      </c>
      <c r="F3026" s="54" t="s">
        <v>1897</v>
      </c>
      <c r="G3026" s="54" t="s">
        <v>1898</v>
      </c>
      <c r="H3026" s="55">
        <v>212000</v>
      </c>
      <c r="I3026" s="54" t="s">
        <v>809</v>
      </c>
      <c r="J3026" s="55">
        <v>212233</v>
      </c>
      <c r="K3026" s="55">
        <v>0</v>
      </c>
      <c r="L3026" s="54" t="s">
        <v>897</v>
      </c>
      <c r="M3026" s="54" t="s">
        <v>793</v>
      </c>
      <c r="N3026" s="55">
        <v>0</v>
      </c>
      <c r="O3026" s="55">
        <v>7460721</v>
      </c>
      <c r="P3026" s="55">
        <v>-7460721</v>
      </c>
      <c r="Q3026" s="55">
        <v>0</v>
      </c>
      <c r="R3026" s="55">
        <v>0</v>
      </c>
      <c r="S3026" s="55">
        <v>0</v>
      </c>
      <c r="T3026" s="55">
        <v>0</v>
      </c>
      <c r="U3026" s="55">
        <v>7460721</v>
      </c>
      <c r="V3026" s="55">
        <v>-7460721</v>
      </c>
      <c r="W3026" s="55">
        <v>0</v>
      </c>
      <c r="X3026" s="55">
        <v>0</v>
      </c>
      <c r="Y3026" s="55">
        <v>0</v>
      </c>
      <c r="Z3026" s="61">
        <f t="shared" si="164"/>
        <v>-0.74607210000000002</v>
      </c>
      <c r="AA3026" s="59" t="str">
        <f>HLOOKUP(F3026,'HY Financials'!$4:$4,1,0)</f>
        <v>HOECCF</v>
      </c>
    </row>
    <row r="3027" spans="1:28" ht="12.75" customHeight="1">
      <c r="A3027" s="60" t="str">
        <f>IFERROR(VLOOKUP(J3027,'TB mapping'!A:D,4,0),0)</f>
        <v>Ignore</v>
      </c>
      <c r="B3027" s="60" t="str">
        <f>IFERROR(VLOOKUP(J3027,'TB mapping'!A:C,3,0),0)</f>
        <v>Ignore</v>
      </c>
      <c r="C3027" s="60" t="str">
        <f t="shared" si="162"/>
        <v>HOECCFIgnore</v>
      </c>
      <c r="D3027" s="60" t="str">
        <f t="shared" si="163"/>
        <v>HOECCFIgnore</v>
      </c>
      <c r="E3027" s="54" t="s">
        <v>790</v>
      </c>
      <c r="F3027" s="54" t="s">
        <v>1897</v>
      </c>
      <c r="G3027" s="54" t="s">
        <v>1898</v>
      </c>
      <c r="H3027" s="55">
        <v>212000</v>
      </c>
      <c r="I3027" s="54" t="s">
        <v>809</v>
      </c>
      <c r="J3027" s="55">
        <v>212240</v>
      </c>
      <c r="K3027" s="55">
        <v>0</v>
      </c>
      <c r="L3027" s="54" t="s">
        <v>813</v>
      </c>
      <c r="M3027" s="54" t="s">
        <v>793</v>
      </c>
      <c r="N3027" s="55">
        <v>0</v>
      </c>
      <c r="O3027" s="55">
        <v>104952.47</v>
      </c>
      <c r="P3027" s="55">
        <v>-17664.82</v>
      </c>
      <c r="Q3027" s="55">
        <v>0</v>
      </c>
      <c r="R3027" s="55">
        <v>0</v>
      </c>
      <c r="S3027" s="55">
        <v>87287.65</v>
      </c>
      <c r="T3027" s="55">
        <v>0</v>
      </c>
      <c r="U3027" s="55">
        <v>104952.47</v>
      </c>
      <c r="V3027" s="55">
        <v>-17664.82</v>
      </c>
      <c r="W3027" s="55">
        <v>0</v>
      </c>
      <c r="X3027" s="55">
        <v>0</v>
      </c>
      <c r="Y3027" s="55">
        <v>87287.65</v>
      </c>
      <c r="Z3027" s="61">
        <f t="shared" si="164"/>
        <v>-1.766482E-3</v>
      </c>
      <c r="AA3027" s="59" t="str">
        <f>HLOOKUP(F3027,'HY Financials'!$4:$4,1,0)</f>
        <v>HOECCF</v>
      </c>
    </row>
    <row r="3028" spans="1:28" ht="12.75" customHeight="1">
      <c r="A3028" s="60" t="str">
        <f>IFERROR(VLOOKUP(J3028,'TB mapping'!A:D,4,0),0)</f>
        <v>Ignore</v>
      </c>
      <c r="B3028" s="60" t="str">
        <f>IFERROR(VLOOKUP(J3028,'TB mapping'!A:C,3,0),0)</f>
        <v>Ignore</v>
      </c>
      <c r="C3028" s="60" t="str">
        <f t="shared" si="162"/>
        <v>HOECCFIgnore</v>
      </c>
      <c r="D3028" s="60" t="str">
        <f t="shared" si="163"/>
        <v>HOECCFIgnore</v>
      </c>
      <c r="E3028" s="54" t="s">
        <v>790</v>
      </c>
      <c r="F3028" s="54" t="s">
        <v>1897</v>
      </c>
      <c r="G3028" s="54" t="s">
        <v>1898</v>
      </c>
      <c r="H3028" s="55">
        <v>212000</v>
      </c>
      <c r="I3028" s="54" t="s">
        <v>809</v>
      </c>
      <c r="J3028" s="55">
        <v>212247</v>
      </c>
      <c r="K3028" s="55">
        <v>0</v>
      </c>
      <c r="L3028" s="54" t="s">
        <v>898</v>
      </c>
      <c r="M3028" s="54" t="s">
        <v>793</v>
      </c>
      <c r="N3028" s="55">
        <v>0</v>
      </c>
      <c r="O3028" s="55">
        <v>525</v>
      </c>
      <c r="P3028" s="55">
        <v>-225</v>
      </c>
      <c r="Q3028" s="55">
        <v>0</v>
      </c>
      <c r="R3028" s="55">
        <v>0</v>
      </c>
      <c r="S3028" s="55">
        <v>300</v>
      </c>
      <c r="T3028" s="55">
        <v>0</v>
      </c>
      <c r="U3028" s="55">
        <v>525</v>
      </c>
      <c r="V3028" s="55">
        <v>-225</v>
      </c>
      <c r="W3028" s="55">
        <v>0</v>
      </c>
      <c r="X3028" s="55">
        <v>0</v>
      </c>
      <c r="Y3028" s="55">
        <v>300</v>
      </c>
      <c r="Z3028" s="61">
        <f t="shared" si="164"/>
        <v>-2.2500000000000001E-5</v>
      </c>
      <c r="AA3028" s="59" t="str">
        <f>HLOOKUP(F3028,'HY Financials'!$4:$4,1,0)</f>
        <v>HOECCF</v>
      </c>
    </row>
    <row r="3029" spans="1:28" ht="12.75" customHeight="1">
      <c r="A3029" s="60" t="str">
        <f>IFERROR(VLOOKUP(J3029,'TB mapping'!A:D,4,0),0)</f>
        <v>Ignore</v>
      </c>
      <c r="B3029" s="60" t="str">
        <f>IFERROR(VLOOKUP(J3029,'TB mapping'!A:C,3,0),0)</f>
        <v>Ignore</v>
      </c>
      <c r="C3029" s="60" t="str">
        <f t="shared" si="162"/>
        <v>HOECCFIgnore</v>
      </c>
      <c r="D3029" s="60" t="str">
        <f t="shared" si="163"/>
        <v>HOECCFIgnore</v>
      </c>
      <c r="E3029" s="54" t="s">
        <v>790</v>
      </c>
      <c r="F3029" s="54" t="s">
        <v>1897</v>
      </c>
      <c r="G3029" s="54" t="s">
        <v>1898</v>
      </c>
      <c r="H3029" s="55">
        <v>212000</v>
      </c>
      <c r="I3029" s="54" t="s">
        <v>809</v>
      </c>
      <c r="J3029" s="55">
        <v>212252</v>
      </c>
      <c r="K3029" s="55">
        <v>0</v>
      </c>
      <c r="L3029" s="54" t="s">
        <v>814</v>
      </c>
      <c r="M3029" s="54" t="s">
        <v>793</v>
      </c>
      <c r="N3029" s="55">
        <v>0</v>
      </c>
      <c r="O3029" s="55">
        <v>3039.75</v>
      </c>
      <c r="P3029" s="55">
        <v>-2050.64</v>
      </c>
      <c r="Q3029" s="55">
        <v>0</v>
      </c>
      <c r="R3029" s="55">
        <v>0</v>
      </c>
      <c r="S3029" s="55">
        <v>989.11</v>
      </c>
      <c r="T3029" s="55">
        <v>0</v>
      </c>
      <c r="U3029" s="55">
        <v>3039.75</v>
      </c>
      <c r="V3029" s="55">
        <v>-2050.64</v>
      </c>
      <c r="W3029" s="55">
        <v>0</v>
      </c>
      <c r="X3029" s="55">
        <v>0</v>
      </c>
      <c r="Y3029" s="55">
        <v>989.11</v>
      </c>
      <c r="Z3029" s="61">
        <f t="shared" si="164"/>
        <v>-2.05064E-4</v>
      </c>
      <c r="AA3029" s="59" t="str">
        <f>HLOOKUP(F3029,'HY Financials'!$4:$4,1,0)</f>
        <v>HOECCF</v>
      </c>
    </row>
    <row r="3030" spans="1:28" ht="12.75" customHeight="1">
      <c r="A3030" s="60" t="str">
        <f>IFERROR(VLOOKUP(J3030,'TB mapping'!A:D,4,0),0)</f>
        <v>Ignore</v>
      </c>
      <c r="B3030" s="60" t="str">
        <f>IFERROR(VLOOKUP(J3030,'TB mapping'!A:C,3,0),0)</f>
        <v>Ignore</v>
      </c>
      <c r="C3030" s="60" t="str">
        <f t="shared" si="162"/>
        <v>HOECCFIgnore</v>
      </c>
      <c r="D3030" s="60" t="str">
        <f t="shared" si="163"/>
        <v>HOECCFIgnore</v>
      </c>
      <c r="E3030" s="54" t="s">
        <v>790</v>
      </c>
      <c r="F3030" s="54" t="s">
        <v>1897</v>
      </c>
      <c r="G3030" s="54" t="s">
        <v>1898</v>
      </c>
      <c r="H3030" s="55">
        <v>212000</v>
      </c>
      <c r="I3030" s="54" t="s">
        <v>809</v>
      </c>
      <c r="J3030" s="55">
        <v>212255</v>
      </c>
      <c r="K3030" s="55">
        <v>0</v>
      </c>
      <c r="L3030" s="54" t="s">
        <v>815</v>
      </c>
      <c r="M3030" s="54" t="s">
        <v>793</v>
      </c>
      <c r="N3030" s="55">
        <v>0</v>
      </c>
      <c r="O3030" s="55">
        <v>22448855.050000001</v>
      </c>
      <c r="P3030" s="55">
        <v>0</v>
      </c>
      <c r="Q3030" s="55">
        <v>14389680.25</v>
      </c>
      <c r="R3030" s="55">
        <v>0</v>
      </c>
      <c r="S3030" s="55">
        <v>36838535.299999997</v>
      </c>
      <c r="T3030" s="55">
        <v>0</v>
      </c>
      <c r="U3030" s="55">
        <v>22448855.050000001</v>
      </c>
      <c r="V3030" s="55">
        <v>0</v>
      </c>
      <c r="W3030" s="55">
        <v>14389680.25</v>
      </c>
      <c r="X3030" s="55">
        <v>0</v>
      </c>
      <c r="Y3030" s="55">
        <v>36838535.299999997</v>
      </c>
      <c r="Z3030" s="61">
        <f t="shared" si="164"/>
        <v>1.4389680250000001</v>
      </c>
      <c r="AA3030" s="59" t="str">
        <f>HLOOKUP(F3030,'HY Financials'!$4:$4,1,0)</f>
        <v>HOECCF</v>
      </c>
    </row>
    <row r="3031" spans="1:28" ht="12.75" customHeight="1">
      <c r="A3031" s="60" t="str">
        <f>IFERROR(VLOOKUP(J3031,'TB mapping'!A:D,4,0),0)</f>
        <v>Ignore</v>
      </c>
      <c r="B3031" s="60" t="str">
        <f>IFERROR(VLOOKUP(J3031,'TB mapping'!A:C,3,0),0)</f>
        <v>Ignore</v>
      </c>
      <c r="C3031" s="60" t="str">
        <f t="shared" si="162"/>
        <v>HOECCFIgnore</v>
      </c>
      <c r="D3031" s="60" t="str">
        <f t="shared" si="163"/>
        <v>HOECCFIgnore</v>
      </c>
      <c r="E3031" s="54" t="s">
        <v>790</v>
      </c>
      <c r="F3031" s="54" t="s">
        <v>1897</v>
      </c>
      <c r="G3031" s="54" t="s">
        <v>1898</v>
      </c>
      <c r="H3031" s="55">
        <v>212000</v>
      </c>
      <c r="I3031" s="54" t="s">
        <v>809</v>
      </c>
      <c r="J3031" s="55">
        <v>212257</v>
      </c>
      <c r="K3031" s="55">
        <v>0</v>
      </c>
      <c r="L3031" s="54" t="s">
        <v>816</v>
      </c>
      <c r="M3031" s="54" t="s">
        <v>793</v>
      </c>
      <c r="N3031" s="55">
        <v>-14006782.619999999</v>
      </c>
      <c r="O3031" s="55">
        <v>0</v>
      </c>
      <c r="P3031" s="55">
        <v>-18290322.73</v>
      </c>
      <c r="Q3031" s="55">
        <v>0</v>
      </c>
      <c r="R3031" s="55">
        <v>-32297105.350000001</v>
      </c>
      <c r="S3031" s="55">
        <v>0</v>
      </c>
      <c r="T3031" s="55">
        <v>-14006782.619999999</v>
      </c>
      <c r="U3031" s="55">
        <v>0</v>
      </c>
      <c r="V3031" s="55">
        <v>-18290322.73</v>
      </c>
      <c r="W3031" s="55">
        <v>0</v>
      </c>
      <c r="X3031" s="55">
        <v>-32297105.350000001</v>
      </c>
      <c r="Y3031" s="55">
        <v>0</v>
      </c>
      <c r="Z3031" s="61">
        <f t="shared" si="164"/>
        <v>-1.8290322730000002</v>
      </c>
      <c r="AA3031" s="59" t="str">
        <f>HLOOKUP(F3031,'HY Financials'!$4:$4,1,0)</f>
        <v>HOECCF</v>
      </c>
      <c r="AB3031" s="59">
        <f>Z3031*10^7</f>
        <v>-18290322.73</v>
      </c>
    </row>
    <row r="3032" spans="1:28" ht="12.75" customHeight="1">
      <c r="A3032" s="60" t="str">
        <f>IFERROR(VLOOKUP(J3032,'TB mapping'!A:D,4,0),0)</f>
        <v>Ignore</v>
      </c>
      <c r="B3032" s="60" t="str">
        <f>IFERROR(VLOOKUP(J3032,'TB mapping'!A:C,3,0),0)</f>
        <v>Ignore</v>
      </c>
      <c r="C3032" s="60" t="str">
        <f t="shared" si="162"/>
        <v>HOECCFIgnore</v>
      </c>
      <c r="D3032" s="60" t="str">
        <f t="shared" si="163"/>
        <v>HOECCFIgnore</v>
      </c>
      <c r="E3032" s="54" t="s">
        <v>790</v>
      </c>
      <c r="F3032" s="54" t="s">
        <v>1897</v>
      </c>
      <c r="G3032" s="54" t="s">
        <v>1898</v>
      </c>
      <c r="H3032" s="55">
        <v>212000</v>
      </c>
      <c r="I3032" s="54" t="s">
        <v>809</v>
      </c>
      <c r="J3032" s="55">
        <v>212271</v>
      </c>
      <c r="K3032" s="55">
        <v>0</v>
      </c>
      <c r="L3032" s="54" t="s">
        <v>817</v>
      </c>
      <c r="M3032" s="54" t="s">
        <v>793</v>
      </c>
      <c r="N3032" s="55">
        <v>0</v>
      </c>
      <c r="O3032" s="55">
        <v>324672.39</v>
      </c>
      <c r="P3032" s="55">
        <v>0</v>
      </c>
      <c r="Q3032" s="55">
        <v>7509.78</v>
      </c>
      <c r="R3032" s="55">
        <v>0</v>
      </c>
      <c r="S3032" s="55">
        <v>332182.17</v>
      </c>
      <c r="T3032" s="55">
        <v>0</v>
      </c>
      <c r="U3032" s="55">
        <v>324672.39</v>
      </c>
      <c r="V3032" s="55">
        <v>0</v>
      </c>
      <c r="W3032" s="55">
        <v>7509.78</v>
      </c>
      <c r="X3032" s="55">
        <v>0</v>
      </c>
      <c r="Y3032" s="55">
        <v>332182.17</v>
      </c>
      <c r="Z3032" s="61">
        <f t="shared" si="164"/>
        <v>7.5097800000000002E-4</v>
      </c>
      <c r="AA3032" s="59" t="str">
        <f>HLOOKUP(F3032,'HY Financials'!$4:$4,1,0)</f>
        <v>HOECCF</v>
      </c>
      <c r="AB3032" s="59">
        <f>Z3032*10^7</f>
        <v>7509.78</v>
      </c>
    </row>
    <row r="3033" spans="1:28" ht="12.75" customHeight="1">
      <c r="A3033" s="60" t="str">
        <f>IFERROR(VLOOKUP(J3033,'TB mapping'!A:D,4,0),0)</f>
        <v>Ignore</v>
      </c>
      <c r="B3033" s="60" t="str">
        <f>IFERROR(VLOOKUP(J3033,'TB mapping'!A:C,3,0),0)</f>
        <v>Ignore</v>
      </c>
      <c r="C3033" s="60" t="str">
        <f t="shared" si="162"/>
        <v>HOECCFIgnore</v>
      </c>
      <c r="D3033" s="60" t="str">
        <f t="shared" si="163"/>
        <v>HOECCFIgnore</v>
      </c>
      <c r="E3033" s="54" t="s">
        <v>790</v>
      </c>
      <c r="F3033" s="54" t="s">
        <v>1897</v>
      </c>
      <c r="G3033" s="54" t="s">
        <v>1898</v>
      </c>
      <c r="H3033" s="55">
        <v>212000</v>
      </c>
      <c r="I3033" s="54" t="s">
        <v>809</v>
      </c>
      <c r="J3033" s="55">
        <v>212272</v>
      </c>
      <c r="K3033" s="55">
        <v>0</v>
      </c>
      <c r="L3033" s="54" t="s">
        <v>818</v>
      </c>
      <c r="M3033" s="54" t="s">
        <v>793</v>
      </c>
      <c r="N3033" s="55">
        <v>0</v>
      </c>
      <c r="O3033" s="55">
        <v>324672.39</v>
      </c>
      <c r="P3033" s="55">
        <v>0</v>
      </c>
      <c r="Q3033" s="55">
        <v>7509.78</v>
      </c>
      <c r="R3033" s="55">
        <v>0</v>
      </c>
      <c r="S3033" s="55">
        <v>332182.17</v>
      </c>
      <c r="T3033" s="55">
        <v>0</v>
      </c>
      <c r="U3033" s="55">
        <v>324672.39</v>
      </c>
      <c r="V3033" s="55">
        <v>0</v>
      </c>
      <c r="W3033" s="55">
        <v>7509.78</v>
      </c>
      <c r="X3033" s="55">
        <v>0</v>
      </c>
      <c r="Y3033" s="55">
        <v>332182.17</v>
      </c>
      <c r="Z3033" s="61">
        <f t="shared" si="164"/>
        <v>7.5097800000000002E-4</v>
      </c>
      <c r="AA3033" s="59" t="str">
        <f>HLOOKUP(F3033,'HY Financials'!$4:$4,1,0)</f>
        <v>HOECCF</v>
      </c>
    </row>
    <row r="3034" spans="1:28" ht="12.75" customHeight="1">
      <c r="A3034" s="60" t="str">
        <f>IFERROR(VLOOKUP(J3034,'TB mapping'!A:D,4,0),0)</f>
        <v>Ignore</v>
      </c>
      <c r="B3034" s="60" t="str">
        <f>IFERROR(VLOOKUP(J3034,'TB mapping'!A:C,3,0),0)</f>
        <v>Ignore</v>
      </c>
      <c r="C3034" s="60" t="str">
        <f t="shared" si="162"/>
        <v>HOECCFIgnore</v>
      </c>
      <c r="D3034" s="60" t="str">
        <f t="shared" si="163"/>
        <v>HOECCFIgnore</v>
      </c>
      <c r="E3034" s="54" t="s">
        <v>790</v>
      </c>
      <c r="F3034" s="54" t="s">
        <v>1897</v>
      </c>
      <c r="G3034" s="54" t="s">
        <v>1898</v>
      </c>
      <c r="H3034" s="55">
        <v>213000</v>
      </c>
      <c r="I3034" s="54" t="s">
        <v>819</v>
      </c>
      <c r="J3034" s="55">
        <v>213143</v>
      </c>
      <c r="K3034" s="55">
        <v>0</v>
      </c>
      <c r="L3034" s="54" t="s">
        <v>820</v>
      </c>
      <c r="M3034" s="54" t="s">
        <v>793</v>
      </c>
      <c r="N3034" s="55">
        <v>0</v>
      </c>
      <c r="O3034" s="55">
        <v>20000</v>
      </c>
      <c r="P3034" s="55">
        <v>-21413.82</v>
      </c>
      <c r="Q3034" s="55">
        <v>0</v>
      </c>
      <c r="R3034" s="55">
        <v>-1413.82</v>
      </c>
      <c r="S3034" s="55">
        <v>0</v>
      </c>
      <c r="T3034" s="55">
        <v>0</v>
      </c>
      <c r="U3034" s="55">
        <v>20000</v>
      </c>
      <c r="V3034" s="55">
        <v>-21413.82</v>
      </c>
      <c r="W3034" s="55">
        <v>0</v>
      </c>
      <c r="X3034" s="55">
        <v>-1413.82</v>
      </c>
      <c r="Y3034" s="55">
        <v>0</v>
      </c>
      <c r="Z3034" s="61">
        <f t="shared" si="164"/>
        <v>-2.1413819999999998E-3</v>
      </c>
      <c r="AA3034" s="59" t="str">
        <f>HLOOKUP(F3034,'HY Financials'!$4:$4,1,0)</f>
        <v>HOECCF</v>
      </c>
    </row>
    <row r="3035" spans="1:28" ht="12.75" customHeight="1">
      <c r="A3035" s="60">
        <f>IFERROR(VLOOKUP(J3035,'TB mapping'!A:D,4,0),0)</f>
        <v>0</v>
      </c>
      <c r="B3035" s="60">
        <f>IFERROR(VLOOKUP(J3035,'TB mapping'!A:C,3,0),0)</f>
        <v>0</v>
      </c>
      <c r="C3035" s="60" t="str">
        <f t="shared" si="162"/>
        <v>HOECCF0</v>
      </c>
      <c r="D3035" s="60" t="str">
        <f t="shared" si="163"/>
        <v>HOECCF0</v>
      </c>
      <c r="E3035" s="54" t="s">
        <v>790</v>
      </c>
      <c r="F3035" s="54" t="s">
        <v>1897</v>
      </c>
      <c r="G3035" s="54" t="s">
        <v>1898</v>
      </c>
      <c r="H3035" s="55">
        <v>213000</v>
      </c>
      <c r="I3035" s="54" t="s">
        <v>819</v>
      </c>
      <c r="J3035" s="55">
        <v>213173</v>
      </c>
      <c r="K3035" s="55">
        <v>0</v>
      </c>
      <c r="L3035" s="54" t="s">
        <v>2072</v>
      </c>
      <c r="M3035" s="54" t="s">
        <v>793</v>
      </c>
      <c r="N3035" s="55">
        <v>0</v>
      </c>
      <c r="O3035" s="55">
        <v>3600</v>
      </c>
      <c r="P3035" s="55">
        <v>-3854.49</v>
      </c>
      <c r="Q3035" s="55">
        <v>0</v>
      </c>
      <c r="R3035" s="55">
        <v>-254.49</v>
      </c>
      <c r="S3035" s="55">
        <v>0</v>
      </c>
      <c r="T3035" s="55">
        <v>0</v>
      </c>
      <c r="U3035" s="55">
        <v>3600</v>
      </c>
      <c r="V3035" s="55">
        <v>-3854.49</v>
      </c>
      <c r="W3035" s="55">
        <v>0</v>
      </c>
      <c r="X3035" s="55">
        <v>-254.49</v>
      </c>
      <c r="Y3035" s="55">
        <v>0</v>
      </c>
      <c r="Z3035" s="61">
        <f t="shared" si="164"/>
        <v>-3.85449E-4</v>
      </c>
      <c r="AA3035" s="59" t="str">
        <f>HLOOKUP(F3035,'HY Financials'!$4:$4,1,0)</f>
        <v>HOECCF</v>
      </c>
    </row>
    <row r="3036" spans="1:28" ht="12.75" customHeight="1">
      <c r="A3036" s="60" t="str">
        <f>IFERROR(VLOOKUP(J3036,'TB mapping'!A:D,4,0),0)</f>
        <v>Ignore</v>
      </c>
      <c r="B3036" s="60" t="str">
        <f>IFERROR(VLOOKUP(J3036,'TB mapping'!A:C,3,0),0)</f>
        <v>Ignore</v>
      </c>
      <c r="C3036" s="60" t="str">
        <f t="shared" si="162"/>
        <v>HOECCFIgnore</v>
      </c>
      <c r="D3036" s="60" t="str">
        <f t="shared" si="163"/>
        <v>HOECCFIgnore</v>
      </c>
      <c r="E3036" s="54" t="s">
        <v>790</v>
      </c>
      <c r="F3036" s="54" t="s">
        <v>1897</v>
      </c>
      <c r="G3036" s="54" t="s">
        <v>1898</v>
      </c>
      <c r="H3036" s="55">
        <v>213000</v>
      </c>
      <c r="I3036" s="54" t="s">
        <v>819</v>
      </c>
      <c r="J3036" s="55">
        <v>213500</v>
      </c>
      <c r="K3036" s="55">
        <v>0</v>
      </c>
      <c r="L3036" s="54" t="s">
        <v>821</v>
      </c>
      <c r="M3036" s="54" t="s">
        <v>793</v>
      </c>
      <c r="N3036" s="55">
        <v>0</v>
      </c>
      <c r="O3036" s="55">
        <v>3607500.33</v>
      </c>
      <c r="P3036" s="55">
        <v>0</v>
      </c>
      <c r="Q3036" s="55">
        <v>83401.08</v>
      </c>
      <c r="R3036" s="55">
        <v>0</v>
      </c>
      <c r="S3036" s="55">
        <v>3690901.41</v>
      </c>
      <c r="T3036" s="55">
        <v>0</v>
      </c>
      <c r="U3036" s="55">
        <v>3607500.33</v>
      </c>
      <c r="V3036" s="55">
        <v>0</v>
      </c>
      <c r="W3036" s="55">
        <v>83401.08</v>
      </c>
      <c r="X3036" s="55">
        <v>0</v>
      </c>
      <c r="Y3036" s="55">
        <v>3690901.41</v>
      </c>
      <c r="Z3036" s="61">
        <f t="shared" si="164"/>
        <v>8.3401080000000006E-3</v>
      </c>
      <c r="AA3036" s="59" t="str">
        <f>HLOOKUP(F3036,'HY Financials'!$4:$4,1,0)</f>
        <v>HOECCF</v>
      </c>
    </row>
    <row r="3037" spans="1:28" ht="12.75" customHeight="1">
      <c r="A3037" s="60" t="str">
        <f>IFERROR(VLOOKUP(J3037,'TB mapping'!A:D,4,0),0)</f>
        <v>Ignore</v>
      </c>
      <c r="B3037" s="60" t="str">
        <f>IFERROR(VLOOKUP(J3037,'TB mapping'!A:C,3,0),0)</f>
        <v>Ignore</v>
      </c>
      <c r="C3037" s="60" t="str">
        <f t="shared" si="162"/>
        <v>HOECCFIgnore</v>
      </c>
      <c r="D3037" s="60" t="str">
        <f t="shared" si="163"/>
        <v>HOECCFIgnore</v>
      </c>
      <c r="E3037" s="54" t="s">
        <v>790</v>
      </c>
      <c r="F3037" s="54" t="s">
        <v>1897</v>
      </c>
      <c r="G3037" s="54" t="s">
        <v>1898</v>
      </c>
      <c r="H3037" s="55">
        <v>213000</v>
      </c>
      <c r="I3037" s="54" t="s">
        <v>819</v>
      </c>
      <c r="J3037" s="55">
        <v>213504</v>
      </c>
      <c r="K3037" s="55">
        <v>0</v>
      </c>
      <c r="L3037" s="54" t="s">
        <v>822</v>
      </c>
      <c r="M3037" s="54" t="s">
        <v>793</v>
      </c>
      <c r="N3037" s="55">
        <v>0</v>
      </c>
      <c r="O3037" s="55">
        <v>13469.26</v>
      </c>
      <c r="P3037" s="55">
        <v>0</v>
      </c>
      <c r="Q3037" s="55">
        <v>0</v>
      </c>
      <c r="R3037" s="55">
        <v>0</v>
      </c>
      <c r="S3037" s="55">
        <v>13469.26</v>
      </c>
      <c r="T3037" s="55">
        <v>0</v>
      </c>
      <c r="U3037" s="55">
        <v>13469.26</v>
      </c>
      <c r="V3037" s="55">
        <v>0</v>
      </c>
      <c r="W3037" s="55">
        <v>0</v>
      </c>
      <c r="X3037" s="55">
        <v>0</v>
      </c>
      <c r="Y3037" s="55">
        <v>13469.26</v>
      </c>
      <c r="Z3037" s="61">
        <f t="shared" si="164"/>
        <v>0</v>
      </c>
      <c r="AA3037" s="59" t="str">
        <f>HLOOKUP(F3037,'HY Financials'!$4:$4,1,0)</f>
        <v>HOECCF</v>
      </c>
    </row>
    <row r="3038" spans="1:28" ht="12.75" customHeight="1">
      <c r="A3038" s="60" t="str">
        <f>IFERROR(VLOOKUP(J3038,'TB mapping'!A:D,4,0),0)</f>
        <v>Ignore</v>
      </c>
      <c r="B3038" s="60" t="str">
        <f>IFERROR(VLOOKUP(J3038,'TB mapping'!A:C,3,0),0)</f>
        <v>Ignore</v>
      </c>
      <c r="C3038" s="60" t="str">
        <f t="shared" si="162"/>
        <v>HOECCFIgnore</v>
      </c>
      <c r="D3038" s="60" t="str">
        <f t="shared" si="163"/>
        <v>HOECCFIgnore</v>
      </c>
      <c r="E3038" s="54" t="s">
        <v>790</v>
      </c>
      <c r="F3038" s="54" t="s">
        <v>1897</v>
      </c>
      <c r="G3038" s="54" t="s">
        <v>1898</v>
      </c>
      <c r="H3038" s="55">
        <v>301000</v>
      </c>
      <c r="I3038" s="54" t="s">
        <v>823</v>
      </c>
      <c r="J3038" s="55">
        <v>310000</v>
      </c>
      <c r="K3038" s="55">
        <v>0</v>
      </c>
      <c r="L3038" s="54" t="s">
        <v>824</v>
      </c>
      <c r="M3038" s="54" t="s">
        <v>793</v>
      </c>
      <c r="N3038" s="55">
        <v>0</v>
      </c>
      <c r="O3038" s="55">
        <v>5753076694.8199997</v>
      </c>
      <c r="P3038" s="55">
        <v>-273964067.74000001</v>
      </c>
      <c r="Q3038" s="55">
        <v>0</v>
      </c>
      <c r="R3038" s="55">
        <v>0</v>
      </c>
      <c r="S3038" s="55">
        <v>5479112627.0799999</v>
      </c>
      <c r="T3038" s="55">
        <v>0</v>
      </c>
      <c r="U3038" s="55">
        <v>5753076694.8199997</v>
      </c>
      <c r="V3038" s="55">
        <v>-273964067.74000001</v>
      </c>
      <c r="W3038" s="55">
        <v>0</v>
      </c>
      <c r="X3038" s="55">
        <v>0</v>
      </c>
      <c r="Y3038" s="55">
        <v>5479112627.0799999</v>
      </c>
      <c r="Z3038" s="61">
        <f t="shared" si="164"/>
        <v>547.91126270799998</v>
      </c>
      <c r="AA3038" s="59" t="str">
        <f>HLOOKUP(F3038,'HY Financials'!$4:$4,1,0)</f>
        <v>HOECCF</v>
      </c>
    </row>
    <row r="3039" spans="1:28" ht="12.75" customHeight="1">
      <c r="A3039" s="60" t="str">
        <f>IFERROR(VLOOKUP(J3039,'TB mapping'!A:D,4,0),0)</f>
        <v>Ignore</v>
      </c>
      <c r="B3039" s="60" t="str">
        <f>IFERROR(VLOOKUP(J3039,'TB mapping'!A:C,3,0),0)</f>
        <v>Ignore</v>
      </c>
      <c r="C3039" s="60" t="str">
        <f t="shared" si="162"/>
        <v>HOECCFIgnore</v>
      </c>
      <c r="D3039" s="60" t="str">
        <f t="shared" si="163"/>
        <v>HOECCFIgnore</v>
      </c>
      <c r="E3039" s="54" t="s">
        <v>790</v>
      </c>
      <c r="F3039" s="54" t="s">
        <v>1897</v>
      </c>
      <c r="G3039" s="54" t="s">
        <v>1898</v>
      </c>
      <c r="H3039" s="55">
        <v>303000</v>
      </c>
      <c r="I3039" s="54" t="s">
        <v>825</v>
      </c>
      <c r="J3039" s="55">
        <v>303207</v>
      </c>
      <c r="K3039" s="55">
        <v>0</v>
      </c>
      <c r="L3039" s="54" t="s">
        <v>826</v>
      </c>
      <c r="M3039" s="54" t="s">
        <v>793</v>
      </c>
      <c r="N3039" s="55">
        <v>-57963414.079999998</v>
      </c>
      <c r="O3039" s="55">
        <v>0</v>
      </c>
      <c r="P3039" s="55">
        <v>0</v>
      </c>
      <c r="Q3039" s="55">
        <v>3238377.3</v>
      </c>
      <c r="R3039" s="55">
        <v>-54725036.780000001</v>
      </c>
      <c r="S3039" s="55">
        <v>0</v>
      </c>
      <c r="T3039" s="55">
        <v>-57963414.079999998</v>
      </c>
      <c r="U3039" s="55">
        <v>0</v>
      </c>
      <c r="V3039" s="55">
        <v>0</v>
      </c>
      <c r="W3039" s="55">
        <v>3238377.3</v>
      </c>
      <c r="X3039" s="55">
        <v>-54725036.780000001</v>
      </c>
      <c r="Y3039" s="55">
        <v>0</v>
      </c>
      <c r="Z3039" s="61">
        <f t="shared" si="164"/>
        <v>0.32383772999999999</v>
      </c>
      <c r="AA3039" s="59" t="str">
        <f>HLOOKUP(F3039,'HY Financials'!$4:$4,1,0)</f>
        <v>HOECCF</v>
      </c>
    </row>
    <row r="3040" spans="1:28" ht="12.75" customHeight="1">
      <c r="A3040" s="60" t="str">
        <f>IFERROR(VLOOKUP(J3040,'TB mapping'!A:D,4,0),0)</f>
        <v>Ignore</v>
      </c>
      <c r="B3040" s="60" t="str">
        <f>IFERROR(VLOOKUP(J3040,'TB mapping'!A:C,3,0),0)</f>
        <v>Ignore</v>
      </c>
      <c r="C3040" s="60" t="str">
        <f t="shared" si="162"/>
        <v>HOECCFIgnore</v>
      </c>
      <c r="D3040" s="60" t="str">
        <f t="shared" si="163"/>
        <v>HOECCFIgnore</v>
      </c>
      <c r="E3040" s="54" t="s">
        <v>790</v>
      </c>
      <c r="F3040" s="54" t="s">
        <v>1897</v>
      </c>
      <c r="G3040" s="54" t="s">
        <v>1898</v>
      </c>
      <c r="H3040" s="55">
        <v>303000</v>
      </c>
      <c r="I3040" s="54" t="s">
        <v>825</v>
      </c>
      <c r="J3040" s="55">
        <v>303209</v>
      </c>
      <c r="K3040" s="55">
        <v>0</v>
      </c>
      <c r="L3040" s="54" t="s">
        <v>1064</v>
      </c>
      <c r="M3040" s="54" t="s">
        <v>793</v>
      </c>
      <c r="N3040" s="55">
        <v>-220447.62</v>
      </c>
      <c r="O3040" s="55">
        <v>0</v>
      </c>
      <c r="P3040" s="55">
        <v>-160828.04</v>
      </c>
      <c r="Q3040" s="55">
        <v>0</v>
      </c>
      <c r="R3040" s="55">
        <v>-381275.66</v>
      </c>
      <c r="S3040" s="55">
        <v>0</v>
      </c>
      <c r="T3040" s="55">
        <v>-220447.62</v>
      </c>
      <c r="U3040" s="55">
        <v>0</v>
      </c>
      <c r="V3040" s="55">
        <v>-160828.04</v>
      </c>
      <c r="W3040" s="55">
        <v>0</v>
      </c>
      <c r="X3040" s="55">
        <v>-381275.66</v>
      </c>
      <c r="Y3040" s="55">
        <v>0</v>
      </c>
      <c r="Z3040" s="61">
        <f t="shared" si="164"/>
        <v>-1.6082803999999999E-2</v>
      </c>
      <c r="AA3040" s="59" t="str">
        <f>HLOOKUP(F3040,'HY Financials'!$4:$4,1,0)</f>
        <v>HOECCF</v>
      </c>
    </row>
    <row r="3041" spans="1:28" ht="12.75" customHeight="1">
      <c r="A3041" s="60" t="str">
        <f>IFERROR(VLOOKUP(J3041,'TB mapping'!A:D,4,0),0)</f>
        <v>Ignore</v>
      </c>
      <c r="B3041" s="60" t="str">
        <f>IFERROR(VLOOKUP(J3041,'TB mapping'!A:C,3,0),0)</f>
        <v>Ignore</v>
      </c>
      <c r="C3041" s="60" t="str">
        <f t="shared" si="162"/>
        <v>HOECCFIgnore</v>
      </c>
      <c r="D3041" s="60" t="str">
        <f t="shared" si="163"/>
        <v>HOECCFIgnore</v>
      </c>
      <c r="E3041" s="54" t="s">
        <v>790</v>
      </c>
      <c r="F3041" s="54" t="s">
        <v>1897</v>
      </c>
      <c r="G3041" s="54" t="s">
        <v>1898</v>
      </c>
      <c r="H3041" s="55">
        <v>303000</v>
      </c>
      <c r="I3041" s="54" t="s">
        <v>825</v>
      </c>
      <c r="J3041" s="55">
        <v>303245</v>
      </c>
      <c r="K3041" s="55">
        <v>0</v>
      </c>
      <c r="L3041" s="54" t="s">
        <v>880</v>
      </c>
      <c r="M3041" s="54" t="s">
        <v>793</v>
      </c>
      <c r="N3041" s="55">
        <v>0</v>
      </c>
      <c r="O3041" s="55">
        <v>5798573.2999999998</v>
      </c>
      <c r="P3041" s="55">
        <v>0</v>
      </c>
      <c r="Q3041" s="55">
        <v>4240797.0599999996</v>
      </c>
      <c r="R3041" s="55">
        <v>0</v>
      </c>
      <c r="S3041" s="55">
        <v>10039370.359999999</v>
      </c>
      <c r="T3041" s="55">
        <v>0</v>
      </c>
      <c r="U3041" s="55">
        <v>5798573.2999999998</v>
      </c>
      <c r="V3041" s="55">
        <v>0</v>
      </c>
      <c r="W3041" s="55">
        <v>4240797.0599999996</v>
      </c>
      <c r="X3041" s="55">
        <v>0</v>
      </c>
      <c r="Y3041" s="55">
        <v>10039370.359999999</v>
      </c>
      <c r="Z3041" s="61">
        <f t="shared" si="164"/>
        <v>0.42407970599999995</v>
      </c>
      <c r="AA3041" s="59" t="str">
        <f>HLOOKUP(F3041,'HY Financials'!$4:$4,1,0)</f>
        <v>HOECCF</v>
      </c>
    </row>
    <row r="3042" spans="1:28" ht="12.75" customHeight="1">
      <c r="A3042" s="60" t="str">
        <f>IFERROR(VLOOKUP(J3042,'TB mapping'!A:D,4,0),0)</f>
        <v>Ignore</v>
      </c>
      <c r="B3042" s="60" t="str">
        <f>IFERROR(VLOOKUP(J3042,'TB mapping'!A:C,3,0),0)</f>
        <v>Ignore</v>
      </c>
      <c r="C3042" s="60" t="str">
        <f t="shared" si="162"/>
        <v>HOECCFIgnore</v>
      </c>
      <c r="D3042" s="60" t="str">
        <f t="shared" si="163"/>
        <v>HOECCFIgnore</v>
      </c>
      <c r="E3042" s="54" t="s">
        <v>790</v>
      </c>
      <c r="F3042" s="54" t="s">
        <v>1897</v>
      </c>
      <c r="G3042" s="54" t="s">
        <v>1898</v>
      </c>
      <c r="H3042" s="55">
        <v>303000</v>
      </c>
      <c r="I3042" s="54" t="s">
        <v>825</v>
      </c>
      <c r="J3042" s="55">
        <v>303246</v>
      </c>
      <c r="K3042" s="55">
        <v>0</v>
      </c>
      <c r="L3042" s="54" t="s">
        <v>1065</v>
      </c>
      <c r="M3042" s="54" t="s">
        <v>793</v>
      </c>
      <c r="N3042" s="55">
        <v>0</v>
      </c>
      <c r="O3042" s="55">
        <v>61716.93</v>
      </c>
      <c r="P3042" s="55">
        <v>0</v>
      </c>
      <c r="Q3042" s="55">
        <v>32764.41</v>
      </c>
      <c r="R3042" s="55">
        <v>0</v>
      </c>
      <c r="S3042" s="55">
        <v>94481.34</v>
      </c>
      <c r="T3042" s="55">
        <v>0</v>
      </c>
      <c r="U3042" s="55">
        <v>61716.93</v>
      </c>
      <c r="V3042" s="55">
        <v>0</v>
      </c>
      <c r="W3042" s="55">
        <v>32764.41</v>
      </c>
      <c r="X3042" s="55">
        <v>0</v>
      </c>
      <c r="Y3042" s="55">
        <v>94481.34</v>
      </c>
      <c r="Z3042" s="61">
        <f t="shared" si="164"/>
        <v>3.2764410000000002E-3</v>
      </c>
      <c r="AA3042" s="59" t="str">
        <f>HLOOKUP(F3042,'HY Financials'!$4:$4,1,0)</f>
        <v>HOECCF</v>
      </c>
    </row>
    <row r="3043" spans="1:28" ht="12.75" customHeight="1">
      <c r="A3043" s="60" t="str">
        <f>IFERROR(VLOOKUP(J3043,'TB mapping'!A:D,4,0),0)</f>
        <v>Ignore</v>
      </c>
      <c r="B3043" s="60" t="str">
        <f>IFERROR(VLOOKUP(J3043,'TB mapping'!A:C,3,0),0)</f>
        <v>Ignore</v>
      </c>
      <c r="C3043" s="60" t="str">
        <f t="shared" si="162"/>
        <v>HOECCFIgnore</v>
      </c>
      <c r="D3043" s="60" t="str">
        <f t="shared" si="163"/>
        <v>HOECCFIgnore</v>
      </c>
      <c r="E3043" s="54" t="s">
        <v>790</v>
      </c>
      <c r="F3043" s="54" t="s">
        <v>1897</v>
      </c>
      <c r="G3043" s="54" t="s">
        <v>1898</v>
      </c>
      <c r="H3043" s="55">
        <v>303000</v>
      </c>
      <c r="I3043" s="54" t="s">
        <v>825</v>
      </c>
      <c r="J3043" s="55">
        <v>390000</v>
      </c>
      <c r="K3043" s="55">
        <v>0</v>
      </c>
      <c r="L3043" s="54" t="s">
        <v>827</v>
      </c>
      <c r="M3043" s="54" t="s">
        <v>793</v>
      </c>
      <c r="N3043" s="55">
        <v>-14073138.710000001</v>
      </c>
      <c r="O3043" s="55">
        <v>0</v>
      </c>
      <c r="P3043" s="55">
        <v>0</v>
      </c>
      <c r="Q3043" s="55">
        <v>0</v>
      </c>
      <c r="R3043" s="55">
        <v>-14073138.710000001</v>
      </c>
      <c r="S3043" s="55">
        <v>0</v>
      </c>
      <c r="T3043" s="55">
        <v>-14073138.710000001</v>
      </c>
      <c r="U3043" s="55">
        <v>0</v>
      </c>
      <c r="V3043" s="55">
        <v>0</v>
      </c>
      <c r="W3043" s="55">
        <v>0</v>
      </c>
      <c r="X3043" s="55">
        <v>-14073138.710000001</v>
      </c>
      <c r="Y3043" s="55">
        <v>0</v>
      </c>
      <c r="Z3043" s="61">
        <f t="shared" si="164"/>
        <v>0</v>
      </c>
      <c r="AA3043" s="59" t="str">
        <f>HLOOKUP(F3043,'HY Financials'!$4:$4,1,0)</f>
        <v>HOECCF</v>
      </c>
    </row>
    <row r="3044" spans="1:28" ht="12.75" customHeight="1">
      <c r="A3044" s="60" t="str">
        <f>IFERROR(VLOOKUP(J3044,'TB mapping'!A:D,4,0),0)</f>
        <v>Ignore</v>
      </c>
      <c r="B3044" s="60" t="str">
        <f>IFERROR(VLOOKUP(J3044,'TB mapping'!A:C,3,0),0)</f>
        <v>Ignore</v>
      </c>
      <c r="C3044" s="60" t="str">
        <f t="shared" si="162"/>
        <v>HOECCFIgnore</v>
      </c>
      <c r="D3044" s="60" t="str">
        <f t="shared" si="163"/>
        <v>HOECCFIgnore</v>
      </c>
      <c r="E3044" s="54" t="s">
        <v>790</v>
      </c>
      <c r="F3044" s="54" t="s">
        <v>1897</v>
      </c>
      <c r="G3044" s="54" t="s">
        <v>1898</v>
      </c>
      <c r="H3044" s="55">
        <v>303000</v>
      </c>
      <c r="I3044" s="54" t="s">
        <v>825</v>
      </c>
      <c r="J3044" s="55">
        <v>390405</v>
      </c>
      <c r="K3044" s="55">
        <v>0</v>
      </c>
      <c r="L3044" s="54" t="s">
        <v>828</v>
      </c>
      <c r="M3044" s="54" t="s">
        <v>793</v>
      </c>
      <c r="N3044" s="55">
        <v>-1258049.96</v>
      </c>
      <c r="O3044" s="55">
        <v>0</v>
      </c>
      <c r="P3044" s="55">
        <v>0</v>
      </c>
      <c r="Q3044" s="55">
        <v>0</v>
      </c>
      <c r="R3044" s="55">
        <v>-1258049.96</v>
      </c>
      <c r="S3044" s="55">
        <v>0</v>
      </c>
      <c r="T3044" s="55">
        <v>-1258049.96</v>
      </c>
      <c r="U3044" s="55">
        <v>0</v>
      </c>
      <c r="V3044" s="55">
        <v>0</v>
      </c>
      <c r="W3044" s="55">
        <v>0</v>
      </c>
      <c r="X3044" s="55">
        <v>-1258049.96</v>
      </c>
      <c r="Y3044" s="55">
        <v>0</v>
      </c>
      <c r="Z3044" s="61">
        <f t="shared" si="164"/>
        <v>0</v>
      </c>
      <c r="AA3044" s="59" t="str">
        <f>HLOOKUP(F3044,'HY Financials'!$4:$4,1,0)</f>
        <v>HOECCF</v>
      </c>
    </row>
    <row r="3045" spans="1:28" ht="12.75" customHeight="1">
      <c r="A3045" s="60" t="str">
        <f>IFERROR(VLOOKUP(J3045,'TB mapping'!A:D,4,0),0)</f>
        <v>Ignore</v>
      </c>
      <c r="B3045" s="60" t="str">
        <f>IFERROR(VLOOKUP(J3045,'TB mapping'!A:C,3,0),0)</f>
        <v>Ignore</v>
      </c>
      <c r="C3045" s="60" t="str">
        <f t="shared" si="162"/>
        <v>HOECCFIgnore</v>
      </c>
      <c r="D3045" s="60" t="str">
        <f t="shared" si="163"/>
        <v>HOECCFIgnore</v>
      </c>
      <c r="E3045" s="54" t="s">
        <v>790</v>
      </c>
      <c r="F3045" s="54" t="s">
        <v>1897</v>
      </c>
      <c r="G3045" s="54" t="s">
        <v>1898</v>
      </c>
      <c r="H3045" s="55">
        <v>303000</v>
      </c>
      <c r="I3045" s="54" t="s">
        <v>825</v>
      </c>
      <c r="J3045" s="55">
        <v>390407</v>
      </c>
      <c r="K3045" s="55">
        <v>0</v>
      </c>
      <c r="L3045" s="54" t="s">
        <v>829</v>
      </c>
      <c r="M3045" s="54" t="s">
        <v>793</v>
      </c>
      <c r="N3045" s="55">
        <v>-1410.32</v>
      </c>
      <c r="O3045" s="55">
        <v>0</v>
      </c>
      <c r="P3045" s="55">
        <v>0</v>
      </c>
      <c r="Q3045" s="55">
        <v>0</v>
      </c>
      <c r="R3045" s="55">
        <v>-1410.32</v>
      </c>
      <c r="S3045" s="55">
        <v>0</v>
      </c>
      <c r="T3045" s="55">
        <v>-1410.32</v>
      </c>
      <c r="U3045" s="55">
        <v>0</v>
      </c>
      <c r="V3045" s="55">
        <v>0</v>
      </c>
      <c r="W3045" s="55">
        <v>0</v>
      </c>
      <c r="X3045" s="55">
        <v>-1410.32</v>
      </c>
      <c r="Y3045" s="55">
        <v>0</v>
      </c>
      <c r="Z3045" s="61">
        <f t="shared" si="164"/>
        <v>0</v>
      </c>
      <c r="AA3045" s="59" t="str">
        <f>HLOOKUP(F3045,'HY Financials'!$4:$4,1,0)</f>
        <v>HOECCF</v>
      </c>
      <c r="AB3045" s="59">
        <f>SUMIF(AA:AA,AA3045,Z:Z)</f>
        <v>575.30766948199994</v>
      </c>
    </row>
    <row r="3046" spans="1:28" ht="12.75" customHeight="1">
      <c r="A3046" s="60" t="str">
        <f>IFERROR(VLOOKUP(J3046,'TB mapping'!A:D,4,0),0)</f>
        <v>Ignore</v>
      </c>
      <c r="B3046" s="60" t="str">
        <f>IFERROR(VLOOKUP(J3046,'TB mapping'!A:C,3,0),0)</f>
        <v>Ignore</v>
      </c>
      <c r="C3046" s="60" t="str">
        <f t="shared" si="162"/>
        <v>HOECCFIgnore</v>
      </c>
      <c r="D3046" s="60" t="str">
        <f t="shared" si="163"/>
        <v>HOECCFIgnore</v>
      </c>
      <c r="E3046" s="54" t="s">
        <v>790</v>
      </c>
      <c r="F3046" s="54" t="s">
        <v>1897</v>
      </c>
      <c r="G3046" s="54" t="s">
        <v>1898</v>
      </c>
      <c r="H3046" s="55">
        <v>303000</v>
      </c>
      <c r="I3046" s="54" t="s">
        <v>825</v>
      </c>
      <c r="J3046" s="55">
        <v>390409</v>
      </c>
      <c r="K3046" s="55">
        <v>0</v>
      </c>
      <c r="L3046" s="54" t="s">
        <v>830</v>
      </c>
      <c r="M3046" s="54" t="s">
        <v>793</v>
      </c>
      <c r="N3046" s="55">
        <v>-5.92</v>
      </c>
      <c r="O3046" s="55">
        <v>0</v>
      </c>
      <c r="P3046" s="55">
        <v>0</v>
      </c>
      <c r="Q3046" s="55">
        <v>0</v>
      </c>
      <c r="R3046" s="55">
        <v>-5.92</v>
      </c>
      <c r="S3046" s="55">
        <v>0</v>
      </c>
      <c r="T3046" s="55">
        <v>-5.92</v>
      </c>
      <c r="U3046" s="55">
        <v>0</v>
      </c>
      <c r="V3046" s="55">
        <v>0</v>
      </c>
      <c r="W3046" s="55">
        <v>0</v>
      </c>
      <c r="X3046" s="55">
        <v>-5.92</v>
      </c>
      <c r="Y3046" s="55">
        <v>0</v>
      </c>
      <c r="Z3046" s="61">
        <f t="shared" si="164"/>
        <v>0</v>
      </c>
      <c r="AA3046" s="59" t="str">
        <f>HLOOKUP(F3046,'HY Financials'!$4:$4,1,0)</f>
        <v>HOECCF</v>
      </c>
      <c r="AB3046" s="59">
        <f>SUMIF(AA:AA,AA3046,Z:Z)</f>
        <v>575.30766948199994</v>
      </c>
    </row>
    <row r="3047" spans="1:28" ht="12.75" customHeight="1">
      <c r="A3047" s="60" t="str">
        <f>IFERROR(VLOOKUP(J3047,'TB mapping'!A:D,4,0),0)</f>
        <v>Ignore</v>
      </c>
      <c r="B3047" s="60" t="str">
        <f>IFERROR(VLOOKUP(J3047,'TB mapping'!A:C,3,0),0)</f>
        <v>Ignore</v>
      </c>
      <c r="C3047" s="60" t="str">
        <f t="shared" si="162"/>
        <v>HOECCFIgnore</v>
      </c>
      <c r="D3047" s="60" t="str">
        <f t="shared" si="163"/>
        <v>HOECCFIgnore</v>
      </c>
      <c r="E3047" s="54" t="s">
        <v>790</v>
      </c>
      <c r="F3047" s="54" t="s">
        <v>1897</v>
      </c>
      <c r="G3047" s="54" t="s">
        <v>1898</v>
      </c>
      <c r="H3047" s="55">
        <v>303000</v>
      </c>
      <c r="I3047" s="54" t="s">
        <v>825</v>
      </c>
      <c r="J3047" s="55">
        <v>390445</v>
      </c>
      <c r="K3047" s="55">
        <v>0</v>
      </c>
      <c r="L3047" s="54" t="s">
        <v>881</v>
      </c>
      <c r="M3047" s="54" t="s">
        <v>793</v>
      </c>
      <c r="N3047" s="55">
        <v>-9158.61</v>
      </c>
      <c r="O3047" s="55">
        <v>0</v>
      </c>
      <c r="P3047" s="55">
        <v>0</v>
      </c>
      <c r="Q3047" s="55">
        <v>0</v>
      </c>
      <c r="R3047" s="55">
        <v>-9158.61</v>
      </c>
      <c r="S3047" s="55">
        <v>0</v>
      </c>
      <c r="T3047" s="55">
        <v>-9158.61</v>
      </c>
      <c r="U3047" s="55">
        <v>0</v>
      </c>
      <c r="V3047" s="55">
        <v>0</v>
      </c>
      <c r="W3047" s="55">
        <v>0</v>
      </c>
      <c r="X3047" s="55">
        <v>-9158.61</v>
      </c>
      <c r="Y3047" s="55">
        <v>0</v>
      </c>
      <c r="Z3047" s="61">
        <f t="shared" si="164"/>
        <v>0</v>
      </c>
      <c r="AA3047" s="59" t="str">
        <f>HLOOKUP(F3047,'HY Financials'!$4:$4,1,0)</f>
        <v>HOECCF</v>
      </c>
      <c r="AB3047" s="59">
        <f>SUMIF(AA:AA,AA3047,Z:Z)</f>
        <v>575.30766948199994</v>
      </c>
    </row>
    <row r="3048" spans="1:28" ht="12.75" customHeight="1">
      <c r="A3048" s="60" t="str">
        <f>IFERROR(VLOOKUP(J3048,'TB mapping'!A:D,4,0),0)</f>
        <v>Ignore</v>
      </c>
      <c r="B3048" s="60" t="str">
        <f>IFERROR(VLOOKUP(J3048,'TB mapping'!A:C,3,0),0)</f>
        <v>Ignore</v>
      </c>
      <c r="C3048" s="60" t="str">
        <f t="shared" si="162"/>
        <v>HOECCFIgnore</v>
      </c>
      <c r="D3048" s="60" t="str">
        <f t="shared" si="163"/>
        <v>HOECCFIgnore</v>
      </c>
      <c r="E3048" s="54" t="s">
        <v>790</v>
      </c>
      <c r="F3048" s="54" t="s">
        <v>1897</v>
      </c>
      <c r="G3048" s="54" t="s">
        <v>1898</v>
      </c>
      <c r="H3048" s="55">
        <v>303000</v>
      </c>
      <c r="I3048" s="54" t="s">
        <v>825</v>
      </c>
      <c r="J3048" s="55">
        <v>390446</v>
      </c>
      <c r="K3048" s="55">
        <v>0</v>
      </c>
      <c r="L3048" s="54" t="s">
        <v>1066</v>
      </c>
      <c r="M3048" s="54" t="s">
        <v>793</v>
      </c>
      <c r="N3048" s="55">
        <v>0</v>
      </c>
      <c r="O3048" s="55">
        <v>4.8</v>
      </c>
      <c r="P3048" s="55">
        <v>0</v>
      </c>
      <c r="Q3048" s="55">
        <v>0</v>
      </c>
      <c r="R3048" s="55">
        <v>0</v>
      </c>
      <c r="S3048" s="55">
        <v>4.8</v>
      </c>
      <c r="T3048" s="55">
        <v>0</v>
      </c>
      <c r="U3048" s="55">
        <v>4.8</v>
      </c>
      <c r="V3048" s="55">
        <v>0</v>
      </c>
      <c r="W3048" s="55">
        <v>0</v>
      </c>
      <c r="X3048" s="55">
        <v>0</v>
      </c>
      <c r="Y3048" s="55">
        <v>4.8</v>
      </c>
      <c r="Z3048" s="61">
        <f t="shared" si="164"/>
        <v>0</v>
      </c>
      <c r="AA3048" s="59" t="str">
        <f>HLOOKUP(F3048,'HY Financials'!$4:$4,1,0)</f>
        <v>HOECCF</v>
      </c>
    </row>
    <row r="3049" spans="1:28" ht="12.75" customHeight="1">
      <c r="A3049" s="60">
        <f>IFERROR(VLOOKUP(J3049,'TB mapping'!A:D,4,0),0)</f>
        <v>0</v>
      </c>
      <c r="B3049" s="60">
        <f>IFERROR(VLOOKUP(J3049,'TB mapping'!A:C,3,0),0)</f>
        <v>5.3</v>
      </c>
      <c r="C3049" s="60" t="str">
        <f t="shared" si="162"/>
        <v>HOECCF0</v>
      </c>
      <c r="D3049" s="60" t="str">
        <f t="shared" si="163"/>
        <v>HOECCF5.3</v>
      </c>
      <c r="E3049" s="54" t="s">
        <v>790</v>
      </c>
      <c r="F3049" s="54" t="s">
        <v>1897</v>
      </c>
      <c r="G3049" s="54" t="s">
        <v>1898</v>
      </c>
      <c r="H3049" s="55">
        <v>410000</v>
      </c>
      <c r="I3049" s="54" t="s">
        <v>931</v>
      </c>
      <c r="J3049" s="55">
        <v>416100</v>
      </c>
      <c r="K3049" s="55">
        <v>0</v>
      </c>
      <c r="L3049" s="54" t="s">
        <v>1169</v>
      </c>
      <c r="M3049" s="54" t="s">
        <v>793</v>
      </c>
      <c r="N3049" s="55">
        <v>0</v>
      </c>
      <c r="O3049" s="55">
        <v>50700564.5</v>
      </c>
      <c r="P3049" s="55">
        <v>0</v>
      </c>
      <c r="Q3049" s="55">
        <v>7264290.3799999999</v>
      </c>
      <c r="R3049" s="55">
        <v>0</v>
      </c>
      <c r="S3049" s="55">
        <v>57964854.880000003</v>
      </c>
      <c r="T3049" s="55">
        <v>0</v>
      </c>
      <c r="U3049" s="55">
        <v>50700564.5</v>
      </c>
      <c r="V3049" s="55">
        <v>0</v>
      </c>
      <c r="W3049" s="55">
        <v>7264290.3799999999</v>
      </c>
      <c r="X3049" s="55">
        <v>0</v>
      </c>
      <c r="Y3049" s="55">
        <v>57964854.880000003</v>
      </c>
      <c r="Z3049" s="61">
        <f t="shared" si="164"/>
        <v>0.72642903800000003</v>
      </c>
      <c r="AA3049" s="59" t="str">
        <f>HLOOKUP(F3049,'HY Financials'!$4:$4,1,0)</f>
        <v>HOECCF</v>
      </c>
    </row>
    <row r="3050" spans="1:28" ht="12.75" customHeight="1">
      <c r="A3050" s="60">
        <f>IFERROR(VLOOKUP(J3050,'TB mapping'!A:D,4,0),0)</f>
        <v>0</v>
      </c>
      <c r="B3050" s="60">
        <f>IFERROR(VLOOKUP(J3050,'TB mapping'!A:C,3,0),0)</f>
        <v>5.3</v>
      </c>
      <c r="C3050" s="60" t="str">
        <f t="shared" si="162"/>
        <v>HOECCF0</v>
      </c>
      <c r="D3050" s="60" t="str">
        <f t="shared" si="163"/>
        <v>HOECCF5.3</v>
      </c>
      <c r="E3050" s="54" t="s">
        <v>790</v>
      </c>
      <c r="F3050" s="54" t="s">
        <v>1897</v>
      </c>
      <c r="G3050" s="54" t="s">
        <v>1898</v>
      </c>
      <c r="H3050" s="55">
        <v>420000</v>
      </c>
      <c r="I3050" s="54" t="s">
        <v>1170</v>
      </c>
      <c r="J3050" s="55">
        <v>426100</v>
      </c>
      <c r="K3050" s="55">
        <v>0</v>
      </c>
      <c r="L3050" s="54" t="s">
        <v>1171</v>
      </c>
      <c r="M3050" s="54" t="s">
        <v>793</v>
      </c>
      <c r="N3050" s="55">
        <v>0</v>
      </c>
      <c r="O3050" s="55">
        <v>1058686.45</v>
      </c>
      <c r="P3050" s="55">
        <v>0</v>
      </c>
      <c r="Q3050" s="55">
        <v>4801162.1399999997</v>
      </c>
      <c r="R3050" s="55">
        <v>0</v>
      </c>
      <c r="S3050" s="55">
        <v>5859848.5899999999</v>
      </c>
      <c r="T3050" s="55">
        <v>0</v>
      </c>
      <c r="U3050" s="55">
        <v>1058686.45</v>
      </c>
      <c r="V3050" s="55">
        <v>0</v>
      </c>
      <c r="W3050" s="55">
        <v>4801162.1399999997</v>
      </c>
      <c r="X3050" s="55">
        <v>0</v>
      </c>
      <c r="Y3050" s="55">
        <v>5859848.5899999999</v>
      </c>
      <c r="Z3050" s="61">
        <f t="shared" si="164"/>
        <v>0.48011621399999999</v>
      </c>
      <c r="AA3050" s="59" t="str">
        <f>HLOOKUP(F3050,'HY Financials'!$4:$4,1,0)</f>
        <v>HOECCF</v>
      </c>
    </row>
    <row r="3051" spans="1:28" ht="12.75" customHeight="1">
      <c r="A3051" s="60">
        <f>IFERROR(VLOOKUP(J3051,'TB mapping'!A:D,4,0),0)</f>
        <v>0</v>
      </c>
      <c r="B3051" s="60">
        <f>IFERROR(VLOOKUP(J3051,'TB mapping'!A:C,3,0),0)</f>
        <v>5.3</v>
      </c>
      <c r="C3051" s="60" t="str">
        <f t="shared" si="162"/>
        <v>HOECCF0</v>
      </c>
      <c r="D3051" s="60" t="str">
        <f t="shared" si="163"/>
        <v>HOECCF5.3</v>
      </c>
      <c r="E3051" s="54" t="s">
        <v>790</v>
      </c>
      <c r="F3051" s="54" t="s">
        <v>1897</v>
      </c>
      <c r="G3051" s="54" t="s">
        <v>1898</v>
      </c>
      <c r="H3051" s="55">
        <v>420000</v>
      </c>
      <c r="I3051" s="54" t="s">
        <v>1170</v>
      </c>
      <c r="J3051" s="55">
        <v>444444</v>
      </c>
      <c r="K3051" s="55">
        <v>0</v>
      </c>
      <c r="L3051" s="54" t="s">
        <v>1172</v>
      </c>
      <c r="M3051" s="54" t="s">
        <v>793</v>
      </c>
      <c r="N3051" s="55">
        <v>0</v>
      </c>
      <c r="O3051" s="55">
        <v>1145940</v>
      </c>
      <c r="P3051" s="55">
        <v>0</v>
      </c>
      <c r="Q3051" s="55">
        <v>0</v>
      </c>
      <c r="R3051" s="55">
        <v>0</v>
      </c>
      <c r="S3051" s="55">
        <v>1145940</v>
      </c>
      <c r="T3051" s="55">
        <v>0</v>
      </c>
      <c r="U3051" s="55">
        <v>1145940</v>
      </c>
      <c r="V3051" s="55">
        <v>0</v>
      </c>
      <c r="W3051" s="55">
        <v>0</v>
      </c>
      <c r="X3051" s="55">
        <v>0</v>
      </c>
      <c r="Y3051" s="55">
        <v>1145940</v>
      </c>
      <c r="Z3051" s="61">
        <f t="shared" si="164"/>
        <v>0</v>
      </c>
      <c r="AA3051" s="59" t="str">
        <f>HLOOKUP(F3051,'HY Financials'!$4:$4,1,0)</f>
        <v>HOECCF</v>
      </c>
    </row>
    <row r="3052" spans="1:28" ht="12.75" customHeight="1">
      <c r="A3052" s="60">
        <f>IFERROR(VLOOKUP(J3052,'TB mapping'!A:D,4,0),0)</f>
        <v>0</v>
      </c>
      <c r="B3052" s="60" t="str">
        <f>IFERROR(VLOOKUP(J3052,'TB mapping'!A:C,3,0),0)</f>
        <v>ignore</v>
      </c>
      <c r="C3052" s="60" t="str">
        <f t="shared" si="162"/>
        <v>HOECCF0</v>
      </c>
      <c r="D3052" s="60" t="str">
        <f t="shared" si="163"/>
        <v>HOECCFignore</v>
      </c>
      <c r="E3052" s="54" t="s">
        <v>790</v>
      </c>
      <c r="F3052" s="54" t="s">
        <v>1897</v>
      </c>
      <c r="G3052" s="54" t="s">
        <v>1898</v>
      </c>
      <c r="H3052" s="55">
        <v>430000</v>
      </c>
      <c r="I3052" s="54" t="s">
        <v>831</v>
      </c>
      <c r="J3052" s="55">
        <v>436100</v>
      </c>
      <c r="K3052" s="55">
        <v>0</v>
      </c>
      <c r="L3052" s="54" t="s">
        <v>1173</v>
      </c>
      <c r="M3052" s="54" t="s">
        <v>793</v>
      </c>
      <c r="N3052" s="55">
        <v>0</v>
      </c>
      <c r="O3052" s="55">
        <v>225097302.94999999</v>
      </c>
      <c r="P3052" s="55">
        <v>-514807076.63</v>
      </c>
      <c r="Q3052" s="55">
        <v>0</v>
      </c>
      <c r="R3052" s="55">
        <v>-289709773.68000001</v>
      </c>
      <c r="S3052" s="55">
        <v>0</v>
      </c>
      <c r="T3052" s="55">
        <v>0</v>
      </c>
      <c r="U3052" s="55">
        <v>225097302.94999999</v>
      </c>
      <c r="V3052" s="55">
        <v>-514807076.63</v>
      </c>
      <c r="W3052" s="55">
        <v>0</v>
      </c>
      <c r="X3052" s="55">
        <v>-289709773.68000001</v>
      </c>
      <c r="Y3052" s="55">
        <v>0</v>
      </c>
      <c r="Z3052" s="61">
        <f t="shared" si="164"/>
        <v>-51.480707662999997</v>
      </c>
      <c r="AA3052" s="59" t="str">
        <f>HLOOKUP(F3052,'HY Financials'!$4:$4,1,0)</f>
        <v>HOECCF</v>
      </c>
    </row>
    <row r="3053" spans="1:28" ht="12.75" customHeight="1">
      <c r="A3053" s="60">
        <f>IFERROR(VLOOKUP(J3053,'TB mapping'!A:D,4,0),0)</f>
        <v>0</v>
      </c>
      <c r="B3053" s="60" t="str">
        <f>IFERROR(VLOOKUP(J3053,'TB mapping'!A:C,3,0),0)</f>
        <v>ignore</v>
      </c>
      <c r="C3053" s="60" t="str">
        <f t="shared" si="162"/>
        <v>HOECCF0</v>
      </c>
      <c r="D3053" s="60" t="str">
        <f t="shared" si="163"/>
        <v>HOECCFignore</v>
      </c>
      <c r="E3053" s="54" t="s">
        <v>790</v>
      </c>
      <c r="F3053" s="54" t="s">
        <v>1897</v>
      </c>
      <c r="G3053" s="54" t="s">
        <v>1898</v>
      </c>
      <c r="H3053" s="55">
        <v>440000</v>
      </c>
      <c r="I3053" s="54" t="s">
        <v>1174</v>
      </c>
      <c r="J3053" s="55">
        <v>446100</v>
      </c>
      <c r="K3053" s="55">
        <v>0</v>
      </c>
      <c r="L3053" s="54" t="s">
        <v>1175</v>
      </c>
      <c r="M3053" s="54" t="s">
        <v>793</v>
      </c>
      <c r="N3053" s="55">
        <v>0</v>
      </c>
      <c r="O3053" s="55">
        <v>62462775.859999999</v>
      </c>
      <c r="P3053" s="55">
        <v>0</v>
      </c>
      <c r="Q3053" s="55">
        <v>110212199.67</v>
      </c>
      <c r="R3053" s="55">
        <v>0</v>
      </c>
      <c r="S3053" s="55">
        <v>172674975.53</v>
      </c>
      <c r="T3053" s="55">
        <v>0</v>
      </c>
      <c r="U3053" s="55">
        <v>62462775.859999999</v>
      </c>
      <c r="V3053" s="55">
        <v>0</v>
      </c>
      <c r="W3053" s="55">
        <v>110212199.67</v>
      </c>
      <c r="X3053" s="55">
        <v>0</v>
      </c>
      <c r="Y3053" s="55">
        <v>172674975.53</v>
      </c>
      <c r="Z3053" s="61">
        <f t="shared" si="164"/>
        <v>11.021219967</v>
      </c>
      <c r="AA3053" s="59" t="str">
        <f>HLOOKUP(F3053,'HY Financials'!$4:$4,1,0)</f>
        <v>HOECCF</v>
      </c>
    </row>
    <row r="3054" spans="1:28" ht="12.75" customHeight="1">
      <c r="A3054" s="60">
        <f>IFERROR(VLOOKUP(J3054,'TB mapping'!A:D,4,0),0)</f>
        <v>0</v>
      </c>
      <c r="B3054" s="60">
        <f>IFERROR(VLOOKUP(J3054,'TB mapping'!A:C,3,0),0)</f>
        <v>5.2</v>
      </c>
      <c r="C3054" s="60" t="str">
        <f t="shared" si="162"/>
        <v>HOECCF0</v>
      </c>
      <c r="D3054" s="60" t="str">
        <f t="shared" si="163"/>
        <v>HOECCF5.2</v>
      </c>
      <c r="E3054" s="54" t="s">
        <v>790</v>
      </c>
      <c r="F3054" s="54" t="s">
        <v>1897</v>
      </c>
      <c r="G3054" s="54" t="s">
        <v>1898</v>
      </c>
      <c r="H3054" s="55">
        <v>450000</v>
      </c>
      <c r="I3054" s="54" t="s">
        <v>834</v>
      </c>
      <c r="J3054" s="55">
        <v>452229</v>
      </c>
      <c r="K3054" s="55">
        <v>0</v>
      </c>
      <c r="L3054" s="54" t="s">
        <v>837</v>
      </c>
      <c r="M3054" s="54" t="s">
        <v>793</v>
      </c>
      <c r="N3054" s="55">
        <v>-7594.56</v>
      </c>
      <c r="O3054" s="55">
        <v>0</v>
      </c>
      <c r="P3054" s="55">
        <v>0</v>
      </c>
      <c r="Q3054" s="55">
        <v>6279.26</v>
      </c>
      <c r="R3054" s="55">
        <v>-1315.3</v>
      </c>
      <c r="S3054" s="55">
        <v>0</v>
      </c>
      <c r="T3054" s="55">
        <v>-7594.56</v>
      </c>
      <c r="U3054" s="55">
        <v>0</v>
      </c>
      <c r="V3054" s="55">
        <v>0</v>
      </c>
      <c r="W3054" s="55">
        <v>6279.26</v>
      </c>
      <c r="X3054" s="55">
        <v>-1315.3</v>
      </c>
      <c r="Y3054" s="55">
        <v>0</v>
      </c>
      <c r="Z3054" s="61">
        <f t="shared" si="164"/>
        <v>6.27926E-4</v>
      </c>
      <c r="AA3054" s="59" t="str">
        <f>HLOOKUP(F3054,'HY Financials'!$4:$4,1,0)</f>
        <v>HOECCF</v>
      </c>
    </row>
    <row r="3055" spans="1:28" ht="12.75" customHeight="1">
      <c r="A3055" s="60">
        <f>IFERROR(VLOOKUP(J3055,'TB mapping'!A:D,4,0),0)</f>
        <v>0</v>
      </c>
      <c r="B3055" s="60">
        <f>IFERROR(VLOOKUP(J3055,'TB mapping'!A:C,3,0),0)</f>
        <v>5.2</v>
      </c>
      <c r="C3055" s="60" t="str">
        <f t="shared" si="162"/>
        <v>HOECCF0</v>
      </c>
      <c r="D3055" s="60" t="str">
        <f t="shared" si="163"/>
        <v>HOECCF5.2</v>
      </c>
      <c r="E3055" s="54" t="s">
        <v>790</v>
      </c>
      <c r="F3055" s="54" t="s">
        <v>1897</v>
      </c>
      <c r="G3055" s="54" t="s">
        <v>1898</v>
      </c>
      <c r="H3055" s="55">
        <v>450000</v>
      </c>
      <c r="I3055" s="54" t="s">
        <v>834</v>
      </c>
      <c r="J3055" s="55">
        <v>452230</v>
      </c>
      <c r="K3055" s="55">
        <v>0</v>
      </c>
      <c r="L3055" s="54" t="s">
        <v>838</v>
      </c>
      <c r="M3055" s="54" t="s">
        <v>793</v>
      </c>
      <c r="N3055" s="55">
        <v>0</v>
      </c>
      <c r="O3055" s="55">
        <v>4705741.1900000004</v>
      </c>
      <c r="P3055" s="55">
        <v>0</v>
      </c>
      <c r="Q3055" s="55">
        <v>444104.29</v>
      </c>
      <c r="R3055" s="55">
        <v>0</v>
      </c>
      <c r="S3055" s="55">
        <v>5149845.4800000004</v>
      </c>
      <c r="T3055" s="55">
        <v>0</v>
      </c>
      <c r="U3055" s="55">
        <v>4705741.1900000004</v>
      </c>
      <c r="V3055" s="55">
        <v>0</v>
      </c>
      <c r="W3055" s="55">
        <v>444104.29</v>
      </c>
      <c r="X3055" s="55">
        <v>0</v>
      </c>
      <c r="Y3055" s="55">
        <v>5149845.4800000004</v>
      </c>
      <c r="Z3055" s="61">
        <f t="shared" si="164"/>
        <v>4.4410429000000001E-2</v>
      </c>
      <c r="AA3055" s="59" t="str">
        <f>HLOOKUP(F3055,'HY Financials'!$4:$4,1,0)</f>
        <v>HOECCF</v>
      </c>
    </row>
    <row r="3056" spans="1:28" ht="12.75" customHeight="1">
      <c r="A3056" s="60">
        <f>IFERROR(VLOOKUP(J3056,'TB mapping'!A:D,4,0),0)</f>
        <v>0</v>
      </c>
      <c r="B3056" s="60">
        <f>IFERROR(VLOOKUP(J3056,'TB mapping'!A:C,3,0),0)</f>
        <v>5.2</v>
      </c>
      <c r="C3056" s="60" t="str">
        <f t="shared" si="162"/>
        <v>HOECCF0</v>
      </c>
      <c r="D3056" s="60" t="str">
        <f t="shared" si="163"/>
        <v>HOECCF5.2</v>
      </c>
      <c r="E3056" s="54" t="s">
        <v>790</v>
      </c>
      <c r="F3056" s="54" t="s">
        <v>1897</v>
      </c>
      <c r="G3056" s="54" t="s">
        <v>1898</v>
      </c>
      <c r="H3056" s="55">
        <v>450000</v>
      </c>
      <c r="I3056" s="54" t="s">
        <v>834</v>
      </c>
      <c r="J3056" s="55">
        <v>452247</v>
      </c>
      <c r="K3056" s="55">
        <v>0</v>
      </c>
      <c r="L3056" s="54" t="s">
        <v>1346</v>
      </c>
      <c r="M3056" s="54" t="s">
        <v>793</v>
      </c>
      <c r="N3056" s="55">
        <v>0</v>
      </c>
      <c r="O3056" s="55">
        <v>2670933.52</v>
      </c>
      <c r="P3056" s="55">
        <v>0</v>
      </c>
      <c r="Q3056" s="55">
        <v>1462997.93</v>
      </c>
      <c r="R3056" s="55">
        <v>0</v>
      </c>
      <c r="S3056" s="55">
        <v>4133931.45</v>
      </c>
      <c r="T3056" s="55">
        <v>0</v>
      </c>
      <c r="U3056" s="55">
        <v>2670933.52</v>
      </c>
      <c r="V3056" s="55">
        <v>0</v>
      </c>
      <c r="W3056" s="55">
        <v>1462997.93</v>
      </c>
      <c r="X3056" s="55">
        <v>0</v>
      </c>
      <c r="Y3056" s="55">
        <v>4133931.45</v>
      </c>
      <c r="Z3056" s="61">
        <f t="shared" si="164"/>
        <v>0.14629979299999998</v>
      </c>
      <c r="AA3056" s="59" t="str">
        <f>HLOOKUP(F3056,'HY Financials'!$4:$4,1,0)</f>
        <v>HOECCF</v>
      </c>
    </row>
    <row r="3057" spans="1:30" ht="12.75" customHeight="1">
      <c r="A3057" s="60">
        <f>IFERROR(VLOOKUP(J3057,'TB mapping'!A:D,4,0),0)</f>
        <v>0</v>
      </c>
      <c r="B3057" s="60">
        <f>IFERROR(VLOOKUP(J3057,'TB mapping'!A:C,3,0),0)</f>
        <v>5.5</v>
      </c>
      <c r="C3057" s="60" t="str">
        <f t="shared" si="162"/>
        <v>HOECCF0</v>
      </c>
      <c r="D3057" s="60" t="str">
        <f t="shared" si="163"/>
        <v>HOECCF5.5</v>
      </c>
      <c r="E3057" s="54" t="s">
        <v>790</v>
      </c>
      <c r="F3057" s="54" t="s">
        <v>1897</v>
      </c>
      <c r="G3057" s="54" t="s">
        <v>1898</v>
      </c>
      <c r="H3057" s="55">
        <v>460000</v>
      </c>
      <c r="I3057" s="54" t="s">
        <v>839</v>
      </c>
      <c r="J3057" s="55">
        <v>455103</v>
      </c>
      <c r="K3057" s="55">
        <v>0</v>
      </c>
      <c r="L3057" s="54" t="s">
        <v>999</v>
      </c>
      <c r="M3057" s="54" t="s">
        <v>793</v>
      </c>
      <c r="N3057" s="55">
        <v>0</v>
      </c>
      <c r="O3057" s="55">
        <v>7848886.3700000001</v>
      </c>
      <c r="P3057" s="55">
        <v>0</v>
      </c>
      <c r="Q3057" s="55">
        <v>3236995.49</v>
      </c>
      <c r="R3057" s="55">
        <v>0</v>
      </c>
      <c r="S3057" s="55">
        <v>11085881.859999999</v>
      </c>
      <c r="T3057" s="55">
        <v>0</v>
      </c>
      <c r="U3057" s="55">
        <v>7848886.3700000001</v>
      </c>
      <c r="V3057" s="55">
        <v>0</v>
      </c>
      <c r="W3057" s="55">
        <v>3236995.49</v>
      </c>
      <c r="X3057" s="55">
        <v>0</v>
      </c>
      <c r="Y3057" s="55">
        <v>11085881.859999999</v>
      </c>
      <c r="Z3057" s="61">
        <f t="shared" si="164"/>
        <v>0.32369954900000003</v>
      </c>
      <c r="AA3057" s="59" t="str">
        <f>HLOOKUP(F3057,'HY Financials'!$4:$4,1,0)</f>
        <v>HOECCF</v>
      </c>
    </row>
    <row r="3058" spans="1:30" ht="12.75" customHeight="1">
      <c r="A3058" s="60">
        <f>IFERROR(VLOOKUP(J3058,'TB mapping'!A:D,4,0),0)</f>
        <v>0</v>
      </c>
      <c r="B3058" s="60">
        <f>IFERROR(VLOOKUP(J3058,'TB mapping'!A:C,3,0),0)</f>
        <v>5.5</v>
      </c>
      <c r="C3058" s="60" t="str">
        <f t="shared" si="162"/>
        <v>HOECCF0</v>
      </c>
      <c r="D3058" s="60" t="str">
        <f t="shared" si="163"/>
        <v>HOECCF5.5</v>
      </c>
      <c r="E3058" s="54" t="s">
        <v>790</v>
      </c>
      <c r="F3058" s="54" t="s">
        <v>1897</v>
      </c>
      <c r="G3058" s="54" t="s">
        <v>1898</v>
      </c>
      <c r="H3058" s="55">
        <v>460000</v>
      </c>
      <c r="I3058" s="54" t="s">
        <v>839</v>
      </c>
      <c r="J3058" s="55">
        <v>460100</v>
      </c>
      <c r="K3058" s="55">
        <v>0</v>
      </c>
      <c r="L3058" s="54" t="s">
        <v>940</v>
      </c>
      <c r="M3058" s="54" t="s">
        <v>793</v>
      </c>
      <c r="N3058" s="55">
        <v>-22973.3</v>
      </c>
      <c r="O3058" s="55">
        <v>0</v>
      </c>
      <c r="P3058" s="55">
        <v>-970.31</v>
      </c>
      <c r="Q3058" s="55">
        <v>0</v>
      </c>
      <c r="R3058" s="55">
        <v>-23943.61</v>
      </c>
      <c r="S3058" s="55">
        <v>0</v>
      </c>
      <c r="T3058" s="55">
        <v>-22973.3</v>
      </c>
      <c r="U3058" s="55">
        <v>0</v>
      </c>
      <c r="V3058" s="55">
        <v>-970.31</v>
      </c>
      <c r="W3058" s="55">
        <v>0</v>
      </c>
      <c r="X3058" s="55">
        <v>-23943.61</v>
      </c>
      <c r="Y3058" s="55">
        <v>0</v>
      </c>
      <c r="Z3058" s="61">
        <f t="shared" si="164"/>
        <v>-9.7031E-5</v>
      </c>
      <c r="AA3058" s="59" t="str">
        <f>HLOOKUP(F3058,'HY Financials'!$4:$4,1,0)</f>
        <v>HOECCF</v>
      </c>
      <c r="AD3058" s="59">
        <f>+Z3058*10^7</f>
        <v>-970.31</v>
      </c>
    </row>
    <row r="3059" spans="1:30" ht="12.75" customHeight="1">
      <c r="A3059" s="60">
        <f>IFERROR(VLOOKUP(J3059,'TB mapping'!A:D,4,0),0)</f>
        <v>0</v>
      </c>
      <c r="B3059" s="60">
        <f>IFERROR(VLOOKUP(J3059,'TB mapping'!A:C,3,0),0)</f>
        <v>5.5</v>
      </c>
      <c r="C3059" s="60" t="str">
        <f t="shared" si="162"/>
        <v>HOECCF0</v>
      </c>
      <c r="D3059" s="60" t="str">
        <f t="shared" si="163"/>
        <v>HOECCF5.5</v>
      </c>
      <c r="E3059" s="54" t="s">
        <v>790</v>
      </c>
      <c r="F3059" s="54" t="s">
        <v>1897</v>
      </c>
      <c r="G3059" s="54" t="s">
        <v>1898</v>
      </c>
      <c r="H3059" s="55">
        <v>460000</v>
      </c>
      <c r="I3059" s="54" t="s">
        <v>839</v>
      </c>
      <c r="J3059" s="55">
        <v>460106</v>
      </c>
      <c r="K3059" s="55">
        <v>0</v>
      </c>
      <c r="L3059" s="54" t="s">
        <v>840</v>
      </c>
      <c r="M3059" s="54" t="s">
        <v>793</v>
      </c>
      <c r="N3059" s="55">
        <v>0</v>
      </c>
      <c r="O3059" s="55">
        <v>23137.13</v>
      </c>
      <c r="P3059" s="55">
        <v>0</v>
      </c>
      <c r="Q3059" s="55">
        <v>296.10000000000002</v>
      </c>
      <c r="R3059" s="55">
        <v>0</v>
      </c>
      <c r="S3059" s="55">
        <v>23433.23</v>
      </c>
      <c r="T3059" s="55">
        <v>0</v>
      </c>
      <c r="U3059" s="55">
        <v>23137.13</v>
      </c>
      <c r="V3059" s="55">
        <v>0</v>
      </c>
      <c r="W3059" s="55">
        <v>296.10000000000002</v>
      </c>
      <c r="X3059" s="55">
        <v>0</v>
      </c>
      <c r="Y3059" s="55">
        <v>23433.23</v>
      </c>
      <c r="Z3059" s="61">
        <f t="shared" si="164"/>
        <v>2.9610000000000003E-5</v>
      </c>
      <c r="AA3059" s="59" t="str">
        <f>HLOOKUP(F3059,'HY Financials'!$4:$4,1,0)</f>
        <v>HOECCF</v>
      </c>
      <c r="AD3059" s="59">
        <f>+Z3059*10^7</f>
        <v>296.10000000000002</v>
      </c>
    </row>
    <row r="3060" spans="1:30" ht="12.75" customHeight="1">
      <c r="A3060" s="60">
        <f>IFERROR(VLOOKUP(J3060,'TB mapping'!A:D,4,0),0)</f>
        <v>0</v>
      </c>
      <c r="B3060" s="60">
        <f>IFERROR(VLOOKUP(J3060,'TB mapping'!A:C,3,0),0)</f>
        <v>5.5</v>
      </c>
      <c r="C3060" s="60" t="str">
        <f t="shared" si="162"/>
        <v>HOECCF0</v>
      </c>
      <c r="D3060" s="60" t="str">
        <f t="shared" si="163"/>
        <v>HOECCF5.5</v>
      </c>
      <c r="E3060" s="54" t="s">
        <v>790</v>
      </c>
      <c r="F3060" s="54" t="s">
        <v>1897</v>
      </c>
      <c r="G3060" s="54" t="s">
        <v>1898</v>
      </c>
      <c r="H3060" s="55">
        <v>460000</v>
      </c>
      <c r="I3060" s="54" t="s">
        <v>839</v>
      </c>
      <c r="J3060" s="55">
        <v>460108</v>
      </c>
      <c r="K3060" s="55">
        <v>0</v>
      </c>
      <c r="L3060" s="54" t="s">
        <v>841</v>
      </c>
      <c r="M3060" s="54" t="s">
        <v>793</v>
      </c>
      <c r="N3060" s="55">
        <v>-99.02</v>
      </c>
      <c r="O3060" s="55">
        <v>0</v>
      </c>
      <c r="P3060" s="55">
        <v>-49.88</v>
      </c>
      <c r="Q3060" s="55">
        <v>0</v>
      </c>
      <c r="R3060" s="55">
        <v>-148.9</v>
      </c>
      <c r="S3060" s="55">
        <v>0</v>
      </c>
      <c r="T3060" s="55">
        <v>-99.02</v>
      </c>
      <c r="U3060" s="55">
        <v>0</v>
      </c>
      <c r="V3060" s="55">
        <v>-49.88</v>
      </c>
      <c r="W3060" s="55">
        <v>0</v>
      </c>
      <c r="X3060" s="55">
        <v>-148.9</v>
      </c>
      <c r="Y3060" s="55">
        <v>0</v>
      </c>
      <c r="Z3060" s="61">
        <f t="shared" si="164"/>
        <v>-4.9880000000000004E-6</v>
      </c>
      <c r="AA3060" s="59" t="str">
        <f>HLOOKUP(F3060,'HY Financials'!$4:$4,1,0)</f>
        <v>HOECCF</v>
      </c>
      <c r="AD3060" s="59">
        <f>+Z3060*10^7</f>
        <v>-49.88</v>
      </c>
    </row>
    <row r="3061" spans="1:30" ht="12.75" customHeight="1">
      <c r="A3061" s="60">
        <f>IFERROR(VLOOKUP(J3061,'TB mapping'!A:D,4,0),0)</f>
        <v>0</v>
      </c>
      <c r="B3061" s="60">
        <f>IFERROR(VLOOKUP(J3061,'TB mapping'!A:C,3,0),0)</f>
        <v>5.5</v>
      </c>
      <c r="C3061" s="60" t="str">
        <f t="shared" si="162"/>
        <v>HOECCF0</v>
      </c>
      <c r="D3061" s="60" t="str">
        <f t="shared" si="163"/>
        <v>HOECCF5.5</v>
      </c>
      <c r="E3061" s="54" t="s">
        <v>790</v>
      </c>
      <c r="F3061" s="54" t="s">
        <v>1897</v>
      </c>
      <c r="G3061" s="54" t="s">
        <v>1898</v>
      </c>
      <c r="H3061" s="55">
        <v>460000</v>
      </c>
      <c r="I3061" s="54" t="s">
        <v>839</v>
      </c>
      <c r="J3061" s="55">
        <v>460143</v>
      </c>
      <c r="K3061" s="55">
        <v>0</v>
      </c>
      <c r="L3061" s="54" t="s">
        <v>1002</v>
      </c>
      <c r="M3061" s="54" t="s">
        <v>793</v>
      </c>
      <c r="N3061" s="55">
        <v>-196.15</v>
      </c>
      <c r="O3061" s="55">
        <v>0</v>
      </c>
      <c r="P3061" s="55">
        <v>0</v>
      </c>
      <c r="Q3061" s="55">
        <v>585.47</v>
      </c>
      <c r="R3061" s="55">
        <v>0</v>
      </c>
      <c r="S3061" s="55">
        <v>389.32</v>
      </c>
      <c r="T3061" s="55">
        <v>-196.15</v>
      </c>
      <c r="U3061" s="55">
        <v>0</v>
      </c>
      <c r="V3061" s="55">
        <v>0</v>
      </c>
      <c r="W3061" s="55">
        <v>585.47</v>
      </c>
      <c r="X3061" s="55">
        <v>0</v>
      </c>
      <c r="Y3061" s="55">
        <v>389.32</v>
      </c>
      <c r="Z3061" s="61">
        <f t="shared" si="164"/>
        <v>5.8547E-5</v>
      </c>
      <c r="AA3061" s="59" t="str">
        <f>HLOOKUP(F3061,'HY Financials'!$4:$4,1,0)</f>
        <v>HOECCF</v>
      </c>
      <c r="AD3061" s="59">
        <f>+Z3061*10^7</f>
        <v>585.47</v>
      </c>
    </row>
    <row r="3062" spans="1:30" ht="12.75" customHeight="1">
      <c r="A3062" s="60">
        <f>IFERROR(VLOOKUP(J3062,'TB mapping'!A:D,4,0),0)</f>
        <v>0</v>
      </c>
      <c r="B3062" s="60">
        <f>IFERROR(VLOOKUP(J3062,'TB mapping'!A:C,3,0),0)</f>
        <v>5.5</v>
      </c>
      <c r="C3062" s="60" t="str">
        <f t="shared" si="162"/>
        <v>HOECCF0</v>
      </c>
      <c r="D3062" s="60" t="str">
        <f t="shared" si="163"/>
        <v>HOECCF5.5</v>
      </c>
      <c r="E3062" s="54" t="s">
        <v>790</v>
      </c>
      <c r="F3062" s="54" t="s">
        <v>1897</v>
      </c>
      <c r="G3062" s="54" t="s">
        <v>1898</v>
      </c>
      <c r="H3062" s="55">
        <v>460000</v>
      </c>
      <c r="I3062" s="54" t="s">
        <v>839</v>
      </c>
      <c r="J3062" s="55">
        <v>460144</v>
      </c>
      <c r="K3062" s="55">
        <v>0</v>
      </c>
      <c r="L3062" s="54" t="s">
        <v>1067</v>
      </c>
      <c r="M3062" s="54" t="s">
        <v>793</v>
      </c>
      <c r="N3062" s="55">
        <v>0</v>
      </c>
      <c r="O3062" s="55">
        <v>131.34</v>
      </c>
      <c r="P3062" s="55">
        <v>0</v>
      </c>
      <c r="Q3062" s="55">
        <v>138.62</v>
      </c>
      <c r="R3062" s="55">
        <v>0</v>
      </c>
      <c r="S3062" s="55">
        <v>269.95999999999998</v>
      </c>
      <c r="T3062" s="55">
        <v>0</v>
      </c>
      <c r="U3062" s="55">
        <v>131.34</v>
      </c>
      <c r="V3062" s="55">
        <v>0</v>
      </c>
      <c r="W3062" s="55">
        <v>138.62</v>
      </c>
      <c r="X3062" s="55">
        <v>0</v>
      </c>
      <c r="Y3062" s="55">
        <v>269.95999999999998</v>
      </c>
      <c r="Z3062" s="61">
        <f t="shared" si="164"/>
        <v>1.3862E-5</v>
      </c>
      <c r="AA3062" s="59" t="str">
        <f>HLOOKUP(F3062,'HY Financials'!$4:$4,1,0)</f>
        <v>HOECCF</v>
      </c>
      <c r="AD3062" s="59">
        <f>+Z3062*10^7</f>
        <v>138.62</v>
      </c>
    </row>
    <row r="3063" spans="1:30" ht="12.75" customHeight="1">
      <c r="A3063" s="60">
        <f>IFERROR(VLOOKUP(J3063,'TB mapping'!A:D,4,0),0)</f>
        <v>0</v>
      </c>
      <c r="B3063" s="60">
        <f>IFERROR(VLOOKUP(J3063,'TB mapping'!A:C,3,0),0)</f>
        <v>5.3</v>
      </c>
      <c r="C3063" s="60" t="str">
        <f t="shared" si="162"/>
        <v>HOECCF0</v>
      </c>
      <c r="D3063" s="60" t="str">
        <f t="shared" si="163"/>
        <v>HOECCF5.3</v>
      </c>
      <c r="E3063" s="54" t="s">
        <v>790</v>
      </c>
      <c r="F3063" s="54" t="s">
        <v>1897</v>
      </c>
      <c r="G3063" s="54" t="s">
        <v>1898</v>
      </c>
      <c r="H3063" s="55">
        <v>510000</v>
      </c>
      <c r="I3063" s="54" t="s">
        <v>842</v>
      </c>
      <c r="J3063" s="55">
        <v>512247</v>
      </c>
      <c r="K3063" s="55">
        <v>0</v>
      </c>
      <c r="L3063" s="54" t="s">
        <v>1348</v>
      </c>
      <c r="M3063" s="54" t="s">
        <v>793</v>
      </c>
      <c r="N3063" s="55">
        <v>-153.81</v>
      </c>
      <c r="O3063" s="55">
        <v>0</v>
      </c>
      <c r="P3063" s="55">
        <v>-167.88</v>
      </c>
      <c r="Q3063" s="55">
        <v>0</v>
      </c>
      <c r="R3063" s="55">
        <v>-321.69</v>
      </c>
      <c r="S3063" s="55">
        <v>0</v>
      </c>
      <c r="T3063" s="55">
        <v>-153.81</v>
      </c>
      <c r="U3063" s="55">
        <v>0</v>
      </c>
      <c r="V3063" s="55">
        <v>-167.88</v>
      </c>
      <c r="W3063" s="55">
        <v>0</v>
      </c>
      <c r="X3063" s="55">
        <v>-321.69</v>
      </c>
      <c r="Y3063" s="55">
        <v>0</v>
      </c>
      <c r="Z3063" s="61">
        <f t="shared" si="164"/>
        <v>-1.6787999999999999E-5</v>
      </c>
      <c r="AA3063" s="59" t="str">
        <f>HLOOKUP(F3063,'HY Financials'!$4:$4,1,0)</f>
        <v>HOECCF</v>
      </c>
    </row>
    <row r="3064" spans="1:30" ht="12.75" customHeight="1">
      <c r="A3064" s="60">
        <f>IFERROR(VLOOKUP(J3064,'TB mapping'!A:D,4,0),0)</f>
        <v>0</v>
      </c>
      <c r="B3064" s="60">
        <f>IFERROR(VLOOKUP(J3064,'TB mapping'!A:C,3,0),0)</f>
        <v>5.3</v>
      </c>
      <c r="C3064" s="60" t="str">
        <f t="shared" si="162"/>
        <v>HOECCF0</v>
      </c>
      <c r="D3064" s="60" t="str">
        <f t="shared" si="163"/>
        <v>HOECCF5.3</v>
      </c>
      <c r="E3064" s="54" t="s">
        <v>790</v>
      </c>
      <c r="F3064" s="54" t="s">
        <v>1897</v>
      </c>
      <c r="G3064" s="54" t="s">
        <v>1898</v>
      </c>
      <c r="H3064" s="55">
        <v>510000</v>
      </c>
      <c r="I3064" s="54" t="s">
        <v>842</v>
      </c>
      <c r="J3064" s="55">
        <v>516100</v>
      </c>
      <c r="K3064" s="55">
        <v>0</v>
      </c>
      <c r="L3064" s="54" t="s">
        <v>1180</v>
      </c>
      <c r="M3064" s="54" t="s">
        <v>793</v>
      </c>
      <c r="N3064" s="55">
        <v>0</v>
      </c>
      <c r="O3064" s="55">
        <v>0</v>
      </c>
      <c r="P3064" s="55">
        <v>-6395217.7800000003</v>
      </c>
      <c r="Q3064" s="55">
        <v>0</v>
      </c>
      <c r="R3064" s="55">
        <v>-6395217.7800000003</v>
      </c>
      <c r="S3064" s="55">
        <v>0</v>
      </c>
      <c r="T3064" s="55">
        <v>0</v>
      </c>
      <c r="U3064" s="55">
        <v>0</v>
      </c>
      <c r="V3064" s="55">
        <v>-6395217.7800000003</v>
      </c>
      <c r="W3064" s="55">
        <v>0</v>
      </c>
      <c r="X3064" s="55">
        <v>-6395217.7800000003</v>
      </c>
      <c r="Y3064" s="55">
        <v>0</v>
      </c>
      <c r="Z3064" s="61">
        <f t="shared" si="164"/>
        <v>-0.63952177799999999</v>
      </c>
      <c r="AA3064" s="59" t="str">
        <f>HLOOKUP(F3064,'HY Financials'!$4:$4,1,0)</f>
        <v>HOECCF</v>
      </c>
    </row>
    <row r="3065" spans="1:30" ht="12.75" customHeight="1">
      <c r="A3065" s="60">
        <f>IFERROR(VLOOKUP(J3065,'TB mapping'!A:D,4,0),0)</f>
        <v>0</v>
      </c>
      <c r="B3065" s="60">
        <f>IFERROR(VLOOKUP(J3065,'TB mapping'!A:C,3,0),0)</f>
        <v>5.3</v>
      </c>
      <c r="C3065" s="60" t="str">
        <f t="shared" si="162"/>
        <v>HOECCF0</v>
      </c>
      <c r="D3065" s="60" t="str">
        <f t="shared" si="163"/>
        <v>HOECCF5.3</v>
      </c>
      <c r="E3065" s="54" t="s">
        <v>790</v>
      </c>
      <c r="F3065" s="54" t="s">
        <v>1897</v>
      </c>
      <c r="G3065" s="54" t="s">
        <v>1898</v>
      </c>
      <c r="H3065" s="55">
        <v>520000</v>
      </c>
      <c r="I3065" s="54" t="s">
        <v>1170</v>
      </c>
      <c r="J3065" s="55">
        <v>555555</v>
      </c>
      <c r="K3065" s="55">
        <v>0</v>
      </c>
      <c r="L3065" s="54" t="s">
        <v>1177</v>
      </c>
      <c r="M3065" s="54" t="s">
        <v>793</v>
      </c>
      <c r="N3065" s="55">
        <v>-58159350</v>
      </c>
      <c r="O3065" s="55">
        <v>0</v>
      </c>
      <c r="P3065" s="55">
        <v>-1248100</v>
      </c>
      <c r="Q3065" s="55">
        <v>0</v>
      </c>
      <c r="R3065" s="55">
        <v>-59407450</v>
      </c>
      <c r="S3065" s="55">
        <v>0</v>
      </c>
      <c r="T3065" s="55">
        <v>-58159350</v>
      </c>
      <c r="U3065" s="55">
        <v>0</v>
      </c>
      <c r="V3065" s="55">
        <v>-1248100</v>
      </c>
      <c r="W3065" s="55">
        <v>0</v>
      </c>
      <c r="X3065" s="55">
        <v>-59407450</v>
      </c>
      <c r="Y3065" s="55">
        <v>0</v>
      </c>
      <c r="Z3065" s="61">
        <f t="shared" si="164"/>
        <v>-0.12481</v>
      </c>
      <c r="AA3065" s="59" t="str">
        <f>HLOOKUP(F3065,'HY Financials'!$4:$4,1,0)</f>
        <v>HOECCF</v>
      </c>
    </row>
    <row r="3066" spans="1:30" ht="12.75" customHeight="1">
      <c r="A3066" s="60">
        <f>IFERROR(VLOOKUP(J3066,'TB mapping'!A:D,4,0),0)</f>
        <v>0</v>
      </c>
      <c r="B3066" s="60">
        <f>IFERROR(VLOOKUP(J3066,'TB mapping'!A:C,3,0),0)</f>
        <v>6.4</v>
      </c>
      <c r="C3066" s="60" t="str">
        <f t="shared" si="162"/>
        <v>HOECCF0</v>
      </c>
      <c r="D3066" s="60" t="str">
        <f t="shared" si="163"/>
        <v>HOECCF6.4</v>
      </c>
      <c r="E3066" s="54" t="s">
        <v>790</v>
      </c>
      <c r="F3066" s="54" t="s">
        <v>1897</v>
      </c>
      <c r="G3066" s="54" t="s">
        <v>1898</v>
      </c>
      <c r="H3066" s="55">
        <v>550000</v>
      </c>
      <c r="I3066" s="54" t="s">
        <v>846</v>
      </c>
      <c r="J3066" s="392">
        <v>553105</v>
      </c>
      <c r="K3066" s="55">
        <v>0</v>
      </c>
      <c r="L3066" s="54" t="s">
        <v>945</v>
      </c>
      <c r="M3066" s="54" t="s">
        <v>793</v>
      </c>
      <c r="N3066" s="55">
        <v>-14199.32</v>
      </c>
      <c r="O3066" s="55">
        <v>0</v>
      </c>
      <c r="P3066" s="55">
        <v>-165808.99</v>
      </c>
      <c r="Q3066" s="55">
        <v>0</v>
      </c>
      <c r="R3066" s="55">
        <v>-180008.31</v>
      </c>
      <c r="S3066" s="55">
        <v>0</v>
      </c>
      <c r="T3066" s="55">
        <v>-14199.32</v>
      </c>
      <c r="U3066" s="55">
        <v>0</v>
      </c>
      <c r="V3066" s="55">
        <v>-165808.99</v>
      </c>
      <c r="W3066" s="55">
        <v>0</v>
      </c>
      <c r="X3066" s="55">
        <v>-180008.31</v>
      </c>
      <c r="Y3066" s="55">
        <v>0</v>
      </c>
      <c r="Z3066" s="61">
        <f t="shared" si="164"/>
        <v>-1.6580899E-2</v>
      </c>
      <c r="AA3066" s="59" t="str">
        <f>HLOOKUP(F3066,'HY Financials'!$4:$4,1,0)</f>
        <v>HOECCF</v>
      </c>
    </row>
    <row r="3067" spans="1:30" ht="12.75" customHeight="1">
      <c r="A3067" s="60">
        <f>IFERROR(VLOOKUP(J3067,'TB mapping'!A:D,4,0),0)</f>
        <v>0</v>
      </c>
      <c r="B3067" s="60">
        <f>IFERROR(VLOOKUP(J3067,'TB mapping'!A:C,3,0),0)</f>
        <v>6.4</v>
      </c>
      <c r="C3067" s="60" t="str">
        <f t="shared" si="162"/>
        <v>HOECCF0</v>
      </c>
      <c r="D3067" s="60" t="str">
        <f t="shared" si="163"/>
        <v>HOECCF6.4</v>
      </c>
      <c r="E3067" s="54" t="s">
        <v>790</v>
      </c>
      <c r="F3067" s="54" t="s">
        <v>1897</v>
      </c>
      <c r="G3067" s="54" t="s">
        <v>1898</v>
      </c>
      <c r="H3067" s="55">
        <v>550000</v>
      </c>
      <c r="I3067" s="54" t="s">
        <v>846</v>
      </c>
      <c r="J3067" s="392">
        <v>553107</v>
      </c>
      <c r="K3067" s="55">
        <v>0</v>
      </c>
      <c r="L3067" s="54" t="s">
        <v>847</v>
      </c>
      <c r="M3067" s="54" t="s">
        <v>793</v>
      </c>
      <c r="N3067" s="55">
        <v>-81639.19</v>
      </c>
      <c r="O3067" s="55">
        <v>0</v>
      </c>
      <c r="P3067" s="55">
        <v>-162804.71</v>
      </c>
      <c r="Q3067" s="55">
        <v>0</v>
      </c>
      <c r="R3067" s="55">
        <v>-244443.9</v>
      </c>
      <c r="S3067" s="55">
        <v>0</v>
      </c>
      <c r="T3067" s="55">
        <v>-81639.19</v>
      </c>
      <c r="U3067" s="55">
        <v>0</v>
      </c>
      <c r="V3067" s="55">
        <v>-162804.71</v>
      </c>
      <c r="W3067" s="55">
        <v>0</v>
      </c>
      <c r="X3067" s="55">
        <v>-244443.9</v>
      </c>
      <c r="Y3067" s="55">
        <v>0</v>
      </c>
      <c r="Z3067" s="61">
        <f t="shared" si="164"/>
        <v>-1.6280470999999998E-2</v>
      </c>
      <c r="AA3067" s="59" t="str">
        <f>HLOOKUP(F3067,'HY Financials'!$4:$4,1,0)</f>
        <v>HOECCF</v>
      </c>
    </row>
    <row r="3068" spans="1:30" ht="12.75" customHeight="1">
      <c r="A3068" s="60">
        <f>IFERROR(VLOOKUP(J3068,'TB mapping'!A:D,4,0),0)</f>
        <v>0</v>
      </c>
      <c r="B3068" s="60">
        <f>IFERROR(VLOOKUP(J3068,'TB mapping'!A:C,3,0),0)</f>
        <v>6.4</v>
      </c>
      <c r="C3068" s="60" t="str">
        <f t="shared" si="162"/>
        <v>HOECCF0</v>
      </c>
      <c r="D3068" s="60" t="str">
        <f t="shared" si="163"/>
        <v>HOECCF6.4</v>
      </c>
      <c r="E3068" s="54" t="s">
        <v>790</v>
      </c>
      <c r="F3068" s="54" t="s">
        <v>1897</v>
      </c>
      <c r="G3068" s="54" t="s">
        <v>1898</v>
      </c>
      <c r="H3068" s="55">
        <v>550000</v>
      </c>
      <c r="I3068" s="54" t="s">
        <v>846</v>
      </c>
      <c r="J3068" s="392">
        <v>553117</v>
      </c>
      <c r="K3068" s="55">
        <v>0</v>
      </c>
      <c r="L3068" s="54" t="s">
        <v>848</v>
      </c>
      <c r="M3068" s="54" t="s">
        <v>793</v>
      </c>
      <c r="N3068" s="55">
        <v>-76632.91</v>
      </c>
      <c r="O3068" s="55">
        <v>0</v>
      </c>
      <c r="P3068" s="55">
        <v>-204294.41</v>
      </c>
      <c r="Q3068" s="55">
        <v>0</v>
      </c>
      <c r="R3068" s="55">
        <v>-280927.32</v>
      </c>
      <c r="S3068" s="55">
        <v>0</v>
      </c>
      <c r="T3068" s="55">
        <v>-76632.91</v>
      </c>
      <c r="U3068" s="55">
        <v>0</v>
      </c>
      <c r="V3068" s="55">
        <v>-204294.41</v>
      </c>
      <c r="W3068" s="55">
        <v>0</v>
      </c>
      <c r="X3068" s="55">
        <v>-280927.32</v>
      </c>
      <c r="Y3068" s="55">
        <v>0</v>
      </c>
      <c r="Z3068" s="61">
        <f t="shared" si="164"/>
        <v>-2.0429441E-2</v>
      </c>
      <c r="AA3068" s="59" t="str">
        <f>HLOOKUP(F3068,'HY Financials'!$4:$4,1,0)</f>
        <v>HOECCF</v>
      </c>
    </row>
    <row r="3069" spans="1:30" ht="12.75" customHeight="1">
      <c r="A3069" s="60">
        <f>IFERROR(VLOOKUP(J3069,'TB mapping'!A:D,4,0),0)</f>
        <v>0</v>
      </c>
      <c r="B3069" s="60">
        <f>IFERROR(VLOOKUP(J3069,'TB mapping'!A:C,3,0),0)</f>
        <v>6.4</v>
      </c>
      <c r="C3069" s="60" t="str">
        <f t="shared" si="162"/>
        <v>HOECCF0</v>
      </c>
      <c r="D3069" s="60" t="str">
        <f t="shared" si="163"/>
        <v>HOECCF6.4</v>
      </c>
      <c r="E3069" s="54" t="s">
        <v>790</v>
      </c>
      <c r="F3069" s="54" t="s">
        <v>1897</v>
      </c>
      <c r="G3069" s="54" t="s">
        <v>1898</v>
      </c>
      <c r="H3069" s="55">
        <v>550000</v>
      </c>
      <c r="I3069" s="54" t="s">
        <v>846</v>
      </c>
      <c r="J3069" s="392">
        <v>553129</v>
      </c>
      <c r="K3069" s="55">
        <v>0</v>
      </c>
      <c r="L3069" s="54" t="s">
        <v>849</v>
      </c>
      <c r="M3069" s="54" t="s">
        <v>793</v>
      </c>
      <c r="N3069" s="55">
        <v>-761061.67</v>
      </c>
      <c r="O3069" s="55">
        <v>0</v>
      </c>
      <c r="P3069" s="55">
        <v>-1508089.81</v>
      </c>
      <c r="Q3069" s="55">
        <v>0</v>
      </c>
      <c r="R3069" s="55">
        <v>-2269151.48</v>
      </c>
      <c r="S3069" s="55">
        <v>0</v>
      </c>
      <c r="T3069" s="55">
        <v>-761061.67</v>
      </c>
      <c r="U3069" s="55">
        <v>0</v>
      </c>
      <c r="V3069" s="55">
        <v>-1508089.81</v>
      </c>
      <c r="W3069" s="55">
        <v>0</v>
      </c>
      <c r="X3069" s="55">
        <v>-2269151.48</v>
      </c>
      <c r="Y3069" s="55">
        <v>0</v>
      </c>
      <c r="Z3069" s="61">
        <f t="shared" si="164"/>
        <v>-0.15080898100000001</v>
      </c>
      <c r="AA3069" s="59" t="str">
        <f>HLOOKUP(F3069,'HY Financials'!$4:$4,1,0)</f>
        <v>HOECCF</v>
      </c>
    </row>
    <row r="3070" spans="1:30" ht="12.75" customHeight="1">
      <c r="A3070" s="60">
        <f>IFERROR(VLOOKUP(J3070,'TB mapping'!A:D,4,0),0)</f>
        <v>6.3</v>
      </c>
      <c r="B3070" s="60">
        <f>IFERROR(VLOOKUP(J3070,'TB mapping'!A:C,3,0),0)</f>
        <v>6.4</v>
      </c>
      <c r="C3070" s="60" t="str">
        <f t="shared" si="162"/>
        <v>HOECCF6.3</v>
      </c>
      <c r="D3070" s="60" t="str">
        <f t="shared" si="163"/>
        <v>HOECCF6.4</v>
      </c>
      <c r="E3070" s="54" t="s">
        <v>790</v>
      </c>
      <c r="F3070" s="54" t="s">
        <v>1897</v>
      </c>
      <c r="G3070" s="54" t="s">
        <v>1898</v>
      </c>
      <c r="H3070" s="55">
        <v>550000</v>
      </c>
      <c r="I3070" s="54" t="s">
        <v>846</v>
      </c>
      <c r="J3070" s="392">
        <v>553131</v>
      </c>
      <c r="K3070" s="55">
        <v>0</v>
      </c>
      <c r="L3070" s="54" t="s">
        <v>132</v>
      </c>
      <c r="M3070" s="54" t="s">
        <v>793</v>
      </c>
      <c r="N3070" s="55">
        <v>-78885</v>
      </c>
      <c r="O3070" s="55">
        <v>0</v>
      </c>
      <c r="P3070" s="55">
        <v>-96036</v>
      </c>
      <c r="Q3070" s="55">
        <v>0</v>
      </c>
      <c r="R3070" s="55">
        <v>-174921</v>
      </c>
      <c r="S3070" s="55">
        <v>0</v>
      </c>
      <c r="T3070" s="55">
        <v>-78885</v>
      </c>
      <c r="U3070" s="55">
        <v>0</v>
      </c>
      <c r="V3070" s="55">
        <v>-96036</v>
      </c>
      <c r="W3070" s="55">
        <v>0</v>
      </c>
      <c r="X3070" s="55">
        <v>-174921</v>
      </c>
      <c r="Y3070" s="55">
        <v>0</v>
      </c>
      <c r="Z3070" s="61">
        <f t="shared" si="164"/>
        <v>-9.6036000000000003E-3</v>
      </c>
      <c r="AA3070" s="59" t="str">
        <f>HLOOKUP(F3070,'HY Financials'!$4:$4,1,0)</f>
        <v>HOECCF</v>
      </c>
    </row>
    <row r="3071" spans="1:30" ht="12.75" customHeight="1">
      <c r="A3071" s="60">
        <f>IFERROR(VLOOKUP(J3071,'TB mapping'!A:D,4,0),0)</f>
        <v>0</v>
      </c>
      <c r="B3071" s="60">
        <f>IFERROR(VLOOKUP(J3071,'TB mapping'!A:C,3,0),0)</f>
        <v>6.4</v>
      </c>
      <c r="C3071" s="60" t="str">
        <f t="shared" si="162"/>
        <v>HOECCF0</v>
      </c>
      <c r="D3071" s="60" t="str">
        <f t="shared" si="163"/>
        <v>HOECCF6.4</v>
      </c>
      <c r="E3071" s="54" t="s">
        <v>790</v>
      </c>
      <c r="F3071" s="54" t="s">
        <v>1897</v>
      </c>
      <c r="G3071" s="54" t="s">
        <v>1898</v>
      </c>
      <c r="H3071" s="55">
        <v>550000</v>
      </c>
      <c r="I3071" s="54" t="s">
        <v>846</v>
      </c>
      <c r="J3071" s="392">
        <v>553141</v>
      </c>
      <c r="K3071" s="55">
        <v>0</v>
      </c>
      <c r="L3071" s="54" t="s">
        <v>946</v>
      </c>
      <c r="M3071" s="54" t="s">
        <v>793</v>
      </c>
      <c r="N3071" s="55">
        <v>-66517.81</v>
      </c>
      <c r="O3071" s="55">
        <v>0</v>
      </c>
      <c r="P3071" s="55">
        <v>-135347.65</v>
      </c>
      <c r="Q3071" s="55">
        <v>0</v>
      </c>
      <c r="R3071" s="55">
        <v>-201865.46</v>
      </c>
      <c r="S3071" s="55">
        <v>0</v>
      </c>
      <c r="T3071" s="55">
        <v>-66517.81</v>
      </c>
      <c r="U3071" s="55">
        <v>0</v>
      </c>
      <c r="V3071" s="55">
        <v>-135347.65</v>
      </c>
      <c r="W3071" s="55">
        <v>0</v>
      </c>
      <c r="X3071" s="55">
        <v>-201865.46</v>
      </c>
      <c r="Y3071" s="55">
        <v>0</v>
      </c>
      <c r="Z3071" s="61">
        <f t="shared" si="164"/>
        <v>-1.3534764999999999E-2</v>
      </c>
      <c r="AA3071" s="59" t="str">
        <f>HLOOKUP(F3071,'HY Financials'!$4:$4,1,0)</f>
        <v>HOECCF</v>
      </c>
    </row>
    <row r="3072" spans="1:30" ht="12.75" customHeight="1">
      <c r="A3072" s="60">
        <f>IFERROR(VLOOKUP(J3072,'TB mapping'!A:D,4,0),0)</f>
        <v>0</v>
      </c>
      <c r="B3072" s="60">
        <f>IFERROR(VLOOKUP(J3072,'TB mapping'!A:C,3,0),0)</f>
        <v>6.4</v>
      </c>
      <c r="C3072" s="60" t="str">
        <f t="shared" si="162"/>
        <v>HOECCF0</v>
      </c>
      <c r="D3072" s="60" t="str">
        <f t="shared" si="163"/>
        <v>HOECCF6.4</v>
      </c>
      <c r="E3072" s="54" t="s">
        <v>790</v>
      </c>
      <c r="F3072" s="54" t="s">
        <v>1897</v>
      </c>
      <c r="G3072" s="54" t="s">
        <v>1898</v>
      </c>
      <c r="H3072" s="55">
        <v>550000</v>
      </c>
      <c r="I3072" s="54" t="s">
        <v>846</v>
      </c>
      <c r="J3072" s="392">
        <v>553171</v>
      </c>
      <c r="K3072" s="55">
        <v>0</v>
      </c>
      <c r="L3072" s="54" t="s">
        <v>850</v>
      </c>
      <c r="M3072" s="54" t="s">
        <v>793</v>
      </c>
      <c r="N3072" s="55">
        <v>-649095.68000000005</v>
      </c>
      <c r="O3072" s="55">
        <v>0</v>
      </c>
      <c r="P3072" s="55">
        <v>-576484</v>
      </c>
      <c r="Q3072" s="55">
        <v>0</v>
      </c>
      <c r="R3072" s="55">
        <v>-1225579.68</v>
      </c>
      <c r="S3072" s="55">
        <v>0</v>
      </c>
      <c r="T3072" s="55">
        <v>-649095.68000000005</v>
      </c>
      <c r="U3072" s="55">
        <v>0</v>
      </c>
      <c r="V3072" s="55">
        <v>-576484</v>
      </c>
      <c r="W3072" s="55">
        <v>0</v>
      </c>
      <c r="X3072" s="55">
        <v>-1225579.68</v>
      </c>
      <c r="Y3072" s="55">
        <v>0</v>
      </c>
      <c r="Z3072" s="61">
        <f t="shared" si="164"/>
        <v>-5.7648400000000002E-2</v>
      </c>
      <c r="AA3072" s="59" t="str">
        <f>HLOOKUP(F3072,'HY Financials'!$4:$4,1,0)</f>
        <v>HOECCF</v>
      </c>
    </row>
    <row r="3073" spans="1:27" ht="12.75" customHeight="1">
      <c r="A3073" s="60">
        <f>IFERROR(VLOOKUP(J3073,'TB mapping'!A:D,4,0),0)</f>
        <v>0</v>
      </c>
      <c r="B3073" s="60">
        <f>IFERROR(VLOOKUP(J3073,'TB mapping'!A:C,3,0),0)</f>
        <v>6.4</v>
      </c>
      <c r="C3073" s="60" t="str">
        <f t="shared" si="162"/>
        <v>HOECCF0</v>
      </c>
      <c r="D3073" s="60" t="str">
        <f t="shared" si="163"/>
        <v>HOECCF6.4</v>
      </c>
      <c r="E3073" s="54" t="s">
        <v>790</v>
      </c>
      <c r="F3073" s="54" t="s">
        <v>1897</v>
      </c>
      <c r="G3073" s="54" t="s">
        <v>1898</v>
      </c>
      <c r="H3073" s="55">
        <v>550000</v>
      </c>
      <c r="I3073" s="54" t="s">
        <v>846</v>
      </c>
      <c r="J3073" s="392">
        <v>553176</v>
      </c>
      <c r="K3073" s="55">
        <v>0</v>
      </c>
      <c r="L3073" s="54" t="s">
        <v>1486</v>
      </c>
      <c r="M3073" s="54" t="s">
        <v>793</v>
      </c>
      <c r="N3073" s="55">
        <v>-63690.63</v>
      </c>
      <c r="O3073" s="55">
        <v>0</v>
      </c>
      <c r="P3073" s="55">
        <v>-10545.81</v>
      </c>
      <c r="Q3073" s="55">
        <v>0</v>
      </c>
      <c r="R3073" s="55">
        <v>-74236.44</v>
      </c>
      <c r="S3073" s="55">
        <v>0</v>
      </c>
      <c r="T3073" s="55">
        <v>-63690.63</v>
      </c>
      <c r="U3073" s="55">
        <v>0</v>
      </c>
      <c r="V3073" s="55">
        <v>-10545.81</v>
      </c>
      <c r="W3073" s="55">
        <v>0</v>
      </c>
      <c r="X3073" s="55">
        <v>-74236.44</v>
      </c>
      <c r="Y3073" s="55">
        <v>0</v>
      </c>
      <c r="Z3073" s="61">
        <f t="shared" si="164"/>
        <v>-1.054581E-3</v>
      </c>
      <c r="AA3073" s="59" t="str">
        <f>HLOOKUP(F3073,'HY Financials'!$4:$4,1,0)</f>
        <v>HOECCF</v>
      </c>
    </row>
    <row r="3074" spans="1:27" ht="12.75" customHeight="1">
      <c r="A3074" s="60">
        <f>IFERROR(VLOOKUP(J3074,'TB mapping'!A:D,4,0),0)</f>
        <v>0</v>
      </c>
      <c r="B3074" s="60">
        <f>IFERROR(VLOOKUP(J3074,'TB mapping'!A:C,3,0),0)</f>
        <v>6.4</v>
      </c>
      <c r="C3074" s="60" t="str">
        <f t="shared" si="162"/>
        <v>HOECCF0</v>
      </c>
      <c r="D3074" s="60" t="str">
        <f t="shared" si="163"/>
        <v>HOECCF6.4</v>
      </c>
      <c r="E3074" s="54" t="s">
        <v>790</v>
      </c>
      <c r="F3074" s="54" t="s">
        <v>1897</v>
      </c>
      <c r="G3074" s="54" t="s">
        <v>1898</v>
      </c>
      <c r="H3074" s="55">
        <v>550000</v>
      </c>
      <c r="I3074" s="54" t="s">
        <v>846</v>
      </c>
      <c r="J3074" s="392">
        <v>553190</v>
      </c>
      <c r="K3074" s="55">
        <v>0</v>
      </c>
      <c r="L3074" s="54" t="s">
        <v>852</v>
      </c>
      <c r="M3074" s="54" t="s">
        <v>793</v>
      </c>
      <c r="N3074" s="55">
        <v>-5126617.28</v>
      </c>
      <c r="O3074" s="55">
        <v>0</v>
      </c>
      <c r="P3074" s="55">
        <v>0</v>
      </c>
      <c r="Q3074" s="55">
        <v>2433569.96</v>
      </c>
      <c r="R3074" s="55">
        <v>-2693047.32</v>
      </c>
      <c r="S3074" s="55">
        <v>0</v>
      </c>
      <c r="T3074" s="55">
        <v>-5126617.28</v>
      </c>
      <c r="U3074" s="55">
        <v>0</v>
      </c>
      <c r="V3074" s="55">
        <v>0</v>
      </c>
      <c r="W3074" s="55">
        <v>2433569.96</v>
      </c>
      <c r="X3074" s="55">
        <v>-2693047.32</v>
      </c>
      <c r="Y3074" s="55">
        <v>0</v>
      </c>
      <c r="Z3074" s="61">
        <f t="shared" si="164"/>
        <v>0.24335699599999999</v>
      </c>
      <c r="AA3074" s="59" t="str">
        <f>HLOOKUP(F3074,'HY Financials'!$4:$4,1,0)</f>
        <v>HOECCF</v>
      </c>
    </row>
    <row r="3075" spans="1:27" ht="12.75" customHeight="1">
      <c r="A3075" s="60">
        <f>IFERROR(VLOOKUP(J3075,'TB mapping'!A:D,4,0),0)</f>
        <v>6.1</v>
      </c>
      <c r="B3075" s="60">
        <f>IFERROR(VLOOKUP(J3075,'TB mapping'!A:C,3,0),0)</f>
        <v>6.4</v>
      </c>
      <c r="C3075" s="60" t="str">
        <f t="shared" si="162"/>
        <v>HOECCF6.1</v>
      </c>
      <c r="D3075" s="60" t="str">
        <f t="shared" si="163"/>
        <v>HOECCF6.4</v>
      </c>
      <c r="E3075" s="54" t="s">
        <v>790</v>
      </c>
      <c r="F3075" s="54" t="s">
        <v>1897</v>
      </c>
      <c r="G3075" s="54" t="s">
        <v>1898</v>
      </c>
      <c r="H3075" s="55">
        <v>550000</v>
      </c>
      <c r="I3075" s="54" t="s">
        <v>846</v>
      </c>
      <c r="J3075" s="392">
        <v>553202</v>
      </c>
      <c r="K3075" s="55">
        <v>0</v>
      </c>
      <c r="L3075" s="54" t="s">
        <v>853</v>
      </c>
      <c r="M3075" s="54" t="s">
        <v>793</v>
      </c>
      <c r="N3075" s="55">
        <v>-21437634.25</v>
      </c>
      <c r="O3075" s="55">
        <v>0</v>
      </c>
      <c r="P3075" s="55">
        <v>-14389680.25</v>
      </c>
      <c r="Q3075" s="55">
        <v>0</v>
      </c>
      <c r="R3075" s="55">
        <v>-35827314.5</v>
      </c>
      <c r="S3075" s="55">
        <v>0</v>
      </c>
      <c r="T3075" s="55">
        <v>-21437634.25</v>
      </c>
      <c r="U3075" s="55">
        <v>0</v>
      </c>
      <c r="V3075" s="55">
        <v>-14389680.25</v>
      </c>
      <c r="W3075" s="55">
        <v>0</v>
      </c>
      <c r="X3075" s="55">
        <v>-35827314.5</v>
      </c>
      <c r="Y3075" s="55">
        <v>0</v>
      </c>
      <c r="Z3075" s="61">
        <f t="shared" si="164"/>
        <v>-1.4389680250000001</v>
      </c>
      <c r="AA3075" s="59" t="str">
        <f>HLOOKUP(F3075,'HY Financials'!$4:$4,1,0)</f>
        <v>HOECCF</v>
      </c>
    </row>
    <row r="3076" spans="1:27" ht="12.75" customHeight="1">
      <c r="A3076" s="60">
        <f>IFERROR(VLOOKUP(J3076,'TB mapping'!A:D,4,0),0)</f>
        <v>0</v>
      </c>
      <c r="B3076" s="60">
        <f>IFERROR(VLOOKUP(J3076,'TB mapping'!A:C,3,0),0)</f>
        <v>6.4</v>
      </c>
      <c r="C3076" s="60" t="str">
        <f t="shared" ref="C3076:C3139" si="165">F3076&amp;A3076</f>
        <v>HOECCF0</v>
      </c>
      <c r="D3076" s="60" t="str">
        <f t="shared" ref="D3076:D3139" si="166">F3076&amp;B3076</f>
        <v>HOECCF6.4</v>
      </c>
      <c r="E3076" s="54" t="s">
        <v>790</v>
      </c>
      <c r="F3076" s="54" t="s">
        <v>1897</v>
      </c>
      <c r="G3076" s="54" t="s">
        <v>1898</v>
      </c>
      <c r="H3076" s="55">
        <v>550000</v>
      </c>
      <c r="I3076" s="54" t="s">
        <v>846</v>
      </c>
      <c r="J3076" s="392">
        <v>553900</v>
      </c>
      <c r="K3076" s="55">
        <v>0</v>
      </c>
      <c r="L3076" s="54" t="s">
        <v>1006</v>
      </c>
      <c r="M3076" s="54" t="s">
        <v>793</v>
      </c>
      <c r="N3076" s="55">
        <v>-155937.59</v>
      </c>
      <c r="O3076" s="55">
        <v>0</v>
      </c>
      <c r="P3076" s="55">
        <v>-120879.82</v>
      </c>
      <c r="Q3076" s="55">
        <v>0</v>
      </c>
      <c r="R3076" s="55">
        <v>-276817.41000000003</v>
      </c>
      <c r="S3076" s="55">
        <v>0</v>
      </c>
      <c r="T3076" s="55">
        <v>-155937.59</v>
      </c>
      <c r="U3076" s="55">
        <v>0</v>
      </c>
      <c r="V3076" s="55">
        <v>-120879.82</v>
      </c>
      <c r="W3076" s="55">
        <v>0</v>
      </c>
      <c r="X3076" s="55">
        <v>-276817.41000000003</v>
      </c>
      <c r="Y3076" s="55">
        <v>0</v>
      </c>
      <c r="Z3076" s="61">
        <f t="shared" ref="Z3076:Z3139" si="167">IF(I3076="Issue Capital",(X3076+Y3076)/10000000,(V3076+W3076)/10000000)</f>
        <v>-1.2087982000000001E-2</v>
      </c>
      <c r="AA3076" s="59" t="str">
        <f>HLOOKUP(F3076,'HY Financials'!$4:$4,1,0)</f>
        <v>HOECCF</v>
      </c>
    </row>
    <row r="3077" spans="1:27" ht="12.75" customHeight="1">
      <c r="A3077" s="60">
        <f>IFERROR(VLOOKUP(J3077,'TB mapping'!A:D,4,0),0)</f>
        <v>0</v>
      </c>
      <c r="B3077" s="60">
        <f>IFERROR(VLOOKUP(J3077,'TB mapping'!A:C,3,0),0)</f>
        <v>6.4</v>
      </c>
      <c r="C3077" s="60" t="str">
        <f t="shared" si="165"/>
        <v>HOECCF0</v>
      </c>
      <c r="D3077" s="60" t="str">
        <f t="shared" si="166"/>
        <v>HOECCF6.4</v>
      </c>
      <c r="E3077" s="54" t="s">
        <v>790</v>
      </c>
      <c r="F3077" s="54" t="s">
        <v>1897</v>
      </c>
      <c r="G3077" s="54" t="s">
        <v>1898</v>
      </c>
      <c r="H3077" s="55">
        <v>550000</v>
      </c>
      <c r="I3077" s="54" t="s">
        <v>846</v>
      </c>
      <c r="J3077" s="392">
        <v>555163</v>
      </c>
      <c r="K3077" s="55">
        <v>0</v>
      </c>
      <c r="L3077" s="54" t="s">
        <v>860</v>
      </c>
      <c r="M3077" s="54" t="s">
        <v>793</v>
      </c>
      <c r="N3077" s="55">
        <v>-7707.69</v>
      </c>
      <c r="O3077" s="55">
        <v>0</v>
      </c>
      <c r="P3077" s="55">
        <v>-11051.61</v>
      </c>
      <c r="Q3077" s="55">
        <v>0</v>
      </c>
      <c r="R3077" s="55">
        <v>-18759.3</v>
      </c>
      <c r="S3077" s="55">
        <v>0</v>
      </c>
      <c r="T3077" s="55">
        <v>-7707.69</v>
      </c>
      <c r="U3077" s="55">
        <v>0</v>
      </c>
      <c r="V3077" s="55">
        <v>-11051.61</v>
      </c>
      <c r="W3077" s="55">
        <v>0</v>
      </c>
      <c r="X3077" s="55">
        <v>-18759.3</v>
      </c>
      <c r="Y3077" s="55">
        <v>0</v>
      </c>
      <c r="Z3077" s="61">
        <f t="shared" si="167"/>
        <v>-1.1051610000000001E-3</v>
      </c>
      <c r="AA3077" s="59" t="str">
        <f>HLOOKUP(F3077,'HY Financials'!$4:$4,1,0)</f>
        <v>HOECCF</v>
      </c>
    </row>
    <row r="3078" spans="1:27" ht="12.75" customHeight="1">
      <c r="A3078" s="60">
        <f>IFERROR(VLOOKUP(J3078,'TB mapping'!A:D,4,0),0)</f>
        <v>0</v>
      </c>
      <c r="B3078" s="60">
        <f>IFERROR(VLOOKUP(J3078,'TB mapping'!A:C,3,0),0)</f>
        <v>6.4</v>
      </c>
      <c r="C3078" s="60" t="str">
        <f t="shared" si="165"/>
        <v>HOECCF0</v>
      </c>
      <c r="D3078" s="60" t="str">
        <f t="shared" si="166"/>
        <v>HOECCF6.4</v>
      </c>
      <c r="E3078" s="54" t="s">
        <v>790</v>
      </c>
      <c r="F3078" s="54" t="s">
        <v>1897</v>
      </c>
      <c r="G3078" s="54" t="s">
        <v>1898</v>
      </c>
      <c r="H3078" s="55">
        <v>550000</v>
      </c>
      <c r="I3078" s="54" t="s">
        <v>846</v>
      </c>
      <c r="J3078" s="392">
        <v>555204</v>
      </c>
      <c r="K3078" s="55">
        <v>0</v>
      </c>
      <c r="L3078" s="54" t="s">
        <v>950</v>
      </c>
      <c r="M3078" s="54" t="s">
        <v>793</v>
      </c>
      <c r="N3078" s="55">
        <v>-54795.11</v>
      </c>
      <c r="O3078" s="55">
        <v>0</v>
      </c>
      <c r="P3078" s="55">
        <v>-279408.90000000002</v>
      </c>
      <c r="Q3078" s="55">
        <v>0</v>
      </c>
      <c r="R3078" s="55">
        <v>-334204.01</v>
      </c>
      <c r="S3078" s="55">
        <v>0</v>
      </c>
      <c r="T3078" s="55">
        <v>-54795.11</v>
      </c>
      <c r="U3078" s="55">
        <v>0</v>
      </c>
      <c r="V3078" s="55">
        <v>-279408.90000000002</v>
      </c>
      <c r="W3078" s="55">
        <v>0</v>
      </c>
      <c r="X3078" s="55">
        <v>-334204.01</v>
      </c>
      <c r="Y3078" s="55">
        <v>0</v>
      </c>
      <c r="Z3078" s="61">
        <f t="shared" si="167"/>
        <v>-2.7940890000000003E-2</v>
      </c>
      <c r="AA3078" s="59" t="str">
        <f>HLOOKUP(F3078,'HY Financials'!$4:$4,1,0)</f>
        <v>HOECCF</v>
      </c>
    </row>
    <row r="3079" spans="1:27" ht="12.75" customHeight="1">
      <c r="A3079" s="60">
        <f>IFERROR(VLOOKUP(J3079,'TB mapping'!A:D,4,0),0)</f>
        <v>0</v>
      </c>
      <c r="B3079" s="60">
        <f>IFERROR(VLOOKUP(J3079,'TB mapping'!A:C,3,0),0)</f>
        <v>6.4</v>
      </c>
      <c r="C3079" s="60" t="str">
        <f t="shared" si="165"/>
        <v>HOECCF0</v>
      </c>
      <c r="D3079" s="60" t="str">
        <f t="shared" si="166"/>
        <v>HOECCF6.4</v>
      </c>
      <c r="E3079" s="54" t="s">
        <v>790</v>
      </c>
      <c r="F3079" s="54" t="s">
        <v>1897</v>
      </c>
      <c r="G3079" s="54" t="s">
        <v>1898</v>
      </c>
      <c r="H3079" s="55">
        <v>550000</v>
      </c>
      <c r="I3079" s="54" t="s">
        <v>846</v>
      </c>
      <c r="J3079" s="392">
        <v>555597</v>
      </c>
      <c r="K3079" s="55">
        <v>0</v>
      </c>
      <c r="L3079" s="54" t="s">
        <v>861</v>
      </c>
      <c r="M3079" s="54" t="s">
        <v>793</v>
      </c>
      <c r="N3079" s="55">
        <v>-1124974.21</v>
      </c>
      <c r="O3079" s="55">
        <v>0</v>
      </c>
      <c r="P3079" s="55">
        <v>-1487822.13</v>
      </c>
      <c r="Q3079" s="55">
        <v>0</v>
      </c>
      <c r="R3079" s="55">
        <v>-2612796.34</v>
      </c>
      <c r="S3079" s="55">
        <v>0</v>
      </c>
      <c r="T3079" s="55">
        <v>-1124974.21</v>
      </c>
      <c r="U3079" s="55">
        <v>0</v>
      </c>
      <c r="V3079" s="55">
        <v>-1487822.13</v>
      </c>
      <c r="W3079" s="55">
        <v>0</v>
      </c>
      <c r="X3079" s="55">
        <v>-2612796.34</v>
      </c>
      <c r="Y3079" s="55">
        <v>0</v>
      </c>
      <c r="Z3079" s="61">
        <f t="shared" si="167"/>
        <v>-0.148782213</v>
      </c>
      <c r="AA3079" s="59" t="str">
        <f>HLOOKUP(F3079,'HY Financials'!$4:$4,1,0)</f>
        <v>HOECCF</v>
      </c>
    </row>
    <row r="3080" spans="1:27" ht="12.75" customHeight="1">
      <c r="A3080" s="60">
        <f>IFERROR(VLOOKUP(J3080,'TB mapping'!A:D,4,0),0)</f>
        <v>0</v>
      </c>
      <c r="B3080" s="60">
        <f>IFERROR(VLOOKUP(J3080,'TB mapping'!A:C,3,0),0)</f>
        <v>6.4</v>
      </c>
      <c r="C3080" s="60" t="str">
        <f t="shared" si="165"/>
        <v>HOECCF0</v>
      </c>
      <c r="D3080" s="60" t="str">
        <f t="shared" si="166"/>
        <v>HOECCF6.4</v>
      </c>
      <c r="E3080" s="54" t="s">
        <v>790</v>
      </c>
      <c r="F3080" s="54" t="s">
        <v>1897</v>
      </c>
      <c r="G3080" s="54" t="s">
        <v>1898</v>
      </c>
      <c r="H3080" s="55">
        <v>550000</v>
      </c>
      <c r="I3080" s="54" t="s">
        <v>846</v>
      </c>
      <c r="J3080" s="392">
        <v>555598</v>
      </c>
      <c r="K3080" s="55">
        <v>0</v>
      </c>
      <c r="L3080" s="54" t="s">
        <v>862</v>
      </c>
      <c r="M3080" s="54" t="s">
        <v>793</v>
      </c>
      <c r="N3080" s="55">
        <v>-1124974.21</v>
      </c>
      <c r="O3080" s="55">
        <v>0</v>
      </c>
      <c r="P3080" s="55">
        <v>-1487822.13</v>
      </c>
      <c r="Q3080" s="55">
        <v>0</v>
      </c>
      <c r="R3080" s="55">
        <v>-2612796.34</v>
      </c>
      <c r="S3080" s="55">
        <v>0</v>
      </c>
      <c r="T3080" s="55">
        <v>-1124974.21</v>
      </c>
      <c r="U3080" s="55">
        <v>0</v>
      </c>
      <c r="V3080" s="55">
        <v>-1487822.13</v>
      </c>
      <c r="W3080" s="55">
        <v>0</v>
      </c>
      <c r="X3080" s="55">
        <v>-2612796.34</v>
      </c>
      <c r="Y3080" s="55">
        <v>0</v>
      </c>
      <c r="Z3080" s="61">
        <f t="shared" si="167"/>
        <v>-0.148782213</v>
      </c>
      <c r="AA3080" s="59" t="str">
        <f>HLOOKUP(F3080,'HY Financials'!$4:$4,1,0)</f>
        <v>HOECCF</v>
      </c>
    </row>
    <row r="3081" spans="1:27" ht="12.75" customHeight="1">
      <c r="A3081" s="60">
        <f>IFERROR(VLOOKUP(J3081,'TB mapping'!A:D,4,0),0)</f>
        <v>0</v>
      </c>
      <c r="B3081" s="60">
        <f>IFERROR(VLOOKUP(J3081,'TB mapping'!A:C,3,0),0)</f>
        <v>6.4</v>
      </c>
      <c r="C3081" s="60" t="str">
        <f t="shared" si="165"/>
        <v>HOECCF0</v>
      </c>
      <c r="D3081" s="60" t="str">
        <f t="shared" si="166"/>
        <v>HOECCF6.4</v>
      </c>
      <c r="E3081" s="54" t="s">
        <v>790</v>
      </c>
      <c r="F3081" s="54" t="s">
        <v>1897</v>
      </c>
      <c r="G3081" s="54" t="s">
        <v>1898</v>
      </c>
      <c r="H3081" s="55">
        <v>550000</v>
      </c>
      <c r="I3081" s="54" t="s">
        <v>846</v>
      </c>
      <c r="J3081" s="392">
        <v>555599</v>
      </c>
      <c r="K3081" s="55">
        <v>0</v>
      </c>
      <c r="L3081" s="54" t="s">
        <v>1487</v>
      </c>
      <c r="M3081" s="54" t="s">
        <v>793</v>
      </c>
      <c r="N3081" s="55">
        <v>0</v>
      </c>
      <c r="O3081" s="55">
        <v>908.76</v>
      </c>
      <c r="P3081" s="55">
        <v>0</v>
      </c>
      <c r="Q3081" s="55">
        <v>1316.31</v>
      </c>
      <c r="R3081" s="55">
        <v>0</v>
      </c>
      <c r="S3081" s="55">
        <v>2225.0700000000002</v>
      </c>
      <c r="T3081" s="55">
        <v>0</v>
      </c>
      <c r="U3081" s="55">
        <v>908.76</v>
      </c>
      <c r="V3081" s="55">
        <v>0</v>
      </c>
      <c r="W3081" s="55">
        <v>1316.31</v>
      </c>
      <c r="X3081" s="55">
        <v>0</v>
      </c>
      <c r="Y3081" s="55">
        <v>2225.0700000000002</v>
      </c>
      <c r="Z3081" s="61">
        <f t="shared" si="167"/>
        <v>1.31631E-4</v>
      </c>
      <c r="AA3081" s="59" t="str">
        <f>HLOOKUP(F3081,'HY Financials'!$4:$4,1,0)</f>
        <v>HOECCF</v>
      </c>
    </row>
    <row r="3082" spans="1:27" ht="12.75" customHeight="1">
      <c r="A3082" s="60">
        <f>IFERROR(VLOOKUP(J3082,'TB mapping'!A:D,4,0),0)</f>
        <v>0</v>
      </c>
      <c r="B3082" s="60">
        <f>IFERROR(VLOOKUP(J3082,'TB mapping'!A:C,3,0),0)</f>
        <v>6.4</v>
      </c>
      <c r="C3082" s="60" t="str">
        <f t="shared" si="165"/>
        <v>HOECCF0</v>
      </c>
      <c r="D3082" s="60" t="str">
        <f t="shared" si="166"/>
        <v>HOECCF6.4</v>
      </c>
      <c r="E3082" s="54" t="s">
        <v>790</v>
      </c>
      <c r="F3082" s="54" t="s">
        <v>1897</v>
      </c>
      <c r="G3082" s="54" t="s">
        <v>1898</v>
      </c>
      <c r="H3082" s="55">
        <v>550000</v>
      </c>
      <c r="I3082" s="54" t="s">
        <v>846</v>
      </c>
      <c r="J3082" s="392">
        <v>555600</v>
      </c>
      <c r="K3082" s="55">
        <v>0</v>
      </c>
      <c r="L3082" s="54" t="s">
        <v>1488</v>
      </c>
      <c r="M3082" s="54" t="s">
        <v>793</v>
      </c>
      <c r="N3082" s="55">
        <v>0</v>
      </c>
      <c r="O3082" s="55">
        <v>908.76</v>
      </c>
      <c r="P3082" s="55">
        <v>0</v>
      </c>
      <c r="Q3082" s="55">
        <v>1316.31</v>
      </c>
      <c r="R3082" s="55">
        <v>0</v>
      </c>
      <c r="S3082" s="55">
        <v>2225.0700000000002</v>
      </c>
      <c r="T3082" s="55">
        <v>0</v>
      </c>
      <c r="U3082" s="55">
        <v>908.76</v>
      </c>
      <c r="V3082" s="55">
        <v>0</v>
      </c>
      <c r="W3082" s="55">
        <v>1316.31</v>
      </c>
      <c r="X3082" s="55">
        <v>0</v>
      </c>
      <c r="Y3082" s="55">
        <v>2225.0700000000002</v>
      </c>
      <c r="Z3082" s="61">
        <f t="shared" si="167"/>
        <v>1.31631E-4</v>
      </c>
      <c r="AA3082" s="59" t="str">
        <f>HLOOKUP(F3082,'HY Financials'!$4:$4,1,0)</f>
        <v>HOECCF</v>
      </c>
    </row>
    <row r="3083" spans="1:27" ht="12.75" customHeight="1">
      <c r="A3083" s="60">
        <f>IFERROR(VLOOKUP(J3083,'TB mapping'!A:D,4,0),0)</f>
        <v>0</v>
      </c>
      <c r="B3083" s="60">
        <f>IFERROR(VLOOKUP(J3083,'TB mapping'!A:C,3,0),0)</f>
        <v>6.4</v>
      </c>
      <c r="C3083" s="60" t="str">
        <f t="shared" si="165"/>
        <v>HOECCF0</v>
      </c>
      <c r="D3083" s="60" t="str">
        <f t="shared" si="166"/>
        <v>HOECCF6.4</v>
      </c>
      <c r="E3083" s="54" t="s">
        <v>790</v>
      </c>
      <c r="F3083" s="54" t="s">
        <v>1897</v>
      </c>
      <c r="G3083" s="54" t="s">
        <v>1898</v>
      </c>
      <c r="H3083" s="55">
        <v>550000</v>
      </c>
      <c r="I3083" s="54" t="s">
        <v>846</v>
      </c>
      <c r="J3083" s="392">
        <v>555603</v>
      </c>
      <c r="K3083" s="55">
        <v>0</v>
      </c>
      <c r="L3083" s="54" t="s">
        <v>1489</v>
      </c>
      <c r="M3083" s="54" t="s">
        <v>793</v>
      </c>
      <c r="N3083" s="55">
        <v>-219417.34</v>
      </c>
      <c r="O3083" s="55">
        <v>0</v>
      </c>
      <c r="P3083" s="55">
        <v>-570255.86</v>
      </c>
      <c r="Q3083" s="55">
        <v>0</v>
      </c>
      <c r="R3083" s="55">
        <v>-789673.2</v>
      </c>
      <c r="S3083" s="55">
        <v>0</v>
      </c>
      <c r="T3083" s="55">
        <v>-219417.34</v>
      </c>
      <c r="U3083" s="55">
        <v>0</v>
      </c>
      <c r="V3083" s="55">
        <v>-570255.86</v>
      </c>
      <c r="W3083" s="55">
        <v>0</v>
      </c>
      <c r="X3083" s="55">
        <v>-789673.2</v>
      </c>
      <c r="Y3083" s="55">
        <v>0</v>
      </c>
      <c r="Z3083" s="61">
        <f t="shared" si="167"/>
        <v>-5.7025585999999996E-2</v>
      </c>
      <c r="AA3083" s="59" t="str">
        <f>HLOOKUP(F3083,'HY Financials'!$4:$4,1,0)</f>
        <v>HOECCF</v>
      </c>
    </row>
    <row r="3084" spans="1:27" ht="12.75" customHeight="1">
      <c r="A3084" s="60">
        <f>IFERROR(VLOOKUP(J3084,'TB mapping'!A:D,4,0),0)</f>
        <v>0</v>
      </c>
      <c r="B3084" s="60">
        <f>IFERROR(VLOOKUP(J3084,'TB mapping'!A:C,3,0),0)</f>
        <v>6.4</v>
      </c>
      <c r="C3084" s="60" t="str">
        <f t="shared" si="165"/>
        <v>HOECCF0</v>
      </c>
      <c r="D3084" s="60" t="str">
        <f t="shared" si="166"/>
        <v>HOECCF6.4</v>
      </c>
      <c r="E3084" s="54" t="s">
        <v>790</v>
      </c>
      <c r="F3084" s="54" t="s">
        <v>1897</v>
      </c>
      <c r="G3084" s="54" t="s">
        <v>1898</v>
      </c>
      <c r="H3084" s="55">
        <v>550000</v>
      </c>
      <c r="I3084" s="54" t="s">
        <v>846</v>
      </c>
      <c r="J3084" s="392">
        <v>555604</v>
      </c>
      <c r="K3084" s="55">
        <v>0</v>
      </c>
      <c r="L3084" s="54" t="s">
        <v>1490</v>
      </c>
      <c r="M3084" s="54" t="s">
        <v>793</v>
      </c>
      <c r="N3084" s="55">
        <v>-219417.34</v>
      </c>
      <c r="O3084" s="55">
        <v>0</v>
      </c>
      <c r="P3084" s="55">
        <v>-570255.86</v>
      </c>
      <c r="Q3084" s="55">
        <v>0</v>
      </c>
      <c r="R3084" s="55">
        <v>-789673.2</v>
      </c>
      <c r="S3084" s="55">
        <v>0</v>
      </c>
      <c r="T3084" s="55">
        <v>-219417.34</v>
      </c>
      <c r="U3084" s="55">
        <v>0</v>
      </c>
      <c r="V3084" s="55">
        <v>-570255.86</v>
      </c>
      <c r="W3084" s="55">
        <v>0</v>
      </c>
      <c r="X3084" s="55">
        <v>-789673.2</v>
      </c>
      <c r="Y3084" s="55">
        <v>0</v>
      </c>
      <c r="Z3084" s="61">
        <f t="shared" si="167"/>
        <v>-5.7025585999999996E-2</v>
      </c>
      <c r="AA3084" s="59" t="str">
        <f>HLOOKUP(F3084,'HY Financials'!$4:$4,1,0)</f>
        <v>HOECCF</v>
      </c>
    </row>
    <row r="3085" spans="1:27" ht="12.75" customHeight="1">
      <c r="A3085" s="60">
        <f>IFERROR(VLOOKUP(J3085,'TB mapping'!A:D,4,0),0)</f>
        <v>0</v>
      </c>
      <c r="B3085" s="60">
        <f>IFERROR(VLOOKUP(J3085,'TB mapping'!A:C,3,0),0)</f>
        <v>6.4</v>
      </c>
      <c r="C3085" s="60" t="str">
        <f t="shared" si="165"/>
        <v>HOECCF0</v>
      </c>
      <c r="D3085" s="60" t="str">
        <f t="shared" si="166"/>
        <v>HOECCF6.4</v>
      </c>
      <c r="E3085" s="54" t="s">
        <v>790</v>
      </c>
      <c r="F3085" s="54" t="s">
        <v>1897</v>
      </c>
      <c r="G3085" s="54" t="s">
        <v>1898</v>
      </c>
      <c r="H3085" s="55">
        <v>550000</v>
      </c>
      <c r="I3085" s="54" t="s">
        <v>846</v>
      </c>
      <c r="J3085" s="392">
        <v>556653</v>
      </c>
      <c r="K3085" s="55">
        <v>0</v>
      </c>
      <c r="L3085" s="54" t="s">
        <v>2073</v>
      </c>
      <c r="M3085" s="54" t="s">
        <v>793</v>
      </c>
      <c r="N3085" s="55">
        <v>-56161.43</v>
      </c>
      <c r="O3085" s="55">
        <v>0</v>
      </c>
      <c r="P3085" s="55">
        <v>-57600.7</v>
      </c>
      <c r="Q3085" s="55">
        <v>0</v>
      </c>
      <c r="R3085" s="55">
        <v>-113762.13</v>
      </c>
      <c r="S3085" s="55">
        <v>0</v>
      </c>
      <c r="T3085" s="55">
        <v>-56161.43</v>
      </c>
      <c r="U3085" s="55">
        <v>0</v>
      </c>
      <c r="V3085" s="55">
        <v>-57600.7</v>
      </c>
      <c r="W3085" s="55">
        <v>0</v>
      </c>
      <c r="X3085" s="55">
        <v>-113762.13</v>
      </c>
      <c r="Y3085" s="55">
        <v>0</v>
      </c>
      <c r="Z3085" s="61">
        <f t="shared" si="167"/>
        <v>-5.7600699999999999E-3</v>
      </c>
      <c r="AA3085" s="59" t="str">
        <f>HLOOKUP(F3085,'HY Financials'!$4:$4,1,0)</f>
        <v>HOECCF</v>
      </c>
    </row>
    <row r="3086" spans="1:27" ht="12.75" customHeight="1">
      <c r="A3086" s="60">
        <f>IFERROR(VLOOKUP(J3086,'TB mapping'!A:D,4,0),0)</f>
        <v>6.2</v>
      </c>
      <c r="B3086" s="60">
        <f>IFERROR(VLOOKUP(J3086,'TB mapping'!A:C,3,0),0)</f>
        <v>6.4</v>
      </c>
      <c r="C3086" s="60" t="str">
        <f t="shared" si="165"/>
        <v>HOECCF6.2</v>
      </c>
      <c r="D3086" s="60" t="str">
        <f t="shared" si="166"/>
        <v>HOECCF6.4</v>
      </c>
      <c r="E3086" s="54" t="s">
        <v>790</v>
      </c>
      <c r="F3086" s="54" t="s">
        <v>1897</v>
      </c>
      <c r="G3086" s="54" t="s">
        <v>1898</v>
      </c>
      <c r="H3086" s="55">
        <v>555100</v>
      </c>
      <c r="I3086" s="54" t="s">
        <v>863</v>
      </c>
      <c r="J3086" s="392">
        <v>555100</v>
      </c>
      <c r="K3086" s="55">
        <v>0</v>
      </c>
      <c r="L3086" s="54" t="s">
        <v>864</v>
      </c>
      <c r="M3086" s="54" t="s">
        <v>793</v>
      </c>
      <c r="N3086" s="55">
        <v>-12499750.880000001</v>
      </c>
      <c r="O3086" s="55">
        <v>0</v>
      </c>
      <c r="P3086" s="55">
        <v>-16531321.67</v>
      </c>
      <c r="Q3086" s="55">
        <v>0</v>
      </c>
      <c r="R3086" s="55">
        <v>-29031072.550000001</v>
      </c>
      <c r="S3086" s="55">
        <v>0</v>
      </c>
      <c r="T3086" s="55">
        <v>-12499750.880000001</v>
      </c>
      <c r="U3086" s="55">
        <v>0</v>
      </c>
      <c r="V3086" s="55">
        <v>-16531321.67</v>
      </c>
      <c r="W3086" s="55">
        <v>0</v>
      </c>
      <c r="X3086" s="55">
        <v>-29031072.550000001</v>
      </c>
      <c r="Y3086" s="55">
        <v>0</v>
      </c>
      <c r="Z3086" s="61">
        <f t="shared" si="167"/>
        <v>-1.6531321670000001</v>
      </c>
      <c r="AA3086" s="59" t="str">
        <f>HLOOKUP(F3086,'HY Financials'!$4:$4,1,0)</f>
        <v>HOECCF</v>
      </c>
    </row>
    <row r="3087" spans="1:27" ht="12.75" customHeight="1">
      <c r="A3087" s="60">
        <f>IFERROR(VLOOKUP(J3087,'TB mapping'!A:D,4,0),0)</f>
        <v>6.2</v>
      </c>
      <c r="B3087" s="60">
        <f>IFERROR(VLOOKUP(J3087,'TB mapping'!A:C,3,0),0)</f>
        <v>6.4</v>
      </c>
      <c r="C3087" s="60" t="str">
        <f t="shared" si="165"/>
        <v>HOECCF6.2</v>
      </c>
      <c r="D3087" s="60" t="str">
        <f t="shared" si="166"/>
        <v>HOECCF6.4</v>
      </c>
      <c r="E3087" s="54" t="s">
        <v>790</v>
      </c>
      <c r="F3087" s="54" t="s">
        <v>1897</v>
      </c>
      <c r="G3087" s="54" t="s">
        <v>1898</v>
      </c>
      <c r="H3087" s="55">
        <v>555100</v>
      </c>
      <c r="I3087" s="54" t="s">
        <v>863</v>
      </c>
      <c r="J3087" s="392">
        <v>555329</v>
      </c>
      <c r="K3087" s="55">
        <v>0</v>
      </c>
      <c r="L3087" s="54" t="s">
        <v>1491</v>
      </c>
      <c r="M3087" s="54" t="s">
        <v>793</v>
      </c>
      <c r="N3087" s="55">
        <v>0</v>
      </c>
      <c r="O3087" s="55">
        <v>10097.67</v>
      </c>
      <c r="P3087" s="55">
        <v>0</v>
      </c>
      <c r="Q3087" s="55">
        <v>14625.05</v>
      </c>
      <c r="R3087" s="55">
        <v>0</v>
      </c>
      <c r="S3087" s="55">
        <v>24722.720000000001</v>
      </c>
      <c r="T3087" s="55">
        <v>0</v>
      </c>
      <c r="U3087" s="55">
        <v>10097.67</v>
      </c>
      <c r="V3087" s="55">
        <v>0</v>
      </c>
      <c r="W3087" s="55">
        <v>14625.05</v>
      </c>
      <c r="X3087" s="55">
        <v>0</v>
      </c>
      <c r="Y3087" s="55">
        <v>24722.720000000001</v>
      </c>
      <c r="Z3087" s="61">
        <f t="shared" si="167"/>
        <v>1.462505E-3</v>
      </c>
      <c r="AA3087" s="59" t="str">
        <f>HLOOKUP(F3087,'HY Financials'!$4:$4,1,0)</f>
        <v>HOECCF</v>
      </c>
    </row>
    <row r="3088" spans="1:27" ht="12.75" customHeight="1">
      <c r="A3088" s="60">
        <f>IFERROR(VLOOKUP(J3088,'TB mapping'!A:D,4,0),0)</f>
        <v>6.2</v>
      </c>
      <c r="B3088" s="60">
        <f>IFERROR(VLOOKUP(J3088,'TB mapping'!A:C,3,0),0)</f>
        <v>6.4</v>
      </c>
      <c r="C3088" s="60" t="str">
        <f t="shared" si="165"/>
        <v>HOECCF6.2</v>
      </c>
      <c r="D3088" s="60" t="str">
        <f t="shared" si="166"/>
        <v>HOECCF6.4</v>
      </c>
      <c r="E3088" s="54" t="s">
        <v>790</v>
      </c>
      <c r="F3088" s="54" t="s">
        <v>1897</v>
      </c>
      <c r="G3088" s="54" t="s">
        <v>1898</v>
      </c>
      <c r="H3088" s="55">
        <v>555100</v>
      </c>
      <c r="I3088" s="54" t="s">
        <v>863</v>
      </c>
      <c r="J3088" s="392">
        <v>555526</v>
      </c>
      <c r="K3088" s="55">
        <v>0</v>
      </c>
      <c r="L3088" s="54" t="s">
        <v>1492</v>
      </c>
      <c r="M3088" s="54" t="s">
        <v>793</v>
      </c>
      <c r="N3088" s="55">
        <v>-2438046.2200000002</v>
      </c>
      <c r="O3088" s="55">
        <v>0</v>
      </c>
      <c r="P3088" s="55">
        <v>-6336221.5199999996</v>
      </c>
      <c r="Q3088" s="55">
        <v>0</v>
      </c>
      <c r="R3088" s="55">
        <v>-8774267.7400000002</v>
      </c>
      <c r="S3088" s="55">
        <v>0</v>
      </c>
      <c r="T3088" s="55">
        <v>-2438046.2200000002</v>
      </c>
      <c r="U3088" s="55">
        <v>0</v>
      </c>
      <c r="V3088" s="55">
        <v>-6336221.5199999996</v>
      </c>
      <c r="W3088" s="55">
        <v>0</v>
      </c>
      <c r="X3088" s="55">
        <v>-8774267.7400000002</v>
      </c>
      <c r="Y3088" s="55">
        <v>0</v>
      </c>
      <c r="Z3088" s="61">
        <f t="shared" si="167"/>
        <v>-0.63362215199999994</v>
      </c>
      <c r="AA3088" s="59" t="str">
        <f>HLOOKUP(F3088,'HY Financials'!$4:$4,1,0)</f>
        <v>HOECCF</v>
      </c>
    </row>
    <row r="3089" spans="1:27" ht="12.75" customHeight="1">
      <c r="A3089" s="60">
        <f>IFERROR(VLOOKUP(J3089,'TB mapping'!A:D,4,0),0)</f>
        <v>0</v>
      </c>
      <c r="B3089" s="60">
        <f>IFERROR(VLOOKUP(J3089,'TB mapping'!A:C,3,0),0)</f>
        <v>0</v>
      </c>
      <c r="C3089" s="60" t="str">
        <f t="shared" si="165"/>
        <v>HOEMKF0</v>
      </c>
      <c r="D3089" s="60" t="str">
        <f t="shared" si="166"/>
        <v>HOEMKF0</v>
      </c>
      <c r="E3089" s="54" t="s">
        <v>790</v>
      </c>
      <c r="F3089" s="54" t="s">
        <v>14</v>
      </c>
      <c r="G3089" s="54" t="s">
        <v>1207</v>
      </c>
      <c r="H3089" s="55">
        <v>102000</v>
      </c>
      <c r="I3089" s="54" t="s">
        <v>791</v>
      </c>
      <c r="J3089" s="55">
        <v>102230</v>
      </c>
      <c r="K3089" s="55">
        <v>0</v>
      </c>
      <c r="L3089" s="54" t="s">
        <v>1803</v>
      </c>
      <c r="M3089" s="54" t="s">
        <v>793</v>
      </c>
      <c r="N3089" s="55">
        <v>-1594596.4</v>
      </c>
      <c r="O3089" s="55">
        <v>0</v>
      </c>
      <c r="P3089" s="55">
        <v>0</v>
      </c>
      <c r="Q3089" s="55">
        <v>1594596.4</v>
      </c>
      <c r="R3089" s="55">
        <v>0</v>
      </c>
      <c r="S3089" s="55">
        <v>0</v>
      </c>
      <c r="T3089" s="55">
        <v>-1594596.4</v>
      </c>
      <c r="U3089" s="55">
        <v>0</v>
      </c>
      <c r="V3089" s="55">
        <v>0</v>
      </c>
      <c r="W3089" s="55">
        <v>1594596.4</v>
      </c>
      <c r="X3089" s="55">
        <v>0</v>
      </c>
      <c r="Y3089" s="55">
        <v>0</v>
      </c>
      <c r="Z3089" s="61">
        <f t="shared" si="167"/>
        <v>0.15945963999999999</v>
      </c>
      <c r="AA3089" s="59" t="str">
        <f>HLOOKUP(F3089,'HY Financials'!$4:$4,1,0)</f>
        <v>HOEMKF</v>
      </c>
    </row>
    <row r="3090" spans="1:27" ht="12.75" customHeight="1">
      <c r="A3090" s="60" t="str">
        <f>IFERROR(VLOOKUP(J3090,'TB mapping'!A:D,4,0),0)</f>
        <v>Ignore</v>
      </c>
      <c r="B3090" s="60" t="str">
        <f>IFERROR(VLOOKUP(J3090,'TB mapping'!A:C,3,0),0)</f>
        <v>Ignore</v>
      </c>
      <c r="C3090" s="60" t="str">
        <f t="shared" si="165"/>
        <v>HOEMKFIgnore</v>
      </c>
      <c r="D3090" s="60" t="str">
        <f t="shared" si="166"/>
        <v>HOEMKFIgnore</v>
      </c>
      <c r="E3090" s="54" t="s">
        <v>790</v>
      </c>
      <c r="F3090" s="54" t="s">
        <v>14</v>
      </c>
      <c r="G3090" s="54" t="s">
        <v>1207</v>
      </c>
      <c r="H3090" s="55">
        <v>105000</v>
      </c>
      <c r="I3090" s="54" t="s">
        <v>1165</v>
      </c>
      <c r="J3090" s="55">
        <v>106100</v>
      </c>
      <c r="K3090" s="55">
        <v>0</v>
      </c>
      <c r="L3090" s="54" t="s">
        <v>1166</v>
      </c>
      <c r="M3090" s="54" t="s">
        <v>793</v>
      </c>
      <c r="N3090" s="55">
        <v>-118654570.84999999</v>
      </c>
      <c r="O3090" s="55">
        <v>0</v>
      </c>
      <c r="P3090" s="55">
        <v>0</v>
      </c>
      <c r="Q3090" s="55">
        <v>3273356.95</v>
      </c>
      <c r="R3090" s="55">
        <v>-115381213.90000001</v>
      </c>
      <c r="S3090" s="55">
        <v>0</v>
      </c>
      <c r="T3090" s="55">
        <v>-118654570.84999999</v>
      </c>
      <c r="U3090" s="55">
        <v>0</v>
      </c>
      <c r="V3090" s="55">
        <v>0</v>
      </c>
      <c r="W3090" s="55">
        <v>3273356.95</v>
      </c>
      <c r="X3090" s="55">
        <v>-115381213.90000001</v>
      </c>
      <c r="Y3090" s="55">
        <v>0</v>
      </c>
      <c r="Z3090" s="61">
        <f t="shared" si="167"/>
        <v>0.32733569500000004</v>
      </c>
      <c r="AA3090" s="59" t="str">
        <f>HLOOKUP(F3090,'HY Financials'!$4:$4,1,0)</f>
        <v>HOEMKF</v>
      </c>
    </row>
    <row r="3091" spans="1:27" ht="12.75" customHeight="1">
      <c r="A3091" s="60" t="str">
        <f>IFERROR(VLOOKUP(J3091,'TB mapping'!A:D,4,0),0)</f>
        <v>Ignore</v>
      </c>
      <c r="B3091" s="60" t="str">
        <f>IFERROR(VLOOKUP(J3091,'TB mapping'!A:C,3,0),0)</f>
        <v>Ignore</v>
      </c>
      <c r="C3091" s="60" t="str">
        <f t="shared" si="165"/>
        <v>HOEMKFIgnore</v>
      </c>
      <c r="D3091" s="60" t="str">
        <f t="shared" si="166"/>
        <v>HOEMKFIgnore</v>
      </c>
      <c r="E3091" s="54" t="s">
        <v>790</v>
      </c>
      <c r="F3091" s="54" t="s">
        <v>14</v>
      </c>
      <c r="G3091" s="54" t="s">
        <v>1207</v>
      </c>
      <c r="H3091" s="55">
        <v>110000</v>
      </c>
      <c r="I3091" s="54" t="s">
        <v>795</v>
      </c>
      <c r="J3091" s="55">
        <v>103122</v>
      </c>
      <c r="K3091" s="55">
        <v>0</v>
      </c>
      <c r="L3091" s="54" t="s">
        <v>1343</v>
      </c>
      <c r="M3091" s="54" t="s">
        <v>793</v>
      </c>
      <c r="N3091" s="55">
        <v>-150000</v>
      </c>
      <c r="O3091" s="55">
        <v>0</v>
      </c>
      <c r="P3091" s="55">
        <v>0</v>
      </c>
      <c r="Q3091" s="55">
        <v>150000</v>
      </c>
      <c r="R3091" s="55">
        <v>0</v>
      </c>
      <c r="S3091" s="55">
        <v>0</v>
      </c>
      <c r="T3091" s="55">
        <v>-150000</v>
      </c>
      <c r="U3091" s="55">
        <v>0</v>
      </c>
      <c r="V3091" s="55">
        <v>0</v>
      </c>
      <c r="W3091" s="55">
        <v>150000</v>
      </c>
      <c r="X3091" s="55">
        <v>0</v>
      </c>
      <c r="Y3091" s="55">
        <v>0</v>
      </c>
      <c r="Z3091" s="61">
        <f t="shared" si="167"/>
        <v>1.4999999999999999E-2</v>
      </c>
      <c r="AA3091" s="59" t="str">
        <f>HLOOKUP(F3091,'HY Financials'!$4:$4,1,0)</f>
        <v>HOEMKF</v>
      </c>
    </row>
    <row r="3092" spans="1:27" ht="12.75" customHeight="1">
      <c r="A3092" s="60">
        <f>IFERROR(VLOOKUP(J3092,'TB mapping'!A:D,4,0),0)</f>
        <v>0</v>
      </c>
      <c r="B3092" s="60">
        <f>IFERROR(VLOOKUP(J3092,'TB mapping'!A:C,3,0),0)</f>
        <v>0</v>
      </c>
      <c r="C3092" s="60" t="str">
        <f t="shared" si="165"/>
        <v>HOEMKF0</v>
      </c>
      <c r="D3092" s="60" t="str">
        <f t="shared" si="166"/>
        <v>HOEMKF0</v>
      </c>
      <c r="E3092" s="54" t="s">
        <v>790</v>
      </c>
      <c r="F3092" s="54" t="s">
        <v>14</v>
      </c>
      <c r="G3092" s="54" t="s">
        <v>1207</v>
      </c>
      <c r="H3092" s="55">
        <v>110000</v>
      </c>
      <c r="I3092" s="54" t="s">
        <v>795</v>
      </c>
      <c r="J3092" s="55">
        <v>110114</v>
      </c>
      <c r="K3092" s="55">
        <v>0</v>
      </c>
      <c r="L3092" s="54" t="s">
        <v>2304</v>
      </c>
      <c r="M3092" s="54" t="s">
        <v>793</v>
      </c>
      <c r="N3092" s="55">
        <v>0</v>
      </c>
      <c r="O3092" s="55">
        <v>0</v>
      </c>
      <c r="P3092" s="55">
        <v>-100000</v>
      </c>
      <c r="Q3092" s="55">
        <v>0</v>
      </c>
      <c r="R3092" s="55">
        <v>-100000</v>
      </c>
      <c r="S3092" s="55">
        <v>0</v>
      </c>
      <c r="T3092" s="55">
        <v>0</v>
      </c>
      <c r="U3092" s="55">
        <v>0</v>
      </c>
      <c r="V3092" s="55">
        <v>-100000</v>
      </c>
      <c r="W3092" s="55">
        <v>0</v>
      </c>
      <c r="X3092" s="55">
        <v>-100000</v>
      </c>
      <c r="Y3092" s="55">
        <v>0</v>
      </c>
      <c r="Z3092" s="61">
        <f t="shared" si="167"/>
        <v>-0.01</v>
      </c>
      <c r="AA3092" s="59" t="str">
        <f>HLOOKUP(F3092,'HY Financials'!$4:$4,1,0)</f>
        <v>HOEMKF</v>
      </c>
    </row>
    <row r="3093" spans="1:27" ht="12.75" customHeight="1">
      <c r="A3093" s="60" t="str">
        <f>IFERROR(VLOOKUP(J3093,'TB mapping'!A:D,4,0),0)</f>
        <v>Ignore</v>
      </c>
      <c r="B3093" s="60" t="str">
        <f>IFERROR(VLOOKUP(J3093,'TB mapping'!A:C,3,0),0)</f>
        <v>Ignore</v>
      </c>
      <c r="C3093" s="60" t="str">
        <f t="shared" si="165"/>
        <v>HOEMKFIgnore</v>
      </c>
      <c r="D3093" s="60" t="str">
        <f t="shared" si="166"/>
        <v>HOEMKFIgnore</v>
      </c>
      <c r="E3093" s="54" t="s">
        <v>790</v>
      </c>
      <c r="F3093" s="54" t="s">
        <v>14</v>
      </c>
      <c r="G3093" s="54" t="s">
        <v>1207</v>
      </c>
      <c r="H3093" s="55">
        <v>110000</v>
      </c>
      <c r="I3093" s="54" t="s">
        <v>795</v>
      </c>
      <c r="J3093" s="55">
        <v>110119</v>
      </c>
      <c r="K3093" s="55">
        <v>0</v>
      </c>
      <c r="L3093" s="54" t="s">
        <v>796</v>
      </c>
      <c r="M3093" s="54" t="s">
        <v>793</v>
      </c>
      <c r="N3093" s="55">
        <v>-17187</v>
      </c>
      <c r="O3093" s="55">
        <v>0</v>
      </c>
      <c r="P3093" s="55">
        <v>0</v>
      </c>
      <c r="Q3093" s="55">
        <v>17187</v>
      </c>
      <c r="R3093" s="55">
        <v>0</v>
      </c>
      <c r="S3093" s="55">
        <v>0</v>
      </c>
      <c r="T3093" s="55">
        <v>-17187</v>
      </c>
      <c r="U3093" s="55">
        <v>0</v>
      </c>
      <c r="V3093" s="55">
        <v>0</v>
      </c>
      <c r="W3093" s="55">
        <v>17187</v>
      </c>
      <c r="X3093" s="55">
        <v>0</v>
      </c>
      <c r="Y3093" s="55">
        <v>0</v>
      </c>
      <c r="Z3093" s="61">
        <f t="shared" si="167"/>
        <v>1.7187000000000001E-3</v>
      </c>
      <c r="AA3093" s="59" t="str">
        <f>HLOOKUP(F3093,'HY Financials'!$4:$4,1,0)</f>
        <v>HOEMKF</v>
      </c>
    </row>
    <row r="3094" spans="1:27" ht="12.75" customHeight="1">
      <c r="A3094" s="60" t="str">
        <f>IFERROR(VLOOKUP(J3094,'TB mapping'!A:D,4,0),0)</f>
        <v>Ignore</v>
      </c>
      <c r="B3094" s="60" t="str">
        <f>IFERROR(VLOOKUP(J3094,'TB mapping'!A:C,3,0),0)</f>
        <v>Ignore</v>
      </c>
      <c r="C3094" s="60" t="str">
        <f t="shared" si="165"/>
        <v>HOEMKFIgnore</v>
      </c>
      <c r="D3094" s="60" t="str">
        <f t="shared" si="166"/>
        <v>HOEMKFIgnore</v>
      </c>
      <c r="E3094" s="54" t="s">
        <v>790</v>
      </c>
      <c r="F3094" s="54" t="s">
        <v>14</v>
      </c>
      <c r="G3094" s="54" t="s">
        <v>1207</v>
      </c>
      <c r="H3094" s="55">
        <v>110000</v>
      </c>
      <c r="I3094" s="54" t="s">
        <v>795</v>
      </c>
      <c r="J3094" s="55">
        <v>110247</v>
      </c>
      <c r="K3094" s="55">
        <v>0</v>
      </c>
      <c r="L3094" s="54" t="s">
        <v>1344</v>
      </c>
      <c r="M3094" s="54" t="s">
        <v>793</v>
      </c>
      <c r="N3094" s="55">
        <v>-1624956.59</v>
      </c>
      <c r="O3094" s="55">
        <v>0</v>
      </c>
      <c r="P3094" s="55">
        <v>0</v>
      </c>
      <c r="Q3094" s="55">
        <v>383649.22</v>
      </c>
      <c r="R3094" s="55">
        <v>-1241307.3700000001</v>
      </c>
      <c r="S3094" s="55">
        <v>0</v>
      </c>
      <c r="T3094" s="55">
        <v>-1624956.59</v>
      </c>
      <c r="U3094" s="55">
        <v>0</v>
      </c>
      <c r="V3094" s="55">
        <v>0</v>
      </c>
      <c r="W3094" s="55">
        <v>383649.22</v>
      </c>
      <c r="X3094" s="55">
        <v>-1241307.3700000001</v>
      </c>
      <c r="Y3094" s="55">
        <v>0</v>
      </c>
      <c r="Z3094" s="61">
        <f t="shared" si="167"/>
        <v>3.8364921999999996E-2</v>
      </c>
      <c r="AA3094" s="59" t="str">
        <f>HLOOKUP(F3094,'HY Financials'!$4:$4,1,0)</f>
        <v>HOEMKF</v>
      </c>
    </row>
    <row r="3095" spans="1:27" ht="12.75" customHeight="1">
      <c r="A3095" s="60" t="str">
        <f>IFERROR(VLOOKUP(J3095,'TB mapping'!A:D,4,0),0)</f>
        <v>Ignore</v>
      </c>
      <c r="B3095" s="60" t="str">
        <f>IFERROR(VLOOKUP(J3095,'TB mapping'!A:C,3,0),0)</f>
        <v>Ignore</v>
      </c>
      <c r="C3095" s="60" t="str">
        <f t="shared" si="165"/>
        <v>HOEMKFIgnore</v>
      </c>
      <c r="D3095" s="60" t="str">
        <f t="shared" si="166"/>
        <v>HOEMKFIgnore</v>
      </c>
      <c r="E3095" s="54" t="s">
        <v>790</v>
      </c>
      <c r="F3095" s="54" t="s">
        <v>14</v>
      </c>
      <c r="G3095" s="54" t="s">
        <v>1207</v>
      </c>
      <c r="H3095" s="55">
        <v>132000</v>
      </c>
      <c r="I3095" s="54" t="s">
        <v>797</v>
      </c>
      <c r="J3095" s="55">
        <v>132121</v>
      </c>
      <c r="K3095" s="55">
        <v>0</v>
      </c>
      <c r="L3095" s="54" t="s">
        <v>990</v>
      </c>
      <c r="M3095" s="54" t="s">
        <v>793</v>
      </c>
      <c r="N3095" s="55">
        <v>0</v>
      </c>
      <c r="O3095" s="55">
        <v>2243.9</v>
      </c>
      <c r="P3095" s="55">
        <v>0</v>
      </c>
      <c r="Q3095" s="55">
        <v>3756.1</v>
      </c>
      <c r="R3095" s="55">
        <v>0</v>
      </c>
      <c r="S3095" s="55">
        <v>6000</v>
      </c>
      <c r="T3095" s="55">
        <v>0</v>
      </c>
      <c r="U3095" s="55">
        <v>2243.9</v>
      </c>
      <c r="V3095" s="55">
        <v>0</v>
      </c>
      <c r="W3095" s="55">
        <v>3756.1</v>
      </c>
      <c r="X3095" s="55">
        <v>0</v>
      </c>
      <c r="Y3095" s="55">
        <v>6000</v>
      </c>
      <c r="Z3095" s="61">
        <f t="shared" si="167"/>
        <v>3.7561000000000002E-4</v>
      </c>
      <c r="AA3095" s="59" t="str">
        <f>HLOOKUP(F3095,'HY Financials'!$4:$4,1,0)</f>
        <v>HOEMKF</v>
      </c>
    </row>
    <row r="3096" spans="1:27" ht="12.75" customHeight="1">
      <c r="A3096" s="60" t="str">
        <f>IFERROR(VLOOKUP(J3096,'TB mapping'!A:D,4,0),0)</f>
        <v>Ignore</v>
      </c>
      <c r="B3096" s="60" t="str">
        <f>IFERROR(VLOOKUP(J3096,'TB mapping'!A:C,3,0),0)</f>
        <v>Ignore</v>
      </c>
      <c r="C3096" s="60" t="str">
        <f t="shared" si="165"/>
        <v>HOEMKFIgnore</v>
      </c>
      <c r="D3096" s="60" t="str">
        <f t="shared" si="166"/>
        <v>HOEMKFIgnore</v>
      </c>
      <c r="E3096" s="54" t="s">
        <v>790</v>
      </c>
      <c r="F3096" s="54" t="s">
        <v>14</v>
      </c>
      <c r="G3096" s="54" t="s">
        <v>1207</v>
      </c>
      <c r="H3096" s="55">
        <v>132000</v>
      </c>
      <c r="I3096" s="54" t="s">
        <v>797</v>
      </c>
      <c r="J3096" s="55">
        <v>132124</v>
      </c>
      <c r="K3096" s="55">
        <v>0</v>
      </c>
      <c r="L3096" s="54" t="s">
        <v>884</v>
      </c>
      <c r="M3096" s="54" t="s">
        <v>793</v>
      </c>
      <c r="N3096" s="55">
        <v>0</v>
      </c>
      <c r="O3096" s="55">
        <v>18900.59</v>
      </c>
      <c r="P3096" s="55">
        <v>-18900.88</v>
      </c>
      <c r="Q3096" s="55">
        <v>0</v>
      </c>
      <c r="R3096" s="55">
        <v>-0.28999999999999998</v>
      </c>
      <c r="S3096" s="55">
        <v>0</v>
      </c>
      <c r="T3096" s="55">
        <v>0</v>
      </c>
      <c r="U3096" s="55">
        <v>18900.59</v>
      </c>
      <c r="V3096" s="55">
        <v>-18900.88</v>
      </c>
      <c r="W3096" s="55">
        <v>0</v>
      </c>
      <c r="X3096" s="55">
        <v>-0.28999999999999998</v>
      </c>
      <c r="Y3096" s="55">
        <v>0</v>
      </c>
      <c r="Z3096" s="61">
        <f t="shared" si="167"/>
        <v>-1.8900880000000001E-3</v>
      </c>
      <c r="AA3096" s="59" t="str">
        <f>HLOOKUP(F3096,'HY Financials'!$4:$4,1,0)</f>
        <v>HOEMKF</v>
      </c>
    </row>
    <row r="3097" spans="1:27" ht="12.75" customHeight="1">
      <c r="A3097" s="60" t="str">
        <f>IFERROR(VLOOKUP(J3097,'TB mapping'!A:D,4,0),0)</f>
        <v>Ignore</v>
      </c>
      <c r="B3097" s="60" t="str">
        <f>IFERROR(VLOOKUP(J3097,'TB mapping'!A:C,3,0),0)</f>
        <v>Ignore</v>
      </c>
      <c r="C3097" s="60" t="str">
        <f t="shared" si="165"/>
        <v>HOEMKFIgnore</v>
      </c>
      <c r="D3097" s="60" t="str">
        <f t="shared" si="166"/>
        <v>HOEMKFIgnore</v>
      </c>
      <c r="E3097" s="54" t="s">
        <v>790</v>
      </c>
      <c r="F3097" s="54" t="s">
        <v>14</v>
      </c>
      <c r="G3097" s="54" t="s">
        <v>1207</v>
      </c>
      <c r="H3097" s="55">
        <v>132000</v>
      </c>
      <c r="I3097" s="54" t="s">
        <v>797</v>
      </c>
      <c r="J3097" s="55">
        <v>132153</v>
      </c>
      <c r="K3097" s="55">
        <v>0</v>
      </c>
      <c r="L3097" s="54" t="s">
        <v>1411</v>
      </c>
      <c r="M3097" s="54" t="s">
        <v>1167</v>
      </c>
      <c r="N3097" s="55">
        <v>-68000</v>
      </c>
      <c r="O3097" s="55">
        <v>0</v>
      </c>
      <c r="P3097" s="55">
        <v>0</v>
      </c>
      <c r="Q3097" s="55">
        <v>68000</v>
      </c>
      <c r="R3097" s="55">
        <v>0</v>
      </c>
      <c r="S3097" s="55">
        <v>0</v>
      </c>
      <c r="T3097" s="55">
        <v>-5049346.8</v>
      </c>
      <c r="U3097" s="55">
        <v>0</v>
      </c>
      <c r="V3097" s="55">
        <v>0</v>
      </c>
      <c r="W3097" s="55">
        <v>5049346.8</v>
      </c>
      <c r="X3097" s="55">
        <v>0</v>
      </c>
      <c r="Y3097" s="55">
        <v>0</v>
      </c>
      <c r="Z3097" s="61">
        <f t="shared" si="167"/>
        <v>0.50493467999999997</v>
      </c>
      <c r="AA3097" s="59" t="str">
        <f>HLOOKUP(F3097,'HY Financials'!$4:$4,1,0)</f>
        <v>HOEMKF</v>
      </c>
    </row>
    <row r="3098" spans="1:27" ht="12.75" customHeight="1">
      <c r="A3098" s="60" t="str">
        <f>IFERROR(VLOOKUP(J3098,'TB mapping'!A:D,4,0),0)</f>
        <v>Ignore</v>
      </c>
      <c r="B3098" s="60" t="str">
        <f>IFERROR(VLOOKUP(J3098,'TB mapping'!A:C,3,0),0)</f>
        <v>Ignore</v>
      </c>
      <c r="C3098" s="60" t="str">
        <f t="shared" si="165"/>
        <v>HOEMKFIgnore</v>
      </c>
      <c r="D3098" s="60" t="str">
        <f t="shared" si="166"/>
        <v>HOEMKFIgnore</v>
      </c>
      <c r="E3098" s="54" t="s">
        <v>790</v>
      </c>
      <c r="F3098" s="54" t="s">
        <v>14</v>
      </c>
      <c r="G3098" s="54" t="s">
        <v>1207</v>
      </c>
      <c r="H3098" s="55">
        <v>140000</v>
      </c>
      <c r="I3098" s="54" t="s">
        <v>799</v>
      </c>
      <c r="J3098" s="55">
        <v>140314</v>
      </c>
      <c r="K3098" s="55">
        <v>0</v>
      </c>
      <c r="L3098" s="54" t="s">
        <v>878</v>
      </c>
      <c r="M3098" s="54" t="s">
        <v>793</v>
      </c>
      <c r="N3098" s="55">
        <v>-7410086.2800000003</v>
      </c>
      <c r="O3098" s="55">
        <v>0</v>
      </c>
      <c r="P3098" s="55">
        <v>0</v>
      </c>
      <c r="Q3098" s="55">
        <v>5102598.71</v>
      </c>
      <c r="R3098" s="55">
        <v>-2307487.5699999998</v>
      </c>
      <c r="S3098" s="55">
        <v>0</v>
      </c>
      <c r="T3098" s="55">
        <v>-7410086.2800000003</v>
      </c>
      <c r="U3098" s="55">
        <v>0</v>
      </c>
      <c r="V3098" s="55">
        <v>0</v>
      </c>
      <c r="W3098" s="55">
        <v>5102598.71</v>
      </c>
      <c r="X3098" s="55">
        <v>-2307487.5699999998</v>
      </c>
      <c r="Y3098" s="55">
        <v>0</v>
      </c>
      <c r="Z3098" s="61">
        <f t="shared" si="167"/>
        <v>0.51025987100000003</v>
      </c>
      <c r="AA3098" s="59" t="str">
        <f>HLOOKUP(F3098,'HY Financials'!$4:$4,1,0)</f>
        <v>HOEMKF</v>
      </c>
    </row>
    <row r="3099" spans="1:27" ht="12.75" customHeight="1">
      <c r="A3099" s="60" t="str">
        <f>IFERROR(VLOOKUP(J3099,'TB mapping'!A:D,4,0),0)</f>
        <v>Ignore</v>
      </c>
      <c r="B3099" s="60" t="str">
        <f>IFERROR(VLOOKUP(J3099,'TB mapping'!A:C,3,0),0)</f>
        <v>Ignore</v>
      </c>
      <c r="C3099" s="60" t="str">
        <f t="shared" si="165"/>
        <v>HOEMKFIgnore</v>
      </c>
      <c r="D3099" s="60" t="str">
        <f t="shared" si="166"/>
        <v>HOEMKFIgnore</v>
      </c>
      <c r="E3099" s="54" t="s">
        <v>790</v>
      </c>
      <c r="F3099" s="54" t="s">
        <v>14</v>
      </c>
      <c r="G3099" s="54" t="s">
        <v>1207</v>
      </c>
      <c r="H3099" s="55">
        <v>140000</v>
      </c>
      <c r="I3099" s="54" t="s">
        <v>799</v>
      </c>
      <c r="J3099" s="55">
        <v>140500</v>
      </c>
      <c r="K3099" s="55">
        <v>0</v>
      </c>
      <c r="L3099" s="54" t="s">
        <v>800</v>
      </c>
      <c r="M3099" s="54" t="s">
        <v>793</v>
      </c>
      <c r="N3099" s="55">
        <v>-2653.81</v>
      </c>
      <c r="O3099" s="55">
        <v>0</v>
      </c>
      <c r="P3099" s="55">
        <v>0</v>
      </c>
      <c r="Q3099" s="55">
        <v>0.04</v>
      </c>
      <c r="R3099" s="55">
        <v>-2653.77</v>
      </c>
      <c r="S3099" s="55">
        <v>0</v>
      </c>
      <c r="T3099" s="55">
        <v>-2653.81</v>
      </c>
      <c r="U3099" s="55">
        <v>0</v>
      </c>
      <c r="V3099" s="55">
        <v>0</v>
      </c>
      <c r="W3099" s="55">
        <v>0.04</v>
      </c>
      <c r="X3099" s="55">
        <v>-2653.77</v>
      </c>
      <c r="Y3099" s="55">
        <v>0</v>
      </c>
      <c r="Z3099" s="61">
        <f t="shared" si="167"/>
        <v>4.0000000000000002E-9</v>
      </c>
      <c r="AA3099" s="59" t="str">
        <f>HLOOKUP(F3099,'HY Financials'!$4:$4,1,0)</f>
        <v>HOEMKF</v>
      </c>
    </row>
    <row r="3100" spans="1:27" ht="12.75" customHeight="1">
      <c r="A3100" s="60" t="str">
        <f>IFERROR(VLOOKUP(J3100,'TB mapping'!A:D,4,0),0)</f>
        <v>Ignore</v>
      </c>
      <c r="B3100" s="60" t="str">
        <f>IFERROR(VLOOKUP(J3100,'TB mapping'!A:C,3,0),0)</f>
        <v>Ignore</v>
      </c>
      <c r="C3100" s="60" t="str">
        <f t="shared" si="165"/>
        <v>HOEMKFIgnore</v>
      </c>
      <c r="D3100" s="60" t="str">
        <f t="shared" si="166"/>
        <v>HOEMKFIgnore</v>
      </c>
      <c r="E3100" s="54" t="s">
        <v>790</v>
      </c>
      <c r="F3100" s="54" t="s">
        <v>14</v>
      </c>
      <c r="G3100" s="54" t="s">
        <v>1207</v>
      </c>
      <c r="H3100" s="55">
        <v>140000</v>
      </c>
      <c r="I3100" s="54" t="s">
        <v>799</v>
      </c>
      <c r="J3100" s="55">
        <v>140504</v>
      </c>
      <c r="K3100" s="55">
        <v>0</v>
      </c>
      <c r="L3100" s="54" t="s">
        <v>801</v>
      </c>
      <c r="M3100" s="54" t="s">
        <v>793</v>
      </c>
      <c r="N3100" s="55">
        <v>-1007.36</v>
      </c>
      <c r="O3100" s="55">
        <v>0</v>
      </c>
      <c r="P3100" s="55">
        <v>0</v>
      </c>
      <c r="Q3100" s="55">
        <v>64.930000000000007</v>
      </c>
      <c r="R3100" s="55">
        <v>-942.43</v>
      </c>
      <c r="S3100" s="55">
        <v>0</v>
      </c>
      <c r="T3100" s="55">
        <v>-1007.36</v>
      </c>
      <c r="U3100" s="55">
        <v>0</v>
      </c>
      <c r="V3100" s="55">
        <v>0</v>
      </c>
      <c r="W3100" s="55">
        <v>64.930000000000007</v>
      </c>
      <c r="X3100" s="55">
        <v>-942.43</v>
      </c>
      <c r="Y3100" s="55">
        <v>0</v>
      </c>
      <c r="Z3100" s="61">
        <f t="shared" si="167"/>
        <v>6.4930000000000003E-6</v>
      </c>
      <c r="AA3100" s="59" t="str">
        <f>HLOOKUP(F3100,'HY Financials'!$4:$4,1,0)</f>
        <v>HOEMKF</v>
      </c>
    </row>
    <row r="3101" spans="1:27" ht="12.75" customHeight="1">
      <c r="A3101" s="60" t="str">
        <f>IFERROR(VLOOKUP(J3101,'TB mapping'!A:D,4,0),0)</f>
        <v>Ignore</v>
      </c>
      <c r="B3101" s="60" t="str">
        <f>IFERROR(VLOOKUP(J3101,'TB mapping'!A:C,3,0),0)</f>
        <v>Ignore</v>
      </c>
      <c r="C3101" s="60" t="str">
        <f t="shared" si="165"/>
        <v>HOEMKFIgnore</v>
      </c>
      <c r="D3101" s="60" t="str">
        <f t="shared" si="166"/>
        <v>HOEMKFIgnore</v>
      </c>
      <c r="E3101" s="54" t="s">
        <v>790</v>
      </c>
      <c r="F3101" s="54" t="s">
        <v>14</v>
      </c>
      <c r="G3101" s="54" t="s">
        <v>1207</v>
      </c>
      <c r="H3101" s="55">
        <v>140000</v>
      </c>
      <c r="I3101" s="54" t="s">
        <v>799</v>
      </c>
      <c r="J3101" s="55">
        <v>140505</v>
      </c>
      <c r="K3101" s="55">
        <v>0</v>
      </c>
      <c r="L3101" s="54" t="s">
        <v>802</v>
      </c>
      <c r="M3101" s="54" t="s">
        <v>793</v>
      </c>
      <c r="N3101" s="55">
        <v>-119.18</v>
      </c>
      <c r="O3101" s="55">
        <v>0</v>
      </c>
      <c r="P3101" s="55">
        <v>0</v>
      </c>
      <c r="Q3101" s="55">
        <v>0.04</v>
      </c>
      <c r="R3101" s="55">
        <v>-119.14</v>
      </c>
      <c r="S3101" s="55">
        <v>0</v>
      </c>
      <c r="T3101" s="55">
        <v>-119.18</v>
      </c>
      <c r="U3101" s="55">
        <v>0</v>
      </c>
      <c r="V3101" s="55">
        <v>0</v>
      </c>
      <c r="W3101" s="55">
        <v>0.04</v>
      </c>
      <c r="X3101" s="55">
        <v>-119.14</v>
      </c>
      <c r="Y3101" s="55">
        <v>0</v>
      </c>
      <c r="Z3101" s="61">
        <f t="shared" si="167"/>
        <v>4.0000000000000002E-9</v>
      </c>
      <c r="AA3101" s="59" t="str">
        <f>HLOOKUP(F3101,'HY Financials'!$4:$4,1,0)</f>
        <v>HOEMKF</v>
      </c>
    </row>
    <row r="3102" spans="1:27" ht="12.75" customHeight="1">
      <c r="A3102" s="60" t="str">
        <f>IFERROR(VLOOKUP(J3102,'TB mapping'!A:D,4,0),0)</f>
        <v>Ignore</v>
      </c>
      <c r="B3102" s="60" t="str">
        <f>IFERROR(VLOOKUP(J3102,'TB mapping'!A:C,3,0),0)</f>
        <v>Ignore</v>
      </c>
      <c r="C3102" s="60" t="str">
        <f t="shared" si="165"/>
        <v>HOEMKFIgnore</v>
      </c>
      <c r="D3102" s="60" t="str">
        <f t="shared" si="166"/>
        <v>HOEMKFIgnore</v>
      </c>
      <c r="E3102" s="54" t="s">
        <v>790</v>
      </c>
      <c r="F3102" s="54" t="s">
        <v>14</v>
      </c>
      <c r="G3102" s="54" t="s">
        <v>1207</v>
      </c>
      <c r="H3102" s="55">
        <v>140000</v>
      </c>
      <c r="I3102" s="54" t="s">
        <v>799</v>
      </c>
      <c r="J3102" s="55">
        <v>141675</v>
      </c>
      <c r="K3102" s="55">
        <v>0</v>
      </c>
      <c r="L3102" s="54" t="s">
        <v>803</v>
      </c>
      <c r="M3102" s="54" t="s">
        <v>793</v>
      </c>
      <c r="N3102" s="55">
        <v>-6134.09</v>
      </c>
      <c r="O3102" s="55">
        <v>0</v>
      </c>
      <c r="P3102" s="55">
        <v>-4659.26</v>
      </c>
      <c r="Q3102" s="55">
        <v>0</v>
      </c>
      <c r="R3102" s="55">
        <v>-10793.35</v>
      </c>
      <c r="S3102" s="55">
        <v>0</v>
      </c>
      <c r="T3102" s="55">
        <v>-6134.09</v>
      </c>
      <c r="U3102" s="55">
        <v>0</v>
      </c>
      <c r="V3102" s="55">
        <v>-4659.26</v>
      </c>
      <c r="W3102" s="55">
        <v>0</v>
      </c>
      <c r="X3102" s="55">
        <v>-10793.35</v>
      </c>
      <c r="Y3102" s="55">
        <v>0</v>
      </c>
      <c r="Z3102" s="61">
        <f t="shared" si="167"/>
        <v>-4.6592600000000002E-4</v>
      </c>
      <c r="AA3102" s="59" t="str">
        <f>HLOOKUP(F3102,'HY Financials'!$4:$4,1,0)</f>
        <v>HOEMKF</v>
      </c>
    </row>
    <row r="3103" spans="1:27" ht="12.75" customHeight="1">
      <c r="A3103" s="60">
        <f>IFERROR(VLOOKUP(J3103,'TB mapping'!A:D,4,0),0)</f>
        <v>0</v>
      </c>
      <c r="B3103" s="60">
        <f>IFERROR(VLOOKUP(J3103,'TB mapping'!A:C,3,0),0)</f>
        <v>0</v>
      </c>
      <c r="C3103" s="60" t="str">
        <f t="shared" si="165"/>
        <v>HOEMKF0</v>
      </c>
      <c r="D3103" s="60" t="str">
        <f t="shared" si="166"/>
        <v>HOEMKF0</v>
      </c>
      <c r="E3103" s="54" t="s">
        <v>790</v>
      </c>
      <c r="F3103" s="54" t="s">
        <v>14</v>
      </c>
      <c r="G3103" s="54" t="s">
        <v>1207</v>
      </c>
      <c r="H3103" s="55">
        <v>152000</v>
      </c>
      <c r="I3103" s="54" t="s">
        <v>804</v>
      </c>
      <c r="J3103" s="55">
        <v>152230</v>
      </c>
      <c r="K3103" s="55">
        <v>0</v>
      </c>
      <c r="L3103" s="54" t="s">
        <v>1804</v>
      </c>
      <c r="M3103" s="54" t="s">
        <v>793</v>
      </c>
      <c r="N3103" s="55">
        <v>-151.6</v>
      </c>
      <c r="O3103" s="55">
        <v>0</v>
      </c>
      <c r="P3103" s="55">
        <v>0</v>
      </c>
      <c r="Q3103" s="55">
        <v>151.6</v>
      </c>
      <c r="R3103" s="55">
        <v>0</v>
      </c>
      <c r="S3103" s="55">
        <v>0</v>
      </c>
      <c r="T3103" s="55">
        <v>-151.6</v>
      </c>
      <c r="U3103" s="55">
        <v>0</v>
      </c>
      <c r="V3103" s="55">
        <v>0</v>
      </c>
      <c r="W3103" s="55">
        <v>151.6</v>
      </c>
      <c r="X3103" s="55">
        <v>0</v>
      </c>
      <c r="Y3103" s="55">
        <v>0</v>
      </c>
      <c r="Z3103" s="61">
        <f t="shared" si="167"/>
        <v>1.5159999999999999E-5</v>
      </c>
      <c r="AA3103" s="59" t="str">
        <f>HLOOKUP(F3103,'HY Financials'!$4:$4,1,0)</f>
        <v>HOEMKF</v>
      </c>
    </row>
    <row r="3104" spans="1:27" ht="12.75" customHeight="1">
      <c r="A3104" s="60" t="str">
        <f>IFERROR(VLOOKUP(J3104,'TB mapping'!A:D,4,0),0)</f>
        <v>Ignore</v>
      </c>
      <c r="B3104" s="60" t="str">
        <f>IFERROR(VLOOKUP(J3104,'TB mapping'!A:C,3,0),0)</f>
        <v>Ignore</v>
      </c>
      <c r="C3104" s="60" t="str">
        <f t="shared" si="165"/>
        <v>HOEMKFIgnore</v>
      </c>
      <c r="D3104" s="60" t="str">
        <f t="shared" si="166"/>
        <v>HOEMKFIgnore</v>
      </c>
      <c r="E3104" s="54" t="s">
        <v>790</v>
      </c>
      <c r="F3104" s="54" t="s">
        <v>14</v>
      </c>
      <c r="G3104" s="54" t="s">
        <v>1207</v>
      </c>
      <c r="H3104" s="55">
        <v>152000</v>
      </c>
      <c r="I3104" s="54" t="s">
        <v>804</v>
      </c>
      <c r="J3104" s="55">
        <v>152247</v>
      </c>
      <c r="K3104" s="55">
        <v>0</v>
      </c>
      <c r="L3104" s="54" t="s">
        <v>1345</v>
      </c>
      <c r="M3104" s="54" t="s">
        <v>793</v>
      </c>
      <c r="N3104" s="55">
        <v>-143.41</v>
      </c>
      <c r="O3104" s="55">
        <v>0</v>
      </c>
      <c r="P3104" s="55">
        <v>0</v>
      </c>
      <c r="Q3104" s="55">
        <v>20.25</v>
      </c>
      <c r="R3104" s="55">
        <v>-123.16</v>
      </c>
      <c r="S3104" s="55">
        <v>0</v>
      </c>
      <c r="T3104" s="55">
        <v>-143.41</v>
      </c>
      <c r="U3104" s="55">
        <v>0</v>
      </c>
      <c r="V3104" s="55">
        <v>0</v>
      </c>
      <c r="W3104" s="55">
        <v>20.25</v>
      </c>
      <c r="X3104" s="55">
        <v>-123.16</v>
      </c>
      <c r="Y3104" s="55">
        <v>0</v>
      </c>
      <c r="Z3104" s="61">
        <f t="shared" si="167"/>
        <v>2.0250000000000001E-6</v>
      </c>
      <c r="AA3104" s="59" t="str">
        <f>HLOOKUP(F3104,'HY Financials'!$4:$4,1,0)</f>
        <v>HOEMKF</v>
      </c>
    </row>
    <row r="3105" spans="1:27" ht="12.75" customHeight="1">
      <c r="A3105" s="60" t="str">
        <f>IFERROR(VLOOKUP(J3105,'TB mapping'!A:D,4,0),0)</f>
        <v>Ignore</v>
      </c>
      <c r="B3105" s="60" t="str">
        <f>IFERROR(VLOOKUP(J3105,'TB mapping'!A:C,3,0),0)</f>
        <v>Ignore</v>
      </c>
      <c r="C3105" s="60" t="str">
        <f t="shared" si="165"/>
        <v>HOEMKFIgnore</v>
      </c>
      <c r="D3105" s="60" t="str">
        <f t="shared" si="166"/>
        <v>HOEMKFIgnore</v>
      </c>
      <c r="E3105" s="54" t="s">
        <v>790</v>
      </c>
      <c r="F3105" s="54" t="s">
        <v>14</v>
      </c>
      <c r="G3105" s="54" t="s">
        <v>1207</v>
      </c>
      <c r="H3105" s="55">
        <v>160000</v>
      </c>
      <c r="I3105" s="54" t="s">
        <v>807</v>
      </c>
      <c r="J3105" s="55">
        <v>166100</v>
      </c>
      <c r="K3105" s="55">
        <v>0</v>
      </c>
      <c r="L3105" s="54" t="s">
        <v>1168</v>
      </c>
      <c r="M3105" s="54" t="s">
        <v>793</v>
      </c>
      <c r="N3105" s="55">
        <v>-44046571.060000002</v>
      </c>
      <c r="O3105" s="55">
        <v>0</v>
      </c>
      <c r="P3105" s="55">
        <v>0</v>
      </c>
      <c r="Q3105" s="55">
        <v>8875803.1400000006</v>
      </c>
      <c r="R3105" s="55">
        <v>-35170767.920000002</v>
      </c>
      <c r="S3105" s="55">
        <v>0</v>
      </c>
      <c r="T3105" s="55">
        <v>-44046571.060000002</v>
      </c>
      <c r="U3105" s="55">
        <v>0</v>
      </c>
      <c r="V3105" s="55">
        <v>0</v>
      </c>
      <c r="W3105" s="55">
        <v>8875803.1400000006</v>
      </c>
      <c r="X3105" s="55">
        <v>-35170767.920000002</v>
      </c>
      <c r="Y3105" s="55">
        <v>0</v>
      </c>
      <c r="Z3105" s="61">
        <f t="shared" si="167"/>
        <v>0.88758031400000004</v>
      </c>
      <c r="AA3105" s="59" t="str">
        <f>HLOOKUP(F3105,'HY Financials'!$4:$4,1,0)</f>
        <v>HOEMKF</v>
      </c>
    </row>
    <row r="3106" spans="1:27" ht="12.75" customHeight="1">
      <c r="A3106" s="60">
        <f>IFERROR(VLOOKUP(J3106,'TB mapping'!A:D,4,0),0)</f>
        <v>0</v>
      </c>
      <c r="B3106" s="60">
        <f>IFERROR(VLOOKUP(J3106,'TB mapping'!A:C,3,0),0)</f>
        <v>0</v>
      </c>
      <c r="C3106" s="60" t="str">
        <f t="shared" si="165"/>
        <v>HOEMKF0</v>
      </c>
      <c r="D3106" s="60" t="str">
        <f t="shared" si="166"/>
        <v>HOEMKF0</v>
      </c>
      <c r="E3106" s="54" t="s">
        <v>790</v>
      </c>
      <c r="F3106" s="54" t="s">
        <v>14</v>
      </c>
      <c r="G3106" s="54" t="s">
        <v>1207</v>
      </c>
      <c r="H3106" s="55">
        <v>212000</v>
      </c>
      <c r="I3106" s="54" t="s">
        <v>809</v>
      </c>
      <c r="J3106" s="55">
        <v>210123</v>
      </c>
      <c r="K3106" s="55">
        <v>0</v>
      </c>
      <c r="L3106" s="54" t="s">
        <v>1805</v>
      </c>
      <c r="M3106" s="54" t="s">
        <v>793</v>
      </c>
      <c r="N3106" s="55">
        <v>0</v>
      </c>
      <c r="O3106" s="55">
        <v>160.26</v>
      </c>
      <c r="P3106" s="55">
        <v>-104.77</v>
      </c>
      <c r="Q3106" s="55">
        <v>0</v>
      </c>
      <c r="R3106" s="55">
        <v>0</v>
      </c>
      <c r="S3106" s="55">
        <v>55.49</v>
      </c>
      <c r="T3106" s="55">
        <v>0</v>
      </c>
      <c r="U3106" s="55">
        <v>160.26</v>
      </c>
      <c r="V3106" s="55">
        <v>-104.77</v>
      </c>
      <c r="W3106" s="55">
        <v>0</v>
      </c>
      <c r="X3106" s="55">
        <v>0</v>
      </c>
      <c r="Y3106" s="55">
        <v>55.49</v>
      </c>
      <c r="Z3106" s="61">
        <f t="shared" si="167"/>
        <v>-1.0477E-5</v>
      </c>
      <c r="AA3106" s="59" t="str">
        <f>HLOOKUP(F3106,'HY Financials'!$4:$4,1,0)</f>
        <v>HOEMKF</v>
      </c>
    </row>
    <row r="3107" spans="1:27" ht="12.75" customHeight="1">
      <c r="A3107" s="60">
        <f>IFERROR(VLOOKUP(J3107,'TB mapping'!A:D,4,0),0)</f>
        <v>0</v>
      </c>
      <c r="B3107" s="60">
        <f>IFERROR(VLOOKUP(J3107,'TB mapping'!A:C,3,0),0)</f>
        <v>0</v>
      </c>
      <c r="C3107" s="60" t="str">
        <f t="shared" si="165"/>
        <v>HOEMKF0</v>
      </c>
      <c r="D3107" s="60" t="str">
        <f t="shared" si="166"/>
        <v>HOEMKF0</v>
      </c>
      <c r="E3107" s="54" t="s">
        <v>790</v>
      </c>
      <c r="F3107" s="54" t="s">
        <v>14</v>
      </c>
      <c r="G3107" s="54" t="s">
        <v>1207</v>
      </c>
      <c r="H3107" s="55">
        <v>212000</v>
      </c>
      <c r="I3107" s="54" t="s">
        <v>809</v>
      </c>
      <c r="J3107" s="55">
        <v>210124</v>
      </c>
      <c r="K3107" s="55">
        <v>0</v>
      </c>
      <c r="L3107" s="54" t="s">
        <v>1806</v>
      </c>
      <c r="M3107" s="54" t="s">
        <v>793</v>
      </c>
      <c r="N3107" s="55">
        <v>0</v>
      </c>
      <c r="O3107" s="55">
        <v>0</v>
      </c>
      <c r="P3107" s="55">
        <v>0</v>
      </c>
      <c r="Q3107" s="55">
        <v>124071</v>
      </c>
      <c r="R3107" s="55">
        <v>0</v>
      </c>
      <c r="S3107" s="55">
        <v>124071</v>
      </c>
      <c r="T3107" s="55">
        <v>0</v>
      </c>
      <c r="U3107" s="55">
        <v>0</v>
      </c>
      <c r="V3107" s="55">
        <v>0</v>
      </c>
      <c r="W3107" s="55">
        <v>124071</v>
      </c>
      <c r="X3107" s="55">
        <v>0</v>
      </c>
      <c r="Y3107" s="55">
        <v>124071</v>
      </c>
      <c r="Z3107" s="61">
        <f t="shared" si="167"/>
        <v>1.2407100000000001E-2</v>
      </c>
      <c r="AA3107" s="59" t="str">
        <f>HLOOKUP(F3107,'HY Financials'!$4:$4,1,0)</f>
        <v>HOEMKF</v>
      </c>
    </row>
    <row r="3108" spans="1:27" ht="12.75" customHeight="1">
      <c r="A3108" s="60" t="str">
        <f>IFERROR(VLOOKUP(J3108,'TB mapping'!A:D,4,0),0)</f>
        <v>Ignore</v>
      </c>
      <c r="B3108" s="60" t="str">
        <f>IFERROR(VLOOKUP(J3108,'TB mapping'!A:C,3,0),0)</f>
        <v>Ignore</v>
      </c>
      <c r="C3108" s="60" t="str">
        <f t="shared" si="165"/>
        <v>HOEMKFIgnore</v>
      </c>
      <c r="D3108" s="60" t="str">
        <f t="shared" si="166"/>
        <v>HOEMKFIgnore</v>
      </c>
      <c r="E3108" s="54" t="s">
        <v>790</v>
      </c>
      <c r="F3108" s="54" t="s">
        <v>14</v>
      </c>
      <c r="G3108" s="54" t="s">
        <v>1207</v>
      </c>
      <c r="H3108" s="55">
        <v>212000</v>
      </c>
      <c r="I3108" s="54" t="s">
        <v>809</v>
      </c>
      <c r="J3108" s="55">
        <v>211103</v>
      </c>
      <c r="K3108" s="55">
        <v>0</v>
      </c>
      <c r="L3108" s="54" t="s">
        <v>894</v>
      </c>
      <c r="M3108" s="54" t="s">
        <v>793</v>
      </c>
      <c r="N3108" s="55">
        <v>0</v>
      </c>
      <c r="O3108" s="55">
        <v>1721.42</v>
      </c>
      <c r="P3108" s="55">
        <v>0</v>
      </c>
      <c r="Q3108" s="55">
        <v>0</v>
      </c>
      <c r="R3108" s="55">
        <v>0</v>
      </c>
      <c r="S3108" s="55">
        <v>1721.42</v>
      </c>
      <c r="T3108" s="55">
        <v>0</v>
      </c>
      <c r="U3108" s="55">
        <v>1721.42</v>
      </c>
      <c r="V3108" s="55">
        <v>0</v>
      </c>
      <c r="W3108" s="55">
        <v>0</v>
      </c>
      <c r="X3108" s="55">
        <v>0</v>
      </c>
      <c r="Y3108" s="55">
        <v>1721.42</v>
      </c>
      <c r="Z3108" s="61">
        <f t="shared" si="167"/>
        <v>0</v>
      </c>
      <c r="AA3108" s="59" t="str">
        <f>HLOOKUP(F3108,'HY Financials'!$4:$4,1,0)</f>
        <v>HOEMKF</v>
      </c>
    </row>
    <row r="3109" spans="1:27" ht="12.75" customHeight="1">
      <c r="A3109" s="60" t="str">
        <f>IFERROR(VLOOKUP(J3109,'TB mapping'!A:D,4,0),0)</f>
        <v>Ignore</v>
      </c>
      <c r="B3109" s="60" t="str">
        <f>IFERROR(VLOOKUP(J3109,'TB mapping'!A:C,3,0),0)</f>
        <v>Ignore</v>
      </c>
      <c r="C3109" s="60" t="str">
        <f t="shared" si="165"/>
        <v>HOEMKFIgnore</v>
      </c>
      <c r="D3109" s="60" t="str">
        <f t="shared" si="166"/>
        <v>HOEMKFIgnore</v>
      </c>
      <c r="E3109" s="54" t="s">
        <v>790</v>
      </c>
      <c r="F3109" s="54" t="s">
        <v>14</v>
      </c>
      <c r="G3109" s="54" t="s">
        <v>1207</v>
      </c>
      <c r="H3109" s="55">
        <v>212000</v>
      </c>
      <c r="I3109" s="54" t="s">
        <v>809</v>
      </c>
      <c r="J3109" s="55">
        <v>211105</v>
      </c>
      <c r="K3109" s="55">
        <v>0</v>
      </c>
      <c r="L3109" s="54" t="s">
        <v>993</v>
      </c>
      <c r="M3109" s="54" t="s">
        <v>793</v>
      </c>
      <c r="N3109" s="55">
        <v>0</v>
      </c>
      <c r="O3109" s="55">
        <v>0</v>
      </c>
      <c r="P3109" s="55">
        <v>-3097.69</v>
      </c>
      <c r="Q3109" s="55">
        <v>0</v>
      </c>
      <c r="R3109" s="55">
        <v>-3097.69</v>
      </c>
      <c r="S3109" s="55">
        <v>0</v>
      </c>
      <c r="T3109" s="55">
        <v>0</v>
      </c>
      <c r="U3109" s="55">
        <v>0</v>
      </c>
      <c r="V3109" s="55">
        <v>-3097.69</v>
      </c>
      <c r="W3109" s="55">
        <v>0</v>
      </c>
      <c r="X3109" s="55">
        <v>-3097.69</v>
      </c>
      <c r="Y3109" s="55">
        <v>0</v>
      </c>
      <c r="Z3109" s="61">
        <f t="shared" si="167"/>
        <v>-3.0976899999999999E-4</v>
      </c>
      <c r="AA3109" s="59" t="str">
        <f>HLOOKUP(F3109,'HY Financials'!$4:$4,1,0)</f>
        <v>HOEMKF</v>
      </c>
    </row>
    <row r="3110" spans="1:27" ht="12.75" customHeight="1">
      <c r="A3110" s="60" t="str">
        <f>IFERROR(VLOOKUP(J3110,'TB mapping'!A:D,4,0),0)</f>
        <v>Ignore</v>
      </c>
      <c r="B3110" s="60" t="str">
        <f>IFERROR(VLOOKUP(J3110,'TB mapping'!A:C,3,0),0)</f>
        <v>Ignore</v>
      </c>
      <c r="C3110" s="60" t="str">
        <f t="shared" si="165"/>
        <v>HOEMKFIgnore</v>
      </c>
      <c r="D3110" s="60" t="str">
        <f t="shared" si="166"/>
        <v>HOEMKFIgnore</v>
      </c>
      <c r="E3110" s="54" t="s">
        <v>790</v>
      </c>
      <c r="F3110" s="54" t="s">
        <v>14</v>
      </c>
      <c r="G3110" s="54" t="s">
        <v>1207</v>
      </c>
      <c r="H3110" s="55">
        <v>212000</v>
      </c>
      <c r="I3110" s="54" t="s">
        <v>809</v>
      </c>
      <c r="J3110" s="55">
        <v>212100</v>
      </c>
      <c r="K3110" s="55">
        <v>0</v>
      </c>
      <c r="L3110" s="54" t="s">
        <v>895</v>
      </c>
      <c r="M3110" s="54" t="s">
        <v>793</v>
      </c>
      <c r="N3110" s="55">
        <v>0</v>
      </c>
      <c r="O3110" s="55">
        <v>0</v>
      </c>
      <c r="P3110" s="55">
        <v>-0.13</v>
      </c>
      <c r="Q3110" s="55">
        <v>0</v>
      </c>
      <c r="R3110" s="55">
        <v>-0.13</v>
      </c>
      <c r="S3110" s="55">
        <v>0</v>
      </c>
      <c r="T3110" s="55">
        <v>0</v>
      </c>
      <c r="U3110" s="55">
        <v>0</v>
      </c>
      <c r="V3110" s="55">
        <v>-0.13</v>
      </c>
      <c r="W3110" s="55">
        <v>0</v>
      </c>
      <c r="X3110" s="55">
        <v>-0.13</v>
      </c>
      <c r="Y3110" s="55">
        <v>0</v>
      </c>
      <c r="Z3110" s="61">
        <f t="shared" si="167"/>
        <v>-1.3000000000000001E-8</v>
      </c>
      <c r="AA3110" s="59" t="str">
        <f>HLOOKUP(F3110,'HY Financials'!$4:$4,1,0)</f>
        <v>HOEMKF</v>
      </c>
    </row>
    <row r="3111" spans="1:27" ht="12.75" customHeight="1">
      <c r="A3111" s="60" t="str">
        <f>IFERROR(VLOOKUP(J3111,'TB mapping'!A:D,4,0),0)</f>
        <v>Ignore</v>
      </c>
      <c r="B3111" s="60" t="str">
        <f>IFERROR(VLOOKUP(J3111,'TB mapping'!A:C,3,0),0)</f>
        <v>Ignore</v>
      </c>
      <c r="C3111" s="60" t="str">
        <f t="shared" si="165"/>
        <v>HOEMKFIgnore</v>
      </c>
      <c r="D3111" s="60" t="str">
        <f t="shared" si="166"/>
        <v>HOEMKFIgnore</v>
      </c>
      <c r="E3111" s="54" t="s">
        <v>790</v>
      </c>
      <c r="F3111" s="54" t="s">
        <v>14</v>
      </c>
      <c r="G3111" s="54" t="s">
        <v>1207</v>
      </c>
      <c r="H3111" s="55">
        <v>212000</v>
      </c>
      <c r="I3111" s="54" t="s">
        <v>809</v>
      </c>
      <c r="J3111" s="55">
        <v>212101</v>
      </c>
      <c r="K3111" s="55">
        <v>0</v>
      </c>
      <c r="L3111" s="54" t="s">
        <v>810</v>
      </c>
      <c r="M3111" s="54" t="s">
        <v>793</v>
      </c>
      <c r="N3111" s="55">
        <v>0</v>
      </c>
      <c r="O3111" s="55">
        <v>6134.09</v>
      </c>
      <c r="P3111" s="55">
        <v>0</v>
      </c>
      <c r="Q3111" s="55">
        <v>4659.26</v>
      </c>
      <c r="R3111" s="55">
        <v>0</v>
      </c>
      <c r="S3111" s="55">
        <v>10793.35</v>
      </c>
      <c r="T3111" s="55">
        <v>0</v>
      </c>
      <c r="U3111" s="55">
        <v>6134.09</v>
      </c>
      <c r="V3111" s="55">
        <v>0</v>
      </c>
      <c r="W3111" s="55">
        <v>4659.26</v>
      </c>
      <c r="X3111" s="55">
        <v>0</v>
      </c>
      <c r="Y3111" s="55">
        <v>10793.35</v>
      </c>
      <c r="Z3111" s="61">
        <f t="shared" si="167"/>
        <v>4.6592600000000002E-4</v>
      </c>
      <c r="AA3111" s="59" t="str">
        <f>HLOOKUP(F3111,'HY Financials'!$4:$4,1,0)</f>
        <v>HOEMKF</v>
      </c>
    </row>
    <row r="3112" spans="1:27" ht="12.75" customHeight="1">
      <c r="A3112" s="60" t="str">
        <f>IFERROR(VLOOKUP(J3112,'TB mapping'!A:D,4,0),0)</f>
        <v>Ignore</v>
      </c>
      <c r="B3112" s="60" t="str">
        <f>IFERROR(VLOOKUP(J3112,'TB mapping'!A:C,3,0),0)</f>
        <v>Ignore</v>
      </c>
      <c r="C3112" s="60" t="str">
        <f t="shared" si="165"/>
        <v>HOEMKFIgnore</v>
      </c>
      <c r="D3112" s="60" t="str">
        <f t="shared" si="166"/>
        <v>HOEMKFIgnore</v>
      </c>
      <c r="E3112" s="54" t="s">
        <v>790</v>
      </c>
      <c r="F3112" s="54" t="s">
        <v>14</v>
      </c>
      <c r="G3112" s="54" t="s">
        <v>1207</v>
      </c>
      <c r="H3112" s="55">
        <v>212000</v>
      </c>
      <c r="I3112" s="54" t="s">
        <v>809</v>
      </c>
      <c r="J3112" s="55">
        <v>212112</v>
      </c>
      <c r="K3112" s="55">
        <v>0</v>
      </c>
      <c r="L3112" s="54" t="s">
        <v>1071</v>
      </c>
      <c r="M3112" s="54" t="s">
        <v>793</v>
      </c>
      <c r="N3112" s="55">
        <v>0</v>
      </c>
      <c r="O3112" s="55">
        <v>1514.03</v>
      </c>
      <c r="P3112" s="55">
        <v>-1335.07</v>
      </c>
      <c r="Q3112" s="55">
        <v>0</v>
      </c>
      <c r="R3112" s="55">
        <v>0</v>
      </c>
      <c r="S3112" s="55">
        <v>178.96</v>
      </c>
      <c r="T3112" s="55">
        <v>0</v>
      </c>
      <c r="U3112" s="55">
        <v>1514.03</v>
      </c>
      <c r="V3112" s="55">
        <v>-1335.07</v>
      </c>
      <c r="W3112" s="55">
        <v>0</v>
      </c>
      <c r="X3112" s="55">
        <v>0</v>
      </c>
      <c r="Y3112" s="55">
        <v>178.96</v>
      </c>
      <c r="Z3112" s="61">
        <f t="shared" si="167"/>
        <v>-1.3350699999999999E-4</v>
      </c>
      <c r="AA3112" s="59" t="str">
        <f>HLOOKUP(F3112,'HY Financials'!$4:$4,1,0)</f>
        <v>HOEMKF</v>
      </c>
    </row>
    <row r="3113" spans="1:27" ht="12.75" customHeight="1">
      <c r="A3113" s="60" t="str">
        <f>IFERROR(VLOOKUP(J3113,'TB mapping'!A:D,4,0),0)</f>
        <v>Ignore</v>
      </c>
      <c r="B3113" s="60" t="str">
        <f>IFERROR(VLOOKUP(J3113,'TB mapping'!A:C,3,0),0)</f>
        <v>Ignore</v>
      </c>
      <c r="C3113" s="60" t="str">
        <f t="shared" si="165"/>
        <v>HOEMKFIgnore</v>
      </c>
      <c r="D3113" s="60" t="str">
        <f t="shared" si="166"/>
        <v>HOEMKFIgnore</v>
      </c>
      <c r="E3113" s="54" t="s">
        <v>790</v>
      </c>
      <c r="F3113" s="54" t="s">
        <v>14</v>
      </c>
      <c r="G3113" s="54" t="s">
        <v>1207</v>
      </c>
      <c r="H3113" s="55">
        <v>212000</v>
      </c>
      <c r="I3113" s="54" t="s">
        <v>809</v>
      </c>
      <c r="J3113" s="55">
        <v>212113</v>
      </c>
      <c r="K3113" s="55">
        <v>0</v>
      </c>
      <c r="L3113" s="54" t="s">
        <v>1061</v>
      </c>
      <c r="M3113" s="54" t="s">
        <v>793</v>
      </c>
      <c r="N3113" s="55">
        <v>0</v>
      </c>
      <c r="O3113" s="55">
        <v>1514.03</v>
      </c>
      <c r="P3113" s="55">
        <v>-1335.07</v>
      </c>
      <c r="Q3113" s="55">
        <v>0</v>
      </c>
      <c r="R3113" s="55">
        <v>0</v>
      </c>
      <c r="S3113" s="55">
        <v>178.96</v>
      </c>
      <c r="T3113" s="55">
        <v>0</v>
      </c>
      <c r="U3113" s="55">
        <v>1514.03</v>
      </c>
      <c r="V3113" s="55">
        <v>-1335.07</v>
      </c>
      <c r="W3113" s="55">
        <v>0</v>
      </c>
      <c r="X3113" s="55">
        <v>0</v>
      </c>
      <c r="Y3113" s="55">
        <v>178.96</v>
      </c>
      <c r="Z3113" s="61">
        <f t="shared" si="167"/>
        <v>-1.3350699999999999E-4</v>
      </c>
      <c r="AA3113" s="59" t="str">
        <f>HLOOKUP(F3113,'HY Financials'!$4:$4,1,0)</f>
        <v>HOEMKF</v>
      </c>
    </row>
    <row r="3114" spans="1:27" ht="12.75" customHeight="1">
      <c r="A3114" s="60" t="str">
        <f>IFERROR(VLOOKUP(J3114,'TB mapping'!A:D,4,0),0)</f>
        <v>Ignore</v>
      </c>
      <c r="B3114" s="60" t="str">
        <f>IFERROR(VLOOKUP(J3114,'TB mapping'!A:C,3,0),0)</f>
        <v>Ignore</v>
      </c>
      <c r="C3114" s="60" t="str">
        <f t="shared" si="165"/>
        <v>HOEMKFIgnore</v>
      </c>
      <c r="D3114" s="60" t="str">
        <f t="shared" si="166"/>
        <v>HOEMKFIgnore</v>
      </c>
      <c r="E3114" s="54" t="s">
        <v>790</v>
      </c>
      <c r="F3114" s="54" t="s">
        <v>14</v>
      </c>
      <c r="G3114" s="54" t="s">
        <v>1207</v>
      </c>
      <c r="H3114" s="55">
        <v>212000</v>
      </c>
      <c r="I3114" s="54" t="s">
        <v>809</v>
      </c>
      <c r="J3114" s="55">
        <v>212114</v>
      </c>
      <c r="K3114" s="55">
        <v>0</v>
      </c>
      <c r="L3114" s="54" t="s">
        <v>1062</v>
      </c>
      <c r="M3114" s="54" t="s">
        <v>793</v>
      </c>
      <c r="N3114" s="55">
        <v>0</v>
      </c>
      <c r="O3114" s="55">
        <v>4181.6400000000003</v>
      </c>
      <c r="P3114" s="55">
        <v>-3716.52</v>
      </c>
      <c r="Q3114" s="55">
        <v>0</v>
      </c>
      <c r="R3114" s="55">
        <v>0</v>
      </c>
      <c r="S3114" s="55">
        <v>465.12</v>
      </c>
      <c r="T3114" s="55">
        <v>0</v>
      </c>
      <c r="U3114" s="55">
        <v>4181.6400000000003</v>
      </c>
      <c r="V3114" s="55">
        <v>-3716.52</v>
      </c>
      <c r="W3114" s="55">
        <v>0</v>
      </c>
      <c r="X3114" s="55">
        <v>0</v>
      </c>
      <c r="Y3114" s="55">
        <v>465.12</v>
      </c>
      <c r="Z3114" s="61">
        <f t="shared" si="167"/>
        <v>-3.7165199999999998E-4</v>
      </c>
      <c r="AA3114" s="59" t="str">
        <f>HLOOKUP(F3114,'HY Financials'!$4:$4,1,0)</f>
        <v>HOEMKF</v>
      </c>
    </row>
    <row r="3115" spans="1:27" ht="12.75" customHeight="1">
      <c r="A3115" s="60" t="str">
        <f>IFERROR(VLOOKUP(J3115,'TB mapping'!A:D,4,0),0)</f>
        <v>Ignore</v>
      </c>
      <c r="B3115" s="60" t="str">
        <f>IFERROR(VLOOKUP(J3115,'TB mapping'!A:C,3,0),0)</f>
        <v>Ignore</v>
      </c>
      <c r="C3115" s="60" t="str">
        <f t="shared" si="165"/>
        <v>HOEMKFIgnore</v>
      </c>
      <c r="D3115" s="60" t="str">
        <f t="shared" si="166"/>
        <v>HOEMKFIgnore</v>
      </c>
      <c r="E3115" s="54" t="s">
        <v>790</v>
      </c>
      <c r="F3115" s="54" t="s">
        <v>14</v>
      </c>
      <c r="G3115" s="54" t="s">
        <v>1207</v>
      </c>
      <c r="H3115" s="55">
        <v>212000</v>
      </c>
      <c r="I3115" s="54" t="s">
        <v>809</v>
      </c>
      <c r="J3115" s="55">
        <v>212121</v>
      </c>
      <c r="K3115" s="55">
        <v>0</v>
      </c>
      <c r="L3115" s="54" t="s">
        <v>879</v>
      </c>
      <c r="M3115" s="54" t="s">
        <v>793</v>
      </c>
      <c r="N3115" s="55">
        <v>0</v>
      </c>
      <c r="O3115" s="55">
        <v>10179928.529999999</v>
      </c>
      <c r="P3115" s="55">
        <v>-7708503.0599999996</v>
      </c>
      <c r="Q3115" s="55">
        <v>0</v>
      </c>
      <c r="R3115" s="55">
        <v>0</v>
      </c>
      <c r="S3115" s="55">
        <v>2471425.4700000002</v>
      </c>
      <c r="T3115" s="55">
        <v>0</v>
      </c>
      <c r="U3115" s="55">
        <v>10179928.529999999</v>
      </c>
      <c r="V3115" s="55">
        <v>-7708503.0599999996</v>
      </c>
      <c r="W3115" s="55">
        <v>0</v>
      </c>
      <c r="X3115" s="55">
        <v>0</v>
      </c>
      <c r="Y3115" s="55">
        <v>2471425.4700000002</v>
      </c>
      <c r="Z3115" s="61">
        <f t="shared" si="167"/>
        <v>-0.77085030599999993</v>
      </c>
      <c r="AA3115" s="59" t="str">
        <f>HLOOKUP(F3115,'HY Financials'!$4:$4,1,0)</f>
        <v>HOEMKF</v>
      </c>
    </row>
    <row r="3116" spans="1:27" ht="12.75" customHeight="1">
      <c r="A3116" s="60" t="str">
        <f>IFERROR(VLOOKUP(J3116,'TB mapping'!A:D,4,0),0)</f>
        <v>Ignore</v>
      </c>
      <c r="B3116" s="60" t="str">
        <f>IFERROR(VLOOKUP(J3116,'TB mapping'!A:C,3,0),0)</f>
        <v>Ignore</v>
      </c>
      <c r="C3116" s="60" t="str">
        <f t="shared" si="165"/>
        <v>HOEMKFIgnore</v>
      </c>
      <c r="D3116" s="60" t="str">
        <f t="shared" si="166"/>
        <v>HOEMKFIgnore</v>
      </c>
      <c r="E3116" s="54" t="s">
        <v>790</v>
      </c>
      <c r="F3116" s="54" t="s">
        <v>14</v>
      </c>
      <c r="G3116" s="54" t="s">
        <v>1207</v>
      </c>
      <c r="H3116" s="55">
        <v>212000</v>
      </c>
      <c r="I3116" s="54" t="s">
        <v>809</v>
      </c>
      <c r="J3116" s="55">
        <v>212124</v>
      </c>
      <c r="K3116" s="55">
        <v>0</v>
      </c>
      <c r="L3116" s="54" t="s">
        <v>896</v>
      </c>
      <c r="M3116" s="54" t="s">
        <v>793</v>
      </c>
      <c r="N3116" s="55">
        <v>0</v>
      </c>
      <c r="O3116" s="55">
        <v>272636.84000000003</v>
      </c>
      <c r="P3116" s="55">
        <v>-264156.91000000003</v>
      </c>
      <c r="Q3116" s="55">
        <v>0</v>
      </c>
      <c r="R3116" s="55">
        <v>0</v>
      </c>
      <c r="S3116" s="55">
        <v>8479.93</v>
      </c>
      <c r="T3116" s="55">
        <v>0</v>
      </c>
      <c r="U3116" s="55">
        <v>272636.84000000003</v>
      </c>
      <c r="V3116" s="55">
        <v>-264156.91000000003</v>
      </c>
      <c r="W3116" s="55">
        <v>0</v>
      </c>
      <c r="X3116" s="55">
        <v>0</v>
      </c>
      <c r="Y3116" s="55">
        <v>8479.93</v>
      </c>
      <c r="Z3116" s="61">
        <f t="shared" si="167"/>
        <v>-2.6415691000000002E-2</v>
      </c>
      <c r="AA3116" s="59" t="str">
        <f>HLOOKUP(F3116,'HY Financials'!$4:$4,1,0)</f>
        <v>HOEMKF</v>
      </c>
    </row>
    <row r="3117" spans="1:27" ht="12.75" customHeight="1">
      <c r="A3117" s="60" t="str">
        <f>IFERROR(VLOOKUP(J3117,'TB mapping'!A:D,4,0),0)</f>
        <v>Ignore</v>
      </c>
      <c r="B3117" s="60" t="str">
        <f>IFERROR(VLOOKUP(J3117,'TB mapping'!A:C,3,0),0)</f>
        <v>Ignore</v>
      </c>
      <c r="C3117" s="60" t="str">
        <f t="shared" si="165"/>
        <v>HOEMKFIgnore</v>
      </c>
      <c r="D3117" s="60" t="str">
        <f t="shared" si="166"/>
        <v>HOEMKFIgnore</v>
      </c>
      <c r="E3117" s="54" t="s">
        <v>790</v>
      </c>
      <c r="F3117" s="54" t="s">
        <v>14</v>
      </c>
      <c r="G3117" s="54" t="s">
        <v>1207</v>
      </c>
      <c r="H3117" s="55">
        <v>212000</v>
      </c>
      <c r="I3117" s="54" t="s">
        <v>809</v>
      </c>
      <c r="J3117" s="55">
        <v>212195</v>
      </c>
      <c r="K3117" s="55">
        <v>0</v>
      </c>
      <c r="L3117" s="54" t="s">
        <v>1308</v>
      </c>
      <c r="M3117" s="54" t="s">
        <v>793</v>
      </c>
      <c r="N3117" s="55">
        <v>-0.01</v>
      </c>
      <c r="O3117" s="55">
        <v>0</v>
      </c>
      <c r="P3117" s="55">
        <v>0</v>
      </c>
      <c r="Q3117" s="55">
        <v>0</v>
      </c>
      <c r="R3117" s="55">
        <v>-0.01</v>
      </c>
      <c r="S3117" s="55">
        <v>0</v>
      </c>
      <c r="T3117" s="55">
        <v>-0.01</v>
      </c>
      <c r="U3117" s="55">
        <v>0</v>
      </c>
      <c r="V3117" s="55">
        <v>0</v>
      </c>
      <c r="W3117" s="55">
        <v>0</v>
      </c>
      <c r="X3117" s="55">
        <v>-0.01</v>
      </c>
      <c r="Y3117" s="55">
        <v>0</v>
      </c>
      <c r="Z3117" s="61">
        <f t="shared" si="167"/>
        <v>0</v>
      </c>
      <c r="AA3117" s="59" t="str">
        <f>HLOOKUP(F3117,'HY Financials'!$4:$4,1,0)</f>
        <v>HOEMKF</v>
      </c>
    </row>
    <row r="3118" spans="1:27" ht="12.75" customHeight="1">
      <c r="A3118" s="60" t="str">
        <f>IFERROR(VLOOKUP(J3118,'TB mapping'!A:D,4,0),0)</f>
        <v>Ignore</v>
      </c>
      <c r="B3118" s="60" t="str">
        <f>IFERROR(VLOOKUP(J3118,'TB mapping'!A:C,3,0),0)</f>
        <v>Ignore</v>
      </c>
      <c r="C3118" s="60" t="str">
        <f t="shared" si="165"/>
        <v>HOEMKFIgnore</v>
      </c>
      <c r="D3118" s="60" t="str">
        <f t="shared" si="166"/>
        <v>HOEMKFIgnore</v>
      </c>
      <c r="E3118" s="54" t="s">
        <v>790</v>
      </c>
      <c r="F3118" s="54" t="s">
        <v>14</v>
      </c>
      <c r="G3118" s="54" t="s">
        <v>1207</v>
      </c>
      <c r="H3118" s="55">
        <v>212000</v>
      </c>
      <c r="I3118" s="54" t="s">
        <v>809</v>
      </c>
      <c r="J3118" s="55">
        <v>212220</v>
      </c>
      <c r="K3118" s="55">
        <v>0</v>
      </c>
      <c r="L3118" s="54" t="s">
        <v>812</v>
      </c>
      <c r="M3118" s="54" t="s">
        <v>793</v>
      </c>
      <c r="N3118" s="55">
        <v>0</v>
      </c>
      <c r="O3118" s="55">
        <v>310732.3</v>
      </c>
      <c r="P3118" s="55">
        <v>-22400.080000000002</v>
      </c>
      <c r="Q3118" s="55">
        <v>0</v>
      </c>
      <c r="R3118" s="55">
        <v>0</v>
      </c>
      <c r="S3118" s="55">
        <v>288332.22000000003</v>
      </c>
      <c r="T3118" s="55">
        <v>0</v>
      </c>
      <c r="U3118" s="55">
        <v>310732.3</v>
      </c>
      <c r="V3118" s="55">
        <v>-22400.080000000002</v>
      </c>
      <c r="W3118" s="55">
        <v>0</v>
      </c>
      <c r="X3118" s="55">
        <v>0</v>
      </c>
      <c r="Y3118" s="55">
        <v>288332.22000000003</v>
      </c>
      <c r="Z3118" s="61">
        <f t="shared" si="167"/>
        <v>-2.2400080000000004E-3</v>
      </c>
      <c r="AA3118" s="59" t="str">
        <f>HLOOKUP(F3118,'HY Financials'!$4:$4,1,0)</f>
        <v>HOEMKF</v>
      </c>
    </row>
    <row r="3119" spans="1:27" ht="12.75" customHeight="1">
      <c r="A3119" s="60" t="str">
        <f>IFERROR(VLOOKUP(J3119,'TB mapping'!A:D,4,0),0)</f>
        <v>Ignore</v>
      </c>
      <c r="B3119" s="60" t="str">
        <f>IFERROR(VLOOKUP(J3119,'TB mapping'!A:C,3,0),0)</f>
        <v>Ignore</v>
      </c>
      <c r="C3119" s="60" t="str">
        <f t="shared" si="165"/>
        <v>HOEMKFIgnore</v>
      </c>
      <c r="D3119" s="60" t="str">
        <f t="shared" si="166"/>
        <v>HOEMKFIgnore</v>
      </c>
      <c r="E3119" s="54" t="s">
        <v>790</v>
      </c>
      <c r="F3119" s="54" t="s">
        <v>14</v>
      </c>
      <c r="G3119" s="54" t="s">
        <v>1207</v>
      </c>
      <c r="H3119" s="55">
        <v>212000</v>
      </c>
      <c r="I3119" s="54" t="s">
        <v>809</v>
      </c>
      <c r="J3119" s="55">
        <v>212227</v>
      </c>
      <c r="K3119" s="55">
        <v>0</v>
      </c>
      <c r="L3119" s="54" t="s">
        <v>994</v>
      </c>
      <c r="M3119" s="54" t="s">
        <v>793</v>
      </c>
      <c r="N3119" s="55">
        <v>0</v>
      </c>
      <c r="O3119" s="55">
        <v>13340.18</v>
      </c>
      <c r="P3119" s="55">
        <v>0</v>
      </c>
      <c r="Q3119" s="55">
        <v>8311.41</v>
      </c>
      <c r="R3119" s="55">
        <v>0</v>
      </c>
      <c r="S3119" s="55">
        <v>21651.59</v>
      </c>
      <c r="T3119" s="55">
        <v>0</v>
      </c>
      <c r="U3119" s="55">
        <v>13340.18</v>
      </c>
      <c r="V3119" s="55">
        <v>0</v>
      </c>
      <c r="W3119" s="55">
        <v>8311.41</v>
      </c>
      <c r="X3119" s="55">
        <v>0</v>
      </c>
      <c r="Y3119" s="55">
        <v>21651.59</v>
      </c>
      <c r="Z3119" s="61">
        <f t="shared" si="167"/>
        <v>8.3114099999999998E-4</v>
      </c>
      <c r="AA3119" s="59" t="str">
        <f>HLOOKUP(F3119,'HY Financials'!$4:$4,1,0)</f>
        <v>HOEMKF</v>
      </c>
    </row>
    <row r="3120" spans="1:27" ht="12.75" customHeight="1">
      <c r="A3120" s="60" t="str">
        <f>IFERROR(VLOOKUP(J3120,'TB mapping'!A:D,4,0),0)</f>
        <v>Ignore</v>
      </c>
      <c r="B3120" s="60" t="str">
        <f>IFERROR(VLOOKUP(J3120,'TB mapping'!A:C,3,0),0)</f>
        <v>Ignore</v>
      </c>
      <c r="C3120" s="60" t="str">
        <f t="shared" si="165"/>
        <v>HOEMKFIgnore</v>
      </c>
      <c r="D3120" s="60" t="str">
        <f t="shared" si="166"/>
        <v>HOEMKFIgnore</v>
      </c>
      <c r="E3120" s="54" t="s">
        <v>790</v>
      </c>
      <c r="F3120" s="54" t="s">
        <v>14</v>
      </c>
      <c r="G3120" s="54" t="s">
        <v>1207</v>
      </c>
      <c r="H3120" s="55">
        <v>212000</v>
      </c>
      <c r="I3120" s="54" t="s">
        <v>809</v>
      </c>
      <c r="J3120" s="55">
        <v>212232</v>
      </c>
      <c r="K3120" s="55">
        <v>0</v>
      </c>
      <c r="L3120" s="54" t="s">
        <v>1041</v>
      </c>
      <c r="M3120" s="54" t="s">
        <v>793</v>
      </c>
      <c r="N3120" s="55">
        <v>0</v>
      </c>
      <c r="O3120" s="55">
        <v>9217.0400000000009</v>
      </c>
      <c r="P3120" s="55">
        <v>0</v>
      </c>
      <c r="Q3120" s="55">
        <v>243.9</v>
      </c>
      <c r="R3120" s="55">
        <v>0</v>
      </c>
      <c r="S3120" s="55">
        <v>9460.94</v>
      </c>
      <c r="T3120" s="55">
        <v>0</v>
      </c>
      <c r="U3120" s="55">
        <v>9217.0400000000009</v>
      </c>
      <c r="V3120" s="55">
        <v>0</v>
      </c>
      <c r="W3120" s="55">
        <v>243.9</v>
      </c>
      <c r="X3120" s="55">
        <v>0</v>
      </c>
      <c r="Y3120" s="55">
        <v>9460.94</v>
      </c>
      <c r="Z3120" s="61">
        <f t="shared" si="167"/>
        <v>2.4390000000000002E-5</v>
      </c>
      <c r="AA3120" s="59" t="str">
        <f>HLOOKUP(F3120,'HY Financials'!$4:$4,1,0)</f>
        <v>HOEMKF</v>
      </c>
    </row>
    <row r="3121" spans="1:27" ht="12.75" customHeight="1">
      <c r="A3121" s="60" t="str">
        <f>IFERROR(VLOOKUP(J3121,'TB mapping'!A:D,4,0),0)</f>
        <v>Ignore</v>
      </c>
      <c r="B3121" s="60" t="str">
        <f>IFERROR(VLOOKUP(J3121,'TB mapping'!A:C,3,0),0)</f>
        <v>Ignore</v>
      </c>
      <c r="C3121" s="60" t="str">
        <f t="shared" si="165"/>
        <v>HOEMKFIgnore</v>
      </c>
      <c r="D3121" s="60" t="str">
        <f t="shared" si="166"/>
        <v>HOEMKFIgnore</v>
      </c>
      <c r="E3121" s="54" t="s">
        <v>790</v>
      </c>
      <c r="F3121" s="54" t="s">
        <v>14</v>
      </c>
      <c r="G3121" s="54" t="s">
        <v>1207</v>
      </c>
      <c r="H3121" s="55">
        <v>212000</v>
      </c>
      <c r="I3121" s="54" t="s">
        <v>809</v>
      </c>
      <c r="J3121" s="55">
        <v>212233</v>
      </c>
      <c r="K3121" s="55">
        <v>0</v>
      </c>
      <c r="L3121" s="54" t="s">
        <v>897</v>
      </c>
      <c r="M3121" s="54" t="s">
        <v>793</v>
      </c>
      <c r="N3121" s="55">
        <v>0</v>
      </c>
      <c r="O3121" s="55">
        <v>1485</v>
      </c>
      <c r="P3121" s="55">
        <v>-1485</v>
      </c>
      <c r="Q3121" s="55">
        <v>0</v>
      </c>
      <c r="R3121" s="55">
        <v>0</v>
      </c>
      <c r="S3121" s="55">
        <v>0</v>
      </c>
      <c r="T3121" s="55">
        <v>0</v>
      </c>
      <c r="U3121" s="55">
        <v>1485</v>
      </c>
      <c r="V3121" s="55">
        <v>-1485</v>
      </c>
      <c r="W3121" s="55">
        <v>0</v>
      </c>
      <c r="X3121" s="55">
        <v>0</v>
      </c>
      <c r="Y3121" s="55">
        <v>0</v>
      </c>
      <c r="Z3121" s="61">
        <f t="shared" si="167"/>
        <v>-1.485E-4</v>
      </c>
      <c r="AA3121" s="59" t="str">
        <f>HLOOKUP(F3121,'HY Financials'!$4:$4,1,0)</f>
        <v>HOEMKF</v>
      </c>
    </row>
    <row r="3122" spans="1:27" ht="12.75" customHeight="1">
      <c r="A3122" s="60" t="str">
        <f>IFERROR(VLOOKUP(J3122,'TB mapping'!A:D,4,0),0)</f>
        <v>Ignore</v>
      </c>
      <c r="B3122" s="60" t="str">
        <f>IFERROR(VLOOKUP(J3122,'TB mapping'!A:C,3,0),0)</f>
        <v>Ignore</v>
      </c>
      <c r="C3122" s="60" t="str">
        <f t="shared" si="165"/>
        <v>HOEMKFIgnore</v>
      </c>
      <c r="D3122" s="60" t="str">
        <f t="shared" si="166"/>
        <v>HOEMKFIgnore</v>
      </c>
      <c r="E3122" s="54" t="s">
        <v>790</v>
      </c>
      <c r="F3122" s="54" t="s">
        <v>14</v>
      </c>
      <c r="G3122" s="54" t="s">
        <v>1207</v>
      </c>
      <c r="H3122" s="55">
        <v>212000</v>
      </c>
      <c r="I3122" s="54" t="s">
        <v>809</v>
      </c>
      <c r="J3122" s="55">
        <v>212240</v>
      </c>
      <c r="K3122" s="55">
        <v>0</v>
      </c>
      <c r="L3122" s="54" t="s">
        <v>813</v>
      </c>
      <c r="M3122" s="54" t="s">
        <v>793</v>
      </c>
      <c r="N3122" s="55">
        <v>0</v>
      </c>
      <c r="O3122" s="55">
        <v>2832.05</v>
      </c>
      <c r="P3122" s="55">
        <v>-291.60000000000002</v>
      </c>
      <c r="Q3122" s="55">
        <v>0</v>
      </c>
      <c r="R3122" s="55">
        <v>0</v>
      </c>
      <c r="S3122" s="55">
        <v>2540.4500000000003</v>
      </c>
      <c r="T3122" s="55">
        <v>0</v>
      </c>
      <c r="U3122" s="55">
        <v>2832.05</v>
      </c>
      <c r="V3122" s="55">
        <v>-291.60000000000002</v>
      </c>
      <c r="W3122" s="55">
        <v>0</v>
      </c>
      <c r="X3122" s="55">
        <v>0</v>
      </c>
      <c r="Y3122" s="55">
        <v>2540.4500000000003</v>
      </c>
      <c r="Z3122" s="61">
        <f t="shared" si="167"/>
        <v>-2.9160000000000002E-5</v>
      </c>
      <c r="AA3122" s="59" t="str">
        <f>HLOOKUP(F3122,'HY Financials'!$4:$4,1,0)</f>
        <v>HOEMKF</v>
      </c>
    </row>
    <row r="3123" spans="1:27" ht="12.75" customHeight="1">
      <c r="A3123" s="60" t="str">
        <f>IFERROR(VLOOKUP(J3123,'TB mapping'!A:D,4,0),0)</f>
        <v>Ignore</v>
      </c>
      <c r="B3123" s="60" t="str">
        <f>IFERROR(VLOOKUP(J3123,'TB mapping'!A:C,3,0),0)</f>
        <v>Ignore</v>
      </c>
      <c r="C3123" s="60" t="str">
        <f t="shared" si="165"/>
        <v>HOEMKFIgnore</v>
      </c>
      <c r="D3123" s="60" t="str">
        <f t="shared" si="166"/>
        <v>HOEMKFIgnore</v>
      </c>
      <c r="E3123" s="54" t="s">
        <v>790</v>
      </c>
      <c r="F3123" s="54" t="s">
        <v>14</v>
      </c>
      <c r="G3123" s="54" t="s">
        <v>1207</v>
      </c>
      <c r="H3123" s="55">
        <v>212000</v>
      </c>
      <c r="I3123" s="54" t="s">
        <v>809</v>
      </c>
      <c r="J3123" s="55">
        <v>212247</v>
      </c>
      <c r="K3123" s="55">
        <v>0</v>
      </c>
      <c r="L3123" s="54" t="s">
        <v>898</v>
      </c>
      <c r="M3123" s="54" t="s">
        <v>793</v>
      </c>
      <c r="N3123" s="55">
        <v>0</v>
      </c>
      <c r="O3123" s="55">
        <v>0</v>
      </c>
      <c r="P3123" s="55">
        <v>0</v>
      </c>
      <c r="Q3123" s="55">
        <v>50</v>
      </c>
      <c r="R3123" s="55">
        <v>0</v>
      </c>
      <c r="S3123" s="55">
        <v>50</v>
      </c>
      <c r="T3123" s="55">
        <v>0</v>
      </c>
      <c r="U3123" s="55">
        <v>0</v>
      </c>
      <c r="V3123" s="55">
        <v>0</v>
      </c>
      <c r="W3123" s="55">
        <v>50</v>
      </c>
      <c r="X3123" s="55">
        <v>0</v>
      </c>
      <c r="Y3123" s="55">
        <v>50</v>
      </c>
      <c r="Z3123" s="61">
        <f t="shared" si="167"/>
        <v>5.0000000000000004E-6</v>
      </c>
      <c r="AA3123" s="59" t="str">
        <f>HLOOKUP(F3123,'HY Financials'!$4:$4,1,0)</f>
        <v>HOEMKF</v>
      </c>
    </row>
    <row r="3124" spans="1:27" ht="12.75" customHeight="1">
      <c r="A3124" s="60" t="str">
        <f>IFERROR(VLOOKUP(J3124,'TB mapping'!A:D,4,0),0)</f>
        <v>Ignore</v>
      </c>
      <c r="B3124" s="60" t="str">
        <f>IFERROR(VLOOKUP(J3124,'TB mapping'!A:C,3,0),0)</f>
        <v>Ignore</v>
      </c>
      <c r="C3124" s="60" t="str">
        <f t="shared" si="165"/>
        <v>HOEMKFIgnore</v>
      </c>
      <c r="D3124" s="60" t="str">
        <f t="shared" si="166"/>
        <v>HOEMKFIgnore</v>
      </c>
      <c r="E3124" s="54" t="s">
        <v>790</v>
      </c>
      <c r="F3124" s="54" t="s">
        <v>14</v>
      </c>
      <c r="G3124" s="54" t="s">
        <v>1207</v>
      </c>
      <c r="H3124" s="55">
        <v>212000</v>
      </c>
      <c r="I3124" s="54" t="s">
        <v>809</v>
      </c>
      <c r="J3124" s="55">
        <v>212252</v>
      </c>
      <c r="K3124" s="55">
        <v>0</v>
      </c>
      <c r="L3124" s="54" t="s">
        <v>814</v>
      </c>
      <c r="M3124" s="54" t="s">
        <v>793</v>
      </c>
      <c r="N3124" s="55">
        <v>0</v>
      </c>
      <c r="O3124" s="55">
        <v>107.82</v>
      </c>
      <c r="P3124" s="55">
        <v>-79.33</v>
      </c>
      <c r="Q3124" s="55">
        <v>0</v>
      </c>
      <c r="R3124" s="55">
        <v>0</v>
      </c>
      <c r="S3124" s="55">
        <v>28.49</v>
      </c>
      <c r="T3124" s="55">
        <v>0</v>
      </c>
      <c r="U3124" s="55">
        <v>107.82</v>
      </c>
      <c r="V3124" s="55">
        <v>-79.33</v>
      </c>
      <c r="W3124" s="55">
        <v>0</v>
      </c>
      <c r="X3124" s="55">
        <v>0</v>
      </c>
      <c r="Y3124" s="55">
        <v>28.49</v>
      </c>
      <c r="Z3124" s="61">
        <f t="shared" si="167"/>
        <v>-7.9330000000000001E-6</v>
      </c>
      <c r="AA3124" s="59" t="str">
        <f>HLOOKUP(F3124,'HY Financials'!$4:$4,1,0)</f>
        <v>HOEMKF</v>
      </c>
    </row>
    <row r="3125" spans="1:27" ht="12.75" customHeight="1">
      <c r="A3125" s="60" t="str">
        <f>IFERROR(VLOOKUP(J3125,'TB mapping'!A:D,4,0),0)</f>
        <v>Ignore</v>
      </c>
      <c r="B3125" s="60" t="str">
        <f>IFERROR(VLOOKUP(J3125,'TB mapping'!A:C,3,0),0)</f>
        <v>Ignore</v>
      </c>
      <c r="C3125" s="60" t="str">
        <f t="shared" si="165"/>
        <v>HOEMKFIgnore</v>
      </c>
      <c r="D3125" s="60" t="str">
        <f t="shared" si="166"/>
        <v>HOEMKFIgnore</v>
      </c>
      <c r="E3125" s="54" t="s">
        <v>790</v>
      </c>
      <c r="F3125" s="54" t="s">
        <v>14</v>
      </c>
      <c r="G3125" s="54" t="s">
        <v>1207</v>
      </c>
      <c r="H3125" s="55">
        <v>212000</v>
      </c>
      <c r="I3125" s="54" t="s">
        <v>809</v>
      </c>
      <c r="J3125" s="55">
        <v>212255</v>
      </c>
      <c r="K3125" s="55">
        <v>0</v>
      </c>
      <c r="L3125" s="54" t="s">
        <v>815</v>
      </c>
      <c r="M3125" s="54" t="s">
        <v>793</v>
      </c>
      <c r="N3125" s="55">
        <v>0</v>
      </c>
      <c r="O3125" s="55">
        <v>391785.54</v>
      </c>
      <c r="P3125" s="55">
        <v>0</v>
      </c>
      <c r="Q3125" s="55">
        <v>309325.33</v>
      </c>
      <c r="R3125" s="55">
        <v>0</v>
      </c>
      <c r="S3125" s="55">
        <v>701110.87</v>
      </c>
      <c r="T3125" s="55">
        <v>0</v>
      </c>
      <c r="U3125" s="55">
        <v>391785.54</v>
      </c>
      <c r="V3125" s="55">
        <v>0</v>
      </c>
      <c r="W3125" s="55">
        <v>309325.33</v>
      </c>
      <c r="X3125" s="55">
        <v>0</v>
      </c>
      <c r="Y3125" s="55">
        <v>701110.87</v>
      </c>
      <c r="Z3125" s="61">
        <f t="shared" si="167"/>
        <v>3.0932533000000002E-2</v>
      </c>
      <c r="AA3125" s="59" t="str">
        <f>HLOOKUP(F3125,'HY Financials'!$4:$4,1,0)</f>
        <v>HOEMKF</v>
      </c>
    </row>
    <row r="3126" spans="1:27" ht="12.75" customHeight="1">
      <c r="A3126" s="60" t="str">
        <f>IFERROR(VLOOKUP(J3126,'TB mapping'!A:D,4,0),0)</f>
        <v>Ignore</v>
      </c>
      <c r="B3126" s="60" t="str">
        <f>IFERROR(VLOOKUP(J3126,'TB mapping'!A:C,3,0),0)</f>
        <v>Ignore</v>
      </c>
      <c r="C3126" s="60" t="str">
        <f t="shared" si="165"/>
        <v>HOEMKFIgnore</v>
      </c>
      <c r="D3126" s="60" t="str">
        <f t="shared" si="166"/>
        <v>HOEMKFIgnore</v>
      </c>
      <c r="E3126" s="54" t="s">
        <v>790</v>
      </c>
      <c r="F3126" s="54" t="s">
        <v>14</v>
      </c>
      <c r="G3126" s="54" t="s">
        <v>1207</v>
      </c>
      <c r="H3126" s="55">
        <v>212000</v>
      </c>
      <c r="I3126" s="54" t="s">
        <v>809</v>
      </c>
      <c r="J3126" s="55">
        <v>212257</v>
      </c>
      <c r="K3126" s="55">
        <v>0</v>
      </c>
      <c r="L3126" s="54" t="s">
        <v>816</v>
      </c>
      <c r="M3126" s="54" t="s">
        <v>793</v>
      </c>
      <c r="N3126" s="55">
        <v>-306968.83</v>
      </c>
      <c r="O3126" s="55">
        <v>0</v>
      </c>
      <c r="P3126" s="55">
        <v>-312510.22000000003</v>
      </c>
      <c r="Q3126" s="55">
        <v>0</v>
      </c>
      <c r="R3126" s="55">
        <v>-619479.05000000005</v>
      </c>
      <c r="S3126" s="55">
        <v>0</v>
      </c>
      <c r="T3126" s="55">
        <v>-306968.83</v>
      </c>
      <c r="U3126" s="55">
        <v>0</v>
      </c>
      <c r="V3126" s="55">
        <v>-312510.22000000003</v>
      </c>
      <c r="W3126" s="55">
        <v>0</v>
      </c>
      <c r="X3126" s="55">
        <v>-619479.05000000005</v>
      </c>
      <c r="Y3126" s="55">
        <v>0</v>
      </c>
      <c r="Z3126" s="61">
        <f t="shared" si="167"/>
        <v>-3.1251022000000003E-2</v>
      </c>
      <c r="AA3126" s="59" t="str">
        <f>HLOOKUP(F3126,'HY Financials'!$4:$4,1,0)</f>
        <v>HOEMKF</v>
      </c>
    </row>
    <row r="3127" spans="1:27" ht="12.75" customHeight="1">
      <c r="A3127" s="60" t="str">
        <f>IFERROR(VLOOKUP(J3127,'TB mapping'!A:D,4,0),0)</f>
        <v>Ignore</v>
      </c>
      <c r="B3127" s="60" t="str">
        <f>IFERROR(VLOOKUP(J3127,'TB mapping'!A:C,3,0),0)</f>
        <v>Ignore</v>
      </c>
      <c r="C3127" s="60" t="str">
        <f t="shared" si="165"/>
        <v>HOEMKFIgnore</v>
      </c>
      <c r="D3127" s="60" t="str">
        <f t="shared" si="166"/>
        <v>HOEMKFIgnore</v>
      </c>
      <c r="E3127" s="54" t="s">
        <v>790</v>
      </c>
      <c r="F3127" s="54" t="s">
        <v>14</v>
      </c>
      <c r="G3127" s="54" t="s">
        <v>1207</v>
      </c>
      <c r="H3127" s="55">
        <v>212000</v>
      </c>
      <c r="I3127" s="54" t="s">
        <v>809</v>
      </c>
      <c r="J3127" s="55">
        <v>212271</v>
      </c>
      <c r="K3127" s="55">
        <v>0</v>
      </c>
      <c r="L3127" s="54" t="s">
        <v>817</v>
      </c>
      <c r="M3127" s="54" t="s">
        <v>793</v>
      </c>
      <c r="N3127" s="55">
        <v>0</v>
      </c>
      <c r="O3127" s="55">
        <v>5099.33</v>
      </c>
      <c r="P3127" s="55">
        <v>0</v>
      </c>
      <c r="Q3127" s="55">
        <v>4120.0600000000004</v>
      </c>
      <c r="R3127" s="55">
        <v>0</v>
      </c>
      <c r="S3127" s="55">
        <v>9219.39</v>
      </c>
      <c r="T3127" s="55">
        <v>0</v>
      </c>
      <c r="U3127" s="55">
        <v>5099.33</v>
      </c>
      <c r="V3127" s="55">
        <v>0</v>
      </c>
      <c r="W3127" s="55">
        <v>4120.0600000000004</v>
      </c>
      <c r="X3127" s="55">
        <v>0</v>
      </c>
      <c r="Y3127" s="55">
        <v>9219.39</v>
      </c>
      <c r="Z3127" s="61">
        <f t="shared" si="167"/>
        <v>4.1200600000000003E-4</v>
      </c>
      <c r="AA3127" s="59" t="str">
        <f>HLOOKUP(F3127,'HY Financials'!$4:$4,1,0)</f>
        <v>HOEMKF</v>
      </c>
    </row>
    <row r="3128" spans="1:27" ht="12.75" customHeight="1">
      <c r="A3128" s="60" t="str">
        <f>IFERROR(VLOOKUP(J3128,'TB mapping'!A:D,4,0),0)</f>
        <v>Ignore</v>
      </c>
      <c r="B3128" s="60" t="str">
        <f>IFERROR(VLOOKUP(J3128,'TB mapping'!A:C,3,0),0)</f>
        <v>Ignore</v>
      </c>
      <c r="C3128" s="60" t="str">
        <f t="shared" si="165"/>
        <v>HOEMKFIgnore</v>
      </c>
      <c r="D3128" s="60" t="str">
        <f t="shared" si="166"/>
        <v>HOEMKFIgnore</v>
      </c>
      <c r="E3128" s="54" t="s">
        <v>790</v>
      </c>
      <c r="F3128" s="54" t="s">
        <v>14</v>
      </c>
      <c r="G3128" s="54" t="s">
        <v>1207</v>
      </c>
      <c r="H3128" s="55">
        <v>212000</v>
      </c>
      <c r="I3128" s="54" t="s">
        <v>809</v>
      </c>
      <c r="J3128" s="55">
        <v>212272</v>
      </c>
      <c r="K3128" s="55">
        <v>0</v>
      </c>
      <c r="L3128" s="54" t="s">
        <v>818</v>
      </c>
      <c r="M3128" s="54" t="s">
        <v>793</v>
      </c>
      <c r="N3128" s="55">
        <v>0</v>
      </c>
      <c r="O3128" s="55">
        <v>5099.33</v>
      </c>
      <c r="P3128" s="55">
        <v>0</v>
      </c>
      <c r="Q3128" s="55">
        <v>4120.0600000000004</v>
      </c>
      <c r="R3128" s="55">
        <v>0</v>
      </c>
      <c r="S3128" s="55">
        <v>9219.39</v>
      </c>
      <c r="T3128" s="55">
        <v>0</v>
      </c>
      <c r="U3128" s="55">
        <v>5099.33</v>
      </c>
      <c r="V3128" s="55">
        <v>0</v>
      </c>
      <c r="W3128" s="55">
        <v>4120.0600000000004</v>
      </c>
      <c r="X3128" s="55">
        <v>0</v>
      </c>
      <c r="Y3128" s="55">
        <v>9219.39</v>
      </c>
      <c r="Z3128" s="61">
        <f t="shared" si="167"/>
        <v>4.1200600000000003E-4</v>
      </c>
      <c r="AA3128" s="59" t="str">
        <f>HLOOKUP(F3128,'HY Financials'!$4:$4,1,0)</f>
        <v>HOEMKF</v>
      </c>
    </row>
    <row r="3129" spans="1:27" ht="12.75" customHeight="1">
      <c r="A3129" s="60">
        <f>IFERROR(VLOOKUP(J3129,'TB mapping'!A:D,4,0),0)</f>
        <v>0</v>
      </c>
      <c r="B3129" s="60">
        <f>IFERROR(VLOOKUP(J3129,'TB mapping'!A:C,3,0),0)</f>
        <v>0</v>
      </c>
      <c r="C3129" s="60" t="str">
        <f t="shared" si="165"/>
        <v>HOEMKF0</v>
      </c>
      <c r="D3129" s="60" t="str">
        <f t="shared" si="166"/>
        <v>HOEMKF0</v>
      </c>
      <c r="E3129" s="54" t="s">
        <v>790</v>
      </c>
      <c r="F3129" s="54" t="s">
        <v>14</v>
      </c>
      <c r="G3129" s="54" t="s">
        <v>1207</v>
      </c>
      <c r="H3129" s="55">
        <v>212000</v>
      </c>
      <c r="I3129" s="54" t="s">
        <v>809</v>
      </c>
      <c r="J3129" s="55">
        <v>215107</v>
      </c>
      <c r="K3129" s="55">
        <v>0</v>
      </c>
      <c r="L3129" s="54" t="s">
        <v>2076</v>
      </c>
      <c r="M3129" s="54" t="s">
        <v>793</v>
      </c>
      <c r="N3129" s="55">
        <v>0</v>
      </c>
      <c r="O3129" s="55">
        <v>14264</v>
      </c>
      <c r="P3129" s="55">
        <v>0</v>
      </c>
      <c r="Q3129" s="55">
        <v>0</v>
      </c>
      <c r="R3129" s="55">
        <v>0</v>
      </c>
      <c r="S3129" s="55">
        <v>14264</v>
      </c>
      <c r="T3129" s="55">
        <v>0</v>
      </c>
      <c r="U3129" s="55">
        <v>14264</v>
      </c>
      <c r="V3129" s="55">
        <v>0</v>
      </c>
      <c r="W3129" s="55">
        <v>0</v>
      </c>
      <c r="X3129" s="55">
        <v>0</v>
      </c>
      <c r="Y3129" s="55">
        <v>14264</v>
      </c>
      <c r="Z3129" s="61">
        <f t="shared" si="167"/>
        <v>0</v>
      </c>
      <c r="AA3129" s="59" t="str">
        <f>HLOOKUP(F3129,'HY Financials'!$4:$4,1,0)</f>
        <v>HOEMKF</v>
      </c>
    </row>
    <row r="3130" spans="1:27" ht="12.75" customHeight="1">
      <c r="A3130" s="60" t="str">
        <f>IFERROR(VLOOKUP(J3130,'TB mapping'!A:D,4,0),0)</f>
        <v>Ignore</v>
      </c>
      <c r="B3130" s="60" t="str">
        <f>IFERROR(VLOOKUP(J3130,'TB mapping'!A:C,3,0),0)</f>
        <v>Ignore</v>
      </c>
      <c r="C3130" s="60" t="str">
        <f t="shared" si="165"/>
        <v>HOEMKFIgnore</v>
      </c>
      <c r="D3130" s="60" t="str">
        <f t="shared" si="166"/>
        <v>HOEMKFIgnore</v>
      </c>
      <c r="E3130" s="54" t="s">
        <v>790</v>
      </c>
      <c r="F3130" s="54" t="s">
        <v>14</v>
      </c>
      <c r="G3130" s="54" t="s">
        <v>1207</v>
      </c>
      <c r="H3130" s="55">
        <v>213000</v>
      </c>
      <c r="I3130" s="54" t="s">
        <v>819</v>
      </c>
      <c r="J3130" s="55">
        <v>213105</v>
      </c>
      <c r="K3130" s="55">
        <v>0</v>
      </c>
      <c r="L3130" s="54" t="s">
        <v>902</v>
      </c>
      <c r="M3130" s="54" t="s">
        <v>793</v>
      </c>
      <c r="N3130" s="55">
        <v>0</v>
      </c>
      <c r="O3130" s="55">
        <v>2062.84</v>
      </c>
      <c r="P3130" s="55">
        <v>0</v>
      </c>
      <c r="Q3130" s="55">
        <v>0</v>
      </c>
      <c r="R3130" s="55">
        <v>0</v>
      </c>
      <c r="S3130" s="55">
        <v>2062.84</v>
      </c>
      <c r="T3130" s="55">
        <v>0</v>
      </c>
      <c r="U3130" s="55">
        <v>2062.84</v>
      </c>
      <c r="V3130" s="55">
        <v>0</v>
      </c>
      <c r="W3130" s="55">
        <v>0</v>
      </c>
      <c r="X3130" s="55">
        <v>0</v>
      </c>
      <c r="Y3130" s="55">
        <v>2062.84</v>
      </c>
      <c r="Z3130" s="61">
        <f t="shared" si="167"/>
        <v>0</v>
      </c>
      <c r="AA3130" s="59" t="str">
        <f>HLOOKUP(F3130,'HY Financials'!$4:$4,1,0)</f>
        <v>HOEMKF</v>
      </c>
    </row>
    <row r="3131" spans="1:27" ht="12.75" customHeight="1">
      <c r="A3131" s="60" t="str">
        <f>IFERROR(VLOOKUP(J3131,'TB mapping'!A:D,4,0),0)</f>
        <v>Ignore</v>
      </c>
      <c r="B3131" s="60" t="str">
        <f>IFERROR(VLOOKUP(J3131,'TB mapping'!A:C,3,0),0)</f>
        <v>Ignore</v>
      </c>
      <c r="C3131" s="60" t="str">
        <f t="shared" si="165"/>
        <v>HOEMKFIgnore</v>
      </c>
      <c r="D3131" s="60" t="str">
        <f t="shared" si="166"/>
        <v>HOEMKFIgnore</v>
      </c>
      <c r="E3131" s="54" t="s">
        <v>790</v>
      </c>
      <c r="F3131" s="54" t="s">
        <v>14</v>
      </c>
      <c r="G3131" s="54" t="s">
        <v>1207</v>
      </c>
      <c r="H3131" s="55">
        <v>213000</v>
      </c>
      <c r="I3131" s="54" t="s">
        <v>819</v>
      </c>
      <c r="J3131" s="55">
        <v>213141</v>
      </c>
      <c r="K3131" s="55">
        <v>0</v>
      </c>
      <c r="L3131" s="54" t="s">
        <v>903</v>
      </c>
      <c r="M3131" s="54" t="s">
        <v>793</v>
      </c>
      <c r="N3131" s="55">
        <v>0</v>
      </c>
      <c r="O3131" s="55">
        <v>152.25</v>
      </c>
      <c r="P3131" s="55">
        <v>0</v>
      </c>
      <c r="Q3131" s="55">
        <v>0</v>
      </c>
      <c r="R3131" s="55">
        <v>0</v>
      </c>
      <c r="S3131" s="55">
        <v>152.25</v>
      </c>
      <c r="T3131" s="55">
        <v>0</v>
      </c>
      <c r="U3131" s="55">
        <v>152.25</v>
      </c>
      <c r="V3131" s="55">
        <v>0</v>
      </c>
      <c r="W3131" s="55">
        <v>0</v>
      </c>
      <c r="X3131" s="55">
        <v>0</v>
      </c>
      <c r="Y3131" s="55">
        <v>152.25</v>
      </c>
      <c r="Z3131" s="61">
        <f t="shared" si="167"/>
        <v>0</v>
      </c>
      <c r="AA3131" s="59" t="str">
        <f>HLOOKUP(F3131,'HY Financials'!$4:$4,1,0)</f>
        <v>HOEMKF</v>
      </c>
    </row>
    <row r="3132" spans="1:27" ht="12.75" customHeight="1">
      <c r="A3132" s="60" t="str">
        <f>IFERROR(VLOOKUP(J3132,'TB mapping'!A:D,4,0),0)</f>
        <v>Ignore</v>
      </c>
      <c r="B3132" s="60" t="str">
        <f>IFERROR(VLOOKUP(J3132,'TB mapping'!A:C,3,0),0)</f>
        <v>Ignore</v>
      </c>
      <c r="C3132" s="60" t="str">
        <f t="shared" si="165"/>
        <v>HOEMKFIgnore</v>
      </c>
      <c r="D3132" s="60" t="str">
        <f t="shared" si="166"/>
        <v>HOEMKFIgnore</v>
      </c>
      <c r="E3132" s="54" t="s">
        <v>790</v>
      </c>
      <c r="F3132" s="54" t="s">
        <v>14</v>
      </c>
      <c r="G3132" s="54" t="s">
        <v>1207</v>
      </c>
      <c r="H3132" s="55">
        <v>213000</v>
      </c>
      <c r="I3132" s="54" t="s">
        <v>819</v>
      </c>
      <c r="J3132" s="55">
        <v>213143</v>
      </c>
      <c r="K3132" s="55">
        <v>0</v>
      </c>
      <c r="L3132" s="54" t="s">
        <v>820</v>
      </c>
      <c r="M3132" s="54" t="s">
        <v>793</v>
      </c>
      <c r="N3132" s="55">
        <v>0</v>
      </c>
      <c r="O3132" s="55">
        <v>20000</v>
      </c>
      <c r="P3132" s="55">
        <v>-21413.82</v>
      </c>
      <c r="Q3132" s="55">
        <v>0</v>
      </c>
      <c r="R3132" s="55">
        <v>-1413.82</v>
      </c>
      <c r="S3132" s="55">
        <v>0</v>
      </c>
      <c r="T3132" s="55">
        <v>0</v>
      </c>
      <c r="U3132" s="55">
        <v>20000</v>
      </c>
      <c r="V3132" s="55">
        <v>-21413.82</v>
      </c>
      <c r="W3132" s="55">
        <v>0</v>
      </c>
      <c r="X3132" s="55">
        <v>-1413.82</v>
      </c>
      <c r="Y3132" s="55">
        <v>0</v>
      </c>
      <c r="Z3132" s="61">
        <f t="shared" si="167"/>
        <v>-2.1413819999999998E-3</v>
      </c>
      <c r="AA3132" s="59" t="str">
        <f>HLOOKUP(F3132,'HY Financials'!$4:$4,1,0)</f>
        <v>HOEMKF</v>
      </c>
    </row>
    <row r="3133" spans="1:27" ht="12.75" customHeight="1">
      <c r="A3133" s="60">
        <f>IFERROR(VLOOKUP(J3133,'TB mapping'!A:D,4,0),0)</f>
        <v>0</v>
      </c>
      <c r="B3133" s="60">
        <f>IFERROR(VLOOKUP(J3133,'TB mapping'!A:C,3,0),0)</f>
        <v>0</v>
      </c>
      <c r="C3133" s="60" t="str">
        <f t="shared" si="165"/>
        <v>HOEMKF0</v>
      </c>
      <c r="D3133" s="60" t="str">
        <f t="shared" si="166"/>
        <v>HOEMKF0</v>
      </c>
      <c r="E3133" s="54" t="s">
        <v>790</v>
      </c>
      <c r="F3133" s="54" t="s">
        <v>14</v>
      </c>
      <c r="G3133" s="54" t="s">
        <v>1207</v>
      </c>
      <c r="H3133" s="55">
        <v>213000</v>
      </c>
      <c r="I3133" s="54" t="s">
        <v>819</v>
      </c>
      <c r="J3133" s="55">
        <v>213173</v>
      </c>
      <c r="K3133" s="55">
        <v>0</v>
      </c>
      <c r="L3133" s="54" t="s">
        <v>2072</v>
      </c>
      <c r="M3133" s="54" t="s">
        <v>793</v>
      </c>
      <c r="N3133" s="55">
        <v>0</v>
      </c>
      <c r="O3133" s="55">
        <v>3600</v>
      </c>
      <c r="P3133" s="55">
        <v>-3854.49</v>
      </c>
      <c r="Q3133" s="55">
        <v>0</v>
      </c>
      <c r="R3133" s="55">
        <v>-254.49</v>
      </c>
      <c r="S3133" s="55">
        <v>0</v>
      </c>
      <c r="T3133" s="55">
        <v>0</v>
      </c>
      <c r="U3133" s="55">
        <v>3600</v>
      </c>
      <c r="V3133" s="55">
        <v>-3854.49</v>
      </c>
      <c r="W3133" s="55">
        <v>0</v>
      </c>
      <c r="X3133" s="55">
        <v>-254.49</v>
      </c>
      <c r="Y3133" s="55">
        <v>0</v>
      </c>
      <c r="Z3133" s="61">
        <f t="shared" si="167"/>
        <v>-3.85449E-4</v>
      </c>
      <c r="AA3133" s="59" t="str">
        <f>HLOOKUP(F3133,'HY Financials'!$4:$4,1,0)</f>
        <v>HOEMKF</v>
      </c>
    </row>
    <row r="3134" spans="1:27" ht="12.75" customHeight="1">
      <c r="A3134" s="60" t="str">
        <f>IFERROR(VLOOKUP(J3134,'TB mapping'!A:D,4,0),0)</f>
        <v>Ignore</v>
      </c>
      <c r="B3134" s="60" t="str">
        <f>IFERROR(VLOOKUP(J3134,'TB mapping'!A:C,3,0),0)</f>
        <v>Ignore</v>
      </c>
      <c r="C3134" s="60" t="str">
        <f t="shared" si="165"/>
        <v>HOEMKFIgnore</v>
      </c>
      <c r="D3134" s="60" t="str">
        <f t="shared" si="166"/>
        <v>HOEMKFIgnore</v>
      </c>
      <c r="E3134" s="54" t="s">
        <v>790</v>
      </c>
      <c r="F3134" s="54" t="s">
        <v>14</v>
      </c>
      <c r="G3134" s="54" t="s">
        <v>1207</v>
      </c>
      <c r="H3134" s="55">
        <v>213000</v>
      </c>
      <c r="I3134" s="54" t="s">
        <v>819</v>
      </c>
      <c r="J3134" s="55">
        <v>213500</v>
      </c>
      <c r="K3134" s="55">
        <v>0</v>
      </c>
      <c r="L3134" s="54" t="s">
        <v>821</v>
      </c>
      <c r="M3134" s="54" t="s">
        <v>793</v>
      </c>
      <c r="N3134" s="55">
        <v>0</v>
      </c>
      <c r="O3134" s="55">
        <v>56658.89</v>
      </c>
      <c r="P3134" s="55">
        <v>0</v>
      </c>
      <c r="Q3134" s="55">
        <v>45778.2</v>
      </c>
      <c r="R3134" s="55">
        <v>0</v>
      </c>
      <c r="S3134" s="55">
        <v>102437.09</v>
      </c>
      <c r="T3134" s="55">
        <v>0</v>
      </c>
      <c r="U3134" s="55">
        <v>56658.89</v>
      </c>
      <c r="V3134" s="55">
        <v>0</v>
      </c>
      <c r="W3134" s="55">
        <v>45778.2</v>
      </c>
      <c r="X3134" s="55">
        <v>0</v>
      </c>
      <c r="Y3134" s="55">
        <v>102437.09</v>
      </c>
      <c r="Z3134" s="61">
        <f t="shared" si="167"/>
        <v>4.5778199999999998E-3</v>
      </c>
      <c r="AA3134" s="59" t="str">
        <f>HLOOKUP(F3134,'HY Financials'!$4:$4,1,0)</f>
        <v>HOEMKF</v>
      </c>
    </row>
    <row r="3135" spans="1:27" ht="12.75" customHeight="1">
      <c r="A3135" s="60" t="str">
        <f>IFERROR(VLOOKUP(J3135,'TB mapping'!A:D,4,0),0)</f>
        <v>Ignore</v>
      </c>
      <c r="B3135" s="60" t="str">
        <f>IFERROR(VLOOKUP(J3135,'TB mapping'!A:C,3,0),0)</f>
        <v>Ignore</v>
      </c>
      <c r="C3135" s="60" t="str">
        <f t="shared" si="165"/>
        <v>HOEMKFIgnore</v>
      </c>
      <c r="D3135" s="60" t="str">
        <f t="shared" si="166"/>
        <v>HOEMKFIgnore</v>
      </c>
      <c r="E3135" s="54" t="s">
        <v>790</v>
      </c>
      <c r="F3135" s="54" t="s">
        <v>14</v>
      </c>
      <c r="G3135" s="54" t="s">
        <v>1207</v>
      </c>
      <c r="H3135" s="55">
        <v>213000</v>
      </c>
      <c r="I3135" s="54" t="s">
        <v>819</v>
      </c>
      <c r="J3135" s="55">
        <v>213504</v>
      </c>
      <c r="K3135" s="55">
        <v>0</v>
      </c>
      <c r="L3135" s="54" t="s">
        <v>822</v>
      </c>
      <c r="M3135" s="54" t="s">
        <v>793</v>
      </c>
      <c r="N3135" s="55">
        <v>0</v>
      </c>
      <c r="O3135" s="55">
        <v>14620.48</v>
      </c>
      <c r="P3135" s="55">
        <v>0</v>
      </c>
      <c r="Q3135" s="55">
        <v>0</v>
      </c>
      <c r="R3135" s="55">
        <v>0</v>
      </c>
      <c r="S3135" s="55">
        <v>14620.48</v>
      </c>
      <c r="T3135" s="55">
        <v>0</v>
      </c>
      <c r="U3135" s="55">
        <v>14620.48</v>
      </c>
      <c r="V3135" s="55">
        <v>0</v>
      </c>
      <c r="W3135" s="55">
        <v>0</v>
      </c>
      <c r="X3135" s="55">
        <v>0</v>
      </c>
      <c r="Y3135" s="55">
        <v>14620.48</v>
      </c>
      <c r="Z3135" s="61">
        <f t="shared" si="167"/>
        <v>0</v>
      </c>
      <c r="AA3135" s="59" t="str">
        <f>HLOOKUP(F3135,'HY Financials'!$4:$4,1,0)</f>
        <v>HOEMKF</v>
      </c>
    </row>
    <row r="3136" spans="1:27" ht="12.75" customHeight="1">
      <c r="A3136" s="60" t="str">
        <f>IFERROR(VLOOKUP(J3136,'TB mapping'!A:D,4,0),0)</f>
        <v>Ignore</v>
      </c>
      <c r="B3136" s="60" t="str">
        <f>IFERROR(VLOOKUP(J3136,'TB mapping'!A:C,3,0),0)</f>
        <v>Ignore</v>
      </c>
      <c r="C3136" s="60" t="str">
        <f t="shared" si="165"/>
        <v>HOEMKFIgnore</v>
      </c>
      <c r="D3136" s="60" t="str">
        <f t="shared" si="166"/>
        <v>HOEMKFIgnore</v>
      </c>
      <c r="E3136" s="54" t="s">
        <v>790</v>
      </c>
      <c r="F3136" s="54" t="s">
        <v>14</v>
      </c>
      <c r="G3136" s="54" t="s">
        <v>1207</v>
      </c>
      <c r="H3136" s="55">
        <v>301000</v>
      </c>
      <c r="I3136" s="54" t="s">
        <v>823</v>
      </c>
      <c r="J3136" s="55">
        <v>310000</v>
      </c>
      <c r="K3136" s="55">
        <v>0</v>
      </c>
      <c r="L3136" s="54" t="s">
        <v>824</v>
      </c>
      <c r="M3136" s="54" t="s">
        <v>793</v>
      </c>
      <c r="N3136" s="55">
        <v>0</v>
      </c>
      <c r="O3136" s="55">
        <v>84451462.439999998</v>
      </c>
      <c r="P3136" s="55">
        <v>-3327306.04</v>
      </c>
      <c r="Q3136" s="55">
        <v>0</v>
      </c>
      <c r="R3136" s="55">
        <v>0</v>
      </c>
      <c r="S3136" s="55">
        <v>81124156.400000006</v>
      </c>
      <c r="T3136" s="55">
        <v>0</v>
      </c>
      <c r="U3136" s="55">
        <v>84451462.439999998</v>
      </c>
      <c r="V3136" s="55">
        <v>-3327306.04</v>
      </c>
      <c r="W3136" s="55">
        <v>0</v>
      </c>
      <c r="X3136" s="55">
        <v>0</v>
      </c>
      <c r="Y3136" s="55">
        <v>81124156.400000006</v>
      </c>
      <c r="Z3136" s="61">
        <f t="shared" si="167"/>
        <v>8.11241564</v>
      </c>
      <c r="AA3136" s="59" t="str">
        <f>HLOOKUP(F3136,'HY Financials'!$4:$4,1,0)</f>
        <v>HOEMKF</v>
      </c>
    </row>
    <row r="3137" spans="1:28" ht="12.75" customHeight="1">
      <c r="A3137" s="60" t="str">
        <f>IFERROR(VLOOKUP(J3137,'TB mapping'!A:D,4,0),0)</f>
        <v>Ignore</v>
      </c>
      <c r="B3137" s="60" t="str">
        <f>IFERROR(VLOOKUP(J3137,'TB mapping'!A:C,3,0),0)</f>
        <v>Ignore</v>
      </c>
      <c r="C3137" s="60" t="str">
        <f t="shared" si="165"/>
        <v>HOEMKFIgnore</v>
      </c>
      <c r="D3137" s="60" t="str">
        <f t="shared" si="166"/>
        <v>HOEMKFIgnore</v>
      </c>
      <c r="E3137" s="54" t="s">
        <v>790</v>
      </c>
      <c r="F3137" s="54" t="s">
        <v>14</v>
      </c>
      <c r="G3137" s="54" t="s">
        <v>1207</v>
      </c>
      <c r="H3137" s="55">
        <v>303000</v>
      </c>
      <c r="I3137" s="54" t="s">
        <v>825</v>
      </c>
      <c r="J3137" s="55">
        <v>303207</v>
      </c>
      <c r="K3137" s="55">
        <v>0</v>
      </c>
      <c r="L3137" s="54" t="s">
        <v>826</v>
      </c>
      <c r="M3137" s="54" t="s">
        <v>793</v>
      </c>
      <c r="N3137" s="55">
        <v>-43473576.840000004</v>
      </c>
      <c r="O3137" s="55">
        <v>0</v>
      </c>
      <c r="P3137" s="55">
        <v>-2489026.73</v>
      </c>
      <c r="Q3137" s="55">
        <v>0</v>
      </c>
      <c r="R3137" s="55">
        <v>-45962603.57</v>
      </c>
      <c r="S3137" s="55">
        <v>0</v>
      </c>
      <c r="T3137" s="55">
        <v>-43473576.840000004</v>
      </c>
      <c r="U3137" s="55">
        <v>0</v>
      </c>
      <c r="V3137" s="55">
        <v>-2489026.73</v>
      </c>
      <c r="W3137" s="55">
        <v>0</v>
      </c>
      <c r="X3137" s="55">
        <v>-45962603.57</v>
      </c>
      <c r="Y3137" s="55">
        <v>0</v>
      </c>
      <c r="Z3137" s="61">
        <f t="shared" si="167"/>
        <v>-0.24890267299999999</v>
      </c>
      <c r="AA3137" s="59" t="str">
        <f>HLOOKUP(F3137,'HY Financials'!$4:$4,1,0)</f>
        <v>HOEMKF</v>
      </c>
    </row>
    <row r="3138" spans="1:28" ht="12.75" customHeight="1">
      <c r="A3138" s="60" t="str">
        <f>IFERROR(VLOOKUP(J3138,'TB mapping'!A:D,4,0),0)</f>
        <v>Ignore</v>
      </c>
      <c r="B3138" s="60" t="str">
        <f>IFERROR(VLOOKUP(J3138,'TB mapping'!A:C,3,0),0)</f>
        <v>Ignore</v>
      </c>
      <c r="C3138" s="60" t="str">
        <f t="shared" si="165"/>
        <v>HOEMKFIgnore</v>
      </c>
      <c r="D3138" s="60" t="str">
        <f t="shared" si="166"/>
        <v>HOEMKFIgnore</v>
      </c>
      <c r="E3138" s="54" t="s">
        <v>790</v>
      </c>
      <c r="F3138" s="54" t="s">
        <v>14</v>
      </c>
      <c r="G3138" s="54" t="s">
        <v>1207</v>
      </c>
      <c r="H3138" s="55">
        <v>303000</v>
      </c>
      <c r="I3138" s="54" t="s">
        <v>825</v>
      </c>
      <c r="J3138" s="55">
        <v>303209</v>
      </c>
      <c r="K3138" s="55">
        <v>0</v>
      </c>
      <c r="L3138" s="54" t="s">
        <v>1064</v>
      </c>
      <c r="M3138" s="54" t="s">
        <v>793</v>
      </c>
      <c r="N3138" s="55">
        <v>-585084.07999999996</v>
      </c>
      <c r="O3138" s="55">
        <v>0</v>
      </c>
      <c r="P3138" s="55">
        <v>-916358.14</v>
      </c>
      <c r="Q3138" s="55">
        <v>0</v>
      </c>
      <c r="R3138" s="55">
        <v>-1501442.22</v>
      </c>
      <c r="S3138" s="55">
        <v>0</v>
      </c>
      <c r="T3138" s="55">
        <v>-585084.07999999996</v>
      </c>
      <c r="U3138" s="55">
        <v>0</v>
      </c>
      <c r="V3138" s="55">
        <v>-916358.14</v>
      </c>
      <c r="W3138" s="55">
        <v>0</v>
      </c>
      <c r="X3138" s="55">
        <v>-1501442.22</v>
      </c>
      <c r="Y3138" s="55">
        <v>0</v>
      </c>
      <c r="Z3138" s="61">
        <f t="shared" si="167"/>
        <v>-9.1635813999999996E-2</v>
      </c>
      <c r="AA3138" s="59" t="str">
        <f>HLOOKUP(F3138,'HY Financials'!$4:$4,1,0)</f>
        <v>HOEMKF</v>
      </c>
    </row>
    <row r="3139" spans="1:28" ht="12.75" customHeight="1">
      <c r="A3139" s="60" t="str">
        <f>IFERROR(VLOOKUP(J3139,'TB mapping'!A:D,4,0),0)</f>
        <v>Ignore</v>
      </c>
      <c r="B3139" s="60" t="str">
        <f>IFERROR(VLOOKUP(J3139,'TB mapping'!A:C,3,0),0)</f>
        <v>Ignore</v>
      </c>
      <c r="C3139" s="60" t="str">
        <f t="shared" si="165"/>
        <v>HOEMKFIgnore</v>
      </c>
      <c r="D3139" s="60" t="str">
        <f t="shared" si="166"/>
        <v>HOEMKFIgnore</v>
      </c>
      <c r="E3139" s="54" t="s">
        <v>790</v>
      </c>
      <c r="F3139" s="54" t="s">
        <v>14</v>
      </c>
      <c r="G3139" s="54" t="s">
        <v>1207</v>
      </c>
      <c r="H3139" s="55">
        <v>303000</v>
      </c>
      <c r="I3139" s="54" t="s">
        <v>825</v>
      </c>
      <c r="J3139" s="55">
        <v>303245</v>
      </c>
      <c r="K3139" s="55">
        <v>0</v>
      </c>
      <c r="L3139" s="54" t="s">
        <v>880</v>
      </c>
      <c r="M3139" s="54" t="s">
        <v>793</v>
      </c>
      <c r="N3139" s="55">
        <v>0</v>
      </c>
      <c r="O3139" s="55">
        <v>16498301.539999999</v>
      </c>
      <c r="P3139" s="55">
        <v>0</v>
      </c>
      <c r="Q3139" s="55">
        <v>408358.29</v>
      </c>
      <c r="R3139" s="55">
        <v>0</v>
      </c>
      <c r="S3139" s="55">
        <v>16906659.829999998</v>
      </c>
      <c r="T3139" s="55">
        <v>0</v>
      </c>
      <c r="U3139" s="55">
        <v>16498301.539999999</v>
      </c>
      <c r="V3139" s="55">
        <v>0</v>
      </c>
      <c r="W3139" s="55">
        <v>408358.29</v>
      </c>
      <c r="X3139" s="55">
        <v>0</v>
      </c>
      <c r="Y3139" s="55">
        <v>16906659.829999998</v>
      </c>
      <c r="Z3139" s="61">
        <f t="shared" si="167"/>
        <v>4.0835828999999997E-2</v>
      </c>
      <c r="AA3139" s="59" t="str">
        <f>HLOOKUP(F3139,'HY Financials'!$4:$4,1,0)</f>
        <v>HOEMKF</v>
      </c>
      <c r="AB3139" s="59">
        <f>SUMIF(AA:AA,AA3139,Z:Z)</f>
        <v>8.4451462440000018</v>
      </c>
    </row>
    <row r="3140" spans="1:28" ht="12.75" customHeight="1">
      <c r="A3140" s="60" t="str">
        <f>IFERROR(VLOOKUP(J3140,'TB mapping'!A:D,4,0),0)</f>
        <v>Ignore</v>
      </c>
      <c r="B3140" s="60" t="str">
        <f>IFERROR(VLOOKUP(J3140,'TB mapping'!A:C,3,0),0)</f>
        <v>Ignore</v>
      </c>
      <c r="C3140" s="60" t="str">
        <f t="shared" ref="C3140:C3203" si="168">F3140&amp;A3140</f>
        <v>HOEMKFIgnore</v>
      </c>
      <c r="D3140" s="60" t="str">
        <f t="shared" ref="D3140:D3203" si="169">F3140&amp;B3140</f>
        <v>HOEMKFIgnore</v>
      </c>
      <c r="E3140" s="54" t="s">
        <v>790</v>
      </c>
      <c r="F3140" s="54" t="s">
        <v>14</v>
      </c>
      <c r="G3140" s="54" t="s">
        <v>1207</v>
      </c>
      <c r="H3140" s="55">
        <v>303000</v>
      </c>
      <c r="I3140" s="54" t="s">
        <v>825</v>
      </c>
      <c r="J3140" s="55">
        <v>303246</v>
      </c>
      <c r="K3140" s="55">
        <v>0</v>
      </c>
      <c r="L3140" s="54" t="s">
        <v>1065</v>
      </c>
      <c r="M3140" s="54" t="s">
        <v>793</v>
      </c>
      <c r="N3140" s="55">
        <v>0</v>
      </c>
      <c r="O3140" s="55">
        <v>231635.29</v>
      </c>
      <c r="P3140" s="55">
        <v>-14966.53</v>
      </c>
      <c r="Q3140" s="55">
        <v>0</v>
      </c>
      <c r="R3140" s="55">
        <v>0</v>
      </c>
      <c r="S3140" s="55">
        <v>216668.76</v>
      </c>
      <c r="T3140" s="55">
        <v>0</v>
      </c>
      <c r="U3140" s="55">
        <v>231635.29</v>
      </c>
      <c r="V3140" s="55">
        <v>-14966.53</v>
      </c>
      <c r="W3140" s="55">
        <v>0</v>
      </c>
      <c r="X3140" s="55">
        <v>0</v>
      </c>
      <c r="Y3140" s="55">
        <v>216668.76</v>
      </c>
      <c r="Z3140" s="61">
        <f t="shared" ref="Z3140:Z3203" si="170">IF(I3140="Issue Capital",(X3140+Y3140)/10000000,(V3140+W3140)/10000000)</f>
        <v>-1.4966530000000001E-3</v>
      </c>
      <c r="AA3140" s="59" t="str">
        <f>HLOOKUP(F3140,'HY Financials'!$4:$4,1,0)</f>
        <v>HOEMKF</v>
      </c>
      <c r="AB3140" s="59">
        <f>SUMIF(AA:AA,AA3140,Z:Z)</f>
        <v>8.4451462440000018</v>
      </c>
    </row>
    <row r="3141" spans="1:28" ht="12.75" customHeight="1">
      <c r="A3141" s="60" t="str">
        <f>IFERROR(VLOOKUP(J3141,'TB mapping'!A:D,4,0),0)</f>
        <v>Ignore</v>
      </c>
      <c r="B3141" s="60" t="str">
        <f>IFERROR(VLOOKUP(J3141,'TB mapping'!A:C,3,0),0)</f>
        <v>Ignore</v>
      </c>
      <c r="C3141" s="60" t="str">
        <f t="shared" si="168"/>
        <v>HOEMKFIgnore</v>
      </c>
      <c r="D3141" s="60" t="str">
        <f t="shared" si="169"/>
        <v>HOEMKFIgnore</v>
      </c>
      <c r="E3141" s="54" t="s">
        <v>790</v>
      </c>
      <c r="F3141" s="54" t="s">
        <v>14</v>
      </c>
      <c r="G3141" s="54" t="s">
        <v>1207</v>
      </c>
      <c r="H3141" s="55">
        <v>303000</v>
      </c>
      <c r="I3141" s="54" t="s">
        <v>825</v>
      </c>
      <c r="J3141" s="55">
        <v>390000</v>
      </c>
      <c r="K3141" s="55">
        <v>0</v>
      </c>
      <c r="L3141" s="54" t="s">
        <v>827</v>
      </c>
      <c r="M3141" s="54" t="s">
        <v>793</v>
      </c>
      <c r="N3141" s="55">
        <v>0</v>
      </c>
      <c r="O3141" s="55">
        <v>49169747.340000004</v>
      </c>
      <c r="P3141" s="55">
        <v>0</v>
      </c>
      <c r="Q3141" s="55">
        <v>0</v>
      </c>
      <c r="R3141" s="55">
        <v>0</v>
      </c>
      <c r="S3141" s="55">
        <v>49169747.340000004</v>
      </c>
      <c r="T3141" s="55">
        <v>0</v>
      </c>
      <c r="U3141" s="55">
        <v>49169747.340000004</v>
      </c>
      <c r="V3141" s="55">
        <v>0</v>
      </c>
      <c r="W3141" s="55">
        <v>0</v>
      </c>
      <c r="X3141" s="55">
        <v>0</v>
      </c>
      <c r="Y3141" s="55">
        <v>49169747.340000004</v>
      </c>
      <c r="Z3141" s="61">
        <f t="shared" si="170"/>
        <v>0</v>
      </c>
      <c r="AA3141" s="59" t="str">
        <f>HLOOKUP(F3141,'HY Financials'!$4:$4,1,0)</f>
        <v>HOEMKF</v>
      </c>
      <c r="AB3141" s="59">
        <f>SUMIF(AA:AA,AA3141,Z:Z)</f>
        <v>8.4451462440000018</v>
      </c>
    </row>
    <row r="3142" spans="1:28" ht="12.75" customHeight="1">
      <c r="A3142" s="60" t="str">
        <f>IFERROR(VLOOKUP(J3142,'TB mapping'!A:D,4,0),0)</f>
        <v>Ignore</v>
      </c>
      <c r="B3142" s="60" t="str">
        <f>IFERROR(VLOOKUP(J3142,'TB mapping'!A:C,3,0),0)</f>
        <v>Ignore</v>
      </c>
      <c r="C3142" s="60" t="str">
        <f t="shared" si="168"/>
        <v>HOEMKFIgnore</v>
      </c>
      <c r="D3142" s="60" t="str">
        <f t="shared" si="169"/>
        <v>HOEMKFIgnore</v>
      </c>
      <c r="E3142" s="54" t="s">
        <v>790</v>
      </c>
      <c r="F3142" s="54" t="s">
        <v>14</v>
      </c>
      <c r="G3142" s="54" t="s">
        <v>1207</v>
      </c>
      <c r="H3142" s="55">
        <v>303000</v>
      </c>
      <c r="I3142" s="54" t="s">
        <v>825</v>
      </c>
      <c r="J3142" s="55">
        <v>390405</v>
      </c>
      <c r="K3142" s="55">
        <v>0</v>
      </c>
      <c r="L3142" s="54" t="s">
        <v>828</v>
      </c>
      <c r="M3142" s="54" t="s">
        <v>793</v>
      </c>
      <c r="N3142" s="55">
        <v>-5563477.71</v>
      </c>
      <c r="O3142" s="55">
        <v>0</v>
      </c>
      <c r="P3142" s="55">
        <v>0</v>
      </c>
      <c r="Q3142" s="55">
        <v>0</v>
      </c>
      <c r="R3142" s="55">
        <v>-5563477.71</v>
      </c>
      <c r="S3142" s="55">
        <v>0</v>
      </c>
      <c r="T3142" s="55">
        <v>-5563477.71</v>
      </c>
      <c r="U3142" s="55">
        <v>0</v>
      </c>
      <c r="V3142" s="55">
        <v>0</v>
      </c>
      <c r="W3142" s="55">
        <v>0</v>
      </c>
      <c r="X3142" s="55">
        <v>-5563477.71</v>
      </c>
      <c r="Y3142" s="55">
        <v>0</v>
      </c>
      <c r="Z3142" s="61">
        <f t="shared" si="170"/>
        <v>0</v>
      </c>
      <c r="AA3142" s="59" t="str">
        <f>HLOOKUP(F3142,'HY Financials'!$4:$4,1,0)</f>
        <v>HOEMKF</v>
      </c>
    </row>
    <row r="3143" spans="1:28" ht="12.75" customHeight="1">
      <c r="A3143" s="60" t="str">
        <f>IFERROR(VLOOKUP(J3143,'TB mapping'!A:D,4,0),0)</f>
        <v>Ignore</v>
      </c>
      <c r="B3143" s="60" t="str">
        <f>IFERROR(VLOOKUP(J3143,'TB mapping'!A:C,3,0),0)</f>
        <v>Ignore</v>
      </c>
      <c r="C3143" s="60" t="str">
        <f t="shared" si="168"/>
        <v>HOEMKFIgnore</v>
      </c>
      <c r="D3143" s="60" t="str">
        <f t="shared" si="169"/>
        <v>HOEMKFIgnore</v>
      </c>
      <c r="E3143" s="54" t="s">
        <v>790</v>
      </c>
      <c r="F3143" s="54" t="s">
        <v>14</v>
      </c>
      <c r="G3143" s="54" t="s">
        <v>1207</v>
      </c>
      <c r="H3143" s="55">
        <v>303000</v>
      </c>
      <c r="I3143" s="54" t="s">
        <v>825</v>
      </c>
      <c r="J3143" s="55">
        <v>390406</v>
      </c>
      <c r="K3143" s="55">
        <v>0</v>
      </c>
      <c r="L3143" s="54" t="s">
        <v>1148</v>
      </c>
      <c r="M3143" s="54" t="s">
        <v>793</v>
      </c>
      <c r="N3143" s="55">
        <v>-271.52</v>
      </c>
      <c r="O3143" s="55">
        <v>0</v>
      </c>
      <c r="P3143" s="55">
        <v>0</v>
      </c>
      <c r="Q3143" s="55">
        <v>0</v>
      </c>
      <c r="R3143" s="55">
        <v>-271.52</v>
      </c>
      <c r="S3143" s="55">
        <v>0</v>
      </c>
      <c r="T3143" s="55">
        <v>-271.52</v>
      </c>
      <c r="U3143" s="55">
        <v>0</v>
      </c>
      <c r="V3143" s="55">
        <v>0</v>
      </c>
      <c r="W3143" s="55">
        <v>0</v>
      </c>
      <c r="X3143" s="55">
        <v>-271.52</v>
      </c>
      <c r="Y3143" s="55">
        <v>0</v>
      </c>
      <c r="Z3143" s="61">
        <f t="shared" si="170"/>
        <v>0</v>
      </c>
      <c r="AA3143" s="59" t="str">
        <f>HLOOKUP(F3143,'HY Financials'!$4:$4,1,0)</f>
        <v>HOEMKF</v>
      </c>
    </row>
    <row r="3144" spans="1:28" ht="12.75" customHeight="1">
      <c r="A3144" s="60" t="str">
        <f>IFERROR(VLOOKUP(J3144,'TB mapping'!A:D,4,0),0)</f>
        <v>Ignore</v>
      </c>
      <c r="B3144" s="60" t="str">
        <f>IFERROR(VLOOKUP(J3144,'TB mapping'!A:C,3,0),0)</f>
        <v>Ignore</v>
      </c>
      <c r="C3144" s="60" t="str">
        <f t="shared" si="168"/>
        <v>HOEMKFIgnore</v>
      </c>
      <c r="D3144" s="60" t="str">
        <f t="shared" si="169"/>
        <v>HOEMKFIgnore</v>
      </c>
      <c r="E3144" s="54" t="s">
        <v>790</v>
      </c>
      <c r="F3144" s="54" t="s">
        <v>14</v>
      </c>
      <c r="G3144" s="54" t="s">
        <v>1207</v>
      </c>
      <c r="H3144" s="55">
        <v>303000</v>
      </c>
      <c r="I3144" s="54" t="s">
        <v>825</v>
      </c>
      <c r="J3144" s="55">
        <v>390407</v>
      </c>
      <c r="K3144" s="55">
        <v>0</v>
      </c>
      <c r="L3144" s="54" t="s">
        <v>829</v>
      </c>
      <c r="M3144" s="54" t="s">
        <v>793</v>
      </c>
      <c r="N3144" s="55">
        <v>-9042835.9199999999</v>
      </c>
      <c r="O3144" s="55">
        <v>0</v>
      </c>
      <c r="P3144" s="55">
        <v>0</v>
      </c>
      <c r="Q3144" s="55">
        <v>0</v>
      </c>
      <c r="R3144" s="55">
        <v>-9042835.9199999999</v>
      </c>
      <c r="S3144" s="55">
        <v>0</v>
      </c>
      <c r="T3144" s="55">
        <v>-9042835.9199999999</v>
      </c>
      <c r="U3144" s="55">
        <v>0</v>
      </c>
      <c r="V3144" s="55">
        <v>0</v>
      </c>
      <c r="W3144" s="55">
        <v>0</v>
      </c>
      <c r="X3144" s="55">
        <v>-9042835.9199999999</v>
      </c>
      <c r="Y3144" s="55">
        <v>0</v>
      </c>
      <c r="Z3144" s="61">
        <f t="shared" si="170"/>
        <v>0</v>
      </c>
      <c r="AA3144" s="59" t="str">
        <f>HLOOKUP(F3144,'HY Financials'!$4:$4,1,0)</f>
        <v>HOEMKF</v>
      </c>
    </row>
    <row r="3145" spans="1:28" ht="12.75" customHeight="1">
      <c r="A3145" s="60" t="str">
        <f>IFERROR(VLOOKUP(J3145,'TB mapping'!A:D,4,0),0)</f>
        <v>Ignore</v>
      </c>
      <c r="B3145" s="60" t="str">
        <f>IFERROR(VLOOKUP(J3145,'TB mapping'!A:C,3,0),0)</f>
        <v>Ignore</v>
      </c>
      <c r="C3145" s="60" t="str">
        <f t="shared" si="168"/>
        <v>HOEMKFIgnore</v>
      </c>
      <c r="D3145" s="60" t="str">
        <f t="shared" si="169"/>
        <v>HOEMKFIgnore</v>
      </c>
      <c r="E3145" s="54" t="s">
        <v>790</v>
      </c>
      <c r="F3145" s="54" t="s">
        <v>14</v>
      </c>
      <c r="G3145" s="54" t="s">
        <v>1207</v>
      </c>
      <c r="H3145" s="55">
        <v>303000</v>
      </c>
      <c r="I3145" s="54" t="s">
        <v>825</v>
      </c>
      <c r="J3145" s="55">
        <v>390409</v>
      </c>
      <c r="K3145" s="55">
        <v>0</v>
      </c>
      <c r="L3145" s="54" t="s">
        <v>830</v>
      </c>
      <c r="M3145" s="54" t="s">
        <v>793</v>
      </c>
      <c r="N3145" s="55">
        <v>0</v>
      </c>
      <c r="O3145" s="55">
        <v>28377660.27</v>
      </c>
      <c r="P3145" s="55">
        <v>0</v>
      </c>
      <c r="Q3145" s="55">
        <v>0</v>
      </c>
      <c r="R3145" s="55">
        <v>0</v>
      </c>
      <c r="S3145" s="55">
        <v>28377660.27</v>
      </c>
      <c r="T3145" s="55">
        <v>0</v>
      </c>
      <c r="U3145" s="55">
        <v>28377660.27</v>
      </c>
      <c r="V3145" s="55">
        <v>0</v>
      </c>
      <c r="W3145" s="55">
        <v>0</v>
      </c>
      <c r="X3145" s="55">
        <v>0</v>
      </c>
      <c r="Y3145" s="55">
        <v>28377660.27</v>
      </c>
      <c r="Z3145" s="61">
        <f t="shared" si="170"/>
        <v>0</v>
      </c>
      <c r="AA3145" s="59" t="str">
        <f>HLOOKUP(F3145,'HY Financials'!$4:$4,1,0)</f>
        <v>HOEMKF</v>
      </c>
    </row>
    <row r="3146" spans="1:28" ht="12.75" customHeight="1">
      <c r="A3146" s="60" t="str">
        <f>IFERROR(VLOOKUP(J3146,'TB mapping'!A:D,4,0),0)</f>
        <v>Ignore</v>
      </c>
      <c r="B3146" s="60" t="str">
        <f>IFERROR(VLOOKUP(J3146,'TB mapping'!A:C,3,0),0)</f>
        <v>Ignore</v>
      </c>
      <c r="C3146" s="60" t="str">
        <f t="shared" si="168"/>
        <v>HOEMKFIgnore</v>
      </c>
      <c r="D3146" s="60" t="str">
        <f t="shared" si="169"/>
        <v>HOEMKFIgnore</v>
      </c>
      <c r="E3146" s="54" t="s">
        <v>790</v>
      </c>
      <c r="F3146" s="54" t="s">
        <v>14</v>
      </c>
      <c r="G3146" s="54" t="s">
        <v>1207</v>
      </c>
      <c r="H3146" s="55">
        <v>303000</v>
      </c>
      <c r="I3146" s="54" t="s">
        <v>825</v>
      </c>
      <c r="J3146" s="55">
        <v>390445</v>
      </c>
      <c r="K3146" s="55">
        <v>0</v>
      </c>
      <c r="L3146" s="54" t="s">
        <v>881</v>
      </c>
      <c r="M3146" s="54" t="s">
        <v>793</v>
      </c>
      <c r="N3146" s="55">
        <v>-2731692.53</v>
      </c>
      <c r="O3146" s="55">
        <v>0</v>
      </c>
      <c r="P3146" s="55">
        <v>0</v>
      </c>
      <c r="Q3146" s="55">
        <v>0</v>
      </c>
      <c r="R3146" s="55">
        <v>-2731692.53</v>
      </c>
      <c r="S3146" s="55">
        <v>0</v>
      </c>
      <c r="T3146" s="55">
        <v>-2731692.53</v>
      </c>
      <c r="U3146" s="55">
        <v>0</v>
      </c>
      <c r="V3146" s="55">
        <v>0</v>
      </c>
      <c r="W3146" s="55">
        <v>0</v>
      </c>
      <c r="X3146" s="55">
        <v>-2731692.53</v>
      </c>
      <c r="Y3146" s="55">
        <v>0</v>
      </c>
      <c r="Z3146" s="61">
        <f t="shared" si="170"/>
        <v>0</v>
      </c>
      <c r="AA3146" s="59" t="str">
        <f>HLOOKUP(F3146,'HY Financials'!$4:$4,1,0)</f>
        <v>HOEMKF</v>
      </c>
    </row>
    <row r="3147" spans="1:28" ht="12.75" customHeight="1">
      <c r="A3147" s="60" t="str">
        <f>IFERROR(VLOOKUP(J3147,'TB mapping'!A:D,4,0),0)</f>
        <v>Ignore</v>
      </c>
      <c r="B3147" s="60" t="str">
        <f>IFERROR(VLOOKUP(J3147,'TB mapping'!A:C,3,0),0)</f>
        <v>Ignore</v>
      </c>
      <c r="C3147" s="60" t="str">
        <f t="shared" si="168"/>
        <v>HOEMKFIgnore</v>
      </c>
      <c r="D3147" s="60" t="str">
        <f t="shared" si="169"/>
        <v>HOEMKFIgnore</v>
      </c>
      <c r="E3147" s="54" t="s">
        <v>790</v>
      </c>
      <c r="F3147" s="54" t="s">
        <v>14</v>
      </c>
      <c r="G3147" s="54" t="s">
        <v>1207</v>
      </c>
      <c r="H3147" s="55">
        <v>303000</v>
      </c>
      <c r="I3147" s="54" t="s">
        <v>825</v>
      </c>
      <c r="J3147" s="55">
        <v>390446</v>
      </c>
      <c r="K3147" s="55">
        <v>0</v>
      </c>
      <c r="L3147" s="54" t="s">
        <v>1066</v>
      </c>
      <c r="M3147" s="54" t="s">
        <v>793</v>
      </c>
      <c r="N3147" s="55">
        <v>0</v>
      </c>
      <c r="O3147" s="55">
        <v>128925.58</v>
      </c>
      <c r="P3147" s="55">
        <v>0</v>
      </c>
      <c r="Q3147" s="55">
        <v>0</v>
      </c>
      <c r="R3147" s="55">
        <v>0</v>
      </c>
      <c r="S3147" s="55">
        <v>128925.58</v>
      </c>
      <c r="T3147" s="55">
        <v>0</v>
      </c>
      <c r="U3147" s="55">
        <v>128925.58</v>
      </c>
      <c r="V3147" s="55">
        <v>0</v>
      </c>
      <c r="W3147" s="55">
        <v>0</v>
      </c>
      <c r="X3147" s="55">
        <v>0</v>
      </c>
      <c r="Y3147" s="55">
        <v>128925.58</v>
      </c>
      <c r="Z3147" s="61">
        <f t="shared" si="170"/>
        <v>0</v>
      </c>
      <c r="AA3147" s="59" t="str">
        <f>HLOOKUP(F3147,'HY Financials'!$4:$4,1,0)</f>
        <v>HOEMKF</v>
      </c>
    </row>
    <row r="3148" spans="1:28" ht="12.75" customHeight="1">
      <c r="A3148" s="60">
        <f>IFERROR(VLOOKUP(J3148,'TB mapping'!A:D,4,0),0)</f>
        <v>0</v>
      </c>
      <c r="B3148" s="60">
        <f>IFERROR(VLOOKUP(J3148,'TB mapping'!A:C,3,0),0)</f>
        <v>5.3</v>
      </c>
      <c r="C3148" s="60" t="str">
        <f t="shared" si="168"/>
        <v>HOEMKF0</v>
      </c>
      <c r="D3148" s="60" t="str">
        <f t="shared" si="169"/>
        <v>HOEMKF5.3</v>
      </c>
      <c r="E3148" s="54" t="s">
        <v>790</v>
      </c>
      <c r="F3148" s="54" t="s">
        <v>14</v>
      </c>
      <c r="G3148" s="54" t="s">
        <v>1207</v>
      </c>
      <c r="H3148" s="55">
        <v>410000</v>
      </c>
      <c r="I3148" s="54" t="s">
        <v>931</v>
      </c>
      <c r="J3148" s="55">
        <v>416100</v>
      </c>
      <c r="K3148" s="55">
        <v>0</v>
      </c>
      <c r="L3148" s="54" t="s">
        <v>1169</v>
      </c>
      <c r="M3148" s="54" t="s">
        <v>793</v>
      </c>
      <c r="N3148" s="55">
        <v>0</v>
      </c>
      <c r="O3148" s="55">
        <v>3391856.79</v>
      </c>
      <c r="P3148" s="55">
        <v>0</v>
      </c>
      <c r="Q3148" s="55">
        <v>572473.28</v>
      </c>
      <c r="R3148" s="55">
        <v>0</v>
      </c>
      <c r="S3148" s="55">
        <v>3964330.07</v>
      </c>
      <c r="T3148" s="55">
        <v>0</v>
      </c>
      <c r="U3148" s="55">
        <v>3391856.79</v>
      </c>
      <c r="V3148" s="55">
        <v>0</v>
      </c>
      <c r="W3148" s="55">
        <v>572473.28</v>
      </c>
      <c r="X3148" s="55">
        <v>0</v>
      </c>
      <c r="Y3148" s="55">
        <v>3964330.07</v>
      </c>
      <c r="Z3148" s="61">
        <f t="shared" si="170"/>
        <v>5.7247328E-2</v>
      </c>
      <c r="AA3148" s="59" t="str">
        <f>HLOOKUP(F3148,'HY Financials'!$4:$4,1,0)</f>
        <v>HOEMKF</v>
      </c>
    </row>
    <row r="3149" spans="1:28" ht="12.75" customHeight="1">
      <c r="A3149" s="60">
        <f>IFERROR(VLOOKUP(J3149,'TB mapping'!A:D,4,0),0)</f>
        <v>0</v>
      </c>
      <c r="B3149" s="60">
        <f>IFERROR(VLOOKUP(J3149,'TB mapping'!A:C,3,0),0)</f>
        <v>5.3</v>
      </c>
      <c r="C3149" s="60" t="str">
        <f t="shared" si="168"/>
        <v>HOEMKF0</v>
      </c>
      <c r="D3149" s="60" t="str">
        <f t="shared" si="169"/>
        <v>HOEMKF5.3</v>
      </c>
      <c r="E3149" s="54" t="s">
        <v>790</v>
      </c>
      <c r="F3149" s="54" t="s">
        <v>14</v>
      </c>
      <c r="G3149" s="54" t="s">
        <v>1207</v>
      </c>
      <c r="H3149" s="55">
        <v>420000</v>
      </c>
      <c r="I3149" s="54" t="s">
        <v>1170</v>
      </c>
      <c r="J3149" s="55">
        <v>426100</v>
      </c>
      <c r="K3149" s="55">
        <v>0</v>
      </c>
      <c r="L3149" s="54" t="s">
        <v>1171</v>
      </c>
      <c r="M3149" s="54" t="s">
        <v>793</v>
      </c>
      <c r="N3149" s="55">
        <v>0</v>
      </c>
      <c r="O3149" s="55">
        <v>2498289.85</v>
      </c>
      <c r="P3149" s="55">
        <v>0</v>
      </c>
      <c r="Q3149" s="55">
        <v>612973.77</v>
      </c>
      <c r="R3149" s="55">
        <v>0</v>
      </c>
      <c r="S3149" s="55">
        <v>3111263.62</v>
      </c>
      <c r="T3149" s="55">
        <v>0</v>
      </c>
      <c r="U3149" s="55">
        <v>2498289.85</v>
      </c>
      <c r="V3149" s="55">
        <v>0</v>
      </c>
      <c r="W3149" s="55">
        <v>612973.77</v>
      </c>
      <c r="X3149" s="55">
        <v>0</v>
      </c>
      <c r="Y3149" s="55">
        <v>3111263.62</v>
      </c>
      <c r="Z3149" s="61">
        <f t="shared" si="170"/>
        <v>6.1297377E-2</v>
      </c>
      <c r="AA3149" s="59" t="str">
        <f>HLOOKUP(F3149,'HY Financials'!$4:$4,1,0)</f>
        <v>HOEMKF</v>
      </c>
    </row>
    <row r="3150" spans="1:28" ht="12.75" customHeight="1">
      <c r="A3150" s="60">
        <f>IFERROR(VLOOKUP(J3150,'TB mapping'!A:D,4,0),0)</f>
        <v>0</v>
      </c>
      <c r="B3150" s="60">
        <f>IFERROR(VLOOKUP(J3150,'TB mapping'!A:C,3,0),0)</f>
        <v>5.3</v>
      </c>
      <c r="C3150" s="60" t="str">
        <f t="shared" si="168"/>
        <v>HOEMKF0</v>
      </c>
      <c r="D3150" s="60" t="str">
        <f t="shared" si="169"/>
        <v>HOEMKF5.3</v>
      </c>
      <c r="E3150" s="54" t="s">
        <v>790</v>
      </c>
      <c r="F3150" s="54" t="s">
        <v>14</v>
      </c>
      <c r="G3150" s="54" t="s">
        <v>1207</v>
      </c>
      <c r="H3150" s="55">
        <v>420000</v>
      </c>
      <c r="I3150" s="54" t="s">
        <v>1170</v>
      </c>
      <c r="J3150" s="55">
        <v>444444</v>
      </c>
      <c r="K3150" s="55">
        <v>0</v>
      </c>
      <c r="L3150" s="54" t="s">
        <v>1172</v>
      </c>
      <c r="M3150" s="54" t="s">
        <v>793</v>
      </c>
      <c r="N3150" s="55">
        <v>0</v>
      </c>
      <c r="O3150" s="55">
        <v>59369.9</v>
      </c>
      <c r="P3150" s="55">
        <v>0</v>
      </c>
      <c r="Q3150" s="55">
        <v>38700.400000000001</v>
      </c>
      <c r="R3150" s="55">
        <v>0</v>
      </c>
      <c r="S3150" s="55">
        <v>98070.3</v>
      </c>
      <c r="T3150" s="55">
        <v>0</v>
      </c>
      <c r="U3150" s="55">
        <v>59369.9</v>
      </c>
      <c r="V3150" s="55">
        <v>0</v>
      </c>
      <c r="W3150" s="55">
        <v>38700.400000000001</v>
      </c>
      <c r="X3150" s="55">
        <v>0</v>
      </c>
      <c r="Y3150" s="55">
        <v>98070.3</v>
      </c>
      <c r="Z3150" s="61">
        <f t="shared" si="170"/>
        <v>3.8700399999999999E-3</v>
      </c>
      <c r="AA3150" s="59" t="str">
        <f>HLOOKUP(F3150,'HY Financials'!$4:$4,1,0)</f>
        <v>HOEMKF</v>
      </c>
    </row>
    <row r="3151" spans="1:28" ht="12.75" customHeight="1">
      <c r="A3151" s="60">
        <f>IFERROR(VLOOKUP(J3151,'TB mapping'!A:D,4,0),0)</f>
        <v>0</v>
      </c>
      <c r="B3151" s="60" t="str">
        <f>IFERROR(VLOOKUP(J3151,'TB mapping'!A:C,3,0),0)</f>
        <v>ignore</v>
      </c>
      <c r="C3151" s="60" t="str">
        <f t="shared" si="168"/>
        <v>HOEMKF0</v>
      </c>
      <c r="D3151" s="60" t="str">
        <f t="shared" si="169"/>
        <v>HOEMKFignore</v>
      </c>
      <c r="E3151" s="54" t="s">
        <v>790</v>
      </c>
      <c r="F3151" s="54" t="s">
        <v>14</v>
      </c>
      <c r="G3151" s="54" t="s">
        <v>1207</v>
      </c>
      <c r="H3151" s="55">
        <v>430000</v>
      </c>
      <c r="I3151" s="54" t="s">
        <v>831</v>
      </c>
      <c r="J3151" s="55">
        <v>436100</v>
      </c>
      <c r="K3151" s="55">
        <v>0</v>
      </c>
      <c r="L3151" s="54" t="s">
        <v>1173</v>
      </c>
      <c r="M3151" s="54" t="s">
        <v>793</v>
      </c>
      <c r="N3151" s="55">
        <v>0</v>
      </c>
      <c r="O3151" s="55">
        <v>21937654.23</v>
      </c>
      <c r="P3151" s="55">
        <v>-11126800.67</v>
      </c>
      <c r="Q3151" s="55">
        <v>0</v>
      </c>
      <c r="R3151" s="55">
        <v>0</v>
      </c>
      <c r="S3151" s="55">
        <v>10810853.560000001</v>
      </c>
      <c r="T3151" s="55">
        <v>0</v>
      </c>
      <c r="U3151" s="55">
        <v>21937654.23</v>
      </c>
      <c r="V3151" s="55">
        <v>-11126800.67</v>
      </c>
      <c r="W3151" s="55">
        <v>0</v>
      </c>
      <c r="X3151" s="55">
        <v>0</v>
      </c>
      <c r="Y3151" s="55">
        <v>10810853.560000001</v>
      </c>
      <c r="Z3151" s="61">
        <f t="shared" si="170"/>
        <v>-1.1126800669999999</v>
      </c>
      <c r="AA3151" s="59" t="str">
        <f>HLOOKUP(F3151,'HY Financials'!$4:$4,1,0)</f>
        <v>HOEMKF</v>
      </c>
    </row>
    <row r="3152" spans="1:28" ht="12.75" customHeight="1">
      <c r="A3152" s="60">
        <f>IFERROR(VLOOKUP(J3152,'TB mapping'!A:D,4,0),0)</f>
        <v>0</v>
      </c>
      <c r="B3152" s="60" t="str">
        <f>IFERROR(VLOOKUP(J3152,'TB mapping'!A:C,3,0),0)</f>
        <v>ignore</v>
      </c>
      <c r="C3152" s="60" t="str">
        <f t="shared" si="168"/>
        <v>HOEMKF0</v>
      </c>
      <c r="D3152" s="60" t="str">
        <f t="shared" si="169"/>
        <v>HOEMKFignore</v>
      </c>
      <c r="E3152" s="54" t="s">
        <v>790</v>
      </c>
      <c r="F3152" s="54" t="s">
        <v>14</v>
      </c>
      <c r="G3152" s="54" t="s">
        <v>1207</v>
      </c>
      <c r="H3152" s="55">
        <v>440000</v>
      </c>
      <c r="I3152" s="54" t="s">
        <v>1174</v>
      </c>
      <c r="J3152" s="55">
        <v>446100</v>
      </c>
      <c r="K3152" s="55">
        <v>0</v>
      </c>
      <c r="L3152" s="54" t="s">
        <v>1175</v>
      </c>
      <c r="M3152" s="54" t="s">
        <v>793</v>
      </c>
      <c r="N3152" s="55">
        <v>0</v>
      </c>
      <c r="O3152" s="55">
        <v>22108916.829999998</v>
      </c>
      <c r="P3152" s="55">
        <v>0</v>
      </c>
      <c r="Q3152" s="55">
        <v>2250997.5299999998</v>
      </c>
      <c r="R3152" s="55">
        <v>0</v>
      </c>
      <c r="S3152" s="55">
        <v>24359914.359999999</v>
      </c>
      <c r="T3152" s="55">
        <v>0</v>
      </c>
      <c r="U3152" s="55">
        <v>22108916.829999998</v>
      </c>
      <c r="V3152" s="55">
        <v>0</v>
      </c>
      <c r="W3152" s="55">
        <v>2250997.5299999998</v>
      </c>
      <c r="X3152" s="55">
        <v>0</v>
      </c>
      <c r="Y3152" s="55">
        <v>24359914.359999999</v>
      </c>
      <c r="Z3152" s="61">
        <f t="shared" si="170"/>
        <v>0.22509975299999999</v>
      </c>
      <c r="AA3152" s="59" t="str">
        <f>HLOOKUP(F3152,'HY Financials'!$4:$4,1,0)</f>
        <v>HOEMKF</v>
      </c>
    </row>
    <row r="3153" spans="1:30" ht="12.75" customHeight="1">
      <c r="A3153" s="60">
        <f>IFERROR(VLOOKUP(J3153,'TB mapping'!A:D,4,0),0)</f>
        <v>0</v>
      </c>
      <c r="B3153" s="60">
        <f>IFERROR(VLOOKUP(J3153,'TB mapping'!A:C,3,0),0)</f>
        <v>5.0999999999999996</v>
      </c>
      <c r="C3153" s="60" t="str">
        <f t="shared" si="168"/>
        <v>HOEMKF0</v>
      </c>
      <c r="D3153" s="60" t="str">
        <f t="shared" si="169"/>
        <v>HOEMKF5.1</v>
      </c>
      <c r="E3153" s="54" t="s">
        <v>790</v>
      </c>
      <c r="F3153" s="54" t="s">
        <v>14</v>
      </c>
      <c r="G3153" s="54" t="s">
        <v>1207</v>
      </c>
      <c r="H3153" s="55">
        <v>450000</v>
      </c>
      <c r="I3153" s="54" t="s">
        <v>834</v>
      </c>
      <c r="J3153" s="55">
        <v>451100</v>
      </c>
      <c r="K3153" s="55">
        <v>0</v>
      </c>
      <c r="L3153" s="54" t="s">
        <v>998</v>
      </c>
      <c r="M3153" s="54" t="s">
        <v>793</v>
      </c>
      <c r="N3153" s="55">
        <v>0</v>
      </c>
      <c r="O3153" s="55">
        <v>1003939.03</v>
      </c>
      <c r="P3153" s="55">
        <v>0</v>
      </c>
      <c r="Q3153" s="55">
        <v>0</v>
      </c>
      <c r="R3153" s="55">
        <v>0</v>
      </c>
      <c r="S3153" s="55">
        <v>1003939.03</v>
      </c>
      <c r="T3153" s="55">
        <v>0</v>
      </c>
      <c r="U3153" s="55">
        <v>1003939.03</v>
      </c>
      <c r="V3153" s="55">
        <v>0</v>
      </c>
      <c r="W3153" s="55">
        <v>0</v>
      </c>
      <c r="X3153" s="55">
        <v>0</v>
      </c>
      <c r="Y3153" s="55">
        <v>1003939.03</v>
      </c>
      <c r="Z3153" s="61">
        <f t="shared" si="170"/>
        <v>0</v>
      </c>
      <c r="AA3153" s="59" t="str">
        <f>HLOOKUP(F3153,'HY Financials'!$4:$4,1,0)</f>
        <v>HOEMKF</v>
      </c>
    </row>
    <row r="3154" spans="1:30" ht="12.75" customHeight="1">
      <c r="A3154" s="60">
        <f>IFERROR(VLOOKUP(J3154,'TB mapping'!A:D,4,0),0)</f>
        <v>0</v>
      </c>
      <c r="B3154" s="60">
        <f>IFERROR(VLOOKUP(J3154,'TB mapping'!A:C,3,0),0)</f>
        <v>5.2</v>
      </c>
      <c r="C3154" s="60" t="str">
        <f t="shared" si="168"/>
        <v>HOEMKF0</v>
      </c>
      <c r="D3154" s="60" t="str">
        <f t="shared" si="169"/>
        <v>HOEMKF5.2</v>
      </c>
      <c r="E3154" s="54" t="s">
        <v>790</v>
      </c>
      <c r="F3154" s="54" t="s">
        <v>14</v>
      </c>
      <c r="G3154" s="54" t="s">
        <v>1207</v>
      </c>
      <c r="H3154" s="55">
        <v>450000</v>
      </c>
      <c r="I3154" s="54" t="s">
        <v>834</v>
      </c>
      <c r="J3154" s="55">
        <v>452229</v>
      </c>
      <c r="K3154" s="55">
        <v>0</v>
      </c>
      <c r="L3154" s="54" t="s">
        <v>837</v>
      </c>
      <c r="M3154" s="54" t="s">
        <v>793</v>
      </c>
      <c r="N3154" s="55">
        <v>0</v>
      </c>
      <c r="O3154" s="55">
        <v>1757.85</v>
      </c>
      <c r="P3154" s="55">
        <v>0</v>
      </c>
      <c r="Q3154" s="55">
        <v>2010.93</v>
      </c>
      <c r="R3154" s="55">
        <v>0</v>
      </c>
      <c r="S3154" s="55">
        <v>3768.78</v>
      </c>
      <c r="T3154" s="55">
        <v>0</v>
      </c>
      <c r="U3154" s="55">
        <v>1757.85</v>
      </c>
      <c r="V3154" s="55">
        <v>0</v>
      </c>
      <c r="W3154" s="55">
        <v>2010.93</v>
      </c>
      <c r="X3154" s="55">
        <v>0</v>
      </c>
      <c r="Y3154" s="55">
        <v>3768.78</v>
      </c>
      <c r="Z3154" s="61">
        <f t="shared" si="170"/>
        <v>2.0109300000000001E-4</v>
      </c>
      <c r="AA3154" s="59" t="str">
        <f>HLOOKUP(F3154,'HY Financials'!$4:$4,1,0)</f>
        <v>HOEMKF</v>
      </c>
    </row>
    <row r="3155" spans="1:30" ht="12.75" customHeight="1">
      <c r="A3155" s="60">
        <f>IFERROR(VLOOKUP(J3155,'TB mapping'!A:D,4,0),0)</f>
        <v>0</v>
      </c>
      <c r="B3155" s="60">
        <f>IFERROR(VLOOKUP(J3155,'TB mapping'!A:C,3,0),0)</f>
        <v>5.2</v>
      </c>
      <c r="C3155" s="60" t="str">
        <f t="shared" si="168"/>
        <v>HOEMKF0</v>
      </c>
      <c r="D3155" s="60" t="str">
        <f t="shared" si="169"/>
        <v>HOEMKF5.2</v>
      </c>
      <c r="E3155" s="54" t="s">
        <v>790</v>
      </c>
      <c r="F3155" s="54" t="s">
        <v>14</v>
      </c>
      <c r="G3155" s="54" t="s">
        <v>1207</v>
      </c>
      <c r="H3155" s="55">
        <v>450000</v>
      </c>
      <c r="I3155" s="54" t="s">
        <v>834</v>
      </c>
      <c r="J3155" s="55">
        <v>452230</v>
      </c>
      <c r="K3155" s="55">
        <v>0</v>
      </c>
      <c r="L3155" s="54" t="s">
        <v>838</v>
      </c>
      <c r="M3155" s="54" t="s">
        <v>793</v>
      </c>
      <c r="N3155" s="55">
        <v>0</v>
      </c>
      <c r="O3155" s="55">
        <v>82719.45</v>
      </c>
      <c r="P3155" s="55">
        <v>0</v>
      </c>
      <c r="Q3155" s="55">
        <v>22245.07</v>
      </c>
      <c r="R3155" s="55">
        <v>0</v>
      </c>
      <c r="S3155" s="55">
        <v>104964.52</v>
      </c>
      <c r="T3155" s="55">
        <v>0</v>
      </c>
      <c r="U3155" s="55">
        <v>82719.45</v>
      </c>
      <c r="V3155" s="55">
        <v>0</v>
      </c>
      <c r="W3155" s="55">
        <v>22245.07</v>
      </c>
      <c r="X3155" s="55">
        <v>0</v>
      </c>
      <c r="Y3155" s="55">
        <v>104964.52</v>
      </c>
      <c r="Z3155" s="61">
        <f t="shared" si="170"/>
        <v>2.2245070000000001E-3</v>
      </c>
      <c r="AA3155" s="59" t="str">
        <f>HLOOKUP(F3155,'HY Financials'!$4:$4,1,0)</f>
        <v>HOEMKF</v>
      </c>
    </row>
    <row r="3156" spans="1:30" ht="12.75" customHeight="1">
      <c r="A3156" s="60">
        <f>IFERROR(VLOOKUP(J3156,'TB mapping'!A:D,4,0),0)</f>
        <v>0</v>
      </c>
      <c r="B3156" s="60">
        <f>IFERROR(VLOOKUP(J3156,'TB mapping'!A:C,3,0),0)</f>
        <v>5.2</v>
      </c>
      <c r="C3156" s="60" t="str">
        <f t="shared" si="168"/>
        <v>HOEMKF0</v>
      </c>
      <c r="D3156" s="60" t="str">
        <f t="shared" si="169"/>
        <v>HOEMKF5.2</v>
      </c>
      <c r="E3156" s="54" t="s">
        <v>790</v>
      </c>
      <c r="F3156" s="54" t="s">
        <v>14</v>
      </c>
      <c r="G3156" s="54" t="s">
        <v>1207</v>
      </c>
      <c r="H3156" s="55">
        <v>450000</v>
      </c>
      <c r="I3156" s="54" t="s">
        <v>834</v>
      </c>
      <c r="J3156" s="55">
        <v>452247</v>
      </c>
      <c r="K3156" s="55">
        <v>0</v>
      </c>
      <c r="L3156" s="54" t="s">
        <v>1346</v>
      </c>
      <c r="M3156" s="54" t="s">
        <v>793</v>
      </c>
      <c r="N3156" s="55">
        <v>0</v>
      </c>
      <c r="O3156" s="55">
        <v>34434.400000000001</v>
      </c>
      <c r="P3156" s="55">
        <v>0</v>
      </c>
      <c r="Q3156" s="55">
        <v>49583.5</v>
      </c>
      <c r="R3156" s="55">
        <v>0</v>
      </c>
      <c r="S3156" s="55">
        <v>84017.9</v>
      </c>
      <c r="T3156" s="55">
        <v>0</v>
      </c>
      <c r="U3156" s="55">
        <v>34434.400000000001</v>
      </c>
      <c r="V3156" s="55">
        <v>0</v>
      </c>
      <c r="W3156" s="55">
        <v>49583.5</v>
      </c>
      <c r="X3156" s="55">
        <v>0</v>
      </c>
      <c r="Y3156" s="55">
        <v>84017.9</v>
      </c>
      <c r="Z3156" s="61">
        <f t="shared" si="170"/>
        <v>4.9583500000000003E-3</v>
      </c>
      <c r="AA3156" s="59" t="str">
        <f>HLOOKUP(F3156,'HY Financials'!$4:$4,1,0)</f>
        <v>HOEMKF</v>
      </c>
    </row>
    <row r="3157" spans="1:30" ht="12.75" customHeight="1">
      <c r="A3157" s="60">
        <f>IFERROR(VLOOKUP(J3157,'TB mapping'!A:D,4,0),0)</f>
        <v>0</v>
      </c>
      <c r="B3157" s="60">
        <f>IFERROR(VLOOKUP(J3157,'TB mapping'!A:C,3,0),0)</f>
        <v>5.5</v>
      </c>
      <c r="C3157" s="60" t="str">
        <f t="shared" si="168"/>
        <v>HOEMKF0</v>
      </c>
      <c r="D3157" s="60" t="str">
        <f t="shared" si="169"/>
        <v>HOEMKF5.5</v>
      </c>
      <c r="E3157" s="54" t="s">
        <v>790</v>
      </c>
      <c r="F3157" s="54" t="s">
        <v>14</v>
      </c>
      <c r="G3157" s="54" t="s">
        <v>1207</v>
      </c>
      <c r="H3157" s="55">
        <v>460000</v>
      </c>
      <c r="I3157" s="54" t="s">
        <v>839</v>
      </c>
      <c r="J3157" s="55">
        <v>455103</v>
      </c>
      <c r="K3157" s="55">
        <v>0</v>
      </c>
      <c r="L3157" s="54" t="s">
        <v>999</v>
      </c>
      <c r="M3157" s="54" t="s">
        <v>793</v>
      </c>
      <c r="N3157" s="55">
        <v>0</v>
      </c>
      <c r="O3157" s="55">
        <v>154596.66</v>
      </c>
      <c r="P3157" s="55">
        <v>0</v>
      </c>
      <c r="Q3157" s="55">
        <v>29244.21</v>
      </c>
      <c r="R3157" s="55">
        <v>0</v>
      </c>
      <c r="S3157" s="55">
        <v>183840.87</v>
      </c>
      <c r="T3157" s="55">
        <v>0</v>
      </c>
      <c r="U3157" s="55">
        <v>154596.66</v>
      </c>
      <c r="V3157" s="55">
        <v>0</v>
      </c>
      <c r="W3157" s="55">
        <v>29244.21</v>
      </c>
      <c r="X3157" s="55">
        <v>0</v>
      </c>
      <c r="Y3157" s="55">
        <v>183840.87</v>
      </c>
      <c r="Z3157" s="61">
        <f t="shared" si="170"/>
        <v>2.924421E-3</v>
      </c>
      <c r="AA3157" s="59" t="str">
        <f>HLOOKUP(F3157,'HY Financials'!$4:$4,1,0)</f>
        <v>HOEMKF</v>
      </c>
      <c r="AD3157" s="59">
        <f t="shared" ref="AD3157:AD3162" si="171">+Z3157*10^7</f>
        <v>29244.21</v>
      </c>
    </row>
    <row r="3158" spans="1:30" ht="12.75" customHeight="1">
      <c r="A3158" s="60">
        <f>IFERROR(VLOOKUP(J3158,'TB mapping'!A:D,4,0),0)</f>
        <v>0</v>
      </c>
      <c r="B3158" s="60">
        <f>IFERROR(VLOOKUP(J3158,'TB mapping'!A:C,3,0),0)</f>
        <v>5.5</v>
      </c>
      <c r="C3158" s="60" t="str">
        <f t="shared" si="168"/>
        <v>HOEMKF0</v>
      </c>
      <c r="D3158" s="60" t="str">
        <f t="shared" si="169"/>
        <v>HOEMKF5.5</v>
      </c>
      <c r="E3158" s="54" t="s">
        <v>790</v>
      </c>
      <c r="F3158" s="54" t="s">
        <v>14</v>
      </c>
      <c r="G3158" s="54" t="s">
        <v>1207</v>
      </c>
      <c r="H3158" s="55">
        <v>460000</v>
      </c>
      <c r="I3158" s="54" t="s">
        <v>839</v>
      </c>
      <c r="J3158" s="55">
        <v>460100</v>
      </c>
      <c r="K3158" s="55">
        <v>0</v>
      </c>
      <c r="L3158" s="54" t="s">
        <v>940</v>
      </c>
      <c r="M3158" s="54" t="s">
        <v>793</v>
      </c>
      <c r="N3158" s="55">
        <v>0</v>
      </c>
      <c r="O3158" s="55">
        <v>693.51</v>
      </c>
      <c r="P3158" s="55">
        <v>-36.25</v>
      </c>
      <c r="Q3158" s="55">
        <v>0</v>
      </c>
      <c r="R3158" s="55">
        <v>0</v>
      </c>
      <c r="S3158" s="55">
        <v>657.26</v>
      </c>
      <c r="T3158" s="55">
        <v>0</v>
      </c>
      <c r="U3158" s="55">
        <v>693.51</v>
      </c>
      <c r="V3158" s="55">
        <v>-36.25</v>
      </c>
      <c r="W3158" s="55">
        <v>0</v>
      </c>
      <c r="X3158" s="55">
        <v>0</v>
      </c>
      <c r="Y3158" s="55">
        <v>657.26</v>
      </c>
      <c r="Z3158" s="61">
        <f t="shared" si="170"/>
        <v>-3.625E-6</v>
      </c>
      <c r="AA3158" s="59" t="str">
        <f>HLOOKUP(F3158,'HY Financials'!$4:$4,1,0)</f>
        <v>HOEMKF</v>
      </c>
      <c r="AD3158" s="59">
        <f t="shared" si="171"/>
        <v>-36.25</v>
      </c>
    </row>
    <row r="3159" spans="1:30" ht="12.75" customHeight="1">
      <c r="A3159" s="60">
        <f>IFERROR(VLOOKUP(J3159,'TB mapping'!A:D,4,0),0)</f>
        <v>0</v>
      </c>
      <c r="B3159" s="60">
        <f>IFERROR(VLOOKUP(J3159,'TB mapping'!A:C,3,0),0)</f>
        <v>5.5</v>
      </c>
      <c r="C3159" s="60" t="str">
        <f t="shared" si="168"/>
        <v>HOEMKF0</v>
      </c>
      <c r="D3159" s="60" t="str">
        <f t="shared" si="169"/>
        <v>HOEMKF5.5</v>
      </c>
      <c r="E3159" s="54" t="s">
        <v>790</v>
      </c>
      <c r="F3159" s="54" t="s">
        <v>14</v>
      </c>
      <c r="G3159" s="54" t="s">
        <v>1207</v>
      </c>
      <c r="H3159" s="55">
        <v>460000</v>
      </c>
      <c r="I3159" s="54" t="s">
        <v>839</v>
      </c>
      <c r="J3159" s="55">
        <v>460106</v>
      </c>
      <c r="K3159" s="55">
        <v>0</v>
      </c>
      <c r="L3159" s="54" t="s">
        <v>840</v>
      </c>
      <c r="M3159" s="54" t="s">
        <v>793</v>
      </c>
      <c r="N3159" s="55">
        <v>-453.13</v>
      </c>
      <c r="O3159" s="55">
        <v>0</v>
      </c>
      <c r="P3159" s="55">
        <v>0</v>
      </c>
      <c r="Q3159" s="55">
        <v>0</v>
      </c>
      <c r="R3159" s="55">
        <v>-453.13</v>
      </c>
      <c r="S3159" s="55">
        <v>0</v>
      </c>
      <c r="T3159" s="55">
        <v>-453.13</v>
      </c>
      <c r="U3159" s="55">
        <v>0</v>
      </c>
      <c r="V3159" s="55">
        <v>0</v>
      </c>
      <c r="W3159" s="55">
        <v>0</v>
      </c>
      <c r="X3159" s="55">
        <v>-453.13</v>
      </c>
      <c r="Y3159" s="55">
        <v>0</v>
      </c>
      <c r="Z3159" s="61">
        <f t="shared" si="170"/>
        <v>0</v>
      </c>
      <c r="AA3159" s="59" t="str">
        <f>HLOOKUP(F3159,'HY Financials'!$4:$4,1,0)</f>
        <v>HOEMKF</v>
      </c>
      <c r="AD3159" s="59">
        <f t="shared" si="171"/>
        <v>0</v>
      </c>
    </row>
    <row r="3160" spans="1:30" ht="12.75" customHeight="1">
      <c r="A3160" s="60">
        <f>IFERROR(VLOOKUP(J3160,'TB mapping'!A:D,4,0),0)</f>
        <v>0</v>
      </c>
      <c r="B3160" s="60">
        <f>IFERROR(VLOOKUP(J3160,'TB mapping'!A:C,3,0),0)</f>
        <v>5.5</v>
      </c>
      <c r="C3160" s="60" t="str">
        <f t="shared" si="168"/>
        <v>HOEMKF0</v>
      </c>
      <c r="D3160" s="60" t="str">
        <f t="shared" si="169"/>
        <v>HOEMKF5.5</v>
      </c>
      <c r="E3160" s="54" t="s">
        <v>790</v>
      </c>
      <c r="F3160" s="54" t="s">
        <v>14</v>
      </c>
      <c r="G3160" s="54" t="s">
        <v>1207</v>
      </c>
      <c r="H3160" s="55">
        <v>460000</v>
      </c>
      <c r="I3160" s="54" t="s">
        <v>839</v>
      </c>
      <c r="J3160" s="55">
        <v>460108</v>
      </c>
      <c r="K3160" s="55">
        <v>0</v>
      </c>
      <c r="L3160" s="54" t="s">
        <v>841</v>
      </c>
      <c r="M3160" s="54" t="s">
        <v>793</v>
      </c>
      <c r="N3160" s="55">
        <v>0</v>
      </c>
      <c r="O3160" s="55">
        <v>592.09</v>
      </c>
      <c r="P3160" s="55">
        <v>0</v>
      </c>
      <c r="Q3160" s="55">
        <v>16.580000000000002</v>
      </c>
      <c r="R3160" s="55">
        <v>0</v>
      </c>
      <c r="S3160" s="55">
        <v>608.66999999999996</v>
      </c>
      <c r="T3160" s="55">
        <v>0</v>
      </c>
      <c r="U3160" s="55">
        <v>592.09</v>
      </c>
      <c r="V3160" s="55">
        <v>0</v>
      </c>
      <c r="W3160" s="55">
        <v>16.580000000000002</v>
      </c>
      <c r="X3160" s="55">
        <v>0</v>
      </c>
      <c r="Y3160" s="55">
        <v>608.66999999999996</v>
      </c>
      <c r="Z3160" s="61">
        <f t="shared" si="170"/>
        <v>1.6580000000000003E-6</v>
      </c>
      <c r="AA3160" s="59" t="str">
        <f>HLOOKUP(F3160,'HY Financials'!$4:$4,1,0)</f>
        <v>HOEMKF</v>
      </c>
      <c r="AD3160" s="59">
        <f t="shared" si="171"/>
        <v>16.580000000000002</v>
      </c>
    </row>
    <row r="3161" spans="1:30" ht="12.75" customHeight="1">
      <c r="A3161" s="60">
        <f>IFERROR(VLOOKUP(J3161,'TB mapping'!A:D,4,0),0)</f>
        <v>0</v>
      </c>
      <c r="B3161" s="60">
        <f>IFERROR(VLOOKUP(J3161,'TB mapping'!A:C,3,0),0)</f>
        <v>5.5</v>
      </c>
      <c r="C3161" s="60" t="str">
        <f t="shared" si="168"/>
        <v>HOEMKF0</v>
      </c>
      <c r="D3161" s="60" t="str">
        <f t="shared" si="169"/>
        <v>HOEMKF5.5</v>
      </c>
      <c r="E3161" s="54" t="s">
        <v>790</v>
      </c>
      <c r="F3161" s="54" t="s">
        <v>14</v>
      </c>
      <c r="G3161" s="54" t="s">
        <v>1207</v>
      </c>
      <c r="H3161" s="55">
        <v>460000</v>
      </c>
      <c r="I3161" s="54" t="s">
        <v>839</v>
      </c>
      <c r="J3161" s="55">
        <v>460143</v>
      </c>
      <c r="K3161" s="55">
        <v>0</v>
      </c>
      <c r="L3161" s="54" t="s">
        <v>1002</v>
      </c>
      <c r="M3161" s="54" t="s">
        <v>793</v>
      </c>
      <c r="N3161" s="55">
        <v>-827.89</v>
      </c>
      <c r="O3161" s="55">
        <v>0</v>
      </c>
      <c r="P3161" s="55">
        <v>-68.37</v>
      </c>
      <c r="Q3161" s="55">
        <v>0</v>
      </c>
      <c r="R3161" s="55">
        <v>-896.26</v>
      </c>
      <c r="S3161" s="55">
        <v>0</v>
      </c>
      <c r="T3161" s="55">
        <v>-827.89</v>
      </c>
      <c r="U3161" s="55">
        <v>0</v>
      </c>
      <c r="V3161" s="55">
        <v>-68.37</v>
      </c>
      <c r="W3161" s="55">
        <v>0</v>
      </c>
      <c r="X3161" s="55">
        <v>-896.26</v>
      </c>
      <c r="Y3161" s="55">
        <v>0</v>
      </c>
      <c r="Z3161" s="61">
        <f t="shared" si="170"/>
        <v>-6.8370000000000008E-6</v>
      </c>
      <c r="AA3161" s="59" t="str">
        <f>HLOOKUP(F3161,'HY Financials'!$4:$4,1,0)</f>
        <v>HOEMKF</v>
      </c>
      <c r="AD3161" s="59">
        <f t="shared" si="171"/>
        <v>-68.37</v>
      </c>
    </row>
    <row r="3162" spans="1:30" ht="12.75" customHeight="1">
      <c r="A3162" s="60">
        <f>IFERROR(VLOOKUP(J3162,'TB mapping'!A:D,4,0),0)</f>
        <v>0</v>
      </c>
      <c r="B3162" s="60">
        <f>IFERROR(VLOOKUP(J3162,'TB mapping'!A:C,3,0),0)</f>
        <v>5.5</v>
      </c>
      <c r="C3162" s="60" t="str">
        <f t="shared" si="168"/>
        <v>HOEMKF0</v>
      </c>
      <c r="D3162" s="60" t="str">
        <f t="shared" si="169"/>
        <v>HOEMKF5.5</v>
      </c>
      <c r="E3162" s="54" t="s">
        <v>790</v>
      </c>
      <c r="F3162" s="54" t="s">
        <v>14</v>
      </c>
      <c r="G3162" s="54" t="s">
        <v>1207</v>
      </c>
      <c r="H3162" s="55">
        <v>460000</v>
      </c>
      <c r="I3162" s="54" t="s">
        <v>839</v>
      </c>
      <c r="J3162" s="55">
        <v>460144</v>
      </c>
      <c r="K3162" s="55">
        <v>0</v>
      </c>
      <c r="L3162" s="54" t="s">
        <v>1067</v>
      </c>
      <c r="M3162" s="54" t="s">
        <v>793</v>
      </c>
      <c r="N3162" s="55">
        <v>-4.58</v>
      </c>
      <c r="O3162" s="55">
        <v>0</v>
      </c>
      <c r="P3162" s="55">
        <v>0</v>
      </c>
      <c r="Q3162" s="55">
        <v>88.04</v>
      </c>
      <c r="R3162" s="55">
        <v>0</v>
      </c>
      <c r="S3162" s="55">
        <v>83.46</v>
      </c>
      <c r="T3162" s="55">
        <v>-4.58</v>
      </c>
      <c r="U3162" s="55">
        <v>0</v>
      </c>
      <c r="V3162" s="55">
        <v>0</v>
      </c>
      <c r="W3162" s="55">
        <v>88.04</v>
      </c>
      <c r="X3162" s="55">
        <v>0</v>
      </c>
      <c r="Y3162" s="55">
        <v>83.46</v>
      </c>
      <c r="Z3162" s="61">
        <f t="shared" si="170"/>
        <v>8.8040000000000007E-6</v>
      </c>
      <c r="AA3162" s="59" t="str">
        <f>HLOOKUP(F3162,'HY Financials'!$4:$4,1,0)</f>
        <v>HOEMKF</v>
      </c>
      <c r="AD3162" s="59">
        <f t="shared" si="171"/>
        <v>88.04</v>
      </c>
    </row>
    <row r="3163" spans="1:30" ht="12.75" customHeight="1">
      <c r="A3163" s="60">
        <f>IFERROR(VLOOKUP(J3163,'TB mapping'!A:D,4,0),0)</f>
        <v>0</v>
      </c>
      <c r="B3163" s="60">
        <f>IFERROR(VLOOKUP(J3163,'TB mapping'!A:C,3,0),0)</f>
        <v>5.3</v>
      </c>
      <c r="C3163" s="60" t="str">
        <f t="shared" si="168"/>
        <v>HOEMKF0</v>
      </c>
      <c r="D3163" s="60" t="str">
        <f t="shared" si="169"/>
        <v>HOEMKF5.3</v>
      </c>
      <c r="E3163" s="54" t="s">
        <v>790</v>
      </c>
      <c r="F3163" s="54" t="s">
        <v>14</v>
      </c>
      <c r="G3163" s="54" t="s">
        <v>1207</v>
      </c>
      <c r="H3163" s="55">
        <v>510000</v>
      </c>
      <c r="I3163" s="54" t="s">
        <v>842</v>
      </c>
      <c r="J3163" s="55">
        <v>512247</v>
      </c>
      <c r="K3163" s="55">
        <v>0</v>
      </c>
      <c r="L3163" s="54" t="s">
        <v>1348</v>
      </c>
      <c r="M3163" s="54" t="s">
        <v>793</v>
      </c>
      <c r="N3163" s="55">
        <v>0</v>
      </c>
      <c r="O3163" s="55">
        <v>8.86</v>
      </c>
      <c r="P3163" s="55">
        <v>-5.42</v>
      </c>
      <c r="Q3163" s="55">
        <v>0</v>
      </c>
      <c r="R3163" s="55">
        <v>0</v>
      </c>
      <c r="S3163" s="55">
        <v>3.44</v>
      </c>
      <c r="T3163" s="55">
        <v>0</v>
      </c>
      <c r="U3163" s="55">
        <v>8.86</v>
      </c>
      <c r="V3163" s="55">
        <v>-5.42</v>
      </c>
      <c r="W3163" s="55">
        <v>0</v>
      </c>
      <c r="X3163" s="55">
        <v>0</v>
      </c>
      <c r="Y3163" s="55">
        <v>3.44</v>
      </c>
      <c r="Z3163" s="61">
        <f t="shared" si="170"/>
        <v>-5.4199999999999996E-7</v>
      </c>
      <c r="AA3163" s="59" t="str">
        <f>HLOOKUP(F3163,'HY Financials'!$4:$4,1,0)</f>
        <v>HOEMKF</v>
      </c>
    </row>
    <row r="3164" spans="1:30" ht="12.75" customHeight="1">
      <c r="A3164" s="60">
        <f>IFERROR(VLOOKUP(J3164,'TB mapping'!A:D,4,0),0)</f>
        <v>0</v>
      </c>
      <c r="B3164" s="60">
        <f>IFERROR(VLOOKUP(J3164,'TB mapping'!A:C,3,0),0)</f>
        <v>5.3</v>
      </c>
      <c r="C3164" s="60" t="str">
        <f t="shared" si="168"/>
        <v>HOEMKF0</v>
      </c>
      <c r="D3164" s="60" t="str">
        <f t="shared" si="169"/>
        <v>HOEMKF5.3</v>
      </c>
      <c r="E3164" s="54" t="s">
        <v>790</v>
      </c>
      <c r="F3164" s="54" t="s">
        <v>14</v>
      </c>
      <c r="G3164" s="54" t="s">
        <v>1207</v>
      </c>
      <c r="H3164" s="55">
        <v>520000</v>
      </c>
      <c r="I3164" s="54" t="s">
        <v>1170</v>
      </c>
      <c r="J3164" s="55">
        <v>555555</v>
      </c>
      <c r="K3164" s="55">
        <v>0</v>
      </c>
      <c r="L3164" s="54" t="s">
        <v>1177</v>
      </c>
      <c r="M3164" s="54" t="s">
        <v>793</v>
      </c>
      <c r="N3164" s="55">
        <v>-34424.199999999997</v>
      </c>
      <c r="O3164" s="55">
        <v>0</v>
      </c>
      <c r="P3164" s="55">
        <v>0</v>
      </c>
      <c r="Q3164" s="55">
        <v>0</v>
      </c>
      <c r="R3164" s="55">
        <v>-34424.199999999997</v>
      </c>
      <c r="S3164" s="55">
        <v>0</v>
      </c>
      <c r="T3164" s="55">
        <v>-34424.199999999997</v>
      </c>
      <c r="U3164" s="55">
        <v>0</v>
      </c>
      <c r="V3164" s="55">
        <v>0</v>
      </c>
      <c r="W3164" s="55">
        <v>0</v>
      </c>
      <c r="X3164" s="55">
        <v>-34424.199999999997</v>
      </c>
      <c r="Y3164" s="55">
        <v>0</v>
      </c>
      <c r="Z3164" s="61">
        <f t="shared" si="170"/>
        <v>0</v>
      </c>
      <c r="AA3164" s="59" t="str">
        <f>HLOOKUP(F3164,'HY Financials'!$4:$4,1,0)</f>
        <v>HOEMKF</v>
      </c>
    </row>
    <row r="3165" spans="1:30" ht="12.75" customHeight="1">
      <c r="A3165" s="60">
        <f>IFERROR(VLOOKUP(J3165,'TB mapping'!A:D,4,0),0)</f>
        <v>0</v>
      </c>
      <c r="B3165" s="60">
        <f>IFERROR(VLOOKUP(J3165,'TB mapping'!A:C,3,0),0)</f>
        <v>6.4</v>
      </c>
      <c r="C3165" s="60" t="str">
        <f t="shared" si="168"/>
        <v>HOEMKF0</v>
      </c>
      <c r="D3165" s="60" t="str">
        <f t="shared" si="169"/>
        <v>HOEMKF6.4</v>
      </c>
      <c r="E3165" s="54" t="s">
        <v>790</v>
      </c>
      <c r="F3165" s="54" t="s">
        <v>14</v>
      </c>
      <c r="G3165" s="54" t="s">
        <v>1207</v>
      </c>
      <c r="H3165" s="55">
        <v>550000</v>
      </c>
      <c r="I3165" s="54" t="s">
        <v>846</v>
      </c>
      <c r="J3165" s="392">
        <v>553105</v>
      </c>
      <c r="K3165" s="55">
        <v>0</v>
      </c>
      <c r="L3165" s="54" t="s">
        <v>945</v>
      </c>
      <c r="M3165" s="54" t="s">
        <v>793</v>
      </c>
      <c r="N3165" s="55">
        <v>-369.16</v>
      </c>
      <c r="O3165" s="55">
        <v>0</v>
      </c>
      <c r="P3165" s="55">
        <v>-4595.84</v>
      </c>
      <c r="Q3165" s="55">
        <v>0</v>
      </c>
      <c r="R3165" s="55">
        <v>-4965</v>
      </c>
      <c r="S3165" s="55">
        <v>0</v>
      </c>
      <c r="T3165" s="55">
        <v>-369.16</v>
      </c>
      <c r="U3165" s="55">
        <v>0</v>
      </c>
      <c r="V3165" s="55">
        <v>-4595.84</v>
      </c>
      <c r="W3165" s="55">
        <v>0</v>
      </c>
      <c r="X3165" s="55">
        <v>-4965</v>
      </c>
      <c r="Y3165" s="55">
        <v>0</v>
      </c>
      <c r="Z3165" s="61">
        <f t="shared" si="170"/>
        <v>-4.5958400000000002E-4</v>
      </c>
      <c r="AA3165" s="59" t="str">
        <f>HLOOKUP(F3165,'HY Financials'!$4:$4,1,0)</f>
        <v>HOEMKF</v>
      </c>
    </row>
    <row r="3166" spans="1:30" ht="12.75" customHeight="1">
      <c r="A3166" s="60">
        <f>IFERROR(VLOOKUP(J3166,'TB mapping'!A:D,4,0),0)</f>
        <v>0</v>
      </c>
      <c r="B3166" s="60">
        <f>IFERROR(VLOOKUP(J3166,'TB mapping'!A:C,3,0),0)</f>
        <v>6.4</v>
      </c>
      <c r="C3166" s="60" t="str">
        <f t="shared" si="168"/>
        <v>HOEMKF0</v>
      </c>
      <c r="D3166" s="60" t="str">
        <f t="shared" si="169"/>
        <v>HOEMKF6.4</v>
      </c>
      <c r="E3166" s="54" t="s">
        <v>790</v>
      </c>
      <c r="F3166" s="54" t="s">
        <v>14</v>
      </c>
      <c r="G3166" s="54" t="s">
        <v>1207</v>
      </c>
      <c r="H3166" s="55">
        <v>550000</v>
      </c>
      <c r="I3166" s="54" t="s">
        <v>846</v>
      </c>
      <c r="J3166" s="392">
        <v>553106</v>
      </c>
      <c r="K3166" s="55">
        <v>0</v>
      </c>
      <c r="L3166" s="54" t="s">
        <v>1004</v>
      </c>
      <c r="M3166" s="54" t="s">
        <v>793</v>
      </c>
      <c r="N3166" s="55">
        <v>0</v>
      </c>
      <c r="O3166" s="55">
        <v>0</v>
      </c>
      <c r="P3166" s="55">
        <v>0</v>
      </c>
      <c r="Q3166" s="55">
        <v>3097.69</v>
      </c>
      <c r="R3166" s="55">
        <v>0</v>
      </c>
      <c r="S3166" s="55">
        <v>3097.69</v>
      </c>
      <c r="T3166" s="55">
        <v>0</v>
      </c>
      <c r="U3166" s="55">
        <v>0</v>
      </c>
      <c r="V3166" s="55">
        <v>0</v>
      </c>
      <c r="W3166" s="55">
        <v>3097.69</v>
      </c>
      <c r="X3166" s="55">
        <v>0</v>
      </c>
      <c r="Y3166" s="55">
        <v>3097.69</v>
      </c>
      <c r="Z3166" s="61">
        <f t="shared" si="170"/>
        <v>3.0976899999999999E-4</v>
      </c>
      <c r="AA3166" s="59" t="str">
        <f>HLOOKUP(F3166,'HY Financials'!$4:$4,1,0)</f>
        <v>HOEMKF</v>
      </c>
    </row>
    <row r="3167" spans="1:30" ht="12.75" customHeight="1">
      <c r="A3167" s="60">
        <f>IFERROR(VLOOKUP(J3167,'TB mapping'!A:D,4,0),0)</f>
        <v>0</v>
      </c>
      <c r="B3167" s="60">
        <f>IFERROR(VLOOKUP(J3167,'TB mapping'!A:C,3,0),0)</f>
        <v>6.4</v>
      </c>
      <c r="C3167" s="60" t="str">
        <f t="shared" si="168"/>
        <v>HOEMKF0</v>
      </c>
      <c r="D3167" s="60" t="str">
        <f t="shared" si="169"/>
        <v>HOEMKF6.4</v>
      </c>
      <c r="E3167" s="54" t="s">
        <v>790</v>
      </c>
      <c r="F3167" s="54" t="s">
        <v>14</v>
      </c>
      <c r="G3167" s="54" t="s">
        <v>1207</v>
      </c>
      <c r="H3167" s="55">
        <v>550000</v>
      </c>
      <c r="I3167" s="54" t="s">
        <v>846</v>
      </c>
      <c r="J3167" s="392">
        <v>553107</v>
      </c>
      <c r="K3167" s="55">
        <v>0</v>
      </c>
      <c r="L3167" s="54" t="s">
        <v>847</v>
      </c>
      <c r="M3167" s="54" t="s">
        <v>793</v>
      </c>
      <c r="N3167" s="55">
        <v>-44999</v>
      </c>
      <c r="O3167" s="55">
        <v>0</v>
      </c>
      <c r="P3167" s="55">
        <v>-112526.95</v>
      </c>
      <c r="Q3167" s="55">
        <v>0</v>
      </c>
      <c r="R3167" s="55">
        <v>-157525.95000000001</v>
      </c>
      <c r="S3167" s="55">
        <v>0</v>
      </c>
      <c r="T3167" s="55">
        <v>-44999</v>
      </c>
      <c r="U3167" s="55">
        <v>0</v>
      </c>
      <c r="V3167" s="55">
        <v>-112526.95</v>
      </c>
      <c r="W3167" s="55">
        <v>0</v>
      </c>
      <c r="X3167" s="55">
        <v>-157525.95000000001</v>
      </c>
      <c r="Y3167" s="55">
        <v>0</v>
      </c>
      <c r="Z3167" s="61">
        <f t="shared" si="170"/>
        <v>-1.1252695E-2</v>
      </c>
      <c r="AA3167" s="59" t="str">
        <f>HLOOKUP(F3167,'HY Financials'!$4:$4,1,0)</f>
        <v>HOEMKF</v>
      </c>
    </row>
    <row r="3168" spans="1:30" ht="12.75" customHeight="1">
      <c r="A3168" s="60">
        <f>IFERROR(VLOOKUP(J3168,'TB mapping'!A:D,4,0),0)</f>
        <v>0</v>
      </c>
      <c r="B3168" s="60">
        <f>IFERROR(VLOOKUP(J3168,'TB mapping'!A:C,3,0),0)</f>
        <v>6.4</v>
      </c>
      <c r="C3168" s="60" t="str">
        <f t="shared" si="168"/>
        <v>HOEMKF0</v>
      </c>
      <c r="D3168" s="60" t="str">
        <f t="shared" si="169"/>
        <v>HOEMKF6.4</v>
      </c>
      <c r="E3168" s="54" t="s">
        <v>790</v>
      </c>
      <c r="F3168" s="54" t="s">
        <v>14</v>
      </c>
      <c r="G3168" s="54" t="s">
        <v>1207</v>
      </c>
      <c r="H3168" s="55">
        <v>550000</v>
      </c>
      <c r="I3168" s="54" t="s">
        <v>846</v>
      </c>
      <c r="J3168" s="392">
        <v>553117</v>
      </c>
      <c r="K3168" s="55">
        <v>0</v>
      </c>
      <c r="L3168" s="54" t="s">
        <v>848</v>
      </c>
      <c r="M3168" s="54" t="s">
        <v>793</v>
      </c>
      <c r="N3168" s="55">
        <v>-20016.810000000001</v>
      </c>
      <c r="O3168" s="55">
        <v>0</v>
      </c>
      <c r="P3168" s="55">
        <v>-30620.2</v>
      </c>
      <c r="Q3168" s="55">
        <v>0</v>
      </c>
      <c r="R3168" s="55">
        <v>-50637.01</v>
      </c>
      <c r="S3168" s="55">
        <v>0</v>
      </c>
      <c r="T3168" s="55">
        <v>-20016.810000000001</v>
      </c>
      <c r="U3168" s="55">
        <v>0</v>
      </c>
      <c r="V3168" s="55">
        <v>-30620.2</v>
      </c>
      <c r="W3168" s="55">
        <v>0</v>
      </c>
      <c r="X3168" s="55">
        <v>-50637.01</v>
      </c>
      <c r="Y3168" s="55">
        <v>0</v>
      </c>
      <c r="Z3168" s="61">
        <f t="shared" si="170"/>
        <v>-3.0620199999999999E-3</v>
      </c>
      <c r="AA3168" s="59" t="str">
        <f>HLOOKUP(F3168,'HY Financials'!$4:$4,1,0)</f>
        <v>HOEMKF</v>
      </c>
    </row>
    <row r="3169" spans="1:27" ht="12.75" customHeight="1">
      <c r="A3169" s="60">
        <f>IFERROR(VLOOKUP(J3169,'TB mapping'!A:D,4,0),0)</f>
        <v>0</v>
      </c>
      <c r="B3169" s="60">
        <f>IFERROR(VLOOKUP(J3169,'TB mapping'!A:C,3,0),0)</f>
        <v>6.4</v>
      </c>
      <c r="C3169" s="60" t="str">
        <f t="shared" si="168"/>
        <v>HOEMKF0</v>
      </c>
      <c r="D3169" s="60" t="str">
        <f t="shared" si="169"/>
        <v>HOEMKF6.4</v>
      </c>
      <c r="E3169" s="54" t="s">
        <v>790</v>
      </c>
      <c r="F3169" s="54" t="s">
        <v>14</v>
      </c>
      <c r="G3169" s="54" t="s">
        <v>1207</v>
      </c>
      <c r="H3169" s="55">
        <v>550000</v>
      </c>
      <c r="I3169" s="54" t="s">
        <v>846</v>
      </c>
      <c r="J3169" s="392">
        <v>553129</v>
      </c>
      <c r="K3169" s="55">
        <v>0</v>
      </c>
      <c r="L3169" s="54" t="s">
        <v>849</v>
      </c>
      <c r="M3169" s="54" t="s">
        <v>793</v>
      </c>
      <c r="N3169" s="55">
        <v>-25360.34</v>
      </c>
      <c r="O3169" s="55">
        <v>0</v>
      </c>
      <c r="P3169" s="55">
        <v>-41501.480000000003</v>
      </c>
      <c r="Q3169" s="55">
        <v>0</v>
      </c>
      <c r="R3169" s="55">
        <v>-66861.820000000007</v>
      </c>
      <c r="S3169" s="55">
        <v>0</v>
      </c>
      <c r="T3169" s="55">
        <v>-25360.34</v>
      </c>
      <c r="U3169" s="55">
        <v>0</v>
      </c>
      <c r="V3169" s="55">
        <v>-41501.480000000003</v>
      </c>
      <c r="W3169" s="55">
        <v>0</v>
      </c>
      <c r="X3169" s="55">
        <v>-66861.820000000007</v>
      </c>
      <c r="Y3169" s="55">
        <v>0</v>
      </c>
      <c r="Z3169" s="61">
        <f t="shared" si="170"/>
        <v>-4.1501480000000002E-3</v>
      </c>
      <c r="AA3169" s="59" t="str">
        <f>HLOOKUP(F3169,'HY Financials'!$4:$4,1,0)</f>
        <v>HOEMKF</v>
      </c>
    </row>
    <row r="3170" spans="1:27" ht="12.75" customHeight="1">
      <c r="A3170" s="60">
        <f>IFERROR(VLOOKUP(J3170,'TB mapping'!A:D,4,0),0)</f>
        <v>6.3</v>
      </c>
      <c r="B3170" s="60">
        <f>IFERROR(VLOOKUP(J3170,'TB mapping'!A:C,3,0),0)</f>
        <v>6.4</v>
      </c>
      <c r="C3170" s="60" t="str">
        <f t="shared" si="168"/>
        <v>HOEMKF6.3</v>
      </c>
      <c r="D3170" s="60" t="str">
        <f t="shared" si="169"/>
        <v>HOEMKF6.4</v>
      </c>
      <c r="E3170" s="54" t="s">
        <v>790</v>
      </c>
      <c r="F3170" s="54" t="s">
        <v>14</v>
      </c>
      <c r="G3170" s="54" t="s">
        <v>1207</v>
      </c>
      <c r="H3170" s="55">
        <v>550000</v>
      </c>
      <c r="I3170" s="54" t="s">
        <v>846</v>
      </c>
      <c r="J3170" s="392">
        <v>553131</v>
      </c>
      <c r="K3170" s="55">
        <v>0</v>
      </c>
      <c r="L3170" s="54" t="s">
        <v>132</v>
      </c>
      <c r="M3170" s="54" t="s">
        <v>793</v>
      </c>
      <c r="N3170" s="55">
        <v>-2313</v>
      </c>
      <c r="O3170" s="55">
        <v>0</v>
      </c>
      <c r="P3170" s="55">
        <v>-2625</v>
      </c>
      <c r="Q3170" s="55">
        <v>0</v>
      </c>
      <c r="R3170" s="55">
        <v>-4938</v>
      </c>
      <c r="S3170" s="55">
        <v>0</v>
      </c>
      <c r="T3170" s="55">
        <v>-2313</v>
      </c>
      <c r="U3170" s="55">
        <v>0</v>
      </c>
      <c r="V3170" s="55">
        <v>-2625</v>
      </c>
      <c r="W3170" s="55">
        <v>0</v>
      </c>
      <c r="X3170" s="55">
        <v>-4938</v>
      </c>
      <c r="Y3170" s="55">
        <v>0</v>
      </c>
      <c r="Z3170" s="61">
        <f t="shared" si="170"/>
        <v>-2.6249999999999998E-4</v>
      </c>
      <c r="AA3170" s="59" t="str">
        <f>HLOOKUP(F3170,'HY Financials'!$4:$4,1,0)</f>
        <v>HOEMKF</v>
      </c>
    </row>
    <row r="3171" spans="1:27" ht="12.75" customHeight="1">
      <c r="A3171" s="60">
        <f>IFERROR(VLOOKUP(J3171,'TB mapping'!A:D,4,0),0)</f>
        <v>0</v>
      </c>
      <c r="B3171" s="60">
        <f>IFERROR(VLOOKUP(J3171,'TB mapping'!A:C,3,0),0)</f>
        <v>6.4</v>
      </c>
      <c r="C3171" s="60" t="str">
        <f t="shared" si="168"/>
        <v>HOEMKF0</v>
      </c>
      <c r="D3171" s="60" t="str">
        <f t="shared" si="169"/>
        <v>HOEMKF6.4</v>
      </c>
      <c r="E3171" s="54" t="s">
        <v>790</v>
      </c>
      <c r="F3171" s="54" t="s">
        <v>14</v>
      </c>
      <c r="G3171" s="54" t="s">
        <v>1207</v>
      </c>
      <c r="H3171" s="55">
        <v>550000</v>
      </c>
      <c r="I3171" s="54" t="s">
        <v>846</v>
      </c>
      <c r="J3171" s="392">
        <v>553141</v>
      </c>
      <c r="K3171" s="55">
        <v>0</v>
      </c>
      <c r="L3171" s="54" t="s">
        <v>946</v>
      </c>
      <c r="M3171" s="54" t="s">
        <v>793</v>
      </c>
      <c r="N3171" s="55">
        <v>-4409.9000000000005</v>
      </c>
      <c r="O3171" s="55">
        <v>0</v>
      </c>
      <c r="P3171" s="55">
        <v>-4758.2700000000004</v>
      </c>
      <c r="Q3171" s="55">
        <v>0</v>
      </c>
      <c r="R3171" s="55">
        <v>-9168.17</v>
      </c>
      <c r="S3171" s="55">
        <v>0</v>
      </c>
      <c r="T3171" s="55">
        <v>-4409.9000000000005</v>
      </c>
      <c r="U3171" s="55">
        <v>0</v>
      </c>
      <c r="V3171" s="55">
        <v>-4758.2700000000004</v>
      </c>
      <c r="W3171" s="55">
        <v>0</v>
      </c>
      <c r="X3171" s="55">
        <v>-9168.17</v>
      </c>
      <c r="Y3171" s="55">
        <v>0</v>
      </c>
      <c r="Z3171" s="61">
        <f t="shared" si="170"/>
        <v>-4.7582700000000006E-4</v>
      </c>
      <c r="AA3171" s="59" t="str">
        <f>HLOOKUP(F3171,'HY Financials'!$4:$4,1,0)</f>
        <v>HOEMKF</v>
      </c>
    </row>
    <row r="3172" spans="1:27" ht="12.75" customHeight="1">
      <c r="A3172" s="60">
        <f>IFERROR(VLOOKUP(J3172,'TB mapping'!A:D,4,0),0)</f>
        <v>0</v>
      </c>
      <c r="B3172" s="60">
        <f>IFERROR(VLOOKUP(J3172,'TB mapping'!A:C,3,0),0)</f>
        <v>6.4</v>
      </c>
      <c r="C3172" s="60" t="str">
        <f t="shared" si="168"/>
        <v>HOEMKF0</v>
      </c>
      <c r="D3172" s="60" t="str">
        <f t="shared" si="169"/>
        <v>HOEMKF6.4</v>
      </c>
      <c r="E3172" s="54" t="s">
        <v>790</v>
      </c>
      <c r="F3172" s="54" t="s">
        <v>14</v>
      </c>
      <c r="G3172" s="54" t="s">
        <v>1207</v>
      </c>
      <c r="H3172" s="55">
        <v>550000</v>
      </c>
      <c r="I3172" s="54" t="s">
        <v>846</v>
      </c>
      <c r="J3172" s="392">
        <v>553171</v>
      </c>
      <c r="K3172" s="55">
        <v>0</v>
      </c>
      <c r="L3172" s="54" t="s">
        <v>850</v>
      </c>
      <c r="M3172" s="54" t="s">
        <v>793</v>
      </c>
      <c r="N3172" s="55">
        <v>-18233.670000000002</v>
      </c>
      <c r="O3172" s="55">
        <v>0</v>
      </c>
      <c r="P3172" s="55">
        <v>-16046.78</v>
      </c>
      <c r="Q3172" s="55">
        <v>0</v>
      </c>
      <c r="R3172" s="55">
        <v>-34280.449999999997</v>
      </c>
      <c r="S3172" s="55">
        <v>0</v>
      </c>
      <c r="T3172" s="55">
        <v>-18233.670000000002</v>
      </c>
      <c r="U3172" s="55">
        <v>0</v>
      </c>
      <c r="V3172" s="55">
        <v>-16046.78</v>
      </c>
      <c r="W3172" s="55">
        <v>0</v>
      </c>
      <c r="X3172" s="55">
        <v>-34280.449999999997</v>
      </c>
      <c r="Y3172" s="55">
        <v>0</v>
      </c>
      <c r="Z3172" s="61">
        <f t="shared" si="170"/>
        <v>-1.604678E-3</v>
      </c>
      <c r="AA3172" s="59" t="str">
        <f>HLOOKUP(F3172,'HY Financials'!$4:$4,1,0)</f>
        <v>HOEMKF</v>
      </c>
    </row>
    <row r="3173" spans="1:27" ht="12.75" customHeight="1">
      <c r="A3173" s="60">
        <f>IFERROR(VLOOKUP(J3173,'TB mapping'!A:D,4,0),0)</f>
        <v>0</v>
      </c>
      <c r="B3173" s="60">
        <f>IFERROR(VLOOKUP(J3173,'TB mapping'!A:C,3,0),0)</f>
        <v>6.4</v>
      </c>
      <c r="C3173" s="60" t="str">
        <f t="shared" si="168"/>
        <v>HOEMKF0</v>
      </c>
      <c r="D3173" s="60" t="str">
        <f t="shared" si="169"/>
        <v>HOEMKF6.4</v>
      </c>
      <c r="E3173" s="54" t="s">
        <v>790</v>
      </c>
      <c r="F3173" s="54" t="s">
        <v>14</v>
      </c>
      <c r="G3173" s="54" t="s">
        <v>1207</v>
      </c>
      <c r="H3173" s="55">
        <v>550000</v>
      </c>
      <c r="I3173" s="54" t="s">
        <v>846</v>
      </c>
      <c r="J3173" s="392">
        <v>553176</v>
      </c>
      <c r="K3173" s="55">
        <v>0</v>
      </c>
      <c r="L3173" s="54" t="s">
        <v>1486</v>
      </c>
      <c r="M3173" s="54" t="s">
        <v>793</v>
      </c>
      <c r="N3173" s="55">
        <v>-1103.1100000000001</v>
      </c>
      <c r="O3173" s="55">
        <v>0</v>
      </c>
      <c r="P3173" s="55">
        <v>-450.33</v>
      </c>
      <c r="Q3173" s="55">
        <v>0</v>
      </c>
      <c r="R3173" s="55">
        <v>-1553.44</v>
      </c>
      <c r="S3173" s="55">
        <v>0</v>
      </c>
      <c r="T3173" s="55">
        <v>-1103.1100000000001</v>
      </c>
      <c r="U3173" s="55">
        <v>0</v>
      </c>
      <c r="V3173" s="55">
        <v>-450.33</v>
      </c>
      <c r="W3173" s="55">
        <v>0</v>
      </c>
      <c r="X3173" s="55">
        <v>-1553.44</v>
      </c>
      <c r="Y3173" s="55">
        <v>0</v>
      </c>
      <c r="Z3173" s="61">
        <f t="shared" si="170"/>
        <v>-4.5033000000000001E-5</v>
      </c>
      <c r="AA3173" s="59" t="str">
        <f>HLOOKUP(F3173,'HY Financials'!$4:$4,1,0)</f>
        <v>HOEMKF</v>
      </c>
    </row>
    <row r="3174" spans="1:27" ht="12.75" customHeight="1">
      <c r="A3174" s="60">
        <f>IFERROR(VLOOKUP(J3174,'TB mapping'!A:D,4,0),0)</f>
        <v>0</v>
      </c>
      <c r="B3174" s="60">
        <f>IFERROR(VLOOKUP(J3174,'TB mapping'!A:C,3,0),0)</f>
        <v>6.4</v>
      </c>
      <c r="C3174" s="60" t="str">
        <f t="shared" si="168"/>
        <v>HOEMKF0</v>
      </c>
      <c r="D3174" s="60" t="str">
        <f t="shared" si="169"/>
        <v>HOEMKF6.4</v>
      </c>
      <c r="E3174" s="54" t="s">
        <v>790</v>
      </c>
      <c r="F3174" s="54" t="s">
        <v>14</v>
      </c>
      <c r="G3174" s="54" t="s">
        <v>1207</v>
      </c>
      <c r="H3174" s="55">
        <v>550000</v>
      </c>
      <c r="I3174" s="54" t="s">
        <v>846</v>
      </c>
      <c r="J3174" s="392">
        <v>553190</v>
      </c>
      <c r="K3174" s="55">
        <v>0</v>
      </c>
      <c r="L3174" s="54" t="s">
        <v>852</v>
      </c>
      <c r="M3174" s="54" t="s">
        <v>793</v>
      </c>
      <c r="N3174" s="55">
        <v>-310732.3</v>
      </c>
      <c r="O3174" s="55">
        <v>0</v>
      </c>
      <c r="P3174" s="55">
        <v>0</v>
      </c>
      <c r="Q3174" s="55">
        <v>22400.080000000002</v>
      </c>
      <c r="R3174" s="55">
        <v>-288332.22000000003</v>
      </c>
      <c r="S3174" s="55">
        <v>0</v>
      </c>
      <c r="T3174" s="55">
        <v>-310732.3</v>
      </c>
      <c r="U3174" s="55">
        <v>0</v>
      </c>
      <c r="V3174" s="55">
        <v>0</v>
      </c>
      <c r="W3174" s="55">
        <v>22400.080000000002</v>
      </c>
      <c r="X3174" s="55">
        <v>-288332.22000000003</v>
      </c>
      <c r="Y3174" s="55">
        <v>0</v>
      </c>
      <c r="Z3174" s="61">
        <f t="shared" si="170"/>
        <v>2.2400080000000004E-3</v>
      </c>
      <c r="AA3174" s="59" t="str">
        <f>HLOOKUP(F3174,'HY Financials'!$4:$4,1,0)</f>
        <v>HOEMKF</v>
      </c>
    </row>
    <row r="3175" spans="1:27" ht="12.75" customHeight="1">
      <c r="A3175" s="60">
        <f>IFERROR(VLOOKUP(J3175,'TB mapping'!A:D,4,0),0)</f>
        <v>6.1</v>
      </c>
      <c r="B3175" s="60">
        <f>IFERROR(VLOOKUP(J3175,'TB mapping'!A:C,3,0),0)</f>
        <v>6.4</v>
      </c>
      <c r="C3175" s="60" t="str">
        <f t="shared" si="168"/>
        <v>HOEMKF6.1</v>
      </c>
      <c r="D3175" s="60" t="str">
        <f t="shared" si="169"/>
        <v>HOEMKF6.4</v>
      </c>
      <c r="E3175" s="54" t="s">
        <v>790</v>
      </c>
      <c r="F3175" s="54" t="s">
        <v>14</v>
      </c>
      <c r="G3175" s="54" t="s">
        <v>1207</v>
      </c>
      <c r="H3175" s="55">
        <v>550000</v>
      </c>
      <c r="I3175" s="54" t="s">
        <v>846</v>
      </c>
      <c r="J3175" s="392">
        <v>553202</v>
      </c>
      <c r="K3175" s="55">
        <v>0</v>
      </c>
      <c r="L3175" s="54" t="s">
        <v>853</v>
      </c>
      <c r="M3175" s="54" t="s">
        <v>793</v>
      </c>
      <c r="N3175" s="55">
        <v>-329121.73</v>
      </c>
      <c r="O3175" s="55">
        <v>0</v>
      </c>
      <c r="P3175" s="55">
        <v>-309325.33</v>
      </c>
      <c r="Q3175" s="55">
        <v>0</v>
      </c>
      <c r="R3175" s="55">
        <v>-638447.06000000006</v>
      </c>
      <c r="S3175" s="55">
        <v>0</v>
      </c>
      <c r="T3175" s="55">
        <v>-329121.73</v>
      </c>
      <c r="U3175" s="55">
        <v>0</v>
      </c>
      <c r="V3175" s="55">
        <v>-309325.33</v>
      </c>
      <c r="W3175" s="55">
        <v>0</v>
      </c>
      <c r="X3175" s="55">
        <v>-638447.06000000006</v>
      </c>
      <c r="Y3175" s="55">
        <v>0</v>
      </c>
      <c r="Z3175" s="61">
        <f t="shared" si="170"/>
        <v>-3.0932533000000002E-2</v>
      </c>
      <c r="AA3175" s="59" t="str">
        <f>HLOOKUP(F3175,'HY Financials'!$4:$4,1,0)</f>
        <v>HOEMKF</v>
      </c>
    </row>
    <row r="3176" spans="1:27" ht="12.75" customHeight="1">
      <c r="A3176" s="60">
        <f>IFERROR(VLOOKUP(J3176,'TB mapping'!A:D,4,0),0)</f>
        <v>0</v>
      </c>
      <c r="B3176" s="60">
        <f>IFERROR(VLOOKUP(J3176,'TB mapping'!A:C,3,0),0)</f>
        <v>6.4</v>
      </c>
      <c r="C3176" s="60" t="str">
        <f t="shared" si="168"/>
        <v>HOEMKF0</v>
      </c>
      <c r="D3176" s="60" t="str">
        <f t="shared" si="169"/>
        <v>HOEMKF6.4</v>
      </c>
      <c r="E3176" s="54" t="s">
        <v>790</v>
      </c>
      <c r="F3176" s="54" t="s">
        <v>14</v>
      </c>
      <c r="G3176" s="54" t="s">
        <v>1207</v>
      </c>
      <c r="H3176" s="55">
        <v>550000</v>
      </c>
      <c r="I3176" s="54" t="s">
        <v>846</v>
      </c>
      <c r="J3176" s="392">
        <v>553900</v>
      </c>
      <c r="K3176" s="55">
        <v>0</v>
      </c>
      <c r="L3176" s="54" t="s">
        <v>1006</v>
      </c>
      <c r="M3176" s="54" t="s">
        <v>793</v>
      </c>
      <c r="N3176" s="55">
        <v>-13340.18</v>
      </c>
      <c r="O3176" s="55">
        <v>0</v>
      </c>
      <c r="P3176" s="55">
        <v>-8311.41</v>
      </c>
      <c r="Q3176" s="55">
        <v>0</v>
      </c>
      <c r="R3176" s="55">
        <v>-21651.59</v>
      </c>
      <c r="S3176" s="55">
        <v>0</v>
      </c>
      <c r="T3176" s="55">
        <v>-13340.18</v>
      </c>
      <c r="U3176" s="55">
        <v>0</v>
      </c>
      <c r="V3176" s="55">
        <v>-8311.41</v>
      </c>
      <c r="W3176" s="55">
        <v>0</v>
      </c>
      <c r="X3176" s="55">
        <v>-21651.59</v>
      </c>
      <c r="Y3176" s="55">
        <v>0</v>
      </c>
      <c r="Z3176" s="61">
        <f t="shared" si="170"/>
        <v>-8.3114099999999998E-4</v>
      </c>
      <c r="AA3176" s="59" t="str">
        <f>HLOOKUP(F3176,'HY Financials'!$4:$4,1,0)</f>
        <v>HOEMKF</v>
      </c>
    </row>
    <row r="3177" spans="1:27" ht="12.75" customHeight="1">
      <c r="A3177" s="60">
        <f>IFERROR(VLOOKUP(J3177,'TB mapping'!A:D,4,0),0)</f>
        <v>0</v>
      </c>
      <c r="B3177" s="60">
        <f>IFERROR(VLOOKUP(J3177,'TB mapping'!A:C,3,0),0)</f>
        <v>6.4</v>
      </c>
      <c r="C3177" s="60" t="str">
        <f t="shared" si="168"/>
        <v>HOEMKF0</v>
      </c>
      <c r="D3177" s="60" t="str">
        <f t="shared" si="169"/>
        <v>HOEMKF6.4</v>
      </c>
      <c r="E3177" s="54" t="s">
        <v>790</v>
      </c>
      <c r="F3177" s="54" t="s">
        <v>14</v>
      </c>
      <c r="G3177" s="54" t="s">
        <v>1207</v>
      </c>
      <c r="H3177" s="55">
        <v>550000</v>
      </c>
      <c r="I3177" s="54" t="s">
        <v>846</v>
      </c>
      <c r="J3177" s="392">
        <v>555163</v>
      </c>
      <c r="K3177" s="55">
        <v>0</v>
      </c>
      <c r="L3177" s="54" t="s">
        <v>860</v>
      </c>
      <c r="M3177" s="54" t="s">
        <v>793</v>
      </c>
      <c r="N3177" s="55">
        <v>-224.63</v>
      </c>
      <c r="O3177" s="55">
        <v>0</v>
      </c>
      <c r="P3177" s="55">
        <v>-293.77</v>
      </c>
      <c r="Q3177" s="55">
        <v>0</v>
      </c>
      <c r="R3177" s="55">
        <v>-518.4</v>
      </c>
      <c r="S3177" s="55">
        <v>0</v>
      </c>
      <c r="T3177" s="55">
        <v>-224.63</v>
      </c>
      <c r="U3177" s="55">
        <v>0</v>
      </c>
      <c r="V3177" s="55">
        <v>-293.77</v>
      </c>
      <c r="W3177" s="55">
        <v>0</v>
      </c>
      <c r="X3177" s="55">
        <v>-518.4</v>
      </c>
      <c r="Y3177" s="55">
        <v>0</v>
      </c>
      <c r="Z3177" s="61">
        <f t="shared" si="170"/>
        <v>-2.9376999999999997E-5</v>
      </c>
      <c r="AA3177" s="59" t="str">
        <f>HLOOKUP(F3177,'HY Financials'!$4:$4,1,0)</f>
        <v>HOEMKF</v>
      </c>
    </row>
    <row r="3178" spans="1:27" ht="12.75" customHeight="1">
      <c r="A3178" s="60">
        <f>IFERROR(VLOOKUP(J3178,'TB mapping'!A:D,4,0),0)</f>
        <v>0</v>
      </c>
      <c r="B3178" s="60">
        <f>IFERROR(VLOOKUP(J3178,'TB mapping'!A:C,3,0),0)</f>
        <v>6.4</v>
      </c>
      <c r="C3178" s="60" t="str">
        <f t="shared" si="168"/>
        <v>HOEMKF0</v>
      </c>
      <c r="D3178" s="60" t="str">
        <f t="shared" si="169"/>
        <v>HOEMKF6.4</v>
      </c>
      <c r="E3178" s="54" t="s">
        <v>790</v>
      </c>
      <c r="F3178" s="54" t="s">
        <v>14</v>
      </c>
      <c r="G3178" s="54" t="s">
        <v>1207</v>
      </c>
      <c r="H3178" s="55">
        <v>550000</v>
      </c>
      <c r="I3178" s="54" t="s">
        <v>846</v>
      </c>
      <c r="J3178" s="392">
        <v>555204</v>
      </c>
      <c r="K3178" s="55">
        <v>0</v>
      </c>
      <c r="L3178" s="54" t="s">
        <v>950</v>
      </c>
      <c r="M3178" s="54" t="s">
        <v>793</v>
      </c>
      <c r="N3178" s="55">
        <v>-5791.78</v>
      </c>
      <c r="O3178" s="55">
        <v>0</v>
      </c>
      <c r="P3178" s="55">
        <v>-7638.4</v>
      </c>
      <c r="Q3178" s="55">
        <v>0</v>
      </c>
      <c r="R3178" s="55">
        <v>-13430.18</v>
      </c>
      <c r="S3178" s="55">
        <v>0</v>
      </c>
      <c r="T3178" s="55">
        <v>-5791.78</v>
      </c>
      <c r="U3178" s="55">
        <v>0</v>
      </c>
      <c r="V3178" s="55">
        <v>-7638.4</v>
      </c>
      <c r="W3178" s="55">
        <v>0</v>
      </c>
      <c r="X3178" s="55">
        <v>-13430.18</v>
      </c>
      <c r="Y3178" s="55">
        <v>0</v>
      </c>
      <c r="Z3178" s="61">
        <f t="shared" si="170"/>
        <v>-7.6384000000000001E-4</v>
      </c>
      <c r="AA3178" s="59" t="str">
        <f>HLOOKUP(F3178,'HY Financials'!$4:$4,1,0)</f>
        <v>HOEMKF</v>
      </c>
    </row>
    <row r="3179" spans="1:27" ht="12.75" customHeight="1">
      <c r="A3179" s="60">
        <f>IFERROR(VLOOKUP(J3179,'TB mapping'!A:D,4,0),0)</f>
        <v>0</v>
      </c>
      <c r="B3179" s="60">
        <f>IFERROR(VLOOKUP(J3179,'TB mapping'!A:C,3,0),0)</f>
        <v>6.4</v>
      </c>
      <c r="C3179" s="60" t="str">
        <f t="shared" si="168"/>
        <v>HOEMKF0</v>
      </c>
      <c r="D3179" s="60" t="str">
        <f t="shared" si="169"/>
        <v>HOEMKF6.4</v>
      </c>
      <c r="E3179" s="54" t="s">
        <v>790</v>
      </c>
      <c r="F3179" s="54" t="s">
        <v>14</v>
      </c>
      <c r="G3179" s="54" t="s">
        <v>1207</v>
      </c>
      <c r="H3179" s="55">
        <v>550000</v>
      </c>
      <c r="I3179" s="54" t="s">
        <v>846</v>
      </c>
      <c r="J3179" s="392">
        <v>555597</v>
      </c>
      <c r="K3179" s="55">
        <v>0</v>
      </c>
      <c r="L3179" s="54" t="s">
        <v>861</v>
      </c>
      <c r="M3179" s="54" t="s">
        <v>793</v>
      </c>
      <c r="N3179" s="55">
        <v>-26578.25</v>
      </c>
      <c r="O3179" s="55">
        <v>0</v>
      </c>
      <c r="P3179" s="55">
        <v>-39787.64</v>
      </c>
      <c r="Q3179" s="55">
        <v>0</v>
      </c>
      <c r="R3179" s="55">
        <v>-66365.89</v>
      </c>
      <c r="S3179" s="55">
        <v>0</v>
      </c>
      <c r="T3179" s="55">
        <v>-26578.25</v>
      </c>
      <c r="U3179" s="55">
        <v>0</v>
      </c>
      <c r="V3179" s="55">
        <v>-39787.64</v>
      </c>
      <c r="W3179" s="55">
        <v>0</v>
      </c>
      <c r="X3179" s="55">
        <v>-66365.89</v>
      </c>
      <c r="Y3179" s="55">
        <v>0</v>
      </c>
      <c r="Z3179" s="61">
        <f t="shared" si="170"/>
        <v>-3.9787640000000001E-3</v>
      </c>
      <c r="AA3179" s="59" t="str">
        <f>HLOOKUP(F3179,'HY Financials'!$4:$4,1,0)</f>
        <v>HOEMKF</v>
      </c>
    </row>
    <row r="3180" spans="1:27" ht="12.75" customHeight="1">
      <c r="A3180" s="60">
        <f>IFERROR(VLOOKUP(J3180,'TB mapping'!A:D,4,0),0)</f>
        <v>0</v>
      </c>
      <c r="B3180" s="60">
        <f>IFERROR(VLOOKUP(J3180,'TB mapping'!A:C,3,0),0)</f>
        <v>6.4</v>
      </c>
      <c r="C3180" s="60" t="str">
        <f t="shared" si="168"/>
        <v>HOEMKF0</v>
      </c>
      <c r="D3180" s="60" t="str">
        <f t="shared" si="169"/>
        <v>HOEMKF6.4</v>
      </c>
      <c r="E3180" s="54" t="s">
        <v>790</v>
      </c>
      <c r="F3180" s="54" t="s">
        <v>14</v>
      </c>
      <c r="G3180" s="54" t="s">
        <v>1207</v>
      </c>
      <c r="H3180" s="55">
        <v>550000</v>
      </c>
      <c r="I3180" s="54" t="s">
        <v>846</v>
      </c>
      <c r="J3180" s="392">
        <v>555598</v>
      </c>
      <c r="K3180" s="55">
        <v>0</v>
      </c>
      <c r="L3180" s="54" t="s">
        <v>862</v>
      </c>
      <c r="M3180" s="54" t="s">
        <v>793</v>
      </c>
      <c r="N3180" s="55">
        <v>-26578.25</v>
      </c>
      <c r="O3180" s="55">
        <v>0</v>
      </c>
      <c r="P3180" s="55">
        <v>-39787.64</v>
      </c>
      <c r="Q3180" s="55">
        <v>0</v>
      </c>
      <c r="R3180" s="55">
        <v>-66365.89</v>
      </c>
      <c r="S3180" s="55">
        <v>0</v>
      </c>
      <c r="T3180" s="55">
        <v>-26578.25</v>
      </c>
      <c r="U3180" s="55">
        <v>0</v>
      </c>
      <c r="V3180" s="55">
        <v>-39787.64</v>
      </c>
      <c r="W3180" s="55">
        <v>0</v>
      </c>
      <c r="X3180" s="55">
        <v>-66365.89</v>
      </c>
      <c r="Y3180" s="55">
        <v>0</v>
      </c>
      <c r="Z3180" s="61">
        <f t="shared" si="170"/>
        <v>-3.9787640000000001E-3</v>
      </c>
      <c r="AA3180" s="59" t="str">
        <f>HLOOKUP(F3180,'HY Financials'!$4:$4,1,0)</f>
        <v>HOEMKF</v>
      </c>
    </row>
    <row r="3181" spans="1:27" ht="12.75" customHeight="1">
      <c r="A3181" s="60">
        <f>IFERROR(VLOOKUP(J3181,'TB mapping'!A:D,4,0),0)</f>
        <v>0</v>
      </c>
      <c r="B3181" s="60">
        <f>IFERROR(VLOOKUP(J3181,'TB mapping'!A:C,3,0),0)</f>
        <v>6.4</v>
      </c>
      <c r="C3181" s="60" t="str">
        <f t="shared" si="168"/>
        <v>HOEMKF0</v>
      </c>
      <c r="D3181" s="60" t="str">
        <f t="shared" si="169"/>
        <v>HOEMKF6.4</v>
      </c>
      <c r="E3181" s="54" t="s">
        <v>790</v>
      </c>
      <c r="F3181" s="54" t="s">
        <v>14</v>
      </c>
      <c r="G3181" s="54" t="s">
        <v>1207</v>
      </c>
      <c r="H3181" s="55">
        <v>550000</v>
      </c>
      <c r="I3181" s="54" t="s">
        <v>846</v>
      </c>
      <c r="J3181" s="392">
        <v>555599</v>
      </c>
      <c r="K3181" s="55">
        <v>0</v>
      </c>
      <c r="L3181" s="54" t="s">
        <v>1487</v>
      </c>
      <c r="M3181" s="54" t="s">
        <v>793</v>
      </c>
      <c r="N3181" s="55">
        <v>0</v>
      </c>
      <c r="O3181" s="55">
        <v>354.83</v>
      </c>
      <c r="P3181" s="55">
        <v>0</v>
      </c>
      <c r="Q3181" s="55">
        <v>576.74</v>
      </c>
      <c r="R3181" s="55">
        <v>0</v>
      </c>
      <c r="S3181" s="55">
        <v>931.57</v>
      </c>
      <c r="T3181" s="55">
        <v>0</v>
      </c>
      <c r="U3181" s="55">
        <v>354.83</v>
      </c>
      <c r="V3181" s="55">
        <v>0</v>
      </c>
      <c r="W3181" s="55">
        <v>576.74</v>
      </c>
      <c r="X3181" s="55">
        <v>0</v>
      </c>
      <c r="Y3181" s="55">
        <v>931.57</v>
      </c>
      <c r="Z3181" s="61">
        <f t="shared" si="170"/>
        <v>5.7674000000000004E-5</v>
      </c>
      <c r="AA3181" s="59" t="str">
        <f>HLOOKUP(F3181,'HY Financials'!$4:$4,1,0)</f>
        <v>HOEMKF</v>
      </c>
    </row>
    <row r="3182" spans="1:27" ht="12.75" customHeight="1">
      <c r="A3182" s="60">
        <f>IFERROR(VLOOKUP(J3182,'TB mapping'!A:D,4,0),0)</f>
        <v>0</v>
      </c>
      <c r="B3182" s="60">
        <f>IFERROR(VLOOKUP(J3182,'TB mapping'!A:C,3,0),0)</f>
        <v>6.4</v>
      </c>
      <c r="C3182" s="60" t="str">
        <f t="shared" si="168"/>
        <v>HOEMKF0</v>
      </c>
      <c r="D3182" s="60" t="str">
        <f t="shared" si="169"/>
        <v>HOEMKF6.4</v>
      </c>
      <c r="E3182" s="54" t="s">
        <v>790</v>
      </c>
      <c r="F3182" s="54" t="s">
        <v>14</v>
      </c>
      <c r="G3182" s="54" t="s">
        <v>1207</v>
      </c>
      <c r="H3182" s="55">
        <v>550000</v>
      </c>
      <c r="I3182" s="54" t="s">
        <v>846</v>
      </c>
      <c r="J3182" s="392">
        <v>555600</v>
      </c>
      <c r="K3182" s="55">
        <v>0</v>
      </c>
      <c r="L3182" s="54" t="s">
        <v>1488</v>
      </c>
      <c r="M3182" s="54" t="s">
        <v>793</v>
      </c>
      <c r="N3182" s="55">
        <v>0</v>
      </c>
      <c r="O3182" s="55">
        <v>354.83</v>
      </c>
      <c r="P3182" s="55">
        <v>0</v>
      </c>
      <c r="Q3182" s="55">
        <v>576.74</v>
      </c>
      <c r="R3182" s="55">
        <v>0</v>
      </c>
      <c r="S3182" s="55">
        <v>931.57</v>
      </c>
      <c r="T3182" s="55">
        <v>0</v>
      </c>
      <c r="U3182" s="55">
        <v>354.83</v>
      </c>
      <c r="V3182" s="55">
        <v>0</v>
      </c>
      <c r="W3182" s="55">
        <v>576.74</v>
      </c>
      <c r="X3182" s="55">
        <v>0</v>
      </c>
      <c r="Y3182" s="55">
        <v>931.57</v>
      </c>
      <c r="Z3182" s="61">
        <f t="shared" si="170"/>
        <v>5.7674000000000004E-5</v>
      </c>
      <c r="AA3182" s="59" t="str">
        <f>HLOOKUP(F3182,'HY Financials'!$4:$4,1,0)</f>
        <v>HOEMKF</v>
      </c>
    </row>
    <row r="3183" spans="1:27" ht="12.75" customHeight="1">
      <c r="A3183" s="60">
        <f>IFERROR(VLOOKUP(J3183,'TB mapping'!A:D,4,0),0)</f>
        <v>0</v>
      </c>
      <c r="B3183" s="60">
        <f>IFERROR(VLOOKUP(J3183,'TB mapping'!A:C,3,0),0)</f>
        <v>6.4</v>
      </c>
      <c r="C3183" s="60" t="str">
        <f t="shared" si="168"/>
        <v>HOEMKF0</v>
      </c>
      <c r="D3183" s="60" t="str">
        <f t="shared" si="169"/>
        <v>HOEMKF6.4</v>
      </c>
      <c r="E3183" s="54" t="s">
        <v>790</v>
      </c>
      <c r="F3183" s="54" t="s">
        <v>14</v>
      </c>
      <c r="G3183" s="54" t="s">
        <v>1207</v>
      </c>
      <c r="H3183" s="55">
        <v>550000</v>
      </c>
      <c r="I3183" s="54" t="s">
        <v>846</v>
      </c>
      <c r="J3183" s="392">
        <v>555603</v>
      </c>
      <c r="K3183" s="55">
        <v>0</v>
      </c>
      <c r="L3183" s="54" t="s">
        <v>1489</v>
      </c>
      <c r="M3183" s="54" t="s">
        <v>793</v>
      </c>
      <c r="N3183" s="55">
        <v>-6654.52</v>
      </c>
      <c r="O3183" s="55">
        <v>0</v>
      </c>
      <c r="P3183" s="55">
        <v>-4551.08</v>
      </c>
      <c r="Q3183" s="55">
        <v>0</v>
      </c>
      <c r="R3183" s="55">
        <v>-11205.6</v>
      </c>
      <c r="S3183" s="55">
        <v>0</v>
      </c>
      <c r="T3183" s="55">
        <v>-6654.52</v>
      </c>
      <c r="U3183" s="55">
        <v>0</v>
      </c>
      <c r="V3183" s="55">
        <v>-4551.08</v>
      </c>
      <c r="W3183" s="55">
        <v>0</v>
      </c>
      <c r="X3183" s="55">
        <v>-11205.6</v>
      </c>
      <c r="Y3183" s="55">
        <v>0</v>
      </c>
      <c r="Z3183" s="61">
        <f t="shared" si="170"/>
        <v>-4.5510799999999997E-4</v>
      </c>
      <c r="AA3183" s="59" t="str">
        <f>HLOOKUP(F3183,'HY Financials'!$4:$4,1,0)</f>
        <v>HOEMKF</v>
      </c>
    </row>
    <row r="3184" spans="1:27" ht="12.75" customHeight="1">
      <c r="A3184" s="60">
        <f>IFERROR(VLOOKUP(J3184,'TB mapping'!A:D,4,0),0)</f>
        <v>0</v>
      </c>
      <c r="B3184" s="60">
        <f>IFERROR(VLOOKUP(J3184,'TB mapping'!A:C,3,0),0)</f>
        <v>6.4</v>
      </c>
      <c r="C3184" s="60" t="str">
        <f t="shared" si="168"/>
        <v>HOEMKF0</v>
      </c>
      <c r="D3184" s="60" t="str">
        <f t="shared" si="169"/>
        <v>HOEMKF6.4</v>
      </c>
      <c r="E3184" s="54" t="s">
        <v>790</v>
      </c>
      <c r="F3184" s="54" t="s">
        <v>14</v>
      </c>
      <c r="G3184" s="54" t="s">
        <v>1207</v>
      </c>
      <c r="H3184" s="55">
        <v>550000</v>
      </c>
      <c r="I3184" s="54" t="s">
        <v>846</v>
      </c>
      <c r="J3184" s="392">
        <v>555604</v>
      </c>
      <c r="K3184" s="55">
        <v>0</v>
      </c>
      <c r="L3184" s="54" t="s">
        <v>1490</v>
      </c>
      <c r="M3184" s="54" t="s">
        <v>793</v>
      </c>
      <c r="N3184" s="55">
        <v>-6654.52</v>
      </c>
      <c r="O3184" s="55">
        <v>0</v>
      </c>
      <c r="P3184" s="55">
        <v>-4551.08</v>
      </c>
      <c r="Q3184" s="55">
        <v>0</v>
      </c>
      <c r="R3184" s="55">
        <v>-11205.6</v>
      </c>
      <c r="S3184" s="55">
        <v>0</v>
      </c>
      <c r="T3184" s="55">
        <v>-6654.52</v>
      </c>
      <c r="U3184" s="55">
        <v>0</v>
      </c>
      <c r="V3184" s="55">
        <v>-4551.08</v>
      </c>
      <c r="W3184" s="55">
        <v>0</v>
      </c>
      <c r="X3184" s="55">
        <v>-11205.6</v>
      </c>
      <c r="Y3184" s="55">
        <v>0</v>
      </c>
      <c r="Z3184" s="61">
        <f t="shared" si="170"/>
        <v>-4.5510799999999997E-4</v>
      </c>
      <c r="AA3184" s="59" t="str">
        <f>HLOOKUP(F3184,'HY Financials'!$4:$4,1,0)</f>
        <v>HOEMKF</v>
      </c>
    </row>
    <row r="3185" spans="1:27" ht="12.75" customHeight="1">
      <c r="A3185" s="60">
        <f>IFERROR(VLOOKUP(J3185,'TB mapping'!A:D,4,0),0)</f>
        <v>0</v>
      </c>
      <c r="B3185" s="60">
        <f>IFERROR(VLOOKUP(J3185,'TB mapping'!A:C,3,0),0)</f>
        <v>6.4</v>
      </c>
      <c r="C3185" s="60" t="str">
        <f t="shared" si="168"/>
        <v>HOEMKF0</v>
      </c>
      <c r="D3185" s="60" t="str">
        <f t="shared" si="169"/>
        <v>HOEMKF6.4</v>
      </c>
      <c r="E3185" s="54" t="s">
        <v>790</v>
      </c>
      <c r="F3185" s="54" t="s">
        <v>14</v>
      </c>
      <c r="G3185" s="54" t="s">
        <v>1207</v>
      </c>
      <c r="H3185" s="55">
        <v>550000</v>
      </c>
      <c r="I3185" s="54" t="s">
        <v>846</v>
      </c>
      <c r="J3185" s="392">
        <v>556653</v>
      </c>
      <c r="K3185" s="55">
        <v>0</v>
      </c>
      <c r="L3185" s="54" t="s">
        <v>2073</v>
      </c>
      <c r="M3185" s="54" t="s">
        <v>793</v>
      </c>
      <c r="N3185" s="55">
        <v>-1587.86</v>
      </c>
      <c r="O3185" s="55">
        <v>0</v>
      </c>
      <c r="P3185" s="55">
        <v>-1584.13</v>
      </c>
      <c r="Q3185" s="55">
        <v>0</v>
      </c>
      <c r="R3185" s="55">
        <v>-3171.99</v>
      </c>
      <c r="S3185" s="55">
        <v>0</v>
      </c>
      <c r="T3185" s="55">
        <v>-1587.86</v>
      </c>
      <c r="U3185" s="55">
        <v>0</v>
      </c>
      <c r="V3185" s="55">
        <v>-1584.13</v>
      </c>
      <c r="W3185" s="55">
        <v>0</v>
      </c>
      <c r="X3185" s="55">
        <v>-3171.99</v>
      </c>
      <c r="Y3185" s="55">
        <v>0</v>
      </c>
      <c r="Z3185" s="61">
        <f t="shared" si="170"/>
        <v>-1.5841300000000002E-4</v>
      </c>
      <c r="AA3185" s="59" t="str">
        <f>HLOOKUP(F3185,'HY Financials'!$4:$4,1,0)</f>
        <v>HOEMKF</v>
      </c>
    </row>
    <row r="3186" spans="1:27" ht="12.75" customHeight="1">
      <c r="A3186" s="60">
        <f>IFERROR(VLOOKUP(J3186,'TB mapping'!A:D,4,0),0)</f>
        <v>6.2</v>
      </c>
      <c r="B3186" s="60">
        <f>IFERROR(VLOOKUP(J3186,'TB mapping'!A:C,3,0),0)</f>
        <v>6.4</v>
      </c>
      <c r="C3186" s="60" t="str">
        <f t="shared" si="168"/>
        <v>HOEMKF6.2</v>
      </c>
      <c r="D3186" s="60" t="str">
        <f t="shared" si="169"/>
        <v>HOEMKF6.4</v>
      </c>
      <c r="E3186" s="54" t="s">
        <v>790</v>
      </c>
      <c r="F3186" s="54" t="s">
        <v>14</v>
      </c>
      <c r="G3186" s="54" t="s">
        <v>1207</v>
      </c>
      <c r="H3186" s="55">
        <v>555100</v>
      </c>
      <c r="I3186" s="54" t="s">
        <v>863</v>
      </c>
      <c r="J3186" s="392">
        <v>555100</v>
      </c>
      <c r="K3186" s="55">
        <v>0</v>
      </c>
      <c r="L3186" s="54" t="s">
        <v>864</v>
      </c>
      <c r="M3186" s="54" t="s">
        <v>793</v>
      </c>
      <c r="N3186" s="55">
        <v>-295312.8</v>
      </c>
      <c r="O3186" s="55">
        <v>0</v>
      </c>
      <c r="P3186" s="55">
        <v>-442085.52</v>
      </c>
      <c r="Q3186" s="55">
        <v>0</v>
      </c>
      <c r="R3186" s="55">
        <v>-737398.32</v>
      </c>
      <c r="S3186" s="55">
        <v>0</v>
      </c>
      <c r="T3186" s="55">
        <v>-295312.8</v>
      </c>
      <c r="U3186" s="55">
        <v>0</v>
      </c>
      <c r="V3186" s="55">
        <v>-442085.52</v>
      </c>
      <c r="W3186" s="55">
        <v>0</v>
      </c>
      <c r="X3186" s="55">
        <v>-737398.32</v>
      </c>
      <c r="Y3186" s="55">
        <v>0</v>
      </c>
      <c r="Z3186" s="61">
        <f t="shared" si="170"/>
        <v>-4.4208552000000005E-2</v>
      </c>
      <c r="AA3186" s="59" t="str">
        <f>HLOOKUP(F3186,'HY Financials'!$4:$4,1,0)</f>
        <v>HOEMKF</v>
      </c>
    </row>
    <row r="3187" spans="1:27" ht="12.75" customHeight="1">
      <c r="A3187" s="60">
        <f>IFERROR(VLOOKUP(J3187,'TB mapping'!A:D,4,0),0)</f>
        <v>6.2</v>
      </c>
      <c r="B3187" s="60">
        <f>IFERROR(VLOOKUP(J3187,'TB mapping'!A:C,3,0),0)</f>
        <v>6.4</v>
      </c>
      <c r="C3187" s="60" t="str">
        <f t="shared" si="168"/>
        <v>HOEMKF6.2</v>
      </c>
      <c r="D3187" s="60" t="str">
        <f t="shared" si="169"/>
        <v>HOEMKF6.4</v>
      </c>
      <c r="E3187" s="54" t="s">
        <v>790</v>
      </c>
      <c r="F3187" s="54" t="s">
        <v>14</v>
      </c>
      <c r="G3187" s="54" t="s">
        <v>1207</v>
      </c>
      <c r="H3187" s="55">
        <v>555100</v>
      </c>
      <c r="I3187" s="54" t="s">
        <v>863</v>
      </c>
      <c r="J3187" s="392">
        <v>555329</v>
      </c>
      <c r="K3187" s="55">
        <v>0</v>
      </c>
      <c r="L3187" s="54" t="s">
        <v>1491</v>
      </c>
      <c r="M3187" s="54" t="s">
        <v>793</v>
      </c>
      <c r="N3187" s="55">
        <v>0</v>
      </c>
      <c r="O3187" s="55">
        <v>3942.22</v>
      </c>
      <c r="P3187" s="55">
        <v>0</v>
      </c>
      <c r="Q3187" s="55">
        <v>6408.27</v>
      </c>
      <c r="R3187" s="55">
        <v>0</v>
      </c>
      <c r="S3187" s="55">
        <v>10350.49</v>
      </c>
      <c r="T3187" s="55">
        <v>0</v>
      </c>
      <c r="U3187" s="55">
        <v>3942.22</v>
      </c>
      <c r="V3187" s="55">
        <v>0</v>
      </c>
      <c r="W3187" s="55">
        <v>6408.27</v>
      </c>
      <c r="X3187" s="55">
        <v>0</v>
      </c>
      <c r="Y3187" s="55">
        <v>10350.49</v>
      </c>
      <c r="Z3187" s="61">
        <f t="shared" si="170"/>
        <v>6.4082700000000006E-4</v>
      </c>
      <c r="AA3187" s="59" t="str">
        <f>HLOOKUP(F3187,'HY Financials'!$4:$4,1,0)</f>
        <v>HOEMKF</v>
      </c>
    </row>
    <row r="3188" spans="1:27" ht="12.75" customHeight="1">
      <c r="A3188" s="60">
        <f>IFERROR(VLOOKUP(J3188,'TB mapping'!A:D,4,0),0)</f>
        <v>6.2</v>
      </c>
      <c r="B3188" s="60">
        <f>IFERROR(VLOOKUP(J3188,'TB mapping'!A:C,3,0),0)</f>
        <v>6.4</v>
      </c>
      <c r="C3188" s="60" t="str">
        <f t="shared" si="168"/>
        <v>HOEMKF6.2</v>
      </c>
      <c r="D3188" s="60" t="str">
        <f t="shared" si="169"/>
        <v>HOEMKF6.4</v>
      </c>
      <c r="E3188" s="54" t="s">
        <v>790</v>
      </c>
      <c r="F3188" s="54" t="s">
        <v>14</v>
      </c>
      <c r="G3188" s="54" t="s">
        <v>1207</v>
      </c>
      <c r="H3188" s="55">
        <v>555100</v>
      </c>
      <c r="I3188" s="54" t="s">
        <v>863</v>
      </c>
      <c r="J3188" s="392">
        <v>555526</v>
      </c>
      <c r="K3188" s="55">
        <v>0</v>
      </c>
      <c r="L3188" s="54" t="s">
        <v>1492</v>
      </c>
      <c r="M3188" s="54" t="s">
        <v>793</v>
      </c>
      <c r="N3188" s="55">
        <v>-73936.63</v>
      </c>
      <c r="O3188" s="55">
        <v>0</v>
      </c>
      <c r="P3188" s="55">
        <v>-50566.02</v>
      </c>
      <c r="Q3188" s="55">
        <v>0</v>
      </c>
      <c r="R3188" s="55">
        <v>-124502.65</v>
      </c>
      <c r="S3188" s="55">
        <v>0</v>
      </c>
      <c r="T3188" s="55">
        <v>-73936.63</v>
      </c>
      <c r="U3188" s="55">
        <v>0</v>
      </c>
      <c r="V3188" s="55">
        <v>-50566.02</v>
      </c>
      <c r="W3188" s="55">
        <v>0</v>
      </c>
      <c r="X3188" s="55">
        <v>-124502.65</v>
      </c>
      <c r="Y3188" s="55">
        <v>0</v>
      </c>
      <c r="Z3188" s="61">
        <f t="shared" si="170"/>
        <v>-5.0566019999999995E-3</v>
      </c>
      <c r="AA3188" s="59" t="str">
        <f>HLOOKUP(F3188,'HY Financials'!$4:$4,1,0)</f>
        <v>HOEMKF</v>
      </c>
    </row>
    <row r="3189" spans="1:27" ht="12.75" customHeight="1">
      <c r="A3189" s="60">
        <f>IFERROR(VLOOKUP(J3189,'TB mapping'!A:D,4,0),0)</f>
        <v>0</v>
      </c>
      <c r="B3189" s="60" t="str">
        <f>IFERROR(VLOOKUP(J3189,'TB mapping'!A:C,3,0),0)</f>
        <v>ignore</v>
      </c>
      <c r="C3189" s="60" t="str">
        <f t="shared" si="168"/>
        <v>HOEMKF0</v>
      </c>
      <c r="D3189" s="60" t="str">
        <f t="shared" si="169"/>
        <v>HOEMKFignore</v>
      </c>
      <c r="E3189" s="54" t="s">
        <v>790</v>
      </c>
      <c r="F3189" s="54" t="s">
        <v>14</v>
      </c>
      <c r="G3189" s="54" t="s">
        <v>1207</v>
      </c>
      <c r="H3189" s="55">
        <v>555300</v>
      </c>
      <c r="I3189" s="54" t="s">
        <v>951</v>
      </c>
      <c r="J3189" s="55">
        <v>553300</v>
      </c>
      <c r="K3189" s="55">
        <v>0</v>
      </c>
      <c r="L3189" s="54" t="s">
        <v>1072</v>
      </c>
      <c r="M3189" s="54" t="s">
        <v>793</v>
      </c>
      <c r="N3189" s="55">
        <v>0</v>
      </c>
      <c r="O3189" s="55">
        <v>0</v>
      </c>
      <c r="P3189" s="55">
        <v>-1400514.63</v>
      </c>
      <c r="Q3189" s="55">
        <v>0</v>
      </c>
      <c r="R3189" s="55">
        <v>-1400514.63</v>
      </c>
      <c r="S3189" s="55">
        <v>0</v>
      </c>
      <c r="T3189" s="55">
        <v>0</v>
      </c>
      <c r="U3189" s="55">
        <v>0</v>
      </c>
      <c r="V3189" s="55">
        <v>-1400514.63</v>
      </c>
      <c r="W3189" s="55">
        <v>0</v>
      </c>
      <c r="X3189" s="55">
        <v>-1400514.63</v>
      </c>
      <c r="Y3189" s="55">
        <v>0</v>
      </c>
      <c r="Z3189" s="61">
        <f t="shared" si="170"/>
        <v>-0.14005146299999999</v>
      </c>
      <c r="AA3189" s="59" t="str">
        <f>HLOOKUP(F3189,'HY Financials'!$4:$4,1,0)</f>
        <v>HOEMKF</v>
      </c>
    </row>
    <row r="3190" spans="1:27" ht="12.75" customHeight="1">
      <c r="A3190" s="60">
        <f>IFERROR(VLOOKUP(J3190,'TB mapping'!A:D,4,0),0)</f>
        <v>0</v>
      </c>
      <c r="B3190" s="60" t="str">
        <f>IFERROR(VLOOKUP(J3190,'TB mapping'!A:C,3,0),0)</f>
        <v>ignore</v>
      </c>
      <c r="C3190" s="60" t="str">
        <f t="shared" si="168"/>
        <v>HOEMKF0</v>
      </c>
      <c r="D3190" s="60" t="str">
        <f t="shared" si="169"/>
        <v>HOEMKFignore</v>
      </c>
      <c r="E3190" s="54" t="s">
        <v>790</v>
      </c>
      <c r="F3190" s="54" t="s">
        <v>14</v>
      </c>
      <c r="G3190" s="54" t="s">
        <v>1207</v>
      </c>
      <c r="H3190" s="55">
        <v>555300</v>
      </c>
      <c r="I3190" s="54" t="s">
        <v>951</v>
      </c>
      <c r="J3190" s="55">
        <v>554346</v>
      </c>
      <c r="K3190" s="55">
        <v>0</v>
      </c>
      <c r="L3190" s="54" t="s">
        <v>1073</v>
      </c>
      <c r="M3190" s="54" t="s">
        <v>793</v>
      </c>
      <c r="N3190" s="55">
        <v>0</v>
      </c>
      <c r="O3190" s="55">
        <v>0</v>
      </c>
      <c r="P3190" s="55">
        <v>-65736.77</v>
      </c>
      <c r="Q3190" s="55">
        <v>0</v>
      </c>
      <c r="R3190" s="55">
        <v>-65736.77</v>
      </c>
      <c r="S3190" s="55">
        <v>0</v>
      </c>
      <c r="T3190" s="55">
        <v>0</v>
      </c>
      <c r="U3190" s="55">
        <v>0</v>
      </c>
      <c r="V3190" s="55">
        <v>-65736.77</v>
      </c>
      <c r="W3190" s="55">
        <v>0</v>
      </c>
      <c r="X3190" s="55">
        <v>-65736.77</v>
      </c>
      <c r="Y3190" s="55">
        <v>0</v>
      </c>
      <c r="Z3190" s="61">
        <f t="shared" si="170"/>
        <v>-6.573677E-3</v>
      </c>
      <c r="AA3190" s="59" t="str">
        <f>HLOOKUP(F3190,'HY Financials'!$4:$4,1,0)</f>
        <v>HOEMKF</v>
      </c>
    </row>
    <row r="3191" spans="1:27" ht="12.75" customHeight="1">
      <c r="A3191" s="60">
        <f>IFERROR(VLOOKUP(J3191,'TB mapping'!A:D,4,0),0)</f>
        <v>0</v>
      </c>
      <c r="B3191" s="60" t="str">
        <f>IFERROR(VLOOKUP(J3191,'TB mapping'!A:C,3,0),0)</f>
        <v>ignore</v>
      </c>
      <c r="C3191" s="60" t="str">
        <f t="shared" si="168"/>
        <v>HOEMKF0</v>
      </c>
      <c r="D3191" s="60" t="str">
        <f t="shared" si="169"/>
        <v>HOEMKFignore</v>
      </c>
      <c r="E3191" s="54" t="s">
        <v>790</v>
      </c>
      <c r="F3191" s="54" t="s">
        <v>14</v>
      </c>
      <c r="G3191" s="54" t="s">
        <v>1207</v>
      </c>
      <c r="H3191" s="55">
        <v>999990</v>
      </c>
      <c r="I3191" s="54" t="s">
        <v>1178</v>
      </c>
      <c r="J3191" s="55">
        <v>999998</v>
      </c>
      <c r="K3191" s="55">
        <v>0</v>
      </c>
      <c r="L3191" s="54" t="s">
        <v>1179</v>
      </c>
      <c r="M3191" s="54" t="s">
        <v>793</v>
      </c>
      <c r="N3191" s="55">
        <v>-5016092.8600000003</v>
      </c>
      <c r="O3191" s="55">
        <v>0</v>
      </c>
      <c r="P3191" s="55">
        <v>0</v>
      </c>
      <c r="Q3191" s="55">
        <v>5008655.5999999996</v>
      </c>
      <c r="R3191" s="55">
        <v>-7437.26</v>
      </c>
      <c r="S3191" s="55">
        <v>0</v>
      </c>
      <c r="T3191" s="55">
        <v>-5016092.8600000003</v>
      </c>
      <c r="U3191" s="55">
        <v>0</v>
      </c>
      <c r="V3191" s="55">
        <v>0</v>
      </c>
      <c r="W3191" s="55">
        <v>5008655.5999999996</v>
      </c>
      <c r="X3191" s="55">
        <v>-7437.26</v>
      </c>
      <c r="Y3191" s="55">
        <v>0</v>
      </c>
      <c r="Z3191" s="61">
        <f t="shared" si="170"/>
        <v>0.50086555999999993</v>
      </c>
      <c r="AA3191" s="59" t="str">
        <f>HLOOKUP(F3191,'HY Financials'!$4:$4,1,0)</f>
        <v>HOEMKF</v>
      </c>
    </row>
    <row r="3192" spans="1:27" ht="12.75" customHeight="1">
      <c r="A3192" s="60">
        <f>IFERROR(VLOOKUP(J3192,'TB mapping'!A:D,4,0),0)</f>
        <v>0</v>
      </c>
      <c r="B3192" s="60" t="str">
        <f>IFERROR(VLOOKUP(J3192,'TB mapping'!A:C,3,0),0)</f>
        <v>ignore</v>
      </c>
      <c r="C3192" s="60" t="str">
        <f t="shared" si="168"/>
        <v>HOEMKF0</v>
      </c>
      <c r="D3192" s="60" t="str">
        <f t="shared" si="169"/>
        <v>HOEMKFignore</v>
      </c>
      <c r="E3192" s="54" t="s">
        <v>790</v>
      </c>
      <c r="F3192" s="54" t="s">
        <v>14</v>
      </c>
      <c r="G3192" s="54" t="s">
        <v>1207</v>
      </c>
      <c r="H3192" s="55">
        <v>999990</v>
      </c>
      <c r="I3192" s="54" t="s">
        <v>1178</v>
      </c>
      <c r="J3192" s="55">
        <v>999998</v>
      </c>
      <c r="K3192" s="55">
        <v>0</v>
      </c>
      <c r="L3192" s="54" t="s">
        <v>1179</v>
      </c>
      <c r="M3192" s="54" t="s">
        <v>1167</v>
      </c>
      <c r="N3192" s="55">
        <v>0</v>
      </c>
      <c r="O3192" s="55">
        <v>68000</v>
      </c>
      <c r="P3192" s="55">
        <v>-68000</v>
      </c>
      <c r="Q3192" s="55">
        <v>0</v>
      </c>
      <c r="R3192" s="55">
        <v>0</v>
      </c>
      <c r="S3192" s="55">
        <v>0</v>
      </c>
      <c r="T3192" s="55">
        <v>0</v>
      </c>
      <c r="U3192" s="55">
        <v>5049346.8</v>
      </c>
      <c r="V3192" s="55">
        <v>-5049346.8</v>
      </c>
      <c r="W3192" s="55">
        <v>0</v>
      </c>
      <c r="X3192" s="55">
        <v>0</v>
      </c>
      <c r="Y3192" s="55">
        <v>0</v>
      </c>
      <c r="Z3192" s="61">
        <f t="shared" si="170"/>
        <v>-0.50493467999999997</v>
      </c>
      <c r="AA3192" s="59" t="str">
        <f>HLOOKUP(F3192,'HY Financials'!$4:$4,1,0)</f>
        <v>HOEMKF</v>
      </c>
    </row>
    <row r="3193" spans="1:27" ht="12.75" customHeight="1">
      <c r="A3193" s="60" t="str">
        <f>IFERROR(VLOOKUP(J3193,'TB mapping'!A:D,4,0),0)</f>
        <v>Ignore</v>
      </c>
      <c r="B3193" s="60" t="str">
        <f>IFERROR(VLOOKUP(J3193,'TB mapping'!A:C,3,0),0)</f>
        <v>Ignore</v>
      </c>
      <c r="C3193" s="60" t="str">
        <f t="shared" si="168"/>
        <v>HOGCOPIgnore</v>
      </c>
      <c r="D3193" s="60" t="str">
        <f t="shared" si="169"/>
        <v>HOGCOPIgnore</v>
      </c>
      <c r="E3193" s="54" t="s">
        <v>790</v>
      </c>
      <c r="F3193" s="54" t="s">
        <v>26</v>
      </c>
      <c r="G3193" s="54" t="s">
        <v>710</v>
      </c>
      <c r="H3193" s="55">
        <v>303000</v>
      </c>
      <c r="I3193" s="54" t="s">
        <v>825</v>
      </c>
      <c r="J3193" s="55">
        <v>303207</v>
      </c>
      <c r="K3193" s="55">
        <v>0</v>
      </c>
      <c r="L3193" s="54" t="s">
        <v>826</v>
      </c>
      <c r="M3193" s="54" t="s">
        <v>793</v>
      </c>
      <c r="N3193" s="55">
        <v>-18840347.829999998</v>
      </c>
      <c r="O3193" s="55">
        <v>0</v>
      </c>
      <c r="P3193" s="55">
        <v>0</v>
      </c>
      <c r="Q3193" s="55">
        <v>0</v>
      </c>
      <c r="R3193" s="55">
        <v>-18840347.829999998</v>
      </c>
      <c r="S3193" s="55">
        <v>0</v>
      </c>
      <c r="T3193" s="55">
        <v>-18840347.829999998</v>
      </c>
      <c r="U3193" s="55">
        <v>0</v>
      </c>
      <c r="V3193" s="55">
        <v>0</v>
      </c>
      <c r="W3193" s="55">
        <v>0</v>
      </c>
      <c r="X3193" s="55">
        <v>-18840347.829999998</v>
      </c>
      <c r="Y3193" s="55">
        <v>0</v>
      </c>
      <c r="Z3193" s="61">
        <f t="shared" si="170"/>
        <v>0</v>
      </c>
      <c r="AA3193" s="59" t="e">
        <f>HLOOKUP(F3193,'HY Financials'!$4:$4,1,0)</f>
        <v>#N/A</v>
      </c>
    </row>
    <row r="3194" spans="1:27" ht="12.75" customHeight="1">
      <c r="A3194" s="60" t="str">
        <f>IFERROR(VLOOKUP(J3194,'TB mapping'!A:D,4,0),0)</f>
        <v>Ignore</v>
      </c>
      <c r="B3194" s="60" t="str">
        <f>IFERROR(VLOOKUP(J3194,'TB mapping'!A:C,3,0),0)</f>
        <v>Ignore</v>
      </c>
      <c r="C3194" s="60" t="str">
        <f t="shared" si="168"/>
        <v>HOGCOPIgnore</v>
      </c>
      <c r="D3194" s="60" t="str">
        <f t="shared" si="169"/>
        <v>HOGCOPIgnore</v>
      </c>
      <c r="E3194" s="54" t="s">
        <v>790</v>
      </c>
      <c r="F3194" s="54" t="s">
        <v>26</v>
      </c>
      <c r="G3194" s="54" t="s">
        <v>710</v>
      </c>
      <c r="H3194" s="55">
        <v>303000</v>
      </c>
      <c r="I3194" s="54" t="s">
        <v>825</v>
      </c>
      <c r="J3194" s="55">
        <v>303245</v>
      </c>
      <c r="K3194" s="55">
        <v>0</v>
      </c>
      <c r="L3194" s="54" t="s">
        <v>880</v>
      </c>
      <c r="M3194" s="54" t="s">
        <v>793</v>
      </c>
      <c r="N3194" s="55">
        <v>-7716975.4000000004</v>
      </c>
      <c r="O3194" s="55">
        <v>0</v>
      </c>
      <c r="P3194" s="55">
        <v>0</v>
      </c>
      <c r="Q3194" s="55">
        <v>0</v>
      </c>
      <c r="R3194" s="55">
        <v>-7716975.4000000004</v>
      </c>
      <c r="S3194" s="55">
        <v>0</v>
      </c>
      <c r="T3194" s="55">
        <v>-7716975.4000000004</v>
      </c>
      <c r="U3194" s="55">
        <v>0</v>
      </c>
      <c r="V3194" s="55">
        <v>0</v>
      </c>
      <c r="W3194" s="55">
        <v>0</v>
      </c>
      <c r="X3194" s="55">
        <v>-7716975.4000000004</v>
      </c>
      <c r="Y3194" s="55">
        <v>0</v>
      </c>
      <c r="Z3194" s="61">
        <f t="shared" si="170"/>
        <v>0</v>
      </c>
      <c r="AA3194" s="59" t="e">
        <f>HLOOKUP(F3194,'HY Financials'!$4:$4,1,0)</f>
        <v>#N/A</v>
      </c>
    </row>
    <row r="3195" spans="1:27" ht="12.75" customHeight="1">
      <c r="A3195" s="60" t="str">
        <f>IFERROR(VLOOKUP(J3195,'TB mapping'!A:D,4,0),0)</f>
        <v>Ignore</v>
      </c>
      <c r="B3195" s="60" t="str">
        <f>IFERROR(VLOOKUP(J3195,'TB mapping'!A:C,3,0),0)</f>
        <v>Ignore</v>
      </c>
      <c r="C3195" s="60" t="str">
        <f t="shared" si="168"/>
        <v>HOGCOPIgnore</v>
      </c>
      <c r="D3195" s="60" t="str">
        <f t="shared" si="169"/>
        <v>HOGCOPIgnore</v>
      </c>
      <c r="E3195" s="54" t="s">
        <v>790</v>
      </c>
      <c r="F3195" s="54" t="s">
        <v>26</v>
      </c>
      <c r="G3195" s="54" t="s">
        <v>710</v>
      </c>
      <c r="H3195" s="55">
        <v>303000</v>
      </c>
      <c r="I3195" s="54" t="s">
        <v>825</v>
      </c>
      <c r="J3195" s="55">
        <v>390000</v>
      </c>
      <c r="K3195" s="55">
        <v>0</v>
      </c>
      <c r="L3195" s="54" t="s">
        <v>827</v>
      </c>
      <c r="M3195" s="54" t="s">
        <v>793</v>
      </c>
      <c r="N3195" s="55">
        <v>0</v>
      </c>
      <c r="O3195" s="55">
        <v>2894568.15</v>
      </c>
      <c r="P3195" s="55">
        <v>0</v>
      </c>
      <c r="Q3195" s="55">
        <v>0</v>
      </c>
      <c r="R3195" s="55">
        <v>0</v>
      </c>
      <c r="S3195" s="55">
        <v>2894568.15</v>
      </c>
      <c r="T3195" s="55">
        <v>0</v>
      </c>
      <c r="U3195" s="55">
        <v>2894568.15</v>
      </c>
      <c r="V3195" s="55">
        <v>0</v>
      </c>
      <c r="W3195" s="55">
        <v>0</v>
      </c>
      <c r="X3195" s="55">
        <v>0</v>
      </c>
      <c r="Y3195" s="55">
        <v>2894568.15</v>
      </c>
      <c r="Z3195" s="61">
        <f t="shared" si="170"/>
        <v>0</v>
      </c>
      <c r="AA3195" s="59" t="e">
        <f>HLOOKUP(F3195,'HY Financials'!$4:$4,1,0)</f>
        <v>#N/A</v>
      </c>
    </row>
    <row r="3196" spans="1:27" ht="12.75" customHeight="1">
      <c r="A3196" s="60" t="str">
        <f>IFERROR(VLOOKUP(J3196,'TB mapping'!A:D,4,0),0)</f>
        <v>Ignore</v>
      </c>
      <c r="B3196" s="60" t="str">
        <f>IFERROR(VLOOKUP(J3196,'TB mapping'!A:C,3,0),0)</f>
        <v>Ignore</v>
      </c>
      <c r="C3196" s="60" t="str">
        <f t="shared" si="168"/>
        <v>HOGCOPIgnore</v>
      </c>
      <c r="D3196" s="60" t="str">
        <f t="shared" si="169"/>
        <v>HOGCOPIgnore</v>
      </c>
      <c r="E3196" s="54" t="s">
        <v>790</v>
      </c>
      <c r="F3196" s="54" t="s">
        <v>26</v>
      </c>
      <c r="G3196" s="54" t="s">
        <v>710</v>
      </c>
      <c r="H3196" s="55">
        <v>303000</v>
      </c>
      <c r="I3196" s="54" t="s">
        <v>825</v>
      </c>
      <c r="J3196" s="55">
        <v>390405</v>
      </c>
      <c r="K3196" s="55">
        <v>0</v>
      </c>
      <c r="L3196" s="54" t="s">
        <v>828</v>
      </c>
      <c r="M3196" s="54" t="s">
        <v>793</v>
      </c>
      <c r="N3196" s="55">
        <v>-2720063.72</v>
      </c>
      <c r="O3196" s="55">
        <v>0</v>
      </c>
      <c r="P3196" s="55">
        <v>0</v>
      </c>
      <c r="Q3196" s="55">
        <v>0</v>
      </c>
      <c r="R3196" s="55">
        <v>-2720063.72</v>
      </c>
      <c r="S3196" s="55">
        <v>0</v>
      </c>
      <c r="T3196" s="55">
        <v>-2720063.72</v>
      </c>
      <c r="U3196" s="55">
        <v>0</v>
      </c>
      <c r="V3196" s="55">
        <v>0</v>
      </c>
      <c r="W3196" s="55">
        <v>0</v>
      </c>
      <c r="X3196" s="55">
        <v>-2720063.72</v>
      </c>
      <c r="Y3196" s="55">
        <v>0</v>
      </c>
      <c r="Z3196" s="61">
        <f t="shared" si="170"/>
        <v>0</v>
      </c>
      <c r="AA3196" s="59" t="e">
        <f>HLOOKUP(F3196,'HY Financials'!$4:$4,1,0)</f>
        <v>#N/A</v>
      </c>
    </row>
    <row r="3197" spans="1:27" ht="12.75" customHeight="1">
      <c r="A3197" s="60" t="str">
        <f>IFERROR(VLOOKUP(J3197,'TB mapping'!A:D,4,0),0)</f>
        <v>Ignore</v>
      </c>
      <c r="B3197" s="60" t="str">
        <f>IFERROR(VLOOKUP(J3197,'TB mapping'!A:C,3,0),0)</f>
        <v>Ignore</v>
      </c>
      <c r="C3197" s="60" t="str">
        <f t="shared" si="168"/>
        <v>HOGCOPIgnore</v>
      </c>
      <c r="D3197" s="60" t="str">
        <f t="shared" si="169"/>
        <v>HOGCOPIgnore</v>
      </c>
      <c r="E3197" s="54" t="s">
        <v>790</v>
      </c>
      <c r="F3197" s="54" t="s">
        <v>26</v>
      </c>
      <c r="G3197" s="54" t="s">
        <v>710</v>
      </c>
      <c r="H3197" s="55">
        <v>303000</v>
      </c>
      <c r="I3197" s="54" t="s">
        <v>825</v>
      </c>
      <c r="J3197" s="55">
        <v>390406</v>
      </c>
      <c r="K3197" s="55">
        <v>0</v>
      </c>
      <c r="L3197" s="54" t="s">
        <v>1148</v>
      </c>
      <c r="M3197" s="54" t="s">
        <v>793</v>
      </c>
      <c r="N3197" s="55">
        <v>0</v>
      </c>
      <c r="O3197" s="55">
        <v>31.16</v>
      </c>
      <c r="P3197" s="55">
        <v>0</v>
      </c>
      <c r="Q3197" s="55">
        <v>0</v>
      </c>
      <c r="R3197" s="55">
        <v>0</v>
      </c>
      <c r="S3197" s="55">
        <v>31.16</v>
      </c>
      <c r="T3197" s="55">
        <v>0</v>
      </c>
      <c r="U3197" s="55">
        <v>31.16</v>
      </c>
      <c r="V3197" s="55">
        <v>0</v>
      </c>
      <c r="W3197" s="55">
        <v>0</v>
      </c>
      <c r="X3197" s="55">
        <v>0</v>
      </c>
      <c r="Y3197" s="55">
        <v>31.16</v>
      </c>
      <c r="Z3197" s="61">
        <f t="shared" si="170"/>
        <v>0</v>
      </c>
      <c r="AA3197" s="59" t="e">
        <f>HLOOKUP(F3197,'HY Financials'!$4:$4,1,0)</f>
        <v>#N/A</v>
      </c>
    </row>
    <row r="3198" spans="1:27" ht="12.75" customHeight="1">
      <c r="A3198" s="60" t="str">
        <f>IFERROR(VLOOKUP(J3198,'TB mapping'!A:D,4,0),0)</f>
        <v>Ignore</v>
      </c>
      <c r="B3198" s="60" t="str">
        <f>IFERROR(VLOOKUP(J3198,'TB mapping'!A:C,3,0),0)</f>
        <v>Ignore</v>
      </c>
      <c r="C3198" s="60" t="str">
        <f t="shared" si="168"/>
        <v>HOGCOPIgnore</v>
      </c>
      <c r="D3198" s="60" t="str">
        <f t="shared" si="169"/>
        <v>HOGCOPIgnore</v>
      </c>
      <c r="E3198" s="54" t="s">
        <v>790</v>
      </c>
      <c r="F3198" s="54" t="s">
        <v>26</v>
      </c>
      <c r="G3198" s="54" t="s">
        <v>710</v>
      </c>
      <c r="H3198" s="55">
        <v>303000</v>
      </c>
      <c r="I3198" s="54" t="s">
        <v>825</v>
      </c>
      <c r="J3198" s="55">
        <v>390407</v>
      </c>
      <c r="K3198" s="55">
        <v>0</v>
      </c>
      <c r="L3198" s="54" t="s">
        <v>829</v>
      </c>
      <c r="M3198" s="54" t="s">
        <v>793</v>
      </c>
      <c r="N3198" s="55">
        <v>0</v>
      </c>
      <c r="O3198" s="55">
        <v>5155494.17</v>
      </c>
      <c r="P3198" s="55">
        <v>0</v>
      </c>
      <c r="Q3198" s="55">
        <v>0</v>
      </c>
      <c r="R3198" s="55">
        <v>0</v>
      </c>
      <c r="S3198" s="55">
        <v>5155494.17</v>
      </c>
      <c r="T3198" s="55">
        <v>0</v>
      </c>
      <c r="U3198" s="55">
        <v>5155494.17</v>
      </c>
      <c r="V3198" s="55">
        <v>0</v>
      </c>
      <c r="W3198" s="55">
        <v>0</v>
      </c>
      <c r="X3198" s="55">
        <v>0</v>
      </c>
      <c r="Y3198" s="55">
        <v>5155494.17</v>
      </c>
      <c r="Z3198" s="61">
        <f t="shared" si="170"/>
        <v>0</v>
      </c>
      <c r="AA3198" s="59" t="e">
        <f>HLOOKUP(F3198,'HY Financials'!$4:$4,1,0)</f>
        <v>#N/A</v>
      </c>
    </row>
    <row r="3199" spans="1:27" ht="12.75" customHeight="1">
      <c r="A3199" s="60" t="str">
        <f>IFERROR(VLOOKUP(J3199,'TB mapping'!A:D,4,0),0)</f>
        <v>Ignore</v>
      </c>
      <c r="B3199" s="60" t="str">
        <f>IFERROR(VLOOKUP(J3199,'TB mapping'!A:C,3,0),0)</f>
        <v>Ignore</v>
      </c>
      <c r="C3199" s="60" t="str">
        <f t="shared" si="168"/>
        <v>HOGCOPIgnore</v>
      </c>
      <c r="D3199" s="60" t="str">
        <f t="shared" si="169"/>
        <v>HOGCOPIgnore</v>
      </c>
      <c r="E3199" s="54" t="s">
        <v>790</v>
      </c>
      <c r="F3199" s="54" t="s">
        <v>26</v>
      </c>
      <c r="G3199" s="54" t="s">
        <v>710</v>
      </c>
      <c r="H3199" s="55">
        <v>303000</v>
      </c>
      <c r="I3199" s="54" t="s">
        <v>825</v>
      </c>
      <c r="J3199" s="55">
        <v>390445</v>
      </c>
      <c r="K3199" s="55">
        <v>0</v>
      </c>
      <c r="L3199" s="54" t="s">
        <v>881</v>
      </c>
      <c r="M3199" s="54" t="s">
        <v>793</v>
      </c>
      <c r="N3199" s="55">
        <v>0</v>
      </c>
      <c r="O3199" s="55">
        <v>810742.96</v>
      </c>
      <c r="P3199" s="55">
        <v>0</v>
      </c>
      <c r="Q3199" s="55">
        <v>0</v>
      </c>
      <c r="R3199" s="55">
        <v>0</v>
      </c>
      <c r="S3199" s="55">
        <v>810742.96</v>
      </c>
      <c r="T3199" s="55">
        <v>0</v>
      </c>
      <c r="U3199" s="55">
        <v>810742.96</v>
      </c>
      <c r="V3199" s="55">
        <v>0</v>
      </c>
      <c r="W3199" s="55">
        <v>0</v>
      </c>
      <c r="X3199" s="55">
        <v>0</v>
      </c>
      <c r="Y3199" s="55">
        <v>810742.96</v>
      </c>
      <c r="Z3199" s="61">
        <f t="shared" si="170"/>
        <v>0</v>
      </c>
      <c r="AA3199" s="59" t="e">
        <f>HLOOKUP(F3199,'HY Financials'!$4:$4,1,0)</f>
        <v>#N/A</v>
      </c>
    </row>
    <row r="3200" spans="1:27" ht="12.75" customHeight="1">
      <c r="A3200" s="60">
        <f>IFERROR(VLOOKUP(J3200,'TB mapping'!A:D,4,0),0)</f>
        <v>0</v>
      </c>
      <c r="B3200" s="60">
        <f>IFERROR(VLOOKUP(J3200,'TB mapping'!A:C,3,0),0)</f>
        <v>5.3</v>
      </c>
      <c r="C3200" s="60" t="str">
        <f t="shared" si="168"/>
        <v>HOGCOP0</v>
      </c>
      <c r="D3200" s="60" t="str">
        <f t="shared" si="169"/>
        <v>HOGCOP5.3</v>
      </c>
      <c r="E3200" s="54" t="s">
        <v>790</v>
      </c>
      <c r="F3200" s="54" t="s">
        <v>26</v>
      </c>
      <c r="G3200" s="54" t="s">
        <v>710</v>
      </c>
      <c r="H3200" s="55">
        <v>410000</v>
      </c>
      <c r="I3200" s="54" t="s">
        <v>931</v>
      </c>
      <c r="J3200" s="55">
        <v>416100</v>
      </c>
      <c r="K3200" s="55">
        <v>0</v>
      </c>
      <c r="L3200" s="54" t="s">
        <v>1169</v>
      </c>
      <c r="M3200" s="54" t="s">
        <v>793</v>
      </c>
      <c r="N3200" s="55">
        <v>0</v>
      </c>
      <c r="O3200" s="55">
        <v>17386893.84</v>
      </c>
      <c r="P3200" s="55">
        <v>0</v>
      </c>
      <c r="Q3200" s="55">
        <v>0</v>
      </c>
      <c r="R3200" s="55">
        <v>0</v>
      </c>
      <c r="S3200" s="55">
        <v>17386893.84</v>
      </c>
      <c r="T3200" s="55">
        <v>0</v>
      </c>
      <c r="U3200" s="55">
        <v>17386893.84</v>
      </c>
      <c r="V3200" s="55">
        <v>0</v>
      </c>
      <c r="W3200" s="55">
        <v>0</v>
      </c>
      <c r="X3200" s="55">
        <v>0</v>
      </c>
      <c r="Y3200" s="55">
        <v>17386893.84</v>
      </c>
      <c r="Z3200" s="61">
        <f t="shared" si="170"/>
        <v>0</v>
      </c>
      <c r="AA3200" s="59" t="e">
        <f>HLOOKUP(F3200,'HY Financials'!$4:$4,1,0)</f>
        <v>#N/A</v>
      </c>
    </row>
    <row r="3201" spans="1:27" ht="12.75" customHeight="1">
      <c r="A3201" s="60">
        <f>IFERROR(VLOOKUP(J3201,'TB mapping'!A:D,4,0),0)</f>
        <v>0</v>
      </c>
      <c r="B3201" s="60">
        <f>IFERROR(VLOOKUP(J3201,'TB mapping'!A:C,3,0),0)</f>
        <v>5.3</v>
      </c>
      <c r="C3201" s="60" t="str">
        <f t="shared" si="168"/>
        <v>HOGCOP0</v>
      </c>
      <c r="D3201" s="60" t="str">
        <f t="shared" si="169"/>
        <v>HOGCOP5.3</v>
      </c>
      <c r="E3201" s="54" t="s">
        <v>790</v>
      </c>
      <c r="F3201" s="54" t="s">
        <v>26</v>
      </c>
      <c r="G3201" s="54" t="s">
        <v>710</v>
      </c>
      <c r="H3201" s="55">
        <v>420000</v>
      </c>
      <c r="I3201" s="54" t="s">
        <v>1170</v>
      </c>
      <c r="J3201" s="55">
        <v>426100</v>
      </c>
      <c r="K3201" s="55">
        <v>0</v>
      </c>
      <c r="L3201" s="54" t="s">
        <v>1171</v>
      </c>
      <c r="M3201" s="54" t="s">
        <v>793</v>
      </c>
      <c r="N3201" s="55">
        <v>0</v>
      </c>
      <c r="O3201" s="55">
        <v>3111725.84</v>
      </c>
      <c r="P3201" s="55">
        <v>0</v>
      </c>
      <c r="Q3201" s="55">
        <v>0</v>
      </c>
      <c r="R3201" s="55">
        <v>0</v>
      </c>
      <c r="S3201" s="55">
        <v>3111725.84</v>
      </c>
      <c r="T3201" s="55">
        <v>0</v>
      </c>
      <c r="U3201" s="55">
        <v>3111725.84</v>
      </c>
      <c r="V3201" s="55">
        <v>0</v>
      </c>
      <c r="W3201" s="55">
        <v>0</v>
      </c>
      <c r="X3201" s="55">
        <v>0</v>
      </c>
      <c r="Y3201" s="55">
        <v>3111725.84</v>
      </c>
      <c r="Z3201" s="61">
        <f t="shared" si="170"/>
        <v>0</v>
      </c>
      <c r="AA3201" s="59" t="e">
        <f>HLOOKUP(F3201,'HY Financials'!$4:$4,1,0)</f>
        <v>#N/A</v>
      </c>
    </row>
    <row r="3202" spans="1:27" ht="12.75" customHeight="1">
      <c r="A3202" s="60">
        <f>IFERROR(VLOOKUP(J3202,'TB mapping'!A:D,4,0),0)</f>
        <v>0</v>
      </c>
      <c r="B3202" s="60">
        <f>IFERROR(VLOOKUP(J3202,'TB mapping'!A:C,3,0),0)</f>
        <v>5.2</v>
      </c>
      <c r="C3202" s="60" t="str">
        <f t="shared" si="168"/>
        <v>HOGCOP0</v>
      </c>
      <c r="D3202" s="60" t="str">
        <f t="shared" si="169"/>
        <v>HOGCOP5.2</v>
      </c>
      <c r="E3202" s="54" t="s">
        <v>790</v>
      </c>
      <c r="F3202" s="54" t="s">
        <v>26</v>
      </c>
      <c r="G3202" s="54" t="s">
        <v>710</v>
      </c>
      <c r="H3202" s="55">
        <v>450000</v>
      </c>
      <c r="I3202" s="54" t="s">
        <v>834</v>
      </c>
      <c r="J3202" s="55">
        <v>452229</v>
      </c>
      <c r="K3202" s="55">
        <v>0</v>
      </c>
      <c r="L3202" s="54" t="s">
        <v>837</v>
      </c>
      <c r="M3202" s="54" t="s">
        <v>793</v>
      </c>
      <c r="N3202" s="55">
        <v>0</v>
      </c>
      <c r="O3202" s="55">
        <v>850.42</v>
      </c>
      <c r="P3202" s="55">
        <v>0</v>
      </c>
      <c r="Q3202" s="55">
        <v>0</v>
      </c>
      <c r="R3202" s="55">
        <v>0</v>
      </c>
      <c r="S3202" s="55">
        <v>850.42</v>
      </c>
      <c r="T3202" s="55">
        <v>0</v>
      </c>
      <c r="U3202" s="55">
        <v>850.42</v>
      </c>
      <c r="V3202" s="55">
        <v>0</v>
      </c>
      <c r="W3202" s="55">
        <v>0</v>
      </c>
      <c r="X3202" s="55">
        <v>0</v>
      </c>
      <c r="Y3202" s="55">
        <v>850.42</v>
      </c>
      <c r="Z3202" s="61">
        <f t="shared" si="170"/>
        <v>0</v>
      </c>
      <c r="AA3202" s="59" t="e">
        <f>HLOOKUP(F3202,'HY Financials'!$4:$4,1,0)</f>
        <v>#N/A</v>
      </c>
    </row>
    <row r="3203" spans="1:27" ht="12.75" customHeight="1">
      <c r="A3203" s="60">
        <f>IFERROR(VLOOKUP(J3203,'TB mapping'!A:D,4,0),0)</f>
        <v>0</v>
      </c>
      <c r="B3203" s="60">
        <f>IFERROR(VLOOKUP(J3203,'TB mapping'!A:C,3,0),0)</f>
        <v>5.2</v>
      </c>
      <c r="C3203" s="60" t="str">
        <f t="shared" si="168"/>
        <v>HOGCOP0</v>
      </c>
      <c r="D3203" s="60" t="str">
        <f t="shared" si="169"/>
        <v>HOGCOP5.2</v>
      </c>
      <c r="E3203" s="54" t="s">
        <v>790</v>
      </c>
      <c r="F3203" s="54" t="s">
        <v>26</v>
      </c>
      <c r="G3203" s="54" t="s">
        <v>710</v>
      </c>
      <c r="H3203" s="55">
        <v>450000</v>
      </c>
      <c r="I3203" s="54" t="s">
        <v>834</v>
      </c>
      <c r="J3203" s="55">
        <v>452230</v>
      </c>
      <c r="K3203" s="55">
        <v>0</v>
      </c>
      <c r="L3203" s="54" t="s">
        <v>838</v>
      </c>
      <c r="M3203" s="54" t="s">
        <v>793</v>
      </c>
      <c r="N3203" s="55">
        <v>0</v>
      </c>
      <c r="O3203" s="55">
        <v>4864.12</v>
      </c>
      <c r="P3203" s="55">
        <v>0</v>
      </c>
      <c r="Q3203" s="55">
        <v>0</v>
      </c>
      <c r="R3203" s="55">
        <v>0</v>
      </c>
      <c r="S3203" s="55">
        <v>4864.12</v>
      </c>
      <c r="T3203" s="55">
        <v>0</v>
      </c>
      <c r="U3203" s="55">
        <v>4864.12</v>
      </c>
      <c r="V3203" s="55">
        <v>0</v>
      </c>
      <c r="W3203" s="55">
        <v>0</v>
      </c>
      <c r="X3203" s="55">
        <v>0</v>
      </c>
      <c r="Y3203" s="55">
        <v>4864.12</v>
      </c>
      <c r="Z3203" s="61">
        <f t="shared" si="170"/>
        <v>0</v>
      </c>
      <c r="AA3203" s="59" t="e">
        <f>HLOOKUP(F3203,'HY Financials'!$4:$4,1,0)</f>
        <v>#N/A</v>
      </c>
    </row>
    <row r="3204" spans="1:27" ht="12.75" customHeight="1">
      <c r="A3204" s="60">
        <f>IFERROR(VLOOKUP(J3204,'TB mapping'!A:D,4,0),0)</f>
        <v>0</v>
      </c>
      <c r="B3204" s="60">
        <f>IFERROR(VLOOKUP(J3204,'TB mapping'!A:C,3,0),0)</f>
        <v>5.2</v>
      </c>
      <c r="C3204" s="60" t="str">
        <f t="shared" ref="C3204:C3267" si="172">F3204&amp;A3204</f>
        <v>HOGCOP0</v>
      </c>
      <c r="D3204" s="60" t="str">
        <f t="shared" ref="D3204:D3267" si="173">F3204&amp;B3204</f>
        <v>HOGCOP5.2</v>
      </c>
      <c r="E3204" s="54" t="s">
        <v>790</v>
      </c>
      <c r="F3204" s="54" t="s">
        <v>26</v>
      </c>
      <c r="G3204" s="54" t="s">
        <v>710</v>
      </c>
      <c r="H3204" s="55">
        <v>450000</v>
      </c>
      <c r="I3204" s="54" t="s">
        <v>834</v>
      </c>
      <c r="J3204" s="55">
        <v>452247</v>
      </c>
      <c r="K3204" s="55">
        <v>0</v>
      </c>
      <c r="L3204" s="54" t="s">
        <v>1346</v>
      </c>
      <c r="M3204" s="54" t="s">
        <v>793</v>
      </c>
      <c r="N3204" s="55">
        <v>0</v>
      </c>
      <c r="O3204" s="55">
        <v>2628.96</v>
      </c>
      <c r="P3204" s="55">
        <v>0</v>
      </c>
      <c r="Q3204" s="55">
        <v>0</v>
      </c>
      <c r="R3204" s="55">
        <v>0</v>
      </c>
      <c r="S3204" s="55">
        <v>2628.96</v>
      </c>
      <c r="T3204" s="55">
        <v>0</v>
      </c>
      <c r="U3204" s="55">
        <v>2628.96</v>
      </c>
      <c r="V3204" s="55">
        <v>0</v>
      </c>
      <c r="W3204" s="55">
        <v>0</v>
      </c>
      <c r="X3204" s="55">
        <v>0</v>
      </c>
      <c r="Y3204" s="55">
        <v>2628.96</v>
      </c>
      <c r="Z3204" s="61">
        <f t="shared" ref="Z3204:Z3267" si="174">IF(I3204="Issue Capital",(X3204+Y3204)/10000000,(V3204+W3204)/10000000)</f>
        <v>0</v>
      </c>
      <c r="AA3204" s="59" t="e">
        <f>HLOOKUP(F3204,'HY Financials'!$4:$4,1,0)</f>
        <v>#N/A</v>
      </c>
    </row>
    <row r="3205" spans="1:27" ht="12.75" customHeight="1">
      <c r="A3205" s="60">
        <f>IFERROR(VLOOKUP(J3205,'TB mapping'!A:D,4,0),0)</f>
        <v>0</v>
      </c>
      <c r="B3205" s="60">
        <f>IFERROR(VLOOKUP(J3205,'TB mapping'!A:C,3,0),0)</f>
        <v>5.5</v>
      </c>
      <c r="C3205" s="60" t="str">
        <f t="shared" si="172"/>
        <v>HOGCOP0</v>
      </c>
      <c r="D3205" s="60" t="str">
        <f t="shared" si="173"/>
        <v>HOGCOP5.5</v>
      </c>
      <c r="E3205" s="54" t="s">
        <v>790</v>
      </c>
      <c r="F3205" s="54" t="s">
        <v>26</v>
      </c>
      <c r="G3205" s="54" t="s">
        <v>710</v>
      </c>
      <c r="H3205" s="55">
        <v>460000</v>
      </c>
      <c r="I3205" s="54" t="s">
        <v>839</v>
      </c>
      <c r="J3205" s="55">
        <v>455103</v>
      </c>
      <c r="K3205" s="55">
        <v>0</v>
      </c>
      <c r="L3205" s="54" t="s">
        <v>999</v>
      </c>
      <c r="M3205" s="54" t="s">
        <v>793</v>
      </c>
      <c r="N3205" s="55">
        <v>0</v>
      </c>
      <c r="O3205" s="55">
        <v>289.82</v>
      </c>
      <c r="P3205" s="55">
        <v>0</v>
      </c>
      <c r="Q3205" s="55">
        <v>0</v>
      </c>
      <c r="R3205" s="55">
        <v>0</v>
      </c>
      <c r="S3205" s="55">
        <v>289.82</v>
      </c>
      <c r="T3205" s="55">
        <v>0</v>
      </c>
      <c r="U3205" s="55">
        <v>289.82</v>
      </c>
      <c r="V3205" s="55">
        <v>0</v>
      </c>
      <c r="W3205" s="55">
        <v>0</v>
      </c>
      <c r="X3205" s="55">
        <v>0</v>
      </c>
      <c r="Y3205" s="55">
        <v>289.82</v>
      </c>
      <c r="Z3205" s="61">
        <f t="shared" si="174"/>
        <v>0</v>
      </c>
      <c r="AA3205" s="59" t="e">
        <f>HLOOKUP(F3205,'HY Financials'!$4:$4,1,0)</f>
        <v>#N/A</v>
      </c>
    </row>
    <row r="3206" spans="1:27" ht="12.75" customHeight="1">
      <c r="A3206" s="60">
        <f>IFERROR(VLOOKUP(J3206,'TB mapping'!A:D,4,0),0)</f>
        <v>0</v>
      </c>
      <c r="B3206" s="60">
        <f>IFERROR(VLOOKUP(J3206,'TB mapping'!A:C,3,0),0)</f>
        <v>5.5</v>
      </c>
      <c r="C3206" s="60" t="str">
        <f t="shared" si="172"/>
        <v>HOGCOP0</v>
      </c>
      <c r="D3206" s="60" t="str">
        <f t="shared" si="173"/>
        <v>HOGCOP5.5</v>
      </c>
      <c r="E3206" s="54" t="s">
        <v>790</v>
      </c>
      <c r="F3206" s="54" t="s">
        <v>26</v>
      </c>
      <c r="G3206" s="54" t="s">
        <v>710</v>
      </c>
      <c r="H3206" s="55">
        <v>460000</v>
      </c>
      <c r="I3206" s="54" t="s">
        <v>839</v>
      </c>
      <c r="J3206" s="55">
        <v>460100</v>
      </c>
      <c r="K3206" s="55">
        <v>0</v>
      </c>
      <c r="L3206" s="54" t="s">
        <v>940</v>
      </c>
      <c r="M3206" s="54" t="s">
        <v>793</v>
      </c>
      <c r="N3206" s="55">
        <v>0</v>
      </c>
      <c r="O3206" s="55">
        <v>9.7200000000000006</v>
      </c>
      <c r="P3206" s="55">
        <v>0</v>
      </c>
      <c r="Q3206" s="55">
        <v>0</v>
      </c>
      <c r="R3206" s="55">
        <v>0</v>
      </c>
      <c r="S3206" s="55">
        <v>9.7200000000000006</v>
      </c>
      <c r="T3206" s="55">
        <v>0</v>
      </c>
      <c r="U3206" s="55">
        <v>9.7200000000000006</v>
      </c>
      <c r="V3206" s="55">
        <v>0</v>
      </c>
      <c r="W3206" s="55">
        <v>0</v>
      </c>
      <c r="X3206" s="55">
        <v>0</v>
      </c>
      <c r="Y3206" s="55">
        <v>9.7200000000000006</v>
      </c>
      <c r="Z3206" s="61">
        <f t="shared" si="174"/>
        <v>0</v>
      </c>
      <c r="AA3206" s="59" t="e">
        <f>HLOOKUP(F3206,'HY Financials'!$4:$4,1,0)</f>
        <v>#N/A</v>
      </c>
    </row>
    <row r="3207" spans="1:27" ht="12.75" customHeight="1">
      <c r="A3207" s="60">
        <f>IFERROR(VLOOKUP(J3207,'TB mapping'!A:D,4,0),0)</f>
        <v>0</v>
      </c>
      <c r="B3207" s="60">
        <f>IFERROR(VLOOKUP(J3207,'TB mapping'!A:C,3,0),0)</f>
        <v>5.5</v>
      </c>
      <c r="C3207" s="60" t="str">
        <f t="shared" si="172"/>
        <v>HOGCOP0</v>
      </c>
      <c r="D3207" s="60" t="str">
        <f t="shared" si="173"/>
        <v>HOGCOP5.5</v>
      </c>
      <c r="E3207" s="54" t="s">
        <v>790</v>
      </c>
      <c r="F3207" s="54" t="s">
        <v>26</v>
      </c>
      <c r="G3207" s="54" t="s">
        <v>710</v>
      </c>
      <c r="H3207" s="55">
        <v>460000</v>
      </c>
      <c r="I3207" s="54" t="s">
        <v>839</v>
      </c>
      <c r="J3207" s="55">
        <v>460106</v>
      </c>
      <c r="K3207" s="55">
        <v>0</v>
      </c>
      <c r="L3207" s="54" t="s">
        <v>840</v>
      </c>
      <c r="M3207" s="54" t="s">
        <v>793</v>
      </c>
      <c r="N3207" s="55">
        <v>-9.7200000000000006</v>
      </c>
      <c r="O3207" s="55">
        <v>0</v>
      </c>
      <c r="P3207" s="55">
        <v>0</v>
      </c>
      <c r="Q3207" s="55">
        <v>0</v>
      </c>
      <c r="R3207" s="55">
        <v>-9.7200000000000006</v>
      </c>
      <c r="S3207" s="55">
        <v>0</v>
      </c>
      <c r="T3207" s="55">
        <v>-9.7200000000000006</v>
      </c>
      <c r="U3207" s="55">
        <v>0</v>
      </c>
      <c r="V3207" s="55">
        <v>0</v>
      </c>
      <c r="W3207" s="55">
        <v>0</v>
      </c>
      <c r="X3207" s="55">
        <v>-9.7200000000000006</v>
      </c>
      <c r="Y3207" s="55">
        <v>0</v>
      </c>
      <c r="Z3207" s="61">
        <f t="shared" si="174"/>
        <v>0</v>
      </c>
      <c r="AA3207" s="59" t="e">
        <f>HLOOKUP(F3207,'HY Financials'!$4:$4,1,0)</f>
        <v>#N/A</v>
      </c>
    </row>
    <row r="3208" spans="1:27" ht="12.75" customHeight="1">
      <c r="A3208" s="60">
        <f>IFERROR(VLOOKUP(J3208,'TB mapping'!A:D,4,0),0)</f>
        <v>0</v>
      </c>
      <c r="B3208" s="60">
        <f>IFERROR(VLOOKUP(J3208,'TB mapping'!A:C,3,0),0)</f>
        <v>5.3</v>
      </c>
      <c r="C3208" s="60" t="str">
        <f t="shared" si="172"/>
        <v>HOGCOP0</v>
      </c>
      <c r="D3208" s="60" t="str">
        <f t="shared" si="173"/>
        <v>HOGCOP5.3</v>
      </c>
      <c r="E3208" s="54" t="s">
        <v>790</v>
      </c>
      <c r="F3208" s="54" t="s">
        <v>26</v>
      </c>
      <c r="G3208" s="54" t="s">
        <v>710</v>
      </c>
      <c r="H3208" s="55">
        <v>510000</v>
      </c>
      <c r="I3208" s="54" t="s">
        <v>842</v>
      </c>
      <c r="J3208" s="55">
        <v>512247</v>
      </c>
      <c r="K3208" s="55">
        <v>0</v>
      </c>
      <c r="L3208" s="54" t="s">
        <v>1348</v>
      </c>
      <c r="M3208" s="54" t="s">
        <v>793</v>
      </c>
      <c r="N3208" s="55">
        <v>0</v>
      </c>
      <c r="O3208" s="55">
        <v>0.48</v>
      </c>
      <c r="P3208" s="55">
        <v>0</v>
      </c>
      <c r="Q3208" s="55">
        <v>0</v>
      </c>
      <c r="R3208" s="55">
        <v>0</v>
      </c>
      <c r="S3208" s="55">
        <v>0.48</v>
      </c>
      <c r="T3208" s="55">
        <v>0</v>
      </c>
      <c r="U3208" s="55">
        <v>0.48</v>
      </c>
      <c r="V3208" s="55">
        <v>0</v>
      </c>
      <c r="W3208" s="55">
        <v>0</v>
      </c>
      <c r="X3208" s="55">
        <v>0</v>
      </c>
      <c r="Y3208" s="55">
        <v>0.48</v>
      </c>
      <c r="Z3208" s="61">
        <f t="shared" si="174"/>
        <v>0</v>
      </c>
      <c r="AA3208" s="59" t="e">
        <f>HLOOKUP(F3208,'HY Financials'!$4:$4,1,0)</f>
        <v>#N/A</v>
      </c>
    </row>
    <row r="3209" spans="1:27" ht="12.75" customHeight="1">
      <c r="A3209" s="60">
        <f>IFERROR(VLOOKUP(J3209,'TB mapping'!A:D,4,0),0)</f>
        <v>0</v>
      </c>
      <c r="B3209" s="60">
        <f>IFERROR(VLOOKUP(J3209,'TB mapping'!A:C,3,0),0)</f>
        <v>5.3</v>
      </c>
      <c r="C3209" s="60" t="str">
        <f t="shared" si="172"/>
        <v>HOGCOP0</v>
      </c>
      <c r="D3209" s="60" t="str">
        <f t="shared" si="173"/>
        <v>HOGCOP5.3</v>
      </c>
      <c r="E3209" s="54" t="s">
        <v>790</v>
      </c>
      <c r="F3209" s="54" t="s">
        <v>26</v>
      </c>
      <c r="G3209" s="54" t="s">
        <v>710</v>
      </c>
      <c r="H3209" s="55">
        <v>520000</v>
      </c>
      <c r="I3209" s="54" t="s">
        <v>1170</v>
      </c>
      <c r="J3209" s="55">
        <v>555555</v>
      </c>
      <c r="K3209" s="55">
        <v>0</v>
      </c>
      <c r="L3209" s="54" t="s">
        <v>1177</v>
      </c>
      <c r="M3209" s="54" t="s">
        <v>793</v>
      </c>
      <c r="N3209" s="55">
        <v>-138240.75</v>
      </c>
      <c r="O3209" s="55">
        <v>0</v>
      </c>
      <c r="P3209" s="55">
        <v>0</v>
      </c>
      <c r="Q3209" s="55">
        <v>0</v>
      </c>
      <c r="R3209" s="55">
        <v>-138240.75</v>
      </c>
      <c r="S3209" s="55">
        <v>0</v>
      </c>
      <c r="T3209" s="55">
        <v>-138240.75</v>
      </c>
      <c r="U3209" s="55">
        <v>0</v>
      </c>
      <c r="V3209" s="55">
        <v>0</v>
      </c>
      <c r="W3209" s="55">
        <v>0</v>
      </c>
      <c r="X3209" s="55">
        <v>-138240.75</v>
      </c>
      <c r="Y3209" s="55">
        <v>0</v>
      </c>
      <c r="Z3209" s="61">
        <f t="shared" si="174"/>
        <v>0</v>
      </c>
      <c r="AA3209" s="59" t="e">
        <f>HLOOKUP(F3209,'HY Financials'!$4:$4,1,0)</f>
        <v>#N/A</v>
      </c>
    </row>
    <row r="3210" spans="1:27" ht="12.75" customHeight="1">
      <c r="A3210" s="60">
        <f>IFERROR(VLOOKUP(J3210,'TB mapping'!A:D,4,0),0)</f>
        <v>0</v>
      </c>
      <c r="B3210" s="60">
        <f>IFERROR(VLOOKUP(J3210,'TB mapping'!A:C,3,0),0)</f>
        <v>6.4</v>
      </c>
      <c r="C3210" s="60" t="str">
        <f t="shared" si="172"/>
        <v>HOGCOP0</v>
      </c>
      <c r="D3210" s="60" t="str">
        <f t="shared" si="173"/>
        <v>HOGCOP6.4</v>
      </c>
      <c r="E3210" s="54" t="s">
        <v>790</v>
      </c>
      <c r="F3210" s="54" t="s">
        <v>26</v>
      </c>
      <c r="G3210" s="54" t="s">
        <v>710</v>
      </c>
      <c r="H3210" s="55">
        <v>550000</v>
      </c>
      <c r="I3210" s="54" t="s">
        <v>846</v>
      </c>
      <c r="J3210" s="392">
        <v>553141</v>
      </c>
      <c r="K3210" s="55">
        <v>0</v>
      </c>
      <c r="L3210" s="54" t="s">
        <v>946</v>
      </c>
      <c r="M3210" s="54" t="s">
        <v>793</v>
      </c>
      <c r="N3210" s="55">
        <v>0</v>
      </c>
      <c r="O3210" s="55">
        <v>500</v>
      </c>
      <c r="P3210" s="55">
        <v>0</v>
      </c>
      <c r="Q3210" s="55">
        <v>0</v>
      </c>
      <c r="R3210" s="55">
        <v>0</v>
      </c>
      <c r="S3210" s="55">
        <v>500</v>
      </c>
      <c r="T3210" s="55">
        <v>0</v>
      </c>
      <c r="U3210" s="55">
        <v>500</v>
      </c>
      <c r="V3210" s="55">
        <v>0</v>
      </c>
      <c r="W3210" s="55">
        <v>0</v>
      </c>
      <c r="X3210" s="55">
        <v>0</v>
      </c>
      <c r="Y3210" s="55">
        <v>500</v>
      </c>
      <c r="Z3210" s="61">
        <f t="shared" si="174"/>
        <v>0</v>
      </c>
      <c r="AA3210" s="59" t="e">
        <f>HLOOKUP(F3210,'HY Financials'!$4:$4,1,0)</f>
        <v>#N/A</v>
      </c>
    </row>
    <row r="3211" spans="1:27" ht="12.75" customHeight="1">
      <c r="A3211" s="60">
        <f>IFERROR(VLOOKUP(J3211,'TB mapping'!A:D,4,0),0)</f>
        <v>0</v>
      </c>
      <c r="B3211" s="60">
        <f>IFERROR(VLOOKUP(J3211,'TB mapping'!A:C,3,0),0)</f>
        <v>6.4</v>
      </c>
      <c r="C3211" s="60" t="str">
        <f t="shared" si="172"/>
        <v>HOGCOP0</v>
      </c>
      <c r="D3211" s="60" t="str">
        <f t="shared" si="173"/>
        <v>HOGCOP6.4</v>
      </c>
      <c r="E3211" s="54" t="s">
        <v>790</v>
      </c>
      <c r="F3211" s="54" t="s">
        <v>26</v>
      </c>
      <c r="G3211" s="54" t="s">
        <v>710</v>
      </c>
      <c r="H3211" s="55">
        <v>550000</v>
      </c>
      <c r="I3211" s="54" t="s">
        <v>846</v>
      </c>
      <c r="J3211" s="392">
        <v>553171</v>
      </c>
      <c r="K3211" s="55">
        <v>0</v>
      </c>
      <c r="L3211" s="54" t="s">
        <v>850</v>
      </c>
      <c r="M3211" s="54" t="s">
        <v>793</v>
      </c>
      <c r="N3211" s="55">
        <v>-1176.6500000000001</v>
      </c>
      <c r="O3211" s="55">
        <v>0</v>
      </c>
      <c r="P3211" s="55">
        <v>0</v>
      </c>
      <c r="Q3211" s="55">
        <v>0</v>
      </c>
      <c r="R3211" s="55">
        <v>-1176.6500000000001</v>
      </c>
      <c r="S3211" s="55">
        <v>0</v>
      </c>
      <c r="T3211" s="55">
        <v>-1176.6500000000001</v>
      </c>
      <c r="U3211" s="55">
        <v>0</v>
      </c>
      <c r="V3211" s="55">
        <v>0</v>
      </c>
      <c r="W3211" s="55">
        <v>0</v>
      </c>
      <c r="X3211" s="55">
        <v>-1176.6500000000001</v>
      </c>
      <c r="Y3211" s="55">
        <v>0</v>
      </c>
      <c r="Z3211" s="61">
        <f t="shared" si="174"/>
        <v>0</v>
      </c>
      <c r="AA3211" s="59" t="e">
        <f>HLOOKUP(F3211,'HY Financials'!$4:$4,1,0)</f>
        <v>#N/A</v>
      </c>
    </row>
    <row r="3212" spans="1:27" ht="12.75" customHeight="1">
      <c r="A3212" s="60">
        <f>IFERROR(VLOOKUP(J3212,'TB mapping'!A:D,4,0),0)</f>
        <v>0</v>
      </c>
      <c r="B3212" s="60">
        <f>IFERROR(VLOOKUP(J3212,'TB mapping'!A:C,3,0),0)</f>
        <v>6.4</v>
      </c>
      <c r="C3212" s="60" t="str">
        <f t="shared" si="172"/>
        <v>HOGCOP0</v>
      </c>
      <c r="D3212" s="60" t="str">
        <f t="shared" si="173"/>
        <v>HOGCOP6.4</v>
      </c>
      <c r="E3212" s="54" t="s">
        <v>790</v>
      </c>
      <c r="F3212" s="54" t="s">
        <v>26</v>
      </c>
      <c r="G3212" s="54" t="s">
        <v>710</v>
      </c>
      <c r="H3212" s="55">
        <v>550000</v>
      </c>
      <c r="I3212" s="54" t="s">
        <v>846</v>
      </c>
      <c r="J3212" s="392">
        <v>553176</v>
      </c>
      <c r="K3212" s="55">
        <v>0</v>
      </c>
      <c r="L3212" s="54" t="s">
        <v>1486</v>
      </c>
      <c r="M3212" s="54" t="s">
        <v>793</v>
      </c>
      <c r="N3212" s="55">
        <v>-74.48</v>
      </c>
      <c r="O3212" s="55">
        <v>0</v>
      </c>
      <c r="P3212" s="55">
        <v>0</v>
      </c>
      <c r="Q3212" s="55">
        <v>0</v>
      </c>
      <c r="R3212" s="55">
        <v>-74.48</v>
      </c>
      <c r="S3212" s="55">
        <v>0</v>
      </c>
      <c r="T3212" s="55">
        <v>-74.48</v>
      </c>
      <c r="U3212" s="55">
        <v>0</v>
      </c>
      <c r="V3212" s="55">
        <v>0</v>
      </c>
      <c r="W3212" s="55">
        <v>0</v>
      </c>
      <c r="X3212" s="55">
        <v>-74.48</v>
      </c>
      <c r="Y3212" s="55">
        <v>0</v>
      </c>
      <c r="Z3212" s="61">
        <f t="shared" si="174"/>
        <v>0</v>
      </c>
      <c r="AA3212" s="59" t="e">
        <f>HLOOKUP(F3212,'HY Financials'!$4:$4,1,0)</f>
        <v>#N/A</v>
      </c>
    </row>
    <row r="3213" spans="1:27" ht="12.75" customHeight="1">
      <c r="A3213" s="60">
        <f>IFERROR(VLOOKUP(J3213,'TB mapping'!A:D,4,0),0)</f>
        <v>0</v>
      </c>
      <c r="B3213" s="60">
        <f>IFERROR(VLOOKUP(J3213,'TB mapping'!A:C,3,0),0)</f>
        <v>6.4</v>
      </c>
      <c r="C3213" s="60" t="str">
        <f t="shared" si="172"/>
        <v>HOGCOP0</v>
      </c>
      <c r="D3213" s="60" t="str">
        <f t="shared" si="173"/>
        <v>HOGCOP6.4</v>
      </c>
      <c r="E3213" s="54" t="s">
        <v>790</v>
      </c>
      <c r="F3213" s="54" t="s">
        <v>26</v>
      </c>
      <c r="G3213" s="54" t="s">
        <v>710</v>
      </c>
      <c r="H3213" s="55">
        <v>550000</v>
      </c>
      <c r="I3213" s="54" t="s">
        <v>846</v>
      </c>
      <c r="J3213" s="392">
        <v>553190</v>
      </c>
      <c r="K3213" s="55">
        <v>0</v>
      </c>
      <c r="L3213" s="54" t="s">
        <v>852</v>
      </c>
      <c r="M3213" s="54" t="s">
        <v>793</v>
      </c>
      <c r="N3213" s="55">
        <v>-48133.98</v>
      </c>
      <c r="O3213" s="55">
        <v>0</v>
      </c>
      <c r="P3213" s="55">
        <v>0</v>
      </c>
      <c r="Q3213" s="55">
        <v>0</v>
      </c>
      <c r="R3213" s="55">
        <v>-48133.98</v>
      </c>
      <c r="S3213" s="55">
        <v>0</v>
      </c>
      <c r="T3213" s="55">
        <v>-48133.98</v>
      </c>
      <c r="U3213" s="55">
        <v>0</v>
      </c>
      <c r="V3213" s="55">
        <v>0</v>
      </c>
      <c r="W3213" s="55">
        <v>0</v>
      </c>
      <c r="X3213" s="55">
        <v>-48133.98</v>
      </c>
      <c r="Y3213" s="55">
        <v>0</v>
      </c>
      <c r="Z3213" s="61">
        <f t="shared" si="174"/>
        <v>0</v>
      </c>
      <c r="AA3213" s="59" t="e">
        <f>HLOOKUP(F3213,'HY Financials'!$4:$4,1,0)</f>
        <v>#N/A</v>
      </c>
    </row>
    <row r="3214" spans="1:27" ht="12.75" customHeight="1">
      <c r="A3214" s="60">
        <f>IFERROR(VLOOKUP(J3214,'TB mapping'!A:D,4,0),0)</f>
        <v>6.1</v>
      </c>
      <c r="B3214" s="60">
        <f>IFERROR(VLOOKUP(J3214,'TB mapping'!A:C,3,0),0)</f>
        <v>6.4</v>
      </c>
      <c r="C3214" s="60" t="str">
        <f t="shared" si="172"/>
        <v>HOGCOP6.1</v>
      </c>
      <c r="D3214" s="60" t="str">
        <f t="shared" si="173"/>
        <v>HOGCOP6.4</v>
      </c>
      <c r="E3214" s="54" t="s">
        <v>790</v>
      </c>
      <c r="F3214" s="54" t="s">
        <v>26</v>
      </c>
      <c r="G3214" s="54" t="s">
        <v>710</v>
      </c>
      <c r="H3214" s="55">
        <v>550000</v>
      </c>
      <c r="I3214" s="54" t="s">
        <v>846</v>
      </c>
      <c r="J3214" s="392">
        <v>553202</v>
      </c>
      <c r="K3214" s="55">
        <v>0</v>
      </c>
      <c r="L3214" s="54" t="s">
        <v>853</v>
      </c>
      <c r="M3214" s="54" t="s">
        <v>793</v>
      </c>
      <c r="N3214" s="55">
        <v>-19757.55</v>
      </c>
      <c r="O3214" s="55">
        <v>0</v>
      </c>
      <c r="P3214" s="55">
        <v>0</v>
      </c>
      <c r="Q3214" s="55">
        <v>0</v>
      </c>
      <c r="R3214" s="55">
        <v>-19757.55</v>
      </c>
      <c r="S3214" s="55">
        <v>0</v>
      </c>
      <c r="T3214" s="55">
        <v>-19757.55</v>
      </c>
      <c r="U3214" s="55">
        <v>0</v>
      </c>
      <c r="V3214" s="55">
        <v>0</v>
      </c>
      <c r="W3214" s="55">
        <v>0</v>
      </c>
      <c r="X3214" s="55">
        <v>-19757.55</v>
      </c>
      <c r="Y3214" s="55">
        <v>0</v>
      </c>
      <c r="Z3214" s="61">
        <f t="shared" si="174"/>
        <v>0</v>
      </c>
      <c r="AA3214" s="59" t="e">
        <f>HLOOKUP(F3214,'HY Financials'!$4:$4,1,0)</f>
        <v>#N/A</v>
      </c>
    </row>
    <row r="3215" spans="1:27" ht="12.75" customHeight="1">
      <c r="A3215" s="60">
        <f>IFERROR(VLOOKUP(J3215,'TB mapping'!A:D,4,0),0)</f>
        <v>0</v>
      </c>
      <c r="B3215" s="60">
        <f>IFERROR(VLOOKUP(J3215,'TB mapping'!A:C,3,0),0)</f>
        <v>6.4</v>
      </c>
      <c r="C3215" s="60" t="str">
        <f t="shared" si="172"/>
        <v>HOGCOP0</v>
      </c>
      <c r="D3215" s="60" t="str">
        <f t="shared" si="173"/>
        <v>HOGCOP6.4</v>
      </c>
      <c r="E3215" s="54" t="s">
        <v>790</v>
      </c>
      <c r="F3215" s="54" t="s">
        <v>26</v>
      </c>
      <c r="G3215" s="54" t="s">
        <v>710</v>
      </c>
      <c r="H3215" s="55">
        <v>550000</v>
      </c>
      <c r="I3215" s="54" t="s">
        <v>846</v>
      </c>
      <c r="J3215" s="392">
        <v>555603</v>
      </c>
      <c r="K3215" s="55">
        <v>0</v>
      </c>
      <c r="L3215" s="54" t="s">
        <v>1489</v>
      </c>
      <c r="M3215" s="54" t="s">
        <v>793</v>
      </c>
      <c r="N3215" s="55">
        <v>-90.44</v>
      </c>
      <c r="O3215" s="55">
        <v>0</v>
      </c>
      <c r="P3215" s="55">
        <v>0</v>
      </c>
      <c r="Q3215" s="55">
        <v>0</v>
      </c>
      <c r="R3215" s="55">
        <v>-90.44</v>
      </c>
      <c r="S3215" s="55">
        <v>0</v>
      </c>
      <c r="T3215" s="55">
        <v>-90.44</v>
      </c>
      <c r="U3215" s="55">
        <v>0</v>
      </c>
      <c r="V3215" s="55">
        <v>0</v>
      </c>
      <c r="W3215" s="55">
        <v>0</v>
      </c>
      <c r="X3215" s="55">
        <v>-90.44</v>
      </c>
      <c r="Y3215" s="55">
        <v>0</v>
      </c>
      <c r="Z3215" s="61">
        <f t="shared" si="174"/>
        <v>0</v>
      </c>
      <c r="AA3215" s="59" t="e">
        <f>HLOOKUP(F3215,'HY Financials'!$4:$4,1,0)</f>
        <v>#N/A</v>
      </c>
    </row>
    <row r="3216" spans="1:27" ht="12.75" customHeight="1">
      <c r="A3216" s="60">
        <f>IFERROR(VLOOKUP(J3216,'TB mapping'!A:D,4,0),0)</f>
        <v>0</v>
      </c>
      <c r="B3216" s="60">
        <f>IFERROR(VLOOKUP(J3216,'TB mapping'!A:C,3,0),0)</f>
        <v>6.4</v>
      </c>
      <c r="C3216" s="60" t="str">
        <f t="shared" si="172"/>
        <v>HOGCOP0</v>
      </c>
      <c r="D3216" s="60" t="str">
        <f t="shared" si="173"/>
        <v>HOGCOP6.4</v>
      </c>
      <c r="E3216" s="54" t="s">
        <v>790</v>
      </c>
      <c r="F3216" s="54" t="s">
        <v>26</v>
      </c>
      <c r="G3216" s="54" t="s">
        <v>710</v>
      </c>
      <c r="H3216" s="55">
        <v>550000</v>
      </c>
      <c r="I3216" s="54" t="s">
        <v>846</v>
      </c>
      <c r="J3216" s="392">
        <v>555604</v>
      </c>
      <c r="K3216" s="55">
        <v>0</v>
      </c>
      <c r="L3216" s="54" t="s">
        <v>1490</v>
      </c>
      <c r="M3216" s="54" t="s">
        <v>793</v>
      </c>
      <c r="N3216" s="55">
        <v>-90.44</v>
      </c>
      <c r="O3216" s="55">
        <v>0</v>
      </c>
      <c r="P3216" s="55">
        <v>0</v>
      </c>
      <c r="Q3216" s="55">
        <v>0</v>
      </c>
      <c r="R3216" s="55">
        <v>-90.44</v>
      </c>
      <c r="S3216" s="55">
        <v>0</v>
      </c>
      <c r="T3216" s="55">
        <v>-90.44</v>
      </c>
      <c r="U3216" s="55">
        <v>0</v>
      </c>
      <c r="V3216" s="55">
        <v>0</v>
      </c>
      <c r="W3216" s="55">
        <v>0</v>
      </c>
      <c r="X3216" s="55">
        <v>-90.44</v>
      </c>
      <c r="Y3216" s="55">
        <v>0</v>
      </c>
      <c r="Z3216" s="61">
        <f t="shared" si="174"/>
        <v>0</v>
      </c>
      <c r="AA3216" s="59" t="e">
        <f>HLOOKUP(F3216,'HY Financials'!$4:$4,1,0)</f>
        <v>#N/A</v>
      </c>
    </row>
    <row r="3217" spans="1:27" ht="12.75" customHeight="1">
      <c r="A3217" s="60">
        <f>IFERROR(VLOOKUP(J3217,'TB mapping'!A:D,4,0),0)</f>
        <v>6.2</v>
      </c>
      <c r="B3217" s="60">
        <f>IFERROR(VLOOKUP(J3217,'TB mapping'!A:C,3,0),0)</f>
        <v>6.4</v>
      </c>
      <c r="C3217" s="60" t="str">
        <f t="shared" si="172"/>
        <v>HOGCOP6.2</v>
      </c>
      <c r="D3217" s="60" t="str">
        <f t="shared" si="173"/>
        <v>HOGCOP6.4</v>
      </c>
      <c r="E3217" s="54" t="s">
        <v>790</v>
      </c>
      <c r="F3217" s="54" t="s">
        <v>26</v>
      </c>
      <c r="G3217" s="54" t="s">
        <v>710</v>
      </c>
      <c r="H3217" s="55">
        <v>555100</v>
      </c>
      <c r="I3217" s="54" t="s">
        <v>863</v>
      </c>
      <c r="J3217" s="392">
        <v>555526</v>
      </c>
      <c r="K3217" s="55">
        <v>0</v>
      </c>
      <c r="L3217" s="54" t="s">
        <v>1492</v>
      </c>
      <c r="M3217" s="54" t="s">
        <v>793</v>
      </c>
      <c r="N3217" s="55">
        <v>-1004.64</v>
      </c>
      <c r="O3217" s="55">
        <v>0</v>
      </c>
      <c r="P3217" s="55">
        <v>0</v>
      </c>
      <c r="Q3217" s="55">
        <v>0</v>
      </c>
      <c r="R3217" s="55">
        <v>-1004.64</v>
      </c>
      <c r="S3217" s="55">
        <v>0</v>
      </c>
      <c r="T3217" s="55">
        <v>-1004.64</v>
      </c>
      <c r="U3217" s="55">
        <v>0</v>
      </c>
      <c r="V3217" s="55">
        <v>0</v>
      </c>
      <c r="W3217" s="55">
        <v>0</v>
      </c>
      <c r="X3217" s="55">
        <v>-1004.64</v>
      </c>
      <c r="Y3217" s="55">
        <v>0</v>
      </c>
      <c r="Z3217" s="61">
        <f t="shared" si="174"/>
        <v>0</v>
      </c>
      <c r="AA3217" s="59" t="e">
        <f>HLOOKUP(F3217,'HY Financials'!$4:$4,1,0)</f>
        <v>#N/A</v>
      </c>
    </row>
    <row r="3218" spans="1:27" ht="12.75" customHeight="1">
      <c r="A3218" s="60">
        <f>IFERROR(VLOOKUP(J3218,'TB mapping'!A:D,4,0),0)</f>
        <v>0</v>
      </c>
      <c r="B3218" s="60" t="str">
        <f>IFERROR(VLOOKUP(J3218,'TB mapping'!A:C,3,0),0)</f>
        <v>ignore</v>
      </c>
      <c r="C3218" s="60" t="str">
        <f t="shared" si="172"/>
        <v>HOGCOP0</v>
      </c>
      <c r="D3218" s="60" t="str">
        <f t="shared" si="173"/>
        <v>HOGCOPignore</v>
      </c>
      <c r="E3218" s="54" t="s">
        <v>790</v>
      </c>
      <c r="F3218" s="54" t="s">
        <v>26</v>
      </c>
      <c r="G3218" s="54" t="s">
        <v>710</v>
      </c>
      <c r="H3218" s="55">
        <v>999990</v>
      </c>
      <c r="I3218" s="54" t="s">
        <v>1178</v>
      </c>
      <c r="J3218" s="55">
        <v>999998</v>
      </c>
      <c r="K3218" s="55">
        <v>0</v>
      </c>
      <c r="L3218" s="54" t="s">
        <v>1179</v>
      </c>
      <c r="M3218" s="54" t="s">
        <v>793</v>
      </c>
      <c r="N3218" s="55">
        <v>0</v>
      </c>
      <c r="O3218" s="55">
        <v>117365.96</v>
      </c>
      <c r="P3218" s="55">
        <v>0</v>
      </c>
      <c r="Q3218" s="55">
        <v>0</v>
      </c>
      <c r="R3218" s="55">
        <v>0</v>
      </c>
      <c r="S3218" s="55">
        <v>117365.96</v>
      </c>
      <c r="T3218" s="55">
        <v>0</v>
      </c>
      <c r="U3218" s="55">
        <v>117365.96</v>
      </c>
      <c r="V3218" s="55">
        <v>0</v>
      </c>
      <c r="W3218" s="55">
        <v>0</v>
      </c>
      <c r="X3218" s="55">
        <v>0</v>
      </c>
      <c r="Y3218" s="55">
        <v>117365.96</v>
      </c>
      <c r="Z3218" s="61">
        <f t="shared" si="174"/>
        <v>0</v>
      </c>
      <c r="AA3218" s="59" t="e">
        <f>HLOOKUP(F3218,'HY Financials'!$4:$4,1,0)</f>
        <v>#N/A</v>
      </c>
    </row>
    <row r="3219" spans="1:27" ht="12.75" customHeight="1">
      <c r="A3219" s="60">
        <f>IFERROR(VLOOKUP(J3219,'TB mapping'!A:D,4,0),0)</f>
        <v>0</v>
      </c>
      <c r="B3219" s="60">
        <f>IFERROR(VLOOKUP(J3219,'TB mapping'!A:C,3,0),0)</f>
        <v>0</v>
      </c>
      <c r="C3219" s="60" t="str">
        <f t="shared" si="172"/>
        <v>HOMSCS0</v>
      </c>
      <c r="D3219" s="60" t="str">
        <f t="shared" si="173"/>
        <v>HOMSCS0</v>
      </c>
      <c r="E3219" s="54" t="s">
        <v>790</v>
      </c>
      <c r="F3219" s="54" t="s">
        <v>23</v>
      </c>
      <c r="G3219" s="54" t="s">
        <v>719</v>
      </c>
      <c r="H3219" s="55">
        <v>102000</v>
      </c>
      <c r="I3219" s="54" t="s">
        <v>791</v>
      </c>
      <c r="J3219" s="55">
        <v>102230</v>
      </c>
      <c r="K3219" s="55">
        <v>0</v>
      </c>
      <c r="L3219" s="54" t="s">
        <v>1803</v>
      </c>
      <c r="M3219" s="54" t="s">
        <v>793</v>
      </c>
      <c r="N3219" s="55">
        <v>-3478574.55</v>
      </c>
      <c r="O3219" s="55">
        <v>0</v>
      </c>
      <c r="P3219" s="55">
        <v>0</v>
      </c>
      <c r="Q3219" s="55">
        <v>3478574.55</v>
      </c>
      <c r="R3219" s="55">
        <v>0</v>
      </c>
      <c r="S3219" s="55">
        <v>0</v>
      </c>
      <c r="T3219" s="55">
        <v>-3478574.55</v>
      </c>
      <c r="U3219" s="55">
        <v>0</v>
      </c>
      <c r="V3219" s="55">
        <v>0</v>
      </c>
      <c r="W3219" s="55">
        <v>3478574.55</v>
      </c>
      <c r="X3219" s="55">
        <v>0</v>
      </c>
      <c r="Y3219" s="55">
        <v>0</v>
      </c>
      <c r="Z3219" s="61">
        <f t="shared" si="174"/>
        <v>0.34785745499999998</v>
      </c>
      <c r="AA3219" s="59" t="str">
        <f>HLOOKUP(F3219,'HY Financials'!$4:$4,1,0)</f>
        <v>HOMSCS</v>
      </c>
    </row>
    <row r="3220" spans="1:27" ht="12.75" customHeight="1">
      <c r="A3220" s="60" t="str">
        <f>IFERROR(VLOOKUP(J3220,'TB mapping'!A:D,4,0),0)</f>
        <v>Ignore</v>
      </c>
      <c r="B3220" s="60" t="str">
        <f>IFERROR(VLOOKUP(J3220,'TB mapping'!A:C,3,0),0)</f>
        <v>Ignore</v>
      </c>
      <c r="C3220" s="60" t="str">
        <f t="shared" si="172"/>
        <v>HOMSCSIgnore</v>
      </c>
      <c r="D3220" s="60" t="str">
        <f t="shared" si="173"/>
        <v>HOMSCSIgnore</v>
      </c>
      <c r="E3220" s="54" t="s">
        <v>790</v>
      </c>
      <c r="F3220" s="54" t="s">
        <v>23</v>
      </c>
      <c r="G3220" s="54" t="s">
        <v>719</v>
      </c>
      <c r="H3220" s="55">
        <v>105000</v>
      </c>
      <c r="I3220" s="54" t="s">
        <v>1165</v>
      </c>
      <c r="J3220" s="55">
        <v>105100</v>
      </c>
      <c r="K3220" s="55">
        <v>0</v>
      </c>
      <c r="L3220" s="54" t="s">
        <v>1181</v>
      </c>
      <c r="M3220" s="54" t="s">
        <v>793</v>
      </c>
      <c r="N3220" s="55">
        <v>-271371767.52999997</v>
      </c>
      <c r="O3220" s="55">
        <v>0</v>
      </c>
      <c r="P3220" s="55">
        <v>0</v>
      </c>
      <c r="Q3220" s="55">
        <v>16877747.530000001</v>
      </c>
      <c r="R3220" s="55">
        <v>-254494020</v>
      </c>
      <c r="S3220" s="55">
        <v>0</v>
      </c>
      <c r="T3220" s="55">
        <v>-271371767.52999997</v>
      </c>
      <c r="U3220" s="55">
        <v>0</v>
      </c>
      <c r="V3220" s="55">
        <v>0</v>
      </c>
      <c r="W3220" s="55">
        <v>16877747.530000001</v>
      </c>
      <c r="X3220" s="55">
        <v>-254494020</v>
      </c>
      <c r="Y3220" s="55">
        <v>0</v>
      </c>
      <c r="Z3220" s="61">
        <f t="shared" si="174"/>
        <v>1.687774753</v>
      </c>
      <c r="AA3220" s="59" t="str">
        <f>HLOOKUP(F3220,'HY Financials'!$4:$4,1,0)</f>
        <v>HOMSCS</v>
      </c>
    </row>
    <row r="3221" spans="1:27" ht="12.75" customHeight="1">
      <c r="A3221" s="60" t="str">
        <f>IFERROR(VLOOKUP(J3221,'TB mapping'!A:D,4,0),0)</f>
        <v>Ignore</v>
      </c>
      <c r="B3221" s="60" t="str">
        <f>IFERROR(VLOOKUP(J3221,'TB mapping'!A:C,3,0),0)</f>
        <v>Ignore</v>
      </c>
      <c r="C3221" s="60" t="str">
        <f t="shared" si="172"/>
        <v>HOMSCSIgnore</v>
      </c>
      <c r="D3221" s="60" t="str">
        <f t="shared" si="173"/>
        <v>HOMSCSIgnore</v>
      </c>
      <c r="E3221" s="54" t="s">
        <v>790</v>
      </c>
      <c r="F3221" s="54" t="s">
        <v>23</v>
      </c>
      <c r="G3221" s="54" t="s">
        <v>719</v>
      </c>
      <c r="H3221" s="55">
        <v>110000</v>
      </c>
      <c r="I3221" s="54" t="s">
        <v>795</v>
      </c>
      <c r="J3221" s="55">
        <v>103122</v>
      </c>
      <c r="K3221" s="55">
        <v>0</v>
      </c>
      <c r="L3221" s="54" t="s">
        <v>1343</v>
      </c>
      <c r="M3221" s="54" t="s">
        <v>793</v>
      </c>
      <c r="N3221" s="55">
        <v>-150000</v>
      </c>
      <c r="O3221" s="55">
        <v>0</v>
      </c>
      <c r="P3221" s="55">
        <v>0</v>
      </c>
      <c r="Q3221" s="55">
        <v>150000</v>
      </c>
      <c r="R3221" s="55">
        <v>0</v>
      </c>
      <c r="S3221" s="55">
        <v>0</v>
      </c>
      <c r="T3221" s="55">
        <v>-150000</v>
      </c>
      <c r="U3221" s="55">
        <v>0</v>
      </c>
      <c r="V3221" s="55">
        <v>0</v>
      </c>
      <c r="W3221" s="55">
        <v>150000</v>
      </c>
      <c r="X3221" s="55">
        <v>0</v>
      </c>
      <c r="Y3221" s="55">
        <v>0</v>
      </c>
      <c r="Z3221" s="61">
        <f t="shared" si="174"/>
        <v>1.4999999999999999E-2</v>
      </c>
      <c r="AA3221" s="59" t="str">
        <f>HLOOKUP(F3221,'HY Financials'!$4:$4,1,0)</f>
        <v>HOMSCS</v>
      </c>
    </row>
    <row r="3222" spans="1:27" ht="12.75" customHeight="1">
      <c r="A3222" s="60">
        <f>IFERROR(VLOOKUP(J3222,'TB mapping'!A:D,4,0),0)</f>
        <v>0</v>
      </c>
      <c r="B3222" s="60">
        <f>IFERROR(VLOOKUP(J3222,'TB mapping'!A:C,3,0),0)</f>
        <v>0</v>
      </c>
      <c r="C3222" s="60" t="str">
        <f t="shared" si="172"/>
        <v>HOMSCS0</v>
      </c>
      <c r="D3222" s="60" t="str">
        <f t="shared" si="173"/>
        <v>HOMSCS0</v>
      </c>
      <c r="E3222" s="54" t="s">
        <v>790</v>
      </c>
      <c r="F3222" s="54" t="s">
        <v>23</v>
      </c>
      <c r="G3222" s="54" t="s">
        <v>719</v>
      </c>
      <c r="H3222" s="55">
        <v>110000</v>
      </c>
      <c r="I3222" s="54" t="s">
        <v>795</v>
      </c>
      <c r="J3222" s="55">
        <v>110114</v>
      </c>
      <c r="K3222" s="55">
        <v>0</v>
      </c>
      <c r="L3222" s="54" t="s">
        <v>2304</v>
      </c>
      <c r="M3222" s="54" t="s">
        <v>793</v>
      </c>
      <c r="N3222" s="55">
        <v>0</v>
      </c>
      <c r="O3222" s="55">
        <v>0</v>
      </c>
      <c r="P3222" s="55">
        <v>-100000</v>
      </c>
      <c r="Q3222" s="55">
        <v>0</v>
      </c>
      <c r="R3222" s="55">
        <v>-100000</v>
      </c>
      <c r="S3222" s="55">
        <v>0</v>
      </c>
      <c r="T3222" s="55">
        <v>0</v>
      </c>
      <c r="U3222" s="55">
        <v>0</v>
      </c>
      <c r="V3222" s="55">
        <v>-100000</v>
      </c>
      <c r="W3222" s="55">
        <v>0</v>
      </c>
      <c r="X3222" s="55">
        <v>-100000</v>
      </c>
      <c r="Y3222" s="55">
        <v>0</v>
      </c>
      <c r="Z3222" s="61">
        <f t="shared" si="174"/>
        <v>-0.01</v>
      </c>
      <c r="AA3222" s="59" t="str">
        <f>HLOOKUP(F3222,'HY Financials'!$4:$4,1,0)</f>
        <v>HOMSCS</v>
      </c>
    </row>
    <row r="3223" spans="1:27" ht="12.75" customHeight="1">
      <c r="A3223" s="60" t="str">
        <f>IFERROR(VLOOKUP(J3223,'TB mapping'!A:D,4,0),0)</f>
        <v>Ignore</v>
      </c>
      <c r="B3223" s="60" t="str">
        <f>IFERROR(VLOOKUP(J3223,'TB mapping'!A:C,3,0),0)</f>
        <v>Ignore</v>
      </c>
      <c r="C3223" s="60" t="str">
        <f t="shared" si="172"/>
        <v>HOMSCSIgnore</v>
      </c>
      <c r="D3223" s="60" t="str">
        <f t="shared" si="173"/>
        <v>HOMSCSIgnore</v>
      </c>
      <c r="E3223" s="54" t="s">
        <v>790</v>
      </c>
      <c r="F3223" s="54" t="s">
        <v>23</v>
      </c>
      <c r="G3223" s="54" t="s">
        <v>719</v>
      </c>
      <c r="H3223" s="55">
        <v>110000</v>
      </c>
      <c r="I3223" s="54" t="s">
        <v>795</v>
      </c>
      <c r="J3223" s="55">
        <v>110119</v>
      </c>
      <c r="K3223" s="55">
        <v>0</v>
      </c>
      <c r="L3223" s="54" t="s">
        <v>796</v>
      </c>
      <c r="M3223" s="54" t="s">
        <v>793</v>
      </c>
      <c r="N3223" s="55">
        <v>-9134</v>
      </c>
      <c r="O3223" s="55">
        <v>0</v>
      </c>
      <c r="P3223" s="55">
        <v>0</v>
      </c>
      <c r="Q3223" s="55">
        <v>9134</v>
      </c>
      <c r="R3223" s="55">
        <v>0</v>
      </c>
      <c r="S3223" s="55">
        <v>0</v>
      </c>
      <c r="T3223" s="55">
        <v>-9134</v>
      </c>
      <c r="U3223" s="55">
        <v>0</v>
      </c>
      <c r="V3223" s="55">
        <v>0</v>
      </c>
      <c r="W3223" s="55">
        <v>9134</v>
      </c>
      <c r="X3223" s="55">
        <v>0</v>
      </c>
      <c r="Y3223" s="55">
        <v>0</v>
      </c>
      <c r="Z3223" s="61">
        <f t="shared" si="174"/>
        <v>9.1339999999999998E-4</v>
      </c>
      <c r="AA3223" s="59" t="str">
        <f>HLOOKUP(F3223,'HY Financials'!$4:$4,1,0)</f>
        <v>HOMSCS</v>
      </c>
    </row>
    <row r="3224" spans="1:27" ht="12.75" customHeight="1">
      <c r="A3224" s="60" t="str">
        <f>IFERROR(VLOOKUP(J3224,'TB mapping'!A:D,4,0),0)</f>
        <v>Ignore</v>
      </c>
      <c r="B3224" s="60" t="str">
        <f>IFERROR(VLOOKUP(J3224,'TB mapping'!A:C,3,0),0)</f>
        <v>Ignore</v>
      </c>
      <c r="C3224" s="60" t="str">
        <f t="shared" si="172"/>
        <v>HOMSCSIgnore</v>
      </c>
      <c r="D3224" s="60" t="str">
        <f t="shared" si="173"/>
        <v>HOMSCSIgnore</v>
      </c>
      <c r="E3224" s="54" t="s">
        <v>790</v>
      </c>
      <c r="F3224" s="54" t="s">
        <v>23</v>
      </c>
      <c r="G3224" s="54" t="s">
        <v>719</v>
      </c>
      <c r="H3224" s="55">
        <v>110000</v>
      </c>
      <c r="I3224" s="54" t="s">
        <v>795</v>
      </c>
      <c r="J3224" s="55">
        <v>110247</v>
      </c>
      <c r="K3224" s="55">
        <v>0</v>
      </c>
      <c r="L3224" s="54" t="s">
        <v>1344</v>
      </c>
      <c r="M3224" s="54" t="s">
        <v>793</v>
      </c>
      <c r="N3224" s="55">
        <v>-3544587.17</v>
      </c>
      <c r="O3224" s="55">
        <v>0</v>
      </c>
      <c r="P3224" s="55">
        <v>-408244.09</v>
      </c>
      <c r="Q3224" s="55">
        <v>0</v>
      </c>
      <c r="R3224" s="55">
        <v>-3952831.26</v>
      </c>
      <c r="S3224" s="55">
        <v>0</v>
      </c>
      <c r="T3224" s="55">
        <v>-3544587.17</v>
      </c>
      <c r="U3224" s="55">
        <v>0</v>
      </c>
      <c r="V3224" s="55">
        <v>-408244.09</v>
      </c>
      <c r="W3224" s="55">
        <v>0</v>
      </c>
      <c r="X3224" s="55">
        <v>-3952831.26</v>
      </c>
      <c r="Y3224" s="55">
        <v>0</v>
      </c>
      <c r="Z3224" s="61">
        <f t="shared" si="174"/>
        <v>-4.0824409000000006E-2</v>
      </c>
      <c r="AA3224" s="59" t="str">
        <f>HLOOKUP(F3224,'HY Financials'!$4:$4,1,0)</f>
        <v>HOMSCS</v>
      </c>
    </row>
    <row r="3225" spans="1:27" ht="12.75" customHeight="1">
      <c r="A3225" s="60" t="str">
        <f>IFERROR(VLOOKUP(J3225,'TB mapping'!A:D,4,0),0)</f>
        <v>Ignore</v>
      </c>
      <c r="B3225" s="60" t="str">
        <f>IFERROR(VLOOKUP(J3225,'TB mapping'!A:C,3,0),0)</f>
        <v>Ignore</v>
      </c>
      <c r="C3225" s="60" t="str">
        <f t="shared" si="172"/>
        <v>HOMSCSIgnore</v>
      </c>
      <c r="D3225" s="60" t="str">
        <f t="shared" si="173"/>
        <v>HOMSCSIgnore</v>
      </c>
      <c r="E3225" s="54" t="s">
        <v>790</v>
      </c>
      <c r="F3225" s="54" t="s">
        <v>23</v>
      </c>
      <c r="G3225" s="54" t="s">
        <v>719</v>
      </c>
      <c r="H3225" s="55">
        <v>132000</v>
      </c>
      <c r="I3225" s="54" t="s">
        <v>797</v>
      </c>
      <c r="J3225" s="55">
        <v>132121</v>
      </c>
      <c r="K3225" s="55">
        <v>0</v>
      </c>
      <c r="L3225" s="54" t="s">
        <v>990</v>
      </c>
      <c r="M3225" s="54" t="s">
        <v>793</v>
      </c>
      <c r="N3225" s="55">
        <v>-2000</v>
      </c>
      <c r="O3225" s="55">
        <v>0</v>
      </c>
      <c r="P3225" s="55">
        <v>0</v>
      </c>
      <c r="Q3225" s="55">
        <v>2000</v>
      </c>
      <c r="R3225" s="55">
        <v>0</v>
      </c>
      <c r="S3225" s="55">
        <v>0</v>
      </c>
      <c r="T3225" s="55">
        <v>-2000</v>
      </c>
      <c r="U3225" s="55">
        <v>0</v>
      </c>
      <c r="V3225" s="55">
        <v>0</v>
      </c>
      <c r="W3225" s="55">
        <v>2000</v>
      </c>
      <c r="X3225" s="55">
        <v>0</v>
      </c>
      <c r="Y3225" s="55">
        <v>0</v>
      </c>
      <c r="Z3225" s="61">
        <f t="shared" si="174"/>
        <v>2.0000000000000001E-4</v>
      </c>
      <c r="AA3225" s="59" t="str">
        <f>HLOOKUP(F3225,'HY Financials'!$4:$4,1,0)</f>
        <v>HOMSCS</v>
      </c>
    </row>
    <row r="3226" spans="1:27" ht="12.75" customHeight="1">
      <c r="A3226" s="60" t="str">
        <f>IFERROR(VLOOKUP(J3226,'TB mapping'!A:D,4,0),0)</f>
        <v>Ignore</v>
      </c>
      <c r="B3226" s="60" t="str">
        <f>IFERROR(VLOOKUP(J3226,'TB mapping'!A:C,3,0),0)</f>
        <v>Ignore</v>
      </c>
      <c r="C3226" s="60" t="str">
        <f t="shared" si="172"/>
        <v>HOMSCSIgnore</v>
      </c>
      <c r="D3226" s="60" t="str">
        <f t="shared" si="173"/>
        <v>HOMSCSIgnore</v>
      </c>
      <c r="E3226" s="54" t="s">
        <v>790</v>
      </c>
      <c r="F3226" s="54" t="s">
        <v>23</v>
      </c>
      <c r="G3226" s="54" t="s">
        <v>719</v>
      </c>
      <c r="H3226" s="55">
        <v>132000</v>
      </c>
      <c r="I3226" s="54" t="s">
        <v>797</v>
      </c>
      <c r="J3226" s="55">
        <v>132124</v>
      </c>
      <c r="K3226" s="55">
        <v>0</v>
      </c>
      <c r="L3226" s="54" t="s">
        <v>884</v>
      </c>
      <c r="M3226" s="54" t="s">
        <v>793</v>
      </c>
      <c r="N3226" s="55">
        <v>0</v>
      </c>
      <c r="O3226" s="55">
        <v>202658.73</v>
      </c>
      <c r="P3226" s="55">
        <v>-202658.73</v>
      </c>
      <c r="Q3226" s="55">
        <v>0</v>
      </c>
      <c r="R3226" s="55">
        <v>0</v>
      </c>
      <c r="S3226" s="55">
        <v>0</v>
      </c>
      <c r="T3226" s="55">
        <v>0</v>
      </c>
      <c r="U3226" s="55">
        <v>202658.73</v>
      </c>
      <c r="V3226" s="55">
        <v>-202658.73</v>
      </c>
      <c r="W3226" s="55">
        <v>0</v>
      </c>
      <c r="X3226" s="55">
        <v>0</v>
      </c>
      <c r="Y3226" s="55">
        <v>0</v>
      </c>
      <c r="Z3226" s="61">
        <f t="shared" si="174"/>
        <v>-2.0265873E-2</v>
      </c>
      <c r="AA3226" s="59" t="str">
        <f>HLOOKUP(F3226,'HY Financials'!$4:$4,1,0)</f>
        <v>HOMSCS</v>
      </c>
    </row>
    <row r="3227" spans="1:27" ht="12.75" customHeight="1">
      <c r="A3227" s="60" t="str">
        <f>IFERROR(VLOOKUP(J3227,'TB mapping'!A:D,4,0),0)</f>
        <v>Ignore</v>
      </c>
      <c r="B3227" s="60" t="str">
        <f>IFERROR(VLOOKUP(J3227,'TB mapping'!A:C,3,0),0)</f>
        <v>Ignore</v>
      </c>
      <c r="C3227" s="60" t="str">
        <f t="shared" si="172"/>
        <v>HOMSCSIgnore</v>
      </c>
      <c r="D3227" s="60" t="str">
        <f t="shared" si="173"/>
        <v>HOMSCSIgnore</v>
      </c>
      <c r="E3227" s="54" t="s">
        <v>790</v>
      </c>
      <c r="F3227" s="54" t="s">
        <v>23</v>
      </c>
      <c r="G3227" s="54" t="s">
        <v>719</v>
      </c>
      <c r="H3227" s="55">
        <v>140000</v>
      </c>
      <c r="I3227" s="54" t="s">
        <v>799</v>
      </c>
      <c r="J3227" s="55">
        <v>140314</v>
      </c>
      <c r="K3227" s="55">
        <v>0</v>
      </c>
      <c r="L3227" s="54" t="s">
        <v>878</v>
      </c>
      <c r="M3227" s="54" t="s">
        <v>793</v>
      </c>
      <c r="N3227" s="55">
        <v>-1568954.16</v>
      </c>
      <c r="O3227" s="55">
        <v>0</v>
      </c>
      <c r="P3227" s="55">
        <v>-2179749.35</v>
      </c>
      <c r="Q3227" s="55">
        <v>0</v>
      </c>
      <c r="R3227" s="55">
        <v>-3748703.51</v>
      </c>
      <c r="S3227" s="55">
        <v>0</v>
      </c>
      <c r="T3227" s="55">
        <v>-1568954.16</v>
      </c>
      <c r="U3227" s="55">
        <v>0</v>
      </c>
      <c r="V3227" s="55">
        <v>-2179749.35</v>
      </c>
      <c r="W3227" s="55">
        <v>0</v>
      </c>
      <c r="X3227" s="55">
        <v>-3748703.51</v>
      </c>
      <c r="Y3227" s="55">
        <v>0</v>
      </c>
      <c r="Z3227" s="61">
        <f t="shared" si="174"/>
        <v>-0.21797493500000001</v>
      </c>
      <c r="AA3227" s="59" t="str">
        <f>HLOOKUP(F3227,'HY Financials'!$4:$4,1,0)</f>
        <v>HOMSCS</v>
      </c>
    </row>
    <row r="3228" spans="1:27" ht="12.75" customHeight="1">
      <c r="A3228" s="60" t="str">
        <f>IFERROR(VLOOKUP(J3228,'TB mapping'!A:D,4,0),0)</f>
        <v>Ignore</v>
      </c>
      <c r="B3228" s="60" t="str">
        <f>IFERROR(VLOOKUP(J3228,'TB mapping'!A:C,3,0),0)</f>
        <v>Ignore</v>
      </c>
      <c r="C3228" s="60" t="str">
        <f t="shared" si="172"/>
        <v>HOMSCSIgnore</v>
      </c>
      <c r="D3228" s="60" t="str">
        <f t="shared" si="173"/>
        <v>HOMSCSIgnore</v>
      </c>
      <c r="E3228" s="54" t="s">
        <v>790</v>
      </c>
      <c r="F3228" s="54" t="s">
        <v>23</v>
      </c>
      <c r="G3228" s="54" t="s">
        <v>719</v>
      </c>
      <c r="H3228" s="55">
        <v>140000</v>
      </c>
      <c r="I3228" s="54" t="s">
        <v>799</v>
      </c>
      <c r="J3228" s="55">
        <v>140500</v>
      </c>
      <c r="K3228" s="55">
        <v>0</v>
      </c>
      <c r="L3228" s="54" t="s">
        <v>800</v>
      </c>
      <c r="M3228" s="54" t="s">
        <v>793</v>
      </c>
      <c r="N3228" s="55">
        <v>-268.12</v>
      </c>
      <c r="O3228" s="55">
        <v>0</v>
      </c>
      <c r="P3228" s="55">
        <v>0</v>
      </c>
      <c r="Q3228" s="55">
        <v>0.03</v>
      </c>
      <c r="R3228" s="55">
        <v>-268.09000000000003</v>
      </c>
      <c r="S3228" s="55">
        <v>0</v>
      </c>
      <c r="T3228" s="55">
        <v>-268.12</v>
      </c>
      <c r="U3228" s="55">
        <v>0</v>
      </c>
      <c r="V3228" s="55">
        <v>0</v>
      </c>
      <c r="W3228" s="55">
        <v>0.03</v>
      </c>
      <c r="X3228" s="55">
        <v>-268.09000000000003</v>
      </c>
      <c r="Y3228" s="55">
        <v>0</v>
      </c>
      <c r="Z3228" s="61">
        <f t="shared" si="174"/>
        <v>3E-9</v>
      </c>
      <c r="AA3228" s="59" t="str">
        <f>HLOOKUP(F3228,'HY Financials'!$4:$4,1,0)</f>
        <v>HOMSCS</v>
      </c>
    </row>
    <row r="3229" spans="1:27" ht="12.75" customHeight="1">
      <c r="A3229" s="60" t="str">
        <f>IFERROR(VLOOKUP(J3229,'TB mapping'!A:D,4,0),0)</f>
        <v>Ignore</v>
      </c>
      <c r="B3229" s="60" t="str">
        <f>IFERROR(VLOOKUP(J3229,'TB mapping'!A:C,3,0),0)</f>
        <v>Ignore</v>
      </c>
      <c r="C3229" s="60" t="str">
        <f t="shared" si="172"/>
        <v>HOMSCSIgnore</v>
      </c>
      <c r="D3229" s="60" t="str">
        <f t="shared" si="173"/>
        <v>HOMSCSIgnore</v>
      </c>
      <c r="E3229" s="54" t="s">
        <v>790</v>
      </c>
      <c r="F3229" s="54" t="s">
        <v>23</v>
      </c>
      <c r="G3229" s="54" t="s">
        <v>719</v>
      </c>
      <c r="H3229" s="55">
        <v>140000</v>
      </c>
      <c r="I3229" s="54" t="s">
        <v>799</v>
      </c>
      <c r="J3229" s="55">
        <v>140504</v>
      </c>
      <c r="K3229" s="55">
        <v>0</v>
      </c>
      <c r="L3229" s="54" t="s">
        <v>801</v>
      </c>
      <c r="M3229" s="54" t="s">
        <v>793</v>
      </c>
      <c r="N3229" s="55">
        <v>0</v>
      </c>
      <c r="O3229" s="55">
        <v>3000912.26</v>
      </c>
      <c r="P3229" s="55">
        <v>-3002048.4</v>
      </c>
      <c r="Q3229" s="55">
        <v>0</v>
      </c>
      <c r="R3229" s="55">
        <v>-1136.1400000000001</v>
      </c>
      <c r="S3229" s="55">
        <v>0</v>
      </c>
      <c r="T3229" s="55">
        <v>0</v>
      </c>
      <c r="U3229" s="55">
        <v>3000912.26</v>
      </c>
      <c r="V3229" s="55">
        <v>-3002048.4</v>
      </c>
      <c r="W3229" s="55">
        <v>0</v>
      </c>
      <c r="X3229" s="55">
        <v>-1136.1400000000001</v>
      </c>
      <c r="Y3229" s="55">
        <v>0</v>
      </c>
      <c r="Z3229" s="61">
        <f t="shared" si="174"/>
        <v>-0.30020483999999997</v>
      </c>
      <c r="AA3229" s="59" t="str">
        <f>HLOOKUP(F3229,'HY Financials'!$4:$4,1,0)</f>
        <v>HOMSCS</v>
      </c>
    </row>
    <row r="3230" spans="1:27" ht="12.75" customHeight="1">
      <c r="A3230" s="60" t="str">
        <f>IFERROR(VLOOKUP(J3230,'TB mapping'!A:D,4,0),0)</f>
        <v>Ignore</v>
      </c>
      <c r="B3230" s="60" t="str">
        <f>IFERROR(VLOOKUP(J3230,'TB mapping'!A:C,3,0),0)</f>
        <v>Ignore</v>
      </c>
      <c r="C3230" s="60" t="str">
        <f t="shared" si="172"/>
        <v>HOMSCSIgnore</v>
      </c>
      <c r="D3230" s="60" t="str">
        <f t="shared" si="173"/>
        <v>HOMSCSIgnore</v>
      </c>
      <c r="E3230" s="54" t="s">
        <v>790</v>
      </c>
      <c r="F3230" s="54" t="s">
        <v>23</v>
      </c>
      <c r="G3230" s="54" t="s">
        <v>719</v>
      </c>
      <c r="H3230" s="55">
        <v>140000</v>
      </c>
      <c r="I3230" s="54" t="s">
        <v>799</v>
      </c>
      <c r="J3230" s="55">
        <v>140505</v>
      </c>
      <c r="K3230" s="55">
        <v>0</v>
      </c>
      <c r="L3230" s="54" t="s">
        <v>802</v>
      </c>
      <c r="M3230" s="54" t="s">
        <v>793</v>
      </c>
      <c r="N3230" s="55">
        <v>0</v>
      </c>
      <c r="O3230" s="55">
        <v>0.01</v>
      </c>
      <c r="P3230" s="55">
        <v>0</v>
      </c>
      <c r="Q3230" s="55">
        <v>0.06</v>
      </c>
      <c r="R3230" s="55">
        <v>0</v>
      </c>
      <c r="S3230" s="55">
        <v>7.0000000000000007E-2</v>
      </c>
      <c r="T3230" s="55">
        <v>0</v>
      </c>
      <c r="U3230" s="55">
        <v>0.01</v>
      </c>
      <c r="V3230" s="55">
        <v>0</v>
      </c>
      <c r="W3230" s="55">
        <v>0.06</v>
      </c>
      <c r="X3230" s="55">
        <v>0</v>
      </c>
      <c r="Y3230" s="55">
        <v>7.0000000000000007E-2</v>
      </c>
      <c r="Z3230" s="61">
        <f t="shared" si="174"/>
        <v>6E-9</v>
      </c>
      <c r="AA3230" s="59" t="str">
        <f>HLOOKUP(F3230,'HY Financials'!$4:$4,1,0)</f>
        <v>HOMSCS</v>
      </c>
    </row>
    <row r="3231" spans="1:27" ht="12.75" customHeight="1">
      <c r="A3231" s="60" t="str">
        <f>IFERROR(VLOOKUP(J3231,'TB mapping'!A:D,4,0),0)</f>
        <v>Ignore</v>
      </c>
      <c r="B3231" s="60" t="str">
        <f>IFERROR(VLOOKUP(J3231,'TB mapping'!A:C,3,0),0)</f>
        <v>Ignore</v>
      </c>
      <c r="C3231" s="60" t="str">
        <f t="shared" si="172"/>
        <v>HOMSCSIgnore</v>
      </c>
      <c r="D3231" s="60" t="str">
        <f t="shared" si="173"/>
        <v>HOMSCSIgnore</v>
      </c>
      <c r="E3231" s="54" t="s">
        <v>790</v>
      </c>
      <c r="F3231" s="54" t="s">
        <v>23</v>
      </c>
      <c r="G3231" s="54" t="s">
        <v>719</v>
      </c>
      <c r="H3231" s="55">
        <v>140000</v>
      </c>
      <c r="I3231" s="54" t="s">
        <v>799</v>
      </c>
      <c r="J3231" s="55">
        <v>141675</v>
      </c>
      <c r="K3231" s="55">
        <v>0</v>
      </c>
      <c r="L3231" s="54" t="s">
        <v>803</v>
      </c>
      <c r="M3231" s="54" t="s">
        <v>793</v>
      </c>
      <c r="N3231" s="55">
        <v>-7744.05</v>
      </c>
      <c r="O3231" s="55">
        <v>0</v>
      </c>
      <c r="P3231" s="55">
        <v>-1277.31</v>
      </c>
      <c r="Q3231" s="55">
        <v>0</v>
      </c>
      <c r="R3231" s="55">
        <v>-9021.36</v>
      </c>
      <c r="S3231" s="55">
        <v>0</v>
      </c>
      <c r="T3231" s="55">
        <v>-7744.05</v>
      </c>
      <c r="U3231" s="55">
        <v>0</v>
      </c>
      <c r="V3231" s="55">
        <v>-1277.31</v>
      </c>
      <c r="W3231" s="55">
        <v>0</v>
      </c>
      <c r="X3231" s="55">
        <v>-9021.36</v>
      </c>
      <c r="Y3231" s="55">
        <v>0</v>
      </c>
      <c r="Z3231" s="61">
        <f t="shared" si="174"/>
        <v>-1.2773099999999999E-4</v>
      </c>
      <c r="AA3231" s="59" t="str">
        <f>HLOOKUP(F3231,'HY Financials'!$4:$4,1,0)</f>
        <v>HOMSCS</v>
      </c>
    </row>
    <row r="3232" spans="1:27" ht="12.75" customHeight="1">
      <c r="A3232" s="60">
        <f>IFERROR(VLOOKUP(J3232,'TB mapping'!A:D,4,0),0)</f>
        <v>0</v>
      </c>
      <c r="B3232" s="60">
        <f>IFERROR(VLOOKUP(J3232,'TB mapping'!A:C,3,0),0)</f>
        <v>0</v>
      </c>
      <c r="C3232" s="60" t="str">
        <f t="shared" si="172"/>
        <v>HOMSCS0</v>
      </c>
      <c r="D3232" s="60" t="str">
        <f t="shared" si="173"/>
        <v>HOMSCS0</v>
      </c>
      <c r="E3232" s="54" t="s">
        <v>790</v>
      </c>
      <c r="F3232" s="54" t="s">
        <v>23</v>
      </c>
      <c r="G3232" s="54" t="s">
        <v>719</v>
      </c>
      <c r="H3232" s="55">
        <v>152000</v>
      </c>
      <c r="I3232" s="54" t="s">
        <v>804</v>
      </c>
      <c r="J3232" s="55">
        <v>152230</v>
      </c>
      <c r="K3232" s="55">
        <v>0</v>
      </c>
      <c r="L3232" s="54" t="s">
        <v>1804</v>
      </c>
      <c r="M3232" s="54" t="s">
        <v>793</v>
      </c>
      <c r="N3232" s="55">
        <v>-330.7</v>
      </c>
      <c r="O3232" s="55">
        <v>0</v>
      </c>
      <c r="P3232" s="55">
        <v>0</v>
      </c>
      <c r="Q3232" s="55">
        <v>330.7</v>
      </c>
      <c r="R3232" s="55">
        <v>0</v>
      </c>
      <c r="S3232" s="55">
        <v>0</v>
      </c>
      <c r="T3232" s="55">
        <v>-330.7</v>
      </c>
      <c r="U3232" s="55">
        <v>0</v>
      </c>
      <c r="V3232" s="55">
        <v>0</v>
      </c>
      <c r="W3232" s="55">
        <v>330.7</v>
      </c>
      <c r="X3232" s="55">
        <v>0</v>
      </c>
      <c r="Y3232" s="55">
        <v>0</v>
      </c>
      <c r="Z3232" s="61">
        <f t="shared" si="174"/>
        <v>3.307E-5</v>
      </c>
      <c r="AA3232" s="59" t="str">
        <f>HLOOKUP(F3232,'HY Financials'!$4:$4,1,0)</f>
        <v>HOMSCS</v>
      </c>
    </row>
    <row r="3233" spans="1:28" ht="12.75" customHeight="1">
      <c r="A3233" s="60" t="str">
        <f>IFERROR(VLOOKUP(J3233,'TB mapping'!A:D,4,0),0)</f>
        <v>Ignore</v>
      </c>
      <c r="B3233" s="60" t="str">
        <f>IFERROR(VLOOKUP(J3233,'TB mapping'!A:C,3,0),0)</f>
        <v>Ignore</v>
      </c>
      <c r="C3233" s="60" t="str">
        <f t="shared" si="172"/>
        <v>HOMSCSIgnore</v>
      </c>
      <c r="D3233" s="60" t="str">
        <f t="shared" si="173"/>
        <v>HOMSCSIgnore</v>
      </c>
      <c r="E3233" s="54" t="s">
        <v>790</v>
      </c>
      <c r="F3233" s="54" t="s">
        <v>23</v>
      </c>
      <c r="G3233" s="54" t="s">
        <v>719</v>
      </c>
      <c r="H3233" s="55">
        <v>152000</v>
      </c>
      <c r="I3233" s="54" t="s">
        <v>804</v>
      </c>
      <c r="J3233" s="55">
        <v>152247</v>
      </c>
      <c r="K3233" s="55">
        <v>0</v>
      </c>
      <c r="L3233" s="54" t="s">
        <v>1345</v>
      </c>
      <c r="M3233" s="54" t="s">
        <v>793</v>
      </c>
      <c r="N3233" s="55">
        <v>-312.83</v>
      </c>
      <c r="O3233" s="55">
        <v>0</v>
      </c>
      <c r="P3233" s="55">
        <v>-79.36</v>
      </c>
      <c r="Q3233" s="55">
        <v>0</v>
      </c>
      <c r="R3233" s="55">
        <v>-392.19</v>
      </c>
      <c r="S3233" s="55">
        <v>0</v>
      </c>
      <c r="T3233" s="55">
        <v>-312.83</v>
      </c>
      <c r="U3233" s="55">
        <v>0</v>
      </c>
      <c r="V3233" s="55">
        <v>-79.36</v>
      </c>
      <c r="W3233" s="55">
        <v>0</v>
      </c>
      <c r="X3233" s="55">
        <v>-392.19</v>
      </c>
      <c r="Y3233" s="55">
        <v>0</v>
      </c>
      <c r="Z3233" s="61">
        <f t="shared" si="174"/>
        <v>-7.9359999999999999E-6</v>
      </c>
      <c r="AA3233" s="59" t="str">
        <f>HLOOKUP(F3233,'HY Financials'!$4:$4,1,0)</f>
        <v>HOMSCS</v>
      </c>
    </row>
    <row r="3234" spans="1:28" ht="12.75" customHeight="1">
      <c r="A3234" s="60" t="str">
        <f>IFERROR(VLOOKUP(J3234,'TB mapping'!A:D,4,0),0)</f>
        <v>Ignore</v>
      </c>
      <c r="B3234" s="60" t="str">
        <f>IFERROR(VLOOKUP(J3234,'TB mapping'!A:C,3,0),0)</f>
        <v>Ignore</v>
      </c>
      <c r="C3234" s="60" t="str">
        <f t="shared" si="172"/>
        <v>HOMSCSIgnore</v>
      </c>
      <c r="D3234" s="60" t="str">
        <f t="shared" si="173"/>
        <v>HOMSCSIgnore</v>
      </c>
      <c r="E3234" s="54" t="s">
        <v>790</v>
      </c>
      <c r="F3234" s="54" t="s">
        <v>23</v>
      </c>
      <c r="G3234" s="54" t="s">
        <v>719</v>
      </c>
      <c r="H3234" s="55">
        <v>160000</v>
      </c>
      <c r="I3234" s="54" t="s">
        <v>807</v>
      </c>
      <c r="J3234" s="55">
        <v>165100</v>
      </c>
      <c r="K3234" s="55">
        <v>0</v>
      </c>
      <c r="L3234" s="54" t="s">
        <v>1182</v>
      </c>
      <c r="M3234" s="54" t="s">
        <v>793</v>
      </c>
      <c r="N3234" s="55">
        <v>-155837748.63</v>
      </c>
      <c r="O3234" s="55">
        <v>0</v>
      </c>
      <c r="P3234" s="55">
        <v>0</v>
      </c>
      <c r="Q3234" s="55">
        <v>10465173.4</v>
      </c>
      <c r="R3234" s="55">
        <v>-145372575.22999999</v>
      </c>
      <c r="S3234" s="55">
        <v>0</v>
      </c>
      <c r="T3234" s="55">
        <v>-155837748.63</v>
      </c>
      <c r="U3234" s="55">
        <v>0</v>
      </c>
      <c r="V3234" s="55">
        <v>0</v>
      </c>
      <c r="W3234" s="55">
        <v>10465173.4</v>
      </c>
      <c r="X3234" s="55">
        <v>-145372575.22999999</v>
      </c>
      <c r="Y3234" s="55">
        <v>0</v>
      </c>
      <c r="Z3234" s="61">
        <f t="shared" si="174"/>
        <v>1.0465173400000001</v>
      </c>
      <c r="AA3234" s="59" t="str">
        <f>HLOOKUP(F3234,'HY Financials'!$4:$4,1,0)</f>
        <v>HOMSCS</v>
      </c>
      <c r="AB3234" s="59">
        <f>SUMIF(AA:AA,AA3234,Z:Z)</f>
        <v>24.736806023000003</v>
      </c>
    </row>
    <row r="3235" spans="1:28" ht="12.75" customHeight="1">
      <c r="A3235" s="60">
        <f>IFERROR(VLOOKUP(J3235,'TB mapping'!A:D,4,0),0)</f>
        <v>0</v>
      </c>
      <c r="B3235" s="60">
        <f>IFERROR(VLOOKUP(J3235,'TB mapping'!A:C,3,0),0)</f>
        <v>0</v>
      </c>
      <c r="C3235" s="60" t="str">
        <f t="shared" si="172"/>
        <v>HOMSCS0</v>
      </c>
      <c r="D3235" s="60" t="str">
        <f t="shared" si="173"/>
        <v>HOMSCS0</v>
      </c>
      <c r="E3235" s="54" t="s">
        <v>790</v>
      </c>
      <c r="F3235" s="54" t="s">
        <v>23</v>
      </c>
      <c r="G3235" s="54" t="s">
        <v>719</v>
      </c>
      <c r="H3235" s="55">
        <v>212000</v>
      </c>
      <c r="I3235" s="54" t="s">
        <v>809</v>
      </c>
      <c r="J3235" s="55">
        <v>210123</v>
      </c>
      <c r="K3235" s="55">
        <v>0</v>
      </c>
      <c r="L3235" s="54" t="s">
        <v>1805</v>
      </c>
      <c r="M3235" s="54" t="s">
        <v>793</v>
      </c>
      <c r="N3235" s="55">
        <v>0</v>
      </c>
      <c r="O3235" s="55">
        <v>12.67</v>
      </c>
      <c r="P3235" s="55">
        <v>-11.92</v>
      </c>
      <c r="Q3235" s="55">
        <v>0</v>
      </c>
      <c r="R3235" s="55">
        <v>0</v>
      </c>
      <c r="S3235" s="55">
        <v>0.75</v>
      </c>
      <c r="T3235" s="55">
        <v>0</v>
      </c>
      <c r="U3235" s="55">
        <v>12.67</v>
      </c>
      <c r="V3235" s="55">
        <v>-11.92</v>
      </c>
      <c r="W3235" s="55">
        <v>0</v>
      </c>
      <c r="X3235" s="55">
        <v>0</v>
      </c>
      <c r="Y3235" s="55">
        <v>0.75</v>
      </c>
      <c r="Z3235" s="61">
        <f t="shared" si="174"/>
        <v>-1.192E-6</v>
      </c>
      <c r="AA3235" s="59" t="str">
        <f>HLOOKUP(F3235,'HY Financials'!$4:$4,1,0)</f>
        <v>HOMSCS</v>
      </c>
      <c r="AB3235" s="59">
        <f>SUMIF(AA:AA,AA3235,Z:Z)</f>
        <v>24.736806023000003</v>
      </c>
    </row>
    <row r="3236" spans="1:28" ht="12.75" customHeight="1">
      <c r="A3236" s="60" t="str">
        <f>IFERROR(VLOOKUP(J3236,'TB mapping'!A:D,4,0),0)</f>
        <v>Ignore</v>
      </c>
      <c r="B3236" s="60" t="str">
        <f>IFERROR(VLOOKUP(J3236,'TB mapping'!A:C,3,0),0)</f>
        <v>Ignore</v>
      </c>
      <c r="C3236" s="60" t="str">
        <f t="shared" si="172"/>
        <v>HOMSCSIgnore</v>
      </c>
      <c r="D3236" s="60" t="str">
        <f t="shared" si="173"/>
        <v>HOMSCSIgnore</v>
      </c>
      <c r="E3236" s="54" t="s">
        <v>790</v>
      </c>
      <c r="F3236" s="54" t="s">
        <v>23</v>
      </c>
      <c r="G3236" s="54" t="s">
        <v>719</v>
      </c>
      <c r="H3236" s="55">
        <v>212000</v>
      </c>
      <c r="I3236" s="54" t="s">
        <v>809</v>
      </c>
      <c r="J3236" s="55">
        <v>211103</v>
      </c>
      <c r="K3236" s="55">
        <v>0</v>
      </c>
      <c r="L3236" s="54" t="s">
        <v>894</v>
      </c>
      <c r="M3236" s="54" t="s">
        <v>793</v>
      </c>
      <c r="N3236" s="55">
        <v>0</v>
      </c>
      <c r="O3236" s="55">
        <v>5451.47</v>
      </c>
      <c r="P3236" s="55">
        <v>0</v>
      </c>
      <c r="Q3236" s="55">
        <v>0</v>
      </c>
      <c r="R3236" s="55">
        <v>0</v>
      </c>
      <c r="S3236" s="55">
        <v>5451.47</v>
      </c>
      <c r="T3236" s="55">
        <v>0</v>
      </c>
      <c r="U3236" s="55">
        <v>5451.47</v>
      </c>
      <c r="V3236" s="55">
        <v>0</v>
      </c>
      <c r="W3236" s="55">
        <v>0</v>
      </c>
      <c r="X3236" s="55">
        <v>0</v>
      </c>
      <c r="Y3236" s="55">
        <v>5451.47</v>
      </c>
      <c r="Z3236" s="61">
        <f t="shared" si="174"/>
        <v>0</v>
      </c>
      <c r="AA3236" s="59" t="str">
        <f>HLOOKUP(F3236,'HY Financials'!$4:$4,1,0)</f>
        <v>HOMSCS</v>
      </c>
      <c r="AB3236" s="59">
        <f>SUMIF(AA:AA,AA3236,Z:Z)</f>
        <v>24.736806023000003</v>
      </c>
    </row>
    <row r="3237" spans="1:28" ht="12.75" customHeight="1">
      <c r="A3237" s="60" t="str">
        <f>IFERROR(VLOOKUP(J3237,'TB mapping'!A:D,4,0),0)</f>
        <v>Ignore</v>
      </c>
      <c r="B3237" s="60" t="str">
        <f>IFERROR(VLOOKUP(J3237,'TB mapping'!A:C,3,0),0)</f>
        <v>Ignore</v>
      </c>
      <c r="C3237" s="60" t="str">
        <f t="shared" si="172"/>
        <v>HOMSCSIgnore</v>
      </c>
      <c r="D3237" s="60" t="str">
        <f t="shared" si="173"/>
        <v>HOMSCSIgnore</v>
      </c>
      <c r="E3237" s="54" t="s">
        <v>790</v>
      </c>
      <c r="F3237" s="54" t="s">
        <v>23</v>
      </c>
      <c r="G3237" s="54" t="s">
        <v>719</v>
      </c>
      <c r="H3237" s="55">
        <v>212000</v>
      </c>
      <c r="I3237" s="54" t="s">
        <v>809</v>
      </c>
      <c r="J3237" s="55">
        <v>212101</v>
      </c>
      <c r="K3237" s="55">
        <v>0</v>
      </c>
      <c r="L3237" s="54" t="s">
        <v>810</v>
      </c>
      <c r="M3237" s="54" t="s">
        <v>793</v>
      </c>
      <c r="N3237" s="55">
        <v>0</v>
      </c>
      <c r="O3237" s="55">
        <v>7744.05</v>
      </c>
      <c r="P3237" s="55">
        <v>0</v>
      </c>
      <c r="Q3237" s="55">
        <v>1277.31</v>
      </c>
      <c r="R3237" s="55">
        <v>0</v>
      </c>
      <c r="S3237" s="55">
        <v>9021.36</v>
      </c>
      <c r="T3237" s="55">
        <v>0</v>
      </c>
      <c r="U3237" s="55">
        <v>7744.05</v>
      </c>
      <c r="V3237" s="55">
        <v>0</v>
      </c>
      <c r="W3237" s="55">
        <v>1277.31</v>
      </c>
      <c r="X3237" s="55">
        <v>0</v>
      </c>
      <c r="Y3237" s="55">
        <v>9021.36</v>
      </c>
      <c r="Z3237" s="61">
        <f t="shared" si="174"/>
        <v>1.2773099999999999E-4</v>
      </c>
      <c r="AA3237" s="59" t="str">
        <f>HLOOKUP(F3237,'HY Financials'!$4:$4,1,0)</f>
        <v>HOMSCS</v>
      </c>
    </row>
    <row r="3238" spans="1:28" ht="12.75" customHeight="1">
      <c r="A3238" s="60" t="str">
        <f>IFERROR(VLOOKUP(J3238,'TB mapping'!A:D,4,0),0)</f>
        <v>Ignore</v>
      </c>
      <c r="B3238" s="60" t="str">
        <f>IFERROR(VLOOKUP(J3238,'TB mapping'!A:C,3,0),0)</f>
        <v>Ignore</v>
      </c>
      <c r="C3238" s="60" t="str">
        <f t="shared" si="172"/>
        <v>HOMSCSIgnore</v>
      </c>
      <c r="D3238" s="60" t="str">
        <f t="shared" si="173"/>
        <v>HOMSCSIgnore</v>
      </c>
      <c r="E3238" s="54" t="s">
        <v>790</v>
      </c>
      <c r="F3238" s="54" t="s">
        <v>23</v>
      </c>
      <c r="G3238" s="54" t="s">
        <v>719</v>
      </c>
      <c r="H3238" s="55">
        <v>212000</v>
      </c>
      <c r="I3238" s="54" t="s">
        <v>809</v>
      </c>
      <c r="J3238" s="55">
        <v>212114</v>
      </c>
      <c r="K3238" s="55">
        <v>0</v>
      </c>
      <c r="L3238" s="54" t="s">
        <v>1062</v>
      </c>
      <c r="M3238" s="54" t="s">
        <v>793</v>
      </c>
      <c r="N3238" s="55">
        <v>0</v>
      </c>
      <c r="O3238" s="55">
        <v>31.55</v>
      </c>
      <c r="P3238" s="55">
        <v>0</v>
      </c>
      <c r="Q3238" s="55">
        <v>270.70999999999998</v>
      </c>
      <c r="R3238" s="55">
        <v>0</v>
      </c>
      <c r="S3238" s="55">
        <v>302.26</v>
      </c>
      <c r="T3238" s="55">
        <v>0</v>
      </c>
      <c r="U3238" s="55">
        <v>31.55</v>
      </c>
      <c r="V3238" s="55">
        <v>0</v>
      </c>
      <c r="W3238" s="55">
        <v>270.70999999999998</v>
      </c>
      <c r="X3238" s="55">
        <v>0</v>
      </c>
      <c r="Y3238" s="55">
        <v>302.26</v>
      </c>
      <c r="Z3238" s="61">
        <f t="shared" si="174"/>
        <v>2.7070999999999999E-5</v>
      </c>
      <c r="AA3238" s="59" t="str">
        <f>HLOOKUP(F3238,'HY Financials'!$4:$4,1,0)</f>
        <v>HOMSCS</v>
      </c>
    </row>
    <row r="3239" spans="1:28" ht="12.75" customHeight="1">
      <c r="A3239" s="60" t="str">
        <f>IFERROR(VLOOKUP(J3239,'TB mapping'!A:D,4,0),0)</f>
        <v>Ignore</v>
      </c>
      <c r="B3239" s="60" t="str">
        <f>IFERROR(VLOOKUP(J3239,'TB mapping'!A:C,3,0),0)</f>
        <v>Ignore</v>
      </c>
      <c r="C3239" s="60" t="str">
        <f t="shared" si="172"/>
        <v>HOMSCSIgnore</v>
      </c>
      <c r="D3239" s="60" t="str">
        <f t="shared" si="173"/>
        <v>HOMSCSIgnore</v>
      </c>
      <c r="E3239" s="54" t="s">
        <v>790</v>
      </c>
      <c r="F3239" s="54" t="s">
        <v>23</v>
      </c>
      <c r="G3239" s="54" t="s">
        <v>719</v>
      </c>
      <c r="H3239" s="55">
        <v>212000</v>
      </c>
      <c r="I3239" s="54" t="s">
        <v>809</v>
      </c>
      <c r="J3239" s="55">
        <v>212121</v>
      </c>
      <c r="K3239" s="55">
        <v>0</v>
      </c>
      <c r="L3239" s="54" t="s">
        <v>879</v>
      </c>
      <c r="M3239" s="54" t="s">
        <v>793</v>
      </c>
      <c r="N3239" s="55">
        <v>0</v>
      </c>
      <c r="O3239" s="55">
        <v>1567954.16</v>
      </c>
      <c r="P3239" s="55">
        <v>0</v>
      </c>
      <c r="Q3239" s="55">
        <v>2179749.35</v>
      </c>
      <c r="R3239" s="55">
        <v>0</v>
      </c>
      <c r="S3239" s="55">
        <v>3747703.51</v>
      </c>
      <c r="T3239" s="55">
        <v>0</v>
      </c>
      <c r="U3239" s="55">
        <v>1567954.16</v>
      </c>
      <c r="V3239" s="55">
        <v>0</v>
      </c>
      <c r="W3239" s="55">
        <v>2179749.35</v>
      </c>
      <c r="X3239" s="55">
        <v>0</v>
      </c>
      <c r="Y3239" s="55">
        <v>3747703.51</v>
      </c>
      <c r="Z3239" s="61">
        <f t="shared" si="174"/>
        <v>0.21797493500000001</v>
      </c>
      <c r="AA3239" s="59" t="str">
        <f>HLOOKUP(F3239,'HY Financials'!$4:$4,1,0)</f>
        <v>HOMSCS</v>
      </c>
    </row>
    <row r="3240" spans="1:28" ht="12.75" customHeight="1">
      <c r="A3240" s="60" t="str">
        <f>IFERROR(VLOOKUP(J3240,'TB mapping'!A:D,4,0),0)</f>
        <v>Ignore</v>
      </c>
      <c r="B3240" s="60" t="str">
        <f>IFERROR(VLOOKUP(J3240,'TB mapping'!A:C,3,0),0)</f>
        <v>Ignore</v>
      </c>
      <c r="C3240" s="60" t="str">
        <f t="shared" si="172"/>
        <v>HOMSCSIgnore</v>
      </c>
      <c r="D3240" s="60" t="str">
        <f t="shared" si="173"/>
        <v>HOMSCSIgnore</v>
      </c>
      <c r="E3240" s="54" t="s">
        <v>790</v>
      </c>
      <c r="F3240" s="54" t="s">
        <v>23</v>
      </c>
      <c r="G3240" s="54" t="s">
        <v>719</v>
      </c>
      <c r="H3240" s="55">
        <v>212000</v>
      </c>
      <c r="I3240" s="54" t="s">
        <v>809</v>
      </c>
      <c r="J3240" s="55">
        <v>212220</v>
      </c>
      <c r="K3240" s="55">
        <v>0</v>
      </c>
      <c r="L3240" s="54" t="s">
        <v>812</v>
      </c>
      <c r="M3240" s="54" t="s">
        <v>793</v>
      </c>
      <c r="N3240" s="55">
        <v>0</v>
      </c>
      <c r="O3240" s="55">
        <v>171541.54</v>
      </c>
      <c r="P3240" s="55">
        <v>-8946.8700000000008</v>
      </c>
      <c r="Q3240" s="55">
        <v>0</v>
      </c>
      <c r="R3240" s="55">
        <v>0</v>
      </c>
      <c r="S3240" s="55">
        <v>162594.67000000001</v>
      </c>
      <c r="T3240" s="55">
        <v>0</v>
      </c>
      <c r="U3240" s="55">
        <v>171541.54</v>
      </c>
      <c r="V3240" s="55">
        <v>-8946.8700000000008</v>
      </c>
      <c r="W3240" s="55">
        <v>0</v>
      </c>
      <c r="X3240" s="55">
        <v>0</v>
      </c>
      <c r="Y3240" s="55">
        <v>162594.67000000001</v>
      </c>
      <c r="Z3240" s="61">
        <f t="shared" si="174"/>
        <v>-8.9468700000000013E-4</v>
      </c>
      <c r="AA3240" s="59" t="str">
        <f>HLOOKUP(F3240,'HY Financials'!$4:$4,1,0)</f>
        <v>HOMSCS</v>
      </c>
    </row>
    <row r="3241" spans="1:28" ht="12.75" customHeight="1">
      <c r="A3241" s="60" t="str">
        <f>IFERROR(VLOOKUP(J3241,'TB mapping'!A:D,4,0),0)</f>
        <v>Ignore</v>
      </c>
      <c r="B3241" s="60" t="str">
        <f>IFERROR(VLOOKUP(J3241,'TB mapping'!A:C,3,0),0)</f>
        <v>Ignore</v>
      </c>
      <c r="C3241" s="60" t="str">
        <f t="shared" si="172"/>
        <v>HOMSCSIgnore</v>
      </c>
      <c r="D3241" s="60" t="str">
        <f t="shared" si="173"/>
        <v>HOMSCSIgnore</v>
      </c>
      <c r="E3241" s="54" t="s">
        <v>790</v>
      </c>
      <c r="F3241" s="54" t="s">
        <v>23</v>
      </c>
      <c r="G3241" s="54" t="s">
        <v>719</v>
      </c>
      <c r="H3241" s="55">
        <v>212000</v>
      </c>
      <c r="I3241" s="54" t="s">
        <v>809</v>
      </c>
      <c r="J3241" s="55">
        <v>212233</v>
      </c>
      <c r="K3241" s="55">
        <v>0</v>
      </c>
      <c r="L3241" s="54" t="s">
        <v>897</v>
      </c>
      <c r="M3241" s="54" t="s">
        <v>793</v>
      </c>
      <c r="N3241" s="55">
        <v>0</v>
      </c>
      <c r="O3241" s="55">
        <v>166695</v>
      </c>
      <c r="P3241" s="55">
        <v>-125628</v>
      </c>
      <c r="Q3241" s="55">
        <v>0</v>
      </c>
      <c r="R3241" s="55">
        <v>0</v>
      </c>
      <c r="S3241" s="55">
        <v>41067</v>
      </c>
      <c r="T3241" s="55">
        <v>0</v>
      </c>
      <c r="U3241" s="55">
        <v>166695</v>
      </c>
      <c r="V3241" s="55">
        <v>-125628</v>
      </c>
      <c r="W3241" s="55">
        <v>0</v>
      </c>
      <c r="X3241" s="55">
        <v>0</v>
      </c>
      <c r="Y3241" s="55">
        <v>41067</v>
      </c>
      <c r="Z3241" s="61">
        <f t="shared" si="174"/>
        <v>-1.2562800000000001E-2</v>
      </c>
      <c r="AA3241" s="59" t="str">
        <f>HLOOKUP(F3241,'HY Financials'!$4:$4,1,0)</f>
        <v>HOMSCS</v>
      </c>
    </row>
    <row r="3242" spans="1:28" ht="12.75" customHeight="1">
      <c r="A3242" s="60" t="str">
        <f>IFERROR(VLOOKUP(J3242,'TB mapping'!A:D,4,0),0)</f>
        <v>Ignore</v>
      </c>
      <c r="B3242" s="60" t="str">
        <f>IFERROR(VLOOKUP(J3242,'TB mapping'!A:C,3,0),0)</f>
        <v>Ignore</v>
      </c>
      <c r="C3242" s="60" t="str">
        <f t="shared" si="172"/>
        <v>HOMSCSIgnore</v>
      </c>
      <c r="D3242" s="60" t="str">
        <f t="shared" si="173"/>
        <v>HOMSCSIgnore</v>
      </c>
      <c r="E3242" s="54" t="s">
        <v>790</v>
      </c>
      <c r="F3242" s="54" t="s">
        <v>23</v>
      </c>
      <c r="G3242" s="54" t="s">
        <v>719</v>
      </c>
      <c r="H3242" s="55">
        <v>212000</v>
      </c>
      <c r="I3242" s="54" t="s">
        <v>809</v>
      </c>
      <c r="J3242" s="55">
        <v>212240</v>
      </c>
      <c r="K3242" s="55">
        <v>0</v>
      </c>
      <c r="L3242" s="54" t="s">
        <v>813</v>
      </c>
      <c r="M3242" s="54" t="s">
        <v>793</v>
      </c>
      <c r="N3242" s="55">
        <v>0</v>
      </c>
      <c r="O3242" s="55">
        <v>7371.5</v>
      </c>
      <c r="P3242" s="55">
        <v>-509.95</v>
      </c>
      <c r="Q3242" s="55">
        <v>0</v>
      </c>
      <c r="R3242" s="55">
        <v>0</v>
      </c>
      <c r="S3242" s="55">
        <v>6861.55</v>
      </c>
      <c r="T3242" s="55">
        <v>0</v>
      </c>
      <c r="U3242" s="55">
        <v>7371.5</v>
      </c>
      <c r="V3242" s="55">
        <v>-509.95</v>
      </c>
      <c r="W3242" s="55">
        <v>0</v>
      </c>
      <c r="X3242" s="55">
        <v>0</v>
      </c>
      <c r="Y3242" s="55">
        <v>6861.55</v>
      </c>
      <c r="Z3242" s="61">
        <f t="shared" si="174"/>
        <v>-5.0995000000000002E-5</v>
      </c>
      <c r="AA3242" s="59" t="str">
        <f>HLOOKUP(F3242,'HY Financials'!$4:$4,1,0)</f>
        <v>HOMSCS</v>
      </c>
    </row>
    <row r="3243" spans="1:28" ht="12.75" customHeight="1">
      <c r="A3243" s="60" t="str">
        <f>IFERROR(VLOOKUP(J3243,'TB mapping'!A:D,4,0),0)</f>
        <v>Ignore</v>
      </c>
      <c r="B3243" s="60" t="str">
        <f>IFERROR(VLOOKUP(J3243,'TB mapping'!A:C,3,0),0)</f>
        <v>Ignore</v>
      </c>
      <c r="C3243" s="60" t="str">
        <f t="shared" si="172"/>
        <v>HOMSCSIgnore</v>
      </c>
      <c r="D3243" s="60" t="str">
        <f t="shared" si="173"/>
        <v>HOMSCSIgnore</v>
      </c>
      <c r="E3243" s="54" t="s">
        <v>790</v>
      </c>
      <c r="F3243" s="54" t="s">
        <v>23</v>
      </c>
      <c r="G3243" s="54" t="s">
        <v>719</v>
      </c>
      <c r="H3243" s="55">
        <v>212000</v>
      </c>
      <c r="I3243" s="54" t="s">
        <v>809</v>
      </c>
      <c r="J3243" s="55">
        <v>212247</v>
      </c>
      <c r="K3243" s="55">
        <v>0</v>
      </c>
      <c r="L3243" s="54" t="s">
        <v>898</v>
      </c>
      <c r="M3243" s="54" t="s">
        <v>793</v>
      </c>
      <c r="N3243" s="55">
        <v>0</v>
      </c>
      <c r="O3243" s="55">
        <v>0</v>
      </c>
      <c r="P3243" s="55">
        <v>0</v>
      </c>
      <c r="Q3243" s="55">
        <v>50</v>
      </c>
      <c r="R3243" s="55">
        <v>0</v>
      </c>
      <c r="S3243" s="55">
        <v>50</v>
      </c>
      <c r="T3243" s="55">
        <v>0</v>
      </c>
      <c r="U3243" s="55">
        <v>0</v>
      </c>
      <c r="V3243" s="55">
        <v>0</v>
      </c>
      <c r="W3243" s="55">
        <v>50</v>
      </c>
      <c r="X3243" s="55">
        <v>0</v>
      </c>
      <c r="Y3243" s="55">
        <v>50</v>
      </c>
      <c r="Z3243" s="61">
        <f t="shared" si="174"/>
        <v>5.0000000000000004E-6</v>
      </c>
      <c r="AA3243" s="59" t="str">
        <f>HLOOKUP(F3243,'HY Financials'!$4:$4,1,0)</f>
        <v>HOMSCS</v>
      </c>
    </row>
    <row r="3244" spans="1:28" ht="12.75" customHeight="1">
      <c r="A3244" s="60" t="str">
        <f>IFERROR(VLOOKUP(J3244,'TB mapping'!A:D,4,0),0)</f>
        <v>Ignore</v>
      </c>
      <c r="B3244" s="60" t="str">
        <f>IFERROR(VLOOKUP(J3244,'TB mapping'!A:C,3,0),0)</f>
        <v>Ignore</v>
      </c>
      <c r="C3244" s="60" t="str">
        <f t="shared" si="172"/>
        <v>HOMSCSIgnore</v>
      </c>
      <c r="D3244" s="60" t="str">
        <f t="shared" si="173"/>
        <v>HOMSCSIgnore</v>
      </c>
      <c r="E3244" s="54" t="s">
        <v>790</v>
      </c>
      <c r="F3244" s="54" t="s">
        <v>23</v>
      </c>
      <c r="G3244" s="54" t="s">
        <v>719</v>
      </c>
      <c r="H3244" s="55">
        <v>212000</v>
      </c>
      <c r="I3244" s="54" t="s">
        <v>809</v>
      </c>
      <c r="J3244" s="55">
        <v>212252</v>
      </c>
      <c r="K3244" s="55">
        <v>0</v>
      </c>
      <c r="L3244" s="54" t="s">
        <v>814</v>
      </c>
      <c r="M3244" s="54" t="s">
        <v>793</v>
      </c>
      <c r="N3244" s="55">
        <v>0</v>
      </c>
      <c r="O3244" s="55">
        <v>75.08</v>
      </c>
      <c r="P3244" s="55">
        <v>-41.42</v>
      </c>
      <c r="Q3244" s="55">
        <v>0</v>
      </c>
      <c r="R3244" s="55">
        <v>0</v>
      </c>
      <c r="S3244" s="55">
        <v>33.660000000000004</v>
      </c>
      <c r="T3244" s="55">
        <v>0</v>
      </c>
      <c r="U3244" s="55">
        <v>75.08</v>
      </c>
      <c r="V3244" s="55">
        <v>-41.42</v>
      </c>
      <c r="W3244" s="55">
        <v>0</v>
      </c>
      <c r="X3244" s="55">
        <v>0</v>
      </c>
      <c r="Y3244" s="55">
        <v>33.660000000000004</v>
      </c>
      <c r="Z3244" s="61">
        <f t="shared" si="174"/>
        <v>-4.1420000000000003E-6</v>
      </c>
      <c r="AA3244" s="59" t="str">
        <f>HLOOKUP(F3244,'HY Financials'!$4:$4,1,0)</f>
        <v>HOMSCS</v>
      </c>
    </row>
    <row r="3245" spans="1:28" ht="12.75" customHeight="1">
      <c r="A3245" s="60" t="str">
        <f>IFERROR(VLOOKUP(J3245,'TB mapping'!A:D,4,0),0)</f>
        <v>Ignore</v>
      </c>
      <c r="B3245" s="60" t="str">
        <f>IFERROR(VLOOKUP(J3245,'TB mapping'!A:C,3,0),0)</f>
        <v>Ignore</v>
      </c>
      <c r="C3245" s="60" t="str">
        <f t="shared" si="172"/>
        <v>HOMSCSIgnore</v>
      </c>
      <c r="D3245" s="60" t="str">
        <f t="shared" si="173"/>
        <v>HOMSCSIgnore</v>
      </c>
      <c r="E3245" s="54" t="s">
        <v>790</v>
      </c>
      <c r="F3245" s="54" t="s">
        <v>23</v>
      </c>
      <c r="G3245" s="54" t="s">
        <v>719</v>
      </c>
      <c r="H3245" s="55">
        <v>212000</v>
      </c>
      <c r="I3245" s="54" t="s">
        <v>809</v>
      </c>
      <c r="J3245" s="55">
        <v>212255</v>
      </c>
      <c r="K3245" s="55">
        <v>0</v>
      </c>
      <c r="L3245" s="54" t="s">
        <v>815</v>
      </c>
      <c r="M3245" s="54" t="s">
        <v>793</v>
      </c>
      <c r="N3245" s="55">
        <v>0</v>
      </c>
      <c r="O3245" s="55">
        <v>1576600.28</v>
      </c>
      <c r="P3245" s="55">
        <v>0</v>
      </c>
      <c r="Q3245" s="55">
        <v>1000052.48</v>
      </c>
      <c r="R3245" s="55">
        <v>0</v>
      </c>
      <c r="S3245" s="55">
        <v>2576652.7599999998</v>
      </c>
      <c r="T3245" s="55">
        <v>0</v>
      </c>
      <c r="U3245" s="55">
        <v>1576600.28</v>
      </c>
      <c r="V3245" s="55">
        <v>0</v>
      </c>
      <c r="W3245" s="55">
        <v>1000052.48</v>
      </c>
      <c r="X3245" s="55">
        <v>0</v>
      </c>
      <c r="Y3245" s="55">
        <v>2576652.7599999998</v>
      </c>
      <c r="Z3245" s="61">
        <f t="shared" si="174"/>
        <v>0.100005248</v>
      </c>
      <c r="AA3245" s="59" t="str">
        <f>HLOOKUP(F3245,'HY Financials'!$4:$4,1,0)</f>
        <v>HOMSCS</v>
      </c>
    </row>
    <row r="3246" spans="1:28" ht="12.75" customHeight="1">
      <c r="A3246" s="60" t="str">
        <f>IFERROR(VLOOKUP(J3246,'TB mapping'!A:D,4,0),0)</f>
        <v>Ignore</v>
      </c>
      <c r="B3246" s="60" t="str">
        <f>IFERROR(VLOOKUP(J3246,'TB mapping'!A:C,3,0),0)</f>
        <v>Ignore</v>
      </c>
      <c r="C3246" s="60" t="str">
        <f t="shared" si="172"/>
        <v>HOMSCSIgnore</v>
      </c>
      <c r="D3246" s="60" t="str">
        <f t="shared" si="173"/>
        <v>HOMSCSIgnore</v>
      </c>
      <c r="E3246" s="54" t="s">
        <v>790</v>
      </c>
      <c r="F3246" s="54" t="s">
        <v>23</v>
      </c>
      <c r="G3246" s="54" t="s">
        <v>719</v>
      </c>
      <c r="H3246" s="55">
        <v>212000</v>
      </c>
      <c r="I3246" s="54" t="s">
        <v>809</v>
      </c>
      <c r="J3246" s="55">
        <v>212257</v>
      </c>
      <c r="K3246" s="55">
        <v>0</v>
      </c>
      <c r="L3246" s="54" t="s">
        <v>816</v>
      </c>
      <c r="M3246" s="54" t="s">
        <v>793</v>
      </c>
      <c r="N3246" s="55">
        <v>-1165515.54</v>
      </c>
      <c r="O3246" s="55">
        <v>0</v>
      </c>
      <c r="P3246" s="55">
        <v>-1038180.9</v>
      </c>
      <c r="Q3246" s="55">
        <v>0</v>
      </c>
      <c r="R3246" s="55">
        <v>-2203696.44</v>
      </c>
      <c r="S3246" s="55">
        <v>0</v>
      </c>
      <c r="T3246" s="55">
        <v>-1165515.54</v>
      </c>
      <c r="U3246" s="55">
        <v>0</v>
      </c>
      <c r="V3246" s="55">
        <v>-1038180.9</v>
      </c>
      <c r="W3246" s="55">
        <v>0</v>
      </c>
      <c r="X3246" s="55">
        <v>-2203696.44</v>
      </c>
      <c r="Y3246" s="55">
        <v>0</v>
      </c>
      <c r="Z3246" s="61">
        <f t="shared" si="174"/>
        <v>-0.10381809</v>
      </c>
      <c r="AA3246" s="59" t="str">
        <f>HLOOKUP(F3246,'HY Financials'!$4:$4,1,0)</f>
        <v>HOMSCS</v>
      </c>
    </row>
    <row r="3247" spans="1:28" ht="12.75" customHeight="1">
      <c r="A3247" s="60" t="str">
        <f>IFERROR(VLOOKUP(J3247,'TB mapping'!A:D,4,0),0)</f>
        <v>Ignore</v>
      </c>
      <c r="B3247" s="60" t="str">
        <f>IFERROR(VLOOKUP(J3247,'TB mapping'!A:C,3,0),0)</f>
        <v>Ignore</v>
      </c>
      <c r="C3247" s="60" t="str">
        <f t="shared" si="172"/>
        <v>HOMSCSIgnore</v>
      </c>
      <c r="D3247" s="60" t="str">
        <f t="shared" si="173"/>
        <v>HOMSCSIgnore</v>
      </c>
      <c r="E3247" s="54" t="s">
        <v>790</v>
      </c>
      <c r="F3247" s="54" t="s">
        <v>23</v>
      </c>
      <c r="G3247" s="54" t="s">
        <v>719</v>
      </c>
      <c r="H3247" s="55">
        <v>212000</v>
      </c>
      <c r="I3247" s="54" t="s">
        <v>809</v>
      </c>
      <c r="J3247" s="55">
        <v>212271</v>
      </c>
      <c r="K3247" s="55">
        <v>0</v>
      </c>
      <c r="L3247" s="54" t="s">
        <v>817</v>
      </c>
      <c r="M3247" s="54" t="s">
        <v>793</v>
      </c>
      <c r="N3247" s="55">
        <v>0</v>
      </c>
      <c r="O3247" s="55">
        <v>6512.22</v>
      </c>
      <c r="P3247" s="55">
        <v>0</v>
      </c>
      <c r="Q3247" s="55">
        <v>746.7</v>
      </c>
      <c r="R3247" s="55">
        <v>0</v>
      </c>
      <c r="S3247" s="55">
        <v>7258.92</v>
      </c>
      <c r="T3247" s="55">
        <v>0</v>
      </c>
      <c r="U3247" s="55">
        <v>6512.22</v>
      </c>
      <c r="V3247" s="55">
        <v>0</v>
      </c>
      <c r="W3247" s="55">
        <v>746.7</v>
      </c>
      <c r="X3247" s="55">
        <v>0</v>
      </c>
      <c r="Y3247" s="55">
        <v>7258.92</v>
      </c>
      <c r="Z3247" s="61">
        <f t="shared" si="174"/>
        <v>7.4670000000000002E-5</v>
      </c>
      <c r="AA3247" s="59" t="str">
        <f>HLOOKUP(F3247,'HY Financials'!$4:$4,1,0)</f>
        <v>HOMSCS</v>
      </c>
    </row>
    <row r="3248" spans="1:28" ht="12.75" customHeight="1">
      <c r="A3248" s="60" t="str">
        <f>IFERROR(VLOOKUP(J3248,'TB mapping'!A:D,4,0),0)</f>
        <v>Ignore</v>
      </c>
      <c r="B3248" s="60" t="str">
        <f>IFERROR(VLOOKUP(J3248,'TB mapping'!A:C,3,0),0)</f>
        <v>Ignore</v>
      </c>
      <c r="C3248" s="60" t="str">
        <f t="shared" si="172"/>
        <v>HOMSCSIgnore</v>
      </c>
      <c r="D3248" s="60" t="str">
        <f t="shared" si="173"/>
        <v>HOMSCSIgnore</v>
      </c>
      <c r="E3248" s="54" t="s">
        <v>790</v>
      </c>
      <c r="F3248" s="54" t="s">
        <v>23</v>
      </c>
      <c r="G3248" s="54" t="s">
        <v>719</v>
      </c>
      <c r="H3248" s="55">
        <v>212000</v>
      </c>
      <c r="I3248" s="54" t="s">
        <v>809</v>
      </c>
      <c r="J3248" s="55">
        <v>212272</v>
      </c>
      <c r="K3248" s="55">
        <v>0</v>
      </c>
      <c r="L3248" s="54" t="s">
        <v>818</v>
      </c>
      <c r="M3248" s="54" t="s">
        <v>793</v>
      </c>
      <c r="N3248" s="55">
        <v>0</v>
      </c>
      <c r="O3248" s="55">
        <v>6512.22</v>
      </c>
      <c r="P3248" s="55">
        <v>0</v>
      </c>
      <c r="Q3248" s="55">
        <v>746.7</v>
      </c>
      <c r="R3248" s="55">
        <v>0</v>
      </c>
      <c r="S3248" s="55">
        <v>7258.92</v>
      </c>
      <c r="T3248" s="55">
        <v>0</v>
      </c>
      <c r="U3248" s="55">
        <v>6512.22</v>
      </c>
      <c r="V3248" s="55">
        <v>0</v>
      </c>
      <c r="W3248" s="55">
        <v>746.7</v>
      </c>
      <c r="X3248" s="55">
        <v>0</v>
      </c>
      <c r="Y3248" s="55">
        <v>7258.92</v>
      </c>
      <c r="Z3248" s="61">
        <f t="shared" si="174"/>
        <v>7.4670000000000002E-5</v>
      </c>
      <c r="AA3248" s="59" t="str">
        <f>HLOOKUP(F3248,'HY Financials'!$4:$4,1,0)</f>
        <v>HOMSCS</v>
      </c>
    </row>
    <row r="3249" spans="1:27" ht="12.75" customHeight="1">
      <c r="A3249" s="60" t="str">
        <f>IFERROR(VLOOKUP(J3249,'TB mapping'!A:D,4,0),0)</f>
        <v>Ignore</v>
      </c>
      <c r="B3249" s="60" t="str">
        <f>IFERROR(VLOOKUP(J3249,'TB mapping'!A:C,3,0),0)</f>
        <v>Ignore</v>
      </c>
      <c r="C3249" s="60" t="str">
        <f t="shared" si="172"/>
        <v>HOMSCSIgnore</v>
      </c>
      <c r="D3249" s="60" t="str">
        <f t="shared" si="173"/>
        <v>HOMSCSIgnore</v>
      </c>
      <c r="E3249" s="54" t="s">
        <v>790</v>
      </c>
      <c r="F3249" s="54" t="s">
        <v>23</v>
      </c>
      <c r="G3249" s="54" t="s">
        <v>719</v>
      </c>
      <c r="H3249" s="55">
        <v>213000</v>
      </c>
      <c r="I3249" s="54" t="s">
        <v>819</v>
      </c>
      <c r="J3249" s="55">
        <v>213105</v>
      </c>
      <c r="K3249" s="55">
        <v>0</v>
      </c>
      <c r="L3249" s="54" t="s">
        <v>902</v>
      </c>
      <c r="M3249" s="54" t="s">
        <v>793</v>
      </c>
      <c r="N3249" s="55">
        <v>0</v>
      </c>
      <c r="O3249" s="55">
        <v>5599.11</v>
      </c>
      <c r="P3249" s="55">
        <v>0</v>
      </c>
      <c r="Q3249" s="55">
        <v>0</v>
      </c>
      <c r="R3249" s="55">
        <v>0</v>
      </c>
      <c r="S3249" s="55">
        <v>5599.11</v>
      </c>
      <c r="T3249" s="55">
        <v>0</v>
      </c>
      <c r="U3249" s="55">
        <v>5599.11</v>
      </c>
      <c r="V3249" s="55">
        <v>0</v>
      </c>
      <c r="W3249" s="55">
        <v>0</v>
      </c>
      <c r="X3249" s="55">
        <v>0</v>
      </c>
      <c r="Y3249" s="55">
        <v>5599.11</v>
      </c>
      <c r="Z3249" s="61">
        <f t="shared" si="174"/>
        <v>0</v>
      </c>
      <c r="AA3249" s="59" t="str">
        <f>HLOOKUP(F3249,'HY Financials'!$4:$4,1,0)</f>
        <v>HOMSCS</v>
      </c>
    </row>
    <row r="3250" spans="1:27" ht="12.75" customHeight="1">
      <c r="A3250" s="60" t="str">
        <f>IFERROR(VLOOKUP(J3250,'TB mapping'!A:D,4,0),0)</f>
        <v>Ignore</v>
      </c>
      <c r="B3250" s="60" t="str">
        <f>IFERROR(VLOOKUP(J3250,'TB mapping'!A:C,3,0),0)</f>
        <v>Ignore</v>
      </c>
      <c r="C3250" s="60" t="str">
        <f t="shared" si="172"/>
        <v>HOMSCSIgnore</v>
      </c>
      <c r="D3250" s="60" t="str">
        <f t="shared" si="173"/>
        <v>HOMSCSIgnore</v>
      </c>
      <c r="E3250" s="54" t="s">
        <v>790</v>
      </c>
      <c r="F3250" s="54" t="s">
        <v>23</v>
      </c>
      <c r="G3250" s="54" t="s">
        <v>719</v>
      </c>
      <c r="H3250" s="55">
        <v>213000</v>
      </c>
      <c r="I3250" s="54" t="s">
        <v>819</v>
      </c>
      <c r="J3250" s="55">
        <v>213141</v>
      </c>
      <c r="K3250" s="55">
        <v>0</v>
      </c>
      <c r="L3250" s="54" t="s">
        <v>903</v>
      </c>
      <c r="M3250" s="54" t="s">
        <v>793</v>
      </c>
      <c r="N3250" s="55">
        <v>0</v>
      </c>
      <c r="O3250" s="55">
        <v>413.24</v>
      </c>
      <c r="P3250" s="55">
        <v>0</v>
      </c>
      <c r="Q3250" s="55">
        <v>0</v>
      </c>
      <c r="R3250" s="55">
        <v>0</v>
      </c>
      <c r="S3250" s="55">
        <v>413.24</v>
      </c>
      <c r="T3250" s="55">
        <v>0</v>
      </c>
      <c r="U3250" s="55">
        <v>413.24</v>
      </c>
      <c r="V3250" s="55">
        <v>0</v>
      </c>
      <c r="W3250" s="55">
        <v>0</v>
      </c>
      <c r="X3250" s="55">
        <v>0</v>
      </c>
      <c r="Y3250" s="55">
        <v>413.24</v>
      </c>
      <c r="Z3250" s="61">
        <f t="shared" si="174"/>
        <v>0</v>
      </c>
      <c r="AA3250" s="59" t="str">
        <f>HLOOKUP(F3250,'HY Financials'!$4:$4,1,0)</f>
        <v>HOMSCS</v>
      </c>
    </row>
    <row r="3251" spans="1:27" ht="12.75" customHeight="1">
      <c r="A3251" s="60" t="str">
        <f>IFERROR(VLOOKUP(J3251,'TB mapping'!A:D,4,0),0)</f>
        <v>Ignore</v>
      </c>
      <c r="B3251" s="60" t="str">
        <f>IFERROR(VLOOKUP(J3251,'TB mapping'!A:C,3,0),0)</f>
        <v>Ignore</v>
      </c>
      <c r="C3251" s="60" t="str">
        <f t="shared" si="172"/>
        <v>HOMSCSIgnore</v>
      </c>
      <c r="D3251" s="60" t="str">
        <f t="shared" si="173"/>
        <v>HOMSCSIgnore</v>
      </c>
      <c r="E3251" s="54" t="s">
        <v>790</v>
      </c>
      <c r="F3251" s="54" t="s">
        <v>23</v>
      </c>
      <c r="G3251" s="54" t="s">
        <v>719</v>
      </c>
      <c r="H3251" s="55">
        <v>213000</v>
      </c>
      <c r="I3251" s="54" t="s">
        <v>819</v>
      </c>
      <c r="J3251" s="55">
        <v>213143</v>
      </c>
      <c r="K3251" s="55">
        <v>0</v>
      </c>
      <c r="L3251" s="54" t="s">
        <v>820</v>
      </c>
      <c r="M3251" s="54" t="s">
        <v>793</v>
      </c>
      <c r="N3251" s="55">
        <v>0</v>
      </c>
      <c r="O3251" s="55">
        <v>24778.69</v>
      </c>
      <c r="P3251" s="55">
        <v>-26530.31</v>
      </c>
      <c r="Q3251" s="55">
        <v>0</v>
      </c>
      <c r="R3251" s="55">
        <v>-1751.62</v>
      </c>
      <c r="S3251" s="55">
        <v>0</v>
      </c>
      <c r="T3251" s="55">
        <v>0</v>
      </c>
      <c r="U3251" s="55">
        <v>24778.69</v>
      </c>
      <c r="V3251" s="55">
        <v>-26530.31</v>
      </c>
      <c r="W3251" s="55">
        <v>0</v>
      </c>
      <c r="X3251" s="55">
        <v>-1751.62</v>
      </c>
      <c r="Y3251" s="55">
        <v>0</v>
      </c>
      <c r="Z3251" s="61">
        <f t="shared" si="174"/>
        <v>-2.6530310000000001E-3</v>
      </c>
      <c r="AA3251" s="59" t="str">
        <f>HLOOKUP(F3251,'HY Financials'!$4:$4,1,0)</f>
        <v>HOMSCS</v>
      </c>
    </row>
    <row r="3252" spans="1:27" ht="12.75" customHeight="1">
      <c r="A3252" s="60">
        <f>IFERROR(VLOOKUP(J3252,'TB mapping'!A:D,4,0),0)</f>
        <v>0</v>
      </c>
      <c r="B3252" s="60">
        <f>IFERROR(VLOOKUP(J3252,'TB mapping'!A:C,3,0),0)</f>
        <v>0</v>
      </c>
      <c r="C3252" s="60" t="str">
        <f t="shared" si="172"/>
        <v>HOMSCS0</v>
      </c>
      <c r="D3252" s="60" t="str">
        <f t="shared" si="173"/>
        <v>HOMSCS0</v>
      </c>
      <c r="E3252" s="54" t="s">
        <v>790</v>
      </c>
      <c r="F3252" s="54" t="s">
        <v>23</v>
      </c>
      <c r="G3252" s="54" t="s">
        <v>719</v>
      </c>
      <c r="H3252" s="55">
        <v>213000</v>
      </c>
      <c r="I3252" s="54" t="s">
        <v>819</v>
      </c>
      <c r="J3252" s="55">
        <v>213173</v>
      </c>
      <c r="K3252" s="55">
        <v>0</v>
      </c>
      <c r="L3252" s="54" t="s">
        <v>2072</v>
      </c>
      <c r="M3252" s="54" t="s">
        <v>793</v>
      </c>
      <c r="N3252" s="55">
        <v>0</v>
      </c>
      <c r="O3252" s="55">
        <v>4460.16</v>
      </c>
      <c r="P3252" s="55">
        <v>-4775.46</v>
      </c>
      <c r="Q3252" s="55">
        <v>0</v>
      </c>
      <c r="R3252" s="55">
        <v>-315.3</v>
      </c>
      <c r="S3252" s="55">
        <v>0</v>
      </c>
      <c r="T3252" s="55">
        <v>0</v>
      </c>
      <c r="U3252" s="55">
        <v>4460.16</v>
      </c>
      <c r="V3252" s="55">
        <v>-4775.46</v>
      </c>
      <c r="W3252" s="55">
        <v>0</v>
      </c>
      <c r="X3252" s="55">
        <v>-315.3</v>
      </c>
      <c r="Y3252" s="55">
        <v>0</v>
      </c>
      <c r="Z3252" s="61">
        <f t="shared" si="174"/>
        <v>-4.7754600000000003E-4</v>
      </c>
      <c r="AA3252" s="59" t="str">
        <f>HLOOKUP(F3252,'HY Financials'!$4:$4,1,0)</f>
        <v>HOMSCS</v>
      </c>
    </row>
    <row r="3253" spans="1:27" ht="12.75" customHeight="1">
      <c r="A3253" s="60" t="str">
        <f>IFERROR(VLOOKUP(J3253,'TB mapping'!A:D,4,0),0)</f>
        <v>Ignore</v>
      </c>
      <c r="B3253" s="60" t="str">
        <f>IFERROR(VLOOKUP(J3253,'TB mapping'!A:C,3,0),0)</f>
        <v>Ignore</v>
      </c>
      <c r="C3253" s="60" t="str">
        <f t="shared" si="172"/>
        <v>HOMSCSIgnore</v>
      </c>
      <c r="D3253" s="60" t="str">
        <f t="shared" si="173"/>
        <v>HOMSCSIgnore</v>
      </c>
      <c r="E3253" s="54" t="s">
        <v>790</v>
      </c>
      <c r="F3253" s="54" t="s">
        <v>23</v>
      </c>
      <c r="G3253" s="54" t="s">
        <v>719</v>
      </c>
      <c r="H3253" s="55">
        <v>213000</v>
      </c>
      <c r="I3253" s="54" t="s">
        <v>819</v>
      </c>
      <c r="J3253" s="55">
        <v>213500</v>
      </c>
      <c r="K3253" s="55">
        <v>0</v>
      </c>
      <c r="L3253" s="54" t="s">
        <v>821</v>
      </c>
      <c r="M3253" s="54" t="s">
        <v>793</v>
      </c>
      <c r="N3253" s="55">
        <v>0</v>
      </c>
      <c r="O3253" s="55">
        <v>72357.23</v>
      </c>
      <c r="P3253" s="55">
        <v>0</v>
      </c>
      <c r="Q3253" s="55">
        <v>8295.56</v>
      </c>
      <c r="R3253" s="55">
        <v>0</v>
      </c>
      <c r="S3253" s="55">
        <v>80652.790000000008</v>
      </c>
      <c r="T3253" s="55">
        <v>0</v>
      </c>
      <c r="U3253" s="55">
        <v>72357.23</v>
      </c>
      <c r="V3253" s="55">
        <v>0</v>
      </c>
      <c r="W3253" s="55">
        <v>8295.56</v>
      </c>
      <c r="X3253" s="55">
        <v>0</v>
      </c>
      <c r="Y3253" s="55">
        <v>80652.790000000008</v>
      </c>
      <c r="Z3253" s="61">
        <f t="shared" si="174"/>
        <v>8.2955599999999996E-4</v>
      </c>
      <c r="AA3253" s="59" t="str">
        <f>HLOOKUP(F3253,'HY Financials'!$4:$4,1,0)</f>
        <v>HOMSCS</v>
      </c>
    </row>
    <row r="3254" spans="1:27" ht="12.75" customHeight="1">
      <c r="A3254" s="60" t="str">
        <f>IFERROR(VLOOKUP(J3254,'TB mapping'!A:D,4,0),0)</f>
        <v>Ignore</v>
      </c>
      <c r="B3254" s="60" t="str">
        <f>IFERROR(VLOOKUP(J3254,'TB mapping'!A:C,3,0),0)</f>
        <v>Ignore</v>
      </c>
      <c r="C3254" s="60" t="str">
        <f t="shared" si="172"/>
        <v>HOMSCSIgnore</v>
      </c>
      <c r="D3254" s="60" t="str">
        <f t="shared" si="173"/>
        <v>HOMSCSIgnore</v>
      </c>
      <c r="E3254" s="54" t="s">
        <v>790</v>
      </c>
      <c r="F3254" s="54" t="s">
        <v>23</v>
      </c>
      <c r="G3254" s="54" t="s">
        <v>719</v>
      </c>
      <c r="H3254" s="55">
        <v>213000</v>
      </c>
      <c r="I3254" s="54" t="s">
        <v>819</v>
      </c>
      <c r="J3254" s="55">
        <v>213504</v>
      </c>
      <c r="K3254" s="55">
        <v>0</v>
      </c>
      <c r="L3254" s="54" t="s">
        <v>822</v>
      </c>
      <c r="M3254" s="54" t="s">
        <v>793</v>
      </c>
      <c r="N3254" s="55">
        <v>0</v>
      </c>
      <c r="O3254" s="55">
        <v>7657.82</v>
      </c>
      <c r="P3254" s="55">
        <v>0</v>
      </c>
      <c r="Q3254" s="55">
        <v>0</v>
      </c>
      <c r="R3254" s="55">
        <v>0</v>
      </c>
      <c r="S3254" s="55">
        <v>7657.82</v>
      </c>
      <c r="T3254" s="55">
        <v>0</v>
      </c>
      <c r="U3254" s="55">
        <v>7657.82</v>
      </c>
      <c r="V3254" s="55">
        <v>0</v>
      </c>
      <c r="W3254" s="55">
        <v>0</v>
      </c>
      <c r="X3254" s="55">
        <v>0</v>
      </c>
      <c r="Y3254" s="55">
        <v>7657.82</v>
      </c>
      <c r="Z3254" s="61">
        <f t="shared" si="174"/>
        <v>0</v>
      </c>
      <c r="AA3254" s="59" t="str">
        <f>HLOOKUP(F3254,'HY Financials'!$4:$4,1,0)</f>
        <v>HOMSCS</v>
      </c>
    </row>
    <row r="3255" spans="1:27" ht="12.75" customHeight="1">
      <c r="A3255" s="60" t="str">
        <f>IFERROR(VLOOKUP(J3255,'TB mapping'!A:D,4,0),0)</f>
        <v>Ignore</v>
      </c>
      <c r="B3255" s="60" t="str">
        <f>IFERROR(VLOOKUP(J3255,'TB mapping'!A:C,3,0),0)</f>
        <v>Ignore</v>
      </c>
      <c r="C3255" s="60" t="str">
        <f t="shared" si="172"/>
        <v>HOMSCSIgnore</v>
      </c>
      <c r="D3255" s="60" t="str">
        <f t="shared" si="173"/>
        <v>HOMSCSIgnore</v>
      </c>
      <c r="E3255" s="54" t="s">
        <v>790</v>
      </c>
      <c r="F3255" s="54" t="s">
        <v>23</v>
      </c>
      <c r="G3255" s="54" t="s">
        <v>719</v>
      </c>
      <c r="H3255" s="55">
        <v>301000</v>
      </c>
      <c r="I3255" s="54" t="s">
        <v>823</v>
      </c>
      <c r="J3255" s="55">
        <v>310000</v>
      </c>
      <c r="K3255" s="55">
        <v>0</v>
      </c>
      <c r="L3255" s="54" t="s">
        <v>824</v>
      </c>
      <c r="M3255" s="54" t="s">
        <v>793</v>
      </c>
      <c r="N3255" s="55">
        <v>0</v>
      </c>
      <c r="O3255" s="55">
        <v>247368060.22999999</v>
      </c>
      <c r="P3255" s="55">
        <v>-17138889.879999999</v>
      </c>
      <c r="Q3255" s="55">
        <v>0</v>
      </c>
      <c r="R3255" s="55">
        <v>0</v>
      </c>
      <c r="S3255" s="55">
        <v>230229170.34999999</v>
      </c>
      <c r="T3255" s="55">
        <v>0</v>
      </c>
      <c r="U3255" s="55">
        <v>247368060.22999999</v>
      </c>
      <c r="V3255" s="55">
        <v>-17138889.879999999</v>
      </c>
      <c r="W3255" s="55">
        <v>0</v>
      </c>
      <c r="X3255" s="55">
        <v>0</v>
      </c>
      <c r="Y3255" s="55">
        <v>230229170.34999999</v>
      </c>
      <c r="Z3255" s="61">
        <f t="shared" si="174"/>
        <v>23.022917034999999</v>
      </c>
      <c r="AA3255" s="59" t="str">
        <f>HLOOKUP(F3255,'HY Financials'!$4:$4,1,0)</f>
        <v>HOMSCS</v>
      </c>
    </row>
    <row r="3256" spans="1:27" ht="12.75" customHeight="1">
      <c r="A3256" s="60" t="str">
        <f>IFERROR(VLOOKUP(J3256,'TB mapping'!A:D,4,0),0)</f>
        <v>Ignore</v>
      </c>
      <c r="B3256" s="60" t="str">
        <f>IFERROR(VLOOKUP(J3256,'TB mapping'!A:C,3,0),0)</f>
        <v>Ignore</v>
      </c>
      <c r="C3256" s="60" t="str">
        <f t="shared" si="172"/>
        <v>HOMSCSIgnore</v>
      </c>
      <c r="D3256" s="60" t="str">
        <f t="shared" si="173"/>
        <v>HOMSCSIgnore</v>
      </c>
      <c r="E3256" s="54" t="s">
        <v>790</v>
      </c>
      <c r="F3256" s="54" t="s">
        <v>23</v>
      </c>
      <c r="G3256" s="54" t="s">
        <v>719</v>
      </c>
      <c r="H3256" s="55">
        <v>303000</v>
      </c>
      <c r="I3256" s="54" t="s">
        <v>825</v>
      </c>
      <c r="J3256" s="55">
        <v>303207</v>
      </c>
      <c r="K3256" s="55">
        <v>0</v>
      </c>
      <c r="L3256" s="54" t="s">
        <v>826</v>
      </c>
      <c r="M3256" s="54" t="s">
        <v>793</v>
      </c>
      <c r="N3256" s="55">
        <v>-240138096.41</v>
      </c>
      <c r="O3256" s="55">
        <v>0</v>
      </c>
      <c r="P3256" s="55">
        <v>-11186624.279999999</v>
      </c>
      <c r="Q3256" s="55">
        <v>0</v>
      </c>
      <c r="R3256" s="55">
        <v>-251324720.69</v>
      </c>
      <c r="S3256" s="55">
        <v>0</v>
      </c>
      <c r="T3256" s="55">
        <v>-240138096.41</v>
      </c>
      <c r="U3256" s="55">
        <v>0</v>
      </c>
      <c r="V3256" s="55">
        <v>-11186624.279999999</v>
      </c>
      <c r="W3256" s="55">
        <v>0</v>
      </c>
      <c r="X3256" s="55">
        <v>-251324720.69</v>
      </c>
      <c r="Y3256" s="55">
        <v>0</v>
      </c>
      <c r="Z3256" s="61">
        <f t="shared" si="174"/>
        <v>-1.1186624279999999</v>
      </c>
      <c r="AA3256" s="59" t="str">
        <f>HLOOKUP(F3256,'HY Financials'!$4:$4,1,0)</f>
        <v>HOMSCS</v>
      </c>
    </row>
    <row r="3257" spans="1:27" ht="12.75" customHeight="1">
      <c r="A3257" s="60" t="str">
        <f>IFERROR(VLOOKUP(J3257,'TB mapping'!A:D,4,0),0)</f>
        <v>Ignore</v>
      </c>
      <c r="B3257" s="60" t="str">
        <f>IFERROR(VLOOKUP(J3257,'TB mapping'!A:C,3,0),0)</f>
        <v>Ignore</v>
      </c>
      <c r="C3257" s="60" t="str">
        <f t="shared" si="172"/>
        <v>HOMSCSIgnore</v>
      </c>
      <c r="D3257" s="60" t="str">
        <f t="shared" si="173"/>
        <v>HOMSCSIgnore</v>
      </c>
      <c r="E3257" s="54" t="s">
        <v>790</v>
      </c>
      <c r="F3257" s="54" t="s">
        <v>23</v>
      </c>
      <c r="G3257" s="54" t="s">
        <v>719</v>
      </c>
      <c r="H3257" s="55">
        <v>303000</v>
      </c>
      <c r="I3257" s="54" t="s">
        <v>825</v>
      </c>
      <c r="J3257" s="55">
        <v>303209</v>
      </c>
      <c r="K3257" s="55">
        <v>0</v>
      </c>
      <c r="L3257" s="54" t="s">
        <v>1064</v>
      </c>
      <c r="M3257" s="54" t="s">
        <v>793</v>
      </c>
      <c r="N3257" s="55">
        <v>-45544403.289999999</v>
      </c>
      <c r="O3257" s="55">
        <v>0</v>
      </c>
      <c r="P3257" s="55">
        <v>-1604688.47</v>
      </c>
      <c r="Q3257" s="55">
        <v>0</v>
      </c>
      <c r="R3257" s="55">
        <v>-47149091.759999998</v>
      </c>
      <c r="S3257" s="55">
        <v>0</v>
      </c>
      <c r="T3257" s="55">
        <v>-45544403.289999999</v>
      </c>
      <c r="U3257" s="55">
        <v>0</v>
      </c>
      <c r="V3257" s="55">
        <v>-1604688.47</v>
      </c>
      <c r="W3257" s="55">
        <v>0</v>
      </c>
      <c r="X3257" s="55">
        <v>-47149091.759999998</v>
      </c>
      <c r="Y3257" s="55">
        <v>0</v>
      </c>
      <c r="Z3257" s="61">
        <f t="shared" si="174"/>
        <v>-0.160468847</v>
      </c>
      <c r="AA3257" s="59" t="str">
        <f>HLOOKUP(F3257,'HY Financials'!$4:$4,1,0)</f>
        <v>HOMSCS</v>
      </c>
    </row>
    <row r="3258" spans="1:27" ht="12.75" customHeight="1">
      <c r="A3258" s="60" t="str">
        <f>IFERROR(VLOOKUP(J3258,'TB mapping'!A:D,4,0),0)</f>
        <v>Ignore</v>
      </c>
      <c r="B3258" s="60" t="str">
        <f>IFERROR(VLOOKUP(J3258,'TB mapping'!A:C,3,0),0)</f>
        <v>Ignore</v>
      </c>
      <c r="C3258" s="60" t="str">
        <f t="shared" si="172"/>
        <v>HOMSCSIgnore</v>
      </c>
      <c r="D3258" s="60" t="str">
        <f t="shared" si="173"/>
        <v>HOMSCSIgnore</v>
      </c>
      <c r="E3258" s="54" t="s">
        <v>790</v>
      </c>
      <c r="F3258" s="54" t="s">
        <v>23</v>
      </c>
      <c r="G3258" s="54" t="s">
        <v>719</v>
      </c>
      <c r="H3258" s="55">
        <v>303000</v>
      </c>
      <c r="I3258" s="54" t="s">
        <v>825</v>
      </c>
      <c r="J3258" s="55">
        <v>303245</v>
      </c>
      <c r="K3258" s="55">
        <v>0</v>
      </c>
      <c r="L3258" s="54" t="s">
        <v>880</v>
      </c>
      <c r="M3258" s="54" t="s">
        <v>793</v>
      </c>
      <c r="N3258" s="55">
        <v>0</v>
      </c>
      <c r="O3258" s="55">
        <v>487701.49</v>
      </c>
      <c r="P3258" s="55">
        <v>-11962.56</v>
      </c>
      <c r="Q3258" s="55">
        <v>0</v>
      </c>
      <c r="R3258" s="55">
        <v>0</v>
      </c>
      <c r="S3258" s="55">
        <v>475738.93</v>
      </c>
      <c r="T3258" s="55">
        <v>0</v>
      </c>
      <c r="U3258" s="55">
        <v>487701.49</v>
      </c>
      <c r="V3258" s="55">
        <v>-11962.56</v>
      </c>
      <c r="W3258" s="55">
        <v>0</v>
      </c>
      <c r="X3258" s="55">
        <v>0</v>
      </c>
      <c r="Y3258" s="55">
        <v>475738.93</v>
      </c>
      <c r="Z3258" s="61">
        <f t="shared" si="174"/>
        <v>-1.1962559999999999E-3</v>
      </c>
      <c r="AA3258" s="59" t="str">
        <f>HLOOKUP(F3258,'HY Financials'!$4:$4,1,0)</f>
        <v>HOMSCS</v>
      </c>
    </row>
    <row r="3259" spans="1:27" ht="12.75" customHeight="1">
      <c r="A3259" s="60" t="str">
        <f>IFERROR(VLOOKUP(J3259,'TB mapping'!A:D,4,0),0)</f>
        <v>Ignore</v>
      </c>
      <c r="B3259" s="60" t="str">
        <f>IFERROR(VLOOKUP(J3259,'TB mapping'!A:C,3,0),0)</f>
        <v>Ignore</v>
      </c>
      <c r="C3259" s="60" t="str">
        <f t="shared" si="172"/>
        <v>HOMSCSIgnore</v>
      </c>
      <c r="D3259" s="60" t="str">
        <f t="shared" si="173"/>
        <v>HOMSCSIgnore</v>
      </c>
      <c r="E3259" s="54" t="s">
        <v>790</v>
      </c>
      <c r="F3259" s="54" t="s">
        <v>23</v>
      </c>
      <c r="G3259" s="54" t="s">
        <v>719</v>
      </c>
      <c r="H3259" s="55">
        <v>303000</v>
      </c>
      <c r="I3259" s="54" t="s">
        <v>825</v>
      </c>
      <c r="J3259" s="55">
        <v>390000</v>
      </c>
      <c r="K3259" s="55">
        <v>0</v>
      </c>
      <c r="L3259" s="54" t="s">
        <v>827</v>
      </c>
      <c r="M3259" s="54" t="s">
        <v>793</v>
      </c>
      <c r="N3259" s="55">
        <v>0</v>
      </c>
      <c r="O3259" s="55">
        <v>1154476212.8099999</v>
      </c>
      <c r="P3259" s="55">
        <v>0</v>
      </c>
      <c r="Q3259" s="55">
        <v>0</v>
      </c>
      <c r="R3259" s="55">
        <v>0</v>
      </c>
      <c r="S3259" s="55">
        <v>1154476212.8099999</v>
      </c>
      <c r="T3259" s="55">
        <v>0</v>
      </c>
      <c r="U3259" s="55">
        <v>1154476212.8099999</v>
      </c>
      <c r="V3259" s="55">
        <v>0</v>
      </c>
      <c r="W3259" s="55">
        <v>0</v>
      </c>
      <c r="X3259" s="55">
        <v>0</v>
      </c>
      <c r="Y3259" s="55">
        <v>1154476212.8099999</v>
      </c>
      <c r="Z3259" s="61">
        <f t="shared" si="174"/>
        <v>0</v>
      </c>
      <c r="AA3259" s="59" t="str">
        <f>HLOOKUP(F3259,'HY Financials'!$4:$4,1,0)</f>
        <v>HOMSCS</v>
      </c>
    </row>
    <row r="3260" spans="1:27" ht="12.75" customHeight="1">
      <c r="A3260" s="60" t="str">
        <f>IFERROR(VLOOKUP(J3260,'TB mapping'!A:D,4,0),0)</f>
        <v>Ignore</v>
      </c>
      <c r="B3260" s="60" t="str">
        <f>IFERROR(VLOOKUP(J3260,'TB mapping'!A:C,3,0),0)</f>
        <v>Ignore</v>
      </c>
      <c r="C3260" s="60" t="str">
        <f t="shared" si="172"/>
        <v>HOMSCSIgnore</v>
      </c>
      <c r="D3260" s="60" t="str">
        <f t="shared" si="173"/>
        <v>HOMSCSIgnore</v>
      </c>
      <c r="E3260" s="54" t="s">
        <v>790</v>
      </c>
      <c r="F3260" s="54" t="s">
        <v>23</v>
      </c>
      <c r="G3260" s="54" t="s">
        <v>719</v>
      </c>
      <c r="H3260" s="55">
        <v>303000</v>
      </c>
      <c r="I3260" s="54" t="s">
        <v>825</v>
      </c>
      <c r="J3260" s="55">
        <v>390405</v>
      </c>
      <c r="K3260" s="55">
        <v>0</v>
      </c>
      <c r="L3260" s="54" t="s">
        <v>828</v>
      </c>
      <c r="M3260" s="54" t="s">
        <v>793</v>
      </c>
      <c r="N3260" s="55">
        <v>-61082041.049999997</v>
      </c>
      <c r="O3260" s="55">
        <v>0</v>
      </c>
      <c r="P3260" s="55">
        <v>0</v>
      </c>
      <c r="Q3260" s="55">
        <v>0</v>
      </c>
      <c r="R3260" s="55">
        <v>-61082041.049999997</v>
      </c>
      <c r="S3260" s="55">
        <v>0</v>
      </c>
      <c r="T3260" s="55">
        <v>-61082041.049999997</v>
      </c>
      <c r="U3260" s="55">
        <v>0</v>
      </c>
      <c r="V3260" s="55">
        <v>0</v>
      </c>
      <c r="W3260" s="55">
        <v>0</v>
      </c>
      <c r="X3260" s="55">
        <v>-61082041.049999997</v>
      </c>
      <c r="Y3260" s="55">
        <v>0</v>
      </c>
      <c r="Z3260" s="61">
        <f t="shared" si="174"/>
        <v>0</v>
      </c>
      <c r="AA3260" s="59" t="str">
        <f>HLOOKUP(F3260,'HY Financials'!$4:$4,1,0)</f>
        <v>HOMSCS</v>
      </c>
    </row>
    <row r="3261" spans="1:27" ht="12.75" customHeight="1">
      <c r="A3261" s="60" t="str">
        <f>IFERROR(VLOOKUP(J3261,'TB mapping'!A:D,4,0),0)</f>
        <v>Ignore</v>
      </c>
      <c r="B3261" s="60" t="str">
        <f>IFERROR(VLOOKUP(J3261,'TB mapping'!A:C,3,0),0)</f>
        <v>Ignore</v>
      </c>
      <c r="C3261" s="60" t="str">
        <f t="shared" si="172"/>
        <v>HOMSCSIgnore</v>
      </c>
      <c r="D3261" s="60" t="str">
        <f t="shared" si="173"/>
        <v>HOMSCSIgnore</v>
      </c>
      <c r="E3261" s="54" t="s">
        <v>790</v>
      </c>
      <c r="F3261" s="54" t="s">
        <v>23</v>
      </c>
      <c r="G3261" s="54" t="s">
        <v>719</v>
      </c>
      <c r="H3261" s="55">
        <v>303000</v>
      </c>
      <c r="I3261" s="54" t="s">
        <v>825</v>
      </c>
      <c r="J3261" s="55">
        <v>390406</v>
      </c>
      <c r="K3261" s="55">
        <v>0</v>
      </c>
      <c r="L3261" s="54" t="s">
        <v>1148</v>
      </c>
      <c r="M3261" s="54" t="s">
        <v>793</v>
      </c>
      <c r="N3261" s="55">
        <v>-4771.57</v>
      </c>
      <c r="O3261" s="55">
        <v>0</v>
      </c>
      <c r="P3261" s="55">
        <v>0</v>
      </c>
      <c r="Q3261" s="55">
        <v>0</v>
      </c>
      <c r="R3261" s="55">
        <v>-4771.57</v>
      </c>
      <c r="S3261" s="55">
        <v>0</v>
      </c>
      <c r="T3261" s="55">
        <v>-4771.57</v>
      </c>
      <c r="U3261" s="55">
        <v>0</v>
      </c>
      <c r="V3261" s="55">
        <v>0</v>
      </c>
      <c r="W3261" s="55">
        <v>0</v>
      </c>
      <c r="X3261" s="55">
        <v>-4771.57</v>
      </c>
      <c r="Y3261" s="55">
        <v>0</v>
      </c>
      <c r="Z3261" s="61">
        <f t="shared" si="174"/>
        <v>0</v>
      </c>
      <c r="AA3261" s="59" t="str">
        <f>HLOOKUP(F3261,'HY Financials'!$4:$4,1,0)</f>
        <v>HOMSCS</v>
      </c>
    </row>
    <row r="3262" spans="1:27" ht="12.75" customHeight="1">
      <c r="A3262" s="60" t="str">
        <f>IFERROR(VLOOKUP(J3262,'TB mapping'!A:D,4,0),0)</f>
        <v>Ignore</v>
      </c>
      <c r="B3262" s="60" t="str">
        <f>IFERROR(VLOOKUP(J3262,'TB mapping'!A:C,3,0),0)</f>
        <v>Ignore</v>
      </c>
      <c r="C3262" s="60" t="str">
        <f t="shared" si="172"/>
        <v>HOMSCSIgnore</v>
      </c>
      <c r="D3262" s="60" t="str">
        <f t="shared" si="173"/>
        <v>HOMSCSIgnore</v>
      </c>
      <c r="E3262" s="54" t="s">
        <v>790</v>
      </c>
      <c r="F3262" s="54" t="s">
        <v>23</v>
      </c>
      <c r="G3262" s="54" t="s">
        <v>719</v>
      </c>
      <c r="H3262" s="55">
        <v>303000</v>
      </c>
      <c r="I3262" s="54" t="s">
        <v>825</v>
      </c>
      <c r="J3262" s="55">
        <v>390407</v>
      </c>
      <c r="K3262" s="55">
        <v>0</v>
      </c>
      <c r="L3262" s="54" t="s">
        <v>829</v>
      </c>
      <c r="M3262" s="54" t="s">
        <v>793</v>
      </c>
      <c r="N3262" s="55">
        <v>-690452961.85000002</v>
      </c>
      <c r="O3262" s="55">
        <v>0</v>
      </c>
      <c r="P3262" s="55">
        <v>0</v>
      </c>
      <c r="Q3262" s="55">
        <v>0</v>
      </c>
      <c r="R3262" s="55">
        <v>-690452961.85000002</v>
      </c>
      <c r="S3262" s="55">
        <v>0</v>
      </c>
      <c r="T3262" s="55">
        <v>-690452961.85000002</v>
      </c>
      <c r="U3262" s="55">
        <v>0</v>
      </c>
      <c r="V3262" s="55">
        <v>0</v>
      </c>
      <c r="W3262" s="55">
        <v>0</v>
      </c>
      <c r="X3262" s="55">
        <v>-690452961.85000002</v>
      </c>
      <c r="Y3262" s="55">
        <v>0</v>
      </c>
      <c r="Z3262" s="61">
        <f t="shared" si="174"/>
        <v>0</v>
      </c>
      <c r="AA3262" s="59" t="str">
        <f>HLOOKUP(F3262,'HY Financials'!$4:$4,1,0)</f>
        <v>HOMSCS</v>
      </c>
    </row>
    <row r="3263" spans="1:27" ht="12.75" customHeight="1">
      <c r="A3263" s="60" t="str">
        <f>IFERROR(VLOOKUP(J3263,'TB mapping'!A:D,4,0),0)</f>
        <v>Ignore</v>
      </c>
      <c r="B3263" s="60" t="str">
        <f>IFERROR(VLOOKUP(J3263,'TB mapping'!A:C,3,0),0)</f>
        <v>Ignore</v>
      </c>
      <c r="C3263" s="60" t="str">
        <f t="shared" si="172"/>
        <v>HOMSCSIgnore</v>
      </c>
      <c r="D3263" s="60" t="str">
        <f t="shared" si="173"/>
        <v>HOMSCSIgnore</v>
      </c>
      <c r="E3263" s="54" t="s">
        <v>790</v>
      </c>
      <c r="F3263" s="54" t="s">
        <v>23</v>
      </c>
      <c r="G3263" s="54" t="s">
        <v>719</v>
      </c>
      <c r="H3263" s="55">
        <v>303000</v>
      </c>
      <c r="I3263" s="54" t="s">
        <v>825</v>
      </c>
      <c r="J3263" s="55">
        <v>390409</v>
      </c>
      <c r="K3263" s="55">
        <v>0</v>
      </c>
      <c r="L3263" s="54" t="s">
        <v>830</v>
      </c>
      <c r="M3263" s="54" t="s">
        <v>793</v>
      </c>
      <c r="N3263" s="55">
        <v>-103800582.06999999</v>
      </c>
      <c r="O3263" s="55">
        <v>0</v>
      </c>
      <c r="P3263" s="55">
        <v>0</v>
      </c>
      <c r="Q3263" s="55">
        <v>0</v>
      </c>
      <c r="R3263" s="55">
        <v>-103800582.06999999</v>
      </c>
      <c r="S3263" s="55">
        <v>0</v>
      </c>
      <c r="T3263" s="55">
        <v>-103800582.06999999</v>
      </c>
      <c r="U3263" s="55">
        <v>0</v>
      </c>
      <c r="V3263" s="55">
        <v>0</v>
      </c>
      <c r="W3263" s="55">
        <v>0</v>
      </c>
      <c r="X3263" s="55">
        <v>-103800582.06999999</v>
      </c>
      <c r="Y3263" s="55">
        <v>0</v>
      </c>
      <c r="Z3263" s="61">
        <f t="shared" si="174"/>
        <v>0</v>
      </c>
      <c r="AA3263" s="59" t="str">
        <f>HLOOKUP(F3263,'HY Financials'!$4:$4,1,0)</f>
        <v>HOMSCS</v>
      </c>
    </row>
    <row r="3264" spans="1:27" ht="12.75" customHeight="1">
      <c r="A3264" s="60" t="str">
        <f>IFERROR(VLOOKUP(J3264,'TB mapping'!A:D,4,0),0)</f>
        <v>Ignore</v>
      </c>
      <c r="B3264" s="60" t="str">
        <f>IFERROR(VLOOKUP(J3264,'TB mapping'!A:C,3,0),0)</f>
        <v>Ignore</v>
      </c>
      <c r="C3264" s="60" t="str">
        <f t="shared" si="172"/>
        <v>HOMSCSIgnore</v>
      </c>
      <c r="D3264" s="60" t="str">
        <f t="shared" si="173"/>
        <v>HOMSCSIgnore</v>
      </c>
      <c r="E3264" s="54" t="s">
        <v>790</v>
      </c>
      <c r="F3264" s="54" t="s">
        <v>23</v>
      </c>
      <c r="G3264" s="54" t="s">
        <v>719</v>
      </c>
      <c r="H3264" s="55">
        <v>303000</v>
      </c>
      <c r="I3264" s="54" t="s">
        <v>825</v>
      </c>
      <c r="J3264" s="55">
        <v>390445</v>
      </c>
      <c r="K3264" s="55">
        <v>0</v>
      </c>
      <c r="L3264" s="54" t="s">
        <v>881</v>
      </c>
      <c r="M3264" s="54" t="s">
        <v>793</v>
      </c>
      <c r="N3264" s="55">
        <v>-13137765.41</v>
      </c>
      <c r="O3264" s="55">
        <v>0</v>
      </c>
      <c r="P3264" s="55">
        <v>0</v>
      </c>
      <c r="Q3264" s="55">
        <v>0</v>
      </c>
      <c r="R3264" s="55">
        <v>-13137765.41</v>
      </c>
      <c r="S3264" s="55">
        <v>0</v>
      </c>
      <c r="T3264" s="55">
        <v>-13137765.41</v>
      </c>
      <c r="U3264" s="55">
        <v>0</v>
      </c>
      <c r="V3264" s="55">
        <v>0</v>
      </c>
      <c r="W3264" s="55">
        <v>0</v>
      </c>
      <c r="X3264" s="55">
        <v>-13137765.41</v>
      </c>
      <c r="Y3264" s="55">
        <v>0</v>
      </c>
      <c r="Z3264" s="61">
        <f t="shared" si="174"/>
        <v>0</v>
      </c>
      <c r="AA3264" s="59" t="str">
        <f>HLOOKUP(F3264,'HY Financials'!$4:$4,1,0)</f>
        <v>HOMSCS</v>
      </c>
    </row>
    <row r="3265" spans="1:30" ht="12.75" customHeight="1">
      <c r="A3265" s="60" t="str">
        <f>IFERROR(VLOOKUP(J3265,'TB mapping'!A:D,4,0),0)</f>
        <v>Ignore</v>
      </c>
      <c r="B3265" s="60" t="str">
        <f>IFERROR(VLOOKUP(J3265,'TB mapping'!A:C,3,0),0)</f>
        <v>Ignore</v>
      </c>
      <c r="C3265" s="60" t="str">
        <f t="shared" si="172"/>
        <v>HOMSCSIgnore</v>
      </c>
      <c r="D3265" s="60" t="str">
        <f t="shared" si="173"/>
        <v>HOMSCSIgnore</v>
      </c>
      <c r="E3265" s="54" t="s">
        <v>790</v>
      </c>
      <c r="F3265" s="54" t="s">
        <v>23</v>
      </c>
      <c r="G3265" s="54" t="s">
        <v>719</v>
      </c>
      <c r="H3265" s="55">
        <v>303000</v>
      </c>
      <c r="I3265" s="54" t="s">
        <v>825</v>
      </c>
      <c r="J3265" s="55">
        <v>390446</v>
      </c>
      <c r="K3265" s="55">
        <v>0</v>
      </c>
      <c r="L3265" s="54" t="s">
        <v>1066</v>
      </c>
      <c r="M3265" s="54" t="s">
        <v>793</v>
      </c>
      <c r="N3265" s="55">
        <v>-195.21</v>
      </c>
      <c r="O3265" s="55">
        <v>0</v>
      </c>
      <c r="P3265" s="55">
        <v>0</v>
      </c>
      <c r="Q3265" s="55">
        <v>0</v>
      </c>
      <c r="R3265" s="55">
        <v>-195.21</v>
      </c>
      <c r="S3265" s="55">
        <v>0</v>
      </c>
      <c r="T3265" s="55">
        <v>-195.21</v>
      </c>
      <c r="U3265" s="55">
        <v>0</v>
      </c>
      <c r="V3265" s="55">
        <v>0</v>
      </c>
      <c r="W3265" s="55">
        <v>0</v>
      </c>
      <c r="X3265" s="55">
        <v>-195.21</v>
      </c>
      <c r="Y3265" s="55">
        <v>0</v>
      </c>
      <c r="Z3265" s="61">
        <f t="shared" si="174"/>
        <v>0</v>
      </c>
      <c r="AA3265" s="59" t="str">
        <f>HLOOKUP(F3265,'HY Financials'!$4:$4,1,0)</f>
        <v>HOMSCS</v>
      </c>
    </row>
    <row r="3266" spans="1:30" ht="12.75" customHeight="1">
      <c r="A3266" s="60">
        <f>IFERROR(VLOOKUP(J3266,'TB mapping'!A:D,4,0),0)</f>
        <v>0</v>
      </c>
      <c r="B3266" s="60">
        <f>IFERROR(VLOOKUP(J3266,'TB mapping'!A:C,3,0),0)</f>
        <v>5.3</v>
      </c>
      <c r="C3266" s="60" t="str">
        <f t="shared" si="172"/>
        <v>HOMSCS0</v>
      </c>
      <c r="D3266" s="60" t="str">
        <f t="shared" si="173"/>
        <v>HOMSCS5.3</v>
      </c>
      <c r="E3266" s="54" t="s">
        <v>790</v>
      </c>
      <c r="F3266" s="54" t="s">
        <v>23</v>
      </c>
      <c r="G3266" s="54" t="s">
        <v>719</v>
      </c>
      <c r="H3266" s="55">
        <v>410000</v>
      </c>
      <c r="I3266" s="54" t="s">
        <v>931</v>
      </c>
      <c r="J3266" s="55">
        <v>415102</v>
      </c>
      <c r="K3266" s="55">
        <v>0</v>
      </c>
      <c r="L3266" s="54" t="s">
        <v>1183</v>
      </c>
      <c r="M3266" s="54" t="s">
        <v>793</v>
      </c>
      <c r="N3266" s="55">
        <v>0</v>
      </c>
      <c r="O3266" s="55">
        <v>28273247.940000001</v>
      </c>
      <c r="P3266" s="55">
        <v>0</v>
      </c>
      <c r="Q3266" s="55">
        <v>15128552.470000001</v>
      </c>
      <c r="R3266" s="55">
        <v>0</v>
      </c>
      <c r="S3266" s="55">
        <v>43401800.409999996</v>
      </c>
      <c r="T3266" s="55">
        <v>0</v>
      </c>
      <c r="U3266" s="55">
        <v>28273247.940000001</v>
      </c>
      <c r="V3266" s="55">
        <v>0</v>
      </c>
      <c r="W3266" s="55">
        <v>15128552.470000001</v>
      </c>
      <c r="X3266" s="55">
        <v>0</v>
      </c>
      <c r="Y3266" s="55">
        <v>43401800.409999996</v>
      </c>
      <c r="Z3266" s="61">
        <f t="shared" si="174"/>
        <v>1.5128552470000001</v>
      </c>
      <c r="AA3266" s="59" t="str">
        <f>HLOOKUP(F3266,'HY Financials'!$4:$4,1,0)</f>
        <v>HOMSCS</v>
      </c>
    </row>
    <row r="3267" spans="1:30" ht="12.75" customHeight="1">
      <c r="A3267" s="60">
        <f>IFERROR(VLOOKUP(J3267,'TB mapping'!A:D,4,0),0)</f>
        <v>0</v>
      </c>
      <c r="B3267" s="60" t="str">
        <f>IFERROR(VLOOKUP(J3267,'TB mapping'!A:C,3,0),0)</f>
        <v>ignore</v>
      </c>
      <c r="C3267" s="60" t="str">
        <f t="shared" si="172"/>
        <v>HOMSCS0</v>
      </c>
      <c r="D3267" s="60" t="str">
        <f t="shared" si="173"/>
        <v>HOMSCSignore</v>
      </c>
      <c r="E3267" s="54" t="s">
        <v>790</v>
      </c>
      <c r="F3267" s="54" t="s">
        <v>23</v>
      </c>
      <c r="G3267" s="54" t="s">
        <v>719</v>
      </c>
      <c r="H3267" s="55">
        <v>430000</v>
      </c>
      <c r="I3267" s="54" t="s">
        <v>831</v>
      </c>
      <c r="J3267" s="55">
        <v>435100</v>
      </c>
      <c r="K3267" s="55">
        <v>0</v>
      </c>
      <c r="L3267" s="54" t="s">
        <v>1184</v>
      </c>
      <c r="M3267" s="54" t="s">
        <v>793</v>
      </c>
      <c r="N3267" s="55">
        <v>0</v>
      </c>
      <c r="O3267" s="55">
        <v>155837748.63</v>
      </c>
      <c r="P3267" s="55">
        <v>-10465173.4</v>
      </c>
      <c r="Q3267" s="55">
        <v>0</v>
      </c>
      <c r="R3267" s="55">
        <v>0</v>
      </c>
      <c r="S3267" s="55">
        <v>145372575.22999999</v>
      </c>
      <c r="T3267" s="55">
        <v>0</v>
      </c>
      <c r="U3267" s="55">
        <v>155837748.63</v>
      </c>
      <c r="V3267" s="55">
        <v>-10465173.4</v>
      </c>
      <c r="W3267" s="55">
        <v>0</v>
      </c>
      <c r="X3267" s="55">
        <v>0</v>
      </c>
      <c r="Y3267" s="55">
        <v>145372575.22999999</v>
      </c>
      <c r="Z3267" s="61">
        <f t="shared" si="174"/>
        <v>-1.0465173400000001</v>
      </c>
      <c r="AA3267" s="59" t="str">
        <f>HLOOKUP(F3267,'HY Financials'!$4:$4,1,0)</f>
        <v>HOMSCS</v>
      </c>
    </row>
    <row r="3268" spans="1:30" ht="12.75" customHeight="1">
      <c r="A3268" s="60">
        <f>IFERROR(VLOOKUP(J3268,'TB mapping'!A:D,4,0),0)</f>
        <v>0</v>
      </c>
      <c r="B3268" s="60">
        <f>IFERROR(VLOOKUP(J3268,'TB mapping'!A:C,3,0),0)</f>
        <v>5.2</v>
      </c>
      <c r="C3268" s="60" t="str">
        <f t="shared" ref="C3268:C3331" si="175">F3268&amp;A3268</f>
        <v>HOMSCS0</v>
      </c>
      <c r="D3268" s="60" t="str">
        <f t="shared" ref="D3268:D3331" si="176">F3268&amp;B3268</f>
        <v>HOMSCS5.2</v>
      </c>
      <c r="E3268" s="54" t="s">
        <v>790</v>
      </c>
      <c r="F3268" s="54" t="s">
        <v>23</v>
      </c>
      <c r="G3268" s="54" t="s">
        <v>719</v>
      </c>
      <c r="H3268" s="55">
        <v>450000</v>
      </c>
      <c r="I3268" s="54" t="s">
        <v>834</v>
      </c>
      <c r="J3268" s="55">
        <v>452229</v>
      </c>
      <c r="K3268" s="55">
        <v>0</v>
      </c>
      <c r="L3268" s="54" t="s">
        <v>837</v>
      </c>
      <c r="M3268" s="54" t="s">
        <v>793</v>
      </c>
      <c r="N3268" s="55">
        <v>0</v>
      </c>
      <c r="O3268" s="55">
        <v>1759.76</v>
      </c>
      <c r="P3268" s="55">
        <v>0</v>
      </c>
      <c r="Q3268" s="55">
        <v>1953.54</v>
      </c>
      <c r="R3268" s="55">
        <v>0</v>
      </c>
      <c r="S3268" s="55">
        <v>3713.3</v>
      </c>
      <c r="T3268" s="55">
        <v>0</v>
      </c>
      <c r="U3268" s="55">
        <v>1759.76</v>
      </c>
      <c r="V3268" s="55">
        <v>0</v>
      </c>
      <c r="W3268" s="55">
        <v>1953.54</v>
      </c>
      <c r="X3268" s="55">
        <v>0</v>
      </c>
      <c r="Y3268" s="55">
        <v>3713.3</v>
      </c>
      <c r="Z3268" s="61">
        <f t="shared" ref="Z3268:Z3331" si="177">IF(I3268="Issue Capital",(X3268+Y3268)/10000000,(V3268+W3268)/10000000)</f>
        <v>1.9535399999999999E-4</v>
      </c>
      <c r="AA3268" s="59" t="str">
        <f>HLOOKUP(F3268,'HY Financials'!$4:$4,1,0)</f>
        <v>HOMSCS</v>
      </c>
    </row>
    <row r="3269" spans="1:30" ht="12.75" customHeight="1">
      <c r="A3269" s="60">
        <f>IFERROR(VLOOKUP(J3269,'TB mapping'!A:D,4,0),0)</f>
        <v>0</v>
      </c>
      <c r="B3269" s="60">
        <f>IFERROR(VLOOKUP(J3269,'TB mapping'!A:C,3,0),0)</f>
        <v>5.2</v>
      </c>
      <c r="C3269" s="60" t="str">
        <f t="shared" si="175"/>
        <v>HOMSCS0</v>
      </c>
      <c r="D3269" s="60" t="str">
        <f t="shared" si="176"/>
        <v>HOMSCS5.2</v>
      </c>
      <c r="E3269" s="54" t="s">
        <v>790</v>
      </c>
      <c r="F3269" s="54" t="s">
        <v>23</v>
      </c>
      <c r="G3269" s="54" t="s">
        <v>719</v>
      </c>
      <c r="H3269" s="55">
        <v>450000</v>
      </c>
      <c r="I3269" s="54" t="s">
        <v>834</v>
      </c>
      <c r="J3269" s="55">
        <v>452230</v>
      </c>
      <c r="K3269" s="55">
        <v>0</v>
      </c>
      <c r="L3269" s="54" t="s">
        <v>838</v>
      </c>
      <c r="M3269" s="54" t="s">
        <v>793</v>
      </c>
      <c r="N3269" s="55">
        <v>0</v>
      </c>
      <c r="O3269" s="55">
        <v>47096.75</v>
      </c>
      <c r="P3269" s="55">
        <v>0</v>
      </c>
      <c r="Q3269" s="55">
        <v>16033.84</v>
      </c>
      <c r="R3269" s="55">
        <v>0</v>
      </c>
      <c r="S3269" s="55">
        <v>63130.59</v>
      </c>
      <c r="T3269" s="55">
        <v>0</v>
      </c>
      <c r="U3269" s="55">
        <v>47096.75</v>
      </c>
      <c r="V3269" s="55">
        <v>0</v>
      </c>
      <c r="W3269" s="55">
        <v>16033.84</v>
      </c>
      <c r="X3269" s="55">
        <v>0</v>
      </c>
      <c r="Y3269" s="55">
        <v>63130.59</v>
      </c>
      <c r="Z3269" s="61">
        <f t="shared" si="177"/>
        <v>1.603384E-3</v>
      </c>
      <c r="AA3269" s="59" t="str">
        <f>HLOOKUP(F3269,'HY Financials'!$4:$4,1,0)</f>
        <v>HOMSCS</v>
      </c>
    </row>
    <row r="3270" spans="1:30" ht="12.75" customHeight="1">
      <c r="A3270" s="60">
        <f>IFERROR(VLOOKUP(J3270,'TB mapping'!A:D,4,0),0)</f>
        <v>0</v>
      </c>
      <c r="B3270" s="60">
        <f>IFERROR(VLOOKUP(J3270,'TB mapping'!A:C,3,0),0)</f>
        <v>5.2</v>
      </c>
      <c r="C3270" s="60" t="str">
        <f t="shared" si="175"/>
        <v>HOMSCS0</v>
      </c>
      <c r="D3270" s="60" t="str">
        <f t="shared" si="176"/>
        <v>HOMSCS5.2</v>
      </c>
      <c r="E3270" s="54" t="s">
        <v>790</v>
      </c>
      <c r="F3270" s="54" t="s">
        <v>23</v>
      </c>
      <c r="G3270" s="54" t="s">
        <v>719</v>
      </c>
      <c r="H3270" s="55">
        <v>450000</v>
      </c>
      <c r="I3270" s="54" t="s">
        <v>834</v>
      </c>
      <c r="J3270" s="55">
        <v>452247</v>
      </c>
      <c r="K3270" s="55">
        <v>0</v>
      </c>
      <c r="L3270" s="54" t="s">
        <v>1346</v>
      </c>
      <c r="M3270" s="54" t="s">
        <v>793</v>
      </c>
      <c r="N3270" s="55">
        <v>0</v>
      </c>
      <c r="O3270" s="55">
        <v>21942.23</v>
      </c>
      <c r="P3270" s="55">
        <v>0</v>
      </c>
      <c r="Q3270" s="55">
        <v>39169.56</v>
      </c>
      <c r="R3270" s="55">
        <v>0</v>
      </c>
      <c r="S3270" s="55">
        <v>61111.79</v>
      </c>
      <c r="T3270" s="55">
        <v>0</v>
      </c>
      <c r="U3270" s="55">
        <v>21942.23</v>
      </c>
      <c r="V3270" s="55">
        <v>0</v>
      </c>
      <c r="W3270" s="55">
        <v>39169.56</v>
      </c>
      <c r="X3270" s="55">
        <v>0</v>
      </c>
      <c r="Y3270" s="55">
        <v>61111.79</v>
      </c>
      <c r="Z3270" s="61">
        <f t="shared" si="177"/>
        <v>3.9169560000000001E-3</v>
      </c>
      <c r="AA3270" s="59" t="str">
        <f>HLOOKUP(F3270,'HY Financials'!$4:$4,1,0)</f>
        <v>HOMSCS</v>
      </c>
    </row>
    <row r="3271" spans="1:30" ht="12.75" customHeight="1">
      <c r="A3271" s="60">
        <f>IFERROR(VLOOKUP(J3271,'TB mapping'!A:D,4,0),0)</f>
        <v>0</v>
      </c>
      <c r="B3271" s="60">
        <f>IFERROR(VLOOKUP(J3271,'TB mapping'!A:C,3,0),0)</f>
        <v>5.5</v>
      </c>
      <c r="C3271" s="60" t="str">
        <f t="shared" si="175"/>
        <v>HOMSCS0</v>
      </c>
      <c r="D3271" s="60" t="str">
        <f t="shared" si="176"/>
        <v>HOMSCS5.5</v>
      </c>
      <c r="E3271" s="54" t="s">
        <v>790</v>
      </c>
      <c r="F3271" s="54" t="s">
        <v>23</v>
      </c>
      <c r="G3271" s="54" t="s">
        <v>719</v>
      </c>
      <c r="H3271" s="55">
        <v>460000</v>
      </c>
      <c r="I3271" s="54" t="s">
        <v>839</v>
      </c>
      <c r="J3271" s="55">
        <v>455103</v>
      </c>
      <c r="K3271" s="55">
        <v>0</v>
      </c>
      <c r="L3271" s="54" t="s">
        <v>999</v>
      </c>
      <c r="M3271" s="54" t="s">
        <v>793</v>
      </c>
      <c r="N3271" s="55">
        <v>0</v>
      </c>
      <c r="O3271" s="55">
        <v>36324.86</v>
      </c>
      <c r="P3271" s="55">
        <v>0</v>
      </c>
      <c r="Q3271" s="55">
        <v>2554.79</v>
      </c>
      <c r="R3271" s="55">
        <v>0</v>
      </c>
      <c r="S3271" s="55">
        <v>38879.65</v>
      </c>
      <c r="T3271" s="55">
        <v>0</v>
      </c>
      <c r="U3271" s="55">
        <v>36324.86</v>
      </c>
      <c r="V3271" s="55">
        <v>0</v>
      </c>
      <c r="W3271" s="55">
        <v>2554.79</v>
      </c>
      <c r="X3271" s="55">
        <v>0</v>
      </c>
      <c r="Y3271" s="55">
        <v>38879.65</v>
      </c>
      <c r="Z3271" s="61">
        <f t="shared" si="177"/>
        <v>2.5547899999999997E-4</v>
      </c>
      <c r="AA3271" s="59" t="str">
        <f>HLOOKUP(F3271,'HY Financials'!$4:$4,1,0)</f>
        <v>HOMSCS</v>
      </c>
      <c r="AD3271" s="59">
        <f>+Z3271*10^7</f>
        <v>2554.7899999999995</v>
      </c>
    </row>
    <row r="3272" spans="1:30" ht="12.75" customHeight="1">
      <c r="A3272" s="60">
        <f>IFERROR(VLOOKUP(J3272,'TB mapping'!A:D,4,0),0)</f>
        <v>0</v>
      </c>
      <c r="B3272" s="60">
        <f>IFERROR(VLOOKUP(J3272,'TB mapping'!A:C,3,0),0)</f>
        <v>5.5</v>
      </c>
      <c r="C3272" s="60" t="str">
        <f t="shared" si="175"/>
        <v>HOMSCS0</v>
      </c>
      <c r="D3272" s="60" t="str">
        <f t="shared" si="176"/>
        <v>HOMSCS5.5</v>
      </c>
      <c r="E3272" s="54" t="s">
        <v>790</v>
      </c>
      <c r="F3272" s="54" t="s">
        <v>23</v>
      </c>
      <c r="G3272" s="54" t="s">
        <v>719</v>
      </c>
      <c r="H3272" s="55">
        <v>460000</v>
      </c>
      <c r="I3272" s="54" t="s">
        <v>839</v>
      </c>
      <c r="J3272" s="55">
        <v>460100</v>
      </c>
      <c r="K3272" s="55">
        <v>0</v>
      </c>
      <c r="L3272" s="54" t="s">
        <v>940</v>
      </c>
      <c r="M3272" s="54" t="s">
        <v>793</v>
      </c>
      <c r="N3272" s="55">
        <v>-471.67</v>
      </c>
      <c r="O3272" s="55">
        <v>0</v>
      </c>
      <c r="P3272" s="55">
        <v>0</v>
      </c>
      <c r="Q3272" s="55">
        <v>0</v>
      </c>
      <c r="R3272" s="55">
        <v>-471.67</v>
      </c>
      <c r="S3272" s="55">
        <v>0</v>
      </c>
      <c r="T3272" s="55">
        <v>-471.67</v>
      </c>
      <c r="U3272" s="55">
        <v>0</v>
      </c>
      <c r="V3272" s="55">
        <v>0</v>
      </c>
      <c r="W3272" s="55">
        <v>0</v>
      </c>
      <c r="X3272" s="55">
        <v>-471.67</v>
      </c>
      <c r="Y3272" s="55">
        <v>0</v>
      </c>
      <c r="Z3272" s="61">
        <f t="shared" si="177"/>
        <v>0</v>
      </c>
      <c r="AA3272" s="59" t="str">
        <f>HLOOKUP(F3272,'HY Financials'!$4:$4,1,0)</f>
        <v>HOMSCS</v>
      </c>
      <c r="AD3272" s="59">
        <f>+Z3272*10^7</f>
        <v>0</v>
      </c>
    </row>
    <row r="3273" spans="1:30" ht="12.75" customHeight="1">
      <c r="A3273" s="60">
        <f>IFERROR(VLOOKUP(J3273,'TB mapping'!A:D,4,0),0)</f>
        <v>0</v>
      </c>
      <c r="B3273" s="60">
        <f>IFERROR(VLOOKUP(J3273,'TB mapping'!A:C,3,0),0)</f>
        <v>5.5</v>
      </c>
      <c r="C3273" s="60" t="str">
        <f t="shared" si="175"/>
        <v>HOMSCS0</v>
      </c>
      <c r="D3273" s="60" t="str">
        <f t="shared" si="176"/>
        <v>HOMSCS5.5</v>
      </c>
      <c r="E3273" s="54" t="s">
        <v>790</v>
      </c>
      <c r="F3273" s="54" t="s">
        <v>23</v>
      </c>
      <c r="G3273" s="54" t="s">
        <v>719</v>
      </c>
      <c r="H3273" s="55">
        <v>460000</v>
      </c>
      <c r="I3273" s="54" t="s">
        <v>839</v>
      </c>
      <c r="J3273" s="55">
        <v>460106</v>
      </c>
      <c r="K3273" s="55">
        <v>0</v>
      </c>
      <c r="L3273" s="54" t="s">
        <v>840</v>
      </c>
      <c r="M3273" s="54" t="s">
        <v>793</v>
      </c>
      <c r="N3273" s="55">
        <v>0</v>
      </c>
      <c r="O3273" s="55">
        <v>282.18</v>
      </c>
      <c r="P3273" s="55">
        <v>0</v>
      </c>
      <c r="Q3273" s="55">
        <v>30.2</v>
      </c>
      <c r="R3273" s="55">
        <v>0</v>
      </c>
      <c r="S3273" s="55">
        <v>312.38</v>
      </c>
      <c r="T3273" s="55">
        <v>0</v>
      </c>
      <c r="U3273" s="55">
        <v>282.18</v>
      </c>
      <c r="V3273" s="55">
        <v>0</v>
      </c>
      <c r="W3273" s="55">
        <v>30.2</v>
      </c>
      <c r="X3273" s="55">
        <v>0</v>
      </c>
      <c r="Y3273" s="55">
        <v>312.38</v>
      </c>
      <c r="Z3273" s="61">
        <f t="shared" si="177"/>
        <v>3.0199999999999999E-6</v>
      </c>
      <c r="AA3273" s="59" t="str">
        <f>HLOOKUP(F3273,'HY Financials'!$4:$4,1,0)</f>
        <v>HOMSCS</v>
      </c>
      <c r="AD3273" s="59">
        <f>+Z3273*10^7</f>
        <v>30.2</v>
      </c>
    </row>
    <row r="3274" spans="1:30" ht="12.75" customHeight="1">
      <c r="A3274" s="60">
        <f>IFERROR(VLOOKUP(J3274,'TB mapping'!A:D,4,0),0)</f>
        <v>0</v>
      </c>
      <c r="B3274" s="60">
        <f>IFERROR(VLOOKUP(J3274,'TB mapping'!A:C,3,0),0)</f>
        <v>5.5</v>
      </c>
      <c r="C3274" s="60" t="str">
        <f t="shared" si="175"/>
        <v>HOMSCS0</v>
      </c>
      <c r="D3274" s="60" t="str">
        <f t="shared" si="176"/>
        <v>HOMSCS5.5</v>
      </c>
      <c r="E3274" s="54" t="s">
        <v>790</v>
      </c>
      <c r="F3274" s="54" t="s">
        <v>23</v>
      </c>
      <c r="G3274" s="54" t="s">
        <v>719</v>
      </c>
      <c r="H3274" s="55">
        <v>460000</v>
      </c>
      <c r="I3274" s="54" t="s">
        <v>839</v>
      </c>
      <c r="J3274" s="55">
        <v>460108</v>
      </c>
      <c r="K3274" s="55">
        <v>0</v>
      </c>
      <c r="L3274" s="54" t="s">
        <v>841</v>
      </c>
      <c r="M3274" s="54" t="s">
        <v>793</v>
      </c>
      <c r="N3274" s="55">
        <v>0</v>
      </c>
      <c r="O3274" s="55">
        <v>150.47999999999999</v>
      </c>
      <c r="P3274" s="55">
        <v>-30.2</v>
      </c>
      <c r="Q3274" s="55">
        <v>0</v>
      </c>
      <c r="R3274" s="55">
        <v>0</v>
      </c>
      <c r="S3274" s="55">
        <v>120.28</v>
      </c>
      <c r="T3274" s="55">
        <v>0</v>
      </c>
      <c r="U3274" s="55">
        <v>150.47999999999999</v>
      </c>
      <c r="V3274" s="55">
        <v>-30.2</v>
      </c>
      <c r="W3274" s="55">
        <v>0</v>
      </c>
      <c r="X3274" s="55">
        <v>0</v>
      </c>
      <c r="Y3274" s="55">
        <v>120.28</v>
      </c>
      <c r="Z3274" s="61">
        <f t="shared" si="177"/>
        <v>-3.0199999999999999E-6</v>
      </c>
      <c r="AA3274" s="59" t="str">
        <f>HLOOKUP(F3274,'HY Financials'!$4:$4,1,0)</f>
        <v>HOMSCS</v>
      </c>
      <c r="AD3274" s="59">
        <f>+Z3274*10^7</f>
        <v>-30.2</v>
      </c>
    </row>
    <row r="3275" spans="1:30" ht="12.75" customHeight="1">
      <c r="A3275" s="60">
        <f>IFERROR(VLOOKUP(J3275,'TB mapping'!A:D,4,0),0)</f>
        <v>0</v>
      </c>
      <c r="B3275" s="60">
        <f>IFERROR(VLOOKUP(J3275,'TB mapping'!A:C,3,0),0)</f>
        <v>5.5</v>
      </c>
      <c r="C3275" s="60" t="str">
        <f t="shared" si="175"/>
        <v>HOMSCS0</v>
      </c>
      <c r="D3275" s="60" t="str">
        <f t="shared" si="176"/>
        <v>HOMSCS5.5</v>
      </c>
      <c r="E3275" s="54" t="s">
        <v>790</v>
      </c>
      <c r="F3275" s="54" t="s">
        <v>23</v>
      </c>
      <c r="G3275" s="54" t="s">
        <v>719</v>
      </c>
      <c r="H3275" s="55">
        <v>460000</v>
      </c>
      <c r="I3275" s="54" t="s">
        <v>839</v>
      </c>
      <c r="J3275" s="55">
        <v>460143</v>
      </c>
      <c r="K3275" s="55">
        <v>0</v>
      </c>
      <c r="L3275" s="54" t="s">
        <v>1002</v>
      </c>
      <c r="M3275" s="54" t="s">
        <v>793</v>
      </c>
      <c r="N3275" s="55">
        <v>0</v>
      </c>
      <c r="O3275" s="55">
        <v>39.01</v>
      </c>
      <c r="P3275" s="55">
        <v>0</v>
      </c>
      <c r="Q3275" s="55">
        <v>0</v>
      </c>
      <c r="R3275" s="55">
        <v>0</v>
      </c>
      <c r="S3275" s="55">
        <v>39.01</v>
      </c>
      <c r="T3275" s="55">
        <v>0</v>
      </c>
      <c r="U3275" s="55">
        <v>39.01</v>
      </c>
      <c r="V3275" s="55">
        <v>0</v>
      </c>
      <c r="W3275" s="55">
        <v>0</v>
      </c>
      <c r="X3275" s="55">
        <v>0</v>
      </c>
      <c r="Y3275" s="55">
        <v>39.01</v>
      </c>
      <c r="Z3275" s="61">
        <f t="shared" si="177"/>
        <v>0</v>
      </c>
      <c r="AA3275" s="59" t="str">
        <f>HLOOKUP(F3275,'HY Financials'!$4:$4,1,0)</f>
        <v>HOMSCS</v>
      </c>
      <c r="AD3275" s="59">
        <f>+Z3275*10^7</f>
        <v>0</v>
      </c>
    </row>
    <row r="3276" spans="1:30" ht="12.75" customHeight="1">
      <c r="A3276" s="60">
        <f>IFERROR(VLOOKUP(J3276,'TB mapping'!A:D,4,0),0)</f>
        <v>0</v>
      </c>
      <c r="B3276" s="60">
        <f>IFERROR(VLOOKUP(J3276,'TB mapping'!A:C,3,0),0)</f>
        <v>5.3</v>
      </c>
      <c r="C3276" s="60" t="str">
        <f t="shared" si="175"/>
        <v>HOMSCS0</v>
      </c>
      <c r="D3276" s="60" t="str">
        <f t="shared" si="176"/>
        <v>HOMSCS5.3</v>
      </c>
      <c r="E3276" s="54" t="s">
        <v>790</v>
      </c>
      <c r="F3276" s="54" t="s">
        <v>23</v>
      </c>
      <c r="G3276" s="54" t="s">
        <v>719</v>
      </c>
      <c r="H3276" s="55">
        <v>510000</v>
      </c>
      <c r="I3276" s="54" t="s">
        <v>842</v>
      </c>
      <c r="J3276" s="55">
        <v>512247</v>
      </c>
      <c r="K3276" s="55">
        <v>0</v>
      </c>
      <c r="L3276" s="54" t="s">
        <v>1348</v>
      </c>
      <c r="M3276" s="54" t="s">
        <v>793</v>
      </c>
      <c r="N3276" s="55">
        <v>0</v>
      </c>
      <c r="O3276" s="55">
        <v>3.51</v>
      </c>
      <c r="P3276" s="55">
        <v>-5.89</v>
      </c>
      <c r="Q3276" s="55">
        <v>0</v>
      </c>
      <c r="R3276" s="55">
        <v>-2.38</v>
      </c>
      <c r="S3276" s="55">
        <v>0</v>
      </c>
      <c r="T3276" s="55">
        <v>0</v>
      </c>
      <c r="U3276" s="55">
        <v>3.51</v>
      </c>
      <c r="V3276" s="55">
        <v>-5.89</v>
      </c>
      <c r="W3276" s="55">
        <v>0</v>
      </c>
      <c r="X3276" s="55">
        <v>-2.38</v>
      </c>
      <c r="Y3276" s="55">
        <v>0</v>
      </c>
      <c r="Z3276" s="61">
        <f t="shared" si="177"/>
        <v>-5.8899999999999999E-7</v>
      </c>
      <c r="AA3276" s="59" t="str">
        <f>HLOOKUP(F3276,'HY Financials'!$4:$4,1,0)</f>
        <v>HOMSCS</v>
      </c>
    </row>
    <row r="3277" spans="1:30" ht="12.75" customHeight="1">
      <c r="A3277" s="60">
        <f>IFERROR(VLOOKUP(J3277,'TB mapping'!A:D,4,0),0)</f>
        <v>0</v>
      </c>
      <c r="B3277" s="60">
        <f>IFERROR(VLOOKUP(J3277,'TB mapping'!A:C,3,0),0)</f>
        <v>6.4</v>
      </c>
      <c r="C3277" s="60" t="str">
        <f t="shared" si="175"/>
        <v>HOMSCS0</v>
      </c>
      <c r="D3277" s="60" t="str">
        <f t="shared" si="176"/>
        <v>HOMSCS6.4</v>
      </c>
      <c r="E3277" s="54" t="s">
        <v>790</v>
      </c>
      <c r="F3277" s="54" t="s">
        <v>23</v>
      </c>
      <c r="G3277" s="54" t="s">
        <v>719</v>
      </c>
      <c r="H3277" s="55">
        <v>550000</v>
      </c>
      <c r="I3277" s="54" t="s">
        <v>846</v>
      </c>
      <c r="J3277" s="392">
        <v>553105</v>
      </c>
      <c r="K3277" s="55">
        <v>0</v>
      </c>
      <c r="L3277" s="54" t="s">
        <v>945</v>
      </c>
      <c r="M3277" s="54" t="s">
        <v>793</v>
      </c>
      <c r="N3277" s="55">
        <v>-975.63</v>
      </c>
      <c r="O3277" s="55">
        <v>0</v>
      </c>
      <c r="P3277" s="55">
        <v>-12051.8</v>
      </c>
      <c r="Q3277" s="55">
        <v>0</v>
      </c>
      <c r="R3277" s="55">
        <v>-13027.43</v>
      </c>
      <c r="S3277" s="55">
        <v>0</v>
      </c>
      <c r="T3277" s="55">
        <v>-975.63</v>
      </c>
      <c r="U3277" s="55">
        <v>0</v>
      </c>
      <c r="V3277" s="55">
        <v>-12051.8</v>
      </c>
      <c r="W3277" s="55">
        <v>0</v>
      </c>
      <c r="X3277" s="55">
        <v>-13027.43</v>
      </c>
      <c r="Y3277" s="55">
        <v>0</v>
      </c>
      <c r="Z3277" s="61">
        <f t="shared" si="177"/>
        <v>-1.2051799999999999E-3</v>
      </c>
      <c r="AA3277" s="59" t="str">
        <f>HLOOKUP(F3277,'HY Financials'!$4:$4,1,0)</f>
        <v>HOMSCS</v>
      </c>
    </row>
    <row r="3278" spans="1:30" ht="12.75" customHeight="1">
      <c r="A3278" s="60">
        <f>IFERROR(VLOOKUP(J3278,'TB mapping'!A:D,4,0),0)</f>
        <v>0</v>
      </c>
      <c r="B3278" s="60">
        <f>IFERROR(VLOOKUP(J3278,'TB mapping'!A:C,3,0),0)</f>
        <v>6.4</v>
      </c>
      <c r="C3278" s="60" t="str">
        <f t="shared" si="175"/>
        <v>HOMSCS0</v>
      </c>
      <c r="D3278" s="60" t="str">
        <f t="shared" si="176"/>
        <v>HOMSCS6.4</v>
      </c>
      <c r="E3278" s="54" t="s">
        <v>790</v>
      </c>
      <c r="F3278" s="54" t="s">
        <v>23</v>
      </c>
      <c r="G3278" s="54" t="s">
        <v>719</v>
      </c>
      <c r="H3278" s="55">
        <v>550000</v>
      </c>
      <c r="I3278" s="54" t="s">
        <v>846</v>
      </c>
      <c r="J3278" s="392">
        <v>553107</v>
      </c>
      <c r="K3278" s="55">
        <v>0</v>
      </c>
      <c r="L3278" s="54" t="s">
        <v>847</v>
      </c>
      <c r="M3278" s="54" t="s">
        <v>793</v>
      </c>
      <c r="N3278" s="55">
        <v>-40526</v>
      </c>
      <c r="O3278" s="55">
        <v>0</v>
      </c>
      <c r="P3278" s="55">
        <v>-107924.44</v>
      </c>
      <c r="Q3278" s="55">
        <v>0</v>
      </c>
      <c r="R3278" s="55">
        <v>-148450.44</v>
      </c>
      <c r="S3278" s="55">
        <v>0</v>
      </c>
      <c r="T3278" s="55">
        <v>-40526</v>
      </c>
      <c r="U3278" s="55">
        <v>0</v>
      </c>
      <c r="V3278" s="55">
        <v>-107924.44</v>
      </c>
      <c r="W3278" s="55">
        <v>0</v>
      </c>
      <c r="X3278" s="55">
        <v>-148450.44</v>
      </c>
      <c r="Y3278" s="55">
        <v>0</v>
      </c>
      <c r="Z3278" s="61">
        <f t="shared" si="177"/>
        <v>-1.0792444E-2</v>
      </c>
      <c r="AA3278" s="59" t="str">
        <f>HLOOKUP(F3278,'HY Financials'!$4:$4,1,0)</f>
        <v>HOMSCS</v>
      </c>
    </row>
    <row r="3279" spans="1:30" ht="12.75" customHeight="1">
      <c r="A3279" s="60">
        <f>IFERROR(VLOOKUP(J3279,'TB mapping'!A:D,4,0),0)</f>
        <v>0</v>
      </c>
      <c r="B3279" s="60">
        <f>IFERROR(VLOOKUP(J3279,'TB mapping'!A:C,3,0),0)</f>
        <v>6.4</v>
      </c>
      <c r="C3279" s="60" t="str">
        <f t="shared" si="175"/>
        <v>HOMSCS0</v>
      </c>
      <c r="D3279" s="60" t="str">
        <f t="shared" si="176"/>
        <v>HOMSCS6.4</v>
      </c>
      <c r="E3279" s="54" t="s">
        <v>790</v>
      </c>
      <c r="F3279" s="54" t="s">
        <v>23</v>
      </c>
      <c r="G3279" s="54" t="s">
        <v>719</v>
      </c>
      <c r="H3279" s="55">
        <v>550000</v>
      </c>
      <c r="I3279" s="54" t="s">
        <v>846</v>
      </c>
      <c r="J3279" s="392">
        <v>553117</v>
      </c>
      <c r="K3279" s="55">
        <v>0</v>
      </c>
      <c r="L3279" s="54" t="s">
        <v>848</v>
      </c>
      <c r="M3279" s="54" t="s">
        <v>793</v>
      </c>
      <c r="N3279" s="55">
        <v>-4463.4400000000005</v>
      </c>
      <c r="O3279" s="55">
        <v>0</v>
      </c>
      <c r="P3279" s="55">
        <v>-11738.05</v>
      </c>
      <c r="Q3279" s="55">
        <v>0</v>
      </c>
      <c r="R3279" s="55">
        <v>-16201.49</v>
      </c>
      <c r="S3279" s="55">
        <v>0</v>
      </c>
      <c r="T3279" s="55">
        <v>-4463.4400000000005</v>
      </c>
      <c r="U3279" s="55">
        <v>0</v>
      </c>
      <c r="V3279" s="55">
        <v>-11738.05</v>
      </c>
      <c r="W3279" s="55">
        <v>0</v>
      </c>
      <c r="X3279" s="55">
        <v>-16201.49</v>
      </c>
      <c r="Y3279" s="55">
        <v>0</v>
      </c>
      <c r="Z3279" s="61">
        <f t="shared" si="177"/>
        <v>-1.173805E-3</v>
      </c>
      <c r="AA3279" s="59" t="str">
        <f>HLOOKUP(F3279,'HY Financials'!$4:$4,1,0)</f>
        <v>HOMSCS</v>
      </c>
    </row>
    <row r="3280" spans="1:30" ht="12.75" customHeight="1">
      <c r="A3280" s="60">
        <f>IFERROR(VLOOKUP(J3280,'TB mapping'!A:D,4,0),0)</f>
        <v>0</v>
      </c>
      <c r="B3280" s="60">
        <f>IFERROR(VLOOKUP(J3280,'TB mapping'!A:C,3,0),0)</f>
        <v>6.4</v>
      </c>
      <c r="C3280" s="60" t="str">
        <f t="shared" si="175"/>
        <v>HOMSCS0</v>
      </c>
      <c r="D3280" s="60" t="str">
        <f t="shared" si="176"/>
        <v>HOMSCS6.4</v>
      </c>
      <c r="E3280" s="54" t="s">
        <v>790</v>
      </c>
      <c r="F3280" s="54" t="s">
        <v>23</v>
      </c>
      <c r="G3280" s="54" t="s">
        <v>719</v>
      </c>
      <c r="H3280" s="55">
        <v>550000</v>
      </c>
      <c r="I3280" s="54" t="s">
        <v>846</v>
      </c>
      <c r="J3280" s="392">
        <v>553129</v>
      </c>
      <c r="K3280" s="55">
        <v>0</v>
      </c>
      <c r="L3280" s="54" t="s">
        <v>849</v>
      </c>
      <c r="M3280" s="54" t="s">
        <v>793</v>
      </c>
      <c r="N3280" s="55">
        <v>-66144.78</v>
      </c>
      <c r="O3280" s="55">
        <v>0</v>
      </c>
      <c r="P3280" s="55">
        <v>-107910.53</v>
      </c>
      <c r="Q3280" s="55">
        <v>0</v>
      </c>
      <c r="R3280" s="55">
        <v>-174055.31</v>
      </c>
      <c r="S3280" s="55">
        <v>0</v>
      </c>
      <c r="T3280" s="55">
        <v>-66144.78</v>
      </c>
      <c r="U3280" s="55">
        <v>0</v>
      </c>
      <c r="V3280" s="55">
        <v>-107910.53</v>
      </c>
      <c r="W3280" s="55">
        <v>0</v>
      </c>
      <c r="X3280" s="55">
        <v>-174055.31</v>
      </c>
      <c r="Y3280" s="55">
        <v>0</v>
      </c>
      <c r="Z3280" s="61">
        <f t="shared" si="177"/>
        <v>-1.0791053E-2</v>
      </c>
      <c r="AA3280" s="59" t="str">
        <f>HLOOKUP(F3280,'HY Financials'!$4:$4,1,0)</f>
        <v>HOMSCS</v>
      </c>
    </row>
    <row r="3281" spans="1:27" ht="12.75" customHeight="1">
      <c r="A3281" s="60">
        <f>IFERROR(VLOOKUP(J3281,'TB mapping'!A:D,4,0),0)</f>
        <v>6.3</v>
      </c>
      <c r="B3281" s="60">
        <f>IFERROR(VLOOKUP(J3281,'TB mapping'!A:C,3,0),0)</f>
        <v>6.4</v>
      </c>
      <c r="C3281" s="60" t="str">
        <f t="shared" si="175"/>
        <v>HOMSCS6.3</v>
      </c>
      <c r="D3281" s="60" t="str">
        <f t="shared" si="176"/>
        <v>HOMSCS6.4</v>
      </c>
      <c r="E3281" s="54" t="s">
        <v>790</v>
      </c>
      <c r="F3281" s="54" t="s">
        <v>23</v>
      </c>
      <c r="G3281" s="54" t="s">
        <v>719</v>
      </c>
      <c r="H3281" s="55">
        <v>550000</v>
      </c>
      <c r="I3281" s="54" t="s">
        <v>846</v>
      </c>
      <c r="J3281" s="392">
        <v>553131</v>
      </c>
      <c r="K3281" s="55">
        <v>0</v>
      </c>
      <c r="L3281" s="54" t="s">
        <v>132</v>
      </c>
      <c r="M3281" s="54" t="s">
        <v>793</v>
      </c>
      <c r="N3281" s="55">
        <v>-5832</v>
      </c>
      <c r="O3281" s="55">
        <v>0</v>
      </c>
      <c r="P3281" s="55">
        <v>-6882</v>
      </c>
      <c r="Q3281" s="55">
        <v>0</v>
      </c>
      <c r="R3281" s="55">
        <v>-12714</v>
      </c>
      <c r="S3281" s="55">
        <v>0</v>
      </c>
      <c r="T3281" s="55">
        <v>-5832</v>
      </c>
      <c r="U3281" s="55">
        <v>0</v>
      </c>
      <c r="V3281" s="55">
        <v>-6882</v>
      </c>
      <c r="W3281" s="55">
        <v>0</v>
      </c>
      <c r="X3281" s="55">
        <v>-12714</v>
      </c>
      <c r="Y3281" s="55">
        <v>0</v>
      </c>
      <c r="Z3281" s="61">
        <f t="shared" si="177"/>
        <v>-6.8820000000000003E-4</v>
      </c>
      <c r="AA3281" s="59" t="str">
        <f>HLOOKUP(F3281,'HY Financials'!$4:$4,1,0)</f>
        <v>HOMSCS</v>
      </c>
    </row>
    <row r="3282" spans="1:27" ht="12.75" customHeight="1">
      <c r="A3282" s="60">
        <f>IFERROR(VLOOKUP(J3282,'TB mapping'!A:D,4,0),0)</f>
        <v>0</v>
      </c>
      <c r="B3282" s="60">
        <f>IFERROR(VLOOKUP(J3282,'TB mapping'!A:C,3,0),0)</f>
        <v>6.4</v>
      </c>
      <c r="C3282" s="60" t="str">
        <f t="shared" si="175"/>
        <v>HOMSCS0</v>
      </c>
      <c r="D3282" s="60" t="str">
        <f t="shared" si="176"/>
        <v>HOMSCS6.4</v>
      </c>
      <c r="E3282" s="54" t="s">
        <v>790</v>
      </c>
      <c r="F3282" s="54" t="s">
        <v>23</v>
      </c>
      <c r="G3282" s="54" t="s">
        <v>719</v>
      </c>
      <c r="H3282" s="55">
        <v>550000</v>
      </c>
      <c r="I3282" s="54" t="s">
        <v>846</v>
      </c>
      <c r="J3282" s="392">
        <v>553141</v>
      </c>
      <c r="K3282" s="55">
        <v>0</v>
      </c>
      <c r="L3282" s="54" t="s">
        <v>946</v>
      </c>
      <c r="M3282" s="54" t="s">
        <v>793</v>
      </c>
      <c r="N3282" s="55">
        <v>-4384.6000000000004</v>
      </c>
      <c r="O3282" s="55">
        <v>0</v>
      </c>
      <c r="P3282" s="55">
        <v>-9867.66</v>
      </c>
      <c r="Q3282" s="55">
        <v>0</v>
      </c>
      <c r="R3282" s="55">
        <v>-14252.26</v>
      </c>
      <c r="S3282" s="55">
        <v>0</v>
      </c>
      <c r="T3282" s="55">
        <v>-4384.6000000000004</v>
      </c>
      <c r="U3282" s="55">
        <v>0</v>
      </c>
      <c r="V3282" s="55">
        <v>-9867.66</v>
      </c>
      <c r="W3282" s="55">
        <v>0</v>
      </c>
      <c r="X3282" s="55">
        <v>-14252.26</v>
      </c>
      <c r="Y3282" s="55">
        <v>0</v>
      </c>
      <c r="Z3282" s="61">
        <f t="shared" si="177"/>
        <v>-9.8676600000000003E-4</v>
      </c>
      <c r="AA3282" s="59" t="str">
        <f>HLOOKUP(F3282,'HY Financials'!$4:$4,1,0)</f>
        <v>HOMSCS</v>
      </c>
    </row>
    <row r="3283" spans="1:27" ht="12.75" customHeight="1">
      <c r="A3283" s="60">
        <f>IFERROR(VLOOKUP(J3283,'TB mapping'!A:D,4,0),0)</f>
        <v>0</v>
      </c>
      <c r="B3283" s="60">
        <f>IFERROR(VLOOKUP(J3283,'TB mapping'!A:C,3,0),0)</f>
        <v>6.4</v>
      </c>
      <c r="C3283" s="60" t="str">
        <f t="shared" si="175"/>
        <v>HOMSCS0</v>
      </c>
      <c r="D3283" s="60" t="str">
        <f t="shared" si="176"/>
        <v>HOMSCS6.4</v>
      </c>
      <c r="E3283" s="54" t="s">
        <v>790</v>
      </c>
      <c r="F3283" s="54" t="s">
        <v>23</v>
      </c>
      <c r="G3283" s="54" t="s">
        <v>719</v>
      </c>
      <c r="H3283" s="55">
        <v>550000</v>
      </c>
      <c r="I3283" s="54" t="s">
        <v>846</v>
      </c>
      <c r="J3283" s="392">
        <v>553171</v>
      </c>
      <c r="K3283" s="55">
        <v>0</v>
      </c>
      <c r="L3283" s="54" t="s">
        <v>850</v>
      </c>
      <c r="M3283" s="54" t="s">
        <v>793</v>
      </c>
      <c r="N3283" s="55">
        <v>-47236.72</v>
      </c>
      <c r="O3283" s="55">
        <v>0</v>
      </c>
      <c r="P3283" s="55">
        <v>-41926.550000000003</v>
      </c>
      <c r="Q3283" s="55">
        <v>0</v>
      </c>
      <c r="R3283" s="55">
        <v>-89163.27</v>
      </c>
      <c r="S3283" s="55">
        <v>0</v>
      </c>
      <c r="T3283" s="55">
        <v>-47236.72</v>
      </c>
      <c r="U3283" s="55">
        <v>0</v>
      </c>
      <c r="V3283" s="55">
        <v>-41926.550000000003</v>
      </c>
      <c r="W3283" s="55">
        <v>0</v>
      </c>
      <c r="X3283" s="55">
        <v>-89163.27</v>
      </c>
      <c r="Y3283" s="55">
        <v>0</v>
      </c>
      <c r="Z3283" s="61">
        <f t="shared" si="177"/>
        <v>-4.192655E-3</v>
      </c>
      <c r="AA3283" s="59" t="str">
        <f>HLOOKUP(F3283,'HY Financials'!$4:$4,1,0)</f>
        <v>HOMSCS</v>
      </c>
    </row>
    <row r="3284" spans="1:27" ht="12.75" customHeight="1">
      <c r="A3284" s="60">
        <f>IFERROR(VLOOKUP(J3284,'TB mapping'!A:D,4,0),0)</f>
        <v>0</v>
      </c>
      <c r="B3284" s="60">
        <f>IFERROR(VLOOKUP(J3284,'TB mapping'!A:C,3,0),0)</f>
        <v>6.4</v>
      </c>
      <c r="C3284" s="60" t="str">
        <f t="shared" si="175"/>
        <v>HOMSCS0</v>
      </c>
      <c r="D3284" s="60" t="str">
        <f t="shared" si="176"/>
        <v>HOMSCS6.4</v>
      </c>
      <c r="E3284" s="54" t="s">
        <v>790</v>
      </c>
      <c r="F3284" s="54" t="s">
        <v>23</v>
      </c>
      <c r="G3284" s="54" t="s">
        <v>719</v>
      </c>
      <c r="H3284" s="55">
        <v>550000</v>
      </c>
      <c r="I3284" s="54" t="s">
        <v>846</v>
      </c>
      <c r="J3284" s="392">
        <v>553176</v>
      </c>
      <c r="K3284" s="55">
        <v>0</v>
      </c>
      <c r="L3284" s="54" t="s">
        <v>1486</v>
      </c>
      <c r="M3284" s="54" t="s">
        <v>793</v>
      </c>
      <c r="N3284" s="55">
        <v>-653.11</v>
      </c>
      <c r="O3284" s="55">
        <v>0</v>
      </c>
      <c r="P3284" s="55">
        <v>-337.76</v>
      </c>
      <c r="Q3284" s="55">
        <v>0</v>
      </c>
      <c r="R3284" s="55">
        <v>-990.87</v>
      </c>
      <c r="S3284" s="55">
        <v>0</v>
      </c>
      <c r="T3284" s="55">
        <v>-653.11</v>
      </c>
      <c r="U3284" s="55">
        <v>0</v>
      </c>
      <c r="V3284" s="55">
        <v>-337.76</v>
      </c>
      <c r="W3284" s="55">
        <v>0</v>
      </c>
      <c r="X3284" s="55">
        <v>-990.87</v>
      </c>
      <c r="Y3284" s="55">
        <v>0</v>
      </c>
      <c r="Z3284" s="61">
        <f t="shared" si="177"/>
        <v>-3.3775999999999996E-5</v>
      </c>
      <c r="AA3284" s="59" t="str">
        <f>HLOOKUP(F3284,'HY Financials'!$4:$4,1,0)</f>
        <v>HOMSCS</v>
      </c>
    </row>
    <row r="3285" spans="1:27" ht="12.75" customHeight="1">
      <c r="A3285" s="60">
        <f>IFERROR(VLOOKUP(J3285,'TB mapping'!A:D,4,0),0)</f>
        <v>0</v>
      </c>
      <c r="B3285" s="60">
        <f>IFERROR(VLOOKUP(J3285,'TB mapping'!A:C,3,0),0)</f>
        <v>6.4</v>
      </c>
      <c r="C3285" s="60" t="str">
        <f t="shared" si="175"/>
        <v>HOMSCS0</v>
      </c>
      <c r="D3285" s="60" t="str">
        <f t="shared" si="176"/>
        <v>HOMSCS6.4</v>
      </c>
      <c r="E3285" s="54" t="s">
        <v>790</v>
      </c>
      <c r="F3285" s="54" t="s">
        <v>23</v>
      </c>
      <c r="G3285" s="54" t="s">
        <v>719</v>
      </c>
      <c r="H3285" s="55">
        <v>550000</v>
      </c>
      <c r="I3285" s="54" t="s">
        <v>846</v>
      </c>
      <c r="J3285" s="392">
        <v>553190</v>
      </c>
      <c r="K3285" s="55">
        <v>0</v>
      </c>
      <c r="L3285" s="54" t="s">
        <v>852</v>
      </c>
      <c r="M3285" s="54" t="s">
        <v>793</v>
      </c>
      <c r="N3285" s="55">
        <v>-171541.54</v>
      </c>
      <c r="O3285" s="55">
        <v>0</v>
      </c>
      <c r="P3285" s="55">
        <v>0</v>
      </c>
      <c r="Q3285" s="55">
        <v>8946.8700000000008</v>
      </c>
      <c r="R3285" s="55">
        <v>-162594.67000000001</v>
      </c>
      <c r="S3285" s="55">
        <v>0</v>
      </c>
      <c r="T3285" s="55">
        <v>-171541.54</v>
      </c>
      <c r="U3285" s="55">
        <v>0</v>
      </c>
      <c r="V3285" s="55">
        <v>0</v>
      </c>
      <c r="W3285" s="55">
        <v>8946.8700000000008</v>
      </c>
      <c r="X3285" s="55">
        <v>-162594.67000000001</v>
      </c>
      <c r="Y3285" s="55">
        <v>0</v>
      </c>
      <c r="Z3285" s="61">
        <f t="shared" si="177"/>
        <v>8.9468700000000013E-4</v>
      </c>
      <c r="AA3285" s="59" t="str">
        <f>HLOOKUP(F3285,'HY Financials'!$4:$4,1,0)</f>
        <v>HOMSCS</v>
      </c>
    </row>
    <row r="3286" spans="1:27" ht="12.75" customHeight="1">
      <c r="A3286" s="60">
        <f>IFERROR(VLOOKUP(J3286,'TB mapping'!A:D,4,0),0)</f>
        <v>0</v>
      </c>
      <c r="B3286" s="60">
        <f>IFERROR(VLOOKUP(J3286,'TB mapping'!A:C,3,0),0)</f>
        <v>6.4</v>
      </c>
      <c r="C3286" s="60" t="str">
        <f t="shared" si="175"/>
        <v>HOMSCS0</v>
      </c>
      <c r="D3286" s="60" t="str">
        <f t="shared" si="176"/>
        <v>HOMSCS6.4</v>
      </c>
      <c r="E3286" s="54" t="s">
        <v>790</v>
      </c>
      <c r="F3286" s="54" t="s">
        <v>23</v>
      </c>
      <c r="G3286" s="54" t="s">
        <v>719</v>
      </c>
      <c r="H3286" s="55">
        <v>550000</v>
      </c>
      <c r="I3286" s="54" t="s">
        <v>846</v>
      </c>
      <c r="J3286" s="392">
        <v>553197</v>
      </c>
      <c r="K3286" s="55">
        <v>0</v>
      </c>
      <c r="L3286" s="54" t="s">
        <v>947</v>
      </c>
      <c r="M3286" s="54" t="s">
        <v>793</v>
      </c>
      <c r="N3286" s="55">
        <v>0</v>
      </c>
      <c r="O3286" s="55">
        <v>0</v>
      </c>
      <c r="P3286" s="55">
        <v>-0.43</v>
      </c>
      <c r="Q3286" s="55">
        <v>0</v>
      </c>
      <c r="R3286" s="55">
        <v>-0.43</v>
      </c>
      <c r="S3286" s="55">
        <v>0</v>
      </c>
      <c r="T3286" s="55">
        <v>0</v>
      </c>
      <c r="U3286" s="55">
        <v>0</v>
      </c>
      <c r="V3286" s="55">
        <v>-0.43</v>
      </c>
      <c r="W3286" s="55">
        <v>0</v>
      </c>
      <c r="X3286" s="55">
        <v>-0.43</v>
      </c>
      <c r="Y3286" s="55">
        <v>0</v>
      </c>
      <c r="Z3286" s="61">
        <f t="shared" si="177"/>
        <v>-4.3000000000000001E-8</v>
      </c>
      <c r="AA3286" s="59" t="str">
        <f>HLOOKUP(F3286,'HY Financials'!$4:$4,1,0)</f>
        <v>HOMSCS</v>
      </c>
    </row>
    <row r="3287" spans="1:27" ht="12.75" customHeight="1">
      <c r="A3287" s="60">
        <f>IFERROR(VLOOKUP(J3287,'TB mapping'!A:D,4,0),0)</f>
        <v>6.1</v>
      </c>
      <c r="B3287" s="60">
        <f>IFERROR(VLOOKUP(J3287,'TB mapping'!A:C,3,0),0)</f>
        <v>6.4</v>
      </c>
      <c r="C3287" s="60" t="str">
        <f t="shared" si="175"/>
        <v>HOMSCS6.1</v>
      </c>
      <c r="D3287" s="60" t="str">
        <f t="shared" si="176"/>
        <v>HOMSCS6.4</v>
      </c>
      <c r="E3287" s="54" t="s">
        <v>790</v>
      </c>
      <c r="F3287" s="54" t="s">
        <v>23</v>
      </c>
      <c r="G3287" s="54" t="s">
        <v>719</v>
      </c>
      <c r="H3287" s="55">
        <v>550000</v>
      </c>
      <c r="I3287" s="54" t="s">
        <v>846</v>
      </c>
      <c r="J3287" s="392">
        <v>553202</v>
      </c>
      <c r="K3287" s="55">
        <v>0</v>
      </c>
      <c r="L3287" s="54" t="s">
        <v>853</v>
      </c>
      <c r="M3287" s="54" t="s">
        <v>793</v>
      </c>
      <c r="N3287" s="55">
        <v>-1178096.8400000001</v>
      </c>
      <c r="O3287" s="55">
        <v>0</v>
      </c>
      <c r="P3287" s="55">
        <v>-1000052.48</v>
      </c>
      <c r="Q3287" s="55">
        <v>0</v>
      </c>
      <c r="R3287" s="55">
        <v>-2178149.3199999998</v>
      </c>
      <c r="S3287" s="55">
        <v>0</v>
      </c>
      <c r="T3287" s="55">
        <v>-1178096.8400000001</v>
      </c>
      <c r="U3287" s="55">
        <v>0</v>
      </c>
      <c r="V3287" s="55">
        <v>-1000052.48</v>
      </c>
      <c r="W3287" s="55">
        <v>0</v>
      </c>
      <c r="X3287" s="55">
        <v>-2178149.3199999998</v>
      </c>
      <c r="Y3287" s="55">
        <v>0</v>
      </c>
      <c r="Z3287" s="61">
        <f t="shared" si="177"/>
        <v>-0.100005248</v>
      </c>
      <c r="AA3287" s="59" t="str">
        <f>HLOOKUP(F3287,'HY Financials'!$4:$4,1,0)</f>
        <v>HOMSCS</v>
      </c>
    </row>
    <row r="3288" spans="1:27" ht="12.75" customHeight="1">
      <c r="A3288" s="60">
        <f>IFERROR(VLOOKUP(J3288,'TB mapping'!A:D,4,0),0)</f>
        <v>0</v>
      </c>
      <c r="B3288" s="60">
        <f>IFERROR(VLOOKUP(J3288,'TB mapping'!A:C,3,0),0)</f>
        <v>6.4</v>
      </c>
      <c r="C3288" s="60" t="str">
        <f t="shared" si="175"/>
        <v>HOMSCS0</v>
      </c>
      <c r="D3288" s="60" t="str">
        <f t="shared" si="176"/>
        <v>HOMSCS6.4</v>
      </c>
      <c r="E3288" s="54" t="s">
        <v>790</v>
      </c>
      <c r="F3288" s="54" t="s">
        <v>23</v>
      </c>
      <c r="G3288" s="54" t="s">
        <v>719</v>
      </c>
      <c r="H3288" s="55">
        <v>550000</v>
      </c>
      <c r="I3288" s="54" t="s">
        <v>846</v>
      </c>
      <c r="J3288" s="392">
        <v>555163</v>
      </c>
      <c r="K3288" s="55">
        <v>0</v>
      </c>
      <c r="L3288" s="54" t="s">
        <v>860</v>
      </c>
      <c r="M3288" s="54" t="s">
        <v>793</v>
      </c>
      <c r="N3288" s="55">
        <v>-575.85</v>
      </c>
      <c r="O3288" s="55">
        <v>0</v>
      </c>
      <c r="P3288" s="55">
        <v>-786.21</v>
      </c>
      <c r="Q3288" s="55">
        <v>0</v>
      </c>
      <c r="R3288" s="55">
        <v>-1362.06</v>
      </c>
      <c r="S3288" s="55">
        <v>0</v>
      </c>
      <c r="T3288" s="55">
        <v>-575.85</v>
      </c>
      <c r="U3288" s="55">
        <v>0</v>
      </c>
      <c r="V3288" s="55">
        <v>-786.21</v>
      </c>
      <c r="W3288" s="55">
        <v>0</v>
      </c>
      <c r="X3288" s="55">
        <v>-1362.06</v>
      </c>
      <c r="Y3288" s="55">
        <v>0</v>
      </c>
      <c r="Z3288" s="61">
        <f t="shared" si="177"/>
        <v>-7.8621000000000005E-5</v>
      </c>
      <c r="AA3288" s="59" t="str">
        <f>HLOOKUP(F3288,'HY Financials'!$4:$4,1,0)</f>
        <v>HOMSCS</v>
      </c>
    </row>
    <row r="3289" spans="1:27" ht="12.75" customHeight="1">
      <c r="A3289" s="60">
        <f>IFERROR(VLOOKUP(J3289,'TB mapping'!A:D,4,0),0)</f>
        <v>0</v>
      </c>
      <c r="B3289" s="60">
        <f>IFERROR(VLOOKUP(J3289,'TB mapping'!A:C,3,0),0)</f>
        <v>6.4</v>
      </c>
      <c r="C3289" s="60" t="str">
        <f t="shared" si="175"/>
        <v>HOMSCS0</v>
      </c>
      <c r="D3289" s="60" t="str">
        <f t="shared" si="176"/>
        <v>HOMSCS6.4</v>
      </c>
      <c r="E3289" s="54" t="s">
        <v>790</v>
      </c>
      <c r="F3289" s="54" t="s">
        <v>23</v>
      </c>
      <c r="G3289" s="54" t="s">
        <v>719</v>
      </c>
      <c r="H3289" s="55">
        <v>550000</v>
      </c>
      <c r="I3289" s="54" t="s">
        <v>846</v>
      </c>
      <c r="J3289" s="392">
        <v>555204</v>
      </c>
      <c r="K3289" s="55">
        <v>0</v>
      </c>
      <c r="L3289" s="54" t="s">
        <v>950</v>
      </c>
      <c r="M3289" s="54" t="s">
        <v>793</v>
      </c>
      <c r="N3289" s="55">
        <v>-7523.78</v>
      </c>
      <c r="O3289" s="55">
        <v>0</v>
      </c>
      <c r="P3289" s="55">
        <v>-20188.05</v>
      </c>
      <c r="Q3289" s="55">
        <v>0</v>
      </c>
      <c r="R3289" s="55">
        <v>-27711.83</v>
      </c>
      <c r="S3289" s="55">
        <v>0</v>
      </c>
      <c r="T3289" s="55">
        <v>-7523.78</v>
      </c>
      <c r="U3289" s="55">
        <v>0</v>
      </c>
      <c r="V3289" s="55">
        <v>-20188.05</v>
      </c>
      <c r="W3289" s="55">
        <v>0</v>
      </c>
      <c r="X3289" s="55">
        <v>-27711.83</v>
      </c>
      <c r="Y3289" s="55">
        <v>0</v>
      </c>
      <c r="Z3289" s="61">
        <f t="shared" si="177"/>
        <v>-2.0188049999999998E-3</v>
      </c>
      <c r="AA3289" s="59" t="str">
        <f>HLOOKUP(F3289,'HY Financials'!$4:$4,1,0)</f>
        <v>HOMSCS</v>
      </c>
    </row>
    <row r="3290" spans="1:27" ht="12.75" customHeight="1">
      <c r="A3290" s="60">
        <f>IFERROR(VLOOKUP(J3290,'TB mapping'!A:D,4,0),0)</f>
        <v>0</v>
      </c>
      <c r="B3290" s="60">
        <f>IFERROR(VLOOKUP(J3290,'TB mapping'!A:C,3,0),0)</f>
        <v>6.4</v>
      </c>
      <c r="C3290" s="60" t="str">
        <f t="shared" si="175"/>
        <v>HOMSCS0</v>
      </c>
      <c r="D3290" s="60" t="str">
        <f t="shared" si="176"/>
        <v>HOMSCS6.4</v>
      </c>
      <c r="E3290" s="54" t="s">
        <v>790</v>
      </c>
      <c r="F3290" s="54" t="s">
        <v>23</v>
      </c>
      <c r="G3290" s="54" t="s">
        <v>719</v>
      </c>
      <c r="H3290" s="55">
        <v>550000</v>
      </c>
      <c r="I3290" s="54" t="s">
        <v>846</v>
      </c>
      <c r="J3290" s="392">
        <v>555597</v>
      </c>
      <c r="K3290" s="55">
        <v>0</v>
      </c>
      <c r="L3290" s="54" t="s">
        <v>861</v>
      </c>
      <c r="M3290" s="54" t="s">
        <v>793</v>
      </c>
      <c r="N3290" s="55">
        <v>-6462.83</v>
      </c>
      <c r="O3290" s="55">
        <v>0</v>
      </c>
      <c r="P3290" s="55">
        <v>-5660.06</v>
      </c>
      <c r="Q3290" s="55">
        <v>0</v>
      </c>
      <c r="R3290" s="55">
        <v>-12122.89</v>
      </c>
      <c r="S3290" s="55">
        <v>0</v>
      </c>
      <c r="T3290" s="55">
        <v>-6462.83</v>
      </c>
      <c r="U3290" s="55">
        <v>0</v>
      </c>
      <c r="V3290" s="55">
        <v>-5660.06</v>
      </c>
      <c r="W3290" s="55">
        <v>0</v>
      </c>
      <c r="X3290" s="55">
        <v>-12122.89</v>
      </c>
      <c r="Y3290" s="55">
        <v>0</v>
      </c>
      <c r="Z3290" s="61">
        <f t="shared" si="177"/>
        <v>-5.6600600000000008E-4</v>
      </c>
      <c r="AA3290" s="59" t="str">
        <f>HLOOKUP(F3290,'HY Financials'!$4:$4,1,0)</f>
        <v>HOMSCS</v>
      </c>
    </row>
    <row r="3291" spans="1:27" ht="12.75" customHeight="1">
      <c r="A3291" s="60">
        <f>IFERROR(VLOOKUP(J3291,'TB mapping'!A:D,4,0),0)</f>
        <v>0</v>
      </c>
      <c r="B3291" s="60">
        <f>IFERROR(VLOOKUP(J3291,'TB mapping'!A:C,3,0),0)</f>
        <v>6.4</v>
      </c>
      <c r="C3291" s="60" t="str">
        <f t="shared" si="175"/>
        <v>HOMSCS0</v>
      </c>
      <c r="D3291" s="60" t="str">
        <f t="shared" si="176"/>
        <v>HOMSCS6.4</v>
      </c>
      <c r="E3291" s="54" t="s">
        <v>790</v>
      </c>
      <c r="F3291" s="54" t="s">
        <v>23</v>
      </c>
      <c r="G3291" s="54" t="s">
        <v>719</v>
      </c>
      <c r="H3291" s="55">
        <v>550000</v>
      </c>
      <c r="I3291" s="54" t="s">
        <v>846</v>
      </c>
      <c r="J3291" s="392">
        <v>555598</v>
      </c>
      <c r="K3291" s="55">
        <v>0</v>
      </c>
      <c r="L3291" s="54" t="s">
        <v>862</v>
      </c>
      <c r="M3291" s="54" t="s">
        <v>793</v>
      </c>
      <c r="N3291" s="55">
        <v>-6462.83</v>
      </c>
      <c r="O3291" s="55">
        <v>0</v>
      </c>
      <c r="P3291" s="55">
        <v>-5660.06</v>
      </c>
      <c r="Q3291" s="55">
        <v>0</v>
      </c>
      <c r="R3291" s="55">
        <v>-12122.89</v>
      </c>
      <c r="S3291" s="55">
        <v>0</v>
      </c>
      <c r="T3291" s="55">
        <v>-6462.83</v>
      </c>
      <c r="U3291" s="55">
        <v>0</v>
      </c>
      <c r="V3291" s="55">
        <v>-5660.06</v>
      </c>
      <c r="W3291" s="55">
        <v>0</v>
      </c>
      <c r="X3291" s="55">
        <v>-12122.89</v>
      </c>
      <c r="Y3291" s="55">
        <v>0</v>
      </c>
      <c r="Z3291" s="61">
        <f t="shared" si="177"/>
        <v>-5.6600600000000008E-4</v>
      </c>
      <c r="AA3291" s="59" t="str">
        <f>HLOOKUP(F3291,'HY Financials'!$4:$4,1,0)</f>
        <v>HOMSCS</v>
      </c>
    </row>
    <row r="3292" spans="1:27" ht="12.75" customHeight="1">
      <c r="A3292" s="60">
        <f>IFERROR(VLOOKUP(J3292,'TB mapping'!A:D,4,0),0)</f>
        <v>0</v>
      </c>
      <c r="B3292" s="60">
        <f>IFERROR(VLOOKUP(J3292,'TB mapping'!A:C,3,0),0)</f>
        <v>6.4</v>
      </c>
      <c r="C3292" s="60" t="str">
        <f t="shared" si="175"/>
        <v>HOMSCS0</v>
      </c>
      <c r="D3292" s="60" t="str">
        <f t="shared" si="176"/>
        <v>HOMSCS6.4</v>
      </c>
      <c r="E3292" s="54" t="s">
        <v>790</v>
      </c>
      <c r="F3292" s="54" t="s">
        <v>23</v>
      </c>
      <c r="G3292" s="54" t="s">
        <v>719</v>
      </c>
      <c r="H3292" s="55">
        <v>550000</v>
      </c>
      <c r="I3292" s="54" t="s">
        <v>846</v>
      </c>
      <c r="J3292" s="392">
        <v>555599</v>
      </c>
      <c r="K3292" s="55">
        <v>0</v>
      </c>
      <c r="L3292" s="54" t="s">
        <v>1487</v>
      </c>
      <c r="M3292" s="54" t="s">
        <v>793</v>
      </c>
      <c r="N3292" s="55">
        <v>0</v>
      </c>
      <c r="O3292" s="55">
        <v>104.63</v>
      </c>
      <c r="P3292" s="55">
        <v>0</v>
      </c>
      <c r="Q3292" s="55">
        <v>105.54</v>
      </c>
      <c r="R3292" s="55">
        <v>0</v>
      </c>
      <c r="S3292" s="55">
        <v>210.17</v>
      </c>
      <c r="T3292" s="55">
        <v>0</v>
      </c>
      <c r="U3292" s="55">
        <v>104.63</v>
      </c>
      <c r="V3292" s="55">
        <v>0</v>
      </c>
      <c r="W3292" s="55">
        <v>105.54</v>
      </c>
      <c r="X3292" s="55">
        <v>0</v>
      </c>
      <c r="Y3292" s="55">
        <v>210.17</v>
      </c>
      <c r="Z3292" s="61">
        <f t="shared" si="177"/>
        <v>1.0554000000000001E-5</v>
      </c>
      <c r="AA3292" s="59" t="str">
        <f>HLOOKUP(F3292,'HY Financials'!$4:$4,1,0)</f>
        <v>HOMSCS</v>
      </c>
    </row>
    <row r="3293" spans="1:27" ht="12.75" customHeight="1">
      <c r="A3293" s="60">
        <f>IFERROR(VLOOKUP(J3293,'TB mapping'!A:D,4,0),0)</f>
        <v>0</v>
      </c>
      <c r="B3293" s="60">
        <f>IFERROR(VLOOKUP(J3293,'TB mapping'!A:C,3,0),0)</f>
        <v>6.4</v>
      </c>
      <c r="C3293" s="60" t="str">
        <f t="shared" si="175"/>
        <v>HOMSCS0</v>
      </c>
      <c r="D3293" s="60" t="str">
        <f t="shared" si="176"/>
        <v>HOMSCS6.4</v>
      </c>
      <c r="E3293" s="54" t="s">
        <v>790</v>
      </c>
      <c r="F3293" s="54" t="s">
        <v>23</v>
      </c>
      <c r="G3293" s="54" t="s">
        <v>719</v>
      </c>
      <c r="H3293" s="55">
        <v>550000</v>
      </c>
      <c r="I3293" s="54" t="s">
        <v>846</v>
      </c>
      <c r="J3293" s="392">
        <v>555600</v>
      </c>
      <c r="K3293" s="55">
        <v>0</v>
      </c>
      <c r="L3293" s="54" t="s">
        <v>1488</v>
      </c>
      <c r="M3293" s="54" t="s">
        <v>793</v>
      </c>
      <c r="N3293" s="55">
        <v>0</v>
      </c>
      <c r="O3293" s="55">
        <v>104.63</v>
      </c>
      <c r="P3293" s="55">
        <v>0</v>
      </c>
      <c r="Q3293" s="55">
        <v>105.54</v>
      </c>
      <c r="R3293" s="55">
        <v>0</v>
      </c>
      <c r="S3293" s="55">
        <v>210.17</v>
      </c>
      <c r="T3293" s="55">
        <v>0</v>
      </c>
      <c r="U3293" s="55">
        <v>104.63</v>
      </c>
      <c r="V3293" s="55">
        <v>0</v>
      </c>
      <c r="W3293" s="55">
        <v>105.54</v>
      </c>
      <c r="X3293" s="55">
        <v>0</v>
      </c>
      <c r="Y3293" s="55">
        <v>210.17</v>
      </c>
      <c r="Z3293" s="61">
        <f t="shared" si="177"/>
        <v>1.0554000000000001E-5</v>
      </c>
      <c r="AA3293" s="59" t="str">
        <f>HLOOKUP(F3293,'HY Financials'!$4:$4,1,0)</f>
        <v>HOMSCS</v>
      </c>
    </row>
    <row r="3294" spans="1:27" ht="12.75" customHeight="1">
      <c r="A3294" s="60">
        <f>IFERROR(VLOOKUP(J3294,'TB mapping'!A:D,4,0),0)</f>
        <v>0</v>
      </c>
      <c r="B3294" s="60">
        <f>IFERROR(VLOOKUP(J3294,'TB mapping'!A:C,3,0),0)</f>
        <v>6.4</v>
      </c>
      <c r="C3294" s="60" t="str">
        <f t="shared" si="175"/>
        <v>HOMSCS0</v>
      </c>
      <c r="D3294" s="60" t="str">
        <f t="shared" si="176"/>
        <v>HOMSCS6.4</v>
      </c>
      <c r="E3294" s="54" t="s">
        <v>790</v>
      </c>
      <c r="F3294" s="54" t="s">
        <v>23</v>
      </c>
      <c r="G3294" s="54" t="s">
        <v>719</v>
      </c>
      <c r="H3294" s="55">
        <v>550000</v>
      </c>
      <c r="I3294" s="54" t="s">
        <v>846</v>
      </c>
      <c r="J3294" s="392">
        <v>555603</v>
      </c>
      <c r="K3294" s="55">
        <v>0</v>
      </c>
      <c r="L3294" s="54" t="s">
        <v>1489</v>
      </c>
      <c r="M3294" s="54" t="s">
        <v>793</v>
      </c>
      <c r="N3294" s="55">
        <v>-36020.29</v>
      </c>
      <c r="O3294" s="55">
        <v>0</v>
      </c>
      <c r="P3294" s="55">
        <v>-35751.129999999997</v>
      </c>
      <c r="Q3294" s="55">
        <v>0</v>
      </c>
      <c r="R3294" s="55">
        <v>-71771.42</v>
      </c>
      <c r="S3294" s="55">
        <v>0</v>
      </c>
      <c r="T3294" s="55">
        <v>-36020.29</v>
      </c>
      <c r="U3294" s="55">
        <v>0</v>
      </c>
      <c r="V3294" s="55">
        <v>-35751.129999999997</v>
      </c>
      <c r="W3294" s="55">
        <v>0</v>
      </c>
      <c r="X3294" s="55">
        <v>-71771.42</v>
      </c>
      <c r="Y3294" s="55">
        <v>0</v>
      </c>
      <c r="Z3294" s="61">
        <f t="shared" si="177"/>
        <v>-3.5751129999999996E-3</v>
      </c>
      <c r="AA3294" s="59" t="str">
        <f>HLOOKUP(F3294,'HY Financials'!$4:$4,1,0)</f>
        <v>HOMSCS</v>
      </c>
    </row>
    <row r="3295" spans="1:27" ht="12.75" customHeight="1">
      <c r="A3295" s="60">
        <f>IFERROR(VLOOKUP(J3295,'TB mapping'!A:D,4,0),0)</f>
        <v>0</v>
      </c>
      <c r="B3295" s="60">
        <f>IFERROR(VLOOKUP(J3295,'TB mapping'!A:C,3,0),0)</f>
        <v>6.4</v>
      </c>
      <c r="C3295" s="60" t="str">
        <f t="shared" si="175"/>
        <v>HOMSCS0</v>
      </c>
      <c r="D3295" s="60" t="str">
        <f t="shared" si="176"/>
        <v>HOMSCS6.4</v>
      </c>
      <c r="E3295" s="54" t="s">
        <v>790</v>
      </c>
      <c r="F3295" s="54" t="s">
        <v>23</v>
      </c>
      <c r="G3295" s="54" t="s">
        <v>719</v>
      </c>
      <c r="H3295" s="55">
        <v>550000</v>
      </c>
      <c r="I3295" s="54" t="s">
        <v>846</v>
      </c>
      <c r="J3295" s="392">
        <v>555604</v>
      </c>
      <c r="K3295" s="55">
        <v>0</v>
      </c>
      <c r="L3295" s="54" t="s">
        <v>1490</v>
      </c>
      <c r="M3295" s="54" t="s">
        <v>793</v>
      </c>
      <c r="N3295" s="55">
        <v>-36020.29</v>
      </c>
      <c r="O3295" s="55">
        <v>0</v>
      </c>
      <c r="P3295" s="55">
        <v>-35751.129999999997</v>
      </c>
      <c r="Q3295" s="55">
        <v>0</v>
      </c>
      <c r="R3295" s="55">
        <v>-71771.42</v>
      </c>
      <c r="S3295" s="55">
        <v>0</v>
      </c>
      <c r="T3295" s="55">
        <v>-36020.29</v>
      </c>
      <c r="U3295" s="55">
        <v>0</v>
      </c>
      <c r="V3295" s="55">
        <v>-35751.129999999997</v>
      </c>
      <c r="W3295" s="55">
        <v>0</v>
      </c>
      <c r="X3295" s="55">
        <v>-71771.42</v>
      </c>
      <c r="Y3295" s="55">
        <v>0</v>
      </c>
      <c r="Z3295" s="61">
        <f t="shared" si="177"/>
        <v>-3.5751129999999996E-3</v>
      </c>
      <c r="AA3295" s="59" t="str">
        <f>HLOOKUP(F3295,'HY Financials'!$4:$4,1,0)</f>
        <v>HOMSCS</v>
      </c>
    </row>
    <row r="3296" spans="1:27" ht="12.75" customHeight="1">
      <c r="A3296" s="60">
        <f>IFERROR(VLOOKUP(J3296,'TB mapping'!A:D,4,0),0)</f>
        <v>0</v>
      </c>
      <c r="B3296" s="60">
        <f>IFERROR(VLOOKUP(J3296,'TB mapping'!A:C,3,0),0)</f>
        <v>6.4</v>
      </c>
      <c r="C3296" s="60" t="str">
        <f t="shared" si="175"/>
        <v>HOMSCS0</v>
      </c>
      <c r="D3296" s="60" t="str">
        <f t="shared" si="176"/>
        <v>HOMSCS6.4</v>
      </c>
      <c r="E3296" s="54" t="s">
        <v>790</v>
      </c>
      <c r="F3296" s="54" t="s">
        <v>23</v>
      </c>
      <c r="G3296" s="54" t="s">
        <v>719</v>
      </c>
      <c r="H3296" s="55">
        <v>550000</v>
      </c>
      <c r="I3296" s="54" t="s">
        <v>846</v>
      </c>
      <c r="J3296" s="392">
        <v>556653</v>
      </c>
      <c r="K3296" s="55">
        <v>0</v>
      </c>
      <c r="L3296" s="54" t="s">
        <v>2073</v>
      </c>
      <c r="M3296" s="54" t="s">
        <v>793</v>
      </c>
      <c r="N3296" s="55">
        <v>-4109.0600000000004</v>
      </c>
      <c r="O3296" s="55">
        <v>0</v>
      </c>
      <c r="P3296" s="55">
        <v>-4114.63</v>
      </c>
      <c r="Q3296" s="55">
        <v>0</v>
      </c>
      <c r="R3296" s="55">
        <v>-8223.69</v>
      </c>
      <c r="S3296" s="55">
        <v>0</v>
      </c>
      <c r="T3296" s="55">
        <v>-4109.0600000000004</v>
      </c>
      <c r="U3296" s="55">
        <v>0</v>
      </c>
      <c r="V3296" s="55">
        <v>-4114.63</v>
      </c>
      <c r="W3296" s="55">
        <v>0</v>
      </c>
      <c r="X3296" s="55">
        <v>-8223.69</v>
      </c>
      <c r="Y3296" s="55">
        <v>0</v>
      </c>
      <c r="Z3296" s="61">
        <f t="shared" si="177"/>
        <v>-4.1146299999999999E-4</v>
      </c>
      <c r="AA3296" s="59" t="str">
        <f>HLOOKUP(F3296,'HY Financials'!$4:$4,1,0)</f>
        <v>HOMSCS</v>
      </c>
    </row>
    <row r="3297" spans="1:27" ht="12.75" customHeight="1">
      <c r="A3297" s="60">
        <f>IFERROR(VLOOKUP(J3297,'TB mapping'!A:D,4,0),0)</f>
        <v>6.2</v>
      </c>
      <c r="B3297" s="60">
        <f>IFERROR(VLOOKUP(J3297,'TB mapping'!A:C,3,0),0)</f>
        <v>6.4</v>
      </c>
      <c r="C3297" s="60" t="str">
        <f t="shared" si="175"/>
        <v>HOMSCS6.2</v>
      </c>
      <c r="D3297" s="60" t="str">
        <f t="shared" si="176"/>
        <v>HOMSCS6.4</v>
      </c>
      <c r="E3297" s="54" t="s">
        <v>790</v>
      </c>
      <c r="F3297" s="54" t="s">
        <v>23</v>
      </c>
      <c r="G3297" s="54" t="s">
        <v>719</v>
      </c>
      <c r="H3297" s="55">
        <v>555100</v>
      </c>
      <c r="I3297" s="54" t="s">
        <v>863</v>
      </c>
      <c r="J3297" s="392">
        <v>555100</v>
      </c>
      <c r="K3297" s="55">
        <v>0</v>
      </c>
      <c r="L3297" s="54" t="s">
        <v>864</v>
      </c>
      <c r="M3297" s="54" t="s">
        <v>793</v>
      </c>
      <c r="N3297" s="55">
        <v>-71807.58</v>
      </c>
      <c r="O3297" s="55">
        <v>0</v>
      </c>
      <c r="P3297" s="55">
        <v>-62887.78</v>
      </c>
      <c r="Q3297" s="55">
        <v>0</v>
      </c>
      <c r="R3297" s="55">
        <v>-134695.36000000002</v>
      </c>
      <c r="S3297" s="55">
        <v>0</v>
      </c>
      <c r="T3297" s="55">
        <v>-71807.58</v>
      </c>
      <c r="U3297" s="55">
        <v>0</v>
      </c>
      <c r="V3297" s="55">
        <v>-62887.78</v>
      </c>
      <c r="W3297" s="55">
        <v>0</v>
      </c>
      <c r="X3297" s="55">
        <v>-134695.36000000002</v>
      </c>
      <c r="Y3297" s="55">
        <v>0</v>
      </c>
      <c r="Z3297" s="61">
        <f t="shared" si="177"/>
        <v>-6.2887780000000001E-3</v>
      </c>
      <c r="AA3297" s="59" t="str">
        <f>HLOOKUP(F3297,'HY Financials'!$4:$4,1,0)</f>
        <v>HOMSCS</v>
      </c>
    </row>
    <row r="3298" spans="1:27" ht="12.75" customHeight="1">
      <c r="A3298" s="60">
        <f>IFERROR(VLOOKUP(J3298,'TB mapping'!A:D,4,0),0)</f>
        <v>6.2</v>
      </c>
      <c r="B3298" s="60">
        <f>IFERROR(VLOOKUP(J3298,'TB mapping'!A:C,3,0),0)</f>
        <v>6.4</v>
      </c>
      <c r="C3298" s="60" t="str">
        <f t="shared" si="175"/>
        <v>HOMSCS6.2</v>
      </c>
      <c r="D3298" s="60" t="str">
        <f t="shared" si="176"/>
        <v>HOMSCS6.4</v>
      </c>
      <c r="E3298" s="54" t="s">
        <v>790</v>
      </c>
      <c r="F3298" s="54" t="s">
        <v>23</v>
      </c>
      <c r="G3298" s="54" t="s">
        <v>719</v>
      </c>
      <c r="H3298" s="55">
        <v>555100</v>
      </c>
      <c r="I3298" s="54" t="s">
        <v>863</v>
      </c>
      <c r="J3298" s="392">
        <v>555329</v>
      </c>
      <c r="K3298" s="55">
        <v>0</v>
      </c>
      <c r="L3298" s="54" t="s">
        <v>1491</v>
      </c>
      <c r="M3298" s="54" t="s">
        <v>793</v>
      </c>
      <c r="N3298" s="55">
        <v>0</v>
      </c>
      <c r="O3298" s="55">
        <v>1161.31</v>
      </c>
      <c r="P3298" s="55">
        <v>0</v>
      </c>
      <c r="Q3298" s="55">
        <v>1170.9000000000001</v>
      </c>
      <c r="R3298" s="55">
        <v>0</v>
      </c>
      <c r="S3298" s="55">
        <v>2332.21</v>
      </c>
      <c r="T3298" s="55">
        <v>0</v>
      </c>
      <c r="U3298" s="55">
        <v>1161.31</v>
      </c>
      <c r="V3298" s="55">
        <v>0</v>
      </c>
      <c r="W3298" s="55">
        <v>1170.9000000000001</v>
      </c>
      <c r="X3298" s="55">
        <v>0</v>
      </c>
      <c r="Y3298" s="55">
        <v>2332.21</v>
      </c>
      <c r="Z3298" s="61">
        <f t="shared" si="177"/>
        <v>1.1709000000000001E-4</v>
      </c>
      <c r="AA3298" s="59" t="str">
        <f>HLOOKUP(F3298,'HY Financials'!$4:$4,1,0)</f>
        <v>HOMSCS</v>
      </c>
    </row>
    <row r="3299" spans="1:27" ht="12.75" customHeight="1">
      <c r="A3299" s="60">
        <f>IFERROR(VLOOKUP(J3299,'TB mapping'!A:D,4,0),0)</f>
        <v>6.2</v>
      </c>
      <c r="B3299" s="60">
        <f>IFERROR(VLOOKUP(J3299,'TB mapping'!A:C,3,0),0)</f>
        <v>6.4</v>
      </c>
      <c r="C3299" s="60" t="str">
        <f t="shared" si="175"/>
        <v>HOMSCS6.2</v>
      </c>
      <c r="D3299" s="60" t="str">
        <f t="shared" si="176"/>
        <v>HOMSCS6.4</v>
      </c>
      <c r="E3299" s="54" t="s">
        <v>790</v>
      </c>
      <c r="F3299" s="54" t="s">
        <v>23</v>
      </c>
      <c r="G3299" s="54" t="s">
        <v>719</v>
      </c>
      <c r="H3299" s="55">
        <v>555100</v>
      </c>
      <c r="I3299" s="54" t="s">
        <v>863</v>
      </c>
      <c r="J3299" s="392">
        <v>555526</v>
      </c>
      <c r="K3299" s="55">
        <v>0</v>
      </c>
      <c r="L3299" s="54" t="s">
        <v>1492</v>
      </c>
      <c r="M3299" s="54" t="s">
        <v>793</v>
      </c>
      <c r="N3299" s="55">
        <v>-400216.46</v>
      </c>
      <c r="O3299" s="55">
        <v>0</v>
      </c>
      <c r="P3299" s="55">
        <v>-397224.83</v>
      </c>
      <c r="Q3299" s="55">
        <v>0</v>
      </c>
      <c r="R3299" s="55">
        <v>-797441.29</v>
      </c>
      <c r="S3299" s="55">
        <v>0</v>
      </c>
      <c r="T3299" s="55">
        <v>-400216.46</v>
      </c>
      <c r="U3299" s="55">
        <v>0</v>
      </c>
      <c r="V3299" s="55">
        <v>-397224.83</v>
      </c>
      <c r="W3299" s="55">
        <v>0</v>
      </c>
      <c r="X3299" s="55">
        <v>-797441.29</v>
      </c>
      <c r="Y3299" s="55">
        <v>0</v>
      </c>
      <c r="Z3299" s="61">
        <f t="shared" si="177"/>
        <v>-3.9722483000000003E-2</v>
      </c>
      <c r="AA3299" s="59" t="str">
        <f>HLOOKUP(F3299,'HY Financials'!$4:$4,1,0)</f>
        <v>HOMSCS</v>
      </c>
    </row>
    <row r="3300" spans="1:27" ht="12.75" customHeight="1">
      <c r="A3300" s="60">
        <f>IFERROR(VLOOKUP(J3300,'TB mapping'!A:D,4,0),0)</f>
        <v>0</v>
      </c>
      <c r="B3300" s="60">
        <f>IFERROR(VLOOKUP(J3300,'TB mapping'!A:C,3,0),0)</f>
        <v>0</v>
      </c>
      <c r="C3300" s="60" t="str">
        <f t="shared" si="175"/>
        <v>HOMSGS0</v>
      </c>
      <c r="D3300" s="60" t="str">
        <f t="shared" si="176"/>
        <v>HOMSGS0</v>
      </c>
      <c r="E3300" s="54" t="s">
        <v>790</v>
      </c>
      <c r="F3300" s="54" t="s">
        <v>24</v>
      </c>
      <c r="G3300" s="54" t="s">
        <v>734</v>
      </c>
      <c r="H3300" s="55">
        <v>102000</v>
      </c>
      <c r="I3300" s="54" t="s">
        <v>791</v>
      </c>
      <c r="J3300" s="55">
        <v>102230</v>
      </c>
      <c r="K3300" s="55">
        <v>0</v>
      </c>
      <c r="L3300" s="54" t="s">
        <v>1803</v>
      </c>
      <c r="M3300" s="54" t="s">
        <v>793</v>
      </c>
      <c r="N3300" s="55">
        <v>-1935111.22</v>
      </c>
      <c r="O3300" s="55">
        <v>0</v>
      </c>
      <c r="P3300" s="55">
        <v>0</v>
      </c>
      <c r="Q3300" s="55">
        <v>1935111.22</v>
      </c>
      <c r="R3300" s="55">
        <v>0</v>
      </c>
      <c r="S3300" s="55">
        <v>0</v>
      </c>
      <c r="T3300" s="55">
        <v>-1935111.22</v>
      </c>
      <c r="U3300" s="55">
        <v>0</v>
      </c>
      <c r="V3300" s="55">
        <v>0</v>
      </c>
      <c r="W3300" s="55">
        <v>1935111.22</v>
      </c>
      <c r="X3300" s="55">
        <v>0</v>
      </c>
      <c r="Y3300" s="55">
        <v>0</v>
      </c>
      <c r="Z3300" s="61">
        <f t="shared" si="177"/>
        <v>0.19351112200000001</v>
      </c>
      <c r="AA3300" s="59" t="str">
        <f>HLOOKUP(F3300,'HY Financials'!$4:$4,1,0)</f>
        <v>HOMSGS</v>
      </c>
    </row>
    <row r="3301" spans="1:27" ht="12.75" customHeight="1">
      <c r="A3301" s="60" t="str">
        <f>IFERROR(VLOOKUP(J3301,'TB mapping'!A:D,4,0),0)</f>
        <v>Ignore</v>
      </c>
      <c r="B3301" s="60" t="str">
        <f>IFERROR(VLOOKUP(J3301,'TB mapping'!A:C,3,0),0)</f>
        <v>Ignore</v>
      </c>
      <c r="C3301" s="60" t="str">
        <f t="shared" si="175"/>
        <v>HOMSGSIgnore</v>
      </c>
      <c r="D3301" s="60" t="str">
        <f t="shared" si="176"/>
        <v>HOMSGSIgnore</v>
      </c>
      <c r="E3301" s="54" t="s">
        <v>790</v>
      </c>
      <c r="F3301" s="54" t="s">
        <v>24</v>
      </c>
      <c r="G3301" s="54" t="s">
        <v>734</v>
      </c>
      <c r="H3301" s="55">
        <v>105000</v>
      </c>
      <c r="I3301" s="54" t="s">
        <v>1165</v>
      </c>
      <c r="J3301" s="55">
        <v>105100</v>
      </c>
      <c r="K3301" s="55">
        <v>0</v>
      </c>
      <c r="L3301" s="54" t="s">
        <v>1181</v>
      </c>
      <c r="M3301" s="54" t="s">
        <v>793</v>
      </c>
      <c r="N3301" s="55">
        <v>-216355290.66999999</v>
      </c>
      <c r="O3301" s="55">
        <v>0</v>
      </c>
      <c r="P3301" s="55">
        <v>0</v>
      </c>
      <c r="Q3301" s="55">
        <v>4621307.6100000003</v>
      </c>
      <c r="R3301" s="55">
        <v>-211733983.06</v>
      </c>
      <c r="S3301" s="55">
        <v>0</v>
      </c>
      <c r="T3301" s="55">
        <v>-216355290.66999999</v>
      </c>
      <c r="U3301" s="55">
        <v>0</v>
      </c>
      <c r="V3301" s="55">
        <v>0</v>
      </c>
      <c r="W3301" s="55">
        <v>4621307.6100000003</v>
      </c>
      <c r="X3301" s="55">
        <v>-211733983.06</v>
      </c>
      <c r="Y3301" s="55">
        <v>0</v>
      </c>
      <c r="Z3301" s="61">
        <f t="shared" si="177"/>
        <v>0.46213076100000006</v>
      </c>
      <c r="AA3301" s="59" t="str">
        <f>HLOOKUP(F3301,'HY Financials'!$4:$4,1,0)</f>
        <v>HOMSGS</v>
      </c>
    </row>
    <row r="3302" spans="1:27" ht="12.75" customHeight="1">
      <c r="A3302" s="60" t="str">
        <f>IFERROR(VLOOKUP(J3302,'TB mapping'!A:D,4,0),0)</f>
        <v>Ignore</v>
      </c>
      <c r="B3302" s="60" t="str">
        <f>IFERROR(VLOOKUP(J3302,'TB mapping'!A:C,3,0),0)</f>
        <v>Ignore</v>
      </c>
      <c r="C3302" s="60" t="str">
        <f t="shared" si="175"/>
        <v>HOMSGSIgnore</v>
      </c>
      <c r="D3302" s="60" t="str">
        <f t="shared" si="176"/>
        <v>HOMSGSIgnore</v>
      </c>
      <c r="E3302" s="54" t="s">
        <v>790</v>
      </c>
      <c r="F3302" s="54" t="s">
        <v>24</v>
      </c>
      <c r="G3302" s="54" t="s">
        <v>734</v>
      </c>
      <c r="H3302" s="55">
        <v>110000</v>
      </c>
      <c r="I3302" s="54" t="s">
        <v>795</v>
      </c>
      <c r="J3302" s="55">
        <v>103122</v>
      </c>
      <c r="K3302" s="55">
        <v>0</v>
      </c>
      <c r="L3302" s="54" t="s">
        <v>1343</v>
      </c>
      <c r="M3302" s="54" t="s">
        <v>793</v>
      </c>
      <c r="N3302" s="55">
        <v>-150000</v>
      </c>
      <c r="O3302" s="55">
        <v>0</v>
      </c>
      <c r="P3302" s="55">
        <v>0</v>
      </c>
      <c r="Q3302" s="55">
        <v>150000</v>
      </c>
      <c r="R3302" s="55">
        <v>0</v>
      </c>
      <c r="S3302" s="55">
        <v>0</v>
      </c>
      <c r="T3302" s="55">
        <v>-150000</v>
      </c>
      <c r="U3302" s="55">
        <v>0</v>
      </c>
      <c r="V3302" s="55">
        <v>0</v>
      </c>
      <c r="W3302" s="55">
        <v>150000</v>
      </c>
      <c r="X3302" s="55">
        <v>0</v>
      </c>
      <c r="Y3302" s="55">
        <v>0</v>
      </c>
      <c r="Z3302" s="61">
        <f t="shared" si="177"/>
        <v>1.4999999999999999E-2</v>
      </c>
      <c r="AA3302" s="59" t="str">
        <f>HLOOKUP(F3302,'HY Financials'!$4:$4,1,0)</f>
        <v>HOMSGS</v>
      </c>
    </row>
    <row r="3303" spans="1:27" ht="12.75" customHeight="1">
      <c r="A3303" s="60">
        <f>IFERROR(VLOOKUP(J3303,'TB mapping'!A:D,4,0),0)</f>
        <v>0</v>
      </c>
      <c r="B3303" s="60">
        <f>IFERROR(VLOOKUP(J3303,'TB mapping'!A:C,3,0),0)</f>
        <v>0</v>
      </c>
      <c r="C3303" s="60" t="str">
        <f t="shared" si="175"/>
        <v>HOMSGS0</v>
      </c>
      <c r="D3303" s="60" t="str">
        <f t="shared" si="176"/>
        <v>HOMSGS0</v>
      </c>
      <c r="E3303" s="54" t="s">
        <v>790</v>
      </c>
      <c r="F3303" s="54" t="s">
        <v>24</v>
      </c>
      <c r="G3303" s="54" t="s">
        <v>734</v>
      </c>
      <c r="H3303" s="55">
        <v>110000</v>
      </c>
      <c r="I3303" s="54" t="s">
        <v>795</v>
      </c>
      <c r="J3303" s="55">
        <v>110114</v>
      </c>
      <c r="K3303" s="55">
        <v>0</v>
      </c>
      <c r="L3303" s="54" t="s">
        <v>2304</v>
      </c>
      <c r="M3303" s="54" t="s">
        <v>793</v>
      </c>
      <c r="N3303" s="55">
        <v>0</v>
      </c>
      <c r="O3303" s="55">
        <v>0</v>
      </c>
      <c r="P3303" s="55">
        <v>-100000</v>
      </c>
      <c r="Q3303" s="55">
        <v>0</v>
      </c>
      <c r="R3303" s="55">
        <v>-100000</v>
      </c>
      <c r="S3303" s="55">
        <v>0</v>
      </c>
      <c r="T3303" s="55">
        <v>0</v>
      </c>
      <c r="U3303" s="55">
        <v>0</v>
      </c>
      <c r="V3303" s="55">
        <v>-100000</v>
      </c>
      <c r="W3303" s="55">
        <v>0</v>
      </c>
      <c r="X3303" s="55">
        <v>-100000</v>
      </c>
      <c r="Y3303" s="55">
        <v>0</v>
      </c>
      <c r="Z3303" s="61">
        <f t="shared" si="177"/>
        <v>-0.01</v>
      </c>
      <c r="AA3303" s="59" t="str">
        <f>HLOOKUP(F3303,'HY Financials'!$4:$4,1,0)</f>
        <v>HOMSGS</v>
      </c>
    </row>
    <row r="3304" spans="1:27" ht="12.75" customHeight="1">
      <c r="A3304" s="60" t="str">
        <f>IFERROR(VLOOKUP(J3304,'TB mapping'!A:D,4,0),0)</f>
        <v>Ignore</v>
      </c>
      <c r="B3304" s="60" t="str">
        <f>IFERROR(VLOOKUP(J3304,'TB mapping'!A:C,3,0),0)</f>
        <v>Ignore</v>
      </c>
      <c r="C3304" s="60" t="str">
        <f t="shared" si="175"/>
        <v>HOMSGSIgnore</v>
      </c>
      <c r="D3304" s="60" t="str">
        <f t="shared" si="176"/>
        <v>HOMSGSIgnore</v>
      </c>
      <c r="E3304" s="54" t="s">
        <v>790</v>
      </c>
      <c r="F3304" s="54" t="s">
        <v>24</v>
      </c>
      <c r="G3304" s="54" t="s">
        <v>734</v>
      </c>
      <c r="H3304" s="55">
        <v>110000</v>
      </c>
      <c r="I3304" s="54" t="s">
        <v>795</v>
      </c>
      <c r="J3304" s="55">
        <v>110119</v>
      </c>
      <c r="K3304" s="55">
        <v>0</v>
      </c>
      <c r="L3304" s="54" t="s">
        <v>796</v>
      </c>
      <c r="M3304" s="54" t="s">
        <v>793</v>
      </c>
      <c r="N3304" s="55">
        <v>-13646</v>
      </c>
      <c r="O3304" s="55">
        <v>0</v>
      </c>
      <c r="P3304" s="55">
        <v>0</v>
      </c>
      <c r="Q3304" s="55">
        <v>13646</v>
      </c>
      <c r="R3304" s="55">
        <v>0</v>
      </c>
      <c r="S3304" s="55">
        <v>0</v>
      </c>
      <c r="T3304" s="55">
        <v>-13646</v>
      </c>
      <c r="U3304" s="55">
        <v>0</v>
      </c>
      <c r="V3304" s="55">
        <v>0</v>
      </c>
      <c r="W3304" s="55">
        <v>13646</v>
      </c>
      <c r="X3304" s="55">
        <v>0</v>
      </c>
      <c r="Y3304" s="55">
        <v>0</v>
      </c>
      <c r="Z3304" s="61">
        <f t="shared" si="177"/>
        <v>1.3646000000000001E-3</v>
      </c>
      <c r="AA3304" s="59" t="str">
        <f>HLOOKUP(F3304,'HY Financials'!$4:$4,1,0)</f>
        <v>HOMSGS</v>
      </c>
    </row>
    <row r="3305" spans="1:27" ht="12.75" customHeight="1">
      <c r="A3305" s="60" t="str">
        <f>IFERROR(VLOOKUP(J3305,'TB mapping'!A:D,4,0),0)</f>
        <v>Ignore</v>
      </c>
      <c r="B3305" s="60" t="str">
        <f>IFERROR(VLOOKUP(J3305,'TB mapping'!A:C,3,0),0)</f>
        <v>Ignore</v>
      </c>
      <c r="C3305" s="60" t="str">
        <f t="shared" si="175"/>
        <v>HOMSGSIgnore</v>
      </c>
      <c r="D3305" s="60" t="str">
        <f t="shared" si="176"/>
        <v>HOMSGSIgnore</v>
      </c>
      <c r="E3305" s="54" t="s">
        <v>790</v>
      </c>
      <c r="F3305" s="54" t="s">
        <v>24</v>
      </c>
      <c r="G3305" s="54" t="s">
        <v>734</v>
      </c>
      <c r="H3305" s="55">
        <v>110000</v>
      </c>
      <c r="I3305" s="54" t="s">
        <v>795</v>
      </c>
      <c r="J3305" s="55">
        <v>110247</v>
      </c>
      <c r="K3305" s="55">
        <v>0</v>
      </c>
      <c r="L3305" s="54" t="s">
        <v>1344</v>
      </c>
      <c r="M3305" s="54" t="s">
        <v>793</v>
      </c>
      <c r="N3305" s="55">
        <v>-1971725.99</v>
      </c>
      <c r="O3305" s="55">
        <v>0</v>
      </c>
      <c r="P3305" s="55">
        <v>-5567981.7599999998</v>
      </c>
      <c r="Q3305" s="55">
        <v>0</v>
      </c>
      <c r="R3305" s="55">
        <v>-7539707.75</v>
      </c>
      <c r="S3305" s="55">
        <v>0</v>
      </c>
      <c r="T3305" s="55">
        <v>-1971725.99</v>
      </c>
      <c r="U3305" s="55">
        <v>0</v>
      </c>
      <c r="V3305" s="55">
        <v>-5567981.7599999998</v>
      </c>
      <c r="W3305" s="55">
        <v>0</v>
      </c>
      <c r="X3305" s="55">
        <v>-7539707.75</v>
      </c>
      <c r="Y3305" s="55">
        <v>0</v>
      </c>
      <c r="Z3305" s="61">
        <f t="shared" si="177"/>
        <v>-0.55679817599999992</v>
      </c>
      <c r="AA3305" s="59" t="str">
        <f>HLOOKUP(F3305,'HY Financials'!$4:$4,1,0)</f>
        <v>HOMSGS</v>
      </c>
    </row>
    <row r="3306" spans="1:27" ht="12.75" customHeight="1">
      <c r="A3306" s="60" t="str">
        <f>IFERROR(VLOOKUP(J3306,'TB mapping'!A:D,4,0),0)</f>
        <v>Ignore</v>
      </c>
      <c r="B3306" s="60" t="str">
        <f>IFERROR(VLOOKUP(J3306,'TB mapping'!A:C,3,0),0)</f>
        <v>Ignore</v>
      </c>
      <c r="C3306" s="60" t="str">
        <f t="shared" si="175"/>
        <v>HOMSGSIgnore</v>
      </c>
      <c r="D3306" s="60" t="str">
        <f t="shared" si="176"/>
        <v>HOMSGSIgnore</v>
      </c>
      <c r="E3306" s="54" t="s">
        <v>790</v>
      </c>
      <c r="F3306" s="54" t="s">
        <v>24</v>
      </c>
      <c r="G3306" s="54" t="s">
        <v>734</v>
      </c>
      <c r="H3306" s="55">
        <v>132000</v>
      </c>
      <c r="I3306" s="54" t="s">
        <v>797</v>
      </c>
      <c r="J3306" s="55">
        <v>132121</v>
      </c>
      <c r="K3306" s="55">
        <v>0</v>
      </c>
      <c r="L3306" s="54" t="s">
        <v>990</v>
      </c>
      <c r="M3306" s="54" t="s">
        <v>793</v>
      </c>
      <c r="N3306" s="55">
        <v>-3000</v>
      </c>
      <c r="O3306" s="55">
        <v>0</v>
      </c>
      <c r="P3306" s="55">
        <v>0</v>
      </c>
      <c r="Q3306" s="55">
        <v>6000</v>
      </c>
      <c r="R3306" s="55">
        <v>0</v>
      </c>
      <c r="S3306" s="55">
        <v>3000</v>
      </c>
      <c r="T3306" s="55">
        <v>-3000</v>
      </c>
      <c r="U3306" s="55">
        <v>0</v>
      </c>
      <c r="V3306" s="55">
        <v>0</v>
      </c>
      <c r="W3306" s="55">
        <v>6000</v>
      </c>
      <c r="X3306" s="55">
        <v>0</v>
      </c>
      <c r="Y3306" s="55">
        <v>3000</v>
      </c>
      <c r="Z3306" s="61">
        <f t="shared" si="177"/>
        <v>5.9999999999999995E-4</v>
      </c>
      <c r="AA3306" s="59" t="str">
        <f>HLOOKUP(F3306,'HY Financials'!$4:$4,1,0)</f>
        <v>HOMSGS</v>
      </c>
    </row>
    <row r="3307" spans="1:27" ht="12.75" customHeight="1">
      <c r="A3307" s="60" t="str">
        <f>IFERROR(VLOOKUP(J3307,'TB mapping'!A:D,4,0),0)</f>
        <v>Ignore</v>
      </c>
      <c r="B3307" s="60" t="str">
        <f>IFERROR(VLOOKUP(J3307,'TB mapping'!A:C,3,0),0)</f>
        <v>Ignore</v>
      </c>
      <c r="C3307" s="60" t="str">
        <f t="shared" si="175"/>
        <v>HOMSGSIgnore</v>
      </c>
      <c r="D3307" s="60" t="str">
        <f t="shared" si="176"/>
        <v>HOMSGSIgnore</v>
      </c>
      <c r="E3307" s="54" t="s">
        <v>790</v>
      </c>
      <c r="F3307" s="54" t="s">
        <v>24</v>
      </c>
      <c r="G3307" s="54" t="s">
        <v>734</v>
      </c>
      <c r="H3307" s="55">
        <v>132000</v>
      </c>
      <c r="I3307" s="54" t="s">
        <v>797</v>
      </c>
      <c r="J3307" s="55">
        <v>132124</v>
      </c>
      <c r="K3307" s="55">
        <v>0</v>
      </c>
      <c r="L3307" s="54" t="s">
        <v>884</v>
      </c>
      <c r="M3307" s="54" t="s">
        <v>793</v>
      </c>
      <c r="N3307" s="55">
        <v>-5120.3100000000004</v>
      </c>
      <c r="O3307" s="55">
        <v>0</v>
      </c>
      <c r="P3307" s="55">
        <v>0</v>
      </c>
      <c r="Q3307" s="55">
        <v>5120.3100000000004</v>
      </c>
      <c r="R3307" s="55">
        <v>0</v>
      </c>
      <c r="S3307" s="55">
        <v>0</v>
      </c>
      <c r="T3307" s="55">
        <v>-5120.3100000000004</v>
      </c>
      <c r="U3307" s="55">
        <v>0</v>
      </c>
      <c r="V3307" s="55">
        <v>0</v>
      </c>
      <c r="W3307" s="55">
        <v>5120.3100000000004</v>
      </c>
      <c r="X3307" s="55">
        <v>0</v>
      </c>
      <c r="Y3307" s="55">
        <v>0</v>
      </c>
      <c r="Z3307" s="61">
        <f t="shared" si="177"/>
        <v>5.1203100000000003E-4</v>
      </c>
      <c r="AA3307" s="59" t="str">
        <f>HLOOKUP(F3307,'HY Financials'!$4:$4,1,0)</f>
        <v>HOMSGS</v>
      </c>
    </row>
    <row r="3308" spans="1:27" ht="12.75" customHeight="1">
      <c r="A3308" s="60" t="str">
        <f>IFERROR(VLOOKUP(J3308,'TB mapping'!A:D,4,0),0)</f>
        <v>Ignore</v>
      </c>
      <c r="B3308" s="60" t="str">
        <f>IFERROR(VLOOKUP(J3308,'TB mapping'!A:C,3,0),0)</f>
        <v>Ignore</v>
      </c>
      <c r="C3308" s="60" t="str">
        <f t="shared" si="175"/>
        <v>HOMSGSIgnore</v>
      </c>
      <c r="D3308" s="60" t="str">
        <f t="shared" si="176"/>
        <v>HOMSGSIgnore</v>
      </c>
      <c r="E3308" s="54" t="s">
        <v>790</v>
      </c>
      <c r="F3308" s="54" t="s">
        <v>24</v>
      </c>
      <c r="G3308" s="54" t="s">
        <v>734</v>
      </c>
      <c r="H3308" s="55">
        <v>140000</v>
      </c>
      <c r="I3308" s="54" t="s">
        <v>799</v>
      </c>
      <c r="J3308" s="55">
        <v>140314</v>
      </c>
      <c r="K3308" s="55">
        <v>0</v>
      </c>
      <c r="L3308" s="54" t="s">
        <v>878</v>
      </c>
      <c r="M3308" s="54" t="s">
        <v>793</v>
      </c>
      <c r="N3308" s="55">
        <v>-8592489.8300000001</v>
      </c>
      <c r="O3308" s="55">
        <v>0</v>
      </c>
      <c r="P3308" s="55">
        <v>0</v>
      </c>
      <c r="Q3308" s="55">
        <v>7834901.1200000001</v>
      </c>
      <c r="R3308" s="55">
        <v>-757588.71</v>
      </c>
      <c r="S3308" s="55">
        <v>0</v>
      </c>
      <c r="T3308" s="55">
        <v>-8592489.8300000001</v>
      </c>
      <c r="U3308" s="55">
        <v>0</v>
      </c>
      <c r="V3308" s="55">
        <v>0</v>
      </c>
      <c r="W3308" s="55">
        <v>7834901.1200000001</v>
      </c>
      <c r="X3308" s="55">
        <v>-757588.71</v>
      </c>
      <c r="Y3308" s="55">
        <v>0</v>
      </c>
      <c r="Z3308" s="61">
        <f t="shared" si="177"/>
        <v>0.78349011199999996</v>
      </c>
      <c r="AA3308" s="59" t="str">
        <f>HLOOKUP(F3308,'HY Financials'!$4:$4,1,0)</f>
        <v>HOMSGS</v>
      </c>
    </row>
    <row r="3309" spans="1:27" ht="12.75" customHeight="1">
      <c r="A3309" s="60" t="str">
        <f>IFERROR(VLOOKUP(J3309,'TB mapping'!A:D,4,0),0)</f>
        <v>Ignore</v>
      </c>
      <c r="B3309" s="60" t="str">
        <f>IFERROR(VLOOKUP(J3309,'TB mapping'!A:C,3,0),0)</f>
        <v>Ignore</v>
      </c>
      <c r="C3309" s="60" t="str">
        <f t="shared" si="175"/>
        <v>HOMSGSIgnore</v>
      </c>
      <c r="D3309" s="60" t="str">
        <f t="shared" si="176"/>
        <v>HOMSGSIgnore</v>
      </c>
      <c r="E3309" s="54" t="s">
        <v>790</v>
      </c>
      <c r="F3309" s="54" t="s">
        <v>24</v>
      </c>
      <c r="G3309" s="54" t="s">
        <v>734</v>
      </c>
      <c r="H3309" s="55">
        <v>140000</v>
      </c>
      <c r="I3309" s="54" t="s">
        <v>799</v>
      </c>
      <c r="J3309" s="55">
        <v>140500</v>
      </c>
      <c r="K3309" s="55">
        <v>0</v>
      </c>
      <c r="L3309" s="54" t="s">
        <v>800</v>
      </c>
      <c r="M3309" s="54" t="s">
        <v>793</v>
      </c>
      <c r="N3309" s="55">
        <v>-780.11</v>
      </c>
      <c r="O3309" s="55">
        <v>0</v>
      </c>
      <c r="P3309" s="55">
        <v>-0.03</v>
      </c>
      <c r="Q3309" s="55">
        <v>0</v>
      </c>
      <c r="R3309" s="55">
        <v>-780.14</v>
      </c>
      <c r="S3309" s="55">
        <v>0</v>
      </c>
      <c r="T3309" s="55">
        <v>-780.11</v>
      </c>
      <c r="U3309" s="55">
        <v>0</v>
      </c>
      <c r="V3309" s="55">
        <v>-0.03</v>
      </c>
      <c r="W3309" s="55">
        <v>0</v>
      </c>
      <c r="X3309" s="55">
        <v>-780.14</v>
      </c>
      <c r="Y3309" s="55">
        <v>0</v>
      </c>
      <c r="Z3309" s="61">
        <f t="shared" si="177"/>
        <v>-3E-9</v>
      </c>
      <c r="AA3309" s="59" t="str">
        <f>HLOOKUP(F3309,'HY Financials'!$4:$4,1,0)</f>
        <v>HOMSGS</v>
      </c>
    </row>
    <row r="3310" spans="1:27" ht="12.75" customHeight="1">
      <c r="A3310" s="60" t="str">
        <f>IFERROR(VLOOKUP(J3310,'TB mapping'!A:D,4,0),0)</f>
        <v>Ignore</v>
      </c>
      <c r="B3310" s="60" t="str">
        <f>IFERROR(VLOOKUP(J3310,'TB mapping'!A:C,3,0),0)</f>
        <v>Ignore</v>
      </c>
      <c r="C3310" s="60" t="str">
        <f t="shared" si="175"/>
        <v>HOMSGSIgnore</v>
      </c>
      <c r="D3310" s="60" t="str">
        <f t="shared" si="176"/>
        <v>HOMSGSIgnore</v>
      </c>
      <c r="E3310" s="54" t="s">
        <v>790</v>
      </c>
      <c r="F3310" s="54" t="s">
        <v>24</v>
      </c>
      <c r="G3310" s="54" t="s">
        <v>734</v>
      </c>
      <c r="H3310" s="55">
        <v>140000</v>
      </c>
      <c r="I3310" s="54" t="s">
        <v>799</v>
      </c>
      <c r="J3310" s="55">
        <v>140504</v>
      </c>
      <c r="K3310" s="55">
        <v>0</v>
      </c>
      <c r="L3310" s="54" t="s">
        <v>801</v>
      </c>
      <c r="M3310" s="54" t="s">
        <v>793</v>
      </c>
      <c r="N3310" s="55">
        <v>0</v>
      </c>
      <c r="O3310" s="55">
        <v>1848.07</v>
      </c>
      <c r="P3310" s="55">
        <v>-5890.48</v>
      </c>
      <c r="Q3310" s="55">
        <v>0</v>
      </c>
      <c r="R3310" s="55">
        <v>-4042.4100000000008</v>
      </c>
      <c r="S3310" s="55">
        <v>0</v>
      </c>
      <c r="T3310" s="55">
        <v>0</v>
      </c>
      <c r="U3310" s="55">
        <v>1848.07</v>
      </c>
      <c r="V3310" s="55">
        <v>-5890.48</v>
      </c>
      <c r="W3310" s="55">
        <v>0</v>
      </c>
      <c r="X3310" s="55">
        <v>-4042.4100000000008</v>
      </c>
      <c r="Y3310" s="55">
        <v>0</v>
      </c>
      <c r="Z3310" s="61">
        <f t="shared" si="177"/>
        <v>-5.89048E-4</v>
      </c>
      <c r="AA3310" s="59" t="str">
        <f>HLOOKUP(F3310,'HY Financials'!$4:$4,1,0)</f>
        <v>HOMSGS</v>
      </c>
    </row>
    <row r="3311" spans="1:27" ht="12.75" customHeight="1">
      <c r="A3311" s="60" t="str">
        <f>IFERROR(VLOOKUP(J3311,'TB mapping'!A:D,4,0),0)</f>
        <v>Ignore</v>
      </c>
      <c r="B3311" s="60" t="str">
        <f>IFERROR(VLOOKUP(J3311,'TB mapping'!A:C,3,0),0)</f>
        <v>Ignore</v>
      </c>
      <c r="C3311" s="60" t="str">
        <f t="shared" si="175"/>
        <v>HOMSGSIgnore</v>
      </c>
      <c r="D3311" s="60" t="str">
        <f t="shared" si="176"/>
        <v>HOMSGSIgnore</v>
      </c>
      <c r="E3311" s="54" t="s">
        <v>790</v>
      </c>
      <c r="F3311" s="54" t="s">
        <v>24</v>
      </c>
      <c r="G3311" s="54" t="s">
        <v>734</v>
      </c>
      <c r="H3311" s="55">
        <v>140000</v>
      </c>
      <c r="I3311" s="54" t="s">
        <v>799</v>
      </c>
      <c r="J3311" s="55">
        <v>140505</v>
      </c>
      <c r="K3311" s="55">
        <v>0</v>
      </c>
      <c r="L3311" s="54" t="s">
        <v>802</v>
      </c>
      <c r="M3311" s="54" t="s">
        <v>793</v>
      </c>
      <c r="N3311" s="55">
        <v>-0.25</v>
      </c>
      <c r="O3311" s="55">
        <v>0</v>
      </c>
      <c r="P3311" s="55">
        <v>0</v>
      </c>
      <c r="Q3311" s="55">
        <v>0.04</v>
      </c>
      <c r="R3311" s="55">
        <v>-0.21</v>
      </c>
      <c r="S3311" s="55">
        <v>0</v>
      </c>
      <c r="T3311" s="55">
        <v>-0.25</v>
      </c>
      <c r="U3311" s="55">
        <v>0</v>
      </c>
      <c r="V3311" s="55">
        <v>0</v>
      </c>
      <c r="W3311" s="55">
        <v>0.04</v>
      </c>
      <c r="X3311" s="55">
        <v>-0.21</v>
      </c>
      <c r="Y3311" s="55">
        <v>0</v>
      </c>
      <c r="Z3311" s="61">
        <f t="shared" si="177"/>
        <v>4.0000000000000002E-9</v>
      </c>
      <c r="AA3311" s="59" t="str">
        <f>HLOOKUP(F3311,'HY Financials'!$4:$4,1,0)</f>
        <v>HOMSGS</v>
      </c>
    </row>
    <row r="3312" spans="1:27" ht="12.75" customHeight="1">
      <c r="A3312" s="60" t="str">
        <f>IFERROR(VLOOKUP(J3312,'TB mapping'!A:D,4,0),0)</f>
        <v>Ignore</v>
      </c>
      <c r="B3312" s="60" t="str">
        <f>IFERROR(VLOOKUP(J3312,'TB mapping'!A:C,3,0),0)</f>
        <v>Ignore</v>
      </c>
      <c r="C3312" s="60" t="str">
        <f t="shared" si="175"/>
        <v>HOMSGSIgnore</v>
      </c>
      <c r="D3312" s="60" t="str">
        <f t="shared" si="176"/>
        <v>HOMSGSIgnore</v>
      </c>
      <c r="E3312" s="54" t="s">
        <v>790</v>
      </c>
      <c r="F3312" s="54" t="s">
        <v>24</v>
      </c>
      <c r="G3312" s="54" t="s">
        <v>734</v>
      </c>
      <c r="H3312" s="55">
        <v>140000</v>
      </c>
      <c r="I3312" s="54" t="s">
        <v>799</v>
      </c>
      <c r="J3312" s="55">
        <v>141675</v>
      </c>
      <c r="K3312" s="55">
        <v>0</v>
      </c>
      <c r="L3312" s="54" t="s">
        <v>803</v>
      </c>
      <c r="M3312" s="54" t="s">
        <v>793</v>
      </c>
      <c r="N3312" s="55">
        <v>-1881.92</v>
      </c>
      <c r="O3312" s="55">
        <v>0</v>
      </c>
      <c r="P3312" s="55">
        <v>-1802.94</v>
      </c>
      <c r="Q3312" s="55">
        <v>0</v>
      </c>
      <c r="R3312" s="55">
        <v>-3684.86</v>
      </c>
      <c r="S3312" s="55">
        <v>0</v>
      </c>
      <c r="T3312" s="55">
        <v>-1881.92</v>
      </c>
      <c r="U3312" s="55">
        <v>0</v>
      </c>
      <c r="V3312" s="55">
        <v>-1802.94</v>
      </c>
      <c r="W3312" s="55">
        <v>0</v>
      </c>
      <c r="X3312" s="55">
        <v>-3684.86</v>
      </c>
      <c r="Y3312" s="55">
        <v>0</v>
      </c>
      <c r="Z3312" s="61">
        <f t="shared" si="177"/>
        <v>-1.8029400000000001E-4</v>
      </c>
      <c r="AA3312" s="59" t="str">
        <f>HLOOKUP(F3312,'HY Financials'!$4:$4,1,0)</f>
        <v>HOMSGS</v>
      </c>
    </row>
    <row r="3313" spans="1:28" ht="12.75" customHeight="1">
      <c r="A3313" s="60">
        <f>IFERROR(VLOOKUP(J3313,'TB mapping'!A:D,4,0),0)</f>
        <v>0</v>
      </c>
      <c r="B3313" s="60">
        <f>IFERROR(VLOOKUP(J3313,'TB mapping'!A:C,3,0),0)</f>
        <v>0</v>
      </c>
      <c r="C3313" s="60" t="str">
        <f t="shared" si="175"/>
        <v>HOMSGS0</v>
      </c>
      <c r="D3313" s="60" t="str">
        <f t="shared" si="176"/>
        <v>HOMSGS0</v>
      </c>
      <c r="E3313" s="54" t="s">
        <v>790</v>
      </c>
      <c r="F3313" s="54" t="s">
        <v>24</v>
      </c>
      <c r="G3313" s="54" t="s">
        <v>734</v>
      </c>
      <c r="H3313" s="55">
        <v>152000</v>
      </c>
      <c r="I3313" s="54" t="s">
        <v>804</v>
      </c>
      <c r="J3313" s="55">
        <v>152230</v>
      </c>
      <c r="K3313" s="55">
        <v>0</v>
      </c>
      <c r="L3313" s="54" t="s">
        <v>1804</v>
      </c>
      <c r="M3313" s="54" t="s">
        <v>793</v>
      </c>
      <c r="N3313" s="55">
        <v>-183.97</v>
      </c>
      <c r="O3313" s="55">
        <v>0</v>
      </c>
      <c r="P3313" s="55">
        <v>0</v>
      </c>
      <c r="Q3313" s="55">
        <v>183.97</v>
      </c>
      <c r="R3313" s="55">
        <v>0</v>
      </c>
      <c r="S3313" s="55">
        <v>0</v>
      </c>
      <c r="T3313" s="55">
        <v>-183.97</v>
      </c>
      <c r="U3313" s="55">
        <v>0</v>
      </c>
      <c r="V3313" s="55">
        <v>0</v>
      </c>
      <c r="W3313" s="55">
        <v>183.97</v>
      </c>
      <c r="X3313" s="55">
        <v>0</v>
      </c>
      <c r="Y3313" s="55">
        <v>0</v>
      </c>
      <c r="Z3313" s="61">
        <f t="shared" si="177"/>
        <v>1.8397E-5</v>
      </c>
      <c r="AA3313" s="59" t="str">
        <f>HLOOKUP(F3313,'HY Financials'!$4:$4,1,0)</f>
        <v>HOMSGS</v>
      </c>
    </row>
    <row r="3314" spans="1:28" ht="12.75" customHeight="1">
      <c r="A3314" s="60" t="str">
        <f>IFERROR(VLOOKUP(J3314,'TB mapping'!A:D,4,0),0)</f>
        <v>Ignore</v>
      </c>
      <c r="B3314" s="60" t="str">
        <f>IFERROR(VLOOKUP(J3314,'TB mapping'!A:C,3,0),0)</f>
        <v>Ignore</v>
      </c>
      <c r="C3314" s="60" t="str">
        <f t="shared" si="175"/>
        <v>HOMSGSIgnore</v>
      </c>
      <c r="D3314" s="60" t="str">
        <f t="shared" si="176"/>
        <v>HOMSGSIgnore</v>
      </c>
      <c r="E3314" s="54" t="s">
        <v>790</v>
      </c>
      <c r="F3314" s="54" t="s">
        <v>24</v>
      </c>
      <c r="G3314" s="54" t="s">
        <v>734</v>
      </c>
      <c r="H3314" s="55">
        <v>152000</v>
      </c>
      <c r="I3314" s="54" t="s">
        <v>804</v>
      </c>
      <c r="J3314" s="55">
        <v>152247</v>
      </c>
      <c r="K3314" s="55">
        <v>0</v>
      </c>
      <c r="L3314" s="54" t="s">
        <v>1345</v>
      </c>
      <c r="M3314" s="54" t="s">
        <v>793</v>
      </c>
      <c r="N3314" s="55">
        <v>-174.01</v>
      </c>
      <c r="O3314" s="55">
        <v>0</v>
      </c>
      <c r="P3314" s="55">
        <v>-574.05000000000007</v>
      </c>
      <c r="Q3314" s="55">
        <v>0</v>
      </c>
      <c r="R3314" s="55">
        <v>-748.06</v>
      </c>
      <c r="S3314" s="55">
        <v>0</v>
      </c>
      <c r="T3314" s="55">
        <v>-174.01</v>
      </c>
      <c r="U3314" s="55">
        <v>0</v>
      </c>
      <c r="V3314" s="55">
        <v>-574.05000000000007</v>
      </c>
      <c r="W3314" s="55">
        <v>0</v>
      </c>
      <c r="X3314" s="55">
        <v>-748.06</v>
      </c>
      <c r="Y3314" s="55">
        <v>0</v>
      </c>
      <c r="Z3314" s="61">
        <f t="shared" si="177"/>
        <v>-5.7405000000000003E-5</v>
      </c>
      <c r="AA3314" s="59" t="str">
        <f>HLOOKUP(F3314,'HY Financials'!$4:$4,1,0)</f>
        <v>HOMSGS</v>
      </c>
    </row>
    <row r="3315" spans="1:28" ht="12.75" customHeight="1">
      <c r="A3315" s="60" t="str">
        <f>IFERROR(VLOOKUP(J3315,'TB mapping'!A:D,4,0),0)</f>
        <v>Ignore</v>
      </c>
      <c r="B3315" s="60" t="str">
        <f>IFERROR(VLOOKUP(J3315,'TB mapping'!A:C,3,0),0)</f>
        <v>Ignore</v>
      </c>
      <c r="C3315" s="60" t="str">
        <f t="shared" si="175"/>
        <v>HOMSGSIgnore</v>
      </c>
      <c r="D3315" s="60" t="str">
        <f t="shared" si="176"/>
        <v>HOMSGSIgnore</v>
      </c>
      <c r="E3315" s="54" t="s">
        <v>790</v>
      </c>
      <c r="F3315" s="54" t="s">
        <v>24</v>
      </c>
      <c r="G3315" s="54" t="s">
        <v>734</v>
      </c>
      <c r="H3315" s="55">
        <v>160000</v>
      </c>
      <c r="I3315" s="54" t="s">
        <v>807</v>
      </c>
      <c r="J3315" s="55">
        <v>165100</v>
      </c>
      <c r="K3315" s="55">
        <v>0</v>
      </c>
      <c r="L3315" s="54" t="s">
        <v>1182</v>
      </c>
      <c r="M3315" s="54" t="s">
        <v>793</v>
      </c>
      <c r="N3315" s="55">
        <v>-199042135.81</v>
      </c>
      <c r="O3315" s="55">
        <v>0</v>
      </c>
      <c r="P3315" s="55">
        <v>0</v>
      </c>
      <c r="Q3315" s="55">
        <v>14632945.449999999</v>
      </c>
      <c r="R3315" s="55">
        <v>-184409190.36000001</v>
      </c>
      <c r="S3315" s="55">
        <v>0</v>
      </c>
      <c r="T3315" s="55">
        <v>-199042135.81</v>
      </c>
      <c r="U3315" s="55">
        <v>0</v>
      </c>
      <c r="V3315" s="55">
        <v>0</v>
      </c>
      <c r="W3315" s="55">
        <v>14632945.449999999</v>
      </c>
      <c r="X3315" s="55">
        <v>-184409190.36000001</v>
      </c>
      <c r="Y3315" s="55">
        <v>0</v>
      </c>
      <c r="Z3315" s="61">
        <f t="shared" si="177"/>
        <v>1.4632945449999999</v>
      </c>
      <c r="AA3315" s="59" t="str">
        <f>HLOOKUP(F3315,'HY Financials'!$4:$4,1,0)</f>
        <v>HOMSGS</v>
      </c>
    </row>
    <row r="3316" spans="1:28" ht="12.75" customHeight="1">
      <c r="A3316" s="60">
        <f>IFERROR(VLOOKUP(J3316,'TB mapping'!A:D,4,0),0)</f>
        <v>0</v>
      </c>
      <c r="B3316" s="60">
        <f>IFERROR(VLOOKUP(J3316,'TB mapping'!A:C,3,0),0)</f>
        <v>0</v>
      </c>
      <c r="C3316" s="60" t="str">
        <f t="shared" si="175"/>
        <v>HOMSGS0</v>
      </c>
      <c r="D3316" s="60" t="str">
        <f t="shared" si="176"/>
        <v>HOMSGS0</v>
      </c>
      <c r="E3316" s="54" t="s">
        <v>790</v>
      </c>
      <c r="F3316" s="54" t="s">
        <v>24</v>
      </c>
      <c r="G3316" s="54" t="s">
        <v>734</v>
      </c>
      <c r="H3316" s="55">
        <v>212000</v>
      </c>
      <c r="I3316" s="54" t="s">
        <v>809</v>
      </c>
      <c r="J3316" s="55">
        <v>210123</v>
      </c>
      <c r="K3316" s="55">
        <v>0</v>
      </c>
      <c r="L3316" s="54" t="s">
        <v>1805</v>
      </c>
      <c r="M3316" s="54" t="s">
        <v>793</v>
      </c>
      <c r="N3316" s="55">
        <v>0</v>
      </c>
      <c r="O3316" s="55">
        <v>19.420000000000002</v>
      </c>
      <c r="P3316" s="55">
        <v>-6.02</v>
      </c>
      <c r="Q3316" s="55">
        <v>0</v>
      </c>
      <c r="R3316" s="55">
        <v>0</v>
      </c>
      <c r="S3316" s="55">
        <v>13.4</v>
      </c>
      <c r="T3316" s="55">
        <v>0</v>
      </c>
      <c r="U3316" s="55">
        <v>19.420000000000002</v>
      </c>
      <c r="V3316" s="55">
        <v>-6.02</v>
      </c>
      <c r="W3316" s="55">
        <v>0</v>
      </c>
      <c r="X3316" s="55">
        <v>0</v>
      </c>
      <c r="Y3316" s="55">
        <v>13.4</v>
      </c>
      <c r="Z3316" s="61">
        <f t="shared" si="177"/>
        <v>-6.0199999999999991E-7</v>
      </c>
      <c r="AA3316" s="59" t="str">
        <f>HLOOKUP(F3316,'HY Financials'!$4:$4,1,0)</f>
        <v>HOMSGS</v>
      </c>
    </row>
    <row r="3317" spans="1:28" ht="12.75" customHeight="1">
      <c r="A3317" s="60" t="str">
        <f>IFERROR(VLOOKUP(J3317,'TB mapping'!A:D,4,0),0)</f>
        <v>Ignore</v>
      </c>
      <c r="B3317" s="60" t="str">
        <f>IFERROR(VLOOKUP(J3317,'TB mapping'!A:C,3,0),0)</f>
        <v>Ignore</v>
      </c>
      <c r="C3317" s="60" t="str">
        <f t="shared" si="175"/>
        <v>HOMSGSIgnore</v>
      </c>
      <c r="D3317" s="60" t="str">
        <f t="shared" si="176"/>
        <v>HOMSGSIgnore</v>
      </c>
      <c r="E3317" s="54" t="s">
        <v>790</v>
      </c>
      <c r="F3317" s="54" t="s">
        <v>24</v>
      </c>
      <c r="G3317" s="54" t="s">
        <v>734</v>
      </c>
      <c r="H3317" s="55">
        <v>212000</v>
      </c>
      <c r="I3317" s="54" t="s">
        <v>809</v>
      </c>
      <c r="J3317" s="55">
        <v>211103</v>
      </c>
      <c r="K3317" s="55">
        <v>0</v>
      </c>
      <c r="L3317" s="54" t="s">
        <v>894</v>
      </c>
      <c r="M3317" s="54" t="s">
        <v>793</v>
      </c>
      <c r="N3317" s="55">
        <v>0</v>
      </c>
      <c r="O3317" s="55">
        <v>4144.3999999999996</v>
      </c>
      <c r="P3317" s="55">
        <v>0</v>
      </c>
      <c r="Q3317" s="55">
        <v>0</v>
      </c>
      <c r="R3317" s="55">
        <v>0</v>
      </c>
      <c r="S3317" s="55">
        <v>4144.3999999999996</v>
      </c>
      <c r="T3317" s="55">
        <v>0</v>
      </c>
      <c r="U3317" s="55">
        <v>4144.3999999999996</v>
      </c>
      <c r="V3317" s="55">
        <v>0</v>
      </c>
      <c r="W3317" s="55">
        <v>0</v>
      </c>
      <c r="X3317" s="55">
        <v>0</v>
      </c>
      <c r="Y3317" s="55">
        <v>4144.3999999999996</v>
      </c>
      <c r="Z3317" s="61">
        <f t="shared" si="177"/>
        <v>0</v>
      </c>
      <c r="AA3317" s="59" t="str">
        <f>HLOOKUP(F3317,'HY Financials'!$4:$4,1,0)</f>
        <v>HOMSGS</v>
      </c>
    </row>
    <row r="3318" spans="1:28" ht="12.75" customHeight="1">
      <c r="A3318" s="60" t="str">
        <f>IFERROR(VLOOKUP(J3318,'TB mapping'!A:D,4,0),0)</f>
        <v>Ignore</v>
      </c>
      <c r="B3318" s="60" t="str">
        <f>IFERROR(VLOOKUP(J3318,'TB mapping'!A:C,3,0),0)</f>
        <v>Ignore</v>
      </c>
      <c r="C3318" s="60" t="str">
        <f t="shared" si="175"/>
        <v>HOMSGSIgnore</v>
      </c>
      <c r="D3318" s="60" t="str">
        <f t="shared" si="176"/>
        <v>HOMSGSIgnore</v>
      </c>
      <c r="E3318" s="54" t="s">
        <v>790</v>
      </c>
      <c r="F3318" s="54" t="s">
        <v>24</v>
      </c>
      <c r="G3318" s="54" t="s">
        <v>734</v>
      </c>
      <c r="H3318" s="55">
        <v>212000</v>
      </c>
      <c r="I3318" s="54" t="s">
        <v>809</v>
      </c>
      <c r="J3318" s="55">
        <v>212101</v>
      </c>
      <c r="K3318" s="55">
        <v>0</v>
      </c>
      <c r="L3318" s="54" t="s">
        <v>810</v>
      </c>
      <c r="M3318" s="54" t="s">
        <v>793</v>
      </c>
      <c r="N3318" s="55">
        <v>0</v>
      </c>
      <c r="O3318" s="55">
        <v>1881.92</v>
      </c>
      <c r="P3318" s="55">
        <v>0</v>
      </c>
      <c r="Q3318" s="55">
        <v>1802.94</v>
      </c>
      <c r="R3318" s="55">
        <v>0</v>
      </c>
      <c r="S3318" s="55">
        <v>3684.86</v>
      </c>
      <c r="T3318" s="55">
        <v>0</v>
      </c>
      <c r="U3318" s="55">
        <v>1881.92</v>
      </c>
      <c r="V3318" s="55">
        <v>0</v>
      </c>
      <c r="W3318" s="55">
        <v>1802.94</v>
      </c>
      <c r="X3318" s="55">
        <v>0</v>
      </c>
      <c r="Y3318" s="55">
        <v>3684.86</v>
      </c>
      <c r="Z3318" s="61">
        <f t="shared" si="177"/>
        <v>1.8029400000000001E-4</v>
      </c>
      <c r="AA3318" s="59" t="str">
        <f>HLOOKUP(F3318,'HY Financials'!$4:$4,1,0)</f>
        <v>HOMSGS</v>
      </c>
    </row>
    <row r="3319" spans="1:28" ht="12.75" customHeight="1">
      <c r="A3319" s="60" t="str">
        <f>IFERROR(VLOOKUP(J3319,'TB mapping'!A:D,4,0),0)</f>
        <v>Ignore</v>
      </c>
      <c r="B3319" s="60" t="str">
        <f>IFERROR(VLOOKUP(J3319,'TB mapping'!A:C,3,0),0)</f>
        <v>Ignore</v>
      </c>
      <c r="C3319" s="60" t="str">
        <f t="shared" si="175"/>
        <v>HOMSGSIgnore</v>
      </c>
      <c r="D3319" s="60" t="str">
        <f t="shared" si="176"/>
        <v>HOMSGSIgnore</v>
      </c>
      <c r="E3319" s="54" t="s">
        <v>790</v>
      </c>
      <c r="F3319" s="54" t="s">
        <v>24</v>
      </c>
      <c r="G3319" s="54" t="s">
        <v>734</v>
      </c>
      <c r="H3319" s="55">
        <v>212000</v>
      </c>
      <c r="I3319" s="54" t="s">
        <v>809</v>
      </c>
      <c r="J3319" s="55">
        <v>212112</v>
      </c>
      <c r="K3319" s="55">
        <v>0</v>
      </c>
      <c r="L3319" s="54" t="s">
        <v>1071</v>
      </c>
      <c r="M3319" s="54" t="s">
        <v>793</v>
      </c>
      <c r="N3319" s="55">
        <v>0</v>
      </c>
      <c r="O3319" s="55">
        <v>4580.28</v>
      </c>
      <c r="P3319" s="55">
        <v>-4159.6499999999996</v>
      </c>
      <c r="Q3319" s="55">
        <v>0</v>
      </c>
      <c r="R3319" s="55">
        <v>0</v>
      </c>
      <c r="S3319" s="55">
        <v>420.63</v>
      </c>
      <c r="T3319" s="55">
        <v>0</v>
      </c>
      <c r="U3319" s="55">
        <v>4580.28</v>
      </c>
      <c r="V3319" s="55">
        <v>-4159.6499999999996</v>
      </c>
      <c r="W3319" s="55">
        <v>0</v>
      </c>
      <c r="X3319" s="55">
        <v>0</v>
      </c>
      <c r="Y3319" s="55">
        <v>420.63</v>
      </c>
      <c r="Z3319" s="61">
        <f t="shared" si="177"/>
        <v>-4.1596499999999997E-4</v>
      </c>
      <c r="AA3319" s="59" t="str">
        <f>HLOOKUP(F3319,'HY Financials'!$4:$4,1,0)</f>
        <v>HOMSGS</v>
      </c>
    </row>
    <row r="3320" spans="1:28" ht="12.75" customHeight="1">
      <c r="A3320" s="60" t="str">
        <f>IFERROR(VLOOKUP(J3320,'TB mapping'!A:D,4,0),0)</f>
        <v>Ignore</v>
      </c>
      <c r="B3320" s="60" t="str">
        <f>IFERROR(VLOOKUP(J3320,'TB mapping'!A:C,3,0),0)</f>
        <v>Ignore</v>
      </c>
      <c r="C3320" s="60" t="str">
        <f t="shared" si="175"/>
        <v>HOMSGSIgnore</v>
      </c>
      <c r="D3320" s="60" t="str">
        <f t="shared" si="176"/>
        <v>HOMSGSIgnore</v>
      </c>
      <c r="E3320" s="54" t="s">
        <v>790</v>
      </c>
      <c r="F3320" s="54" t="s">
        <v>24</v>
      </c>
      <c r="G3320" s="54" t="s">
        <v>734</v>
      </c>
      <c r="H3320" s="55">
        <v>212000</v>
      </c>
      <c r="I3320" s="54" t="s">
        <v>809</v>
      </c>
      <c r="J3320" s="55">
        <v>212113</v>
      </c>
      <c r="K3320" s="55">
        <v>0</v>
      </c>
      <c r="L3320" s="54" t="s">
        <v>1061</v>
      </c>
      <c r="M3320" s="54" t="s">
        <v>793</v>
      </c>
      <c r="N3320" s="55">
        <v>0</v>
      </c>
      <c r="O3320" s="55">
        <v>4580.28</v>
      </c>
      <c r="P3320" s="55">
        <v>-4159.6499999999996</v>
      </c>
      <c r="Q3320" s="55">
        <v>0</v>
      </c>
      <c r="R3320" s="55">
        <v>0</v>
      </c>
      <c r="S3320" s="55">
        <v>420.63</v>
      </c>
      <c r="T3320" s="55">
        <v>0</v>
      </c>
      <c r="U3320" s="55">
        <v>4580.28</v>
      </c>
      <c r="V3320" s="55">
        <v>-4159.6499999999996</v>
      </c>
      <c r="W3320" s="55">
        <v>0</v>
      </c>
      <c r="X3320" s="55">
        <v>0</v>
      </c>
      <c r="Y3320" s="55">
        <v>420.63</v>
      </c>
      <c r="Z3320" s="61">
        <f t="shared" si="177"/>
        <v>-4.1596499999999997E-4</v>
      </c>
      <c r="AA3320" s="59" t="str">
        <f>HLOOKUP(F3320,'HY Financials'!$4:$4,1,0)</f>
        <v>HOMSGS</v>
      </c>
    </row>
    <row r="3321" spans="1:28" ht="12.75" customHeight="1">
      <c r="A3321" s="60" t="str">
        <f>IFERROR(VLOOKUP(J3321,'TB mapping'!A:D,4,0),0)</f>
        <v>Ignore</v>
      </c>
      <c r="B3321" s="60" t="str">
        <f>IFERROR(VLOOKUP(J3321,'TB mapping'!A:C,3,0),0)</f>
        <v>Ignore</v>
      </c>
      <c r="C3321" s="60" t="str">
        <f t="shared" si="175"/>
        <v>HOMSGSIgnore</v>
      </c>
      <c r="D3321" s="60" t="str">
        <f t="shared" si="176"/>
        <v>HOMSGSIgnore</v>
      </c>
      <c r="E3321" s="54" t="s">
        <v>790</v>
      </c>
      <c r="F3321" s="54" t="s">
        <v>24</v>
      </c>
      <c r="G3321" s="54" t="s">
        <v>734</v>
      </c>
      <c r="H3321" s="55">
        <v>212000</v>
      </c>
      <c r="I3321" s="54" t="s">
        <v>809</v>
      </c>
      <c r="J3321" s="55">
        <v>212114</v>
      </c>
      <c r="K3321" s="55">
        <v>0</v>
      </c>
      <c r="L3321" s="54" t="s">
        <v>1062</v>
      </c>
      <c r="M3321" s="54" t="s">
        <v>793</v>
      </c>
      <c r="N3321" s="55">
        <v>0</v>
      </c>
      <c r="O3321" s="55">
        <v>143.94</v>
      </c>
      <c r="P3321" s="55">
        <v>0</v>
      </c>
      <c r="Q3321" s="55">
        <v>479.49</v>
      </c>
      <c r="R3321" s="55">
        <v>0</v>
      </c>
      <c r="S3321" s="55">
        <v>623.43000000000006</v>
      </c>
      <c r="T3321" s="55">
        <v>0</v>
      </c>
      <c r="U3321" s="55">
        <v>143.94</v>
      </c>
      <c r="V3321" s="55">
        <v>0</v>
      </c>
      <c r="W3321" s="55">
        <v>479.49</v>
      </c>
      <c r="X3321" s="55">
        <v>0</v>
      </c>
      <c r="Y3321" s="55">
        <v>623.43000000000006</v>
      </c>
      <c r="Z3321" s="61">
        <f t="shared" si="177"/>
        <v>4.7948999999999998E-5</v>
      </c>
      <c r="AA3321" s="59" t="str">
        <f>HLOOKUP(F3321,'HY Financials'!$4:$4,1,0)</f>
        <v>HOMSGS</v>
      </c>
    </row>
    <row r="3322" spans="1:28" ht="12.75" customHeight="1">
      <c r="A3322" s="60" t="str">
        <f>IFERROR(VLOOKUP(J3322,'TB mapping'!A:D,4,0),0)</f>
        <v>Ignore</v>
      </c>
      <c r="B3322" s="60" t="str">
        <f>IFERROR(VLOOKUP(J3322,'TB mapping'!A:C,3,0),0)</f>
        <v>Ignore</v>
      </c>
      <c r="C3322" s="60" t="str">
        <f t="shared" si="175"/>
        <v>HOMSGSIgnore</v>
      </c>
      <c r="D3322" s="60" t="str">
        <f t="shared" si="176"/>
        <v>HOMSGSIgnore</v>
      </c>
      <c r="E3322" s="54" t="s">
        <v>790</v>
      </c>
      <c r="F3322" s="54" t="s">
        <v>24</v>
      </c>
      <c r="G3322" s="54" t="s">
        <v>734</v>
      </c>
      <c r="H3322" s="55">
        <v>212000</v>
      </c>
      <c r="I3322" s="54" t="s">
        <v>809</v>
      </c>
      <c r="J3322" s="55">
        <v>212121</v>
      </c>
      <c r="K3322" s="55">
        <v>0</v>
      </c>
      <c r="L3322" s="54" t="s">
        <v>879</v>
      </c>
      <c r="M3322" s="54" t="s">
        <v>793</v>
      </c>
      <c r="N3322" s="55">
        <v>0</v>
      </c>
      <c r="O3322" s="55">
        <v>10167773.039999999</v>
      </c>
      <c r="P3322" s="55">
        <v>-4943798.05</v>
      </c>
      <c r="Q3322" s="55">
        <v>0</v>
      </c>
      <c r="R3322" s="55">
        <v>0</v>
      </c>
      <c r="S3322" s="55">
        <v>5223974.99</v>
      </c>
      <c r="T3322" s="55">
        <v>0</v>
      </c>
      <c r="U3322" s="55">
        <v>10167773.039999999</v>
      </c>
      <c r="V3322" s="55">
        <v>-4943798.05</v>
      </c>
      <c r="W3322" s="55">
        <v>0</v>
      </c>
      <c r="X3322" s="55">
        <v>0</v>
      </c>
      <c r="Y3322" s="55">
        <v>5223974.99</v>
      </c>
      <c r="Z3322" s="61">
        <f t="shared" si="177"/>
        <v>-0.49437980500000001</v>
      </c>
      <c r="AA3322" s="59" t="str">
        <f>HLOOKUP(F3322,'HY Financials'!$4:$4,1,0)</f>
        <v>HOMSGS</v>
      </c>
    </row>
    <row r="3323" spans="1:28" ht="12.75" customHeight="1">
      <c r="A3323" s="60" t="str">
        <f>IFERROR(VLOOKUP(J3323,'TB mapping'!A:D,4,0),0)</f>
        <v>Ignore</v>
      </c>
      <c r="B3323" s="60" t="str">
        <f>IFERROR(VLOOKUP(J3323,'TB mapping'!A:C,3,0),0)</f>
        <v>Ignore</v>
      </c>
      <c r="C3323" s="60" t="str">
        <f t="shared" si="175"/>
        <v>HOMSGSIgnore</v>
      </c>
      <c r="D3323" s="60" t="str">
        <f t="shared" si="176"/>
        <v>HOMSGSIgnore</v>
      </c>
      <c r="E3323" s="54" t="s">
        <v>790</v>
      </c>
      <c r="F3323" s="54" t="s">
        <v>24</v>
      </c>
      <c r="G3323" s="54" t="s">
        <v>734</v>
      </c>
      <c r="H3323" s="55">
        <v>212000</v>
      </c>
      <c r="I3323" s="54" t="s">
        <v>809</v>
      </c>
      <c r="J3323" s="55">
        <v>212124</v>
      </c>
      <c r="K3323" s="55">
        <v>0</v>
      </c>
      <c r="L3323" s="54" t="s">
        <v>896</v>
      </c>
      <c r="M3323" s="54" t="s">
        <v>793</v>
      </c>
      <c r="N3323" s="55">
        <v>0</v>
      </c>
      <c r="O3323" s="55">
        <v>295896.51</v>
      </c>
      <c r="P3323" s="55">
        <v>-291896.51</v>
      </c>
      <c r="Q3323" s="55">
        <v>0</v>
      </c>
      <c r="R3323" s="55">
        <v>0</v>
      </c>
      <c r="S3323" s="55">
        <v>4000</v>
      </c>
      <c r="T3323" s="55">
        <v>0</v>
      </c>
      <c r="U3323" s="55">
        <v>295896.51</v>
      </c>
      <c r="V3323" s="55">
        <v>-291896.51</v>
      </c>
      <c r="W3323" s="55">
        <v>0</v>
      </c>
      <c r="X3323" s="55">
        <v>0</v>
      </c>
      <c r="Y3323" s="55">
        <v>4000</v>
      </c>
      <c r="Z3323" s="61">
        <f t="shared" si="177"/>
        <v>-2.9189651E-2</v>
      </c>
      <c r="AA3323" s="59" t="str">
        <f>HLOOKUP(F3323,'HY Financials'!$4:$4,1,0)</f>
        <v>HOMSGS</v>
      </c>
    </row>
    <row r="3324" spans="1:28" ht="12.75" customHeight="1">
      <c r="A3324" s="60" t="str">
        <f>IFERROR(VLOOKUP(J3324,'TB mapping'!A:D,4,0),0)</f>
        <v>Ignore</v>
      </c>
      <c r="B3324" s="60" t="str">
        <f>IFERROR(VLOOKUP(J3324,'TB mapping'!A:C,3,0),0)</f>
        <v>Ignore</v>
      </c>
      <c r="C3324" s="60" t="str">
        <f t="shared" si="175"/>
        <v>HOMSGSIgnore</v>
      </c>
      <c r="D3324" s="60" t="str">
        <f t="shared" si="176"/>
        <v>HOMSGSIgnore</v>
      </c>
      <c r="E3324" s="54" t="s">
        <v>790</v>
      </c>
      <c r="F3324" s="54" t="s">
        <v>24</v>
      </c>
      <c r="G3324" s="54" t="s">
        <v>734</v>
      </c>
      <c r="H3324" s="55">
        <v>212000</v>
      </c>
      <c r="I3324" s="54" t="s">
        <v>809</v>
      </c>
      <c r="J3324" s="55">
        <v>212220</v>
      </c>
      <c r="K3324" s="55">
        <v>0</v>
      </c>
      <c r="L3324" s="54" t="s">
        <v>812</v>
      </c>
      <c r="M3324" s="54" t="s">
        <v>793</v>
      </c>
      <c r="N3324" s="55">
        <v>0</v>
      </c>
      <c r="O3324" s="55">
        <v>177217.66</v>
      </c>
      <c r="P3324" s="55">
        <v>-62320.85</v>
      </c>
      <c r="Q3324" s="55">
        <v>0</v>
      </c>
      <c r="R3324" s="55">
        <v>0</v>
      </c>
      <c r="S3324" s="55">
        <v>114896.81</v>
      </c>
      <c r="T3324" s="55">
        <v>0</v>
      </c>
      <c r="U3324" s="55">
        <v>177217.66</v>
      </c>
      <c r="V3324" s="55">
        <v>-62320.85</v>
      </c>
      <c r="W3324" s="55">
        <v>0</v>
      </c>
      <c r="X3324" s="55">
        <v>0</v>
      </c>
      <c r="Y3324" s="55">
        <v>114896.81</v>
      </c>
      <c r="Z3324" s="61">
        <f t="shared" si="177"/>
        <v>-6.2320850000000001E-3</v>
      </c>
      <c r="AA3324" s="59" t="str">
        <f>HLOOKUP(F3324,'HY Financials'!$4:$4,1,0)</f>
        <v>HOMSGS</v>
      </c>
    </row>
    <row r="3325" spans="1:28" ht="12.75" customHeight="1">
      <c r="A3325" s="60" t="str">
        <f>IFERROR(VLOOKUP(J3325,'TB mapping'!A:D,4,0),0)</f>
        <v>Ignore</v>
      </c>
      <c r="B3325" s="60" t="str">
        <f>IFERROR(VLOOKUP(J3325,'TB mapping'!A:C,3,0),0)</f>
        <v>Ignore</v>
      </c>
      <c r="C3325" s="60" t="str">
        <f t="shared" si="175"/>
        <v>HOMSGSIgnore</v>
      </c>
      <c r="D3325" s="60" t="str">
        <f t="shared" si="176"/>
        <v>HOMSGSIgnore</v>
      </c>
      <c r="E3325" s="54" t="s">
        <v>790</v>
      </c>
      <c r="F3325" s="54" t="s">
        <v>24</v>
      </c>
      <c r="G3325" s="54" t="s">
        <v>734</v>
      </c>
      <c r="H3325" s="55">
        <v>212000</v>
      </c>
      <c r="I3325" s="54" t="s">
        <v>809</v>
      </c>
      <c r="J3325" s="55">
        <v>212233</v>
      </c>
      <c r="K3325" s="55">
        <v>0</v>
      </c>
      <c r="L3325" s="54" t="s">
        <v>897</v>
      </c>
      <c r="M3325" s="54" t="s">
        <v>793</v>
      </c>
      <c r="N3325" s="55">
        <v>0</v>
      </c>
      <c r="O3325" s="55">
        <v>695850</v>
      </c>
      <c r="P3325" s="55">
        <v>-431702</v>
      </c>
      <c r="Q3325" s="55">
        <v>0</v>
      </c>
      <c r="R3325" s="55">
        <v>0</v>
      </c>
      <c r="S3325" s="55">
        <v>264148</v>
      </c>
      <c r="T3325" s="55">
        <v>0</v>
      </c>
      <c r="U3325" s="55">
        <v>695850</v>
      </c>
      <c r="V3325" s="55">
        <v>-431702</v>
      </c>
      <c r="W3325" s="55">
        <v>0</v>
      </c>
      <c r="X3325" s="55">
        <v>0</v>
      </c>
      <c r="Y3325" s="55">
        <v>264148</v>
      </c>
      <c r="Z3325" s="61">
        <f t="shared" si="177"/>
        <v>-4.3170199999999999E-2</v>
      </c>
      <c r="AA3325" s="59" t="str">
        <f>HLOOKUP(F3325,'HY Financials'!$4:$4,1,0)</f>
        <v>HOMSGS</v>
      </c>
      <c r="AB3325" s="59">
        <f>SUMIF(AA:AA,AA3325,Z:Z)</f>
        <v>15.510762824000004</v>
      </c>
    </row>
    <row r="3326" spans="1:28" ht="12.75" customHeight="1">
      <c r="A3326" s="60" t="str">
        <f>IFERROR(VLOOKUP(J3326,'TB mapping'!A:D,4,0),0)</f>
        <v>Ignore</v>
      </c>
      <c r="B3326" s="60" t="str">
        <f>IFERROR(VLOOKUP(J3326,'TB mapping'!A:C,3,0),0)</f>
        <v>Ignore</v>
      </c>
      <c r="C3326" s="60" t="str">
        <f t="shared" si="175"/>
        <v>HOMSGSIgnore</v>
      </c>
      <c r="D3326" s="60" t="str">
        <f t="shared" si="176"/>
        <v>HOMSGSIgnore</v>
      </c>
      <c r="E3326" s="54" t="s">
        <v>790</v>
      </c>
      <c r="F3326" s="54" t="s">
        <v>24</v>
      </c>
      <c r="G3326" s="54" t="s">
        <v>734</v>
      </c>
      <c r="H3326" s="55">
        <v>212000</v>
      </c>
      <c r="I3326" s="54" t="s">
        <v>809</v>
      </c>
      <c r="J3326" s="55">
        <v>212240</v>
      </c>
      <c r="K3326" s="55">
        <v>0</v>
      </c>
      <c r="L3326" s="54" t="s">
        <v>813</v>
      </c>
      <c r="M3326" s="54" t="s">
        <v>793</v>
      </c>
      <c r="N3326" s="55">
        <v>0</v>
      </c>
      <c r="O3326" s="55">
        <v>6991.12</v>
      </c>
      <c r="P3326" s="55">
        <v>-320.45999999999998</v>
      </c>
      <c r="Q3326" s="55">
        <v>0</v>
      </c>
      <c r="R3326" s="55">
        <v>0</v>
      </c>
      <c r="S3326" s="55">
        <v>6670.66</v>
      </c>
      <c r="T3326" s="55">
        <v>0</v>
      </c>
      <c r="U3326" s="55">
        <v>6991.12</v>
      </c>
      <c r="V3326" s="55">
        <v>-320.45999999999998</v>
      </c>
      <c r="W3326" s="55">
        <v>0</v>
      </c>
      <c r="X3326" s="55">
        <v>0</v>
      </c>
      <c r="Y3326" s="55">
        <v>6670.66</v>
      </c>
      <c r="Z3326" s="61">
        <f t="shared" si="177"/>
        <v>-3.2045999999999998E-5</v>
      </c>
      <c r="AA3326" s="59" t="str">
        <f>HLOOKUP(F3326,'HY Financials'!$4:$4,1,0)</f>
        <v>HOMSGS</v>
      </c>
      <c r="AB3326" s="59">
        <f>SUMIF(AA:AA,AA3326,Z:Z)</f>
        <v>15.510762824000004</v>
      </c>
    </row>
    <row r="3327" spans="1:28" ht="12.75" customHeight="1">
      <c r="A3327" s="60" t="str">
        <f>IFERROR(VLOOKUP(J3327,'TB mapping'!A:D,4,0),0)</f>
        <v>Ignore</v>
      </c>
      <c r="B3327" s="60" t="str">
        <f>IFERROR(VLOOKUP(J3327,'TB mapping'!A:C,3,0),0)</f>
        <v>Ignore</v>
      </c>
      <c r="C3327" s="60" t="str">
        <f t="shared" si="175"/>
        <v>HOMSGSIgnore</v>
      </c>
      <c r="D3327" s="60" t="str">
        <f t="shared" si="176"/>
        <v>HOMSGSIgnore</v>
      </c>
      <c r="E3327" s="54" t="s">
        <v>790</v>
      </c>
      <c r="F3327" s="54" t="s">
        <v>24</v>
      </c>
      <c r="G3327" s="54" t="s">
        <v>734</v>
      </c>
      <c r="H3327" s="55">
        <v>212000</v>
      </c>
      <c r="I3327" s="54" t="s">
        <v>809</v>
      </c>
      <c r="J3327" s="55">
        <v>212252</v>
      </c>
      <c r="K3327" s="55">
        <v>0</v>
      </c>
      <c r="L3327" s="54" t="s">
        <v>814</v>
      </c>
      <c r="M3327" s="54" t="s">
        <v>793</v>
      </c>
      <c r="N3327" s="55">
        <v>0</v>
      </c>
      <c r="O3327" s="55">
        <v>115.25</v>
      </c>
      <c r="P3327" s="55">
        <v>-53.58</v>
      </c>
      <c r="Q3327" s="55">
        <v>0</v>
      </c>
      <c r="R3327" s="55">
        <v>0</v>
      </c>
      <c r="S3327" s="55">
        <v>61.67</v>
      </c>
      <c r="T3327" s="55">
        <v>0</v>
      </c>
      <c r="U3327" s="55">
        <v>115.25</v>
      </c>
      <c r="V3327" s="55">
        <v>-53.58</v>
      </c>
      <c r="W3327" s="55">
        <v>0</v>
      </c>
      <c r="X3327" s="55">
        <v>0</v>
      </c>
      <c r="Y3327" s="55">
        <v>61.67</v>
      </c>
      <c r="Z3327" s="61">
        <f t="shared" si="177"/>
        <v>-5.3580000000000002E-6</v>
      </c>
      <c r="AA3327" s="59" t="str">
        <f>HLOOKUP(F3327,'HY Financials'!$4:$4,1,0)</f>
        <v>HOMSGS</v>
      </c>
      <c r="AB3327" s="59">
        <f>SUMIF(AA:AA,AA3327,Z:Z)</f>
        <v>15.510762824000004</v>
      </c>
    </row>
    <row r="3328" spans="1:28" ht="12.75" customHeight="1">
      <c r="A3328" s="60" t="str">
        <f>IFERROR(VLOOKUP(J3328,'TB mapping'!A:D,4,0),0)</f>
        <v>Ignore</v>
      </c>
      <c r="B3328" s="60" t="str">
        <f>IFERROR(VLOOKUP(J3328,'TB mapping'!A:C,3,0),0)</f>
        <v>Ignore</v>
      </c>
      <c r="C3328" s="60" t="str">
        <f t="shared" si="175"/>
        <v>HOMSGSIgnore</v>
      </c>
      <c r="D3328" s="60" t="str">
        <f t="shared" si="176"/>
        <v>HOMSGSIgnore</v>
      </c>
      <c r="E3328" s="54" t="s">
        <v>790</v>
      </c>
      <c r="F3328" s="54" t="s">
        <v>24</v>
      </c>
      <c r="G3328" s="54" t="s">
        <v>734</v>
      </c>
      <c r="H3328" s="55">
        <v>212000</v>
      </c>
      <c r="I3328" s="54" t="s">
        <v>809</v>
      </c>
      <c r="J3328" s="55">
        <v>212255</v>
      </c>
      <c r="K3328" s="55">
        <v>0</v>
      </c>
      <c r="L3328" s="54" t="s">
        <v>815</v>
      </c>
      <c r="M3328" s="54" t="s">
        <v>793</v>
      </c>
      <c r="N3328" s="55">
        <v>0</v>
      </c>
      <c r="O3328" s="55">
        <v>828717.24</v>
      </c>
      <c r="P3328" s="55">
        <v>0</v>
      </c>
      <c r="Q3328" s="55">
        <v>634382.77</v>
      </c>
      <c r="R3328" s="55">
        <v>0</v>
      </c>
      <c r="S3328" s="55">
        <v>1463100.01</v>
      </c>
      <c r="T3328" s="55">
        <v>0</v>
      </c>
      <c r="U3328" s="55">
        <v>828717.24</v>
      </c>
      <c r="V3328" s="55">
        <v>0</v>
      </c>
      <c r="W3328" s="55">
        <v>634382.77</v>
      </c>
      <c r="X3328" s="55">
        <v>0</v>
      </c>
      <c r="Y3328" s="55">
        <v>1463100.01</v>
      </c>
      <c r="Z3328" s="61">
        <f t="shared" si="177"/>
        <v>6.3438277000000001E-2</v>
      </c>
      <c r="AA3328" s="59" t="str">
        <f>HLOOKUP(F3328,'HY Financials'!$4:$4,1,0)</f>
        <v>HOMSGS</v>
      </c>
    </row>
    <row r="3329" spans="1:27" ht="12.75" customHeight="1">
      <c r="A3329" s="60" t="str">
        <f>IFERROR(VLOOKUP(J3329,'TB mapping'!A:D,4,0),0)</f>
        <v>Ignore</v>
      </c>
      <c r="B3329" s="60" t="str">
        <f>IFERROR(VLOOKUP(J3329,'TB mapping'!A:C,3,0),0)</f>
        <v>Ignore</v>
      </c>
      <c r="C3329" s="60" t="str">
        <f t="shared" si="175"/>
        <v>HOMSGSIgnore</v>
      </c>
      <c r="D3329" s="60" t="str">
        <f t="shared" si="176"/>
        <v>HOMSGSIgnore</v>
      </c>
      <c r="E3329" s="54" t="s">
        <v>790</v>
      </c>
      <c r="F3329" s="54" t="s">
        <v>24</v>
      </c>
      <c r="G3329" s="54" t="s">
        <v>734</v>
      </c>
      <c r="H3329" s="55">
        <v>212000</v>
      </c>
      <c r="I3329" s="54" t="s">
        <v>809</v>
      </c>
      <c r="J3329" s="55">
        <v>212257</v>
      </c>
      <c r="K3329" s="55">
        <v>0</v>
      </c>
      <c r="L3329" s="54" t="s">
        <v>816</v>
      </c>
      <c r="M3329" s="54" t="s">
        <v>793</v>
      </c>
      <c r="N3329" s="55">
        <v>-590490.79</v>
      </c>
      <c r="O3329" s="55">
        <v>0</v>
      </c>
      <c r="P3329" s="55">
        <v>-611760.27</v>
      </c>
      <c r="Q3329" s="55">
        <v>0</v>
      </c>
      <c r="R3329" s="55">
        <v>-1202251.06</v>
      </c>
      <c r="S3329" s="55">
        <v>0</v>
      </c>
      <c r="T3329" s="55">
        <v>-590490.79</v>
      </c>
      <c r="U3329" s="55">
        <v>0</v>
      </c>
      <c r="V3329" s="55">
        <v>-611760.27</v>
      </c>
      <c r="W3329" s="55">
        <v>0</v>
      </c>
      <c r="X3329" s="55">
        <v>-1202251.06</v>
      </c>
      <c r="Y3329" s="55">
        <v>0</v>
      </c>
      <c r="Z3329" s="61">
        <f t="shared" si="177"/>
        <v>-6.1176027000000001E-2</v>
      </c>
      <c r="AA3329" s="59" t="str">
        <f>HLOOKUP(F3329,'HY Financials'!$4:$4,1,0)</f>
        <v>HOMSGS</v>
      </c>
    </row>
    <row r="3330" spans="1:27" ht="12.75" customHeight="1">
      <c r="A3330" s="60" t="str">
        <f>IFERROR(VLOOKUP(J3330,'TB mapping'!A:D,4,0),0)</f>
        <v>Ignore</v>
      </c>
      <c r="B3330" s="60" t="str">
        <f>IFERROR(VLOOKUP(J3330,'TB mapping'!A:C,3,0),0)</f>
        <v>Ignore</v>
      </c>
      <c r="C3330" s="60" t="str">
        <f t="shared" si="175"/>
        <v>HOMSGSIgnore</v>
      </c>
      <c r="D3330" s="60" t="str">
        <f t="shared" si="176"/>
        <v>HOMSGSIgnore</v>
      </c>
      <c r="E3330" s="54" t="s">
        <v>790</v>
      </c>
      <c r="F3330" s="54" t="s">
        <v>24</v>
      </c>
      <c r="G3330" s="54" t="s">
        <v>734</v>
      </c>
      <c r="H3330" s="55">
        <v>212000</v>
      </c>
      <c r="I3330" s="54" t="s">
        <v>809</v>
      </c>
      <c r="J3330" s="55">
        <v>212271</v>
      </c>
      <c r="K3330" s="55">
        <v>0</v>
      </c>
      <c r="L3330" s="54" t="s">
        <v>817</v>
      </c>
      <c r="M3330" s="54" t="s">
        <v>793</v>
      </c>
      <c r="N3330" s="55">
        <v>0</v>
      </c>
      <c r="O3330" s="55">
        <v>915.26</v>
      </c>
      <c r="P3330" s="55">
        <v>-44.81</v>
      </c>
      <c r="Q3330" s="55">
        <v>0</v>
      </c>
      <c r="R3330" s="55">
        <v>0</v>
      </c>
      <c r="S3330" s="55">
        <v>870.45</v>
      </c>
      <c r="T3330" s="55">
        <v>0</v>
      </c>
      <c r="U3330" s="55">
        <v>915.26</v>
      </c>
      <c r="V3330" s="55">
        <v>-44.81</v>
      </c>
      <c r="W3330" s="55">
        <v>0</v>
      </c>
      <c r="X3330" s="55">
        <v>0</v>
      </c>
      <c r="Y3330" s="55">
        <v>870.45</v>
      </c>
      <c r="Z3330" s="61">
        <f t="shared" si="177"/>
        <v>-4.481E-6</v>
      </c>
      <c r="AA3330" s="59" t="str">
        <f>HLOOKUP(F3330,'HY Financials'!$4:$4,1,0)</f>
        <v>HOMSGS</v>
      </c>
    </row>
    <row r="3331" spans="1:27" ht="12.75" customHeight="1">
      <c r="A3331" s="60" t="str">
        <f>IFERROR(VLOOKUP(J3331,'TB mapping'!A:D,4,0),0)</f>
        <v>Ignore</v>
      </c>
      <c r="B3331" s="60" t="str">
        <f>IFERROR(VLOOKUP(J3331,'TB mapping'!A:C,3,0),0)</f>
        <v>Ignore</v>
      </c>
      <c r="C3331" s="60" t="str">
        <f t="shared" si="175"/>
        <v>HOMSGSIgnore</v>
      </c>
      <c r="D3331" s="60" t="str">
        <f t="shared" si="176"/>
        <v>HOMSGSIgnore</v>
      </c>
      <c r="E3331" s="54" t="s">
        <v>790</v>
      </c>
      <c r="F3331" s="54" t="s">
        <v>24</v>
      </c>
      <c r="G3331" s="54" t="s">
        <v>734</v>
      </c>
      <c r="H3331" s="55">
        <v>212000</v>
      </c>
      <c r="I3331" s="54" t="s">
        <v>809</v>
      </c>
      <c r="J3331" s="55">
        <v>212272</v>
      </c>
      <c r="K3331" s="55">
        <v>0</v>
      </c>
      <c r="L3331" s="54" t="s">
        <v>818</v>
      </c>
      <c r="M3331" s="54" t="s">
        <v>793</v>
      </c>
      <c r="N3331" s="55">
        <v>0</v>
      </c>
      <c r="O3331" s="55">
        <v>915.26</v>
      </c>
      <c r="P3331" s="55">
        <v>-44.81</v>
      </c>
      <c r="Q3331" s="55">
        <v>0</v>
      </c>
      <c r="R3331" s="55">
        <v>0</v>
      </c>
      <c r="S3331" s="55">
        <v>870.45</v>
      </c>
      <c r="T3331" s="55">
        <v>0</v>
      </c>
      <c r="U3331" s="55">
        <v>915.26</v>
      </c>
      <c r="V3331" s="55">
        <v>-44.81</v>
      </c>
      <c r="W3331" s="55">
        <v>0</v>
      </c>
      <c r="X3331" s="55">
        <v>0</v>
      </c>
      <c r="Y3331" s="55">
        <v>870.45</v>
      </c>
      <c r="Z3331" s="61">
        <f t="shared" si="177"/>
        <v>-4.481E-6</v>
      </c>
      <c r="AA3331" s="59" t="str">
        <f>HLOOKUP(F3331,'HY Financials'!$4:$4,1,0)</f>
        <v>HOMSGS</v>
      </c>
    </row>
    <row r="3332" spans="1:27" ht="12.75" customHeight="1">
      <c r="A3332" s="60" t="str">
        <f>IFERROR(VLOOKUP(J3332,'TB mapping'!A:D,4,0),0)</f>
        <v>Ignore</v>
      </c>
      <c r="B3332" s="60" t="str">
        <f>IFERROR(VLOOKUP(J3332,'TB mapping'!A:C,3,0),0)</f>
        <v>Ignore</v>
      </c>
      <c r="C3332" s="60" t="str">
        <f t="shared" ref="C3332:C3395" si="178">F3332&amp;A3332</f>
        <v>HOMSGSIgnore</v>
      </c>
      <c r="D3332" s="60" t="str">
        <f t="shared" ref="D3332:D3395" si="179">F3332&amp;B3332</f>
        <v>HOMSGSIgnore</v>
      </c>
      <c r="E3332" s="54" t="s">
        <v>790</v>
      </c>
      <c r="F3332" s="54" t="s">
        <v>24</v>
      </c>
      <c r="G3332" s="54" t="s">
        <v>734</v>
      </c>
      <c r="H3332" s="55">
        <v>213000</v>
      </c>
      <c r="I3332" s="54" t="s">
        <v>819</v>
      </c>
      <c r="J3332" s="55">
        <v>213105</v>
      </c>
      <c r="K3332" s="55">
        <v>0</v>
      </c>
      <c r="L3332" s="54" t="s">
        <v>902</v>
      </c>
      <c r="M3332" s="54" t="s">
        <v>793</v>
      </c>
      <c r="N3332" s="55">
        <v>0</v>
      </c>
      <c r="O3332" s="55">
        <v>4538.2300000000005</v>
      </c>
      <c r="P3332" s="55">
        <v>0</v>
      </c>
      <c r="Q3332" s="55">
        <v>0</v>
      </c>
      <c r="R3332" s="55">
        <v>0</v>
      </c>
      <c r="S3332" s="55">
        <v>4538.2300000000005</v>
      </c>
      <c r="T3332" s="55">
        <v>0</v>
      </c>
      <c r="U3332" s="55">
        <v>4538.2300000000005</v>
      </c>
      <c r="V3332" s="55">
        <v>0</v>
      </c>
      <c r="W3332" s="55">
        <v>0</v>
      </c>
      <c r="X3332" s="55">
        <v>0</v>
      </c>
      <c r="Y3332" s="55">
        <v>4538.2300000000005</v>
      </c>
      <c r="Z3332" s="61">
        <f t="shared" ref="Z3332:Z3395" si="180">IF(I3332="Issue Capital",(X3332+Y3332)/10000000,(V3332+W3332)/10000000)</f>
        <v>0</v>
      </c>
      <c r="AA3332" s="59" t="str">
        <f>HLOOKUP(F3332,'HY Financials'!$4:$4,1,0)</f>
        <v>HOMSGS</v>
      </c>
    </row>
    <row r="3333" spans="1:27" ht="12.75" customHeight="1">
      <c r="A3333" s="60" t="str">
        <f>IFERROR(VLOOKUP(J3333,'TB mapping'!A:D,4,0),0)</f>
        <v>Ignore</v>
      </c>
      <c r="B3333" s="60" t="str">
        <f>IFERROR(VLOOKUP(J3333,'TB mapping'!A:C,3,0),0)</f>
        <v>Ignore</v>
      </c>
      <c r="C3333" s="60" t="str">
        <f t="shared" si="178"/>
        <v>HOMSGSIgnore</v>
      </c>
      <c r="D3333" s="60" t="str">
        <f t="shared" si="179"/>
        <v>HOMSGSIgnore</v>
      </c>
      <c r="E3333" s="54" t="s">
        <v>790</v>
      </c>
      <c r="F3333" s="54" t="s">
        <v>24</v>
      </c>
      <c r="G3333" s="54" t="s">
        <v>734</v>
      </c>
      <c r="H3333" s="55">
        <v>213000</v>
      </c>
      <c r="I3333" s="54" t="s">
        <v>819</v>
      </c>
      <c r="J3333" s="55">
        <v>213141</v>
      </c>
      <c r="K3333" s="55">
        <v>0</v>
      </c>
      <c r="L3333" s="54" t="s">
        <v>903</v>
      </c>
      <c r="M3333" s="54" t="s">
        <v>793</v>
      </c>
      <c r="N3333" s="55">
        <v>0</v>
      </c>
      <c r="O3333" s="55">
        <v>334.94</v>
      </c>
      <c r="P3333" s="55">
        <v>0</v>
      </c>
      <c r="Q3333" s="55">
        <v>0</v>
      </c>
      <c r="R3333" s="55">
        <v>0</v>
      </c>
      <c r="S3333" s="55">
        <v>334.94</v>
      </c>
      <c r="T3333" s="55">
        <v>0</v>
      </c>
      <c r="U3333" s="55">
        <v>334.94</v>
      </c>
      <c r="V3333" s="55">
        <v>0</v>
      </c>
      <c r="W3333" s="55">
        <v>0</v>
      </c>
      <c r="X3333" s="55">
        <v>0</v>
      </c>
      <c r="Y3333" s="55">
        <v>334.94</v>
      </c>
      <c r="Z3333" s="61">
        <f t="shared" si="180"/>
        <v>0</v>
      </c>
      <c r="AA3333" s="59" t="str">
        <f>HLOOKUP(F3333,'HY Financials'!$4:$4,1,0)</f>
        <v>HOMSGS</v>
      </c>
    </row>
    <row r="3334" spans="1:27" ht="12.75" customHeight="1">
      <c r="A3334" s="60" t="str">
        <f>IFERROR(VLOOKUP(J3334,'TB mapping'!A:D,4,0),0)</f>
        <v>Ignore</v>
      </c>
      <c r="B3334" s="60" t="str">
        <f>IFERROR(VLOOKUP(J3334,'TB mapping'!A:C,3,0),0)</f>
        <v>Ignore</v>
      </c>
      <c r="C3334" s="60" t="str">
        <f t="shared" si="178"/>
        <v>HOMSGSIgnore</v>
      </c>
      <c r="D3334" s="60" t="str">
        <f t="shared" si="179"/>
        <v>HOMSGSIgnore</v>
      </c>
      <c r="E3334" s="54" t="s">
        <v>790</v>
      </c>
      <c r="F3334" s="54" t="s">
        <v>24</v>
      </c>
      <c r="G3334" s="54" t="s">
        <v>734</v>
      </c>
      <c r="H3334" s="55">
        <v>213000</v>
      </c>
      <c r="I3334" s="54" t="s">
        <v>819</v>
      </c>
      <c r="J3334" s="55">
        <v>213143</v>
      </c>
      <c r="K3334" s="55">
        <v>0</v>
      </c>
      <c r="L3334" s="54" t="s">
        <v>820</v>
      </c>
      <c r="M3334" s="54" t="s">
        <v>793</v>
      </c>
      <c r="N3334" s="55">
        <v>0</v>
      </c>
      <c r="O3334" s="55">
        <v>20000</v>
      </c>
      <c r="P3334" s="55">
        <v>-21413.82</v>
      </c>
      <c r="Q3334" s="55">
        <v>0</v>
      </c>
      <c r="R3334" s="55">
        <v>-1413.82</v>
      </c>
      <c r="S3334" s="55">
        <v>0</v>
      </c>
      <c r="T3334" s="55">
        <v>0</v>
      </c>
      <c r="U3334" s="55">
        <v>20000</v>
      </c>
      <c r="V3334" s="55">
        <v>-21413.82</v>
      </c>
      <c r="W3334" s="55">
        <v>0</v>
      </c>
      <c r="X3334" s="55">
        <v>-1413.82</v>
      </c>
      <c r="Y3334" s="55">
        <v>0</v>
      </c>
      <c r="Z3334" s="61">
        <f t="shared" si="180"/>
        <v>-2.1413819999999998E-3</v>
      </c>
      <c r="AA3334" s="59" t="str">
        <f>HLOOKUP(F3334,'HY Financials'!$4:$4,1,0)</f>
        <v>HOMSGS</v>
      </c>
    </row>
    <row r="3335" spans="1:27" ht="12.75" customHeight="1">
      <c r="A3335" s="60">
        <f>IFERROR(VLOOKUP(J3335,'TB mapping'!A:D,4,0),0)</f>
        <v>0</v>
      </c>
      <c r="B3335" s="60">
        <f>IFERROR(VLOOKUP(J3335,'TB mapping'!A:C,3,0),0)</f>
        <v>0</v>
      </c>
      <c r="C3335" s="60" t="str">
        <f t="shared" si="178"/>
        <v>HOMSGS0</v>
      </c>
      <c r="D3335" s="60" t="str">
        <f t="shared" si="179"/>
        <v>HOMSGS0</v>
      </c>
      <c r="E3335" s="54" t="s">
        <v>790</v>
      </c>
      <c r="F3335" s="54" t="s">
        <v>24</v>
      </c>
      <c r="G3335" s="54" t="s">
        <v>734</v>
      </c>
      <c r="H3335" s="55">
        <v>213000</v>
      </c>
      <c r="I3335" s="54" t="s">
        <v>819</v>
      </c>
      <c r="J3335" s="55">
        <v>213173</v>
      </c>
      <c r="K3335" s="55">
        <v>0</v>
      </c>
      <c r="L3335" s="54" t="s">
        <v>2072</v>
      </c>
      <c r="M3335" s="54" t="s">
        <v>793</v>
      </c>
      <c r="N3335" s="55">
        <v>0</v>
      </c>
      <c r="O3335" s="55">
        <v>3600</v>
      </c>
      <c r="P3335" s="55">
        <v>-3854.49</v>
      </c>
      <c r="Q3335" s="55">
        <v>0</v>
      </c>
      <c r="R3335" s="55">
        <v>-254.49</v>
      </c>
      <c r="S3335" s="55">
        <v>0</v>
      </c>
      <c r="T3335" s="55">
        <v>0</v>
      </c>
      <c r="U3335" s="55">
        <v>3600</v>
      </c>
      <c r="V3335" s="55">
        <v>-3854.49</v>
      </c>
      <c r="W3335" s="55">
        <v>0</v>
      </c>
      <c r="X3335" s="55">
        <v>-254.49</v>
      </c>
      <c r="Y3335" s="55">
        <v>0</v>
      </c>
      <c r="Z3335" s="61">
        <f t="shared" si="180"/>
        <v>-3.85449E-4</v>
      </c>
      <c r="AA3335" s="59" t="str">
        <f>HLOOKUP(F3335,'HY Financials'!$4:$4,1,0)</f>
        <v>HOMSGS</v>
      </c>
    </row>
    <row r="3336" spans="1:27" ht="12.75" customHeight="1">
      <c r="A3336" s="60" t="str">
        <f>IFERROR(VLOOKUP(J3336,'TB mapping'!A:D,4,0),0)</f>
        <v>Ignore</v>
      </c>
      <c r="B3336" s="60" t="str">
        <f>IFERROR(VLOOKUP(J3336,'TB mapping'!A:C,3,0),0)</f>
        <v>Ignore</v>
      </c>
      <c r="C3336" s="60" t="str">
        <f t="shared" si="178"/>
        <v>HOMSGSIgnore</v>
      </c>
      <c r="D3336" s="60" t="str">
        <f t="shared" si="179"/>
        <v>HOMSGSIgnore</v>
      </c>
      <c r="E3336" s="54" t="s">
        <v>790</v>
      </c>
      <c r="F3336" s="54" t="s">
        <v>24</v>
      </c>
      <c r="G3336" s="54" t="s">
        <v>734</v>
      </c>
      <c r="H3336" s="55">
        <v>213000</v>
      </c>
      <c r="I3336" s="54" t="s">
        <v>819</v>
      </c>
      <c r="J3336" s="55">
        <v>213500</v>
      </c>
      <c r="K3336" s="55">
        <v>0</v>
      </c>
      <c r="L3336" s="54" t="s">
        <v>821</v>
      </c>
      <c r="M3336" s="54" t="s">
        <v>793</v>
      </c>
      <c r="N3336" s="55">
        <v>0</v>
      </c>
      <c r="O3336" s="55">
        <v>10169.280000000001</v>
      </c>
      <c r="P3336" s="55">
        <v>-497.46</v>
      </c>
      <c r="Q3336" s="55">
        <v>0</v>
      </c>
      <c r="R3336" s="55">
        <v>0</v>
      </c>
      <c r="S3336" s="55">
        <v>9671.82</v>
      </c>
      <c r="T3336" s="55">
        <v>0</v>
      </c>
      <c r="U3336" s="55">
        <v>10169.280000000001</v>
      </c>
      <c r="V3336" s="55">
        <v>-497.46</v>
      </c>
      <c r="W3336" s="55">
        <v>0</v>
      </c>
      <c r="X3336" s="55">
        <v>0</v>
      </c>
      <c r="Y3336" s="55">
        <v>9671.82</v>
      </c>
      <c r="Z3336" s="61">
        <f t="shared" si="180"/>
        <v>-4.9746000000000001E-5</v>
      </c>
      <c r="AA3336" s="59" t="str">
        <f>HLOOKUP(F3336,'HY Financials'!$4:$4,1,0)</f>
        <v>HOMSGS</v>
      </c>
    </row>
    <row r="3337" spans="1:27" ht="12.75" customHeight="1">
      <c r="A3337" s="60" t="str">
        <f>IFERROR(VLOOKUP(J3337,'TB mapping'!A:D,4,0),0)</f>
        <v>Ignore</v>
      </c>
      <c r="B3337" s="60" t="str">
        <f>IFERROR(VLOOKUP(J3337,'TB mapping'!A:C,3,0),0)</f>
        <v>Ignore</v>
      </c>
      <c r="C3337" s="60" t="str">
        <f t="shared" si="178"/>
        <v>HOMSGSIgnore</v>
      </c>
      <c r="D3337" s="60" t="str">
        <f t="shared" si="179"/>
        <v>HOMSGSIgnore</v>
      </c>
      <c r="E3337" s="54" t="s">
        <v>790</v>
      </c>
      <c r="F3337" s="54" t="s">
        <v>24</v>
      </c>
      <c r="G3337" s="54" t="s">
        <v>734</v>
      </c>
      <c r="H3337" s="55">
        <v>213000</v>
      </c>
      <c r="I3337" s="54" t="s">
        <v>819</v>
      </c>
      <c r="J3337" s="55">
        <v>213504</v>
      </c>
      <c r="K3337" s="55">
        <v>0</v>
      </c>
      <c r="L3337" s="54" t="s">
        <v>822</v>
      </c>
      <c r="M3337" s="54" t="s">
        <v>793</v>
      </c>
      <c r="N3337" s="55">
        <v>0</v>
      </c>
      <c r="O3337" s="55">
        <v>7008.82</v>
      </c>
      <c r="P3337" s="55">
        <v>0</v>
      </c>
      <c r="Q3337" s="55">
        <v>0</v>
      </c>
      <c r="R3337" s="55">
        <v>0</v>
      </c>
      <c r="S3337" s="55">
        <v>7008.82</v>
      </c>
      <c r="T3337" s="55">
        <v>0</v>
      </c>
      <c r="U3337" s="55">
        <v>7008.82</v>
      </c>
      <c r="V3337" s="55">
        <v>0</v>
      </c>
      <c r="W3337" s="55">
        <v>0</v>
      </c>
      <c r="X3337" s="55">
        <v>0</v>
      </c>
      <c r="Y3337" s="55">
        <v>7008.82</v>
      </c>
      <c r="Z3337" s="61">
        <f t="shared" si="180"/>
        <v>0</v>
      </c>
      <c r="AA3337" s="59" t="str">
        <f>HLOOKUP(F3337,'HY Financials'!$4:$4,1,0)</f>
        <v>HOMSGS</v>
      </c>
    </row>
    <row r="3338" spans="1:27" ht="12.75" customHeight="1">
      <c r="A3338" s="60" t="str">
        <f>IFERROR(VLOOKUP(J3338,'TB mapping'!A:D,4,0),0)</f>
        <v>Ignore</v>
      </c>
      <c r="B3338" s="60" t="str">
        <f>IFERROR(VLOOKUP(J3338,'TB mapping'!A:C,3,0),0)</f>
        <v>Ignore</v>
      </c>
      <c r="C3338" s="60" t="str">
        <f t="shared" si="178"/>
        <v>HOMSGSIgnore</v>
      </c>
      <c r="D3338" s="60" t="str">
        <f t="shared" si="179"/>
        <v>HOMSGSIgnore</v>
      </c>
      <c r="E3338" s="54" t="s">
        <v>790</v>
      </c>
      <c r="F3338" s="54" t="s">
        <v>24</v>
      </c>
      <c r="G3338" s="54" t="s">
        <v>734</v>
      </c>
      <c r="H3338" s="55">
        <v>301000</v>
      </c>
      <c r="I3338" s="54" t="s">
        <v>823</v>
      </c>
      <c r="J3338" s="55">
        <v>310000</v>
      </c>
      <c r="K3338" s="55">
        <v>0</v>
      </c>
      <c r="L3338" s="54" t="s">
        <v>824</v>
      </c>
      <c r="M3338" s="54" t="s">
        <v>793</v>
      </c>
      <c r="N3338" s="55">
        <v>0</v>
      </c>
      <c r="O3338" s="55">
        <v>155107628.24000001</v>
      </c>
      <c r="P3338" s="55">
        <v>-5639389.8499999996</v>
      </c>
      <c r="Q3338" s="55">
        <v>0</v>
      </c>
      <c r="R3338" s="55">
        <v>0</v>
      </c>
      <c r="S3338" s="55">
        <v>149468238.38999999</v>
      </c>
      <c r="T3338" s="55">
        <v>0</v>
      </c>
      <c r="U3338" s="55">
        <v>155107628.24000001</v>
      </c>
      <c r="V3338" s="55">
        <v>-5639389.8499999996</v>
      </c>
      <c r="W3338" s="55">
        <v>0</v>
      </c>
      <c r="X3338" s="55">
        <v>0</v>
      </c>
      <c r="Y3338" s="55">
        <v>149468238.38999999</v>
      </c>
      <c r="Z3338" s="61">
        <f t="shared" si="180"/>
        <v>14.946823838999999</v>
      </c>
      <c r="AA3338" s="59" t="str">
        <f>HLOOKUP(F3338,'HY Financials'!$4:$4,1,0)</f>
        <v>HOMSGS</v>
      </c>
    </row>
    <row r="3339" spans="1:27" ht="12.75" customHeight="1">
      <c r="A3339" s="60" t="str">
        <f>IFERROR(VLOOKUP(J3339,'TB mapping'!A:D,4,0),0)</f>
        <v>Ignore</v>
      </c>
      <c r="B3339" s="60" t="str">
        <f>IFERROR(VLOOKUP(J3339,'TB mapping'!A:C,3,0),0)</f>
        <v>Ignore</v>
      </c>
      <c r="C3339" s="60" t="str">
        <f t="shared" si="178"/>
        <v>HOMSGSIgnore</v>
      </c>
      <c r="D3339" s="60" t="str">
        <f t="shared" si="179"/>
        <v>HOMSGSIgnore</v>
      </c>
      <c r="E3339" s="54" t="s">
        <v>790</v>
      </c>
      <c r="F3339" s="54" t="s">
        <v>24</v>
      </c>
      <c r="G3339" s="54" t="s">
        <v>734</v>
      </c>
      <c r="H3339" s="55">
        <v>303000</v>
      </c>
      <c r="I3339" s="54" t="s">
        <v>825</v>
      </c>
      <c r="J3339" s="55">
        <v>303207</v>
      </c>
      <c r="K3339" s="55">
        <v>0</v>
      </c>
      <c r="L3339" s="54" t="s">
        <v>826</v>
      </c>
      <c r="M3339" s="54" t="s">
        <v>793</v>
      </c>
      <c r="N3339" s="55">
        <v>-147371475.28999999</v>
      </c>
      <c r="O3339" s="55">
        <v>0</v>
      </c>
      <c r="P3339" s="55">
        <v>-5360233.7300000004</v>
      </c>
      <c r="Q3339" s="55">
        <v>0</v>
      </c>
      <c r="R3339" s="55">
        <v>-152731709.02000001</v>
      </c>
      <c r="S3339" s="55">
        <v>0</v>
      </c>
      <c r="T3339" s="55">
        <v>-147371475.28999999</v>
      </c>
      <c r="U3339" s="55">
        <v>0</v>
      </c>
      <c r="V3339" s="55">
        <v>-5360233.7300000004</v>
      </c>
      <c r="W3339" s="55">
        <v>0</v>
      </c>
      <c r="X3339" s="55">
        <v>-152731709.02000001</v>
      </c>
      <c r="Y3339" s="55">
        <v>0</v>
      </c>
      <c r="Z3339" s="61">
        <f t="shared" si="180"/>
        <v>-0.53602337300000003</v>
      </c>
      <c r="AA3339" s="59" t="str">
        <f>HLOOKUP(F3339,'HY Financials'!$4:$4,1,0)</f>
        <v>HOMSGS</v>
      </c>
    </row>
    <row r="3340" spans="1:27" ht="12.75" customHeight="1">
      <c r="A3340" s="60" t="str">
        <f>IFERROR(VLOOKUP(J3340,'TB mapping'!A:D,4,0),0)</f>
        <v>Ignore</v>
      </c>
      <c r="B3340" s="60" t="str">
        <f>IFERROR(VLOOKUP(J3340,'TB mapping'!A:C,3,0),0)</f>
        <v>Ignore</v>
      </c>
      <c r="C3340" s="60" t="str">
        <f t="shared" si="178"/>
        <v>HOMSGSIgnore</v>
      </c>
      <c r="D3340" s="60" t="str">
        <f t="shared" si="179"/>
        <v>HOMSGSIgnore</v>
      </c>
      <c r="E3340" s="54" t="s">
        <v>790</v>
      </c>
      <c r="F3340" s="54" t="s">
        <v>24</v>
      </c>
      <c r="G3340" s="54" t="s">
        <v>734</v>
      </c>
      <c r="H3340" s="55">
        <v>303000</v>
      </c>
      <c r="I3340" s="54" t="s">
        <v>825</v>
      </c>
      <c r="J3340" s="55">
        <v>303209</v>
      </c>
      <c r="K3340" s="55">
        <v>0</v>
      </c>
      <c r="L3340" s="54" t="s">
        <v>1064</v>
      </c>
      <c r="M3340" s="54" t="s">
        <v>793</v>
      </c>
      <c r="N3340" s="55">
        <v>-8462951.3900000006</v>
      </c>
      <c r="O3340" s="55">
        <v>0</v>
      </c>
      <c r="P3340" s="55">
        <v>-4685846.13</v>
      </c>
      <c r="Q3340" s="55">
        <v>0</v>
      </c>
      <c r="R3340" s="55">
        <v>-13148797.52</v>
      </c>
      <c r="S3340" s="55">
        <v>0</v>
      </c>
      <c r="T3340" s="55">
        <v>-8462951.3900000006</v>
      </c>
      <c r="U3340" s="55">
        <v>0</v>
      </c>
      <c r="V3340" s="55">
        <v>-4685846.13</v>
      </c>
      <c r="W3340" s="55">
        <v>0</v>
      </c>
      <c r="X3340" s="55">
        <v>-13148797.52</v>
      </c>
      <c r="Y3340" s="55">
        <v>0</v>
      </c>
      <c r="Z3340" s="61">
        <f t="shared" si="180"/>
        <v>-0.46858461299999998</v>
      </c>
      <c r="AA3340" s="59" t="str">
        <f>HLOOKUP(F3340,'HY Financials'!$4:$4,1,0)</f>
        <v>HOMSGS</v>
      </c>
    </row>
    <row r="3341" spans="1:27" ht="12.75" customHeight="1">
      <c r="A3341" s="60" t="str">
        <f>IFERROR(VLOOKUP(J3341,'TB mapping'!A:D,4,0),0)</f>
        <v>Ignore</v>
      </c>
      <c r="B3341" s="60" t="str">
        <f>IFERROR(VLOOKUP(J3341,'TB mapping'!A:C,3,0),0)</f>
        <v>Ignore</v>
      </c>
      <c r="C3341" s="60" t="str">
        <f t="shared" si="178"/>
        <v>HOMSGSIgnore</v>
      </c>
      <c r="D3341" s="60" t="str">
        <f t="shared" si="179"/>
        <v>HOMSGSIgnore</v>
      </c>
      <c r="E3341" s="54" t="s">
        <v>790</v>
      </c>
      <c r="F3341" s="54" t="s">
        <v>24</v>
      </c>
      <c r="G3341" s="54" t="s">
        <v>734</v>
      </c>
      <c r="H3341" s="55">
        <v>303000</v>
      </c>
      <c r="I3341" s="54" t="s">
        <v>825</v>
      </c>
      <c r="J3341" s="55">
        <v>303245</v>
      </c>
      <c r="K3341" s="55">
        <v>0</v>
      </c>
      <c r="L3341" s="54" t="s">
        <v>880</v>
      </c>
      <c r="M3341" s="54" t="s">
        <v>793</v>
      </c>
      <c r="N3341" s="55">
        <v>-832732.17</v>
      </c>
      <c r="O3341" s="55">
        <v>0</v>
      </c>
      <c r="P3341" s="55">
        <v>0</v>
      </c>
      <c r="Q3341" s="55">
        <v>599351.6</v>
      </c>
      <c r="R3341" s="55">
        <v>-233380.57</v>
      </c>
      <c r="S3341" s="55">
        <v>0</v>
      </c>
      <c r="T3341" s="55">
        <v>-832732.17</v>
      </c>
      <c r="U3341" s="55">
        <v>0</v>
      </c>
      <c r="V3341" s="55">
        <v>0</v>
      </c>
      <c r="W3341" s="55">
        <v>599351.6</v>
      </c>
      <c r="X3341" s="55">
        <v>-233380.57</v>
      </c>
      <c r="Y3341" s="55">
        <v>0</v>
      </c>
      <c r="Z3341" s="61">
        <f t="shared" si="180"/>
        <v>5.9935159999999994E-2</v>
      </c>
      <c r="AA3341" s="59" t="str">
        <f>HLOOKUP(F3341,'HY Financials'!$4:$4,1,0)</f>
        <v>HOMSGS</v>
      </c>
    </row>
    <row r="3342" spans="1:27" ht="12.75" customHeight="1">
      <c r="A3342" s="60" t="str">
        <f>IFERROR(VLOOKUP(J3342,'TB mapping'!A:D,4,0),0)</f>
        <v>Ignore</v>
      </c>
      <c r="B3342" s="60" t="str">
        <f>IFERROR(VLOOKUP(J3342,'TB mapping'!A:C,3,0),0)</f>
        <v>Ignore</v>
      </c>
      <c r="C3342" s="60" t="str">
        <f t="shared" si="178"/>
        <v>HOMSGSIgnore</v>
      </c>
      <c r="D3342" s="60" t="str">
        <f t="shared" si="179"/>
        <v>HOMSGSIgnore</v>
      </c>
      <c r="E3342" s="54" t="s">
        <v>790</v>
      </c>
      <c r="F3342" s="54" t="s">
        <v>24</v>
      </c>
      <c r="G3342" s="54" t="s">
        <v>734</v>
      </c>
      <c r="H3342" s="55">
        <v>303000</v>
      </c>
      <c r="I3342" s="54" t="s">
        <v>825</v>
      </c>
      <c r="J3342" s="55">
        <v>303246</v>
      </c>
      <c r="K3342" s="55">
        <v>0</v>
      </c>
      <c r="L3342" s="54" t="s">
        <v>1065</v>
      </c>
      <c r="M3342" s="54" t="s">
        <v>793</v>
      </c>
      <c r="N3342" s="55">
        <v>-297038.74</v>
      </c>
      <c r="O3342" s="55">
        <v>0</v>
      </c>
      <c r="P3342" s="55">
        <v>0</v>
      </c>
      <c r="Q3342" s="55">
        <v>8052.69</v>
      </c>
      <c r="R3342" s="55">
        <v>-288986.05</v>
      </c>
      <c r="S3342" s="55">
        <v>0</v>
      </c>
      <c r="T3342" s="55">
        <v>-297038.74</v>
      </c>
      <c r="U3342" s="55">
        <v>0</v>
      </c>
      <c r="V3342" s="55">
        <v>0</v>
      </c>
      <c r="W3342" s="55">
        <v>8052.69</v>
      </c>
      <c r="X3342" s="55">
        <v>-288986.05</v>
      </c>
      <c r="Y3342" s="55">
        <v>0</v>
      </c>
      <c r="Z3342" s="61">
        <f t="shared" si="180"/>
        <v>8.0526899999999995E-4</v>
      </c>
      <c r="AA3342" s="59" t="str">
        <f>HLOOKUP(F3342,'HY Financials'!$4:$4,1,0)</f>
        <v>HOMSGS</v>
      </c>
    </row>
    <row r="3343" spans="1:27" ht="12.75" customHeight="1">
      <c r="A3343" s="60" t="str">
        <f>IFERROR(VLOOKUP(J3343,'TB mapping'!A:D,4,0),0)</f>
        <v>Ignore</v>
      </c>
      <c r="B3343" s="60" t="str">
        <f>IFERROR(VLOOKUP(J3343,'TB mapping'!A:C,3,0),0)</f>
        <v>Ignore</v>
      </c>
      <c r="C3343" s="60" t="str">
        <f t="shared" si="178"/>
        <v>HOMSGSIgnore</v>
      </c>
      <c r="D3343" s="60" t="str">
        <f t="shared" si="179"/>
        <v>HOMSGSIgnore</v>
      </c>
      <c r="E3343" s="54" t="s">
        <v>790</v>
      </c>
      <c r="F3343" s="54" t="s">
        <v>24</v>
      </c>
      <c r="G3343" s="54" t="s">
        <v>734</v>
      </c>
      <c r="H3343" s="55">
        <v>303000</v>
      </c>
      <c r="I3343" s="54" t="s">
        <v>825</v>
      </c>
      <c r="J3343" s="55">
        <v>390000</v>
      </c>
      <c r="K3343" s="55">
        <v>0</v>
      </c>
      <c r="L3343" s="54" t="s">
        <v>827</v>
      </c>
      <c r="M3343" s="54" t="s">
        <v>793</v>
      </c>
      <c r="N3343" s="55">
        <v>0</v>
      </c>
      <c r="O3343" s="55">
        <v>540482746.96000004</v>
      </c>
      <c r="P3343" s="55">
        <v>0</v>
      </c>
      <c r="Q3343" s="55">
        <v>0</v>
      </c>
      <c r="R3343" s="55">
        <v>0</v>
      </c>
      <c r="S3343" s="55">
        <v>540482746.96000004</v>
      </c>
      <c r="T3343" s="55">
        <v>0</v>
      </c>
      <c r="U3343" s="55">
        <v>540482746.96000004</v>
      </c>
      <c r="V3343" s="55">
        <v>0</v>
      </c>
      <c r="W3343" s="55">
        <v>0</v>
      </c>
      <c r="X3343" s="55">
        <v>0</v>
      </c>
      <c r="Y3343" s="55">
        <v>540482746.96000004</v>
      </c>
      <c r="Z3343" s="61">
        <f t="shared" si="180"/>
        <v>0</v>
      </c>
      <c r="AA3343" s="59" t="str">
        <f>HLOOKUP(F3343,'HY Financials'!$4:$4,1,0)</f>
        <v>HOMSGS</v>
      </c>
    </row>
    <row r="3344" spans="1:27" ht="12.75" customHeight="1">
      <c r="A3344" s="60" t="str">
        <f>IFERROR(VLOOKUP(J3344,'TB mapping'!A:D,4,0),0)</f>
        <v>Ignore</v>
      </c>
      <c r="B3344" s="60" t="str">
        <f>IFERROR(VLOOKUP(J3344,'TB mapping'!A:C,3,0),0)</f>
        <v>Ignore</v>
      </c>
      <c r="C3344" s="60" t="str">
        <f t="shared" si="178"/>
        <v>HOMSGSIgnore</v>
      </c>
      <c r="D3344" s="60" t="str">
        <f t="shared" si="179"/>
        <v>HOMSGSIgnore</v>
      </c>
      <c r="E3344" s="54" t="s">
        <v>790</v>
      </c>
      <c r="F3344" s="54" t="s">
        <v>24</v>
      </c>
      <c r="G3344" s="54" t="s">
        <v>734</v>
      </c>
      <c r="H3344" s="55">
        <v>303000</v>
      </c>
      <c r="I3344" s="54" t="s">
        <v>825</v>
      </c>
      <c r="J3344" s="55">
        <v>390405</v>
      </c>
      <c r="K3344" s="55">
        <v>0</v>
      </c>
      <c r="L3344" s="54" t="s">
        <v>828</v>
      </c>
      <c r="M3344" s="54" t="s">
        <v>793</v>
      </c>
      <c r="N3344" s="55">
        <v>-28867358.879999999</v>
      </c>
      <c r="O3344" s="55">
        <v>0</v>
      </c>
      <c r="P3344" s="55">
        <v>0</v>
      </c>
      <c r="Q3344" s="55">
        <v>0</v>
      </c>
      <c r="R3344" s="55">
        <v>-28867358.879999999</v>
      </c>
      <c r="S3344" s="55">
        <v>0</v>
      </c>
      <c r="T3344" s="55">
        <v>-28867358.879999999</v>
      </c>
      <c r="U3344" s="55">
        <v>0</v>
      </c>
      <c r="V3344" s="55">
        <v>0</v>
      </c>
      <c r="W3344" s="55">
        <v>0</v>
      </c>
      <c r="X3344" s="55">
        <v>-28867358.879999999</v>
      </c>
      <c r="Y3344" s="55">
        <v>0</v>
      </c>
      <c r="Z3344" s="61">
        <f t="shared" si="180"/>
        <v>0</v>
      </c>
      <c r="AA3344" s="59" t="str">
        <f>HLOOKUP(F3344,'HY Financials'!$4:$4,1,0)</f>
        <v>HOMSGS</v>
      </c>
    </row>
    <row r="3345" spans="1:30" ht="12.75" customHeight="1">
      <c r="A3345" s="60" t="str">
        <f>IFERROR(VLOOKUP(J3345,'TB mapping'!A:D,4,0),0)</f>
        <v>Ignore</v>
      </c>
      <c r="B3345" s="60" t="str">
        <f>IFERROR(VLOOKUP(J3345,'TB mapping'!A:C,3,0),0)</f>
        <v>Ignore</v>
      </c>
      <c r="C3345" s="60" t="str">
        <f t="shared" si="178"/>
        <v>HOMSGSIgnore</v>
      </c>
      <c r="D3345" s="60" t="str">
        <f t="shared" si="179"/>
        <v>HOMSGSIgnore</v>
      </c>
      <c r="E3345" s="54" t="s">
        <v>790</v>
      </c>
      <c r="F3345" s="54" t="s">
        <v>24</v>
      </c>
      <c r="G3345" s="54" t="s">
        <v>734</v>
      </c>
      <c r="H3345" s="55">
        <v>303000</v>
      </c>
      <c r="I3345" s="54" t="s">
        <v>825</v>
      </c>
      <c r="J3345" s="55">
        <v>390406</v>
      </c>
      <c r="K3345" s="55">
        <v>0</v>
      </c>
      <c r="L3345" s="54" t="s">
        <v>1148</v>
      </c>
      <c r="M3345" s="54" t="s">
        <v>793</v>
      </c>
      <c r="N3345" s="55">
        <v>-4281.18</v>
      </c>
      <c r="O3345" s="55">
        <v>0</v>
      </c>
      <c r="P3345" s="55">
        <v>0</v>
      </c>
      <c r="Q3345" s="55">
        <v>0</v>
      </c>
      <c r="R3345" s="55">
        <v>-4281.18</v>
      </c>
      <c r="S3345" s="55">
        <v>0</v>
      </c>
      <c r="T3345" s="55">
        <v>-4281.18</v>
      </c>
      <c r="U3345" s="55">
        <v>0</v>
      </c>
      <c r="V3345" s="55">
        <v>0</v>
      </c>
      <c r="W3345" s="55">
        <v>0</v>
      </c>
      <c r="X3345" s="55">
        <v>-4281.18</v>
      </c>
      <c r="Y3345" s="55">
        <v>0</v>
      </c>
      <c r="Z3345" s="61">
        <f t="shared" si="180"/>
        <v>0</v>
      </c>
      <c r="AA3345" s="59" t="str">
        <f>HLOOKUP(F3345,'HY Financials'!$4:$4,1,0)</f>
        <v>HOMSGS</v>
      </c>
    </row>
    <row r="3346" spans="1:30" ht="12.75" customHeight="1">
      <c r="A3346" s="60" t="str">
        <f>IFERROR(VLOOKUP(J3346,'TB mapping'!A:D,4,0),0)</f>
        <v>Ignore</v>
      </c>
      <c r="B3346" s="60" t="str">
        <f>IFERROR(VLOOKUP(J3346,'TB mapping'!A:C,3,0),0)</f>
        <v>Ignore</v>
      </c>
      <c r="C3346" s="60" t="str">
        <f t="shared" si="178"/>
        <v>HOMSGSIgnore</v>
      </c>
      <c r="D3346" s="60" t="str">
        <f t="shared" si="179"/>
        <v>HOMSGSIgnore</v>
      </c>
      <c r="E3346" s="54" t="s">
        <v>790</v>
      </c>
      <c r="F3346" s="54" t="s">
        <v>24</v>
      </c>
      <c r="G3346" s="54" t="s">
        <v>734</v>
      </c>
      <c r="H3346" s="55">
        <v>303000</v>
      </c>
      <c r="I3346" s="54" t="s">
        <v>825</v>
      </c>
      <c r="J3346" s="55">
        <v>390407</v>
      </c>
      <c r="K3346" s="55">
        <v>0</v>
      </c>
      <c r="L3346" s="54" t="s">
        <v>829</v>
      </c>
      <c r="M3346" s="54" t="s">
        <v>793</v>
      </c>
      <c r="N3346" s="55">
        <v>-288279937.47000003</v>
      </c>
      <c r="O3346" s="55">
        <v>0</v>
      </c>
      <c r="P3346" s="55">
        <v>0</v>
      </c>
      <c r="Q3346" s="55">
        <v>0</v>
      </c>
      <c r="R3346" s="55">
        <v>-288279937.47000003</v>
      </c>
      <c r="S3346" s="55">
        <v>0</v>
      </c>
      <c r="T3346" s="55">
        <v>-288279937.47000003</v>
      </c>
      <c r="U3346" s="55">
        <v>0</v>
      </c>
      <c r="V3346" s="55">
        <v>0</v>
      </c>
      <c r="W3346" s="55">
        <v>0</v>
      </c>
      <c r="X3346" s="55">
        <v>-288279937.47000003</v>
      </c>
      <c r="Y3346" s="55">
        <v>0</v>
      </c>
      <c r="Z3346" s="61">
        <f t="shared" si="180"/>
        <v>0</v>
      </c>
      <c r="AA3346" s="59" t="str">
        <f>HLOOKUP(F3346,'HY Financials'!$4:$4,1,0)</f>
        <v>HOMSGS</v>
      </c>
    </row>
    <row r="3347" spans="1:30" ht="12.75" customHeight="1">
      <c r="A3347" s="60" t="str">
        <f>IFERROR(VLOOKUP(J3347,'TB mapping'!A:D,4,0),0)</f>
        <v>Ignore</v>
      </c>
      <c r="B3347" s="60" t="str">
        <f>IFERROR(VLOOKUP(J3347,'TB mapping'!A:C,3,0),0)</f>
        <v>Ignore</v>
      </c>
      <c r="C3347" s="60" t="str">
        <f t="shared" si="178"/>
        <v>HOMSGSIgnore</v>
      </c>
      <c r="D3347" s="60" t="str">
        <f t="shared" si="179"/>
        <v>HOMSGSIgnore</v>
      </c>
      <c r="E3347" s="54" t="s">
        <v>790</v>
      </c>
      <c r="F3347" s="54" t="s">
        <v>24</v>
      </c>
      <c r="G3347" s="54" t="s">
        <v>734</v>
      </c>
      <c r="H3347" s="55">
        <v>303000</v>
      </c>
      <c r="I3347" s="54" t="s">
        <v>825</v>
      </c>
      <c r="J3347" s="55">
        <v>390409</v>
      </c>
      <c r="K3347" s="55">
        <v>0</v>
      </c>
      <c r="L3347" s="54" t="s">
        <v>830</v>
      </c>
      <c r="M3347" s="54" t="s">
        <v>793</v>
      </c>
      <c r="N3347" s="55">
        <v>-29934475.739999998</v>
      </c>
      <c r="O3347" s="55">
        <v>0</v>
      </c>
      <c r="P3347" s="55">
        <v>0</v>
      </c>
      <c r="Q3347" s="55">
        <v>0</v>
      </c>
      <c r="R3347" s="55">
        <v>-29934475.739999998</v>
      </c>
      <c r="S3347" s="55">
        <v>0</v>
      </c>
      <c r="T3347" s="55">
        <v>-29934475.739999998</v>
      </c>
      <c r="U3347" s="55">
        <v>0</v>
      </c>
      <c r="V3347" s="55">
        <v>0</v>
      </c>
      <c r="W3347" s="55">
        <v>0</v>
      </c>
      <c r="X3347" s="55">
        <v>-29934475.739999998</v>
      </c>
      <c r="Y3347" s="55">
        <v>0</v>
      </c>
      <c r="Z3347" s="61">
        <f t="shared" si="180"/>
        <v>0</v>
      </c>
      <c r="AA3347" s="59" t="str">
        <f>HLOOKUP(F3347,'HY Financials'!$4:$4,1,0)</f>
        <v>HOMSGS</v>
      </c>
    </row>
    <row r="3348" spans="1:30" ht="12.75" customHeight="1">
      <c r="A3348" s="60" t="str">
        <f>IFERROR(VLOOKUP(J3348,'TB mapping'!A:D,4,0),0)</f>
        <v>Ignore</v>
      </c>
      <c r="B3348" s="60" t="str">
        <f>IFERROR(VLOOKUP(J3348,'TB mapping'!A:C,3,0),0)</f>
        <v>Ignore</v>
      </c>
      <c r="C3348" s="60" t="str">
        <f t="shared" si="178"/>
        <v>HOMSGSIgnore</v>
      </c>
      <c r="D3348" s="60" t="str">
        <f t="shared" si="179"/>
        <v>HOMSGSIgnore</v>
      </c>
      <c r="E3348" s="54" t="s">
        <v>790</v>
      </c>
      <c r="F3348" s="54" t="s">
        <v>24</v>
      </c>
      <c r="G3348" s="54" t="s">
        <v>734</v>
      </c>
      <c r="H3348" s="55">
        <v>303000</v>
      </c>
      <c r="I3348" s="54" t="s">
        <v>825</v>
      </c>
      <c r="J3348" s="55">
        <v>390445</v>
      </c>
      <c r="K3348" s="55">
        <v>0</v>
      </c>
      <c r="L3348" s="54" t="s">
        <v>881</v>
      </c>
      <c r="M3348" s="54" t="s">
        <v>793</v>
      </c>
      <c r="N3348" s="55">
        <v>-5984105.8300000001</v>
      </c>
      <c r="O3348" s="55">
        <v>0</v>
      </c>
      <c r="P3348" s="55">
        <v>0</v>
      </c>
      <c r="Q3348" s="55">
        <v>0</v>
      </c>
      <c r="R3348" s="55">
        <v>-5984105.8300000001</v>
      </c>
      <c r="S3348" s="55">
        <v>0</v>
      </c>
      <c r="T3348" s="55">
        <v>-5984105.8300000001</v>
      </c>
      <c r="U3348" s="55">
        <v>0</v>
      </c>
      <c r="V3348" s="55">
        <v>0</v>
      </c>
      <c r="W3348" s="55">
        <v>0</v>
      </c>
      <c r="X3348" s="55">
        <v>-5984105.8300000001</v>
      </c>
      <c r="Y3348" s="55">
        <v>0</v>
      </c>
      <c r="Z3348" s="61">
        <f t="shared" si="180"/>
        <v>0</v>
      </c>
      <c r="AA3348" s="59" t="str">
        <f>HLOOKUP(F3348,'HY Financials'!$4:$4,1,0)</f>
        <v>HOMSGS</v>
      </c>
    </row>
    <row r="3349" spans="1:30" ht="12.75" customHeight="1">
      <c r="A3349" s="60" t="str">
        <f>IFERROR(VLOOKUP(J3349,'TB mapping'!A:D,4,0),0)</f>
        <v>Ignore</v>
      </c>
      <c r="B3349" s="60" t="str">
        <f>IFERROR(VLOOKUP(J3349,'TB mapping'!A:C,3,0),0)</f>
        <v>Ignore</v>
      </c>
      <c r="C3349" s="60" t="str">
        <f t="shared" si="178"/>
        <v>HOMSGSIgnore</v>
      </c>
      <c r="D3349" s="60" t="str">
        <f t="shared" si="179"/>
        <v>HOMSGSIgnore</v>
      </c>
      <c r="E3349" s="54" t="s">
        <v>790</v>
      </c>
      <c r="F3349" s="54" t="s">
        <v>24</v>
      </c>
      <c r="G3349" s="54" t="s">
        <v>734</v>
      </c>
      <c r="H3349" s="55">
        <v>303000</v>
      </c>
      <c r="I3349" s="54" t="s">
        <v>825</v>
      </c>
      <c r="J3349" s="55">
        <v>390446</v>
      </c>
      <c r="K3349" s="55">
        <v>0</v>
      </c>
      <c r="L3349" s="54" t="s">
        <v>1066</v>
      </c>
      <c r="M3349" s="54" t="s">
        <v>793</v>
      </c>
      <c r="N3349" s="55">
        <v>-161984.04</v>
      </c>
      <c r="O3349" s="55">
        <v>0</v>
      </c>
      <c r="P3349" s="55">
        <v>0</v>
      </c>
      <c r="Q3349" s="55">
        <v>0</v>
      </c>
      <c r="R3349" s="55">
        <v>-161984.04</v>
      </c>
      <c r="S3349" s="55">
        <v>0</v>
      </c>
      <c r="T3349" s="55">
        <v>-161984.04</v>
      </c>
      <c r="U3349" s="55">
        <v>0</v>
      </c>
      <c r="V3349" s="55">
        <v>0</v>
      </c>
      <c r="W3349" s="55">
        <v>0</v>
      </c>
      <c r="X3349" s="55">
        <v>-161984.04</v>
      </c>
      <c r="Y3349" s="55">
        <v>0</v>
      </c>
      <c r="Z3349" s="61">
        <f t="shared" si="180"/>
        <v>0</v>
      </c>
      <c r="AA3349" s="59" t="str">
        <f>HLOOKUP(F3349,'HY Financials'!$4:$4,1,0)</f>
        <v>HOMSGS</v>
      </c>
    </row>
    <row r="3350" spans="1:30" ht="12.75" customHeight="1">
      <c r="A3350" s="60">
        <f>IFERROR(VLOOKUP(J3350,'TB mapping'!A:D,4,0),0)</f>
        <v>0</v>
      </c>
      <c r="B3350" s="60">
        <f>IFERROR(VLOOKUP(J3350,'TB mapping'!A:C,3,0),0)</f>
        <v>5.3</v>
      </c>
      <c r="C3350" s="60" t="str">
        <f t="shared" si="178"/>
        <v>HOMSGS0</v>
      </c>
      <c r="D3350" s="60" t="str">
        <f t="shared" si="179"/>
        <v>HOMSGS5.3</v>
      </c>
      <c r="E3350" s="54" t="s">
        <v>790</v>
      </c>
      <c r="F3350" s="54" t="s">
        <v>24</v>
      </c>
      <c r="G3350" s="54" t="s">
        <v>734</v>
      </c>
      <c r="H3350" s="55">
        <v>410000</v>
      </c>
      <c r="I3350" s="54" t="s">
        <v>931</v>
      </c>
      <c r="J3350" s="55">
        <v>415102</v>
      </c>
      <c r="K3350" s="55">
        <v>0</v>
      </c>
      <c r="L3350" s="54" t="s">
        <v>1183</v>
      </c>
      <c r="M3350" s="54" t="s">
        <v>793</v>
      </c>
      <c r="N3350" s="55">
        <v>0</v>
      </c>
      <c r="O3350" s="55">
        <v>32926487.559999999</v>
      </c>
      <c r="P3350" s="55">
        <v>0</v>
      </c>
      <c r="Q3350" s="55">
        <v>12878532.390000001</v>
      </c>
      <c r="R3350" s="55">
        <v>0</v>
      </c>
      <c r="S3350" s="55">
        <v>45805019.950000003</v>
      </c>
      <c r="T3350" s="55">
        <v>0</v>
      </c>
      <c r="U3350" s="55">
        <v>32926487.559999999</v>
      </c>
      <c r="V3350" s="55">
        <v>0</v>
      </c>
      <c r="W3350" s="55">
        <v>12878532.390000001</v>
      </c>
      <c r="X3350" s="55">
        <v>0</v>
      </c>
      <c r="Y3350" s="55">
        <v>45805019.950000003</v>
      </c>
      <c r="Z3350" s="61">
        <f t="shared" si="180"/>
        <v>1.2878532390000001</v>
      </c>
      <c r="AA3350" s="59" t="str">
        <f>HLOOKUP(F3350,'HY Financials'!$4:$4,1,0)</f>
        <v>HOMSGS</v>
      </c>
    </row>
    <row r="3351" spans="1:30" ht="12.75" customHeight="1">
      <c r="A3351" s="60">
        <f>IFERROR(VLOOKUP(J3351,'TB mapping'!A:D,4,0),0)</f>
        <v>0</v>
      </c>
      <c r="B3351" s="60" t="str">
        <f>IFERROR(VLOOKUP(J3351,'TB mapping'!A:C,3,0),0)</f>
        <v>ignore</v>
      </c>
      <c r="C3351" s="60" t="str">
        <f t="shared" si="178"/>
        <v>HOMSGS0</v>
      </c>
      <c r="D3351" s="60" t="str">
        <f t="shared" si="179"/>
        <v>HOMSGSignore</v>
      </c>
      <c r="E3351" s="54" t="s">
        <v>790</v>
      </c>
      <c r="F3351" s="54" t="s">
        <v>24</v>
      </c>
      <c r="G3351" s="54" t="s">
        <v>734</v>
      </c>
      <c r="H3351" s="55">
        <v>430000</v>
      </c>
      <c r="I3351" s="54" t="s">
        <v>831</v>
      </c>
      <c r="J3351" s="55">
        <v>435100</v>
      </c>
      <c r="K3351" s="55">
        <v>0</v>
      </c>
      <c r="L3351" s="54" t="s">
        <v>1184</v>
      </c>
      <c r="M3351" s="54" t="s">
        <v>793</v>
      </c>
      <c r="N3351" s="55">
        <v>0</v>
      </c>
      <c r="O3351" s="55">
        <v>199042135.81</v>
      </c>
      <c r="P3351" s="55">
        <v>-14632945.449999999</v>
      </c>
      <c r="Q3351" s="55">
        <v>0</v>
      </c>
      <c r="R3351" s="55">
        <v>0</v>
      </c>
      <c r="S3351" s="55">
        <v>184409190.36000001</v>
      </c>
      <c r="T3351" s="55">
        <v>0</v>
      </c>
      <c r="U3351" s="55">
        <v>199042135.81</v>
      </c>
      <c r="V3351" s="55">
        <v>-14632945.449999999</v>
      </c>
      <c r="W3351" s="55">
        <v>0</v>
      </c>
      <c r="X3351" s="55">
        <v>0</v>
      </c>
      <c r="Y3351" s="55">
        <v>184409190.36000001</v>
      </c>
      <c r="Z3351" s="61">
        <f t="shared" si="180"/>
        <v>-1.4632945449999999</v>
      </c>
      <c r="AA3351" s="59" t="str">
        <f>HLOOKUP(F3351,'HY Financials'!$4:$4,1,0)</f>
        <v>HOMSGS</v>
      </c>
    </row>
    <row r="3352" spans="1:30" ht="12.75" customHeight="1">
      <c r="A3352" s="60">
        <f>IFERROR(VLOOKUP(J3352,'TB mapping'!A:D,4,0),0)</f>
        <v>0</v>
      </c>
      <c r="B3352" s="60">
        <f>IFERROR(VLOOKUP(J3352,'TB mapping'!A:C,3,0),0)</f>
        <v>5.2</v>
      </c>
      <c r="C3352" s="60" t="str">
        <f t="shared" si="178"/>
        <v>HOMSGS0</v>
      </c>
      <c r="D3352" s="60" t="str">
        <f t="shared" si="179"/>
        <v>HOMSGS5.2</v>
      </c>
      <c r="E3352" s="54" t="s">
        <v>790</v>
      </c>
      <c r="F3352" s="54" t="s">
        <v>24</v>
      </c>
      <c r="G3352" s="54" t="s">
        <v>734</v>
      </c>
      <c r="H3352" s="55">
        <v>450000</v>
      </c>
      <c r="I3352" s="54" t="s">
        <v>834</v>
      </c>
      <c r="J3352" s="55">
        <v>452229</v>
      </c>
      <c r="K3352" s="55">
        <v>0</v>
      </c>
      <c r="L3352" s="54" t="s">
        <v>837</v>
      </c>
      <c r="M3352" s="54" t="s">
        <v>793</v>
      </c>
      <c r="N3352" s="55">
        <v>0</v>
      </c>
      <c r="O3352" s="55">
        <v>1746.72</v>
      </c>
      <c r="P3352" s="55">
        <v>0</v>
      </c>
      <c r="Q3352" s="55">
        <v>1974.61</v>
      </c>
      <c r="R3352" s="55">
        <v>0</v>
      </c>
      <c r="S3352" s="55">
        <v>3721.33</v>
      </c>
      <c r="T3352" s="55">
        <v>0</v>
      </c>
      <c r="U3352" s="55">
        <v>1746.72</v>
      </c>
      <c r="V3352" s="55">
        <v>0</v>
      </c>
      <c r="W3352" s="55">
        <v>1974.61</v>
      </c>
      <c r="X3352" s="55">
        <v>0</v>
      </c>
      <c r="Y3352" s="55">
        <v>3721.33</v>
      </c>
      <c r="Z3352" s="61">
        <f t="shared" si="180"/>
        <v>1.9746099999999999E-4</v>
      </c>
      <c r="AA3352" s="59" t="str">
        <f>HLOOKUP(F3352,'HY Financials'!$4:$4,1,0)</f>
        <v>HOMSGS</v>
      </c>
    </row>
    <row r="3353" spans="1:30" ht="12.75" customHeight="1">
      <c r="A3353" s="60">
        <f>IFERROR(VLOOKUP(J3353,'TB mapping'!A:D,4,0),0)</f>
        <v>0</v>
      </c>
      <c r="B3353" s="60">
        <f>IFERROR(VLOOKUP(J3353,'TB mapping'!A:C,3,0),0)</f>
        <v>5.2</v>
      </c>
      <c r="C3353" s="60" t="str">
        <f t="shared" si="178"/>
        <v>HOMSGS0</v>
      </c>
      <c r="D3353" s="60" t="str">
        <f t="shared" si="179"/>
        <v>HOMSGS5.2</v>
      </c>
      <c r="E3353" s="54" t="s">
        <v>790</v>
      </c>
      <c r="F3353" s="54" t="s">
        <v>24</v>
      </c>
      <c r="G3353" s="54" t="s">
        <v>734</v>
      </c>
      <c r="H3353" s="55">
        <v>450000</v>
      </c>
      <c r="I3353" s="54" t="s">
        <v>834</v>
      </c>
      <c r="J3353" s="55">
        <v>452230</v>
      </c>
      <c r="K3353" s="55">
        <v>0</v>
      </c>
      <c r="L3353" s="54" t="s">
        <v>838</v>
      </c>
      <c r="M3353" s="54" t="s">
        <v>793</v>
      </c>
      <c r="N3353" s="55">
        <v>0</v>
      </c>
      <c r="O3353" s="55">
        <v>50647.41</v>
      </c>
      <c r="P3353" s="55">
        <v>0</v>
      </c>
      <c r="Q3353" s="55">
        <v>19426.010000000002</v>
      </c>
      <c r="R3353" s="55">
        <v>0</v>
      </c>
      <c r="S3353" s="55">
        <v>70073.42</v>
      </c>
      <c r="T3353" s="55">
        <v>0</v>
      </c>
      <c r="U3353" s="55">
        <v>50647.41</v>
      </c>
      <c r="V3353" s="55">
        <v>0</v>
      </c>
      <c r="W3353" s="55">
        <v>19426.010000000002</v>
      </c>
      <c r="X3353" s="55">
        <v>0</v>
      </c>
      <c r="Y3353" s="55">
        <v>70073.42</v>
      </c>
      <c r="Z3353" s="61">
        <f t="shared" si="180"/>
        <v>1.9426010000000002E-3</v>
      </c>
      <c r="AA3353" s="59" t="str">
        <f>HLOOKUP(F3353,'HY Financials'!$4:$4,1,0)</f>
        <v>HOMSGS</v>
      </c>
    </row>
    <row r="3354" spans="1:30" ht="12.75" customHeight="1">
      <c r="A3354" s="60">
        <f>IFERROR(VLOOKUP(J3354,'TB mapping'!A:D,4,0),0)</f>
        <v>0</v>
      </c>
      <c r="B3354" s="60">
        <f>IFERROR(VLOOKUP(J3354,'TB mapping'!A:C,3,0),0)</f>
        <v>5.2</v>
      </c>
      <c r="C3354" s="60" t="str">
        <f t="shared" si="178"/>
        <v>HOMSGS0</v>
      </c>
      <c r="D3354" s="60" t="str">
        <f t="shared" si="179"/>
        <v>HOMSGS5.2</v>
      </c>
      <c r="E3354" s="54" t="s">
        <v>790</v>
      </c>
      <c r="F3354" s="54" t="s">
        <v>24</v>
      </c>
      <c r="G3354" s="54" t="s">
        <v>734</v>
      </c>
      <c r="H3354" s="55">
        <v>450000</v>
      </c>
      <c r="I3354" s="54" t="s">
        <v>834</v>
      </c>
      <c r="J3354" s="55">
        <v>452247</v>
      </c>
      <c r="K3354" s="55">
        <v>0</v>
      </c>
      <c r="L3354" s="54" t="s">
        <v>1346</v>
      </c>
      <c r="M3354" s="54" t="s">
        <v>793</v>
      </c>
      <c r="N3354" s="55">
        <v>0</v>
      </c>
      <c r="O3354" s="55">
        <v>21468.46</v>
      </c>
      <c r="P3354" s="55">
        <v>0</v>
      </c>
      <c r="Q3354" s="55">
        <v>65784.78</v>
      </c>
      <c r="R3354" s="55">
        <v>0</v>
      </c>
      <c r="S3354" s="55">
        <v>87253.24</v>
      </c>
      <c r="T3354" s="55">
        <v>0</v>
      </c>
      <c r="U3354" s="55">
        <v>21468.46</v>
      </c>
      <c r="V3354" s="55">
        <v>0</v>
      </c>
      <c r="W3354" s="55">
        <v>65784.78</v>
      </c>
      <c r="X3354" s="55">
        <v>0</v>
      </c>
      <c r="Y3354" s="55">
        <v>87253.24</v>
      </c>
      <c r="Z3354" s="61">
        <f t="shared" si="180"/>
        <v>6.5784779999999996E-3</v>
      </c>
      <c r="AA3354" s="59" t="str">
        <f>HLOOKUP(F3354,'HY Financials'!$4:$4,1,0)</f>
        <v>HOMSGS</v>
      </c>
    </row>
    <row r="3355" spans="1:30" ht="12.75" customHeight="1">
      <c r="A3355" s="60">
        <f>IFERROR(VLOOKUP(J3355,'TB mapping'!A:D,4,0),0)</f>
        <v>0</v>
      </c>
      <c r="B3355" s="60">
        <f>IFERROR(VLOOKUP(J3355,'TB mapping'!A:C,3,0),0)</f>
        <v>5.5</v>
      </c>
      <c r="C3355" s="60" t="str">
        <f t="shared" si="178"/>
        <v>HOMSGS0</v>
      </c>
      <c r="D3355" s="60" t="str">
        <f t="shared" si="179"/>
        <v>HOMSGS5.5</v>
      </c>
      <c r="E3355" s="54" t="s">
        <v>790</v>
      </c>
      <c r="F3355" s="54" t="s">
        <v>24</v>
      </c>
      <c r="G3355" s="54" t="s">
        <v>734</v>
      </c>
      <c r="H3355" s="55">
        <v>460000</v>
      </c>
      <c r="I3355" s="54" t="s">
        <v>839</v>
      </c>
      <c r="J3355" s="55">
        <v>455103</v>
      </c>
      <c r="K3355" s="55">
        <v>0</v>
      </c>
      <c r="L3355" s="54" t="s">
        <v>999</v>
      </c>
      <c r="M3355" s="54" t="s">
        <v>793</v>
      </c>
      <c r="N3355" s="55">
        <v>0</v>
      </c>
      <c r="O3355" s="55">
        <v>58011.13</v>
      </c>
      <c r="P3355" s="55">
        <v>0</v>
      </c>
      <c r="Q3355" s="55">
        <v>16668.400000000001</v>
      </c>
      <c r="R3355" s="55">
        <v>0</v>
      </c>
      <c r="S3355" s="55">
        <v>74679.53</v>
      </c>
      <c r="T3355" s="55">
        <v>0</v>
      </c>
      <c r="U3355" s="55">
        <v>58011.13</v>
      </c>
      <c r="V3355" s="55">
        <v>0</v>
      </c>
      <c r="W3355" s="55">
        <v>16668.400000000001</v>
      </c>
      <c r="X3355" s="55">
        <v>0</v>
      </c>
      <c r="Y3355" s="55">
        <v>74679.53</v>
      </c>
      <c r="Z3355" s="61">
        <f t="shared" si="180"/>
        <v>1.6668400000000002E-3</v>
      </c>
      <c r="AA3355" s="59" t="str">
        <f>HLOOKUP(F3355,'HY Financials'!$4:$4,1,0)</f>
        <v>HOMSGS</v>
      </c>
      <c r="AD3355" s="59">
        <f t="shared" ref="AD3355:AD3361" si="181">+Z3355*10^7</f>
        <v>16668.400000000001</v>
      </c>
    </row>
    <row r="3356" spans="1:30" ht="12.75" customHeight="1">
      <c r="A3356" s="60">
        <f>IFERROR(VLOOKUP(J3356,'TB mapping'!A:D,4,0),0)</f>
        <v>0</v>
      </c>
      <c r="B3356" s="60">
        <f>IFERROR(VLOOKUP(J3356,'TB mapping'!A:C,3,0),0)</f>
        <v>5.5</v>
      </c>
      <c r="C3356" s="60" t="str">
        <f t="shared" si="178"/>
        <v>HOMSGS0</v>
      </c>
      <c r="D3356" s="60" t="str">
        <f t="shared" si="179"/>
        <v>HOMSGS5.5</v>
      </c>
      <c r="E3356" s="54" t="s">
        <v>790</v>
      </c>
      <c r="F3356" s="54" t="s">
        <v>24</v>
      </c>
      <c r="G3356" s="54" t="s">
        <v>734</v>
      </c>
      <c r="H3356" s="55">
        <v>460000</v>
      </c>
      <c r="I3356" s="54" t="s">
        <v>839</v>
      </c>
      <c r="J3356" s="55">
        <v>460100</v>
      </c>
      <c r="K3356" s="55">
        <v>0</v>
      </c>
      <c r="L3356" s="54" t="s">
        <v>940</v>
      </c>
      <c r="M3356" s="54" t="s">
        <v>793</v>
      </c>
      <c r="N3356" s="55">
        <v>0</v>
      </c>
      <c r="O3356" s="55">
        <v>498.24</v>
      </c>
      <c r="P3356" s="55">
        <v>-13141.92</v>
      </c>
      <c r="Q3356" s="55">
        <v>0</v>
      </c>
      <c r="R3356" s="55">
        <v>-12643.68</v>
      </c>
      <c r="S3356" s="55">
        <v>0</v>
      </c>
      <c r="T3356" s="55">
        <v>0</v>
      </c>
      <c r="U3356" s="55">
        <v>498.24</v>
      </c>
      <c r="V3356" s="55">
        <v>-13141.92</v>
      </c>
      <c r="W3356" s="55">
        <v>0</v>
      </c>
      <c r="X3356" s="55">
        <v>-12643.68</v>
      </c>
      <c r="Y3356" s="55">
        <v>0</v>
      </c>
      <c r="Z3356" s="61">
        <f t="shared" si="180"/>
        <v>-1.3141920000000001E-3</v>
      </c>
      <c r="AA3356" s="59" t="str">
        <f>HLOOKUP(F3356,'HY Financials'!$4:$4,1,0)</f>
        <v>HOMSGS</v>
      </c>
      <c r="AD3356" s="59">
        <f t="shared" si="181"/>
        <v>-13141.92</v>
      </c>
    </row>
    <row r="3357" spans="1:30" ht="12.75" customHeight="1">
      <c r="A3357" s="60">
        <f>IFERROR(VLOOKUP(J3357,'TB mapping'!A:D,4,0),0)</f>
        <v>0</v>
      </c>
      <c r="B3357" s="60">
        <f>IFERROR(VLOOKUP(J3357,'TB mapping'!A:C,3,0),0)</f>
        <v>5.5</v>
      </c>
      <c r="C3357" s="60" t="str">
        <f t="shared" si="178"/>
        <v>HOMSGS0</v>
      </c>
      <c r="D3357" s="60" t="str">
        <f t="shared" si="179"/>
        <v>HOMSGS5.5</v>
      </c>
      <c r="E3357" s="54" t="s">
        <v>790</v>
      </c>
      <c r="F3357" s="54" t="s">
        <v>24</v>
      </c>
      <c r="G3357" s="54" t="s">
        <v>734</v>
      </c>
      <c r="H3357" s="55">
        <v>460000</v>
      </c>
      <c r="I3357" s="54" t="s">
        <v>839</v>
      </c>
      <c r="J3357" s="55">
        <v>460106</v>
      </c>
      <c r="K3357" s="55">
        <v>0</v>
      </c>
      <c r="L3357" s="54" t="s">
        <v>840</v>
      </c>
      <c r="M3357" s="54" t="s">
        <v>793</v>
      </c>
      <c r="N3357" s="55">
        <v>0</v>
      </c>
      <c r="O3357" s="55">
        <v>82.38</v>
      </c>
      <c r="P3357" s="55">
        <v>0</v>
      </c>
      <c r="Q3357" s="55">
        <v>13148.57</v>
      </c>
      <c r="R3357" s="55">
        <v>0</v>
      </c>
      <c r="S3357" s="55">
        <v>13230.95</v>
      </c>
      <c r="T3357" s="55">
        <v>0</v>
      </c>
      <c r="U3357" s="55">
        <v>82.38</v>
      </c>
      <c r="V3357" s="55">
        <v>0</v>
      </c>
      <c r="W3357" s="55">
        <v>13148.57</v>
      </c>
      <c r="X3357" s="55">
        <v>0</v>
      </c>
      <c r="Y3357" s="55">
        <v>13230.95</v>
      </c>
      <c r="Z3357" s="61">
        <f t="shared" si="180"/>
        <v>1.314857E-3</v>
      </c>
      <c r="AA3357" s="59" t="str">
        <f>HLOOKUP(F3357,'HY Financials'!$4:$4,1,0)</f>
        <v>HOMSGS</v>
      </c>
      <c r="AD3357" s="59">
        <f t="shared" si="181"/>
        <v>13148.57</v>
      </c>
    </row>
    <row r="3358" spans="1:30" ht="12.75" customHeight="1">
      <c r="A3358" s="60">
        <f>IFERROR(VLOOKUP(J3358,'TB mapping'!A:D,4,0),0)</f>
        <v>0</v>
      </c>
      <c r="B3358" s="60">
        <f>IFERROR(VLOOKUP(J3358,'TB mapping'!A:C,3,0),0)</f>
        <v>5.5</v>
      </c>
      <c r="C3358" s="60" t="str">
        <f t="shared" si="178"/>
        <v>HOMSGS0</v>
      </c>
      <c r="D3358" s="60" t="str">
        <f t="shared" si="179"/>
        <v>HOMSGS5.5</v>
      </c>
      <c r="E3358" s="54" t="s">
        <v>790</v>
      </c>
      <c r="F3358" s="54" t="s">
        <v>24</v>
      </c>
      <c r="G3358" s="54" t="s">
        <v>734</v>
      </c>
      <c r="H3358" s="55">
        <v>460000</v>
      </c>
      <c r="I3358" s="54" t="s">
        <v>839</v>
      </c>
      <c r="J3358" s="55">
        <v>460108</v>
      </c>
      <c r="K3358" s="55">
        <v>0</v>
      </c>
      <c r="L3358" s="54" t="s">
        <v>841</v>
      </c>
      <c r="M3358" s="54" t="s">
        <v>793</v>
      </c>
      <c r="N3358" s="55">
        <v>-4.32</v>
      </c>
      <c r="O3358" s="55">
        <v>0</v>
      </c>
      <c r="P3358" s="55">
        <v>-6.2</v>
      </c>
      <c r="Q3358" s="55">
        <v>0</v>
      </c>
      <c r="R3358" s="55">
        <v>-10.52</v>
      </c>
      <c r="S3358" s="55">
        <v>0</v>
      </c>
      <c r="T3358" s="55">
        <v>-4.32</v>
      </c>
      <c r="U3358" s="55">
        <v>0</v>
      </c>
      <c r="V3358" s="55">
        <v>-6.2</v>
      </c>
      <c r="W3358" s="55">
        <v>0</v>
      </c>
      <c r="X3358" s="55">
        <v>-10.52</v>
      </c>
      <c r="Y3358" s="55">
        <v>0</v>
      </c>
      <c r="Z3358" s="61">
        <f t="shared" si="180"/>
        <v>-6.1999999999999999E-7</v>
      </c>
      <c r="AA3358" s="59" t="str">
        <f>HLOOKUP(F3358,'HY Financials'!$4:$4,1,0)</f>
        <v>HOMSGS</v>
      </c>
      <c r="AD3358" s="59">
        <f t="shared" si="181"/>
        <v>-6.2</v>
      </c>
    </row>
    <row r="3359" spans="1:30" ht="12.75" customHeight="1">
      <c r="A3359" s="60">
        <f>IFERROR(VLOOKUP(J3359,'TB mapping'!A:D,4,0),0)</f>
        <v>0</v>
      </c>
      <c r="B3359" s="60">
        <f>IFERROR(VLOOKUP(J3359,'TB mapping'!A:C,3,0),0)</f>
        <v>5.5</v>
      </c>
      <c r="C3359" s="60" t="str">
        <f t="shared" si="178"/>
        <v>HOMSGS0</v>
      </c>
      <c r="D3359" s="60" t="str">
        <f t="shared" si="179"/>
        <v>HOMSGS5.5</v>
      </c>
      <c r="E3359" s="54" t="s">
        <v>790</v>
      </c>
      <c r="F3359" s="54" t="s">
        <v>24</v>
      </c>
      <c r="G3359" s="54" t="s">
        <v>734</v>
      </c>
      <c r="H3359" s="55">
        <v>460000</v>
      </c>
      <c r="I3359" s="54" t="s">
        <v>839</v>
      </c>
      <c r="J3359" s="55">
        <v>460143</v>
      </c>
      <c r="K3359" s="55">
        <v>0</v>
      </c>
      <c r="L3359" s="54" t="s">
        <v>1002</v>
      </c>
      <c r="M3359" s="54" t="s">
        <v>793</v>
      </c>
      <c r="N3359" s="55">
        <v>-583.51</v>
      </c>
      <c r="O3359" s="55">
        <v>0</v>
      </c>
      <c r="P3359" s="55">
        <v>-11.96</v>
      </c>
      <c r="Q3359" s="55">
        <v>0</v>
      </c>
      <c r="R3359" s="55">
        <v>-595.47</v>
      </c>
      <c r="S3359" s="55">
        <v>0</v>
      </c>
      <c r="T3359" s="55">
        <v>-583.51</v>
      </c>
      <c r="U3359" s="55">
        <v>0</v>
      </c>
      <c r="V3359" s="55">
        <v>-11.96</v>
      </c>
      <c r="W3359" s="55">
        <v>0</v>
      </c>
      <c r="X3359" s="55">
        <v>-595.47</v>
      </c>
      <c r="Y3359" s="55">
        <v>0</v>
      </c>
      <c r="Z3359" s="61">
        <f t="shared" si="180"/>
        <v>-1.1960000000000001E-6</v>
      </c>
      <c r="AA3359" s="59" t="str">
        <f>HLOOKUP(F3359,'HY Financials'!$4:$4,1,0)</f>
        <v>HOMSGS</v>
      </c>
      <c r="AD3359" s="59">
        <f t="shared" si="181"/>
        <v>-11.96</v>
      </c>
    </row>
    <row r="3360" spans="1:30" ht="12.75" customHeight="1">
      <c r="A3360" s="60">
        <f>IFERROR(VLOOKUP(J3360,'TB mapping'!A:D,4,0),0)</f>
        <v>0</v>
      </c>
      <c r="B3360" s="60">
        <f>IFERROR(VLOOKUP(J3360,'TB mapping'!A:C,3,0),0)</f>
        <v>5.5</v>
      </c>
      <c r="C3360" s="60" t="str">
        <f t="shared" si="178"/>
        <v>HOMSGS0</v>
      </c>
      <c r="D3360" s="60" t="str">
        <f t="shared" si="179"/>
        <v>HOMSGS5.5</v>
      </c>
      <c r="E3360" s="54" t="s">
        <v>790</v>
      </c>
      <c r="F3360" s="54" t="s">
        <v>24</v>
      </c>
      <c r="G3360" s="54" t="s">
        <v>734</v>
      </c>
      <c r="H3360" s="55">
        <v>460000</v>
      </c>
      <c r="I3360" s="54" t="s">
        <v>839</v>
      </c>
      <c r="J3360" s="55">
        <v>460144</v>
      </c>
      <c r="K3360" s="55">
        <v>0</v>
      </c>
      <c r="L3360" s="54" t="s">
        <v>1067</v>
      </c>
      <c r="M3360" s="54" t="s">
        <v>793</v>
      </c>
      <c r="N3360" s="55">
        <v>0</v>
      </c>
      <c r="O3360" s="55">
        <v>7.05</v>
      </c>
      <c r="P3360" s="55">
        <v>0</v>
      </c>
      <c r="Q3360" s="55">
        <v>11.51</v>
      </c>
      <c r="R3360" s="55">
        <v>0</v>
      </c>
      <c r="S3360" s="55">
        <v>18.559999999999999</v>
      </c>
      <c r="T3360" s="55">
        <v>0</v>
      </c>
      <c r="U3360" s="55">
        <v>7.05</v>
      </c>
      <c r="V3360" s="55">
        <v>0</v>
      </c>
      <c r="W3360" s="55">
        <v>11.51</v>
      </c>
      <c r="X3360" s="55">
        <v>0</v>
      </c>
      <c r="Y3360" s="55">
        <v>18.559999999999999</v>
      </c>
      <c r="Z3360" s="61">
        <f t="shared" si="180"/>
        <v>1.1510000000000001E-6</v>
      </c>
      <c r="AA3360" s="59" t="str">
        <f>HLOOKUP(F3360,'HY Financials'!$4:$4,1,0)</f>
        <v>HOMSGS</v>
      </c>
      <c r="AD3360" s="59">
        <f t="shared" si="181"/>
        <v>11.510000000000002</v>
      </c>
    </row>
    <row r="3361" spans="1:30" ht="12.75" customHeight="1">
      <c r="A3361" s="60">
        <f>IFERROR(VLOOKUP(J3361,'TB mapping'!A:D,4,0),0)</f>
        <v>0</v>
      </c>
      <c r="B3361" s="60">
        <f>IFERROR(VLOOKUP(J3361,'TB mapping'!A:C,3,0),0)</f>
        <v>5.5</v>
      </c>
      <c r="C3361" s="60" t="str">
        <f t="shared" si="178"/>
        <v>HOMSGS0</v>
      </c>
      <c r="D3361" s="60" t="str">
        <f t="shared" si="179"/>
        <v>HOMSGS5.5</v>
      </c>
      <c r="E3361" s="54" t="s">
        <v>790</v>
      </c>
      <c r="F3361" s="54" t="s">
        <v>24</v>
      </c>
      <c r="G3361" s="54" t="s">
        <v>734</v>
      </c>
      <c r="H3361" s="55">
        <v>460000</v>
      </c>
      <c r="I3361" s="54" t="s">
        <v>839</v>
      </c>
      <c r="J3361" s="55">
        <v>460144</v>
      </c>
      <c r="K3361" s="55">
        <v>9</v>
      </c>
      <c r="L3361" s="54" t="s">
        <v>1067</v>
      </c>
      <c r="M3361" s="54" t="s">
        <v>793</v>
      </c>
      <c r="N3361" s="55">
        <v>0</v>
      </c>
      <c r="O3361" s="55">
        <v>0.16</v>
      </c>
      <c r="P3361" s="55">
        <v>0</v>
      </c>
      <c r="Q3361" s="55">
        <v>0</v>
      </c>
      <c r="R3361" s="55">
        <v>0</v>
      </c>
      <c r="S3361" s="55">
        <v>0.16</v>
      </c>
      <c r="T3361" s="55">
        <v>0</v>
      </c>
      <c r="U3361" s="55">
        <v>0.16</v>
      </c>
      <c r="V3361" s="55">
        <v>0</v>
      </c>
      <c r="W3361" s="55">
        <v>0</v>
      </c>
      <c r="X3361" s="55">
        <v>0</v>
      </c>
      <c r="Y3361" s="55">
        <v>0.16</v>
      </c>
      <c r="Z3361" s="61">
        <f t="shared" si="180"/>
        <v>0</v>
      </c>
      <c r="AA3361" s="59" t="str">
        <f>HLOOKUP(F3361,'HY Financials'!$4:$4,1,0)</f>
        <v>HOMSGS</v>
      </c>
      <c r="AD3361" s="59">
        <f t="shared" si="181"/>
        <v>0</v>
      </c>
    </row>
    <row r="3362" spans="1:30" ht="12.75" customHeight="1">
      <c r="A3362" s="60">
        <f>IFERROR(VLOOKUP(J3362,'TB mapping'!A:D,4,0),0)</f>
        <v>0</v>
      </c>
      <c r="B3362" s="60">
        <f>IFERROR(VLOOKUP(J3362,'TB mapping'!A:C,3,0),0)</f>
        <v>5.3</v>
      </c>
      <c r="C3362" s="60" t="str">
        <f t="shared" si="178"/>
        <v>HOMSGS0</v>
      </c>
      <c r="D3362" s="60" t="str">
        <f t="shared" si="179"/>
        <v>HOMSGS5.3</v>
      </c>
      <c r="E3362" s="54" t="s">
        <v>790</v>
      </c>
      <c r="F3362" s="54" t="s">
        <v>24</v>
      </c>
      <c r="G3362" s="54" t="s">
        <v>734</v>
      </c>
      <c r="H3362" s="55">
        <v>510000</v>
      </c>
      <c r="I3362" s="54" t="s">
        <v>842</v>
      </c>
      <c r="J3362" s="55">
        <v>512247</v>
      </c>
      <c r="K3362" s="55">
        <v>0</v>
      </c>
      <c r="L3362" s="54" t="s">
        <v>1348</v>
      </c>
      <c r="M3362" s="54" t="s">
        <v>793</v>
      </c>
      <c r="N3362" s="55">
        <v>0</v>
      </c>
      <c r="O3362" s="55">
        <v>7.32</v>
      </c>
      <c r="P3362" s="55">
        <v>-3.74</v>
      </c>
      <c r="Q3362" s="55">
        <v>0</v>
      </c>
      <c r="R3362" s="55">
        <v>0</v>
      </c>
      <c r="S3362" s="55">
        <v>3.58</v>
      </c>
      <c r="T3362" s="55">
        <v>0</v>
      </c>
      <c r="U3362" s="55">
        <v>7.32</v>
      </c>
      <c r="V3362" s="55">
        <v>-3.74</v>
      </c>
      <c r="W3362" s="55">
        <v>0</v>
      </c>
      <c r="X3362" s="55">
        <v>0</v>
      </c>
      <c r="Y3362" s="55">
        <v>3.58</v>
      </c>
      <c r="Z3362" s="61">
        <f t="shared" si="180"/>
        <v>-3.7400000000000004E-7</v>
      </c>
      <c r="AA3362" s="59" t="str">
        <f>HLOOKUP(F3362,'HY Financials'!$4:$4,1,0)</f>
        <v>HOMSGS</v>
      </c>
    </row>
    <row r="3363" spans="1:30" ht="12.75" customHeight="1">
      <c r="A3363" s="60">
        <f>IFERROR(VLOOKUP(J3363,'TB mapping'!A:D,4,0),0)</f>
        <v>0</v>
      </c>
      <c r="B3363" s="60">
        <f>IFERROR(VLOOKUP(J3363,'TB mapping'!A:C,3,0),0)</f>
        <v>6.4</v>
      </c>
      <c r="C3363" s="60" t="str">
        <f t="shared" si="178"/>
        <v>HOMSGS0</v>
      </c>
      <c r="D3363" s="60" t="str">
        <f t="shared" si="179"/>
        <v>HOMSGS6.4</v>
      </c>
      <c r="E3363" s="54" t="s">
        <v>790</v>
      </c>
      <c r="F3363" s="54" t="s">
        <v>24</v>
      </c>
      <c r="G3363" s="54" t="s">
        <v>734</v>
      </c>
      <c r="H3363" s="55">
        <v>550000</v>
      </c>
      <c r="I3363" s="54" t="s">
        <v>846</v>
      </c>
      <c r="J3363" s="392">
        <v>553105</v>
      </c>
      <c r="K3363" s="55">
        <v>0</v>
      </c>
      <c r="L3363" s="54" t="s">
        <v>945</v>
      </c>
      <c r="M3363" s="54" t="s">
        <v>793</v>
      </c>
      <c r="N3363" s="55">
        <v>-909.71</v>
      </c>
      <c r="O3363" s="55">
        <v>0</v>
      </c>
      <c r="P3363" s="55">
        <v>-11724.23</v>
      </c>
      <c r="Q3363" s="55">
        <v>0</v>
      </c>
      <c r="R3363" s="55">
        <v>-12633.94</v>
      </c>
      <c r="S3363" s="55">
        <v>0</v>
      </c>
      <c r="T3363" s="55">
        <v>-909.71</v>
      </c>
      <c r="U3363" s="55">
        <v>0</v>
      </c>
      <c r="V3363" s="55">
        <v>-11724.23</v>
      </c>
      <c r="W3363" s="55">
        <v>0</v>
      </c>
      <c r="X3363" s="55">
        <v>-12633.94</v>
      </c>
      <c r="Y3363" s="55">
        <v>0</v>
      </c>
      <c r="Z3363" s="61">
        <f t="shared" si="180"/>
        <v>-1.1724229999999999E-3</v>
      </c>
      <c r="AA3363" s="59" t="str">
        <f>HLOOKUP(F3363,'HY Financials'!$4:$4,1,0)</f>
        <v>HOMSGS</v>
      </c>
    </row>
    <row r="3364" spans="1:30" ht="12.75" customHeight="1">
      <c r="A3364" s="60">
        <f>IFERROR(VLOOKUP(J3364,'TB mapping'!A:D,4,0),0)</f>
        <v>0</v>
      </c>
      <c r="B3364" s="60">
        <f>IFERROR(VLOOKUP(J3364,'TB mapping'!A:C,3,0),0)</f>
        <v>6.4</v>
      </c>
      <c r="C3364" s="60" t="str">
        <f t="shared" si="178"/>
        <v>HOMSGS0</v>
      </c>
      <c r="D3364" s="60" t="str">
        <f t="shared" si="179"/>
        <v>HOMSGS6.4</v>
      </c>
      <c r="E3364" s="54" t="s">
        <v>790</v>
      </c>
      <c r="F3364" s="54" t="s">
        <v>24</v>
      </c>
      <c r="G3364" s="54" t="s">
        <v>734</v>
      </c>
      <c r="H3364" s="55">
        <v>550000</v>
      </c>
      <c r="I3364" s="54" t="s">
        <v>846</v>
      </c>
      <c r="J3364" s="392">
        <v>553107</v>
      </c>
      <c r="K3364" s="55">
        <v>0</v>
      </c>
      <c r="L3364" s="54" t="s">
        <v>847</v>
      </c>
      <c r="M3364" s="54" t="s">
        <v>793</v>
      </c>
      <c r="N3364" s="55">
        <v>-40435.18</v>
      </c>
      <c r="O3364" s="55">
        <v>0</v>
      </c>
      <c r="P3364" s="55">
        <v>-107856.56</v>
      </c>
      <c r="Q3364" s="55">
        <v>0</v>
      </c>
      <c r="R3364" s="55">
        <v>-148291.74</v>
      </c>
      <c r="S3364" s="55">
        <v>0</v>
      </c>
      <c r="T3364" s="55">
        <v>-40435.18</v>
      </c>
      <c r="U3364" s="55">
        <v>0</v>
      </c>
      <c r="V3364" s="55">
        <v>-107856.56</v>
      </c>
      <c r="W3364" s="55">
        <v>0</v>
      </c>
      <c r="X3364" s="55">
        <v>-148291.74</v>
      </c>
      <c r="Y3364" s="55">
        <v>0</v>
      </c>
      <c r="Z3364" s="61">
        <f t="shared" si="180"/>
        <v>-1.0785655999999999E-2</v>
      </c>
      <c r="AA3364" s="59" t="str">
        <f>HLOOKUP(F3364,'HY Financials'!$4:$4,1,0)</f>
        <v>HOMSGS</v>
      </c>
    </row>
    <row r="3365" spans="1:30" ht="12.75" customHeight="1">
      <c r="A3365" s="60">
        <f>IFERROR(VLOOKUP(J3365,'TB mapping'!A:D,4,0),0)</f>
        <v>0</v>
      </c>
      <c r="B3365" s="60">
        <f>IFERROR(VLOOKUP(J3365,'TB mapping'!A:C,3,0),0)</f>
        <v>6.4</v>
      </c>
      <c r="C3365" s="60" t="str">
        <f t="shared" si="178"/>
        <v>HOMSGS0</v>
      </c>
      <c r="D3365" s="60" t="str">
        <f t="shared" si="179"/>
        <v>HOMSGS6.4</v>
      </c>
      <c r="E3365" s="54" t="s">
        <v>790</v>
      </c>
      <c r="F3365" s="54" t="s">
        <v>24</v>
      </c>
      <c r="G3365" s="54" t="s">
        <v>734</v>
      </c>
      <c r="H3365" s="55">
        <v>550000</v>
      </c>
      <c r="I3365" s="54" t="s">
        <v>846</v>
      </c>
      <c r="J3365" s="392">
        <v>553117</v>
      </c>
      <c r="K3365" s="55">
        <v>0</v>
      </c>
      <c r="L3365" s="54" t="s">
        <v>848</v>
      </c>
      <c r="M3365" s="54" t="s">
        <v>793</v>
      </c>
      <c r="N3365" s="55">
        <v>-15760.27</v>
      </c>
      <c r="O3365" s="55">
        <v>0</v>
      </c>
      <c r="P3365" s="55">
        <v>-104701.8</v>
      </c>
      <c r="Q3365" s="55">
        <v>0</v>
      </c>
      <c r="R3365" s="55">
        <v>-120462.07</v>
      </c>
      <c r="S3365" s="55">
        <v>0</v>
      </c>
      <c r="T3365" s="55">
        <v>-15760.27</v>
      </c>
      <c r="U3365" s="55">
        <v>0</v>
      </c>
      <c r="V3365" s="55">
        <v>-104701.8</v>
      </c>
      <c r="W3365" s="55">
        <v>0</v>
      </c>
      <c r="X3365" s="55">
        <v>-120462.07</v>
      </c>
      <c r="Y3365" s="55">
        <v>0</v>
      </c>
      <c r="Z3365" s="61">
        <f t="shared" si="180"/>
        <v>-1.0470180000000001E-2</v>
      </c>
      <c r="AA3365" s="59" t="str">
        <f>HLOOKUP(F3365,'HY Financials'!$4:$4,1,0)</f>
        <v>HOMSGS</v>
      </c>
    </row>
    <row r="3366" spans="1:30" ht="12.75" customHeight="1">
      <c r="A3366" s="60">
        <f>IFERROR(VLOOKUP(J3366,'TB mapping'!A:D,4,0),0)</f>
        <v>0</v>
      </c>
      <c r="B3366" s="60">
        <f>IFERROR(VLOOKUP(J3366,'TB mapping'!A:C,3,0),0)</f>
        <v>6.4</v>
      </c>
      <c r="C3366" s="60" t="str">
        <f t="shared" si="178"/>
        <v>HOMSGS0</v>
      </c>
      <c r="D3366" s="60" t="str">
        <f t="shared" si="179"/>
        <v>HOMSGS6.4</v>
      </c>
      <c r="E3366" s="54" t="s">
        <v>790</v>
      </c>
      <c r="F3366" s="54" t="s">
        <v>24</v>
      </c>
      <c r="G3366" s="54" t="s">
        <v>734</v>
      </c>
      <c r="H3366" s="55">
        <v>550000</v>
      </c>
      <c r="I3366" s="54" t="s">
        <v>846</v>
      </c>
      <c r="J3366" s="392">
        <v>553129</v>
      </c>
      <c r="K3366" s="55">
        <v>0</v>
      </c>
      <c r="L3366" s="54" t="s">
        <v>849</v>
      </c>
      <c r="M3366" s="54" t="s">
        <v>793</v>
      </c>
      <c r="N3366" s="55">
        <v>-58921.98</v>
      </c>
      <c r="O3366" s="55">
        <v>0</v>
      </c>
      <c r="P3366" s="55">
        <v>-105302.13</v>
      </c>
      <c r="Q3366" s="55">
        <v>0</v>
      </c>
      <c r="R3366" s="55">
        <v>-164224.11000000002</v>
      </c>
      <c r="S3366" s="55">
        <v>0</v>
      </c>
      <c r="T3366" s="55">
        <v>-58921.98</v>
      </c>
      <c r="U3366" s="55">
        <v>0</v>
      </c>
      <c r="V3366" s="55">
        <v>-105302.13</v>
      </c>
      <c r="W3366" s="55">
        <v>0</v>
      </c>
      <c r="X3366" s="55">
        <v>-164224.11000000002</v>
      </c>
      <c r="Y3366" s="55">
        <v>0</v>
      </c>
      <c r="Z3366" s="61">
        <f t="shared" si="180"/>
        <v>-1.0530213E-2</v>
      </c>
      <c r="AA3366" s="59" t="str">
        <f>HLOOKUP(F3366,'HY Financials'!$4:$4,1,0)</f>
        <v>HOMSGS</v>
      </c>
    </row>
    <row r="3367" spans="1:30" ht="12.75" customHeight="1">
      <c r="A3367" s="60">
        <f>IFERROR(VLOOKUP(J3367,'TB mapping'!A:D,4,0),0)</f>
        <v>6.3</v>
      </c>
      <c r="B3367" s="60">
        <f>IFERROR(VLOOKUP(J3367,'TB mapping'!A:C,3,0),0)</f>
        <v>6.4</v>
      </c>
      <c r="C3367" s="60" t="str">
        <f t="shared" si="178"/>
        <v>HOMSGS6.3</v>
      </c>
      <c r="D3367" s="60" t="str">
        <f t="shared" si="179"/>
        <v>HOMSGS6.4</v>
      </c>
      <c r="E3367" s="54" t="s">
        <v>790</v>
      </c>
      <c r="F3367" s="54" t="s">
        <v>24</v>
      </c>
      <c r="G3367" s="54" t="s">
        <v>734</v>
      </c>
      <c r="H3367" s="55">
        <v>550000</v>
      </c>
      <c r="I3367" s="54" t="s">
        <v>846</v>
      </c>
      <c r="J3367" s="392">
        <v>553131</v>
      </c>
      <c r="K3367" s="55">
        <v>0</v>
      </c>
      <c r="L3367" s="54" t="s">
        <v>132</v>
      </c>
      <c r="M3367" s="54" t="s">
        <v>793</v>
      </c>
      <c r="N3367" s="55">
        <v>-5004</v>
      </c>
      <c r="O3367" s="55">
        <v>0</v>
      </c>
      <c r="P3367" s="55">
        <v>-6675</v>
      </c>
      <c r="Q3367" s="55">
        <v>0</v>
      </c>
      <c r="R3367" s="55">
        <v>-11679</v>
      </c>
      <c r="S3367" s="55">
        <v>0</v>
      </c>
      <c r="T3367" s="55">
        <v>-5004</v>
      </c>
      <c r="U3367" s="55">
        <v>0</v>
      </c>
      <c r="V3367" s="55">
        <v>-6675</v>
      </c>
      <c r="W3367" s="55">
        <v>0</v>
      </c>
      <c r="X3367" s="55">
        <v>-11679</v>
      </c>
      <c r="Y3367" s="55">
        <v>0</v>
      </c>
      <c r="Z3367" s="61">
        <f t="shared" si="180"/>
        <v>-6.6750000000000002E-4</v>
      </c>
      <c r="AA3367" s="59" t="str">
        <f>HLOOKUP(F3367,'HY Financials'!$4:$4,1,0)</f>
        <v>HOMSGS</v>
      </c>
    </row>
    <row r="3368" spans="1:30" ht="12.75" customHeight="1">
      <c r="A3368" s="60">
        <f>IFERROR(VLOOKUP(J3368,'TB mapping'!A:D,4,0),0)</f>
        <v>0</v>
      </c>
      <c r="B3368" s="60">
        <f>IFERROR(VLOOKUP(J3368,'TB mapping'!A:C,3,0),0)</f>
        <v>6.4</v>
      </c>
      <c r="C3368" s="60" t="str">
        <f t="shared" si="178"/>
        <v>HOMSGS0</v>
      </c>
      <c r="D3368" s="60" t="str">
        <f t="shared" si="179"/>
        <v>HOMSGS6.4</v>
      </c>
      <c r="E3368" s="54" t="s">
        <v>790</v>
      </c>
      <c r="F3368" s="54" t="s">
        <v>24</v>
      </c>
      <c r="G3368" s="54" t="s">
        <v>734</v>
      </c>
      <c r="H3368" s="55">
        <v>550000</v>
      </c>
      <c r="I3368" s="54" t="s">
        <v>846</v>
      </c>
      <c r="J3368" s="392">
        <v>553141</v>
      </c>
      <c r="K3368" s="55">
        <v>0</v>
      </c>
      <c r="L3368" s="54" t="s">
        <v>946</v>
      </c>
      <c r="M3368" s="54" t="s">
        <v>793</v>
      </c>
      <c r="N3368" s="55">
        <v>-4345.7300000000005</v>
      </c>
      <c r="O3368" s="55">
        <v>0</v>
      </c>
      <c r="P3368" s="55">
        <v>-10401.98</v>
      </c>
      <c r="Q3368" s="55">
        <v>0</v>
      </c>
      <c r="R3368" s="55">
        <v>-14747.71</v>
      </c>
      <c r="S3368" s="55">
        <v>0</v>
      </c>
      <c r="T3368" s="55">
        <v>-4345.7300000000005</v>
      </c>
      <c r="U3368" s="55">
        <v>0</v>
      </c>
      <c r="V3368" s="55">
        <v>-10401.98</v>
      </c>
      <c r="W3368" s="55">
        <v>0</v>
      </c>
      <c r="X3368" s="55">
        <v>-14747.71</v>
      </c>
      <c r="Y3368" s="55">
        <v>0</v>
      </c>
      <c r="Z3368" s="61">
        <f t="shared" si="180"/>
        <v>-1.040198E-3</v>
      </c>
      <c r="AA3368" s="59" t="str">
        <f>HLOOKUP(F3368,'HY Financials'!$4:$4,1,0)</f>
        <v>HOMSGS</v>
      </c>
    </row>
    <row r="3369" spans="1:30" ht="12.75" customHeight="1">
      <c r="A3369" s="60">
        <f>IFERROR(VLOOKUP(J3369,'TB mapping'!A:D,4,0),0)</f>
        <v>0</v>
      </c>
      <c r="B3369" s="60">
        <f>IFERROR(VLOOKUP(J3369,'TB mapping'!A:C,3,0),0)</f>
        <v>6.4</v>
      </c>
      <c r="C3369" s="60" t="str">
        <f t="shared" si="178"/>
        <v>HOMSGS0</v>
      </c>
      <c r="D3369" s="60" t="str">
        <f t="shared" si="179"/>
        <v>HOMSGS6.4</v>
      </c>
      <c r="E3369" s="54" t="s">
        <v>790</v>
      </c>
      <c r="F3369" s="54" t="s">
        <v>24</v>
      </c>
      <c r="G3369" s="54" t="s">
        <v>734</v>
      </c>
      <c r="H3369" s="55">
        <v>550000</v>
      </c>
      <c r="I3369" s="54" t="s">
        <v>846</v>
      </c>
      <c r="J3369" s="392">
        <v>553171</v>
      </c>
      <c r="K3369" s="55">
        <v>0</v>
      </c>
      <c r="L3369" s="54" t="s">
        <v>850</v>
      </c>
      <c r="M3369" s="54" t="s">
        <v>793</v>
      </c>
      <c r="N3369" s="55">
        <v>-41765.08</v>
      </c>
      <c r="O3369" s="55">
        <v>0</v>
      </c>
      <c r="P3369" s="55">
        <v>-41136.67</v>
      </c>
      <c r="Q3369" s="55">
        <v>0</v>
      </c>
      <c r="R3369" s="55">
        <v>-82901.75</v>
      </c>
      <c r="S3369" s="55">
        <v>0</v>
      </c>
      <c r="T3369" s="55">
        <v>-41765.08</v>
      </c>
      <c r="U3369" s="55">
        <v>0</v>
      </c>
      <c r="V3369" s="55">
        <v>-41136.67</v>
      </c>
      <c r="W3369" s="55">
        <v>0</v>
      </c>
      <c r="X3369" s="55">
        <v>-82901.75</v>
      </c>
      <c r="Y3369" s="55">
        <v>0</v>
      </c>
      <c r="Z3369" s="61">
        <f t="shared" si="180"/>
        <v>-4.1136669999999997E-3</v>
      </c>
      <c r="AA3369" s="59" t="str">
        <f>HLOOKUP(F3369,'HY Financials'!$4:$4,1,0)</f>
        <v>HOMSGS</v>
      </c>
    </row>
    <row r="3370" spans="1:30" ht="12.75" customHeight="1">
      <c r="A3370" s="60">
        <f>IFERROR(VLOOKUP(J3370,'TB mapping'!A:D,4,0),0)</f>
        <v>0</v>
      </c>
      <c r="B3370" s="60">
        <f>IFERROR(VLOOKUP(J3370,'TB mapping'!A:C,3,0),0)</f>
        <v>6.4</v>
      </c>
      <c r="C3370" s="60" t="str">
        <f t="shared" si="178"/>
        <v>HOMSGS0</v>
      </c>
      <c r="D3370" s="60" t="str">
        <f t="shared" si="179"/>
        <v>HOMSGS6.4</v>
      </c>
      <c r="E3370" s="54" t="s">
        <v>790</v>
      </c>
      <c r="F3370" s="54" t="s">
        <v>24</v>
      </c>
      <c r="G3370" s="54" t="s">
        <v>734</v>
      </c>
      <c r="H3370" s="55">
        <v>550000</v>
      </c>
      <c r="I3370" s="54" t="s">
        <v>846</v>
      </c>
      <c r="J3370" s="392">
        <v>553176</v>
      </c>
      <c r="K3370" s="55">
        <v>0</v>
      </c>
      <c r="L3370" s="54" t="s">
        <v>1486</v>
      </c>
      <c r="M3370" s="54" t="s">
        <v>793</v>
      </c>
      <c r="N3370" s="55">
        <v>-672.33</v>
      </c>
      <c r="O3370" s="55">
        <v>0</v>
      </c>
      <c r="P3370" s="55">
        <v>-486.91</v>
      </c>
      <c r="Q3370" s="55">
        <v>0</v>
      </c>
      <c r="R3370" s="55">
        <v>-1159.24</v>
      </c>
      <c r="S3370" s="55">
        <v>0</v>
      </c>
      <c r="T3370" s="55">
        <v>-672.33</v>
      </c>
      <c r="U3370" s="55">
        <v>0</v>
      </c>
      <c r="V3370" s="55">
        <v>-486.91</v>
      </c>
      <c r="W3370" s="55">
        <v>0</v>
      </c>
      <c r="X3370" s="55">
        <v>-1159.24</v>
      </c>
      <c r="Y3370" s="55">
        <v>0</v>
      </c>
      <c r="Z3370" s="61">
        <f t="shared" si="180"/>
        <v>-4.8691000000000005E-5</v>
      </c>
      <c r="AA3370" s="59" t="str">
        <f>HLOOKUP(F3370,'HY Financials'!$4:$4,1,0)</f>
        <v>HOMSGS</v>
      </c>
    </row>
    <row r="3371" spans="1:30" ht="12.75" customHeight="1">
      <c r="A3371" s="60">
        <f>IFERROR(VLOOKUP(J3371,'TB mapping'!A:D,4,0),0)</f>
        <v>0</v>
      </c>
      <c r="B3371" s="60">
        <f>IFERROR(VLOOKUP(J3371,'TB mapping'!A:C,3,0),0)</f>
        <v>6.4</v>
      </c>
      <c r="C3371" s="60" t="str">
        <f t="shared" si="178"/>
        <v>HOMSGS0</v>
      </c>
      <c r="D3371" s="60" t="str">
        <f t="shared" si="179"/>
        <v>HOMSGS6.4</v>
      </c>
      <c r="E3371" s="54" t="s">
        <v>790</v>
      </c>
      <c r="F3371" s="54" t="s">
        <v>24</v>
      </c>
      <c r="G3371" s="54" t="s">
        <v>734</v>
      </c>
      <c r="H3371" s="55">
        <v>550000</v>
      </c>
      <c r="I3371" s="54" t="s">
        <v>846</v>
      </c>
      <c r="J3371" s="392">
        <v>553190</v>
      </c>
      <c r="K3371" s="55">
        <v>0</v>
      </c>
      <c r="L3371" s="54" t="s">
        <v>852</v>
      </c>
      <c r="M3371" s="54" t="s">
        <v>793</v>
      </c>
      <c r="N3371" s="55">
        <v>-177217.66</v>
      </c>
      <c r="O3371" s="55">
        <v>0</v>
      </c>
      <c r="P3371" s="55">
        <v>0</v>
      </c>
      <c r="Q3371" s="55">
        <v>62320.85</v>
      </c>
      <c r="R3371" s="55">
        <v>-114896.81</v>
      </c>
      <c r="S3371" s="55">
        <v>0</v>
      </c>
      <c r="T3371" s="55">
        <v>-177217.66</v>
      </c>
      <c r="U3371" s="55">
        <v>0</v>
      </c>
      <c r="V3371" s="55">
        <v>0</v>
      </c>
      <c r="W3371" s="55">
        <v>62320.85</v>
      </c>
      <c r="X3371" s="55">
        <v>-114896.81</v>
      </c>
      <c r="Y3371" s="55">
        <v>0</v>
      </c>
      <c r="Z3371" s="61">
        <f t="shared" si="180"/>
        <v>6.2320850000000001E-3</v>
      </c>
      <c r="AA3371" s="59" t="str">
        <f>HLOOKUP(F3371,'HY Financials'!$4:$4,1,0)</f>
        <v>HOMSGS</v>
      </c>
    </row>
    <row r="3372" spans="1:30" ht="12.75" customHeight="1">
      <c r="A3372" s="60">
        <f>IFERROR(VLOOKUP(J3372,'TB mapping'!A:D,4,0),0)</f>
        <v>6.1</v>
      </c>
      <c r="B3372" s="60">
        <f>IFERROR(VLOOKUP(J3372,'TB mapping'!A:C,3,0),0)</f>
        <v>6.4</v>
      </c>
      <c r="C3372" s="60" t="str">
        <f t="shared" si="178"/>
        <v>HOMSGS6.1</v>
      </c>
      <c r="D3372" s="60" t="str">
        <f t="shared" si="179"/>
        <v>HOMSGS6.4</v>
      </c>
      <c r="E3372" s="54" t="s">
        <v>790</v>
      </c>
      <c r="F3372" s="54" t="s">
        <v>24</v>
      </c>
      <c r="G3372" s="54" t="s">
        <v>734</v>
      </c>
      <c r="H3372" s="55">
        <v>550000</v>
      </c>
      <c r="I3372" s="54" t="s">
        <v>846</v>
      </c>
      <c r="J3372" s="392">
        <v>553202</v>
      </c>
      <c r="K3372" s="55">
        <v>0</v>
      </c>
      <c r="L3372" s="54" t="s">
        <v>853</v>
      </c>
      <c r="M3372" s="54" t="s">
        <v>793</v>
      </c>
      <c r="N3372" s="55">
        <v>-642602.42000000004</v>
      </c>
      <c r="O3372" s="55">
        <v>0</v>
      </c>
      <c r="P3372" s="55">
        <v>-634382.77</v>
      </c>
      <c r="Q3372" s="55">
        <v>0</v>
      </c>
      <c r="R3372" s="55">
        <v>-1276985.19</v>
      </c>
      <c r="S3372" s="55">
        <v>0</v>
      </c>
      <c r="T3372" s="55">
        <v>-642602.42000000004</v>
      </c>
      <c r="U3372" s="55">
        <v>0</v>
      </c>
      <c r="V3372" s="55">
        <v>-634382.77</v>
      </c>
      <c r="W3372" s="55">
        <v>0</v>
      </c>
      <c r="X3372" s="55">
        <v>-1276985.19</v>
      </c>
      <c r="Y3372" s="55">
        <v>0</v>
      </c>
      <c r="Z3372" s="61">
        <f t="shared" si="180"/>
        <v>-6.3438277000000001E-2</v>
      </c>
      <c r="AA3372" s="59" t="str">
        <f>HLOOKUP(F3372,'HY Financials'!$4:$4,1,0)</f>
        <v>HOMSGS</v>
      </c>
    </row>
    <row r="3373" spans="1:30" ht="12.75" customHeight="1">
      <c r="A3373" s="60">
        <f>IFERROR(VLOOKUP(J3373,'TB mapping'!A:D,4,0),0)</f>
        <v>0</v>
      </c>
      <c r="B3373" s="60">
        <f>IFERROR(VLOOKUP(J3373,'TB mapping'!A:C,3,0),0)</f>
        <v>6.4</v>
      </c>
      <c r="C3373" s="60" t="str">
        <f t="shared" si="178"/>
        <v>HOMSGS0</v>
      </c>
      <c r="D3373" s="60" t="str">
        <f t="shared" si="179"/>
        <v>HOMSGS6.4</v>
      </c>
      <c r="E3373" s="54" t="s">
        <v>790</v>
      </c>
      <c r="F3373" s="54" t="s">
        <v>24</v>
      </c>
      <c r="G3373" s="54" t="s">
        <v>734</v>
      </c>
      <c r="H3373" s="55">
        <v>550000</v>
      </c>
      <c r="I3373" s="54" t="s">
        <v>846</v>
      </c>
      <c r="J3373" s="392">
        <v>555163</v>
      </c>
      <c r="K3373" s="55">
        <v>0</v>
      </c>
      <c r="L3373" s="54" t="s">
        <v>860</v>
      </c>
      <c r="M3373" s="54" t="s">
        <v>793</v>
      </c>
      <c r="N3373" s="55">
        <v>-505.83</v>
      </c>
      <c r="O3373" s="55">
        <v>0</v>
      </c>
      <c r="P3373" s="55">
        <v>-734.35</v>
      </c>
      <c r="Q3373" s="55">
        <v>0</v>
      </c>
      <c r="R3373" s="55">
        <v>-1240.18</v>
      </c>
      <c r="S3373" s="55">
        <v>0</v>
      </c>
      <c r="T3373" s="55">
        <v>-505.83</v>
      </c>
      <c r="U3373" s="55">
        <v>0</v>
      </c>
      <c r="V3373" s="55">
        <v>-734.35</v>
      </c>
      <c r="W3373" s="55">
        <v>0</v>
      </c>
      <c r="X3373" s="55">
        <v>-1240.18</v>
      </c>
      <c r="Y3373" s="55">
        <v>0</v>
      </c>
      <c r="Z3373" s="61">
        <f t="shared" si="180"/>
        <v>-7.3435000000000004E-5</v>
      </c>
      <c r="AA3373" s="59" t="str">
        <f>HLOOKUP(F3373,'HY Financials'!$4:$4,1,0)</f>
        <v>HOMSGS</v>
      </c>
    </row>
    <row r="3374" spans="1:30" ht="12.75" customHeight="1">
      <c r="A3374" s="60">
        <f>IFERROR(VLOOKUP(J3374,'TB mapping'!A:D,4,0),0)</f>
        <v>0</v>
      </c>
      <c r="B3374" s="60">
        <f>IFERROR(VLOOKUP(J3374,'TB mapping'!A:C,3,0),0)</f>
        <v>6.4</v>
      </c>
      <c r="C3374" s="60" t="str">
        <f t="shared" si="178"/>
        <v>HOMSGS0</v>
      </c>
      <c r="D3374" s="60" t="str">
        <f t="shared" si="179"/>
        <v>HOMSGS6.4</v>
      </c>
      <c r="E3374" s="54" t="s">
        <v>790</v>
      </c>
      <c r="F3374" s="54" t="s">
        <v>24</v>
      </c>
      <c r="G3374" s="54" t="s">
        <v>734</v>
      </c>
      <c r="H3374" s="55">
        <v>550000</v>
      </c>
      <c r="I3374" s="54" t="s">
        <v>846</v>
      </c>
      <c r="J3374" s="392">
        <v>555204</v>
      </c>
      <c r="K3374" s="55">
        <v>0</v>
      </c>
      <c r="L3374" s="54" t="s">
        <v>950</v>
      </c>
      <c r="M3374" s="54" t="s">
        <v>793</v>
      </c>
      <c r="N3374" s="55">
        <v>-6539.27</v>
      </c>
      <c r="O3374" s="55">
        <v>0</v>
      </c>
      <c r="P3374" s="55">
        <v>-19427.88</v>
      </c>
      <c r="Q3374" s="55">
        <v>0</v>
      </c>
      <c r="R3374" s="55">
        <v>-25967.15</v>
      </c>
      <c r="S3374" s="55">
        <v>0</v>
      </c>
      <c r="T3374" s="55">
        <v>-6539.27</v>
      </c>
      <c r="U3374" s="55">
        <v>0</v>
      </c>
      <c r="V3374" s="55">
        <v>-19427.88</v>
      </c>
      <c r="W3374" s="55">
        <v>0</v>
      </c>
      <c r="X3374" s="55">
        <v>-25967.15</v>
      </c>
      <c r="Y3374" s="55">
        <v>0</v>
      </c>
      <c r="Z3374" s="61">
        <f t="shared" si="180"/>
        <v>-1.9427880000000002E-3</v>
      </c>
      <c r="AA3374" s="59" t="str">
        <f>HLOOKUP(F3374,'HY Financials'!$4:$4,1,0)</f>
        <v>HOMSGS</v>
      </c>
    </row>
    <row r="3375" spans="1:30" ht="12.75" customHeight="1">
      <c r="A3375" s="60">
        <f>IFERROR(VLOOKUP(J3375,'TB mapping'!A:D,4,0),0)</f>
        <v>0</v>
      </c>
      <c r="B3375" s="60">
        <f>IFERROR(VLOOKUP(J3375,'TB mapping'!A:C,3,0),0)</f>
        <v>6.4</v>
      </c>
      <c r="C3375" s="60" t="str">
        <f t="shared" si="178"/>
        <v>HOMSGS0</v>
      </c>
      <c r="D3375" s="60" t="str">
        <f t="shared" si="179"/>
        <v>HOMSGS6.4</v>
      </c>
      <c r="E3375" s="54" t="s">
        <v>790</v>
      </c>
      <c r="F3375" s="54" t="s">
        <v>24</v>
      </c>
      <c r="G3375" s="54" t="s">
        <v>734</v>
      </c>
      <c r="H3375" s="55">
        <v>550000</v>
      </c>
      <c r="I3375" s="54" t="s">
        <v>846</v>
      </c>
      <c r="J3375" s="392">
        <v>555597</v>
      </c>
      <c r="K3375" s="55">
        <v>0</v>
      </c>
      <c r="L3375" s="54" t="s">
        <v>861</v>
      </c>
      <c r="M3375" s="54" t="s">
        <v>793</v>
      </c>
      <c r="N3375" s="55">
        <v>-1879.4</v>
      </c>
      <c r="O3375" s="55">
        <v>0</v>
      </c>
      <c r="P3375" s="55">
        <v>-1851.05</v>
      </c>
      <c r="Q3375" s="55">
        <v>0</v>
      </c>
      <c r="R3375" s="55">
        <v>-3730.45</v>
      </c>
      <c r="S3375" s="55">
        <v>0</v>
      </c>
      <c r="T3375" s="55">
        <v>-1879.4</v>
      </c>
      <c r="U3375" s="55">
        <v>0</v>
      </c>
      <c r="V3375" s="55">
        <v>-1851.05</v>
      </c>
      <c r="W3375" s="55">
        <v>0</v>
      </c>
      <c r="X3375" s="55">
        <v>-3730.45</v>
      </c>
      <c r="Y3375" s="55">
        <v>0</v>
      </c>
      <c r="Z3375" s="61">
        <f t="shared" si="180"/>
        <v>-1.85105E-4</v>
      </c>
      <c r="AA3375" s="59" t="str">
        <f>HLOOKUP(F3375,'HY Financials'!$4:$4,1,0)</f>
        <v>HOMSGS</v>
      </c>
    </row>
    <row r="3376" spans="1:30" ht="12.75" customHeight="1">
      <c r="A3376" s="60">
        <f>IFERROR(VLOOKUP(J3376,'TB mapping'!A:D,4,0),0)</f>
        <v>0</v>
      </c>
      <c r="B3376" s="60">
        <f>IFERROR(VLOOKUP(J3376,'TB mapping'!A:C,3,0),0)</f>
        <v>6.4</v>
      </c>
      <c r="C3376" s="60" t="str">
        <f t="shared" si="178"/>
        <v>HOMSGS0</v>
      </c>
      <c r="D3376" s="60" t="str">
        <f t="shared" si="179"/>
        <v>HOMSGS6.4</v>
      </c>
      <c r="E3376" s="54" t="s">
        <v>790</v>
      </c>
      <c r="F3376" s="54" t="s">
        <v>24</v>
      </c>
      <c r="G3376" s="54" t="s">
        <v>734</v>
      </c>
      <c r="H3376" s="55">
        <v>550000</v>
      </c>
      <c r="I3376" s="54" t="s">
        <v>846</v>
      </c>
      <c r="J3376" s="392">
        <v>555598</v>
      </c>
      <c r="K3376" s="55">
        <v>0</v>
      </c>
      <c r="L3376" s="54" t="s">
        <v>862</v>
      </c>
      <c r="M3376" s="54" t="s">
        <v>793</v>
      </c>
      <c r="N3376" s="55">
        <v>-1879.4</v>
      </c>
      <c r="O3376" s="55">
        <v>0</v>
      </c>
      <c r="P3376" s="55">
        <v>-1851.05</v>
      </c>
      <c r="Q3376" s="55">
        <v>0</v>
      </c>
      <c r="R3376" s="55">
        <v>-3730.45</v>
      </c>
      <c r="S3376" s="55">
        <v>0</v>
      </c>
      <c r="T3376" s="55">
        <v>-1879.4</v>
      </c>
      <c r="U3376" s="55">
        <v>0</v>
      </c>
      <c r="V3376" s="55">
        <v>-1851.05</v>
      </c>
      <c r="W3376" s="55">
        <v>0</v>
      </c>
      <c r="X3376" s="55">
        <v>-3730.45</v>
      </c>
      <c r="Y3376" s="55">
        <v>0</v>
      </c>
      <c r="Z3376" s="61">
        <f t="shared" si="180"/>
        <v>-1.85105E-4</v>
      </c>
      <c r="AA3376" s="59" t="str">
        <f>HLOOKUP(F3376,'HY Financials'!$4:$4,1,0)</f>
        <v>HOMSGS</v>
      </c>
    </row>
    <row r="3377" spans="1:27" ht="12.75" customHeight="1">
      <c r="A3377" s="60">
        <f>IFERROR(VLOOKUP(J3377,'TB mapping'!A:D,4,0),0)</f>
        <v>0</v>
      </c>
      <c r="B3377" s="60">
        <f>IFERROR(VLOOKUP(J3377,'TB mapping'!A:C,3,0),0)</f>
        <v>6.4</v>
      </c>
      <c r="C3377" s="60" t="str">
        <f t="shared" si="178"/>
        <v>HOMSGS0</v>
      </c>
      <c r="D3377" s="60" t="str">
        <f t="shared" si="179"/>
        <v>HOMSGS6.4</v>
      </c>
      <c r="E3377" s="54" t="s">
        <v>790</v>
      </c>
      <c r="F3377" s="54" t="s">
        <v>24</v>
      </c>
      <c r="G3377" s="54" t="s">
        <v>734</v>
      </c>
      <c r="H3377" s="55">
        <v>550000</v>
      </c>
      <c r="I3377" s="54" t="s">
        <v>846</v>
      </c>
      <c r="J3377" s="392">
        <v>555599</v>
      </c>
      <c r="K3377" s="55">
        <v>0</v>
      </c>
      <c r="L3377" s="54" t="s">
        <v>1487</v>
      </c>
      <c r="M3377" s="54" t="s">
        <v>793</v>
      </c>
      <c r="N3377" s="55">
        <v>0</v>
      </c>
      <c r="O3377" s="55">
        <v>42.58</v>
      </c>
      <c r="P3377" s="55">
        <v>0</v>
      </c>
      <c r="Q3377" s="55">
        <v>46.68</v>
      </c>
      <c r="R3377" s="55">
        <v>0</v>
      </c>
      <c r="S3377" s="55">
        <v>89.26</v>
      </c>
      <c r="T3377" s="55">
        <v>0</v>
      </c>
      <c r="U3377" s="55">
        <v>42.58</v>
      </c>
      <c r="V3377" s="55">
        <v>0</v>
      </c>
      <c r="W3377" s="55">
        <v>46.68</v>
      </c>
      <c r="X3377" s="55">
        <v>0</v>
      </c>
      <c r="Y3377" s="55">
        <v>89.26</v>
      </c>
      <c r="Z3377" s="61">
        <f t="shared" si="180"/>
        <v>4.668E-6</v>
      </c>
      <c r="AA3377" s="59" t="str">
        <f>HLOOKUP(F3377,'HY Financials'!$4:$4,1,0)</f>
        <v>HOMSGS</v>
      </c>
    </row>
    <row r="3378" spans="1:27" ht="12.75" customHeight="1">
      <c r="A3378" s="60">
        <f>IFERROR(VLOOKUP(J3378,'TB mapping'!A:D,4,0),0)</f>
        <v>0</v>
      </c>
      <c r="B3378" s="60">
        <f>IFERROR(VLOOKUP(J3378,'TB mapping'!A:C,3,0),0)</f>
        <v>6.4</v>
      </c>
      <c r="C3378" s="60" t="str">
        <f t="shared" si="178"/>
        <v>HOMSGS0</v>
      </c>
      <c r="D3378" s="60" t="str">
        <f t="shared" si="179"/>
        <v>HOMSGS6.4</v>
      </c>
      <c r="E3378" s="54" t="s">
        <v>790</v>
      </c>
      <c r="F3378" s="54" t="s">
        <v>24</v>
      </c>
      <c r="G3378" s="54" t="s">
        <v>734</v>
      </c>
      <c r="H3378" s="55">
        <v>550000</v>
      </c>
      <c r="I3378" s="54" t="s">
        <v>846</v>
      </c>
      <c r="J3378" s="392">
        <v>555600</v>
      </c>
      <c r="K3378" s="55">
        <v>0</v>
      </c>
      <c r="L3378" s="54" t="s">
        <v>1488</v>
      </c>
      <c r="M3378" s="54" t="s">
        <v>793</v>
      </c>
      <c r="N3378" s="55">
        <v>0</v>
      </c>
      <c r="O3378" s="55">
        <v>42.58</v>
      </c>
      <c r="P3378" s="55">
        <v>0</v>
      </c>
      <c r="Q3378" s="55">
        <v>46.68</v>
      </c>
      <c r="R3378" s="55">
        <v>0</v>
      </c>
      <c r="S3378" s="55">
        <v>89.26</v>
      </c>
      <c r="T3378" s="55">
        <v>0</v>
      </c>
      <c r="U3378" s="55">
        <v>42.58</v>
      </c>
      <c r="V3378" s="55">
        <v>0</v>
      </c>
      <c r="W3378" s="55">
        <v>46.68</v>
      </c>
      <c r="X3378" s="55">
        <v>0</v>
      </c>
      <c r="Y3378" s="55">
        <v>89.26</v>
      </c>
      <c r="Z3378" s="61">
        <f t="shared" si="180"/>
        <v>4.668E-6</v>
      </c>
      <c r="AA3378" s="59" t="str">
        <f>HLOOKUP(F3378,'HY Financials'!$4:$4,1,0)</f>
        <v>HOMSGS</v>
      </c>
    </row>
    <row r="3379" spans="1:27" ht="12.75" customHeight="1">
      <c r="A3379" s="60">
        <f>IFERROR(VLOOKUP(J3379,'TB mapping'!A:D,4,0),0)</f>
        <v>0</v>
      </c>
      <c r="B3379" s="60">
        <f>IFERROR(VLOOKUP(J3379,'TB mapping'!A:C,3,0),0)</f>
        <v>6.4</v>
      </c>
      <c r="C3379" s="60" t="str">
        <f t="shared" si="178"/>
        <v>HOMSGS0</v>
      </c>
      <c r="D3379" s="60" t="str">
        <f t="shared" si="179"/>
        <v>HOMSGS6.4</v>
      </c>
      <c r="E3379" s="54" t="s">
        <v>790</v>
      </c>
      <c r="F3379" s="54" t="s">
        <v>24</v>
      </c>
      <c r="G3379" s="54" t="s">
        <v>734</v>
      </c>
      <c r="H3379" s="55">
        <v>550000</v>
      </c>
      <c r="I3379" s="54" t="s">
        <v>846</v>
      </c>
      <c r="J3379" s="392">
        <v>555603</v>
      </c>
      <c r="K3379" s="55">
        <v>0</v>
      </c>
      <c r="L3379" s="54" t="s">
        <v>1489</v>
      </c>
      <c r="M3379" s="54" t="s">
        <v>793</v>
      </c>
      <c r="N3379" s="55">
        <v>-3614.68</v>
      </c>
      <c r="O3379" s="55">
        <v>0</v>
      </c>
      <c r="P3379" s="55">
        <v>-3568.39</v>
      </c>
      <c r="Q3379" s="55">
        <v>0</v>
      </c>
      <c r="R3379" s="55">
        <v>-7183.07</v>
      </c>
      <c r="S3379" s="55">
        <v>0</v>
      </c>
      <c r="T3379" s="55">
        <v>-3614.68</v>
      </c>
      <c r="U3379" s="55">
        <v>0</v>
      </c>
      <c r="V3379" s="55">
        <v>-3568.39</v>
      </c>
      <c r="W3379" s="55">
        <v>0</v>
      </c>
      <c r="X3379" s="55">
        <v>-7183.07</v>
      </c>
      <c r="Y3379" s="55">
        <v>0</v>
      </c>
      <c r="Z3379" s="61">
        <f t="shared" si="180"/>
        <v>-3.5683899999999996E-4</v>
      </c>
      <c r="AA3379" s="59" t="str">
        <f>HLOOKUP(F3379,'HY Financials'!$4:$4,1,0)</f>
        <v>HOMSGS</v>
      </c>
    </row>
    <row r="3380" spans="1:27" ht="12.75" customHeight="1">
      <c r="A3380" s="60">
        <f>IFERROR(VLOOKUP(J3380,'TB mapping'!A:D,4,0),0)</f>
        <v>0</v>
      </c>
      <c r="B3380" s="60">
        <f>IFERROR(VLOOKUP(J3380,'TB mapping'!A:C,3,0),0)</f>
        <v>6.4</v>
      </c>
      <c r="C3380" s="60" t="str">
        <f t="shared" si="178"/>
        <v>HOMSGS0</v>
      </c>
      <c r="D3380" s="60" t="str">
        <f t="shared" si="179"/>
        <v>HOMSGS6.4</v>
      </c>
      <c r="E3380" s="54" t="s">
        <v>790</v>
      </c>
      <c r="F3380" s="54" t="s">
        <v>24</v>
      </c>
      <c r="G3380" s="54" t="s">
        <v>734</v>
      </c>
      <c r="H3380" s="55">
        <v>550000</v>
      </c>
      <c r="I3380" s="54" t="s">
        <v>846</v>
      </c>
      <c r="J3380" s="392">
        <v>555604</v>
      </c>
      <c r="K3380" s="55">
        <v>0</v>
      </c>
      <c r="L3380" s="54" t="s">
        <v>1490</v>
      </c>
      <c r="M3380" s="54" t="s">
        <v>793</v>
      </c>
      <c r="N3380" s="55">
        <v>-3614.68</v>
      </c>
      <c r="O3380" s="55">
        <v>0</v>
      </c>
      <c r="P3380" s="55">
        <v>-3568.39</v>
      </c>
      <c r="Q3380" s="55">
        <v>0</v>
      </c>
      <c r="R3380" s="55">
        <v>-7183.07</v>
      </c>
      <c r="S3380" s="55">
        <v>0</v>
      </c>
      <c r="T3380" s="55">
        <v>-3614.68</v>
      </c>
      <c r="U3380" s="55">
        <v>0</v>
      </c>
      <c r="V3380" s="55">
        <v>-3568.39</v>
      </c>
      <c r="W3380" s="55">
        <v>0</v>
      </c>
      <c r="X3380" s="55">
        <v>-7183.07</v>
      </c>
      <c r="Y3380" s="55">
        <v>0</v>
      </c>
      <c r="Z3380" s="61">
        <f t="shared" si="180"/>
        <v>-3.5683899999999996E-4</v>
      </c>
      <c r="AA3380" s="59" t="str">
        <f>HLOOKUP(F3380,'HY Financials'!$4:$4,1,0)</f>
        <v>HOMSGS</v>
      </c>
    </row>
    <row r="3381" spans="1:27" ht="12.75" customHeight="1">
      <c r="A3381" s="60">
        <f>IFERROR(VLOOKUP(J3381,'TB mapping'!A:D,4,0),0)</f>
        <v>0</v>
      </c>
      <c r="B3381" s="60">
        <f>IFERROR(VLOOKUP(J3381,'TB mapping'!A:C,3,0),0)</f>
        <v>6.4</v>
      </c>
      <c r="C3381" s="60" t="str">
        <f t="shared" si="178"/>
        <v>HOMSGS0</v>
      </c>
      <c r="D3381" s="60" t="str">
        <f t="shared" si="179"/>
        <v>HOMSGS6.4</v>
      </c>
      <c r="E3381" s="54" t="s">
        <v>790</v>
      </c>
      <c r="F3381" s="54" t="s">
        <v>24</v>
      </c>
      <c r="G3381" s="54" t="s">
        <v>734</v>
      </c>
      <c r="H3381" s="55">
        <v>550000</v>
      </c>
      <c r="I3381" s="54" t="s">
        <v>846</v>
      </c>
      <c r="J3381" s="392">
        <v>556653</v>
      </c>
      <c r="K3381" s="55">
        <v>0</v>
      </c>
      <c r="L3381" s="54" t="s">
        <v>2073</v>
      </c>
      <c r="M3381" s="54" t="s">
        <v>793</v>
      </c>
      <c r="N3381" s="55">
        <v>-3594.35</v>
      </c>
      <c r="O3381" s="55">
        <v>0</v>
      </c>
      <c r="P3381" s="55">
        <v>-4017.65</v>
      </c>
      <c r="Q3381" s="55">
        <v>0</v>
      </c>
      <c r="R3381" s="55">
        <v>-7612</v>
      </c>
      <c r="S3381" s="55">
        <v>0</v>
      </c>
      <c r="T3381" s="55">
        <v>-3594.35</v>
      </c>
      <c r="U3381" s="55">
        <v>0</v>
      </c>
      <c r="V3381" s="55">
        <v>-4017.65</v>
      </c>
      <c r="W3381" s="55">
        <v>0</v>
      </c>
      <c r="X3381" s="55">
        <v>-7612</v>
      </c>
      <c r="Y3381" s="55">
        <v>0</v>
      </c>
      <c r="Z3381" s="61">
        <f t="shared" si="180"/>
        <v>-4.01765E-4</v>
      </c>
      <c r="AA3381" s="59" t="str">
        <f>HLOOKUP(F3381,'HY Financials'!$4:$4,1,0)</f>
        <v>HOMSGS</v>
      </c>
    </row>
    <row r="3382" spans="1:27" ht="12.75" customHeight="1">
      <c r="A3382" s="60">
        <f>IFERROR(VLOOKUP(J3382,'TB mapping'!A:D,4,0),0)</f>
        <v>6.2</v>
      </c>
      <c r="B3382" s="60">
        <f>IFERROR(VLOOKUP(J3382,'TB mapping'!A:C,3,0),0)</f>
        <v>6.4</v>
      </c>
      <c r="C3382" s="60" t="str">
        <f t="shared" si="178"/>
        <v>HOMSGS6.2</v>
      </c>
      <c r="D3382" s="60" t="str">
        <f t="shared" si="179"/>
        <v>HOMSGS6.4</v>
      </c>
      <c r="E3382" s="54" t="s">
        <v>790</v>
      </c>
      <c r="F3382" s="54" t="s">
        <v>24</v>
      </c>
      <c r="G3382" s="54" t="s">
        <v>734</v>
      </c>
      <c r="H3382" s="55">
        <v>555100</v>
      </c>
      <c r="I3382" s="54" t="s">
        <v>863</v>
      </c>
      <c r="J3382" s="392">
        <v>555100</v>
      </c>
      <c r="K3382" s="55">
        <v>0</v>
      </c>
      <c r="L3382" s="54" t="s">
        <v>864</v>
      </c>
      <c r="M3382" s="54" t="s">
        <v>793</v>
      </c>
      <c r="N3382" s="55">
        <v>-20882.510000000002</v>
      </c>
      <c r="O3382" s="55">
        <v>0</v>
      </c>
      <c r="P3382" s="55">
        <v>-20568.36</v>
      </c>
      <c r="Q3382" s="55">
        <v>0</v>
      </c>
      <c r="R3382" s="55">
        <v>-41450.870000000003</v>
      </c>
      <c r="S3382" s="55">
        <v>0</v>
      </c>
      <c r="T3382" s="55">
        <v>-20882.510000000002</v>
      </c>
      <c r="U3382" s="55">
        <v>0</v>
      </c>
      <c r="V3382" s="55">
        <v>-20568.36</v>
      </c>
      <c r="W3382" s="55">
        <v>0</v>
      </c>
      <c r="X3382" s="55">
        <v>-41450.870000000003</v>
      </c>
      <c r="Y3382" s="55">
        <v>0</v>
      </c>
      <c r="Z3382" s="61">
        <f t="shared" si="180"/>
        <v>-2.0568360000000003E-3</v>
      </c>
      <c r="AA3382" s="59" t="str">
        <f>HLOOKUP(F3382,'HY Financials'!$4:$4,1,0)</f>
        <v>HOMSGS</v>
      </c>
    </row>
    <row r="3383" spans="1:27" ht="12.75" customHeight="1">
      <c r="A3383" s="60">
        <f>IFERROR(VLOOKUP(J3383,'TB mapping'!A:D,4,0),0)</f>
        <v>6.2</v>
      </c>
      <c r="B3383" s="60">
        <f>IFERROR(VLOOKUP(J3383,'TB mapping'!A:C,3,0),0)</f>
        <v>6.4</v>
      </c>
      <c r="C3383" s="60" t="str">
        <f t="shared" si="178"/>
        <v>HOMSGS6.2</v>
      </c>
      <c r="D3383" s="60" t="str">
        <f t="shared" si="179"/>
        <v>HOMSGS6.4</v>
      </c>
      <c r="E3383" s="54" t="s">
        <v>790</v>
      </c>
      <c r="F3383" s="54" t="s">
        <v>24</v>
      </c>
      <c r="G3383" s="54" t="s">
        <v>734</v>
      </c>
      <c r="H3383" s="55">
        <v>555100</v>
      </c>
      <c r="I3383" s="54" t="s">
        <v>863</v>
      </c>
      <c r="J3383" s="392">
        <v>555329</v>
      </c>
      <c r="K3383" s="55">
        <v>0</v>
      </c>
      <c r="L3383" s="54" t="s">
        <v>1491</v>
      </c>
      <c r="M3383" s="54" t="s">
        <v>793</v>
      </c>
      <c r="N3383" s="55">
        <v>0</v>
      </c>
      <c r="O3383" s="55">
        <v>473.66</v>
      </c>
      <c r="P3383" s="55">
        <v>0</v>
      </c>
      <c r="Q3383" s="55">
        <v>519.72</v>
      </c>
      <c r="R3383" s="55">
        <v>0</v>
      </c>
      <c r="S3383" s="55">
        <v>993.38</v>
      </c>
      <c r="T3383" s="55">
        <v>0</v>
      </c>
      <c r="U3383" s="55">
        <v>473.66</v>
      </c>
      <c r="V3383" s="55">
        <v>0</v>
      </c>
      <c r="W3383" s="55">
        <v>519.72</v>
      </c>
      <c r="X3383" s="55">
        <v>0</v>
      </c>
      <c r="Y3383" s="55">
        <v>993.38</v>
      </c>
      <c r="Z3383" s="61">
        <f t="shared" si="180"/>
        <v>5.1972000000000003E-5</v>
      </c>
      <c r="AA3383" s="59" t="str">
        <f>HLOOKUP(F3383,'HY Financials'!$4:$4,1,0)</f>
        <v>HOMSGS</v>
      </c>
    </row>
    <row r="3384" spans="1:27" ht="12.75" customHeight="1">
      <c r="A3384" s="60">
        <f>IFERROR(VLOOKUP(J3384,'TB mapping'!A:D,4,0),0)</f>
        <v>6.2</v>
      </c>
      <c r="B3384" s="60">
        <f>IFERROR(VLOOKUP(J3384,'TB mapping'!A:C,3,0),0)</f>
        <v>6.4</v>
      </c>
      <c r="C3384" s="60" t="str">
        <f t="shared" si="178"/>
        <v>HOMSGS6.2</v>
      </c>
      <c r="D3384" s="60" t="str">
        <f t="shared" si="179"/>
        <v>HOMSGS6.4</v>
      </c>
      <c r="E3384" s="54" t="s">
        <v>790</v>
      </c>
      <c r="F3384" s="54" t="s">
        <v>24</v>
      </c>
      <c r="G3384" s="54" t="s">
        <v>734</v>
      </c>
      <c r="H3384" s="55">
        <v>555100</v>
      </c>
      <c r="I3384" s="54" t="s">
        <v>863</v>
      </c>
      <c r="J3384" s="392">
        <v>555526</v>
      </c>
      <c r="K3384" s="55">
        <v>0</v>
      </c>
      <c r="L3384" s="54" t="s">
        <v>1492</v>
      </c>
      <c r="M3384" s="54" t="s">
        <v>793</v>
      </c>
      <c r="N3384" s="55">
        <v>-40163.26</v>
      </c>
      <c r="O3384" s="55">
        <v>0</v>
      </c>
      <c r="P3384" s="55">
        <v>-39649.57</v>
      </c>
      <c r="Q3384" s="55">
        <v>0</v>
      </c>
      <c r="R3384" s="55">
        <v>-79812.83</v>
      </c>
      <c r="S3384" s="55">
        <v>0</v>
      </c>
      <c r="T3384" s="55">
        <v>-40163.26</v>
      </c>
      <c r="U3384" s="55">
        <v>0</v>
      </c>
      <c r="V3384" s="55">
        <v>-39649.57</v>
      </c>
      <c r="W3384" s="55">
        <v>0</v>
      </c>
      <c r="X3384" s="55">
        <v>-79812.83</v>
      </c>
      <c r="Y3384" s="55">
        <v>0</v>
      </c>
      <c r="Z3384" s="61">
        <f t="shared" si="180"/>
        <v>-3.9649569999999999E-3</v>
      </c>
      <c r="AA3384" s="59" t="str">
        <f>HLOOKUP(F3384,'HY Financials'!$4:$4,1,0)</f>
        <v>HOMSGS</v>
      </c>
    </row>
    <row r="3385" spans="1:27" ht="12.75" customHeight="1">
      <c r="A3385" s="60">
        <f>IFERROR(VLOOKUP(J3385,'TB mapping'!A:D,4,0),0)</f>
        <v>0</v>
      </c>
      <c r="B3385" s="60">
        <f>IFERROR(VLOOKUP(J3385,'TB mapping'!A:C,3,0),0)</f>
        <v>0</v>
      </c>
      <c r="C3385" s="60" t="str">
        <f t="shared" si="178"/>
        <v>HOMSMS0</v>
      </c>
      <c r="D3385" s="60" t="str">
        <f t="shared" si="179"/>
        <v>HOMSMS0</v>
      </c>
      <c r="E3385" s="54" t="s">
        <v>790</v>
      </c>
      <c r="F3385" s="54" t="s">
        <v>25</v>
      </c>
      <c r="G3385" s="54" t="s">
        <v>749</v>
      </c>
      <c r="H3385" s="55">
        <v>102000</v>
      </c>
      <c r="I3385" s="54" t="s">
        <v>791</v>
      </c>
      <c r="J3385" s="55">
        <v>102230</v>
      </c>
      <c r="K3385" s="55">
        <v>0</v>
      </c>
      <c r="L3385" s="54" t="s">
        <v>1803</v>
      </c>
      <c r="M3385" s="54" t="s">
        <v>793</v>
      </c>
      <c r="N3385" s="55">
        <v>-2151782.15</v>
      </c>
      <c r="O3385" s="55">
        <v>0</v>
      </c>
      <c r="P3385" s="55">
        <v>0</v>
      </c>
      <c r="Q3385" s="55">
        <v>2151782.15</v>
      </c>
      <c r="R3385" s="55">
        <v>0</v>
      </c>
      <c r="S3385" s="55">
        <v>0</v>
      </c>
      <c r="T3385" s="55">
        <v>-2151782.15</v>
      </c>
      <c r="U3385" s="55">
        <v>0</v>
      </c>
      <c r="V3385" s="55">
        <v>0</v>
      </c>
      <c r="W3385" s="55">
        <v>2151782.15</v>
      </c>
      <c r="X3385" s="55">
        <v>0</v>
      </c>
      <c r="Y3385" s="55">
        <v>0</v>
      </c>
      <c r="Z3385" s="61">
        <f t="shared" si="180"/>
        <v>0.21517821499999998</v>
      </c>
      <c r="AA3385" s="59" t="str">
        <f>HLOOKUP(F3385,'HY Financials'!$4:$4,1,0)</f>
        <v>HOMSMS</v>
      </c>
    </row>
    <row r="3386" spans="1:27" ht="12.75" customHeight="1">
      <c r="A3386" s="60" t="str">
        <f>IFERROR(VLOOKUP(J3386,'TB mapping'!A:D,4,0),0)</f>
        <v>Ignore</v>
      </c>
      <c r="B3386" s="60" t="str">
        <f>IFERROR(VLOOKUP(J3386,'TB mapping'!A:C,3,0),0)</f>
        <v>Ignore</v>
      </c>
      <c r="C3386" s="60" t="str">
        <f t="shared" si="178"/>
        <v>HOMSMSIgnore</v>
      </c>
      <c r="D3386" s="60" t="str">
        <f t="shared" si="179"/>
        <v>HOMSMSIgnore</v>
      </c>
      <c r="E3386" s="54" t="s">
        <v>790</v>
      </c>
      <c r="F3386" s="54" t="s">
        <v>25</v>
      </c>
      <c r="G3386" s="54" t="s">
        <v>749</v>
      </c>
      <c r="H3386" s="55">
        <v>105000</v>
      </c>
      <c r="I3386" s="54" t="s">
        <v>1165</v>
      </c>
      <c r="J3386" s="55">
        <v>105100</v>
      </c>
      <c r="K3386" s="55">
        <v>0</v>
      </c>
      <c r="L3386" s="54" t="s">
        <v>1181</v>
      </c>
      <c r="M3386" s="54" t="s">
        <v>793</v>
      </c>
      <c r="N3386" s="55">
        <v>-400795206.79000002</v>
      </c>
      <c r="O3386" s="55">
        <v>0</v>
      </c>
      <c r="P3386" s="55">
        <v>0</v>
      </c>
      <c r="Q3386" s="55">
        <v>11944973.99</v>
      </c>
      <c r="R3386" s="55">
        <v>-388850232.80000001</v>
      </c>
      <c r="S3386" s="55">
        <v>0</v>
      </c>
      <c r="T3386" s="55">
        <v>-400795206.79000002</v>
      </c>
      <c r="U3386" s="55">
        <v>0</v>
      </c>
      <c r="V3386" s="55">
        <v>0</v>
      </c>
      <c r="W3386" s="55">
        <v>11944973.99</v>
      </c>
      <c r="X3386" s="55">
        <v>-388850232.80000001</v>
      </c>
      <c r="Y3386" s="55">
        <v>0</v>
      </c>
      <c r="Z3386" s="61">
        <f t="shared" si="180"/>
        <v>1.1944973990000001</v>
      </c>
      <c r="AA3386" s="59" t="str">
        <f>HLOOKUP(F3386,'HY Financials'!$4:$4,1,0)</f>
        <v>HOMSMS</v>
      </c>
    </row>
    <row r="3387" spans="1:27" ht="12.75" customHeight="1">
      <c r="A3387" s="60" t="str">
        <f>IFERROR(VLOOKUP(J3387,'TB mapping'!A:D,4,0),0)</f>
        <v>Ignore</v>
      </c>
      <c r="B3387" s="60" t="str">
        <f>IFERROR(VLOOKUP(J3387,'TB mapping'!A:C,3,0),0)</f>
        <v>Ignore</v>
      </c>
      <c r="C3387" s="60" t="str">
        <f t="shared" si="178"/>
        <v>HOMSMSIgnore</v>
      </c>
      <c r="D3387" s="60" t="str">
        <f t="shared" si="179"/>
        <v>HOMSMSIgnore</v>
      </c>
      <c r="E3387" s="54" t="s">
        <v>790</v>
      </c>
      <c r="F3387" s="54" t="s">
        <v>25</v>
      </c>
      <c r="G3387" s="54" t="s">
        <v>749</v>
      </c>
      <c r="H3387" s="55">
        <v>110000</v>
      </c>
      <c r="I3387" s="54" t="s">
        <v>795</v>
      </c>
      <c r="J3387" s="55">
        <v>103122</v>
      </c>
      <c r="K3387" s="55">
        <v>0</v>
      </c>
      <c r="L3387" s="54" t="s">
        <v>1343</v>
      </c>
      <c r="M3387" s="54" t="s">
        <v>793</v>
      </c>
      <c r="N3387" s="55">
        <v>-150000</v>
      </c>
      <c r="O3387" s="55">
        <v>0</v>
      </c>
      <c r="P3387" s="55">
        <v>0</v>
      </c>
      <c r="Q3387" s="55">
        <v>150000</v>
      </c>
      <c r="R3387" s="55">
        <v>0</v>
      </c>
      <c r="S3387" s="55">
        <v>0</v>
      </c>
      <c r="T3387" s="55">
        <v>-150000</v>
      </c>
      <c r="U3387" s="55">
        <v>0</v>
      </c>
      <c r="V3387" s="55">
        <v>0</v>
      </c>
      <c r="W3387" s="55">
        <v>150000</v>
      </c>
      <c r="X3387" s="55">
        <v>0</v>
      </c>
      <c r="Y3387" s="55">
        <v>0</v>
      </c>
      <c r="Z3387" s="61">
        <f t="shared" si="180"/>
        <v>1.4999999999999999E-2</v>
      </c>
      <c r="AA3387" s="59" t="str">
        <f>HLOOKUP(F3387,'HY Financials'!$4:$4,1,0)</f>
        <v>HOMSMS</v>
      </c>
    </row>
    <row r="3388" spans="1:27" ht="12.75" customHeight="1">
      <c r="A3388" s="60">
        <f>IFERROR(VLOOKUP(J3388,'TB mapping'!A:D,4,0),0)</f>
        <v>0</v>
      </c>
      <c r="B3388" s="60">
        <f>IFERROR(VLOOKUP(J3388,'TB mapping'!A:C,3,0),0)</f>
        <v>0</v>
      </c>
      <c r="C3388" s="60" t="str">
        <f t="shared" si="178"/>
        <v>HOMSMS0</v>
      </c>
      <c r="D3388" s="60" t="str">
        <f t="shared" si="179"/>
        <v>HOMSMS0</v>
      </c>
      <c r="E3388" s="54" t="s">
        <v>790</v>
      </c>
      <c r="F3388" s="54" t="s">
        <v>25</v>
      </c>
      <c r="G3388" s="54" t="s">
        <v>749</v>
      </c>
      <c r="H3388" s="55">
        <v>110000</v>
      </c>
      <c r="I3388" s="54" t="s">
        <v>795</v>
      </c>
      <c r="J3388" s="55">
        <v>110114</v>
      </c>
      <c r="K3388" s="55">
        <v>0</v>
      </c>
      <c r="L3388" s="54" t="s">
        <v>2304</v>
      </c>
      <c r="M3388" s="54" t="s">
        <v>793</v>
      </c>
      <c r="N3388" s="55">
        <v>0</v>
      </c>
      <c r="O3388" s="55">
        <v>0</v>
      </c>
      <c r="P3388" s="55">
        <v>-150000</v>
      </c>
      <c r="Q3388" s="55">
        <v>0</v>
      </c>
      <c r="R3388" s="55">
        <v>-150000</v>
      </c>
      <c r="S3388" s="55">
        <v>0</v>
      </c>
      <c r="T3388" s="55">
        <v>0</v>
      </c>
      <c r="U3388" s="55">
        <v>0</v>
      </c>
      <c r="V3388" s="55">
        <v>-150000</v>
      </c>
      <c r="W3388" s="55">
        <v>0</v>
      </c>
      <c r="X3388" s="55">
        <v>-150000</v>
      </c>
      <c r="Y3388" s="55">
        <v>0</v>
      </c>
      <c r="Z3388" s="61">
        <f t="shared" si="180"/>
        <v>-1.4999999999999999E-2</v>
      </c>
      <c r="AA3388" s="59" t="str">
        <f>HLOOKUP(F3388,'HY Financials'!$4:$4,1,0)</f>
        <v>HOMSMS</v>
      </c>
    </row>
    <row r="3389" spans="1:27" ht="12.75" customHeight="1">
      <c r="A3389" s="60" t="str">
        <f>IFERROR(VLOOKUP(J3389,'TB mapping'!A:D,4,0),0)</f>
        <v>Ignore</v>
      </c>
      <c r="B3389" s="60" t="str">
        <f>IFERROR(VLOOKUP(J3389,'TB mapping'!A:C,3,0),0)</f>
        <v>Ignore</v>
      </c>
      <c r="C3389" s="60" t="str">
        <f t="shared" si="178"/>
        <v>HOMSMSIgnore</v>
      </c>
      <c r="D3389" s="60" t="str">
        <f t="shared" si="179"/>
        <v>HOMSMSIgnore</v>
      </c>
      <c r="E3389" s="54" t="s">
        <v>790</v>
      </c>
      <c r="F3389" s="54" t="s">
        <v>25</v>
      </c>
      <c r="G3389" s="54" t="s">
        <v>749</v>
      </c>
      <c r="H3389" s="55">
        <v>110000</v>
      </c>
      <c r="I3389" s="54" t="s">
        <v>795</v>
      </c>
      <c r="J3389" s="55">
        <v>110119</v>
      </c>
      <c r="K3389" s="55">
        <v>0</v>
      </c>
      <c r="L3389" s="54" t="s">
        <v>796</v>
      </c>
      <c r="M3389" s="54" t="s">
        <v>793</v>
      </c>
      <c r="N3389" s="55">
        <v>-22264</v>
      </c>
      <c r="O3389" s="55">
        <v>0</v>
      </c>
      <c r="P3389" s="55">
        <v>0</v>
      </c>
      <c r="Q3389" s="55">
        <v>22264</v>
      </c>
      <c r="R3389" s="55">
        <v>0</v>
      </c>
      <c r="S3389" s="55">
        <v>0</v>
      </c>
      <c r="T3389" s="55">
        <v>-22264</v>
      </c>
      <c r="U3389" s="55">
        <v>0</v>
      </c>
      <c r="V3389" s="55">
        <v>0</v>
      </c>
      <c r="W3389" s="55">
        <v>22264</v>
      </c>
      <c r="X3389" s="55">
        <v>0</v>
      </c>
      <c r="Y3389" s="55">
        <v>0</v>
      </c>
      <c r="Z3389" s="61">
        <f t="shared" si="180"/>
        <v>2.2263999999999999E-3</v>
      </c>
      <c r="AA3389" s="59" t="str">
        <f>HLOOKUP(F3389,'HY Financials'!$4:$4,1,0)</f>
        <v>HOMSMS</v>
      </c>
    </row>
    <row r="3390" spans="1:27" ht="12.75" customHeight="1">
      <c r="A3390" s="60" t="str">
        <f>IFERROR(VLOOKUP(J3390,'TB mapping'!A:D,4,0),0)</f>
        <v>Ignore</v>
      </c>
      <c r="B3390" s="60" t="str">
        <f>IFERROR(VLOOKUP(J3390,'TB mapping'!A:C,3,0),0)</f>
        <v>Ignore</v>
      </c>
      <c r="C3390" s="60" t="str">
        <f t="shared" si="178"/>
        <v>HOMSMSIgnore</v>
      </c>
      <c r="D3390" s="60" t="str">
        <f t="shared" si="179"/>
        <v>HOMSMSIgnore</v>
      </c>
      <c r="E3390" s="54" t="s">
        <v>790</v>
      </c>
      <c r="F3390" s="54" t="s">
        <v>25</v>
      </c>
      <c r="G3390" s="54" t="s">
        <v>749</v>
      </c>
      <c r="H3390" s="55">
        <v>110000</v>
      </c>
      <c r="I3390" s="54" t="s">
        <v>795</v>
      </c>
      <c r="J3390" s="55">
        <v>110247</v>
      </c>
      <c r="K3390" s="55">
        <v>0</v>
      </c>
      <c r="L3390" s="54" t="s">
        <v>1344</v>
      </c>
      <c r="M3390" s="54" t="s">
        <v>793</v>
      </c>
      <c r="N3390" s="55">
        <v>-2192606.4900000002</v>
      </c>
      <c r="O3390" s="55">
        <v>0</v>
      </c>
      <c r="P3390" s="55">
        <v>-7820819.5199999996</v>
      </c>
      <c r="Q3390" s="55">
        <v>0</v>
      </c>
      <c r="R3390" s="55">
        <v>-10013426.01</v>
      </c>
      <c r="S3390" s="55">
        <v>0</v>
      </c>
      <c r="T3390" s="55">
        <v>-2192606.4900000002</v>
      </c>
      <c r="U3390" s="55">
        <v>0</v>
      </c>
      <c r="V3390" s="55">
        <v>-7820819.5199999996</v>
      </c>
      <c r="W3390" s="55">
        <v>0</v>
      </c>
      <c r="X3390" s="55">
        <v>-10013426.01</v>
      </c>
      <c r="Y3390" s="55">
        <v>0</v>
      </c>
      <c r="Z3390" s="61">
        <f t="shared" si="180"/>
        <v>-0.78208195199999997</v>
      </c>
      <c r="AA3390" s="59" t="str">
        <f>HLOOKUP(F3390,'HY Financials'!$4:$4,1,0)</f>
        <v>HOMSMS</v>
      </c>
    </row>
    <row r="3391" spans="1:27" ht="12.75" customHeight="1">
      <c r="A3391" s="60" t="str">
        <f>IFERROR(VLOOKUP(J3391,'TB mapping'!A:D,4,0),0)</f>
        <v>Ignore</v>
      </c>
      <c r="B3391" s="60" t="str">
        <f>IFERROR(VLOOKUP(J3391,'TB mapping'!A:C,3,0),0)</f>
        <v>Ignore</v>
      </c>
      <c r="C3391" s="60" t="str">
        <f t="shared" si="178"/>
        <v>HOMSMSIgnore</v>
      </c>
      <c r="D3391" s="60" t="str">
        <f t="shared" si="179"/>
        <v>HOMSMSIgnore</v>
      </c>
      <c r="E3391" s="54" t="s">
        <v>790</v>
      </c>
      <c r="F3391" s="54" t="s">
        <v>25</v>
      </c>
      <c r="G3391" s="54" t="s">
        <v>749</v>
      </c>
      <c r="H3391" s="55">
        <v>132000</v>
      </c>
      <c r="I3391" s="54" t="s">
        <v>797</v>
      </c>
      <c r="J3391" s="55">
        <v>132121</v>
      </c>
      <c r="K3391" s="55">
        <v>0</v>
      </c>
      <c r="L3391" s="54" t="s">
        <v>990</v>
      </c>
      <c r="M3391" s="54" t="s">
        <v>793</v>
      </c>
      <c r="N3391" s="55">
        <v>0</v>
      </c>
      <c r="O3391" s="55">
        <v>25000</v>
      </c>
      <c r="P3391" s="55">
        <v>-25000</v>
      </c>
      <c r="Q3391" s="55">
        <v>0</v>
      </c>
      <c r="R3391" s="55">
        <v>0</v>
      </c>
      <c r="S3391" s="55">
        <v>0</v>
      </c>
      <c r="T3391" s="55">
        <v>0</v>
      </c>
      <c r="U3391" s="55">
        <v>25000</v>
      </c>
      <c r="V3391" s="55">
        <v>-25000</v>
      </c>
      <c r="W3391" s="55">
        <v>0</v>
      </c>
      <c r="X3391" s="55">
        <v>0</v>
      </c>
      <c r="Y3391" s="55">
        <v>0</v>
      </c>
      <c r="Z3391" s="61">
        <f t="shared" si="180"/>
        <v>-2.5000000000000001E-3</v>
      </c>
      <c r="AA3391" s="59" t="str">
        <f>HLOOKUP(F3391,'HY Financials'!$4:$4,1,0)</f>
        <v>HOMSMS</v>
      </c>
    </row>
    <row r="3392" spans="1:27" ht="12.75" customHeight="1">
      <c r="A3392" s="60" t="str">
        <f>IFERROR(VLOOKUP(J3392,'TB mapping'!A:D,4,0),0)</f>
        <v>Ignore</v>
      </c>
      <c r="B3392" s="60" t="str">
        <f>IFERROR(VLOOKUP(J3392,'TB mapping'!A:C,3,0),0)</f>
        <v>Ignore</v>
      </c>
      <c r="C3392" s="60" t="str">
        <f t="shared" si="178"/>
        <v>HOMSMSIgnore</v>
      </c>
      <c r="D3392" s="60" t="str">
        <f t="shared" si="179"/>
        <v>HOMSMSIgnore</v>
      </c>
      <c r="E3392" s="54" t="s">
        <v>790</v>
      </c>
      <c r="F3392" s="54" t="s">
        <v>25</v>
      </c>
      <c r="G3392" s="54" t="s">
        <v>749</v>
      </c>
      <c r="H3392" s="55">
        <v>132000</v>
      </c>
      <c r="I3392" s="54" t="s">
        <v>797</v>
      </c>
      <c r="J3392" s="55">
        <v>132124</v>
      </c>
      <c r="K3392" s="55">
        <v>0</v>
      </c>
      <c r="L3392" s="54" t="s">
        <v>884</v>
      </c>
      <c r="M3392" s="54" t="s">
        <v>793</v>
      </c>
      <c r="N3392" s="55">
        <v>-0.01</v>
      </c>
      <c r="O3392" s="55">
        <v>0</v>
      </c>
      <c r="P3392" s="55">
        <v>0</v>
      </c>
      <c r="Q3392" s="55">
        <v>0</v>
      </c>
      <c r="R3392" s="55">
        <v>-0.01</v>
      </c>
      <c r="S3392" s="55">
        <v>0</v>
      </c>
      <c r="T3392" s="55">
        <v>-0.01</v>
      </c>
      <c r="U3392" s="55">
        <v>0</v>
      </c>
      <c r="V3392" s="55">
        <v>0</v>
      </c>
      <c r="W3392" s="55">
        <v>0</v>
      </c>
      <c r="X3392" s="55">
        <v>-0.01</v>
      </c>
      <c r="Y3392" s="55">
        <v>0</v>
      </c>
      <c r="Z3392" s="61">
        <f t="shared" si="180"/>
        <v>0</v>
      </c>
      <c r="AA3392" s="59" t="str">
        <f>HLOOKUP(F3392,'HY Financials'!$4:$4,1,0)</f>
        <v>HOMSMS</v>
      </c>
    </row>
    <row r="3393" spans="1:28" ht="12.75" customHeight="1">
      <c r="A3393" s="60" t="str">
        <f>IFERROR(VLOOKUP(J3393,'TB mapping'!A:D,4,0),0)</f>
        <v>Ignore</v>
      </c>
      <c r="B3393" s="60" t="str">
        <f>IFERROR(VLOOKUP(J3393,'TB mapping'!A:C,3,0),0)</f>
        <v>Ignore</v>
      </c>
      <c r="C3393" s="60" t="str">
        <f t="shared" si="178"/>
        <v>HOMSMSIgnore</v>
      </c>
      <c r="D3393" s="60" t="str">
        <f t="shared" si="179"/>
        <v>HOMSMSIgnore</v>
      </c>
      <c r="E3393" s="54" t="s">
        <v>790</v>
      </c>
      <c r="F3393" s="54" t="s">
        <v>25</v>
      </c>
      <c r="G3393" s="54" t="s">
        <v>749</v>
      </c>
      <c r="H3393" s="55">
        <v>140000</v>
      </c>
      <c r="I3393" s="54" t="s">
        <v>799</v>
      </c>
      <c r="J3393" s="55">
        <v>140314</v>
      </c>
      <c r="K3393" s="55">
        <v>0</v>
      </c>
      <c r="L3393" s="54" t="s">
        <v>878</v>
      </c>
      <c r="M3393" s="54" t="s">
        <v>793</v>
      </c>
      <c r="N3393" s="55">
        <v>-10565579.93</v>
      </c>
      <c r="O3393" s="55">
        <v>0</v>
      </c>
      <c r="P3393" s="55">
        <v>0</v>
      </c>
      <c r="Q3393" s="55">
        <v>6360817.3099999996</v>
      </c>
      <c r="R3393" s="55">
        <v>-4204762.62</v>
      </c>
      <c r="S3393" s="55">
        <v>0</v>
      </c>
      <c r="T3393" s="55">
        <v>-10565579.93</v>
      </c>
      <c r="U3393" s="55">
        <v>0</v>
      </c>
      <c r="V3393" s="55">
        <v>0</v>
      </c>
      <c r="W3393" s="55">
        <v>6360817.3099999996</v>
      </c>
      <c r="X3393" s="55">
        <v>-4204762.62</v>
      </c>
      <c r="Y3393" s="55">
        <v>0</v>
      </c>
      <c r="Z3393" s="61">
        <f t="shared" si="180"/>
        <v>0.63608173099999998</v>
      </c>
      <c r="AA3393" s="59" t="str">
        <f>HLOOKUP(F3393,'HY Financials'!$4:$4,1,0)</f>
        <v>HOMSMS</v>
      </c>
    </row>
    <row r="3394" spans="1:28" ht="12.75" customHeight="1">
      <c r="A3394" s="60" t="str">
        <f>IFERROR(VLOOKUP(J3394,'TB mapping'!A:D,4,0),0)</f>
        <v>Ignore</v>
      </c>
      <c r="B3394" s="60" t="str">
        <f>IFERROR(VLOOKUP(J3394,'TB mapping'!A:C,3,0),0)</f>
        <v>Ignore</v>
      </c>
      <c r="C3394" s="60" t="str">
        <f t="shared" si="178"/>
        <v>HOMSMSIgnore</v>
      </c>
      <c r="D3394" s="60" t="str">
        <f t="shared" si="179"/>
        <v>HOMSMSIgnore</v>
      </c>
      <c r="E3394" s="54" t="s">
        <v>790</v>
      </c>
      <c r="F3394" s="54" t="s">
        <v>25</v>
      </c>
      <c r="G3394" s="54" t="s">
        <v>749</v>
      </c>
      <c r="H3394" s="55">
        <v>140000</v>
      </c>
      <c r="I3394" s="54" t="s">
        <v>799</v>
      </c>
      <c r="J3394" s="55">
        <v>140500</v>
      </c>
      <c r="K3394" s="55">
        <v>0</v>
      </c>
      <c r="L3394" s="54" t="s">
        <v>800</v>
      </c>
      <c r="M3394" s="54" t="s">
        <v>793</v>
      </c>
      <c r="N3394" s="55">
        <v>-1000.53</v>
      </c>
      <c r="O3394" s="55">
        <v>0</v>
      </c>
      <c r="P3394" s="55">
        <v>-0.01</v>
      </c>
      <c r="Q3394" s="55">
        <v>0</v>
      </c>
      <c r="R3394" s="55">
        <v>-1000.5400000000002</v>
      </c>
      <c r="S3394" s="55">
        <v>0</v>
      </c>
      <c r="T3394" s="55">
        <v>-1000.53</v>
      </c>
      <c r="U3394" s="55">
        <v>0</v>
      </c>
      <c r="V3394" s="55">
        <v>-0.01</v>
      </c>
      <c r="W3394" s="55">
        <v>0</v>
      </c>
      <c r="X3394" s="55">
        <v>-1000.5400000000002</v>
      </c>
      <c r="Y3394" s="55">
        <v>0</v>
      </c>
      <c r="Z3394" s="61">
        <f t="shared" si="180"/>
        <v>-1.0000000000000001E-9</v>
      </c>
      <c r="AA3394" s="59" t="str">
        <f>HLOOKUP(F3394,'HY Financials'!$4:$4,1,0)</f>
        <v>HOMSMS</v>
      </c>
    </row>
    <row r="3395" spans="1:28" ht="12.75" customHeight="1">
      <c r="A3395" s="60" t="str">
        <f>IFERROR(VLOOKUP(J3395,'TB mapping'!A:D,4,0),0)</f>
        <v>Ignore</v>
      </c>
      <c r="B3395" s="60" t="str">
        <f>IFERROR(VLOOKUP(J3395,'TB mapping'!A:C,3,0),0)</f>
        <v>Ignore</v>
      </c>
      <c r="C3395" s="60" t="str">
        <f t="shared" si="178"/>
        <v>HOMSMSIgnore</v>
      </c>
      <c r="D3395" s="60" t="str">
        <f t="shared" si="179"/>
        <v>HOMSMSIgnore</v>
      </c>
      <c r="E3395" s="54" t="s">
        <v>790</v>
      </c>
      <c r="F3395" s="54" t="s">
        <v>25</v>
      </c>
      <c r="G3395" s="54" t="s">
        <v>749</v>
      </c>
      <c r="H3395" s="55">
        <v>140000</v>
      </c>
      <c r="I3395" s="54" t="s">
        <v>799</v>
      </c>
      <c r="J3395" s="55">
        <v>140500</v>
      </c>
      <c r="K3395" s="55">
        <v>0</v>
      </c>
      <c r="L3395" s="54" t="s">
        <v>800</v>
      </c>
      <c r="M3395" s="54" t="s">
        <v>1167</v>
      </c>
      <c r="N3395" s="55">
        <v>0</v>
      </c>
      <c r="O3395" s="55">
        <v>0.01</v>
      </c>
      <c r="P3395" s="55">
        <v>0</v>
      </c>
      <c r="Q3395" s="55">
        <v>0</v>
      </c>
      <c r="R3395" s="55">
        <v>0</v>
      </c>
      <c r="S3395" s="55">
        <v>0.01</v>
      </c>
      <c r="T3395" s="55">
        <v>0</v>
      </c>
      <c r="U3395" s="55">
        <v>0.74</v>
      </c>
      <c r="V3395" s="55">
        <v>0</v>
      </c>
      <c r="W3395" s="55">
        <v>0.02</v>
      </c>
      <c r="X3395" s="55">
        <v>0</v>
      </c>
      <c r="Y3395" s="55">
        <v>0.76</v>
      </c>
      <c r="Z3395" s="61">
        <f t="shared" si="180"/>
        <v>2.0000000000000001E-9</v>
      </c>
      <c r="AA3395" s="59" t="str">
        <f>HLOOKUP(F3395,'HY Financials'!$4:$4,1,0)</f>
        <v>HOMSMS</v>
      </c>
    </row>
    <row r="3396" spans="1:28" ht="12.75" customHeight="1">
      <c r="A3396" s="60" t="str">
        <f>IFERROR(VLOOKUP(J3396,'TB mapping'!A:D,4,0),0)</f>
        <v>Ignore</v>
      </c>
      <c r="B3396" s="60" t="str">
        <f>IFERROR(VLOOKUP(J3396,'TB mapping'!A:C,3,0),0)</f>
        <v>Ignore</v>
      </c>
      <c r="C3396" s="60" t="str">
        <f t="shared" ref="C3396:C3459" si="182">F3396&amp;A3396</f>
        <v>HOMSMSIgnore</v>
      </c>
      <c r="D3396" s="60" t="str">
        <f t="shared" ref="D3396:D3459" si="183">F3396&amp;B3396</f>
        <v>HOMSMSIgnore</v>
      </c>
      <c r="E3396" s="54" t="s">
        <v>790</v>
      </c>
      <c r="F3396" s="54" t="s">
        <v>25</v>
      </c>
      <c r="G3396" s="54" t="s">
        <v>749</v>
      </c>
      <c r="H3396" s="55">
        <v>140000</v>
      </c>
      <c r="I3396" s="54" t="s">
        <v>799</v>
      </c>
      <c r="J3396" s="55">
        <v>140504</v>
      </c>
      <c r="K3396" s="55">
        <v>0</v>
      </c>
      <c r="L3396" s="54" t="s">
        <v>801</v>
      </c>
      <c r="M3396" s="54" t="s">
        <v>793</v>
      </c>
      <c r="N3396" s="55">
        <v>0</v>
      </c>
      <c r="O3396" s="55">
        <v>23975.83</v>
      </c>
      <c r="P3396" s="55">
        <v>-25393.93</v>
      </c>
      <c r="Q3396" s="55">
        <v>0</v>
      </c>
      <c r="R3396" s="55">
        <v>-1418.1</v>
      </c>
      <c r="S3396" s="55">
        <v>0</v>
      </c>
      <c r="T3396" s="55">
        <v>0</v>
      </c>
      <c r="U3396" s="55">
        <v>23975.83</v>
      </c>
      <c r="V3396" s="55">
        <v>-25393.93</v>
      </c>
      <c r="W3396" s="55">
        <v>0</v>
      </c>
      <c r="X3396" s="55">
        <v>-1418.1</v>
      </c>
      <c r="Y3396" s="55">
        <v>0</v>
      </c>
      <c r="Z3396" s="61">
        <f t="shared" ref="Z3396:Z3459" si="184">IF(I3396="Issue Capital",(X3396+Y3396)/10000000,(V3396+W3396)/10000000)</f>
        <v>-2.539393E-3</v>
      </c>
      <c r="AA3396" s="59" t="str">
        <f>HLOOKUP(F3396,'HY Financials'!$4:$4,1,0)</f>
        <v>HOMSMS</v>
      </c>
    </row>
    <row r="3397" spans="1:28" ht="12.75" customHeight="1">
      <c r="A3397" s="60" t="str">
        <f>IFERROR(VLOOKUP(J3397,'TB mapping'!A:D,4,0),0)</f>
        <v>Ignore</v>
      </c>
      <c r="B3397" s="60" t="str">
        <f>IFERROR(VLOOKUP(J3397,'TB mapping'!A:C,3,0),0)</f>
        <v>Ignore</v>
      </c>
      <c r="C3397" s="60" t="str">
        <f t="shared" si="182"/>
        <v>HOMSMSIgnore</v>
      </c>
      <c r="D3397" s="60" t="str">
        <f t="shared" si="183"/>
        <v>HOMSMSIgnore</v>
      </c>
      <c r="E3397" s="54" t="s">
        <v>790</v>
      </c>
      <c r="F3397" s="54" t="s">
        <v>25</v>
      </c>
      <c r="G3397" s="54" t="s">
        <v>749</v>
      </c>
      <c r="H3397" s="55">
        <v>140000</v>
      </c>
      <c r="I3397" s="54" t="s">
        <v>799</v>
      </c>
      <c r="J3397" s="55">
        <v>140505</v>
      </c>
      <c r="K3397" s="55">
        <v>0</v>
      </c>
      <c r="L3397" s="54" t="s">
        <v>802</v>
      </c>
      <c r="M3397" s="54" t="s">
        <v>793</v>
      </c>
      <c r="N3397" s="55">
        <v>0</v>
      </c>
      <c r="O3397" s="55">
        <v>0.18</v>
      </c>
      <c r="P3397" s="55">
        <v>-0.05</v>
      </c>
      <c r="Q3397" s="55">
        <v>0</v>
      </c>
      <c r="R3397" s="55">
        <v>0</v>
      </c>
      <c r="S3397" s="55">
        <v>0.13</v>
      </c>
      <c r="T3397" s="55">
        <v>0</v>
      </c>
      <c r="U3397" s="55">
        <v>0.18</v>
      </c>
      <c r="V3397" s="55">
        <v>-0.05</v>
      </c>
      <c r="W3397" s="55">
        <v>0</v>
      </c>
      <c r="X3397" s="55">
        <v>0</v>
      </c>
      <c r="Y3397" s="55">
        <v>0.13</v>
      </c>
      <c r="Z3397" s="61">
        <f t="shared" si="184"/>
        <v>-5.0000000000000001E-9</v>
      </c>
      <c r="AA3397" s="59" t="str">
        <f>HLOOKUP(F3397,'HY Financials'!$4:$4,1,0)</f>
        <v>HOMSMS</v>
      </c>
    </row>
    <row r="3398" spans="1:28" ht="12.75" customHeight="1">
      <c r="A3398" s="60" t="str">
        <f>IFERROR(VLOOKUP(J3398,'TB mapping'!A:D,4,0),0)</f>
        <v>Ignore</v>
      </c>
      <c r="B3398" s="60" t="str">
        <f>IFERROR(VLOOKUP(J3398,'TB mapping'!A:C,3,0),0)</f>
        <v>Ignore</v>
      </c>
      <c r="C3398" s="60" t="str">
        <f t="shared" si="182"/>
        <v>HOMSMSIgnore</v>
      </c>
      <c r="D3398" s="60" t="str">
        <f t="shared" si="183"/>
        <v>HOMSMSIgnore</v>
      </c>
      <c r="E3398" s="54" t="s">
        <v>790</v>
      </c>
      <c r="F3398" s="54" t="s">
        <v>25</v>
      </c>
      <c r="G3398" s="54" t="s">
        <v>749</v>
      </c>
      <c r="H3398" s="55">
        <v>140000</v>
      </c>
      <c r="I3398" s="54" t="s">
        <v>799</v>
      </c>
      <c r="J3398" s="55">
        <v>141675</v>
      </c>
      <c r="K3398" s="55">
        <v>0</v>
      </c>
      <c r="L3398" s="54" t="s">
        <v>803</v>
      </c>
      <c r="M3398" s="54" t="s">
        <v>793</v>
      </c>
      <c r="N3398" s="55">
        <v>-4983.8599999999997</v>
      </c>
      <c r="O3398" s="55">
        <v>0</v>
      </c>
      <c r="P3398" s="55">
        <v>-9679.7199999999993</v>
      </c>
      <c r="Q3398" s="55">
        <v>0</v>
      </c>
      <c r="R3398" s="55">
        <v>-14663.58</v>
      </c>
      <c r="S3398" s="55">
        <v>0</v>
      </c>
      <c r="T3398" s="55">
        <v>-4983.8599999999997</v>
      </c>
      <c r="U3398" s="55">
        <v>0</v>
      </c>
      <c r="V3398" s="55">
        <v>-9679.7199999999993</v>
      </c>
      <c r="W3398" s="55">
        <v>0</v>
      </c>
      <c r="X3398" s="55">
        <v>-14663.58</v>
      </c>
      <c r="Y3398" s="55">
        <v>0</v>
      </c>
      <c r="Z3398" s="61">
        <f t="shared" si="184"/>
        <v>-9.6797199999999989E-4</v>
      </c>
      <c r="AA3398" s="59" t="str">
        <f>HLOOKUP(F3398,'HY Financials'!$4:$4,1,0)</f>
        <v>HOMSMS</v>
      </c>
    </row>
    <row r="3399" spans="1:28" ht="12.75" customHeight="1">
      <c r="A3399" s="60">
        <f>IFERROR(VLOOKUP(J3399,'TB mapping'!A:D,4,0),0)</f>
        <v>0</v>
      </c>
      <c r="B3399" s="60">
        <f>IFERROR(VLOOKUP(J3399,'TB mapping'!A:C,3,0),0)</f>
        <v>0</v>
      </c>
      <c r="C3399" s="60" t="str">
        <f t="shared" si="182"/>
        <v>HOMSMS0</v>
      </c>
      <c r="D3399" s="60" t="str">
        <f t="shared" si="183"/>
        <v>HOMSMS0</v>
      </c>
      <c r="E3399" s="54" t="s">
        <v>790</v>
      </c>
      <c r="F3399" s="54" t="s">
        <v>25</v>
      </c>
      <c r="G3399" s="54" t="s">
        <v>749</v>
      </c>
      <c r="H3399" s="55">
        <v>152000</v>
      </c>
      <c r="I3399" s="54" t="s">
        <v>804</v>
      </c>
      <c r="J3399" s="55">
        <v>152230</v>
      </c>
      <c r="K3399" s="55">
        <v>0</v>
      </c>
      <c r="L3399" s="54" t="s">
        <v>1804</v>
      </c>
      <c r="M3399" s="54" t="s">
        <v>793</v>
      </c>
      <c r="N3399" s="55">
        <v>-204.57</v>
      </c>
      <c r="O3399" s="55">
        <v>0</v>
      </c>
      <c r="P3399" s="55">
        <v>0</v>
      </c>
      <c r="Q3399" s="55">
        <v>204.57</v>
      </c>
      <c r="R3399" s="55">
        <v>0</v>
      </c>
      <c r="S3399" s="55">
        <v>0</v>
      </c>
      <c r="T3399" s="55">
        <v>-204.57</v>
      </c>
      <c r="U3399" s="55">
        <v>0</v>
      </c>
      <c r="V3399" s="55">
        <v>0</v>
      </c>
      <c r="W3399" s="55">
        <v>204.57</v>
      </c>
      <c r="X3399" s="55">
        <v>0</v>
      </c>
      <c r="Y3399" s="55">
        <v>0</v>
      </c>
      <c r="Z3399" s="61">
        <f t="shared" si="184"/>
        <v>2.0457000000000001E-5</v>
      </c>
      <c r="AA3399" s="59" t="str">
        <f>HLOOKUP(F3399,'HY Financials'!$4:$4,1,0)</f>
        <v>HOMSMS</v>
      </c>
    </row>
    <row r="3400" spans="1:28" ht="12.75" customHeight="1">
      <c r="A3400" s="60" t="str">
        <f>IFERROR(VLOOKUP(J3400,'TB mapping'!A:D,4,0),0)</f>
        <v>Ignore</v>
      </c>
      <c r="B3400" s="60" t="str">
        <f>IFERROR(VLOOKUP(J3400,'TB mapping'!A:C,3,0),0)</f>
        <v>Ignore</v>
      </c>
      <c r="C3400" s="60" t="str">
        <f t="shared" si="182"/>
        <v>HOMSMSIgnore</v>
      </c>
      <c r="D3400" s="60" t="str">
        <f t="shared" si="183"/>
        <v>HOMSMSIgnore</v>
      </c>
      <c r="E3400" s="54" t="s">
        <v>790</v>
      </c>
      <c r="F3400" s="54" t="s">
        <v>25</v>
      </c>
      <c r="G3400" s="54" t="s">
        <v>749</v>
      </c>
      <c r="H3400" s="55">
        <v>152000</v>
      </c>
      <c r="I3400" s="54" t="s">
        <v>804</v>
      </c>
      <c r="J3400" s="55">
        <v>152247</v>
      </c>
      <c r="K3400" s="55">
        <v>0</v>
      </c>
      <c r="L3400" s="54" t="s">
        <v>1345</v>
      </c>
      <c r="M3400" s="54" t="s">
        <v>793</v>
      </c>
      <c r="N3400" s="55">
        <v>-193.51</v>
      </c>
      <c r="O3400" s="55">
        <v>0</v>
      </c>
      <c r="P3400" s="55">
        <v>-799.99</v>
      </c>
      <c r="Q3400" s="55">
        <v>0</v>
      </c>
      <c r="R3400" s="55">
        <v>-993.5</v>
      </c>
      <c r="S3400" s="55">
        <v>0</v>
      </c>
      <c r="T3400" s="55">
        <v>-193.51</v>
      </c>
      <c r="U3400" s="55">
        <v>0</v>
      </c>
      <c r="V3400" s="55">
        <v>-799.99</v>
      </c>
      <c r="W3400" s="55">
        <v>0</v>
      </c>
      <c r="X3400" s="55">
        <v>-993.5</v>
      </c>
      <c r="Y3400" s="55">
        <v>0</v>
      </c>
      <c r="Z3400" s="61">
        <f t="shared" si="184"/>
        <v>-7.9999000000000004E-5</v>
      </c>
      <c r="AA3400" s="59" t="str">
        <f>HLOOKUP(F3400,'HY Financials'!$4:$4,1,0)</f>
        <v>HOMSMS</v>
      </c>
    </row>
    <row r="3401" spans="1:28" ht="12.75" customHeight="1">
      <c r="A3401" s="60" t="str">
        <f>IFERROR(VLOOKUP(J3401,'TB mapping'!A:D,4,0),0)</f>
        <v>Ignore</v>
      </c>
      <c r="B3401" s="60" t="str">
        <f>IFERROR(VLOOKUP(J3401,'TB mapping'!A:C,3,0),0)</f>
        <v>Ignore</v>
      </c>
      <c r="C3401" s="60" t="str">
        <f t="shared" si="182"/>
        <v>HOMSMSIgnore</v>
      </c>
      <c r="D3401" s="60" t="str">
        <f t="shared" si="183"/>
        <v>HOMSMSIgnore</v>
      </c>
      <c r="E3401" s="54" t="s">
        <v>790</v>
      </c>
      <c r="F3401" s="54" t="s">
        <v>25</v>
      </c>
      <c r="G3401" s="54" t="s">
        <v>749</v>
      </c>
      <c r="H3401" s="55">
        <v>160000</v>
      </c>
      <c r="I3401" s="54" t="s">
        <v>807</v>
      </c>
      <c r="J3401" s="55">
        <v>165100</v>
      </c>
      <c r="K3401" s="55">
        <v>0</v>
      </c>
      <c r="L3401" s="54" t="s">
        <v>1182</v>
      </c>
      <c r="M3401" s="54" t="s">
        <v>793</v>
      </c>
      <c r="N3401" s="55">
        <v>-320306884.37</v>
      </c>
      <c r="O3401" s="55">
        <v>0</v>
      </c>
      <c r="P3401" s="55">
        <v>0</v>
      </c>
      <c r="Q3401" s="55">
        <v>21820805.379999999</v>
      </c>
      <c r="R3401" s="55">
        <v>-298486078.99000001</v>
      </c>
      <c r="S3401" s="55">
        <v>0</v>
      </c>
      <c r="T3401" s="55">
        <v>-320306884.37</v>
      </c>
      <c r="U3401" s="55">
        <v>0</v>
      </c>
      <c r="V3401" s="55">
        <v>0</v>
      </c>
      <c r="W3401" s="55">
        <v>21820805.379999999</v>
      </c>
      <c r="X3401" s="55">
        <v>-298486078.99000001</v>
      </c>
      <c r="Y3401" s="55">
        <v>0</v>
      </c>
      <c r="Z3401" s="61">
        <f t="shared" si="184"/>
        <v>2.1820805379999997</v>
      </c>
      <c r="AA3401" s="59" t="str">
        <f>HLOOKUP(F3401,'HY Financials'!$4:$4,1,0)</f>
        <v>HOMSMS</v>
      </c>
    </row>
    <row r="3402" spans="1:28" ht="12.75" customHeight="1">
      <c r="A3402" s="60">
        <f>IFERROR(VLOOKUP(J3402,'TB mapping'!A:D,4,0),0)</f>
        <v>0</v>
      </c>
      <c r="B3402" s="60">
        <f>IFERROR(VLOOKUP(J3402,'TB mapping'!A:C,3,0),0)</f>
        <v>0</v>
      </c>
      <c r="C3402" s="60" t="str">
        <f t="shared" si="182"/>
        <v>HOMSMS0</v>
      </c>
      <c r="D3402" s="60" t="str">
        <f t="shared" si="183"/>
        <v>HOMSMS0</v>
      </c>
      <c r="E3402" s="54" t="s">
        <v>790</v>
      </c>
      <c r="F3402" s="54" t="s">
        <v>25</v>
      </c>
      <c r="G3402" s="54" t="s">
        <v>749</v>
      </c>
      <c r="H3402" s="55">
        <v>212000</v>
      </c>
      <c r="I3402" s="54" t="s">
        <v>809</v>
      </c>
      <c r="J3402" s="55">
        <v>210123</v>
      </c>
      <c r="K3402" s="55">
        <v>0</v>
      </c>
      <c r="L3402" s="54" t="s">
        <v>1805</v>
      </c>
      <c r="M3402" s="54" t="s">
        <v>793</v>
      </c>
      <c r="N3402" s="55">
        <v>0</v>
      </c>
      <c r="O3402" s="55">
        <v>162.82</v>
      </c>
      <c r="P3402" s="55">
        <v>-144.46</v>
      </c>
      <c r="Q3402" s="55">
        <v>0</v>
      </c>
      <c r="R3402" s="55">
        <v>0</v>
      </c>
      <c r="S3402" s="55">
        <v>18.36</v>
      </c>
      <c r="T3402" s="55">
        <v>0</v>
      </c>
      <c r="U3402" s="55">
        <v>162.82</v>
      </c>
      <c r="V3402" s="55">
        <v>-144.46</v>
      </c>
      <c r="W3402" s="55">
        <v>0</v>
      </c>
      <c r="X3402" s="55">
        <v>0</v>
      </c>
      <c r="Y3402" s="55">
        <v>18.36</v>
      </c>
      <c r="Z3402" s="61">
        <f t="shared" si="184"/>
        <v>-1.4446E-5</v>
      </c>
      <c r="AA3402" s="59" t="str">
        <f>HLOOKUP(F3402,'HY Financials'!$4:$4,1,0)</f>
        <v>HOMSMS</v>
      </c>
    </row>
    <row r="3403" spans="1:28" ht="12.75" customHeight="1">
      <c r="A3403" s="60" t="str">
        <f>IFERROR(VLOOKUP(J3403,'TB mapping'!A:D,4,0),0)</f>
        <v>Ignore</v>
      </c>
      <c r="B3403" s="60" t="str">
        <f>IFERROR(VLOOKUP(J3403,'TB mapping'!A:C,3,0),0)</f>
        <v>Ignore</v>
      </c>
      <c r="C3403" s="60" t="str">
        <f t="shared" si="182"/>
        <v>HOMSMSIgnore</v>
      </c>
      <c r="D3403" s="60" t="str">
        <f t="shared" si="183"/>
        <v>HOMSMSIgnore</v>
      </c>
      <c r="E3403" s="54" t="s">
        <v>790</v>
      </c>
      <c r="F3403" s="54" t="s">
        <v>25</v>
      </c>
      <c r="G3403" s="54" t="s">
        <v>749</v>
      </c>
      <c r="H3403" s="55">
        <v>212000</v>
      </c>
      <c r="I3403" s="54" t="s">
        <v>809</v>
      </c>
      <c r="J3403" s="55">
        <v>211103</v>
      </c>
      <c r="K3403" s="55">
        <v>0</v>
      </c>
      <c r="L3403" s="54" t="s">
        <v>894</v>
      </c>
      <c r="M3403" s="54" t="s">
        <v>793</v>
      </c>
      <c r="N3403" s="55">
        <v>0</v>
      </c>
      <c r="O3403" s="55">
        <v>6937.31</v>
      </c>
      <c r="P3403" s="55">
        <v>0</v>
      </c>
      <c r="Q3403" s="55">
        <v>0</v>
      </c>
      <c r="R3403" s="55">
        <v>0</v>
      </c>
      <c r="S3403" s="55">
        <v>6937.31</v>
      </c>
      <c r="T3403" s="55">
        <v>0</v>
      </c>
      <c r="U3403" s="55">
        <v>6937.31</v>
      </c>
      <c r="V3403" s="55">
        <v>0</v>
      </c>
      <c r="W3403" s="55">
        <v>0</v>
      </c>
      <c r="X3403" s="55">
        <v>0</v>
      </c>
      <c r="Y3403" s="55">
        <v>6937.31</v>
      </c>
      <c r="Z3403" s="61">
        <f t="shared" si="184"/>
        <v>0</v>
      </c>
      <c r="AA3403" s="59" t="str">
        <f>HLOOKUP(F3403,'HY Financials'!$4:$4,1,0)</f>
        <v>HOMSMS</v>
      </c>
    </row>
    <row r="3404" spans="1:28" ht="12.75" customHeight="1">
      <c r="A3404" s="60" t="str">
        <f>IFERROR(VLOOKUP(J3404,'TB mapping'!A:D,4,0),0)</f>
        <v>Ignore</v>
      </c>
      <c r="B3404" s="60" t="str">
        <f>IFERROR(VLOOKUP(J3404,'TB mapping'!A:C,3,0),0)</f>
        <v>Ignore</v>
      </c>
      <c r="C3404" s="60" t="str">
        <f t="shared" si="182"/>
        <v>HOMSMSIgnore</v>
      </c>
      <c r="D3404" s="60" t="str">
        <f t="shared" si="183"/>
        <v>HOMSMSIgnore</v>
      </c>
      <c r="E3404" s="54" t="s">
        <v>790</v>
      </c>
      <c r="F3404" s="54" t="s">
        <v>25</v>
      </c>
      <c r="G3404" s="54" t="s">
        <v>749</v>
      </c>
      <c r="H3404" s="55">
        <v>212000</v>
      </c>
      <c r="I3404" s="54" t="s">
        <v>809</v>
      </c>
      <c r="J3404" s="55">
        <v>212101</v>
      </c>
      <c r="K3404" s="55">
        <v>0</v>
      </c>
      <c r="L3404" s="54" t="s">
        <v>810</v>
      </c>
      <c r="M3404" s="54" t="s">
        <v>793</v>
      </c>
      <c r="N3404" s="55">
        <v>0</v>
      </c>
      <c r="O3404" s="55">
        <v>4983.8599999999997</v>
      </c>
      <c r="P3404" s="55">
        <v>0</v>
      </c>
      <c r="Q3404" s="55">
        <v>9679.7199999999993</v>
      </c>
      <c r="R3404" s="55">
        <v>0</v>
      </c>
      <c r="S3404" s="55">
        <v>14663.58</v>
      </c>
      <c r="T3404" s="55">
        <v>0</v>
      </c>
      <c r="U3404" s="55">
        <v>4983.8599999999997</v>
      </c>
      <c r="V3404" s="55">
        <v>0</v>
      </c>
      <c r="W3404" s="55">
        <v>9679.7199999999993</v>
      </c>
      <c r="X3404" s="55">
        <v>0</v>
      </c>
      <c r="Y3404" s="55">
        <v>14663.58</v>
      </c>
      <c r="Z3404" s="61">
        <f t="shared" si="184"/>
        <v>9.6797199999999989E-4</v>
      </c>
      <c r="AA3404" s="59" t="str">
        <f>HLOOKUP(F3404,'HY Financials'!$4:$4,1,0)</f>
        <v>HOMSMS</v>
      </c>
      <c r="AB3404" s="59">
        <f>SUMIF(AA:AA,AA3404,Z:Z)</f>
        <v>29.534048751999993</v>
      </c>
    </row>
    <row r="3405" spans="1:28" ht="12.75" customHeight="1">
      <c r="A3405" s="60" t="str">
        <f>IFERROR(VLOOKUP(J3405,'TB mapping'!A:D,4,0),0)</f>
        <v>Ignore</v>
      </c>
      <c r="B3405" s="60" t="str">
        <f>IFERROR(VLOOKUP(J3405,'TB mapping'!A:C,3,0),0)</f>
        <v>Ignore</v>
      </c>
      <c r="C3405" s="60" t="str">
        <f t="shared" si="182"/>
        <v>HOMSMSIgnore</v>
      </c>
      <c r="D3405" s="60" t="str">
        <f t="shared" si="183"/>
        <v>HOMSMSIgnore</v>
      </c>
      <c r="E3405" s="54" t="s">
        <v>790</v>
      </c>
      <c r="F3405" s="54" t="s">
        <v>25</v>
      </c>
      <c r="G3405" s="54" t="s">
        <v>749</v>
      </c>
      <c r="H3405" s="55">
        <v>212000</v>
      </c>
      <c r="I3405" s="54" t="s">
        <v>809</v>
      </c>
      <c r="J3405" s="55">
        <v>212112</v>
      </c>
      <c r="K3405" s="55">
        <v>0</v>
      </c>
      <c r="L3405" s="54" t="s">
        <v>1071</v>
      </c>
      <c r="M3405" s="54" t="s">
        <v>793</v>
      </c>
      <c r="N3405" s="55">
        <v>0</v>
      </c>
      <c r="O3405" s="55">
        <v>3.8</v>
      </c>
      <c r="P3405" s="55">
        <v>-3.8</v>
      </c>
      <c r="Q3405" s="55">
        <v>0</v>
      </c>
      <c r="R3405" s="55">
        <v>0</v>
      </c>
      <c r="S3405" s="55">
        <v>0</v>
      </c>
      <c r="T3405" s="55">
        <v>0</v>
      </c>
      <c r="U3405" s="55">
        <v>3.8</v>
      </c>
      <c r="V3405" s="55">
        <v>-3.8</v>
      </c>
      <c r="W3405" s="55">
        <v>0</v>
      </c>
      <c r="X3405" s="55">
        <v>0</v>
      </c>
      <c r="Y3405" s="55">
        <v>0</v>
      </c>
      <c r="Z3405" s="61">
        <f t="shared" si="184"/>
        <v>-3.7999999999999996E-7</v>
      </c>
      <c r="AA3405" s="59" t="str">
        <f>HLOOKUP(F3405,'HY Financials'!$4:$4,1,0)</f>
        <v>HOMSMS</v>
      </c>
      <c r="AB3405" s="59">
        <f>SUMIF(AA:AA,AA3405,Z:Z)</f>
        <v>29.534048751999993</v>
      </c>
    </row>
    <row r="3406" spans="1:28" ht="12.75" customHeight="1">
      <c r="A3406" s="60" t="str">
        <f>IFERROR(VLOOKUP(J3406,'TB mapping'!A:D,4,0),0)</f>
        <v>Ignore</v>
      </c>
      <c r="B3406" s="60" t="str">
        <f>IFERROR(VLOOKUP(J3406,'TB mapping'!A:C,3,0),0)</f>
        <v>Ignore</v>
      </c>
      <c r="C3406" s="60" t="str">
        <f t="shared" si="182"/>
        <v>HOMSMSIgnore</v>
      </c>
      <c r="D3406" s="60" t="str">
        <f t="shared" si="183"/>
        <v>HOMSMSIgnore</v>
      </c>
      <c r="E3406" s="54" t="s">
        <v>790</v>
      </c>
      <c r="F3406" s="54" t="s">
        <v>25</v>
      </c>
      <c r="G3406" s="54" t="s">
        <v>749</v>
      </c>
      <c r="H3406" s="55">
        <v>212000</v>
      </c>
      <c r="I3406" s="54" t="s">
        <v>809</v>
      </c>
      <c r="J3406" s="55">
        <v>212113</v>
      </c>
      <c r="K3406" s="55">
        <v>0</v>
      </c>
      <c r="L3406" s="54" t="s">
        <v>1061</v>
      </c>
      <c r="M3406" s="54" t="s">
        <v>793</v>
      </c>
      <c r="N3406" s="55">
        <v>0</v>
      </c>
      <c r="O3406" s="55">
        <v>3.8</v>
      </c>
      <c r="P3406" s="55">
        <v>-3.8</v>
      </c>
      <c r="Q3406" s="55">
        <v>0</v>
      </c>
      <c r="R3406" s="55">
        <v>0</v>
      </c>
      <c r="S3406" s="55">
        <v>0</v>
      </c>
      <c r="T3406" s="55">
        <v>0</v>
      </c>
      <c r="U3406" s="55">
        <v>3.8</v>
      </c>
      <c r="V3406" s="55">
        <v>-3.8</v>
      </c>
      <c r="W3406" s="55">
        <v>0</v>
      </c>
      <c r="X3406" s="55">
        <v>0</v>
      </c>
      <c r="Y3406" s="55">
        <v>0</v>
      </c>
      <c r="Z3406" s="61">
        <f t="shared" si="184"/>
        <v>-3.7999999999999996E-7</v>
      </c>
      <c r="AA3406" s="59" t="str">
        <f>HLOOKUP(F3406,'HY Financials'!$4:$4,1,0)</f>
        <v>HOMSMS</v>
      </c>
      <c r="AB3406" s="59">
        <f>SUMIF(AA:AA,AA3406,Z:Z)</f>
        <v>29.534048751999993</v>
      </c>
    </row>
    <row r="3407" spans="1:28" ht="12.75" customHeight="1">
      <c r="A3407" s="60" t="str">
        <f>IFERROR(VLOOKUP(J3407,'TB mapping'!A:D,4,0),0)</f>
        <v>Ignore</v>
      </c>
      <c r="B3407" s="60" t="str">
        <f>IFERROR(VLOOKUP(J3407,'TB mapping'!A:C,3,0),0)</f>
        <v>Ignore</v>
      </c>
      <c r="C3407" s="60" t="str">
        <f t="shared" si="182"/>
        <v>HOMSMSIgnore</v>
      </c>
      <c r="D3407" s="60" t="str">
        <f t="shared" si="183"/>
        <v>HOMSMSIgnore</v>
      </c>
      <c r="E3407" s="54" t="s">
        <v>790</v>
      </c>
      <c r="F3407" s="54" t="s">
        <v>25</v>
      </c>
      <c r="G3407" s="54" t="s">
        <v>749</v>
      </c>
      <c r="H3407" s="55">
        <v>212000</v>
      </c>
      <c r="I3407" s="54" t="s">
        <v>809</v>
      </c>
      <c r="J3407" s="55">
        <v>212114</v>
      </c>
      <c r="K3407" s="55">
        <v>0</v>
      </c>
      <c r="L3407" s="54" t="s">
        <v>1062</v>
      </c>
      <c r="M3407" s="54" t="s">
        <v>793</v>
      </c>
      <c r="N3407" s="55">
        <v>0</v>
      </c>
      <c r="O3407" s="55">
        <v>1641.78</v>
      </c>
      <c r="P3407" s="55">
        <v>-1623.64</v>
      </c>
      <c r="Q3407" s="55">
        <v>0</v>
      </c>
      <c r="R3407" s="55">
        <v>0</v>
      </c>
      <c r="S3407" s="55">
        <v>18.14</v>
      </c>
      <c r="T3407" s="55">
        <v>0</v>
      </c>
      <c r="U3407" s="55">
        <v>1641.78</v>
      </c>
      <c r="V3407" s="55">
        <v>-1623.64</v>
      </c>
      <c r="W3407" s="55">
        <v>0</v>
      </c>
      <c r="X3407" s="55">
        <v>0</v>
      </c>
      <c r="Y3407" s="55">
        <v>18.14</v>
      </c>
      <c r="Z3407" s="61">
        <f t="shared" si="184"/>
        <v>-1.6236400000000002E-4</v>
      </c>
      <c r="AA3407" s="59" t="str">
        <f>HLOOKUP(F3407,'HY Financials'!$4:$4,1,0)</f>
        <v>HOMSMS</v>
      </c>
    </row>
    <row r="3408" spans="1:28" ht="12.75" customHeight="1">
      <c r="A3408" s="60" t="str">
        <f>IFERROR(VLOOKUP(J3408,'TB mapping'!A:D,4,0),0)</f>
        <v>Ignore</v>
      </c>
      <c r="B3408" s="60" t="str">
        <f>IFERROR(VLOOKUP(J3408,'TB mapping'!A:C,3,0),0)</f>
        <v>Ignore</v>
      </c>
      <c r="C3408" s="60" t="str">
        <f t="shared" si="182"/>
        <v>HOMSMSIgnore</v>
      </c>
      <c r="D3408" s="60" t="str">
        <f t="shared" si="183"/>
        <v>HOMSMSIgnore</v>
      </c>
      <c r="E3408" s="54" t="s">
        <v>790</v>
      </c>
      <c r="F3408" s="54" t="s">
        <v>25</v>
      </c>
      <c r="G3408" s="54" t="s">
        <v>749</v>
      </c>
      <c r="H3408" s="55">
        <v>212000</v>
      </c>
      <c r="I3408" s="54" t="s">
        <v>809</v>
      </c>
      <c r="J3408" s="55">
        <v>212121</v>
      </c>
      <c r="K3408" s="55">
        <v>0</v>
      </c>
      <c r="L3408" s="54" t="s">
        <v>879</v>
      </c>
      <c r="M3408" s="54" t="s">
        <v>793</v>
      </c>
      <c r="N3408" s="55">
        <v>0</v>
      </c>
      <c r="O3408" s="55">
        <v>10564579.93</v>
      </c>
      <c r="P3408" s="55">
        <v>-3160641.54</v>
      </c>
      <c r="Q3408" s="55">
        <v>0</v>
      </c>
      <c r="R3408" s="55">
        <v>0</v>
      </c>
      <c r="S3408" s="55">
        <v>7403938.3899999997</v>
      </c>
      <c r="T3408" s="55">
        <v>0</v>
      </c>
      <c r="U3408" s="55">
        <v>10564579.93</v>
      </c>
      <c r="V3408" s="55">
        <v>-3160641.54</v>
      </c>
      <c r="W3408" s="55">
        <v>0</v>
      </c>
      <c r="X3408" s="55">
        <v>0</v>
      </c>
      <c r="Y3408" s="55">
        <v>7403938.3899999997</v>
      </c>
      <c r="Z3408" s="61">
        <f t="shared" si="184"/>
        <v>-0.31606415399999999</v>
      </c>
      <c r="AA3408" s="59" t="str">
        <f>HLOOKUP(F3408,'HY Financials'!$4:$4,1,0)</f>
        <v>HOMSMS</v>
      </c>
    </row>
    <row r="3409" spans="1:27" ht="12.75" customHeight="1">
      <c r="A3409" s="60" t="str">
        <f>IFERROR(VLOOKUP(J3409,'TB mapping'!A:D,4,0),0)</f>
        <v>Ignore</v>
      </c>
      <c r="B3409" s="60" t="str">
        <f>IFERROR(VLOOKUP(J3409,'TB mapping'!A:C,3,0),0)</f>
        <v>Ignore</v>
      </c>
      <c r="C3409" s="60" t="str">
        <f t="shared" si="182"/>
        <v>HOMSMSIgnore</v>
      </c>
      <c r="D3409" s="60" t="str">
        <f t="shared" si="183"/>
        <v>HOMSMSIgnore</v>
      </c>
      <c r="E3409" s="54" t="s">
        <v>790</v>
      </c>
      <c r="F3409" s="54" t="s">
        <v>25</v>
      </c>
      <c r="G3409" s="54" t="s">
        <v>749</v>
      </c>
      <c r="H3409" s="55">
        <v>212000</v>
      </c>
      <c r="I3409" s="54" t="s">
        <v>809</v>
      </c>
      <c r="J3409" s="55">
        <v>212124</v>
      </c>
      <c r="K3409" s="55">
        <v>0</v>
      </c>
      <c r="L3409" s="54" t="s">
        <v>896</v>
      </c>
      <c r="M3409" s="54" t="s">
        <v>793</v>
      </c>
      <c r="N3409" s="55">
        <v>0</v>
      </c>
      <c r="O3409" s="55">
        <v>577401.75</v>
      </c>
      <c r="P3409" s="55">
        <v>-577401.75</v>
      </c>
      <c r="Q3409" s="55">
        <v>0</v>
      </c>
      <c r="R3409" s="55">
        <v>0</v>
      </c>
      <c r="S3409" s="55">
        <v>0</v>
      </c>
      <c r="T3409" s="55">
        <v>0</v>
      </c>
      <c r="U3409" s="55">
        <v>577401.75</v>
      </c>
      <c r="V3409" s="55">
        <v>-577401.75</v>
      </c>
      <c r="W3409" s="55">
        <v>0</v>
      </c>
      <c r="X3409" s="55">
        <v>0</v>
      </c>
      <c r="Y3409" s="55">
        <v>0</v>
      </c>
      <c r="Z3409" s="61">
        <f t="shared" si="184"/>
        <v>-5.7740174999999998E-2</v>
      </c>
      <c r="AA3409" s="59" t="str">
        <f>HLOOKUP(F3409,'HY Financials'!$4:$4,1,0)</f>
        <v>HOMSMS</v>
      </c>
    </row>
    <row r="3410" spans="1:27" ht="12.75" customHeight="1">
      <c r="A3410" s="60" t="str">
        <f>IFERROR(VLOOKUP(J3410,'TB mapping'!A:D,4,0),0)</f>
        <v>Ignore</v>
      </c>
      <c r="B3410" s="60" t="str">
        <f>IFERROR(VLOOKUP(J3410,'TB mapping'!A:C,3,0),0)</f>
        <v>Ignore</v>
      </c>
      <c r="C3410" s="60" t="str">
        <f t="shared" si="182"/>
        <v>HOMSMSIgnore</v>
      </c>
      <c r="D3410" s="60" t="str">
        <f t="shared" si="183"/>
        <v>HOMSMSIgnore</v>
      </c>
      <c r="E3410" s="54" t="s">
        <v>790</v>
      </c>
      <c r="F3410" s="54" t="s">
        <v>25</v>
      </c>
      <c r="G3410" s="54" t="s">
        <v>749</v>
      </c>
      <c r="H3410" s="55">
        <v>212000</v>
      </c>
      <c r="I3410" s="54" t="s">
        <v>809</v>
      </c>
      <c r="J3410" s="55">
        <v>212220</v>
      </c>
      <c r="K3410" s="55">
        <v>0</v>
      </c>
      <c r="L3410" s="54" t="s">
        <v>812</v>
      </c>
      <c r="M3410" s="54" t="s">
        <v>793</v>
      </c>
      <c r="N3410" s="55">
        <v>0</v>
      </c>
      <c r="O3410" s="55">
        <v>271205.8</v>
      </c>
      <c r="P3410" s="55">
        <v>-86892.67</v>
      </c>
      <c r="Q3410" s="55">
        <v>0</v>
      </c>
      <c r="R3410" s="55">
        <v>0</v>
      </c>
      <c r="S3410" s="55">
        <v>184313.13</v>
      </c>
      <c r="T3410" s="55">
        <v>0</v>
      </c>
      <c r="U3410" s="55">
        <v>271205.8</v>
      </c>
      <c r="V3410" s="55">
        <v>-86892.67</v>
      </c>
      <c r="W3410" s="55">
        <v>0</v>
      </c>
      <c r="X3410" s="55">
        <v>0</v>
      </c>
      <c r="Y3410" s="55">
        <v>184313.13</v>
      </c>
      <c r="Z3410" s="61">
        <f t="shared" si="184"/>
        <v>-8.6892670000000005E-3</v>
      </c>
      <c r="AA3410" s="59" t="str">
        <f>HLOOKUP(F3410,'HY Financials'!$4:$4,1,0)</f>
        <v>HOMSMS</v>
      </c>
    </row>
    <row r="3411" spans="1:27" ht="12.75" customHeight="1">
      <c r="A3411" s="60" t="str">
        <f>IFERROR(VLOOKUP(J3411,'TB mapping'!A:D,4,0),0)</f>
        <v>Ignore</v>
      </c>
      <c r="B3411" s="60" t="str">
        <f>IFERROR(VLOOKUP(J3411,'TB mapping'!A:C,3,0),0)</f>
        <v>Ignore</v>
      </c>
      <c r="C3411" s="60" t="str">
        <f t="shared" si="182"/>
        <v>HOMSMSIgnore</v>
      </c>
      <c r="D3411" s="60" t="str">
        <f t="shared" si="183"/>
        <v>HOMSMSIgnore</v>
      </c>
      <c r="E3411" s="54" t="s">
        <v>790</v>
      </c>
      <c r="F3411" s="54" t="s">
        <v>25</v>
      </c>
      <c r="G3411" s="54" t="s">
        <v>749</v>
      </c>
      <c r="H3411" s="55">
        <v>212000</v>
      </c>
      <c r="I3411" s="54" t="s">
        <v>809</v>
      </c>
      <c r="J3411" s="55">
        <v>212233</v>
      </c>
      <c r="K3411" s="55">
        <v>0</v>
      </c>
      <c r="L3411" s="54" t="s">
        <v>897</v>
      </c>
      <c r="M3411" s="54" t="s">
        <v>793</v>
      </c>
      <c r="N3411" s="55">
        <v>0</v>
      </c>
      <c r="O3411" s="55">
        <v>1032957</v>
      </c>
      <c r="P3411" s="55">
        <v>-1032957</v>
      </c>
      <c r="Q3411" s="55">
        <v>0</v>
      </c>
      <c r="R3411" s="55">
        <v>0</v>
      </c>
      <c r="S3411" s="55">
        <v>0</v>
      </c>
      <c r="T3411" s="55">
        <v>0</v>
      </c>
      <c r="U3411" s="55">
        <v>1032957</v>
      </c>
      <c r="V3411" s="55">
        <v>-1032957</v>
      </c>
      <c r="W3411" s="55">
        <v>0</v>
      </c>
      <c r="X3411" s="55">
        <v>0</v>
      </c>
      <c r="Y3411" s="55">
        <v>0</v>
      </c>
      <c r="Z3411" s="61">
        <f t="shared" si="184"/>
        <v>-0.1032957</v>
      </c>
      <c r="AA3411" s="59" t="str">
        <f>HLOOKUP(F3411,'HY Financials'!$4:$4,1,0)</f>
        <v>HOMSMS</v>
      </c>
    </row>
    <row r="3412" spans="1:27" ht="12.75" customHeight="1">
      <c r="A3412" s="60" t="str">
        <f>IFERROR(VLOOKUP(J3412,'TB mapping'!A:D,4,0),0)</f>
        <v>Ignore</v>
      </c>
      <c r="B3412" s="60" t="str">
        <f>IFERROR(VLOOKUP(J3412,'TB mapping'!A:C,3,0),0)</f>
        <v>Ignore</v>
      </c>
      <c r="C3412" s="60" t="str">
        <f t="shared" si="182"/>
        <v>HOMSMSIgnore</v>
      </c>
      <c r="D3412" s="60" t="str">
        <f t="shared" si="183"/>
        <v>HOMSMSIgnore</v>
      </c>
      <c r="E3412" s="54" t="s">
        <v>790</v>
      </c>
      <c r="F3412" s="54" t="s">
        <v>25</v>
      </c>
      <c r="G3412" s="54" t="s">
        <v>749</v>
      </c>
      <c r="H3412" s="55">
        <v>212000</v>
      </c>
      <c r="I3412" s="54" t="s">
        <v>809</v>
      </c>
      <c r="J3412" s="55">
        <v>212240</v>
      </c>
      <c r="K3412" s="55">
        <v>0</v>
      </c>
      <c r="L3412" s="54" t="s">
        <v>813</v>
      </c>
      <c r="M3412" s="54" t="s">
        <v>793</v>
      </c>
      <c r="N3412" s="55">
        <v>0</v>
      </c>
      <c r="O3412" s="55">
        <v>12091.72</v>
      </c>
      <c r="P3412" s="55">
        <v>-514.46</v>
      </c>
      <c r="Q3412" s="55">
        <v>0</v>
      </c>
      <c r="R3412" s="55">
        <v>0</v>
      </c>
      <c r="S3412" s="55">
        <v>11577.26</v>
      </c>
      <c r="T3412" s="55">
        <v>0</v>
      </c>
      <c r="U3412" s="55">
        <v>12091.72</v>
      </c>
      <c r="V3412" s="55">
        <v>-514.46</v>
      </c>
      <c r="W3412" s="55">
        <v>0</v>
      </c>
      <c r="X3412" s="55">
        <v>0</v>
      </c>
      <c r="Y3412" s="55">
        <v>11577.26</v>
      </c>
      <c r="Z3412" s="61">
        <f t="shared" si="184"/>
        <v>-5.1446000000000002E-5</v>
      </c>
      <c r="AA3412" s="59" t="str">
        <f>HLOOKUP(F3412,'HY Financials'!$4:$4,1,0)</f>
        <v>HOMSMS</v>
      </c>
    </row>
    <row r="3413" spans="1:27" ht="12.75" customHeight="1">
      <c r="A3413" s="60" t="str">
        <f>IFERROR(VLOOKUP(J3413,'TB mapping'!A:D,4,0),0)</f>
        <v>Ignore</v>
      </c>
      <c r="B3413" s="60" t="str">
        <f>IFERROR(VLOOKUP(J3413,'TB mapping'!A:C,3,0),0)</f>
        <v>Ignore</v>
      </c>
      <c r="C3413" s="60" t="str">
        <f t="shared" si="182"/>
        <v>HOMSMSIgnore</v>
      </c>
      <c r="D3413" s="60" t="str">
        <f t="shared" si="183"/>
        <v>HOMSMSIgnore</v>
      </c>
      <c r="E3413" s="54" t="s">
        <v>790</v>
      </c>
      <c r="F3413" s="54" t="s">
        <v>25</v>
      </c>
      <c r="G3413" s="54" t="s">
        <v>749</v>
      </c>
      <c r="H3413" s="55">
        <v>212000</v>
      </c>
      <c r="I3413" s="54" t="s">
        <v>809</v>
      </c>
      <c r="J3413" s="55">
        <v>212252</v>
      </c>
      <c r="K3413" s="55">
        <v>0</v>
      </c>
      <c r="L3413" s="54" t="s">
        <v>814</v>
      </c>
      <c r="M3413" s="54" t="s">
        <v>793</v>
      </c>
      <c r="N3413" s="55">
        <v>0</v>
      </c>
      <c r="O3413" s="55">
        <v>182.88</v>
      </c>
      <c r="P3413" s="55">
        <v>-67.400000000000006</v>
      </c>
      <c r="Q3413" s="55">
        <v>0</v>
      </c>
      <c r="R3413" s="55">
        <v>0</v>
      </c>
      <c r="S3413" s="55">
        <v>115.48</v>
      </c>
      <c r="T3413" s="55">
        <v>0</v>
      </c>
      <c r="U3413" s="55">
        <v>182.88</v>
      </c>
      <c r="V3413" s="55">
        <v>-67.400000000000006</v>
      </c>
      <c r="W3413" s="55">
        <v>0</v>
      </c>
      <c r="X3413" s="55">
        <v>0</v>
      </c>
      <c r="Y3413" s="55">
        <v>115.48</v>
      </c>
      <c r="Z3413" s="61">
        <f t="shared" si="184"/>
        <v>-6.7400000000000007E-6</v>
      </c>
      <c r="AA3413" s="59" t="str">
        <f>HLOOKUP(F3413,'HY Financials'!$4:$4,1,0)</f>
        <v>HOMSMS</v>
      </c>
    </row>
    <row r="3414" spans="1:27" ht="12.75" customHeight="1">
      <c r="A3414" s="60" t="str">
        <f>IFERROR(VLOOKUP(J3414,'TB mapping'!A:D,4,0),0)</f>
        <v>Ignore</v>
      </c>
      <c r="B3414" s="60" t="str">
        <f>IFERROR(VLOOKUP(J3414,'TB mapping'!A:C,3,0),0)</f>
        <v>Ignore</v>
      </c>
      <c r="C3414" s="60" t="str">
        <f t="shared" si="182"/>
        <v>HOMSMSIgnore</v>
      </c>
      <c r="D3414" s="60" t="str">
        <f t="shared" si="183"/>
        <v>HOMSMSIgnore</v>
      </c>
      <c r="E3414" s="54" t="s">
        <v>790</v>
      </c>
      <c r="F3414" s="54" t="s">
        <v>25</v>
      </c>
      <c r="G3414" s="54" t="s">
        <v>749</v>
      </c>
      <c r="H3414" s="55">
        <v>212000</v>
      </c>
      <c r="I3414" s="54" t="s">
        <v>809</v>
      </c>
      <c r="J3414" s="55">
        <v>212255</v>
      </c>
      <c r="K3414" s="55">
        <v>0</v>
      </c>
      <c r="L3414" s="54" t="s">
        <v>815</v>
      </c>
      <c r="M3414" s="54" t="s">
        <v>793</v>
      </c>
      <c r="N3414" s="55">
        <v>0</v>
      </c>
      <c r="O3414" s="55">
        <v>2325620.41</v>
      </c>
      <c r="P3414" s="55">
        <v>0</v>
      </c>
      <c r="Q3414" s="55">
        <v>1627428.35</v>
      </c>
      <c r="R3414" s="55">
        <v>0</v>
      </c>
      <c r="S3414" s="55">
        <v>3953048.76</v>
      </c>
      <c r="T3414" s="55">
        <v>0</v>
      </c>
      <c r="U3414" s="55">
        <v>2325620.41</v>
      </c>
      <c r="V3414" s="55">
        <v>0</v>
      </c>
      <c r="W3414" s="55">
        <v>1627428.35</v>
      </c>
      <c r="X3414" s="55">
        <v>0</v>
      </c>
      <c r="Y3414" s="55">
        <v>3953048.76</v>
      </c>
      <c r="Z3414" s="61">
        <f t="shared" si="184"/>
        <v>0.162742835</v>
      </c>
      <c r="AA3414" s="59" t="str">
        <f>HLOOKUP(F3414,'HY Financials'!$4:$4,1,0)</f>
        <v>HOMSMS</v>
      </c>
    </row>
    <row r="3415" spans="1:27" ht="12.75" customHeight="1">
      <c r="A3415" s="60" t="str">
        <f>IFERROR(VLOOKUP(J3415,'TB mapping'!A:D,4,0),0)</f>
        <v>Ignore</v>
      </c>
      <c r="B3415" s="60" t="str">
        <f>IFERROR(VLOOKUP(J3415,'TB mapping'!A:C,3,0),0)</f>
        <v>Ignore</v>
      </c>
      <c r="C3415" s="60" t="str">
        <f t="shared" si="182"/>
        <v>HOMSMSIgnore</v>
      </c>
      <c r="D3415" s="60" t="str">
        <f t="shared" si="183"/>
        <v>HOMSMSIgnore</v>
      </c>
      <c r="E3415" s="54" t="s">
        <v>790</v>
      </c>
      <c r="F3415" s="54" t="s">
        <v>25</v>
      </c>
      <c r="G3415" s="54" t="s">
        <v>749</v>
      </c>
      <c r="H3415" s="55">
        <v>212000</v>
      </c>
      <c r="I3415" s="54" t="s">
        <v>809</v>
      </c>
      <c r="J3415" s="55">
        <v>212257</v>
      </c>
      <c r="K3415" s="55">
        <v>0</v>
      </c>
      <c r="L3415" s="54" t="s">
        <v>816</v>
      </c>
      <c r="M3415" s="54" t="s">
        <v>793</v>
      </c>
      <c r="N3415" s="55">
        <v>-1654986.83</v>
      </c>
      <c r="O3415" s="55">
        <v>0</v>
      </c>
      <c r="P3415" s="55">
        <v>-1685997.77</v>
      </c>
      <c r="Q3415" s="55">
        <v>0</v>
      </c>
      <c r="R3415" s="55">
        <v>-3340984.6</v>
      </c>
      <c r="S3415" s="55">
        <v>0</v>
      </c>
      <c r="T3415" s="55">
        <v>-1654986.83</v>
      </c>
      <c r="U3415" s="55">
        <v>0</v>
      </c>
      <c r="V3415" s="55">
        <v>-1685997.77</v>
      </c>
      <c r="W3415" s="55">
        <v>0</v>
      </c>
      <c r="X3415" s="55">
        <v>-3340984.6</v>
      </c>
      <c r="Y3415" s="55">
        <v>0</v>
      </c>
      <c r="Z3415" s="61">
        <f t="shared" si="184"/>
        <v>-0.16859977700000001</v>
      </c>
      <c r="AA3415" s="59" t="str">
        <f>HLOOKUP(F3415,'HY Financials'!$4:$4,1,0)</f>
        <v>HOMSMS</v>
      </c>
    </row>
    <row r="3416" spans="1:27" ht="12.75" customHeight="1">
      <c r="A3416" s="60" t="str">
        <f>IFERROR(VLOOKUP(J3416,'TB mapping'!A:D,4,0),0)</f>
        <v>Ignore</v>
      </c>
      <c r="B3416" s="60" t="str">
        <f>IFERROR(VLOOKUP(J3416,'TB mapping'!A:C,3,0),0)</f>
        <v>Ignore</v>
      </c>
      <c r="C3416" s="60" t="str">
        <f t="shared" si="182"/>
        <v>HOMSMSIgnore</v>
      </c>
      <c r="D3416" s="60" t="str">
        <f t="shared" si="183"/>
        <v>HOMSMSIgnore</v>
      </c>
      <c r="E3416" s="54" t="s">
        <v>790</v>
      </c>
      <c r="F3416" s="54" t="s">
        <v>25</v>
      </c>
      <c r="G3416" s="54" t="s">
        <v>749</v>
      </c>
      <c r="H3416" s="55">
        <v>212000</v>
      </c>
      <c r="I3416" s="54" t="s">
        <v>809</v>
      </c>
      <c r="J3416" s="55">
        <v>212271</v>
      </c>
      <c r="K3416" s="55">
        <v>0</v>
      </c>
      <c r="L3416" s="54" t="s">
        <v>817</v>
      </c>
      <c r="M3416" s="54" t="s">
        <v>793</v>
      </c>
      <c r="N3416" s="55">
        <v>0</v>
      </c>
      <c r="O3416" s="55">
        <v>3738.95</v>
      </c>
      <c r="P3416" s="55">
        <v>0</v>
      </c>
      <c r="Q3416" s="55">
        <v>8016.36</v>
      </c>
      <c r="R3416" s="55">
        <v>0</v>
      </c>
      <c r="S3416" s="55">
        <v>11755.31</v>
      </c>
      <c r="T3416" s="55">
        <v>0</v>
      </c>
      <c r="U3416" s="55">
        <v>3738.95</v>
      </c>
      <c r="V3416" s="55">
        <v>0</v>
      </c>
      <c r="W3416" s="55">
        <v>8016.36</v>
      </c>
      <c r="X3416" s="55">
        <v>0</v>
      </c>
      <c r="Y3416" s="55">
        <v>11755.31</v>
      </c>
      <c r="Z3416" s="61">
        <f t="shared" si="184"/>
        <v>8.0163599999999999E-4</v>
      </c>
      <c r="AA3416" s="59" t="str">
        <f>HLOOKUP(F3416,'HY Financials'!$4:$4,1,0)</f>
        <v>HOMSMS</v>
      </c>
    </row>
    <row r="3417" spans="1:27" ht="12.75" customHeight="1">
      <c r="A3417" s="60" t="str">
        <f>IFERROR(VLOOKUP(J3417,'TB mapping'!A:D,4,0),0)</f>
        <v>Ignore</v>
      </c>
      <c r="B3417" s="60" t="str">
        <f>IFERROR(VLOOKUP(J3417,'TB mapping'!A:C,3,0),0)</f>
        <v>Ignore</v>
      </c>
      <c r="C3417" s="60" t="str">
        <f t="shared" si="182"/>
        <v>HOMSMSIgnore</v>
      </c>
      <c r="D3417" s="60" t="str">
        <f t="shared" si="183"/>
        <v>HOMSMSIgnore</v>
      </c>
      <c r="E3417" s="54" t="s">
        <v>790</v>
      </c>
      <c r="F3417" s="54" t="s">
        <v>25</v>
      </c>
      <c r="G3417" s="54" t="s">
        <v>749</v>
      </c>
      <c r="H3417" s="55">
        <v>212000</v>
      </c>
      <c r="I3417" s="54" t="s">
        <v>809</v>
      </c>
      <c r="J3417" s="55">
        <v>212272</v>
      </c>
      <c r="K3417" s="55">
        <v>0</v>
      </c>
      <c r="L3417" s="54" t="s">
        <v>818</v>
      </c>
      <c r="M3417" s="54" t="s">
        <v>793</v>
      </c>
      <c r="N3417" s="55">
        <v>0</v>
      </c>
      <c r="O3417" s="55">
        <v>3738.95</v>
      </c>
      <c r="P3417" s="55">
        <v>0</v>
      </c>
      <c r="Q3417" s="55">
        <v>8016.36</v>
      </c>
      <c r="R3417" s="55">
        <v>0</v>
      </c>
      <c r="S3417" s="55">
        <v>11755.31</v>
      </c>
      <c r="T3417" s="55">
        <v>0</v>
      </c>
      <c r="U3417" s="55">
        <v>3738.95</v>
      </c>
      <c r="V3417" s="55">
        <v>0</v>
      </c>
      <c r="W3417" s="55">
        <v>8016.36</v>
      </c>
      <c r="X3417" s="55">
        <v>0</v>
      </c>
      <c r="Y3417" s="55">
        <v>11755.31</v>
      </c>
      <c r="Z3417" s="61">
        <f t="shared" si="184"/>
        <v>8.0163599999999999E-4</v>
      </c>
      <c r="AA3417" s="59" t="str">
        <f>HLOOKUP(F3417,'HY Financials'!$4:$4,1,0)</f>
        <v>HOMSMS</v>
      </c>
    </row>
    <row r="3418" spans="1:27" ht="12.75" customHeight="1">
      <c r="A3418" s="60" t="str">
        <f>IFERROR(VLOOKUP(J3418,'TB mapping'!A:D,4,0),0)</f>
        <v>Ignore</v>
      </c>
      <c r="B3418" s="60" t="str">
        <f>IFERROR(VLOOKUP(J3418,'TB mapping'!A:C,3,0),0)</f>
        <v>Ignore</v>
      </c>
      <c r="C3418" s="60" t="str">
        <f t="shared" si="182"/>
        <v>HOMSMSIgnore</v>
      </c>
      <c r="D3418" s="60" t="str">
        <f t="shared" si="183"/>
        <v>HOMSMSIgnore</v>
      </c>
      <c r="E3418" s="54" t="s">
        <v>790</v>
      </c>
      <c r="F3418" s="54" t="s">
        <v>25</v>
      </c>
      <c r="G3418" s="54" t="s">
        <v>749</v>
      </c>
      <c r="H3418" s="55">
        <v>213000</v>
      </c>
      <c r="I3418" s="54" t="s">
        <v>819</v>
      </c>
      <c r="J3418" s="55">
        <v>213105</v>
      </c>
      <c r="K3418" s="55">
        <v>0</v>
      </c>
      <c r="L3418" s="54" t="s">
        <v>902</v>
      </c>
      <c r="M3418" s="54" t="s">
        <v>793</v>
      </c>
      <c r="N3418" s="55">
        <v>0</v>
      </c>
      <c r="O3418" s="55">
        <v>7720.87</v>
      </c>
      <c r="P3418" s="55">
        <v>0</v>
      </c>
      <c r="Q3418" s="55">
        <v>0</v>
      </c>
      <c r="R3418" s="55">
        <v>0</v>
      </c>
      <c r="S3418" s="55">
        <v>7720.87</v>
      </c>
      <c r="T3418" s="55">
        <v>0</v>
      </c>
      <c r="U3418" s="55">
        <v>7720.87</v>
      </c>
      <c r="V3418" s="55">
        <v>0</v>
      </c>
      <c r="W3418" s="55">
        <v>0</v>
      </c>
      <c r="X3418" s="55">
        <v>0</v>
      </c>
      <c r="Y3418" s="55">
        <v>7720.87</v>
      </c>
      <c r="Z3418" s="61">
        <f t="shared" si="184"/>
        <v>0</v>
      </c>
      <c r="AA3418" s="59" t="str">
        <f>HLOOKUP(F3418,'HY Financials'!$4:$4,1,0)</f>
        <v>HOMSMS</v>
      </c>
    </row>
    <row r="3419" spans="1:27" ht="12.75" customHeight="1">
      <c r="A3419" s="60" t="str">
        <f>IFERROR(VLOOKUP(J3419,'TB mapping'!A:D,4,0),0)</f>
        <v>Ignore</v>
      </c>
      <c r="B3419" s="60" t="str">
        <f>IFERROR(VLOOKUP(J3419,'TB mapping'!A:C,3,0),0)</f>
        <v>Ignore</v>
      </c>
      <c r="C3419" s="60" t="str">
        <f t="shared" si="182"/>
        <v>HOMSMSIgnore</v>
      </c>
      <c r="D3419" s="60" t="str">
        <f t="shared" si="183"/>
        <v>HOMSMSIgnore</v>
      </c>
      <c r="E3419" s="54" t="s">
        <v>790</v>
      </c>
      <c r="F3419" s="54" t="s">
        <v>25</v>
      </c>
      <c r="G3419" s="54" t="s">
        <v>749</v>
      </c>
      <c r="H3419" s="55">
        <v>213000</v>
      </c>
      <c r="I3419" s="54" t="s">
        <v>819</v>
      </c>
      <c r="J3419" s="55">
        <v>213141</v>
      </c>
      <c r="K3419" s="55">
        <v>0</v>
      </c>
      <c r="L3419" s="54" t="s">
        <v>903</v>
      </c>
      <c r="M3419" s="54" t="s">
        <v>793</v>
      </c>
      <c r="N3419" s="55">
        <v>0</v>
      </c>
      <c r="O3419" s="55">
        <v>569.84</v>
      </c>
      <c r="P3419" s="55">
        <v>0</v>
      </c>
      <c r="Q3419" s="55">
        <v>0</v>
      </c>
      <c r="R3419" s="55">
        <v>0</v>
      </c>
      <c r="S3419" s="55">
        <v>569.84</v>
      </c>
      <c r="T3419" s="55">
        <v>0</v>
      </c>
      <c r="U3419" s="55">
        <v>569.84</v>
      </c>
      <c r="V3419" s="55">
        <v>0</v>
      </c>
      <c r="W3419" s="55">
        <v>0</v>
      </c>
      <c r="X3419" s="55">
        <v>0</v>
      </c>
      <c r="Y3419" s="55">
        <v>569.84</v>
      </c>
      <c r="Z3419" s="61">
        <f t="shared" si="184"/>
        <v>0</v>
      </c>
      <c r="AA3419" s="59" t="str">
        <f>HLOOKUP(F3419,'HY Financials'!$4:$4,1,0)</f>
        <v>HOMSMS</v>
      </c>
    </row>
    <row r="3420" spans="1:27" ht="12.75" customHeight="1">
      <c r="A3420" s="60" t="str">
        <f>IFERROR(VLOOKUP(J3420,'TB mapping'!A:D,4,0),0)</f>
        <v>Ignore</v>
      </c>
      <c r="B3420" s="60" t="str">
        <f>IFERROR(VLOOKUP(J3420,'TB mapping'!A:C,3,0),0)</f>
        <v>Ignore</v>
      </c>
      <c r="C3420" s="60" t="str">
        <f t="shared" si="182"/>
        <v>HOMSMSIgnore</v>
      </c>
      <c r="D3420" s="60" t="str">
        <f t="shared" si="183"/>
        <v>HOMSMSIgnore</v>
      </c>
      <c r="E3420" s="54" t="s">
        <v>790</v>
      </c>
      <c r="F3420" s="54" t="s">
        <v>25</v>
      </c>
      <c r="G3420" s="54" t="s">
        <v>749</v>
      </c>
      <c r="H3420" s="55">
        <v>213000</v>
      </c>
      <c r="I3420" s="54" t="s">
        <v>819</v>
      </c>
      <c r="J3420" s="55">
        <v>213143</v>
      </c>
      <c r="K3420" s="55">
        <v>0</v>
      </c>
      <c r="L3420" s="54" t="s">
        <v>820</v>
      </c>
      <c r="M3420" s="54" t="s">
        <v>793</v>
      </c>
      <c r="N3420" s="55">
        <v>0</v>
      </c>
      <c r="O3420" s="55">
        <v>34168.51</v>
      </c>
      <c r="P3420" s="55">
        <v>-36583.919999999998</v>
      </c>
      <c r="Q3420" s="55">
        <v>0</v>
      </c>
      <c r="R3420" s="55">
        <v>-2415.41</v>
      </c>
      <c r="S3420" s="55">
        <v>0</v>
      </c>
      <c r="T3420" s="55">
        <v>0</v>
      </c>
      <c r="U3420" s="55">
        <v>34168.51</v>
      </c>
      <c r="V3420" s="55">
        <v>-36583.919999999998</v>
      </c>
      <c r="W3420" s="55">
        <v>0</v>
      </c>
      <c r="X3420" s="55">
        <v>-2415.41</v>
      </c>
      <c r="Y3420" s="55">
        <v>0</v>
      </c>
      <c r="Z3420" s="61">
        <f t="shared" si="184"/>
        <v>-3.6583919999999999E-3</v>
      </c>
      <c r="AA3420" s="59" t="str">
        <f>HLOOKUP(F3420,'HY Financials'!$4:$4,1,0)</f>
        <v>HOMSMS</v>
      </c>
    </row>
    <row r="3421" spans="1:27" ht="12.75" customHeight="1">
      <c r="A3421" s="60">
        <f>IFERROR(VLOOKUP(J3421,'TB mapping'!A:D,4,0),0)</f>
        <v>0</v>
      </c>
      <c r="B3421" s="60">
        <f>IFERROR(VLOOKUP(J3421,'TB mapping'!A:C,3,0),0)</f>
        <v>0</v>
      </c>
      <c r="C3421" s="60" t="str">
        <f t="shared" si="182"/>
        <v>HOMSMS0</v>
      </c>
      <c r="D3421" s="60" t="str">
        <f t="shared" si="183"/>
        <v>HOMSMS0</v>
      </c>
      <c r="E3421" s="54" t="s">
        <v>790</v>
      </c>
      <c r="F3421" s="54" t="s">
        <v>25</v>
      </c>
      <c r="G3421" s="54" t="s">
        <v>749</v>
      </c>
      <c r="H3421" s="55">
        <v>213000</v>
      </c>
      <c r="I3421" s="54" t="s">
        <v>819</v>
      </c>
      <c r="J3421" s="55">
        <v>213173</v>
      </c>
      <c r="K3421" s="55">
        <v>0</v>
      </c>
      <c r="L3421" s="54" t="s">
        <v>2072</v>
      </c>
      <c r="M3421" s="54" t="s">
        <v>793</v>
      </c>
      <c r="N3421" s="55">
        <v>0</v>
      </c>
      <c r="O3421" s="55">
        <v>6150.33</v>
      </c>
      <c r="P3421" s="55">
        <v>-6585.1</v>
      </c>
      <c r="Q3421" s="55">
        <v>0</v>
      </c>
      <c r="R3421" s="55">
        <v>-434.77</v>
      </c>
      <c r="S3421" s="55">
        <v>0</v>
      </c>
      <c r="T3421" s="55">
        <v>0</v>
      </c>
      <c r="U3421" s="55">
        <v>6150.33</v>
      </c>
      <c r="V3421" s="55">
        <v>-6585.1</v>
      </c>
      <c r="W3421" s="55">
        <v>0</v>
      </c>
      <c r="X3421" s="55">
        <v>-434.77</v>
      </c>
      <c r="Y3421" s="55">
        <v>0</v>
      </c>
      <c r="Z3421" s="61">
        <f t="shared" si="184"/>
        <v>-6.5851000000000006E-4</v>
      </c>
      <c r="AA3421" s="59" t="str">
        <f>HLOOKUP(F3421,'HY Financials'!$4:$4,1,0)</f>
        <v>HOMSMS</v>
      </c>
    </row>
    <row r="3422" spans="1:27" ht="12.75" customHeight="1">
      <c r="A3422" s="60" t="str">
        <f>IFERROR(VLOOKUP(J3422,'TB mapping'!A:D,4,0),0)</f>
        <v>Ignore</v>
      </c>
      <c r="B3422" s="60" t="str">
        <f>IFERROR(VLOOKUP(J3422,'TB mapping'!A:C,3,0),0)</f>
        <v>Ignore</v>
      </c>
      <c r="C3422" s="60" t="str">
        <f t="shared" si="182"/>
        <v>HOMSMSIgnore</v>
      </c>
      <c r="D3422" s="60" t="str">
        <f t="shared" si="183"/>
        <v>HOMSMSIgnore</v>
      </c>
      <c r="E3422" s="54" t="s">
        <v>790</v>
      </c>
      <c r="F3422" s="54" t="s">
        <v>25</v>
      </c>
      <c r="G3422" s="54" t="s">
        <v>749</v>
      </c>
      <c r="H3422" s="55">
        <v>213000</v>
      </c>
      <c r="I3422" s="54" t="s">
        <v>819</v>
      </c>
      <c r="J3422" s="55">
        <v>213500</v>
      </c>
      <c r="K3422" s="55">
        <v>0</v>
      </c>
      <c r="L3422" s="54" t="s">
        <v>821</v>
      </c>
      <c r="M3422" s="54" t="s">
        <v>793</v>
      </c>
      <c r="N3422" s="55">
        <v>0</v>
      </c>
      <c r="O3422" s="55">
        <v>41542.46</v>
      </c>
      <c r="P3422" s="55">
        <v>0</v>
      </c>
      <c r="Q3422" s="55">
        <v>89069.21</v>
      </c>
      <c r="R3422" s="55">
        <v>0</v>
      </c>
      <c r="S3422" s="55">
        <v>130611.67</v>
      </c>
      <c r="T3422" s="55">
        <v>0</v>
      </c>
      <c r="U3422" s="55">
        <v>41542.46</v>
      </c>
      <c r="V3422" s="55">
        <v>0</v>
      </c>
      <c r="W3422" s="55">
        <v>89069.21</v>
      </c>
      <c r="X3422" s="55">
        <v>0</v>
      </c>
      <c r="Y3422" s="55">
        <v>130611.67</v>
      </c>
      <c r="Z3422" s="61">
        <f t="shared" si="184"/>
        <v>8.9069209999999999E-3</v>
      </c>
      <c r="AA3422" s="59" t="str">
        <f>HLOOKUP(F3422,'HY Financials'!$4:$4,1,0)</f>
        <v>HOMSMS</v>
      </c>
    </row>
    <row r="3423" spans="1:27" ht="12.75" customHeight="1">
      <c r="A3423" s="60" t="str">
        <f>IFERROR(VLOOKUP(J3423,'TB mapping'!A:D,4,0),0)</f>
        <v>Ignore</v>
      </c>
      <c r="B3423" s="60" t="str">
        <f>IFERROR(VLOOKUP(J3423,'TB mapping'!A:C,3,0),0)</f>
        <v>Ignore</v>
      </c>
      <c r="C3423" s="60" t="str">
        <f t="shared" si="182"/>
        <v>HOMSMSIgnore</v>
      </c>
      <c r="D3423" s="60" t="str">
        <f t="shared" si="183"/>
        <v>HOMSMSIgnore</v>
      </c>
      <c r="E3423" s="54" t="s">
        <v>790</v>
      </c>
      <c r="F3423" s="54" t="s">
        <v>25</v>
      </c>
      <c r="G3423" s="54" t="s">
        <v>749</v>
      </c>
      <c r="H3423" s="55">
        <v>213000</v>
      </c>
      <c r="I3423" s="54" t="s">
        <v>819</v>
      </c>
      <c r="J3423" s="55">
        <v>213504</v>
      </c>
      <c r="K3423" s="55">
        <v>0</v>
      </c>
      <c r="L3423" s="54" t="s">
        <v>822</v>
      </c>
      <c r="M3423" s="54" t="s">
        <v>793</v>
      </c>
      <c r="N3423" s="55">
        <v>0</v>
      </c>
      <c r="O3423" s="55">
        <v>8973.94</v>
      </c>
      <c r="P3423" s="55">
        <v>0</v>
      </c>
      <c r="Q3423" s="55">
        <v>0</v>
      </c>
      <c r="R3423" s="55">
        <v>0</v>
      </c>
      <c r="S3423" s="55">
        <v>8973.94</v>
      </c>
      <c r="T3423" s="55">
        <v>0</v>
      </c>
      <c r="U3423" s="55">
        <v>8973.94</v>
      </c>
      <c r="V3423" s="55">
        <v>0</v>
      </c>
      <c r="W3423" s="55">
        <v>0</v>
      </c>
      <c r="X3423" s="55">
        <v>0</v>
      </c>
      <c r="Y3423" s="55">
        <v>8973.94</v>
      </c>
      <c r="Z3423" s="61">
        <f t="shared" si="184"/>
        <v>0</v>
      </c>
      <c r="AA3423" s="59" t="str">
        <f>HLOOKUP(F3423,'HY Financials'!$4:$4,1,0)</f>
        <v>HOMSMS</v>
      </c>
    </row>
    <row r="3424" spans="1:27" ht="12.75" customHeight="1">
      <c r="A3424" s="60" t="str">
        <f>IFERROR(VLOOKUP(J3424,'TB mapping'!A:D,4,0),0)</f>
        <v>Ignore</v>
      </c>
      <c r="B3424" s="60" t="str">
        <f>IFERROR(VLOOKUP(J3424,'TB mapping'!A:C,3,0),0)</f>
        <v>Ignore</v>
      </c>
      <c r="C3424" s="60" t="str">
        <f t="shared" si="182"/>
        <v>HOMSMSIgnore</v>
      </c>
      <c r="D3424" s="60" t="str">
        <f t="shared" si="183"/>
        <v>HOMSMSIgnore</v>
      </c>
      <c r="E3424" s="54" t="s">
        <v>790</v>
      </c>
      <c r="F3424" s="54" t="s">
        <v>25</v>
      </c>
      <c r="G3424" s="54" t="s">
        <v>749</v>
      </c>
      <c r="H3424" s="55">
        <v>301000</v>
      </c>
      <c r="I3424" s="54" t="s">
        <v>823</v>
      </c>
      <c r="J3424" s="55">
        <v>310000</v>
      </c>
      <c r="K3424" s="55">
        <v>0</v>
      </c>
      <c r="L3424" s="54" t="s">
        <v>824</v>
      </c>
      <c r="M3424" s="54" t="s">
        <v>793</v>
      </c>
      <c r="N3424" s="55">
        <v>0</v>
      </c>
      <c r="O3424" s="55">
        <v>295340487.51999998</v>
      </c>
      <c r="P3424" s="55">
        <v>-10957470.960000001</v>
      </c>
      <c r="Q3424" s="55">
        <v>0</v>
      </c>
      <c r="R3424" s="55">
        <v>0</v>
      </c>
      <c r="S3424" s="55">
        <v>284383016.56</v>
      </c>
      <c r="T3424" s="55">
        <v>0</v>
      </c>
      <c r="U3424" s="55">
        <v>295340487.51999998</v>
      </c>
      <c r="V3424" s="55">
        <v>-10957470.960000001</v>
      </c>
      <c r="W3424" s="55">
        <v>0</v>
      </c>
      <c r="X3424" s="55">
        <v>0</v>
      </c>
      <c r="Y3424" s="55">
        <v>284383016.56</v>
      </c>
      <c r="Z3424" s="61">
        <f t="shared" si="184"/>
        <v>28.438301656</v>
      </c>
      <c r="AA3424" s="59" t="str">
        <f>HLOOKUP(F3424,'HY Financials'!$4:$4,1,0)</f>
        <v>HOMSMS</v>
      </c>
    </row>
    <row r="3425" spans="1:27" ht="12.75" customHeight="1">
      <c r="A3425" s="60" t="str">
        <f>IFERROR(VLOOKUP(J3425,'TB mapping'!A:D,4,0),0)</f>
        <v>Ignore</v>
      </c>
      <c r="B3425" s="60" t="str">
        <f>IFERROR(VLOOKUP(J3425,'TB mapping'!A:C,3,0),0)</f>
        <v>Ignore</v>
      </c>
      <c r="C3425" s="60" t="str">
        <f t="shared" si="182"/>
        <v>HOMSMSIgnore</v>
      </c>
      <c r="D3425" s="60" t="str">
        <f t="shared" si="183"/>
        <v>HOMSMSIgnore</v>
      </c>
      <c r="E3425" s="54" t="s">
        <v>790</v>
      </c>
      <c r="F3425" s="54" t="s">
        <v>25</v>
      </c>
      <c r="G3425" s="54" t="s">
        <v>749</v>
      </c>
      <c r="H3425" s="55">
        <v>303000</v>
      </c>
      <c r="I3425" s="54" t="s">
        <v>825</v>
      </c>
      <c r="J3425" s="55">
        <v>303207</v>
      </c>
      <c r="K3425" s="55">
        <v>0</v>
      </c>
      <c r="L3425" s="54" t="s">
        <v>826</v>
      </c>
      <c r="M3425" s="54" t="s">
        <v>793</v>
      </c>
      <c r="N3425" s="55">
        <v>-199901887.21000001</v>
      </c>
      <c r="O3425" s="55">
        <v>0</v>
      </c>
      <c r="P3425" s="55">
        <v>-13287167.24</v>
      </c>
      <c r="Q3425" s="55">
        <v>0</v>
      </c>
      <c r="R3425" s="55">
        <v>-213189054.44999999</v>
      </c>
      <c r="S3425" s="55">
        <v>0</v>
      </c>
      <c r="T3425" s="55">
        <v>-199901887.21000001</v>
      </c>
      <c r="U3425" s="55">
        <v>0</v>
      </c>
      <c r="V3425" s="55">
        <v>-13287167.24</v>
      </c>
      <c r="W3425" s="55">
        <v>0</v>
      </c>
      <c r="X3425" s="55">
        <v>-213189054.44999999</v>
      </c>
      <c r="Y3425" s="55">
        <v>0</v>
      </c>
      <c r="Z3425" s="61">
        <f t="shared" si="184"/>
        <v>-1.328716724</v>
      </c>
      <c r="AA3425" s="59" t="str">
        <f>HLOOKUP(F3425,'HY Financials'!$4:$4,1,0)</f>
        <v>HOMSMS</v>
      </c>
    </row>
    <row r="3426" spans="1:27" ht="12.75" customHeight="1">
      <c r="A3426" s="60" t="str">
        <f>IFERROR(VLOOKUP(J3426,'TB mapping'!A:D,4,0),0)</f>
        <v>Ignore</v>
      </c>
      <c r="B3426" s="60" t="str">
        <f>IFERROR(VLOOKUP(J3426,'TB mapping'!A:C,3,0),0)</f>
        <v>Ignore</v>
      </c>
      <c r="C3426" s="60" t="str">
        <f t="shared" si="182"/>
        <v>HOMSMSIgnore</v>
      </c>
      <c r="D3426" s="60" t="str">
        <f t="shared" si="183"/>
        <v>HOMSMSIgnore</v>
      </c>
      <c r="E3426" s="54" t="s">
        <v>790</v>
      </c>
      <c r="F3426" s="54" t="s">
        <v>25</v>
      </c>
      <c r="G3426" s="54" t="s">
        <v>749</v>
      </c>
      <c r="H3426" s="55">
        <v>303000</v>
      </c>
      <c r="I3426" s="54" t="s">
        <v>825</v>
      </c>
      <c r="J3426" s="55">
        <v>303209</v>
      </c>
      <c r="K3426" s="55">
        <v>0</v>
      </c>
      <c r="L3426" s="54" t="s">
        <v>1064</v>
      </c>
      <c r="M3426" s="54" t="s">
        <v>793</v>
      </c>
      <c r="N3426" s="55">
        <v>-27870479.539999999</v>
      </c>
      <c r="O3426" s="55">
        <v>0</v>
      </c>
      <c r="P3426" s="55">
        <v>-2534439.9900000002</v>
      </c>
      <c r="Q3426" s="55">
        <v>0</v>
      </c>
      <c r="R3426" s="55">
        <v>-30404919.530000001</v>
      </c>
      <c r="S3426" s="55">
        <v>0</v>
      </c>
      <c r="T3426" s="55">
        <v>-27870479.539999999</v>
      </c>
      <c r="U3426" s="55">
        <v>0</v>
      </c>
      <c r="V3426" s="55">
        <v>-2534439.9900000002</v>
      </c>
      <c r="W3426" s="55">
        <v>0</v>
      </c>
      <c r="X3426" s="55">
        <v>-30404919.530000001</v>
      </c>
      <c r="Y3426" s="55">
        <v>0</v>
      </c>
      <c r="Z3426" s="61">
        <f t="shared" si="184"/>
        <v>-0.25344399900000003</v>
      </c>
      <c r="AA3426" s="59" t="str">
        <f>HLOOKUP(F3426,'HY Financials'!$4:$4,1,0)</f>
        <v>HOMSMS</v>
      </c>
    </row>
    <row r="3427" spans="1:27" ht="12.75" customHeight="1">
      <c r="A3427" s="60" t="str">
        <f>IFERROR(VLOOKUP(J3427,'TB mapping'!A:D,4,0),0)</f>
        <v>Ignore</v>
      </c>
      <c r="B3427" s="60" t="str">
        <f>IFERROR(VLOOKUP(J3427,'TB mapping'!A:C,3,0),0)</f>
        <v>Ignore</v>
      </c>
      <c r="C3427" s="60" t="str">
        <f t="shared" si="182"/>
        <v>HOMSMSIgnore</v>
      </c>
      <c r="D3427" s="60" t="str">
        <f t="shared" si="183"/>
        <v>HOMSMSIgnore</v>
      </c>
      <c r="E3427" s="54" t="s">
        <v>790</v>
      </c>
      <c r="F3427" s="54" t="s">
        <v>25</v>
      </c>
      <c r="G3427" s="54" t="s">
        <v>749</v>
      </c>
      <c r="H3427" s="55">
        <v>303000</v>
      </c>
      <c r="I3427" s="54" t="s">
        <v>825</v>
      </c>
      <c r="J3427" s="55">
        <v>303245</v>
      </c>
      <c r="K3427" s="55">
        <v>0</v>
      </c>
      <c r="L3427" s="54" t="s">
        <v>880</v>
      </c>
      <c r="M3427" s="54" t="s">
        <v>793</v>
      </c>
      <c r="N3427" s="55">
        <v>0</v>
      </c>
      <c r="O3427" s="55">
        <v>2496952.42</v>
      </c>
      <c r="P3427" s="55">
        <v>-7403.97</v>
      </c>
      <c r="Q3427" s="55">
        <v>0</v>
      </c>
      <c r="R3427" s="55">
        <v>0</v>
      </c>
      <c r="S3427" s="55">
        <v>2489548.4500000002</v>
      </c>
      <c r="T3427" s="55">
        <v>0</v>
      </c>
      <c r="U3427" s="55">
        <v>2496952.42</v>
      </c>
      <c r="V3427" s="55">
        <v>-7403.97</v>
      </c>
      <c r="W3427" s="55">
        <v>0</v>
      </c>
      <c r="X3427" s="55">
        <v>0</v>
      </c>
      <c r="Y3427" s="55">
        <v>2489548.4500000002</v>
      </c>
      <c r="Z3427" s="61">
        <f t="shared" si="184"/>
        <v>-7.4039700000000006E-4</v>
      </c>
      <c r="AA3427" s="59" t="str">
        <f>HLOOKUP(F3427,'HY Financials'!$4:$4,1,0)</f>
        <v>HOMSMS</v>
      </c>
    </row>
    <row r="3428" spans="1:27" ht="12.75" customHeight="1">
      <c r="A3428" s="60" t="str">
        <f>IFERROR(VLOOKUP(J3428,'TB mapping'!A:D,4,0),0)</f>
        <v>Ignore</v>
      </c>
      <c r="B3428" s="60" t="str">
        <f>IFERROR(VLOOKUP(J3428,'TB mapping'!A:C,3,0),0)</f>
        <v>Ignore</v>
      </c>
      <c r="C3428" s="60" t="str">
        <f t="shared" si="182"/>
        <v>HOMSMSIgnore</v>
      </c>
      <c r="D3428" s="60" t="str">
        <f t="shared" si="183"/>
        <v>HOMSMSIgnore</v>
      </c>
      <c r="E3428" s="54" t="s">
        <v>790</v>
      </c>
      <c r="F3428" s="54" t="s">
        <v>25</v>
      </c>
      <c r="G3428" s="54" t="s">
        <v>749</v>
      </c>
      <c r="H3428" s="55">
        <v>303000</v>
      </c>
      <c r="I3428" s="54" t="s">
        <v>825</v>
      </c>
      <c r="J3428" s="55">
        <v>303246</v>
      </c>
      <c r="K3428" s="55">
        <v>0</v>
      </c>
      <c r="L3428" s="54" t="s">
        <v>1065</v>
      </c>
      <c r="M3428" s="54" t="s">
        <v>793</v>
      </c>
      <c r="N3428" s="55">
        <v>-204.66</v>
      </c>
      <c r="O3428" s="55">
        <v>0</v>
      </c>
      <c r="P3428" s="55">
        <v>0</v>
      </c>
      <c r="Q3428" s="55">
        <v>5380.94</v>
      </c>
      <c r="R3428" s="55">
        <v>0</v>
      </c>
      <c r="S3428" s="55">
        <v>5176.28</v>
      </c>
      <c r="T3428" s="55">
        <v>-204.66</v>
      </c>
      <c r="U3428" s="55">
        <v>0</v>
      </c>
      <c r="V3428" s="55">
        <v>0</v>
      </c>
      <c r="W3428" s="55">
        <v>5380.94</v>
      </c>
      <c r="X3428" s="55">
        <v>0</v>
      </c>
      <c r="Y3428" s="55">
        <v>5176.28</v>
      </c>
      <c r="Z3428" s="61">
        <f t="shared" si="184"/>
        <v>5.3809399999999992E-4</v>
      </c>
      <c r="AA3428" s="59" t="str">
        <f>HLOOKUP(F3428,'HY Financials'!$4:$4,1,0)</f>
        <v>HOMSMS</v>
      </c>
    </row>
    <row r="3429" spans="1:27" ht="12.75" customHeight="1">
      <c r="A3429" s="60" t="str">
        <f>IFERROR(VLOOKUP(J3429,'TB mapping'!A:D,4,0),0)</f>
        <v>Ignore</v>
      </c>
      <c r="B3429" s="60" t="str">
        <f>IFERROR(VLOOKUP(J3429,'TB mapping'!A:C,3,0),0)</f>
        <v>Ignore</v>
      </c>
      <c r="C3429" s="60" t="str">
        <f t="shared" si="182"/>
        <v>HOMSMSIgnore</v>
      </c>
      <c r="D3429" s="60" t="str">
        <f t="shared" si="183"/>
        <v>HOMSMSIgnore</v>
      </c>
      <c r="E3429" s="54" t="s">
        <v>790</v>
      </c>
      <c r="F3429" s="54" t="s">
        <v>25</v>
      </c>
      <c r="G3429" s="54" t="s">
        <v>749</v>
      </c>
      <c r="H3429" s="55">
        <v>303000</v>
      </c>
      <c r="I3429" s="54" t="s">
        <v>825</v>
      </c>
      <c r="J3429" s="55">
        <v>390000</v>
      </c>
      <c r="K3429" s="55">
        <v>0</v>
      </c>
      <c r="L3429" s="54" t="s">
        <v>827</v>
      </c>
      <c r="M3429" s="54" t="s">
        <v>793</v>
      </c>
      <c r="N3429" s="55">
        <v>0</v>
      </c>
      <c r="O3429" s="55">
        <v>853198507.89999998</v>
      </c>
      <c r="P3429" s="55">
        <v>0</v>
      </c>
      <c r="Q3429" s="55">
        <v>0</v>
      </c>
      <c r="R3429" s="55">
        <v>0</v>
      </c>
      <c r="S3429" s="55">
        <v>853198507.89999998</v>
      </c>
      <c r="T3429" s="55">
        <v>0</v>
      </c>
      <c r="U3429" s="55">
        <v>853198507.89999998</v>
      </c>
      <c r="V3429" s="55">
        <v>0</v>
      </c>
      <c r="W3429" s="55">
        <v>0</v>
      </c>
      <c r="X3429" s="55">
        <v>0</v>
      </c>
      <c r="Y3429" s="55">
        <v>853198507.89999998</v>
      </c>
      <c r="Z3429" s="61">
        <f t="shared" si="184"/>
        <v>0</v>
      </c>
      <c r="AA3429" s="59" t="str">
        <f>HLOOKUP(F3429,'HY Financials'!$4:$4,1,0)</f>
        <v>HOMSMS</v>
      </c>
    </row>
    <row r="3430" spans="1:27" ht="12.75" customHeight="1">
      <c r="A3430" s="60" t="str">
        <f>IFERROR(VLOOKUP(J3430,'TB mapping'!A:D,4,0),0)</f>
        <v>Ignore</v>
      </c>
      <c r="B3430" s="60" t="str">
        <f>IFERROR(VLOOKUP(J3430,'TB mapping'!A:C,3,0),0)</f>
        <v>Ignore</v>
      </c>
      <c r="C3430" s="60" t="str">
        <f t="shared" si="182"/>
        <v>HOMSMSIgnore</v>
      </c>
      <c r="D3430" s="60" t="str">
        <f t="shared" si="183"/>
        <v>HOMSMSIgnore</v>
      </c>
      <c r="E3430" s="54" t="s">
        <v>790</v>
      </c>
      <c r="F3430" s="54" t="s">
        <v>25</v>
      </c>
      <c r="G3430" s="54" t="s">
        <v>749</v>
      </c>
      <c r="H3430" s="55">
        <v>303000</v>
      </c>
      <c r="I3430" s="54" t="s">
        <v>825</v>
      </c>
      <c r="J3430" s="55">
        <v>390405</v>
      </c>
      <c r="K3430" s="55">
        <v>0</v>
      </c>
      <c r="L3430" s="54" t="s">
        <v>828</v>
      </c>
      <c r="M3430" s="54" t="s">
        <v>793</v>
      </c>
      <c r="N3430" s="55">
        <v>-51960964.630000003</v>
      </c>
      <c r="O3430" s="55">
        <v>0</v>
      </c>
      <c r="P3430" s="55">
        <v>0</v>
      </c>
      <c r="Q3430" s="55">
        <v>0</v>
      </c>
      <c r="R3430" s="55">
        <v>-51960964.630000003</v>
      </c>
      <c r="S3430" s="55">
        <v>0</v>
      </c>
      <c r="T3430" s="55">
        <v>-51960964.630000003</v>
      </c>
      <c r="U3430" s="55">
        <v>0</v>
      </c>
      <c r="V3430" s="55">
        <v>0</v>
      </c>
      <c r="W3430" s="55">
        <v>0</v>
      </c>
      <c r="X3430" s="55">
        <v>-51960964.630000003</v>
      </c>
      <c r="Y3430" s="55">
        <v>0</v>
      </c>
      <c r="Z3430" s="61">
        <f t="shared" si="184"/>
        <v>0</v>
      </c>
      <c r="AA3430" s="59" t="str">
        <f>HLOOKUP(F3430,'HY Financials'!$4:$4,1,0)</f>
        <v>HOMSMS</v>
      </c>
    </row>
    <row r="3431" spans="1:27" ht="12.75" customHeight="1">
      <c r="A3431" s="60" t="str">
        <f>IFERROR(VLOOKUP(J3431,'TB mapping'!A:D,4,0),0)</f>
        <v>Ignore</v>
      </c>
      <c r="B3431" s="60" t="str">
        <f>IFERROR(VLOOKUP(J3431,'TB mapping'!A:C,3,0),0)</f>
        <v>Ignore</v>
      </c>
      <c r="C3431" s="60" t="str">
        <f t="shared" si="182"/>
        <v>HOMSMSIgnore</v>
      </c>
      <c r="D3431" s="60" t="str">
        <f t="shared" si="183"/>
        <v>HOMSMSIgnore</v>
      </c>
      <c r="E3431" s="54" t="s">
        <v>790</v>
      </c>
      <c r="F3431" s="54" t="s">
        <v>25</v>
      </c>
      <c r="G3431" s="54" t="s">
        <v>749</v>
      </c>
      <c r="H3431" s="55">
        <v>303000</v>
      </c>
      <c r="I3431" s="54" t="s">
        <v>825</v>
      </c>
      <c r="J3431" s="55">
        <v>390406</v>
      </c>
      <c r="K3431" s="55">
        <v>0</v>
      </c>
      <c r="L3431" s="54" t="s">
        <v>1148</v>
      </c>
      <c r="M3431" s="54" t="s">
        <v>793</v>
      </c>
      <c r="N3431" s="55">
        <v>-662.25</v>
      </c>
      <c r="O3431" s="55">
        <v>0</v>
      </c>
      <c r="P3431" s="55">
        <v>0</v>
      </c>
      <c r="Q3431" s="55">
        <v>0</v>
      </c>
      <c r="R3431" s="55">
        <v>-662.25</v>
      </c>
      <c r="S3431" s="55">
        <v>0</v>
      </c>
      <c r="T3431" s="55">
        <v>-662.25</v>
      </c>
      <c r="U3431" s="55">
        <v>0</v>
      </c>
      <c r="V3431" s="55">
        <v>0</v>
      </c>
      <c r="W3431" s="55">
        <v>0</v>
      </c>
      <c r="X3431" s="55">
        <v>-662.25</v>
      </c>
      <c r="Y3431" s="55">
        <v>0</v>
      </c>
      <c r="Z3431" s="61">
        <f t="shared" si="184"/>
        <v>0</v>
      </c>
      <c r="AA3431" s="59" t="str">
        <f>HLOOKUP(F3431,'HY Financials'!$4:$4,1,0)</f>
        <v>HOMSMS</v>
      </c>
    </row>
    <row r="3432" spans="1:27" ht="12.75" customHeight="1">
      <c r="A3432" s="60" t="str">
        <f>IFERROR(VLOOKUP(J3432,'TB mapping'!A:D,4,0),0)</f>
        <v>Ignore</v>
      </c>
      <c r="B3432" s="60" t="str">
        <f>IFERROR(VLOOKUP(J3432,'TB mapping'!A:C,3,0),0)</f>
        <v>Ignore</v>
      </c>
      <c r="C3432" s="60" t="str">
        <f t="shared" si="182"/>
        <v>HOMSMSIgnore</v>
      </c>
      <c r="D3432" s="60" t="str">
        <f t="shared" si="183"/>
        <v>HOMSMSIgnore</v>
      </c>
      <c r="E3432" s="54" t="s">
        <v>790</v>
      </c>
      <c r="F3432" s="54" t="s">
        <v>25</v>
      </c>
      <c r="G3432" s="54" t="s">
        <v>749</v>
      </c>
      <c r="H3432" s="55">
        <v>303000</v>
      </c>
      <c r="I3432" s="54" t="s">
        <v>825</v>
      </c>
      <c r="J3432" s="55">
        <v>390407</v>
      </c>
      <c r="K3432" s="55">
        <v>0</v>
      </c>
      <c r="L3432" s="54" t="s">
        <v>829</v>
      </c>
      <c r="M3432" s="54" t="s">
        <v>793</v>
      </c>
      <c r="N3432" s="55">
        <v>-458201612.58999997</v>
      </c>
      <c r="O3432" s="55">
        <v>0</v>
      </c>
      <c r="P3432" s="55">
        <v>0</v>
      </c>
      <c r="Q3432" s="55">
        <v>0</v>
      </c>
      <c r="R3432" s="55">
        <v>-458201612.58999997</v>
      </c>
      <c r="S3432" s="55">
        <v>0</v>
      </c>
      <c r="T3432" s="55">
        <v>-458201612.58999997</v>
      </c>
      <c r="U3432" s="55">
        <v>0</v>
      </c>
      <c r="V3432" s="55">
        <v>0</v>
      </c>
      <c r="W3432" s="55">
        <v>0</v>
      </c>
      <c r="X3432" s="55">
        <v>-458201612.58999997</v>
      </c>
      <c r="Y3432" s="55">
        <v>0</v>
      </c>
      <c r="Z3432" s="61">
        <f t="shared" si="184"/>
        <v>0</v>
      </c>
      <c r="AA3432" s="59" t="str">
        <f>HLOOKUP(F3432,'HY Financials'!$4:$4,1,0)</f>
        <v>HOMSMS</v>
      </c>
    </row>
    <row r="3433" spans="1:27" ht="12.75" customHeight="1">
      <c r="A3433" s="60" t="str">
        <f>IFERROR(VLOOKUP(J3433,'TB mapping'!A:D,4,0),0)</f>
        <v>Ignore</v>
      </c>
      <c r="B3433" s="60" t="str">
        <f>IFERROR(VLOOKUP(J3433,'TB mapping'!A:C,3,0),0)</f>
        <v>Ignore</v>
      </c>
      <c r="C3433" s="60" t="str">
        <f t="shared" si="182"/>
        <v>HOMSMSIgnore</v>
      </c>
      <c r="D3433" s="60" t="str">
        <f t="shared" si="183"/>
        <v>HOMSMSIgnore</v>
      </c>
      <c r="E3433" s="54" t="s">
        <v>790</v>
      </c>
      <c r="F3433" s="54" t="s">
        <v>25</v>
      </c>
      <c r="G3433" s="54" t="s">
        <v>749</v>
      </c>
      <c r="H3433" s="55">
        <v>303000</v>
      </c>
      <c r="I3433" s="54" t="s">
        <v>825</v>
      </c>
      <c r="J3433" s="55">
        <v>390409</v>
      </c>
      <c r="K3433" s="55">
        <v>0</v>
      </c>
      <c r="L3433" s="54" t="s">
        <v>830</v>
      </c>
      <c r="M3433" s="54" t="s">
        <v>793</v>
      </c>
      <c r="N3433" s="55">
        <v>-49929516.490000002</v>
      </c>
      <c r="O3433" s="55">
        <v>0</v>
      </c>
      <c r="P3433" s="55">
        <v>0</v>
      </c>
      <c r="Q3433" s="55">
        <v>0</v>
      </c>
      <c r="R3433" s="55">
        <v>-49929516.490000002</v>
      </c>
      <c r="S3433" s="55">
        <v>0</v>
      </c>
      <c r="T3433" s="55">
        <v>-49929516.490000002</v>
      </c>
      <c r="U3433" s="55">
        <v>0</v>
      </c>
      <c r="V3433" s="55">
        <v>0</v>
      </c>
      <c r="W3433" s="55">
        <v>0</v>
      </c>
      <c r="X3433" s="55">
        <v>-49929516.490000002</v>
      </c>
      <c r="Y3433" s="55">
        <v>0</v>
      </c>
      <c r="Z3433" s="61">
        <f t="shared" si="184"/>
        <v>0</v>
      </c>
      <c r="AA3433" s="59" t="str">
        <f>HLOOKUP(F3433,'HY Financials'!$4:$4,1,0)</f>
        <v>HOMSMS</v>
      </c>
    </row>
    <row r="3434" spans="1:27" ht="12.75" customHeight="1">
      <c r="A3434" s="60" t="str">
        <f>IFERROR(VLOOKUP(J3434,'TB mapping'!A:D,4,0),0)</f>
        <v>Ignore</v>
      </c>
      <c r="B3434" s="60" t="str">
        <f>IFERROR(VLOOKUP(J3434,'TB mapping'!A:C,3,0),0)</f>
        <v>Ignore</v>
      </c>
      <c r="C3434" s="60" t="str">
        <f t="shared" si="182"/>
        <v>HOMSMSIgnore</v>
      </c>
      <c r="D3434" s="60" t="str">
        <f t="shared" si="183"/>
        <v>HOMSMSIgnore</v>
      </c>
      <c r="E3434" s="54" t="s">
        <v>790</v>
      </c>
      <c r="F3434" s="54" t="s">
        <v>25</v>
      </c>
      <c r="G3434" s="54" t="s">
        <v>749</v>
      </c>
      <c r="H3434" s="55">
        <v>303000</v>
      </c>
      <c r="I3434" s="54" t="s">
        <v>825</v>
      </c>
      <c r="J3434" s="55">
        <v>390445</v>
      </c>
      <c r="K3434" s="55">
        <v>0</v>
      </c>
      <c r="L3434" s="54" t="s">
        <v>881</v>
      </c>
      <c r="M3434" s="54" t="s">
        <v>793</v>
      </c>
      <c r="N3434" s="55">
        <v>-18460.89</v>
      </c>
      <c r="O3434" s="55">
        <v>0</v>
      </c>
      <c r="P3434" s="55">
        <v>0</v>
      </c>
      <c r="Q3434" s="55">
        <v>0</v>
      </c>
      <c r="R3434" s="55">
        <v>-18460.89</v>
      </c>
      <c r="S3434" s="55">
        <v>0</v>
      </c>
      <c r="T3434" s="55">
        <v>-18460.89</v>
      </c>
      <c r="U3434" s="55">
        <v>0</v>
      </c>
      <c r="V3434" s="55">
        <v>0</v>
      </c>
      <c r="W3434" s="55">
        <v>0</v>
      </c>
      <c r="X3434" s="55">
        <v>-18460.89</v>
      </c>
      <c r="Y3434" s="55">
        <v>0</v>
      </c>
      <c r="Z3434" s="61">
        <f t="shared" si="184"/>
        <v>0</v>
      </c>
      <c r="AA3434" s="59" t="str">
        <f>HLOOKUP(F3434,'HY Financials'!$4:$4,1,0)</f>
        <v>HOMSMS</v>
      </c>
    </row>
    <row r="3435" spans="1:27" ht="12.75" customHeight="1">
      <c r="A3435" s="60" t="str">
        <f>IFERROR(VLOOKUP(J3435,'TB mapping'!A:D,4,0),0)</f>
        <v>Ignore</v>
      </c>
      <c r="B3435" s="60" t="str">
        <f>IFERROR(VLOOKUP(J3435,'TB mapping'!A:C,3,0),0)</f>
        <v>Ignore</v>
      </c>
      <c r="C3435" s="60" t="str">
        <f t="shared" si="182"/>
        <v>HOMSMSIgnore</v>
      </c>
      <c r="D3435" s="60" t="str">
        <f t="shared" si="183"/>
        <v>HOMSMSIgnore</v>
      </c>
      <c r="E3435" s="54" t="s">
        <v>790</v>
      </c>
      <c r="F3435" s="54" t="s">
        <v>25</v>
      </c>
      <c r="G3435" s="54" t="s">
        <v>749</v>
      </c>
      <c r="H3435" s="55">
        <v>303000</v>
      </c>
      <c r="I3435" s="54" t="s">
        <v>825</v>
      </c>
      <c r="J3435" s="55">
        <v>390446</v>
      </c>
      <c r="K3435" s="55">
        <v>0</v>
      </c>
      <c r="L3435" s="54" t="s">
        <v>1066</v>
      </c>
      <c r="M3435" s="54" t="s">
        <v>793</v>
      </c>
      <c r="N3435" s="55">
        <v>0</v>
      </c>
      <c r="O3435" s="55">
        <v>11273.17</v>
      </c>
      <c r="P3435" s="55">
        <v>0</v>
      </c>
      <c r="Q3435" s="55">
        <v>0</v>
      </c>
      <c r="R3435" s="55">
        <v>0</v>
      </c>
      <c r="S3435" s="55">
        <v>11273.17</v>
      </c>
      <c r="T3435" s="55">
        <v>0</v>
      </c>
      <c r="U3435" s="55">
        <v>11273.17</v>
      </c>
      <c r="V3435" s="55">
        <v>0</v>
      </c>
      <c r="W3435" s="55">
        <v>0</v>
      </c>
      <c r="X3435" s="55">
        <v>0</v>
      </c>
      <c r="Y3435" s="55">
        <v>11273.17</v>
      </c>
      <c r="Z3435" s="61">
        <f t="shared" si="184"/>
        <v>0</v>
      </c>
      <c r="AA3435" s="59" t="str">
        <f>HLOOKUP(F3435,'HY Financials'!$4:$4,1,0)</f>
        <v>HOMSMS</v>
      </c>
    </row>
    <row r="3436" spans="1:27" ht="12.75" customHeight="1">
      <c r="A3436" s="60">
        <f>IFERROR(VLOOKUP(J3436,'TB mapping'!A:D,4,0),0)</f>
        <v>0</v>
      </c>
      <c r="B3436" s="60">
        <f>IFERROR(VLOOKUP(J3436,'TB mapping'!A:C,3,0),0)</f>
        <v>5.3</v>
      </c>
      <c r="C3436" s="60" t="str">
        <f t="shared" si="182"/>
        <v>HOMSMS0</v>
      </c>
      <c r="D3436" s="60" t="str">
        <f t="shared" si="183"/>
        <v>HOMSMS5.3</v>
      </c>
      <c r="E3436" s="54" t="s">
        <v>790</v>
      </c>
      <c r="F3436" s="54" t="s">
        <v>25</v>
      </c>
      <c r="G3436" s="54" t="s">
        <v>749</v>
      </c>
      <c r="H3436" s="55">
        <v>410000</v>
      </c>
      <c r="I3436" s="54" t="s">
        <v>931</v>
      </c>
      <c r="J3436" s="55">
        <v>415102</v>
      </c>
      <c r="K3436" s="55">
        <v>0</v>
      </c>
      <c r="L3436" s="54" t="s">
        <v>1183</v>
      </c>
      <c r="M3436" s="54" t="s">
        <v>793</v>
      </c>
      <c r="N3436" s="55">
        <v>0</v>
      </c>
      <c r="O3436" s="55">
        <v>41912271.130000003</v>
      </c>
      <c r="P3436" s="55">
        <v>0</v>
      </c>
      <c r="Q3436" s="55">
        <v>21554816.010000002</v>
      </c>
      <c r="R3436" s="55">
        <v>0</v>
      </c>
      <c r="S3436" s="55">
        <v>63467087.140000001</v>
      </c>
      <c r="T3436" s="55">
        <v>0</v>
      </c>
      <c r="U3436" s="55">
        <v>41912271.130000003</v>
      </c>
      <c r="V3436" s="55">
        <v>0</v>
      </c>
      <c r="W3436" s="55">
        <v>21554816.010000002</v>
      </c>
      <c r="X3436" s="55">
        <v>0</v>
      </c>
      <c r="Y3436" s="55">
        <v>63467087.140000001</v>
      </c>
      <c r="Z3436" s="61">
        <f t="shared" si="184"/>
        <v>2.155481601</v>
      </c>
      <c r="AA3436" s="59" t="str">
        <f>HLOOKUP(F3436,'HY Financials'!$4:$4,1,0)</f>
        <v>HOMSMS</v>
      </c>
    </row>
    <row r="3437" spans="1:27" ht="12.75" customHeight="1">
      <c r="A3437" s="60">
        <f>IFERROR(VLOOKUP(J3437,'TB mapping'!A:D,4,0),0)</f>
        <v>0</v>
      </c>
      <c r="B3437" s="60" t="str">
        <f>IFERROR(VLOOKUP(J3437,'TB mapping'!A:C,3,0),0)</f>
        <v>ignore</v>
      </c>
      <c r="C3437" s="60" t="str">
        <f t="shared" si="182"/>
        <v>HOMSMS0</v>
      </c>
      <c r="D3437" s="60" t="str">
        <f t="shared" si="183"/>
        <v>HOMSMSignore</v>
      </c>
      <c r="E3437" s="54" t="s">
        <v>790</v>
      </c>
      <c r="F3437" s="54" t="s">
        <v>25</v>
      </c>
      <c r="G3437" s="54" t="s">
        <v>749</v>
      </c>
      <c r="H3437" s="55">
        <v>430000</v>
      </c>
      <c r="I3437" s="54" t="s">
        <v>831</v>
      </c>
      <c r="J3437" s="55">
        <v>435100</v>
      </c>
      <c r="K3437" s="55">
        <v>0</v>
      </c>
      <c r="L3437" s="54" t="s">
        <v>1184</v>
      </c>
      <c r="M3437" s="54" t="s">
        <v>793</v>
      </c>
      <c r="N3437" s="55">
        <v>0</v>
      </c>
      <c r="O3437" s="55">
        <v>320306884.37</v>
      </c>
      <c r="P3437" s="55">
        <v>-21820805.379999999</v>
      </c>
      <c r="Q3437" s="55">
        <v>0</v>
      </c>
      <c r="R3437" s="55">
        <v>0</v>
      </c>
      <c r="S3437" s="55">
        <v>298486078.99000001</v>
      </c>
      <c r="T3437" s="55">
        <v>0</v>
      </c>
      <c r="U3437" s="55">
        <v>320306884.37</v>
      </c>
      <c r="V3437" s="55">
        <v>-21820805.379999999</v>
      </c>
      <c r="W3437" s="55">
        <v>0</v>
      </c>
      <c r="X3437" s="55">
        <v>0</v>
      </c>
      <c r="Y3437" s="55">
        <v>298486078.99000001</v>
      </c>
      <c r="Z3437" s="61">
        <f t="shared" si="184"/>
        <v>-2.1820805379999997</v>
      </c>
      <c r="AA3437" s="59" t="str">
        <f>HLOOKUP(F3437,'HY Financials'!$4:$4,1,0)</f>
        <v>HOMSMS</v>
      </c>
    </row>
    <row r="3438" spans="1:27" ht="12.75" customHeight="1">
      <c r="A3438" s="60">
        <f>IFERROR(VLOOKUP(J3438,'TB mapping'!A:D,4,0),0)</f>
        <v>0</v>
      </c>
      <c r="B3438" s="60">
        <f>IFERROR(VLOOKUP(J3438,'TB mapping'!A:C,3,0),0)</f>
        <v>5.2</v>
      </c>
      <c r="C3438" s="60" t="str">
        <f t="shared" si="182"/>
        <v>HOMSMS0</v>
      </c>
      <c r="D3438" s="60" t="str">
        <f t="shared" si="183"/>
        <v>HOMSMS5.2</v>
      </c>
      <c r="E3438" s="54" t="s">
        <v>790</v>
      </c>
      <c r="F3438" s="54" t="s">
        <v>25</v>
      </c>
      <c r="G3438" s="54" t="s">
        <v>749</v>
      </c>
      <c r="H3438" s="55">
        <v>450000</v>
      </c>
      <c r="I3438" s="54" t="s">
        <v>834</v>
      </c>
      <c r="J3438" s="55">
        <v>452229</v>
      </c>
      <c r="K3438" s="55">
        <v>0</v>
      </c>
      <c r="L3438" s="54" t="s">
        <v>837</v>
      </c>
      <c r="M3438" s="54" t="s">
        <v>793</v>
      </c>
      <c r="N3438" s="55">
        <v>0</v>
      </c>
      <c r="O3438" s="55">
        <v>1762.4</v>
      </c>
      <c r="P3438" s="55">
        <v>0</v>
      </c>
      <c r="Q3438" s="55">
        <v>2037.27</v>
      </c>
      <c r="R3438" s="55">
        <v>0</v>
      </c>
      <c r="S3438" s="55">
        <v>3799.67</v>
      </c>
      <c r="T3438" s="55">
        <v>0</v>
      </c>
      <c r="U3438" s="55">
        <v>1762.4</v>
      </c>
      <c r="V3438" s="55">
        <v>0</v>
      </c>
      <c r="W3438" s="55">
        <v>2037.27</v>
      </c>
      <c r="X3438" s="55">
        <v>0</v>
      </c>
      <c r="Y3438" s="55">
        <v>3799.67</v>
      </c>
      <c r="Z3438" s="61">
        <f t="shared" si="184"/>
        <v>2.0372700000000001E-4</v>
      </c>
      <c r="AA3438" s="59" t="str">
        <f>HLOOKUP(F3438,'HY Financials'!$4:$4,1,0)</f>
        <v>HOMSMS</v>
      </c>
    </row>
    <row r="3439" spans="1:27" ht="12.75" customHeight="1">
      <c r="A3439" s="60">
        <f>IFERROR(VLOOKUP(J3439,'TB mapping'!A:D,4,0),0)</f>
        <v>0</v>
      </c>
      <c r="B3439" s="60">
        <f>IFERROR(VLOOKUP(J3439,'TB mapping'!A:C,3,0),0)</f>
        <v>5.2</v>
      </c>
      <c r="C3439" s="60" t="str">
        <f t="shared" si="182"/>
        <v>HOMSMS0</v>
      </c>
      <c r="D3439" s="60" t="str">
        <f t="shared" si="183"/>
        <v>HOMSMS5.2</v>
      </c>
      <c r="E3439" s="54" t="s">
        <v>790</v>
      </c>
      <c r="F3439" s="54" t="s">
        <v>25</v>
      </c>
      <c r="G3439" s="54" t="s">
        <v>749</v>
      </c>
      <c r="H3439" s="55">
        <v>450000</v>
      </c>
      <c r="I3439" s="54" t="s">
        <v>834</v>
      </c>
      <c r="J3439" s="55">
        <v>452230</v>
      </c>
      <c r="K3439" s="55">
        <v>0</v>
      </c>
      <c r="L3439" s="54" t="s">
        <v>838</v>
      </c>
      <c r="M3439" s="54" t="s">
        <v>793</v>
      </c>
      <c r="N3439" s="55">
        <v>0</v>
      </c>
      <c r="O3439" s="55">
        <v>75271.199999999997</v>
      </c>
      <c r="P3439" s="55">
        <v>0</v>
      </c>
      <c r="Q3439" s="55">
        <v>25671.119999999999</v>
      </c>
      <c r="R3439" s="55">
        <v>0</v>
      </c>
      <c r="S3439" s="55">
        <v>100942.32</v>
      </c>
      <c r="T3439" s="55">
        <v>0</v>
      </c>
      <c r="U3439" s="55">
        <v>75271.199999999997</v>
      </c>
      <c r="V3439" s="55">
        <v>0</v>
      </c>
      <c r="W3439" s="55">
        <v>25671.119999999999</v>
      </c>
      <c r="X3439" s="55">
        <v>0</v>
      </c>
      <c r="Y3439" s="55">
        <v>100942.32</v>
      </c>
      <c r="Z3439" s="61">
        <f t="shared" si="184"/>
        <v>2.5671119999999999E-3</v>
      </c>
      <c r="AA3439" s="59" t="str">
        <f>HLOOKUP(F3439,'HY Financials'!$4:$4,1,0)</f>
        <v>HOMSMS</v>
      </c>
    </row>
    <row r="3440" spans="1:27" ht="12.75" customHeight="1">
      <c r="A3440" s="60">
        <f>IFERROR(VLOOKUP(J3440,'TB mapping'!A:D,4,0),0)</f>
        <v>0</v>
      </c>
      <c r="B3440" s="60">
        <f>IFERROR(VLOOKUP(J3440,'TB mapping'!A:C,3,0),0)</f>
        <v>5.2</v>
      </c>
      <c r="C3440" s="60" t="str">
        <f t="shared" si="182"/>
        <v>HOMSMS0</v>
      </c>
      <c r="D3440" s="60" t="str">
        <f t="shared" si="183"/>
        <v>HOMSMS5.2</v>
      </c>
      <c r="E3440" s="54" t="s">
        <v>790</v>
      </c>
      <c r="F3440" s="54" t="s">
        <v>25</v>
      </c>
      <c r="G3440" s="54" t="s">
        <v>749</v>
      </c>
      <c r="H3440" s="55">
        <v>450000</v>
      </c>
      <c r="I3440" s="54" t="s">
        <v>834</v>
      </c>
      <c r="J3440" s="55">
        <v>452247</v>
      </c>
      <c r="K3440" s="55">
        <v>0</v>
      </c>
      <c r="L3440" s="54" t="s">
        <v>1346</v>
      </c>
      <c r="M3440" s="54" t="s">
        <v>793</v>
      </c>
      <c r="N3440" s="55">
        <v>0</v>
      </c>
      <c r="O3440" s="55">
        <v>32362.54</v>
      </c>
      <c r="P3440" s="55">
        <v>0</v>
      </c>
      <c r="Q3440" s="55">
        <v>90357.17</v>
      </c>
      <c r="R3440" s="55">
        <v>0</v>
      </c>
      <c r="S3440" s="55">
        <v>122719.71</v>
      </c>
      <c r="T3440" s="55">
        <v>0</v>
      </c>
      <c r="U3440" s="55">
        <v>32362.54</v>
      </c>
      <c r="V3440" s="55">
        <v>0</v>
      </c>
      <c r="W3440" s="55">
        <v>90357.17</v>
      </c>
      <c r="X3440" s="55">
        <v>0</v>
      </c>
      <c r="Y3440" s="55">
        <v>122719.71</v>
      </c>
      <c r="Z3440" s="61">
        <f t="shared" si="184"/>
        <v>9.0357170000000004E-3</v>
      </c>
      <c r="AA3440" s="59" t="str">
        <f>HLOOKUP(F3440,'HY Financials'!$4:$4,1,0)</f>
        <v>HOMSMS</v>
      </c>
    </row>
    <row r="3441" spans="1:30" ht="12.75" customHeight="1">
      <c r="A3441" s="60">
        <f>IFERROR(VLOOKUP(J3441,'TB mapping'!A:D,4,0),0)</f>
        <v>0</v>
      </c>
      <c r="B3441" s="60">
        <f>IFERROR(VLOOKUP(J3441,'TB mapping'!A:C,3,0),0)</f>
        <v>5.5</v>
      </c>
      <c r="C3441" s="60" t="str">
        <f t="shared" si="182"/>
        <v>HOMSMS0</v>
      </c>
      <c r="D3441" s="60" t="str">
        <f t="shared" si="183"/>
        <v>HOMSMS5.5</v>
      </c>
      <c r="E3441" s="54" t="s">
        <v>790</v>
      </c>
      <c r="F3441" s="54" t="s">
        <v>25</v>
      </c>
      <c r="G3441" s="54" t="s">
        <v>749</v>
      </c>
      <c r="H3441" s="55">
        <v>460000</v>
      </c>
      <c r="I3441" s="54" t="s">
        <v>839</v>
      </c>
      <c r="J3441" s="55">
        <v>455103</v>
      </c>
      <c r="K3441" s="55">
        <v>0</v>
      </c>
      <c r="L3441" s="54" t="s">
        <v>999</v>
      </c>
      <c r="M3441" s="54" t="s">
        <v>793</v>
      </c>
      <c r="N3441" s="55">
        <v>0</v>
      </c>
      <c r="O3441" s="55">
        <v>11792.24</v>
      </c>
      <c r="P3441" s="55">
        <v>0</v>
      </c>
      <c r="Q3441" s="55">
        <v>1847.96</v>
      </c>
      <c r="R3441" s="55">
        <v>0</v>
      </c>
      <c r="S3441" s="55">
        <v>13640.2</v>
      </c>
      <c r="T3441" s="55">
        <v>0</v>
      </c>
      <c r="U3441" s="55">
        <v>11792.24</v>
      </c>
      <c r="V3441" s="55">
        <v>0</v>
      </c>
      <c r="W3441" s="55">
        <v>1847.96</v>
      </c>
      <c r="X3441" s="55">
        <v>0</v>
      </c>
      <c r="Y3441" s="55">
        <v>13640.2</v>
      </c>
      <c r="Z3441" s="61">
        <f t="shared" si="184"/>
        <v>1.8479600000000001E-4</v>
      </c>
      <c r="AA3441" s="59" t="str">
        <f>HLOOKUP(F3441,'HY Financials'!$4:$4,1,0)</f>
        <v>HOMSMS</v>
      </c>
      <c r="AD3441" s="59">
        <f>+Z3441*10^7</f>
        <v>1847.96</v>
      </c>
    </row>
    <row r="3442" spans="1:30" ht="12.75" customHeight="1">
      <c r="A3442" s="60">
        <f>IFERROR(VLOOKUP(J3442,'TB mapping'!A:D,4,0),0)</f>
        <v>0</v>
      </c>
      <c r="B3442" s="60">
        <f>IFERROR(VLOOKUP(J3442,'TB mapping'!A:C,3,0),0)</f>
        <v>5.5</v>
      </c>
      <c r="C3442" s="60" t="str">
        <f t="shared" si="182"/>
        <v>HOMSMS0</v>
      </c>
      <c r="D3442" s="60" t="str">
        <f t="shared" si="183"/>
        <v>HOMSMS5.5</v>
      </c>
      <c r="E3442" s="54" t="s">
        <v>790</v>
      </c>
      <c r="F3442" s="54" t="s">
        <v>25</v>
      </c>
      <c r="G3442" s="54" t="s">
        <v>749</v>
      </c>
      <c r="H3442" s="55">
        <v>460000</v>
      </c>
      <c r="I3442" s="54" t="s">
        <v>839</v>
      </c>
      <c r="J3442" s="55">
        <v>460100</v>
      </c>
      <c r="K3442" s="55">
        <v>0</v>
      </c>
      <c r="L3442" s="54" t="s">
        <v>940</v>
      </c>
      <c r="M3442" s="54" t="s">
        <v>793</v>
      </c>
      <c r="N3442" s="55">
        <v>-19.170000000000002</v>
      </c>
      <c r="O3442" s="55">
        <v>0</v>
      </c>
      <c r="P3442" s="55">
        <v>-26.65</v>
      </c>
      <c r="Q3442" s="55">
        <v>0</v>
      </c>
      <c r="R3442" s="55">
        <v>-45.82</v>
      </c>
      <c r="S3442" s="55">
        <v>0</v>
      </c>
      <c r="T3442" s="55">
        <v>-19.170000000000002</v>
      </c>
      <c r="U3442" s="55">
        <v>0</v>
      </c>
      <c r="V3442" s="55">
        <v>-26.65</v>
      </c>
      <c r="W3442" s="55">
        <v>0</v>
      </c>
      <c r="X3442" s="55">
        <v>-45.82</v>
      </c>
      <c r="Y3442" s="55">
        <v>0</v>
      </c>
      <c r="Z3442" s="61">
        <f t="shared" si="184"/>
        <v>-2.6649999999999999E-6</v>
      </c>
      <c r="AA3442" s="59" t="str">
        <f>HLOOKUP(F3442,'HY Financials'!$4:$4,1,0)</f>
        <v>HOMSMS</v>
      </c>
      <c r="AD3442" s="59">
        <f>+Z3442*10^7</f>
        <v>-26.65</v>
      </c>
    </row>
    <row r="3443" spans="1:30" ht="12.75" customHeight="1">
      <c r="A3443" s="60">
        <f>IFERROR(VLOOKUP(J3443,'TB mapping'!A:D,4,0),0)</f>
        <v>0</v>
      </c>
      <c r="B3443" s="60">
        <f>IFERROR(VLOOKUP(J3443,'TB mapping'!A:C,3,0),0)</f>
        <v>5.5</v>
      </c>
      <c r="C3443" s="60" t="str">
        <f t="shared" si="182"/>
        <v>HOMSMS0</v>
      </c>
      <c r="D3443" s="60" t="str">
        <f t="shared" si="183"/>
        <v>HOMSMS5.5</v>
      </c>
      <c r="E3443" s="54" t="s">
        <v>790</v>
      </c>
      <c r="F3443" s="54" t="s">
        <v>25</v>
      </c>
      <c r="G3443" s="54" t="s">
        <v>749</v>
      </c>
      <c r="H3443" s="55">
        <v>460000</v>
      </c>
      <c r="I3443" s="54" t="s">
        <v>839</v>
      </c>
      <c r="J3443" s="55">
        <v>460106</v>
      </c>
      <c r="K3443" s="55">
        <v>0</v>
      </c>
      <c r="L3443" s="54" t="s">
        <v>840</v>
      </c>
      <c r="M3443" s="54" t="s">
        <v>793</v>
      </c>
      <c r="N3443" s="55">
        <v>-1.88</v>
      </c>
      <c r="O3443" s="55">
        <v>0</v>
      </c>
      <c r="P3443" s="55">
        <v>0</v>
      </c>
      <c r="Q3443" s="55">
        <v>22.75</v>
      </c>
      <c r="R3443" s="55">
        <v>0</v>
      </c>
      <c r="S3443" s="55">
        <v>20.87</v>
      </c>
      <c r="T3443" s="55">
        <v>-1.88</v>
      </c>
      <c r="U3443" s="55">
        <v>0</v>
      </c>
      <c r="V3443" s="55">
        <v>0</v>
      </c>
      <c r="W3443" s="55">
        <v>22.75</v>
      </c>
      <c r="X3443" s="55">
        <v>0</v>
      </c>
      <c r="Y3443" s="55">
        <v>20.87</v>
      </c>
      <c r="Z3443" s="61">
        <f t="shared" si="184"/>
        <v>2.2749999999999998E-6</v>
      </c>
      <c r="AA3443" s="59" t="str">
        <f>HLOOKUP(F3443,'HY Financials'!$4:$4,1,0)</f>
        <v>HOMSMS</v>
      </c>
      <c r="AD3443" s="59">
        <f>+Z3443*10^7</f>
        <v>22.749999999999996</v>
      </c>
    </row>
    <row r="3444" spans="1:30" ht="12.75" customHeight="1">
      <c r="A3444" s="60">
        <f>IFERROR(VLOOKUP(J3444,'TB mapping'!A:D,4,0),0)</f>
        <v>0</v>
      </c>
      <c r="B3444" s="60">
        <f>IFERROR(VLOOKUP(J3444,'TB mapping'!A:C,3,0),0)</f>
        <v>5.5</v>
      </c>
      <c r="C3444" s="60" t="str">
        <f t="shared" si="182"/>
        <v>HOMSMS0</v>
      </c>
      <c r="D3444" s="60" t="str">
        <f t="shared" si="183"/>
        <v>HOMSMS5.5</v>
      </c>
      <c r="E3444" s="54" t="s">
        <v>790</v>
      </c>
      <c r="F3444" s="54" t="s">
        <v>25</v>
      </c>
      <c r="G3444" s="54" t="s">
        <v>749</v>
      </c>
      <c r="H3444" s="55">
        <v>460000</v>
      </c>
      <c r="I3444" s="54" t="s">
        <v>839</v>
      </c>
      <c r="J3444" s="55">
        <v>460108</v>
      </c>
      <c r="K3444" s="55">
        <v>0</v>
      </c>
      <c r="L3444" s="54" t="s">
        <v>841</v>
      </c>
      <c r="M3444" s="54" t="s">
        <v>793</v>
      </c>
      <c r="N3444" s="55">
        <v>0</v>
      </c>
      <c r="O3444" s="55">
        <v>1.88</v>
      </c>
      <c r="P3444" s="55">
        <v>0</v>
      </c>
      <c r="Q3444" s="55">
        <v>3.9</v>
      </c>
      <c r="R3444" s="55">
        <v>0</v>
      </c>
      <c r="S3444" s="55">
        <v>5.78</v>
      </c>
      <c r="T3444" s="55">
        <v>0</v>
      </c>
      <c r="U3444" s="55">
        <v>1.88</v>
      </c>
      <c r="V3444" s="55">
        <v>0</v>
      </c>
      <c r="W3444" s="55">
        <v>3.9</v>
      </c>
      <c r="X3444" s="55">
        <v>0</v>
      </c>
      <c r="Y3444" s="55">
        <v>5.78</v>
      </c>
      <c r="Z3444" s="61">
        <f t="shared" si="184"/>
        <v>3.8999999999999997E-7</v>
      </c>
      <c r="AA3444" s="59" t="str">
        <f>HLOOKUP(F3444,'HY Financials'!$4:$4,1,0)</f>
        <v>HOMSMS</v>
      </c>
      <c r="AD3444" s="59">
        <f>+Z3444*10^7</f>
        <v>3.9</v>
      </c>
    </row>
    <row r="3445" spans="1:30" ht="12.75" customHeight="1">
      <c r="A3445" s="60">
        <f>IFERROR(VLOOKUP(J3445,'TB mapping'!A:D,4,0),0)</f>
        <v>0</v>
      </c>
      <c r="B3445" s="60">
        <f>IFERROR(VLOOKUP(J3445,'TB mapping'!A:C,3,0),0)</f>
        <v>5.5</v>
      </c>
      <c r="C3445" s="60" t="str">
        <f t="shared" si="182"/>
        <v>HOMSMS0</v>
      </c>
      <c r="D3445" s="60" t="str">
        <f t="shared" si="183"/>
        <v>HOMSMS5.5</v>
      </c>
      <c r="E3445" s="54" t="s">
        <v>790</v>
      </c>
      <c r="F3445" s="54" t="s">
        <v>25</v>
      </c>
      <c r="G3445" s="54" t="s">
        <v>749</v>
      </c>
      <c r="H3445" s="55">
        <v>460000</v>
      </c>
      <c r="I3445" s="54" t="s">
        <v>839</v>
      </c>
      <c r="J3445" s="55">
        <v>460143</v>
      </c>
      <c r="K3445" s="55">
        <v>0</v>
      </c>
      <c r="L3445" s="54" t="s">
        <v>1002</v>
      </c>
      <c r="M3445" s="54" t="s">
        <v>793</v>
      </c>
      <c r="N3445" s="55">
        <v>0</v>
      </c>
      <c r="O3445" s="55">
        <v>19.170000000000002</v>
      </c>
      <c r="P3445" s="55">
        <v>0</v>
      </c>
      <c r="Q3445" s="55">
        <v>0</v>
      </c>
      <c r="R3445" s="55">
        <v>0</v>
      </c>
      <c r="S3445" s="55">
        <v>19.170000000000002</v>
      </c>
      <c r="T3445" s="55">
        <v>0</v>
      </c>
      <c r="U3445" s="55">
        <v>19.170000000000002</v>
      </c>
      <c r="V3445" s="55">
        <v>0</v>
      </c>
      <c r="W3445" s="55">
        <v>0</v>
      </c>
      <c r="X3445" s="55">
        <v>0</v>
      </c>
      <c r="Y3445" s="55">
        <v>19.170000000000002</v>
      </c>
      <c r="Z3445" s="61">
        <f t="shared" si="184"/>
        <v>0</v>
      </c>
      <c r="AA3445" s="59" t="str">
        <f>HLOOKUP(F3445,'HY Financials'!$4:$4,1,0)</f>
        <v>HOMSMS</v>
      </c>
      <c r="AD3445" s="59">
        <f>+Z3445*10^7</f>
        <v>0</v>
      </c>
    </row>
    <row r="3446" spans="1:30" ht="12.75" customHeight="1">
      <c r="A3446" s="60">
        <f>IFERROR(VLOOKUP(J3446,'TB mapping'!A:D,4,0),0)</f>
        <v>0</v>
      </c>
      <c r="B3446" s="60">
        <f>IFERROR(VLOOKUP(J3446,'TB mapping'!A:C,3,0),0)</f>
        <v>5.3</v>
      </c>
      <c r="C3446" s="60" t="str">
        <f t="shared" si="182"/>
        <v>HOMSMS0</v>
      </c>
      <c r="D3446" s="60" t="str">
        <f t="shared" si="183"/>
        <v>HOMSMS5.3</v>
      </c>
      <c r="E3446" s="54" t="s">
        <v>790</v>
      </c>
      <c r="F3446" s="54" t="s">
        <v>25</v>
      </c>
      <c r="G3446" s="54" t="s">
        <v>749</v>
      </c>
      <c r="H3446" s="55">
        <v>510000</v>
      </c>
      <c r="I3446" s="54" t="s">
        <v>842</v>
      </c>
      <c r="J3446" s="55">
        <v>512247</v>
      </c>
      <c r="K3446" s="55">
        <v>0</v>
      </c>
      <c r="L3446" s="54" t="s">
        <v>1348</v>
      </c>
      <c r="M3446" s="54" t="s">
        <v>793</v>
      </c>
      <c r="N3446" s="55">
        <v>0</v>
      </c>
      <c r="O3446" s="55">
        <v>12.47</v>
      </c>
      <c r="P3446" s="55">
        <v>-7.09</v>
      </c>
      <c r="Q3446" s="55">
        <v>0</v>
      </c>
      <c r="R3446" s="55">
        <v>0</v>
      </c>
      <c r="S3446" s="55">
        <v>5.38</v>
      </c>
      <c r="T3446" s="55">
        <v>0</v>
      </c>
      <c r="U3446" s="55">
        <v>12.47</v>
      </c>
      <c r="V3446" s="55">
        <v>-7.09</v>
      </c>
      <c r="W3446" s="55">
        <v>0</v>
      </c>
      <c r="X3446" s="55">
        <v>0</v>
      </c>
      <c r="Y3446" s="55">
        <v>5.38</v>
      </c>
      <c r="Z3446" s="61">
        <f t="shared" si="184"/>
        <v>-7.0900000000000001E-7</v>
      </c>
      <c r="AA3446" s="59" t="str">
        <f>HLOOKUP(F3446,'HY Financials'!$4:$4,1,0)</f>
        <v>HOMSMS</v>
      </c>
    </row>
    <row r="3447" spans="1:30" ht="12.75" customHeight="1">
      <c r="A3447" s="60">
        <f>IFERROR(VLOOKUP(J3447,'TB mapping'!A:D,4,0),0)</f>
        <v>0</v>
      </c>
      <c r="B3447" s="60">
        <f>IFERROR(VLOOKUP(J3447,'TB mapping'!A:C,3,0),0)</f>
        <v>6.4</v>
      </c>
      <c r="C3447" s="60" t="str">
        <f t="shared" si="182"/>
        <v>HOMSMS0</v>
      </c>
      <c r="D3447" s="60" t="str">
        <f t="shared" si="183"/>
        <v>HOMSMS6.4</v>
      </c>
      <c r="E3447" s="54" t="s">
        <v>790</v>
      </c>
      <c r="F3447" s="54" t="s">
        <v>25</v>
      </c>
      <c r="G3447" s="54" t="s">
        <v>749</v>
      </c>
      <c r="H3447" s="55">
        <v>550000</v>
      </c>
      <c r="I3447" s="54" t="s">
        <v>846</v>
      </c>
      <c r="J3447" s="392">
        <v>553105</v>
      </c>
      <c r="K3447" s="55">
        <v>0</v>
      </c>
      <c r="L3447" s="54" t="s">
        <v>945</v>
      </c>
      <c r="M3447" s="54" t="s">
        <v>793</v>
      </c>
      <c r="N3447" s="55">
        <v>-1555.73</v>
      </c>
      <c r="O3447" s="55">
        <v>0</v>
      </c>
      <c r="P3447" s="55">
        <v>-20340.29</v>
      </c>
      <c r="Q3447" s="55">
        <v>0</v>
      </c>
      <c r="R3447" s="55">
        <v>-21896.02</v>
      </c>
      <c r="S3447" s="55">
        <v>0</v>
      </c>
      <c r="T3447" s="55">
        <v>-1555.73</v>
      </c>
      <c r="U3447" s="55">
        <v>0</v>
      </c>
      <c r="V3447" s="55">
        <v>-20340.29</v>
      </c>
      <c r="W3447" s="55">
        <v>0</v>
      </c>
      <c r="X3447" s="55">
        <v>-21896.02</v>
      </c>
      <c r="Y3447" s="55">
        <v>0</v>
      </c>
      <c r="Z3447" s="61">
        <f t="shared" si="184"/>
        <v>-2.0340290000000001E-3</v>
      </c>
      <c r="AA3447" s="59" t="str">
        <f>HLOOKUP(F3447,'HY Financials'!$4:$4,1,0)</f>
        <v>HOMSMS</v>
      </c>
    </row>
    <row r="3448" spans="1:30" ht="12.75" customHeight="1">
      <c r="A3448" s="60">
        <f>IFERROR(VLOOKUP(J3448,'TB mapping'!A:D,4,0),0)</f>
        <v>0</v>
      </c>
      <c r="B3448" s="60">
        <f>IFERROR(VLOOKUP(J3448,'TB mapping'!A:C,3,0),0)</f>
        <v>6.4</v>
      </c>
      <c r="C3448" s="60" t="str">
        <f t="shared" si="182"/>
        <v>HOMSMS0</v>
      </c>
      <c r="D3448" s="60" t="str">
        <f t="shared" si="183"/>
        <v>HOMSMS6.4</v>
      </c>
      <c r="E3448" s="54" t="s">
        <v>790</v>
      </c>
      <c r="F3448" s="54" t="s">
        <v>25</v>
      </c>
      <c r="G3448" s="54" t="s">
        <v>749</v>
      </c>
      <c r="H3448" s="55">
        <v>550000</v>
      </c>
      <c r="I3448" s="54" t="s">
        <v>846</v>
      </c>
      <c r="J3448" s="392">
        <v>553107</v>
      </c>
      <c r="K3448" s="55">
        <v>0</v>
      </c>
      <c r="L3448" s="54" t="s">
        <v>847</v>
      </c>
      <c r="M3448" s="54" t="s">
        <v>793</v>
      </c>
      <c r="N3448" s="55">
        <v>-40861</v>
      </c>
      <c r="O3448" s="55">
        <v>0</v>
      </c>
      <c r="P3448" s="55">
        <v>-109055.43</v>
      </c>
      <c r="Q3448" s="55">
        <v>0</v>
      </c>
      <c r="R3448" s="55">
        <v>-149916.43</v>
      </c>
      <c r="S3448" s="55">
        <v>0</v>
      </c>
      <c r="T3448" s="55">
        <v>-40861</v>
      </c>
      <c r="U3448" s="55">
        <v>0</v>
      </c>
      <c r="V3448" s="55">
        <v>-109055.43</v>
      </c>
      <c r="W3448" s="55">
        <v>0</v>
      </c>
      <c r="X3448" s="55">
        <v>-149916.43</v>
      </c>
      <c r="Y3448" s="55">
        <v>0</v>
      </c>
      <c r="Z3448" s="61">
        <f t="shared" si="184"/>
        <v>-1.0905542999999998E-2</v>
      </c>
      <c r="AA3448" s="59" t="str">
        <f>HLOOKUP(F3448,'HY Financials'!$4:$4,1,0)</f>
        <v>HOMSMS</v>
      </c>
    </row>
    <row r="3449" spans="1:30" ht="12.75" customHeight="1">
      <c r="A3449" s="60">
        <f>IFERROR(VLOOKUP(J3449,'TB mapping'!A:D,4,0),0)</f>
        <v>0</v>
      </c>
      <c r="B3449" s="60">
        <f>IFERROR(VLOOKUP(J3449,'TB mapping'!A:C,3,0),0)</f>
        <v>6.4</v>
      </c>
      <c r="C3449" s="60" t="str">
        <f t="shared" si="182"/>
        <v>HOMSMS0</v>
      </c>
      <c r="D3449" s="60" t="str">
        <f t="shared" si="183"/>
        <v>HOMSMS6.4</v>
      </c>
      <c r="E3449" s="54" t="s">
        <v>790</v>
      </c>
      <c r="F3449" s="54" t="s">
        <v>25</v>
      </c>
      <c r="G3449" s="54" t="s">
        <v>749</v>
      </c>
      <c r="H3449" s="55">
        <v>550000</v>
      </c>
      <c r="I3449" s="54" t="s">
        <v>846</v>
      </c>
      <c r="J3449" s="392">
        <v>553117</v>
      </c>
      <c r="K3449" s="55">
        <v>0</v>
      </c>
      <c r="L3449" s="54" t="s">
        <v>848</v>
      </c>
      <c r="M3449" s="54" t="s">
        <v>793</v>
      </c>
      <c r="N3449" s="55">
        <v>-6855.99</v>
      </c>
      <c r="O3449" s="55">
        <v>0</v>
      </c>
      <c r="P3449" s="55">
        <v>-19412.77</v>
      </c>
      <c r="Q3449" s="55">
        <v>0</v>
      </c>
      <c r="R3449" s="55">
        <v>-26268.76</v>
      </c>
      <c r="S3449" s="55">
        <v>0</v>
      </c>
      <c r="T3449" s="55">
        <v>-6855.99</v>
      </c>
      <c r="U3449" s="55">
        <v>0</v>
      </c>
      <c r="V3449" s="55">
        <v>-19412.77</v>
      </c>
      <c r="W3449" s="55">
        <v>0</v>
      </c>
      <c r="X3449" s="55">
        <v>-26268.76</v>
      </c>
      <c r="Y3449" s="55">
        <v>0</v>
      </c>
      <c r="Z3449" s="61">
        <f t="shared" si="184"/>
        <v>-1.9412770000000002E-3</v>
      </c>
      <c r="AA3449" s="59" t="str">
        <f>HLOOKUP(F3449,'HY Financials'!$4:$4,1,0)</f>
        <v>HOMSMS</v>
      </c>
    </row>
    <row r="3450" spans="1:30" ht="12.75" customHeight="1">
      <c r="A3450" s="60">
        <f>IFERROR(VLOOKUP(J3450,'TB mapping'!A:D,4,0),0)</f>
        <v>0</v>
      </c>
      <c r="B3450" s="60">
        <f>IFERROR(VLOOKUP(J3450,'TB mapping'!A:C,3,0),0)</f>
        <v>6.4</v>
      </c>
      <c r="C3450" s="60" t="str">
        <f t="shared" si="182"/>
        <v>HOMSMS0</v>
      </c>
      <c r="D3450" s="60" t="str">
        <f t="shared" si="183"/>
        <v>HOMSMS6.4</v>
      </c>
      <c r="E3450" s="54" t="s">
        <v>790</v>
      </c>
      <c r="F3450" s="54" t="s">
        <v>25</v>
      </c>
      <c r="G3450" s="54" t="s">
        <v>749</v>
      </c>
      <c r="H3450" s="55">
        <v>550000</v>
      </c>
      <c r="I3450" s="54" t="s">
        <v>846</v>
      </c>
      <c r="J3450" s="392">
        <v>553129</v>
      </c>
      <c r="K3450" s="55">
        <v>0</v>
      </c>
      <c r="L3450" s="54" t="s">
        <v>849</v>
      </c>
      <c r="M3450" s="54" t="s">
        <v>793</v>
      </c>
      <c r="N3450" s="55">
        <v>-100704.98</v>
      </c>
      <c r="O3450" s="55">
        <v>0</v>
      </c>
      <c r="P3450" s="55">
        <v>-181942.29</v>
      </c>
      <c r="Q3450" s="55">
        <v>0</v>
      </c>
      <c r="R3450" s="55">
        <v>-282647.27</v>
      </c>
      <c r="S3450" s="55">
        <v>0</v>
      </c>
      <c r="T3450" s="55">
        <v>-100704.98</v>
      </c>
      <c r="U3450" s="55">
        <v>0</v>
      </c>
      <c r="V3450" s="55">
        <v>-181942.29</v>
      </c>
      <c r="W3450" s="55">
        <v>0</v>
      </c>
      <c r="X3450" s="55">
        <v>-282647.27</v>
      </c>
      <c r="Y3450" s="55">
        <v>0</v>
      </c>
      <c r="Z3450" s="61">
        <f t="shared" si="184"/>
        <v>-1.8194228999999999E-2</v>
      </c>
      <c r="AA3450" s="59" t="str">
        <f>HLOOKUP(F3450,'HY Financials'!$4:$4,1,0)</f>
        <v>HOMSMS</v>
      </c>
    </row>
    <row r="3451" spans="1:30" ht="12.75" customHeight="1">
      <c r="A3451" s="60">
        <f>IFERROR(VLOOKUP(J3451,'TB mapping'!A:D,4,0),0)</f>
        <v>6.3</v>
      </c>
      <c r="B3451" s="60">
        <f>IFERROR(VLOOKUP(J3451,'TB mapping'!A:C,3,0),0)</f>
        <v>6.4</v>
      </c>
      <c r="C3451" s="60" t="str">
        <f t="shared" si="182"/>
        <v>HOMSMS6.3</v>
      </c>
      <c r="D3451" s="60" t="str">
        <f t="shared" si="183"/>
        <v>HOMSMS6.4</v>
      </c>
      <c r="E3451" s="54" t="s">
        <v>790</v>
      </c>
      <c r="F3451" s="54" t="s">
        <v>25</v>
      </c>
      <c r="G3451" s="54" t="s">
        <v>749</v>
      </c>
      <c r="H3451" s="55">
        <v>550000</v>
      </c>
      <c r="I3451" s="54" t="s">
        <v>846</v>
      </c>
      <c r="J3451" s="392">
        <v>553131</v>
      </c>
      <c r="K3451" s="55">
        <v>0</v>
      </c>
      <c r="L3451" s="54" t="s">
        <v>132</v>
      </c>
      <c r="M3451" s="54" t="s">
        <v>793</v>
      </c>
      <c r="N3451" s="55">
        <v>-8568</v>
      </c>
      <c r="O3451" s="55">
        <v>0</v>
      </c>
      <c r="P3451" s="55">
        <v>-11556</v>
      </c>
      <c r="Q3451" s="55">
        <v>0</v>
      </c>
      <c r="R3451" s="55">
        <v>-20124</v>
      </c>
      <c r="S3451" s="55">
        <v>0</v>
      </c>
      <c r="T3451" s="55">
        <v>-8568</v>
      </c>
      <c r="U3451" s="55">
        <v>0</v>
      </c>
      <c r="V3451" s="55">
        <v>-11556</v>
      </c>
      <c r="W3451" s="55">
        <v>0</v>
      </c>
      <c r="X3451" s="55">
        <v>-20124</v>
      </c>
      <c r="Y3451" s="55">
        <v>0</v>
      </c>
      <c r="Z3451" s="61">
        <f t="shared" si="184"/>
        <v>-1.1555999999999999E-3</v>
      </c>
      <c r="AA3451" s="59" t="str">
        <f>HLOOKUP(F3451,'HY Financials'!$4:$4,1,0)</f>
        <v>HOMSMS</v>
      </c>
    </row>
    <row r="3452" spans="1:30" ht="12.75" customHeight="1">
      <c r="A3452" s="60">
        <f>IFERROR(VLOOKUP(J3452,'TB mapping'!A:D,4,0),0)</f>
        <v>0</v>
      </c>
      <c r="B3452" s="60">
        <f>IFERROR(VLOOKUP(J3452,'TB mapping'!A:C,3,0),0)</f>
        <v>6.4</v>
      </c>
      <c r="C3452" s="60" t="str">
        <f t="shared" si="182"/>
        <v>HOMSMS0</v>
      </c>
      <c r="D3452" s="60" t="str">
        <f t="shared" si="183"/>
        <v>HOMSMS6.4</v>
      </c>
      <c r="E3452" s="54" t="s">
        <v>790</v>
      </c>
      <c r="F3452" s="54" t="s">
        <v>25</v>
      </c>
      <c r="G3452" s="54" t="s">
        <v>749</v>
      </c>
      <c r="H3452" s="55">
        <v>550000</v>
      </c>
      <c r="I3452" s="54" t="s">
        <v>846</v>
      </c>
      <c r="J3452" s="392">
        <v>553141</v>
      </c>
      <c r="K3452" s="55">
        <v>0</v>
      </c>
      <c r="L3452" s="54" t="s">
        <v>946</v>
      </c>
      <c r="M3452" s="54" t="s">
        <v>793</v>
      </c>
      <c r="N3452" s="55">
        <v>-7145.03</v>
      </c>
      <c r="O3452" s="55">
        <v>0</v>
      </c>
      <c r="P3452" s="55">
        <v>-16683.29</v>
      </c>
      <c r="Q3452" s="55">
        <v>0</v>
      </c>
      <c r="R3452" s="55">
        <v>-23828.32</v>
      </c>
      <c r="S3452" s="55">
        <v>0</v>
      </c>
      <c r="T3452" s="55">
        <v>-7145.03</v>
      </c>
      <c r="U3452" s="55">
        <v>0</v>
      </c>
      <c r="V3452" s="55">
        <v>-16683.29</v>
      </c>
      <c r="W3452" s="55">
        <v>0</v>
      </c>
      <c r="X3452" s="55">
        <v>-23828.32</v>
      </c>
      <c r="Y3452" s="55">
        <v>0</v>
      </c>
      <c r="Z3452" s="61">
        <f t="shared" si="184"/>
        <v>-1.6683290000000001E-3</v>
      </c>
      <c r="AA3452" s="59" t="str">
        <f>HLOOKUP(F3452,'HY Financials'!$4:$4,1,0)</f>
        <v>HOMSMS</v>
      </c>
    </row>
    <row r="3453" spans="1:30" ht="12.75" customHeight="1">
      <c r="A3453" s="60">
        <f>IFERROR(VLOOKUP(J3453,'TB mapping'!A:D,4,0),0)</f>
        <v>0</v>
      </c>
      <c r="B3453" s="60">
        <f>IFERROR(VLOOKUP(J3453,'TB mapping'!A:C,3,0),0)</f>
        <v>6.4</v>
      </c>
      <c r="C3453" s="60" t="str">
        <f t="shared" si="182"/>
        <v>HOMSMS0</v>
      </c>
      <c r="D3453" s="60" t="str">
        <f t="shared" si="183"/>
        <v>HOMSMS6.4</v>
      </c>
      <c r="E3453" s="54" t="s">
        <v>790</v>
      </c>
      <c r="F3453" s="54" t="s">
        <v>25</v>
      </c>
      <c r="G3453" s="54" t="s">
        <v>749</v>
      </c>
      <c r="H3453" s="55">
        <v>550000</v>
      </c>
      <c r="I3453" s="54" t="s">
        <v>846</v>
      </c>
      <c r="J3453" s="392">
        <v>553171</v>
      </c>
      <c r="K3453" s="55">
        <v>0</v>
      </c>
      <c r="L3453" s="54" t="s">
        <v>850</v>
      </c>
      <c r="M3453" s="54" t="s">
        <v>793</v>
      </c>
      <c r="N3453" s="55">
        <v>-71448.95</v>
      </c>
      <c r="O3453" s="55">
        <v>0</v>
      </c>
      <c r="P3453" s="55">
        <v>-71117.460000000006</v>
      </c>
      <c r="Q3453" s="55">
        <v>0</v>
      </c>
      <c r="R3453" s="55">
        <v>-142566.41</v>
      </c>
      <c r="S3453" s="55">
        <v>0</v>
      </c>
      <c r="T3453" s="55">
        <v>-71448.95</v>
      </c>
      <c r="U3453" s="55">
        <v>0</v>
      </c>
      <c r="V3453" s="55">
        <v>-71117.460000000006</v>
      </c>
      <c r="W3453" s="55">
        <v>0</v>
      </c>
      <c r="X3453" s="55">
        <v>-142566.41</v>
      </c>
      <c r="Y3453" s="55">
        <v>0</v>
      </c>
      <c r="Z3453" s="61">
        <f t="shared" si="184"/>
        <v>-7.1117460000000004E-3</v>
      </c>
      <c r="AA3453" s="59" t="str">
        <f>HLOOKUP(F3453,'HY Financials'!$4:$4,1,0)</f>
        <v>HOMSMS</v>
      </c>
    </row>
    <row r="3454" spans="1:30" ht="12.75" customHeight="1">
      <c r="A3454" s="60">
        <f>IFERROR(VLOOKUP(J3454,'TB mapping'!A:D,4,0),0)</f>
        <v>0</v>
      </c>
      <c r="B3454" s="60">
        <f>IFERROR(VLOOKUP(J3454,'TB mapping'!A:C,3,0),0)</f>
        <v>6.4</v>
      </c>
      <c r="C3454" s="60" t="str">
        <f t="shared" si="182"/>
        <v>HOMSMS0</v>
      </c>
      <c r="D3454" s="60" t="str">
        <f t="shared" si="183"/>
        <v>HOMSMS6.4</v>
      </c>
      <c r="E3454" s="54" t="s">
        <v>790</v>
      </c>
      <c r="F3454" s="54" t="s">
        <v>25</v>
      </c>
      <c r="G3454" s="54" t="s">
        <v>749</v>
      </c>
      <c r="H3454" s="55">
        <v>550000</v>
      </c>
      <c r="I3454" s="54" t="s">
        <v>846</v>
      </c>
      <c r="J3454" s="392">
        <v>553176</v>
      </c>
      <c r="K3454" s="55">
        <v>0</v>
      </c>
      <c r="L3454" s="54" t="s">
        <v>1486</v>
      </c>
      <c r="M3454" s="54" t="s">
        <v>793</v>
      </c>
      <c r="N3454" s="55">
        <v>-1004.78</v>
      </c>
      <c r="O3454" s="55">
        <v>0</v>
      </c>
      <c r="P3454" s="55">
        <v>-635.89</v>
      </c>
      <c r="Q3454" s="55">
        <v>0</v>
      </c>
      <c r="R3454" s="55">
        <v>-1640.67</v>
      </c>
      <c r="S3454" s="55">
        <v>0</v>
      </c>
      <c r="T3454" s="55">
        <v>-1004.78</v>
      </c>
      <c r="U3454" s="55">
        <v>0</v>
      </c>
      <c r="V3454" s="55">
        <v>-635.89</v>
      </c>
      <c r="W3454" s="55">
        <v>0</v>
      </c>
      <c r="X3454" s="55">
        <v>-1640.67</v>
      </c>
      <c r="Y3454" s="55">
        <v>0</v>
      </c>
      <c r="Z3454" s="61">
        <f t="shared" si="184"/>
        <v>-6.3589000000000004E-5</v>
      </c>
      <c r="AA3454" s="59" t="str">
        <f>HLOOKUP(F3454,'HY Financials'!$4:$4,1,0)</f>
        <v>HOMSMS</v>
      </c>
    </row>
    <row r="3455" spans="1:30" ht="12.75" customHeight="1">
      <c r="A3455" s="60">
        <f>IFERROR(VLOOKUP(J3455,'TB mapping'!A:D,4,0),0)</f>
        <v>0</v>
      </c>
      <c r="B3455" s="60">
        <f>IFERROR(VLOOKUP(J3455,'TB mapping'!A:C,3,0),0)</f>
        <v>6.4</v>
      </c>
      <c r="C3455" s="60" t="str">
        <f t="shared" si="182"/>
        <v>HOMSMS0</v>
      </c>
      <c r="D3455" s="60" t="str">
        <f t="shared" si="183"/>
        <v>HOMSMS6.4</v>
      </c>
      <c r="E3455" s="54" t="s">
        <v>790</v>
      </c>
      <c r="F3455" s="54" t="s">
        <v>25</v>
      </c>
      <c r="G3455" s="54" t="s">
        <v>749</v>
      </c>
      <c r="H3455" s="55">
        <v>550000</v>
      </c>
      <c r="I3455" s="54" t="s">
        <v>846</v>
      </c>
      <c r="J3455" s="392">
        <v>553190</v>
      </c>
      <c r="K3455" s="55">
        <v>0</v>
      </c>
      <c r="L3455" s="54" t="s">
        <v>852</v>
      </c>
      <c r="M3455" s="54" t="s">
        <v>793</v>
      </c>
      <c r="N3455" s="55">
        <v>-271205.8</v>
      </c>
      <c r="O3455" s="55">
        <v>0</v>
      </c>
      <c r="P3455" s="55">
        <v>0</v>
      </c>
      <c r="Q3455" s="55">
        <v>86892.67</v>
      </c>
      <c r="R3455" s="55">
        <v>-184313.13</v>
      </c>
      <c r="S3455" s="55">
        <v>0</v>
      </c>
      <c r="T3455" s="55">
        <v>-271205.8</v>
      </c>
      <c r="U3455" s="55">
        <v>0</v>
      </c>
      <c r="V3455" s="55">
        <v>0</v>
      </c>
      <c r="W3455" s="55">
        <v>86892.67</v>
      </c>
      <c r="X3455" s="55">
        <v>-184313.13</v>
      </c>
      <c r="Y3455" s="55">
        <v>0</v>
      </c>
      <c r="Z3455" s="61">
        <f t="shared" si="184"/>
        <v>8.6892670000000005E-3</v>
      </c>
      <c r="AA3455" s="59" t="str">
        <f>HLOOKUP(F3455,'HY Financials'!$4:$4,1,0)</f>
        <v>HOMSMS</v>
      </c>
    </row>
    <row r="3456" spans="1:30" ht="12.75" customHeight="1">
      <c r="A3456" s="60">
        <f>IFERROR(VLOOKUP(J3456,'TB mapping'!A:D,4,0),0)</f>
        <v>6.1</v>
      </c>
      <c r="B3456" s="60">
        <f>IFERROR(VLOOKUP(J3456,'TB mapping'!A:C,3,0),0)</f>
        <v>6.4</v>
      </c>
      <c r="C3456" s="60" t="str">
        <f t="shared" si="182"/>
        <v>HOMSMS6.1</v>
      </c>
      <c r="D3456" s="60" t="str">
        <f t="shared" si="183"/>
        <v>HOMSMS6.4</v>
      </c>
      <c r="E3456" s="54" t="s">
        <v>790</v>
      </c>
      <c r="F3456" s="54" t="s">
        <v>25</v>
      </c>
      <c r="G3456" s="54" t="s">
        <v>749</v>
      </c>
      <c r="H3456" s="55">
        <v>550000</v>
      </c>
      <c r="I3456" s="54" t="s">
        <v>846</v>
      </c>
      <c r="J3456" s="392">
        <v>553202</v>
      </c>
      <c r="K3456" s="55">
        <v>0</v>
      </c>
      <c r="L3456" s="54" t="s">
        <v>853</v>
      </c>
      <c r="M3456" s="54" t="s">
        <v>793</v>
      </c>
      <c r="N3456" s="55">
        <v>-1784443.4500000002</v>
      </c>
      <c r="O3456" s="55">
        <v>0</v>
      </c>
      <c r="P3456" s="55">
        <v>-1627428.35</v>
      </c>
      <c r="Q3456" s="55">
        <v>0</v>
      </c>
      <c r="R3456" s="55">
        <v>-3411871.8</v>
      </c>
      <c r="S3456" s="55">
        <v>0</v>
      </c>
      <c r="T3456" s="55">
        <v>-1784443.4500000002</v>
      </c>
      <c r="U3456" s="55">
        <v>0</v>
      </c>
      <c r="V3456" s="55">
        <v>-1627428.35</v>
      </c>
      <c r="W3456" s="55">
        <v>0</v>
      </c>
      <c r="X3456" s="55">
        <v>-3411871.8</v>
      </c>
      <c r="Y3456" s="55">
        <v>0</v>
      </c>
      <c r="Z3456" s="61">
        <f t="shared" si="184"/>
        <v>-0.162742835</v>
      </c>
      <c r="AA3456" s="59" t="str">
        <f>HLOOKUP(F3456,'HY Financials'!$4:$4,1,0)</f>
        <v>HOMSMS</v>
      </c>
    </row>
    <row r="3457" spans="1:27" ht="12.75" customHeight="1">
      <c r="A3457" s="60">
        <f>IFERROR(VLOOKUP(J3457,'TB mapping'!A:D,4,0),0)</f>
        <v>0</v>
      </c>
      <c r="B3457" s="60">
        <f>IFERROR(VLOOKUP(J3457,'TB mapping'!A:C,3,0),0)</f>
        <v>6.4</v>
      </c>
      <c r="C3457" s="60" t="str">
        <f t="shared" si="182"/>
        <v>HOMSMS0</v>
      </c>
      <c r="D3457" s="60" t="str">
        <f t="shared" si="183"/>
        <v>HOMSMS6.4</v>
      </c>
      <c r="E3457" s="54" t="s">
        <v>790</v>
      </c>
      <c r="F3457" s="54" t="s">
        <v>25</v>
      </c>
      <c r="G3457" s="54" t="s">
        <v>749</v>
      </c>
      <c r="H3457" s="55">
        <v>550000</v>
      </c>
      <c r="I3457" s="54" t="s">
        <v>846</v>
      </c>
      <c r="J3457" s="392">
        <v>555163</v>
      </c>
      <c r="K3457" s="55">
        <v>0</v>
      </c>
      <c r="L3457" s="54" t="s">
        <v>860</v>
      </c>
      <c r="M3457" s="54" t="s">
        <v>793</v>
      </c>
      <c r="N3457" s="55">
        <v>-8865.14</v>
      </c>
      <c r="O3457" s="55">
        <v>0</v>
      </c>
      <c r="P3457" s="55">
        <v>-1264.6400000000001</v>
      </c>
      <c r="Q3457" s="55">
        <v>0</v>
      </c>
      <c r="R3457" s="55">
        <v>-10129.780000000001</v>
      </c>
      <c r="S3457" s="55">
        <v>0</v>
      </c>
      <c r="T3457" s="55">
        <v>-8865.14</v>
      </c>
      <c r="U3457" s="55">
        <v>0</v>
      </c>
      <c r="V3457" s="55">
        <v>-1264.6400000000001</v>
      </c>
      <c r="W3457" s="55">
        <v>0</v>
      </c>
      <c r="X3457" s="55">
        <v>-10129.780000000001</v>
      </c>
      <c r="Y3457" s="55">
        <v>0</v>
      </c>
      <c r="Z3457" s="61">
        <f t="shared" si="184"/>
        <v>-1.2646400000000001E-4</v>
      </c>
      <c r="AA3457" s="59" t="str">
        <f>HLOOKUP(F3457,'HY Financials'!$4:$4,1,0)</f>
        <v>HOMSMS</v>
      </c>
    </row>
    <row r="3458" spans="1:27" ht="12.75" customHeight="1">
      <c r="A3458" s="60">
        <f>IFERROR(VLOOKUP(J3458,'TB mapping'!A:D,4,0),0)</f>
        <v>0</v>
      </c>
      <c r="B3458" s="60">
        <f>IFERROR(VLOOKUP(J3458,'TB mapping'!A:C,3,0),0)</f>
        <v>6.4</v>
      </c>
      <c r="C3458" s="60" t="str">
        <f t="shared" si="182"/>
        <v>HOMSMS0</v>
      </c>
      <c r="D3458" s="60" t="str">
        <f t="shared" si="183"/>
        <v>HOMSMS6.4</v>
      </c>
      <c r="E3458" s="54" t="s">
        <v>790</v>
      </c>
      <c r="F3458" s="54" t="s">
        <v>25</v>
      </c>
      <c r="G3458" s="54" t="s">
        <v>749</v>
      </c>
      <c r="H3458" s="55">
        <v>550000</v>
      </c>
      <c r="I3458" s="54" t="s">
        <v>846</v>
      </c>
      <c r="J3458" s="392">
        <v>555204</v>
      </c>
      <c r="K3458" s="55">
        <v>0</v>
      </c>
      <c r="L3458" s="54" t="s">
        <v>950</v>
      </c>
      <c r="M3458" s="54" t="s">
        <v>793</v>
      </c>
      <c r="N3458" s="55">
        <v>-11189.75</v>
      </c>
      <c r="O3458" s="55">
        <v>0</v>
      </c>
      <c r="P3458" s="55">
        <v>-33583.370000000003</v>
      </c>
      <c r="Q3458" s="55">
        <v>0</v>
      </c>
      <c r="R3458" s="55">
        <v>-44773.120000000003</v>
      </c>
      <c r="S3458" s="55">
        <v>0</v>
      </c>
      <c r="T3458" s="55">
        <v>-11189.75</v>
      </c>
      <c r="U3458" s="55">
        <v>0</v>
      </c>
      <c r="V3458" s="55">
        <v>-33583.370000000003</v>
      </c>
      <c r="W3458" s="55">
        <v>0</v>
      </c>
      <c r="X3458" s="55">
        <v>-44773.120000000003</v>
      </c>
      <c r="Y3458" s="55">
        <v>0</v>
      </c>
      <c r="Z3458" s="61">
        <f t="shared" si="184"/>
        <v>-3.3583370000000003E-3</v>
      </c>
      <c r="AA3458" s="59" t="str">
        <f>HLOOKUP(F3458,'HY Financials'!$4:$4,1,0)</f>
        <v>HOMSMS</v>
      </c>
    </row>
    <row r="3459" spans="1:27" ht="12.75" customHeight="1">
      <c r="A3459" s="60">
        <f>IFERROR(VLOOKUP(J3459,'TB mapping'!A:D,4,0),0)</f>
        <v>0</v>
      </c>
      <c r="B3459" s="60">
        <f>IFERROR(VLOOKUP(J3459,'TB mapping'!A:C,3,0),0)</f>
        <v>6.4</v>
      </c>
      <c r="C3459" s="60" t="str">
        <f t="shared" si="182"/>
        <v>HOMSMS0</v>
      </c>
      <c r="D3459" s="60" t="str">
        <f t="shared" si="183"/>
        <v>HOMSMS6.4</v>
      </c>
      <c r="E3459" s="54" t="s">
        <v>790</v>
      </c>
      <c r="F3459" s="54" t="s">
        <v>25</v>
      </c>
      <c r="G3459" s="54" t="s">
        <v>749</v>
      </c>
      <c r="H3459" s="55">
        <v>550000</v>
      </c>
      <c r="I3459" s="54" t="s">
        <v>846</v>
      </c>
      <c r="J3459" s="392">
        <v>555597</v>
      </c>
      <c r="K3459" s="55">
        <v>0</v>
      </c>
      <c r="L3459" s="54" t="s">
        <v>861</v>
      </c>
      <c r="M3459" s="54" t="s">
        <v>793</v>
      </c>
      <c r="N3459" s="55">
        <v>-9764.51</v>
      </c>
      <c r="O3459" s="55">
        <v>0</v>
      </c>
      <c r="P3459" s="55">
        <v>-22954.03</v>
      </c>
      <c r="Q3459" s="55">
        <v>0</v>
      </c>
      <c r="R3459" s="55">
        <v>-32718.54</v>
      </c>
      <c r="S3459" s="55">
        <v>0</v>
      </c>
      <c r="T3459" s="55">
        <v>-9764.51</v>
      </c>
      <c r="U3459" s="55">
        <v>0</v>
      </c>
      <c r="V3459" s="55">
        <v>-22954.03</v>
      </c>
      <c r="W3459" s="55">
        <v>0</v>
      </c>
      <c r="X3459" s="55">
        <v>-32718.54</v>
      </c>
      <c r="Y3459" s="55">
        <v>0</v>
      </c>
      <c r="Z3459" s="61">
        <f t="shared" si="184"/>
        <v>-2.2954029999999997E-3</v>
      </c>
      <c r="AA3459" s="59" t="str">
        <f>HLOOKUP(F3459,'HY Financials'!$4:$4,1,0)</f>
        <v>HOMSMS</v>
      </c>
    </row>
    <row r="3460" spans="1:27" ht="12.75" customHeight="1">
      <c r="A3460" s="60">
        <f>IFERROR(VLOOKUP(J3460,'TB mapping'!A:D,4,0),0)</f>
        <v>0</v>
      </c>
      <c r="B3460" s="60">
        <f>IFERROR(VLOOKUP(J3460,'TB mapping'!A:C,3,0),0)</f>
        <v>6.4</v>
      </c>
      <c r="C3460" s="60" t="str">
        <f t="shared" ref="C3460:C3471" si="185">F3460&amp;A3460</f>
        <v>HOMSMS0</v>
      </c>
      <c r="D3460" s="60" t="str">
        <f t="shared" ref="D3460:D3471" si="186">F3460&amp;B3460</f>
        <v>HOMSMS6.4</v>
      </c>
      <c r="E3460" s="54" t="s">
        <v>790</v>
      </c>
      <c r="F3460" s="54" t="s">
        <v>25</v>
      </c>
      <c r="G3460" s="54" t="s">
        <v>749</v>
      </c>
      <c r="H3460" s="55">
        <v>550000</v>
      </c>
      <c r="I3460" s="54" t="s">
        <v>846</v>
      </c>
      <c r="J3460" s="392">
        <v>555598</v>
      </c>
      <c r="K3460" s="55">
        <v>0</v>
      </c>
      <c r="L3460" s="54" t="s">
        <v>862</v>
      </c>
      <c r="M3460" s="54" t="s">
        <v>793</v>
      </c>
      <c r="N3460" s="55">
        <v>-9764.51</v>
      </c>
      <c r="O3460" s="55">
        <v>0</v>
      </c>
      <c r="P3460" s="55">
        <v>-22954.03</v>
      </c>
      <c r="Q3460" s="55">
        <v>0</v>
      </c>
      <c r="R3460" s="55">
        <v>-32718.54</v>
      </c>
      <c r="S3460" s="55">
        <v>0</v>
      </c>
      <c r="T3460" s="55">
        <v>-9764.51</v>
      </c>
      <c r="U3460" s="55">
        <v>0</v>
      </c>
      <c r="V3460" s="55">
        <v>-22954.03</v>
      </c>
      <c r="W3460" s="55">
        <v>0</v>
      </c>
      <c r="X3460" s="55">
        <v>-32718.54</v>
      </c>
      <c r="Y3460" s="55">
        <v>0</v>
      </c>
      <c r="Z3460" s="61">
        <f t="shared" ref="Z3460:Z3470" si="187">IF(I3460="Issue Capital",(X3460+Y3460)/10000000,(V3460+W3460)/10000000)</f>
        <v>-2.2954029999999997E-3</v>
      </c>
      <c r="AA3460" s="59" t="str">
        <f>HLOOKUP(F3460,'HY Financials'!$4:$4,1,0)</f>
        <v>HOMSMS</v>
      </c>
    </row>
    <row r="3461" spans="1:27" ht="12.75" customHeight="1">
      <c r="A3461" s="60">
        <f>IFERROR(VLOOKUP(J3461,'TB mapping'!A:D,4,0),0)</f>
        <v>0</v>
      </c>
      <c r="B3461" s="60">
        <f>IFERROR(VLOOKUP(J3461,'TB mapping'!A:C,3,0),0)</f>
        <v>6.4</v>
      </c>
      <c r="C3461" s="60" t="str">
        <f t="shared" si="185"/>
        <v>HOMSMS0</v>
      </c>
      <c r="D3461" s="60" t="str">
        <f t="shared" si="186"/>
        <v>HOMSMS6.4</v>
      </c>
      <c r="E3461" s="54" t="s">
        <v>790</v>
      </c>
      <c r="F3461" s="54" t="s">
        <v>25</v>
      </c>
      <c r="G3461" s="54" t="s">
        <v>749</v>
      </c>
      <c r="H3461" s="55">
        <v>550000</v>
      </c>
      <c r="I3461" s="54" t="s">
        <v>846</v>
      </c>
      <c r="J3461" s="392">
        <v>555599</v>
      </c>
      <c r="K3461" s="55">
        <v>0</v>
      </c>
      <c r="L3461" s="54" t="s">
        <v>1487</v>
      </c>
      <c r="M3461" s="54" t="s">
        <v>793</v>
      </c>
      <c r="N3461" s="55">
        <v>0</v>
      </c>
      <c r="O3461" s="55">
        <v>129.79</v>
      </c>
      <c r="P3461" s="55">
        <v>0</v>
      </c>
      <c r="Q3461" s="55">
        <v>333.31</v>
      </c>
      <c r="R3461" s="55">
        <v>0</v>
      </c>
      <c r="S3461" s="55">
        <v>463.1</v>
      </c>
      <c r="T3461" s="55">
        <v>0</v>
      </c>
      <c r="U3461" s="55">
        <v>129.79</v>
      </c>
      <c r="V3461" s="55">
        <v>0</v>
      </c>
      <c r="W3461" s="55">
        <v>333.31</v>
      </c>
      <c r="X3461" s="55">
        <v>0</v>
      </c>
      <c r="Y3461" s="55">
        <v>463.1</v>
      </c>
      <c r="Z3461" s="61">
        <f t="shared" si="187"/>
        <v>3.3331000000000003E-5</v>
      </c>
      <c r="AA3461" s="59" t="str">
        <f>HLOOKUP(F3461,'HY Financials'!$4:$4,1,0)</f>
        <v>HOMSMS</v>
      </c>
    </row>
    <row r="3462" spans="1:27" ht="12.75" customHeight="1">
      <c r="A3462" s="60">
        <f>IFERROR(VLOOKUP(J3462,'TB mapping'!A:D,4,0),0)</f>
        <v>0</v>
      </c>
      <c r="B3462" s="60">
        <f>IFERROR(VLOOKUP(J3462,'TB mapping'!A:C,3,0),0)</f>
        <v>6.4</v>
      </c>
      <c r="C3462" s="60" t="str">
        <f t="shared" si="185"/>
        <v>HOMSMS0</v>
      </c>
      <c r="D3462" s="60" t="str">
        <f t="shared" si="186"/>
        <v>HOMSMS6.4</v>
      </c>
      <c r="E3462" s="54" t="s">
        <v>790</v>
      </c>
      <c r="F3462" s="54" t="s">
        <v>25</v>
      </c>
      <c r="G3462" s="54" t="s">
        <v>749</v>
      </c>
      <c r="H3462" s="55">
        <v>550000</v>
      </c>
      <c r="I3462" s="54" t="s">
        <v>846</v>
      </c>
      <c r="J3462" s="392">
        <v>555600</v>
      </c>
      <c r="K3462" s="55">
        <v>0</v>
      </c>
      <c r="L3462" s="54" t="s">
        <v>1488</v>
      </c>
      <c r="M3462" s="54" t="s">
        <v>793</v>
      </c>
      <c r="N3462" s="55">
        <v>0</v>
      </c>
      <c r="O3462" s="55">
        <v>129.79</v>
      </c>
      <c r="P3462" s="55">
        <v>0</v>
      </c>
      <c r="Q3462" s="55">
        <v>333.31</v>
      </c>
      <c r="R3462" s="55">
        <v>0</v>
      </c>
      <c r="S3462" s="55">
        <v>463.1</v>
      </c>
      <c r="T3462" s="55">
        <v>0</v>
      </c>
      <c r="U3462" s="55">
        <v>129.79</v>
      </c>
      <c r="V3462" s="55">
        <v>0</v>
      </c>
      <c r="W3462" s="55">
        <v>333.31</v>
      </c>
      <c r="X3462" s="55">
        <v>0</v>
      </c>
      <c r="Y3462" s="55">
        <v>463.1</v>
      </c>
      <c r="Z3462" s="61">
        <f t="shared" si="187"/>
        <v>3.3331000000000003E-5</v>
      </c>
      <c r="AA3462" s="59" t="str">
        <f>HLOOKUP(F3462,'HY Financials'!$4:$4,1,0)</f>
        <v>HOMSMS</v>
      </c>
    </row>
    <row r="3463" spans="1:27" ht="12.75" customHeight="1">
      <c r="A3463" s="60">
        <f>IFERROR(VLOOKUP(J3463,'TB mapping'!A:D,4,0),0)</f>
        <v>0</v>
      </c>
      <c r="B3463" s="60">
        <f>IFERROR(VLOOKUP(J3463,'TB mapping'!A:C,3,0),0)</f>
        <v>6.4</v>
      </c>
      <c r="C3463" s="60" t="str">
        <f t="shared" si="185"/>
        <v>HOMSMS0</v>
      </c>
      <c r="D3463" s="60" t="str">
        <f t="shared" si="186"/>
        <v>HOMSMS6.4</v>
      </c>
      <c r="E3463" s="54" t="s">
        <v>790</v>
      </c>
      <c r="F3463" s="54" t="s">
        <v>25</v>
      </c>
      <c r="G3463" s="54" t="s">
        <v>749</v>
      </c>
      <c r="H3463" s="55">
        <v>550000</v>
      </c>
      <c r="I3463" s="54" t="s">
        <v>846</v>
      </c>
      <c r="J3463" s="392">
        <v>555603</v>
      </c>
      <c r="K3463" s="55">
        <v>0</v>
      </c>
      <c r="L3463" s="54" t="s">
        <v>1489</v>
      </c>
      <c r="M3463" s="54" t="s">
        <v>793</v>
      </c>
      <c r="N3463" s="55">
        <v>-12596.32</v>
      </c>
      <c r="O3463" s="55">
        <v>0</v>
      </c>
      <c r="P3463" s="55">
        <v>-25560.26</v>
      </c>
      <c r="Q3463" s="55">
        <v>0</v>
      </c>
      <c r="R3463" s="55">
        <v>-38156.58</v>
      </c>
      <c r="S3463" s="55">
        <v>0</v>
      </c>
      <c r="T3463" s="55">
        <v>-12596.32</v>
      </c>
      <c r="U3463" s="55">
        <v>0</v>
      </c>
      <c r="V3463" s="55">
        <v>-25560.26</v>
      </c>
      <c r="W3463" s="55">
        <v>0</v>
      </c>
      <c r="X3463" s="55">
        <v>-38156.58</v>
      </c>
      <c r="Y3463" s="55">
        <v>0</v>
      </c>
      <c r="Z3463" s="61">
        <f t="shared" si="187"/>
        <v>-2.5560259999999999E-3</v>
      </c>
      <c r="AA3463" s="59" t="str">
        <f>HLOOKUP(F3463,'HY Financials'!$4:$4,1,0)</f>
        <v>HOMSMS</v>
      </c>
    </row>
    <row r="3464" spans="1:27" ht="12.75" customHeight="1">
      <c r="A3464" s="60">
        <f>IFERROR(VLOOKUP(J3464,'TB mapping'!A:D,4,0),0)</f>
        <v>0</v>
      </c>
      <c r="B3464" s="60">
        <f>IFERROR(VLOOKUP(J3464,'TB mapping'!A:C,3,0),0)</f>
        <v>6.4</v>
      </c>
      <c r="C3464" s="60" t="str">
        <f t="shared" si="185"/>
        <v>HOMSMS0</v>
      </c>
      <c r="D3464" s="60" t="str">
        <f t="shared" si="186"/>
        <v>HOMSMS6.4</v>
      </c>
      <c r="E3464" s="54" t="s">
        <v>790</v>
      </c>
      <c r="F3464" s="54" t="s">
        <v>25</v>
      </c>
      <c r="G3464" s="54" t="s">
        <v>749</v>
      </c>
      <c r="H3464" s="55">
        <v>550000</v>
      </c>
      <c r="I3464" s="54" t="s">
        <v>846</v>
      </c>
      <c r="J3464" s="392">
        <v>555604</v>
      </c>
      <c r="K3464" s="55">
        <v>0</v>
      </c>
      <c r="L3464" s="54" t="s">
        <v>1490</v>
      </c>
      <c r="M3464" s="54" t="s">
        <v>793</v>
      </c>
      <c r="N3464" s="55">
        <v>-12596.32</v>
      </c>
      <c r="O3464" s="55">
        <v>0</v>
      </c>
      <c r="P3464" s="55">
        <v>-25560.26</v>
      </c>
      <c r="Q3464" s="55">
        <v>0</v>
      </c>
      <c r="R3464" s="55">
        <v>-38156.58</v>
      </c>
      <c r="S3464" s="55">
        <v>0</v>
      </c>
      <c r="T3464" s="55">
        <v>-12596.32</v>
      </c>
      <c r="U3464" s="55">
        <v>0</v>
      </c>
      <c r="V3464" s="55">
        <v>-25560.26</v>
      </c>
      <c r="W3464" s="55">
        <v>0</v>
      </c>
      <c r="X3464" s="55">
        <v>-38156.58</v>
      </c>
      <c r="Y3464" s="55">
        <v>0</v>
      </c>
      <c r="Z3464" s="61">
        <f t="shared" si="187"/>
        <v>-2.5560259999999999E-3</v>
      </c>
      <c r="AA3464" s="59" t="str">
        <f>HLOOKUP(F3464,'HY Financials'!$4:$4,1,0)</f>
        <v>HOMSMS</v>
      </c>
    </row>
    <row r="3465" spans="1:27" ht="12.75" customHeight="1">
      <c r="A3465" s="60">
        <f>IFERROR(VLOOKUP(J3465,'TB mapping'!A:D,4,0),0)</f>
        <v>0</v>
      </c>
      <c r="B3465" s="60">
        <f>IFERROR(VLOOKUP(J3465,'TB mapping'!A:C,3,0),0)</f>
        <v>6.4</v>
      </c>
      <c r="C3465" s="60" t="str">
        <f t="shared" si="185"/>
        <v>HOMSMS0</v>
      </c>
      <c r="D3465" s="60" t="str">
        <f t="shared" si="186"/>
        <v>HOMSMS6.4</v>
      </c>
      <c r="E3465" s="54" t="s">
        <v>790</v>
      </c>
      <c r="F3465" s="54" t="s">
        <v>25</v>
      </c>
      <c r="G3465" s="54" t="s">
        <v>749</v>
      </c>
      <c r="H3465" s="55">
        <v>550000</v>
      </c>
      <c r="I3465" s="54" t="s">
        <v>846</v>
      </c>
      <c r="J3465" s="392">
        <v>556653</v>
      </c>
      <c r="K3465" s="55">
        <v>0</v>
      </c>
      <c r="L3465" s="54" t="s">
        <v>2073</v>
      </c>
      <c r="M3465" s="54" t="s">
        <v>793</v>
      </c>
      <c r="N3465" s="55">
        <v>-6134.76</v>
      </c>
      <c r="O3465" s="55">
        <v>0</v>
      </c>
      <c r="P3465" s="55">
        <v>-6941.96</v>
      </c>
      <c r="Q3465" s="55">
        <v>0</v>
      </c>
      <c r="R3465" s="55">
        <v>-13076.72</v>
      </c>
      <c r="S3465" s="55">
        <v>0</v>
      </c>
      <c r="T3465" s="55">
        <v>-6134.76</v>
      </c>
      <c r="U3465" s="55">
        <v>0</v>
      </c>
      <c r="V3465" s="55">
        <v>-6941.96</v>
      </c>
      <c r="W3465" s="55">
        <v>0</v>
      </c>
      <c r="X3465" s="55">
        <v>-13076.72</v>
      </c>
      <c r="Y3465" s="55">
        <v>0</v>
      </c>
      <c r="Z3465" s="61">
        <f t="shared" si="187"/>
        <v>-6.9419600000000001E-4</v>
      </c>
      <c r="AA3465" s="59" t="str">
        <f>HLOOKUP(F3465,'HY Financials'!$4:$4,1,0)</f>
        <v>HOMSMS</v>
      </c>
    </row>
    <row r="3466" spans="1:27" ht="12.75" customHeight="1">
      <c r="A3466" s="60">
        <f>IFERROR(VLOOKUP(J3466,'TB mapping'!A:D,4,0),0)</f>
        <v>6.2</v>
      </c>
      <c r="B3466" s="60">
        <f>IFERROR(VLOOKUP(J3466,'TB mapping'!A:C,3,0),0)</f>
        <v>6.4</v>
      </c>
      <c r="C3466" s="60" t="str">
        <f t="shared" si="185"/>
        <v>HOMSMS6.2</v>
      </c>
      <c r="D3466" s="60" t="str">
        <f t="shared" si="186"/>
        <v>HOMSMS6.4</v>
      </c>
      <c r="E3466" s="54" t="s">
        <v>790</v>
      </c>
      <c r="F3466" s="54" t="s">
        <v>25</v>
      </c>
      <c r="G3466" s="54" t="s">
        <v>749</v>
      </c>
      <c r="H3466" s="55">
        <v>555100</v>
      </c>
      <c r="I3466" s="54" t="s">
        <v>863</v>
      </c>
      <c r="J3466" s="392">
        <v>555100</v>
      </c>
      <c r="K3466" s="55">
        <v>0</v>
      </c>
      <c r="L3466" s="54" t="s">
        <v>864</v>
      </c>
      <c r="M3466" s="54" t="s">
        <v>793</v>
      </c>
      <c r="N3466" s="55">
        <v>-108491.05</v>
      </c>
      <c r="O3466" s="55">
        <v>0</v>
      </c>
      <c r="P3466" s="55">
        <v>-255039.15</v>
      </c>
      <c r="Q3466" s="55">
        <v>0</v>
      </c>
      <c r="R3466" s="55">
        <v>-363530.2</v>
      </c>
      <c r="S3466" s="55">
        <v>0</v>
      </c>
      <c r="T3466" s="55">
        <v>-108491.05</v>
      </c>
      <c r="U3466" s="55">
        <v>0</v>
      </c>
      <c r="V3466" s="55">
        <v>-255039.15</v>
      </c>
      <c r="W3466" s="55">
        <v>0</v>
      </c>
      <c r="X3466" s="55">
        <v>-363530.2</v>
      </c>
      <c r="Y3466" s="55">
        <v>0</v>
      </c>
      <c r="Z3466" s="61">
        <f t="shared" si="187"/>
        <v>-2.5503914999999999E-2</v>
      </c>
      <c r="AA3466" s="59" t="str">
        <f>HLOOKUP(F3466,'HY Financials'!$4:$4,1,0)</f>
        <v>HOMSMS</v>
      </c>
    </row>
    <row r="3467" spans="1:27" ht="12.75" customHeight="1">
      <c r="A3467" s="60">
        <f>IFERROR(VLOOKUP(J3467,'TB mapping'!A:D,4,0),0)</f>
        <v>6.2</v>
      </c>
      <c r="B3467" s="60">
        <f>IFERROR(VLOOKUP(J3467,'TB mapping'!A:C,3,0),0)</f>
        <v>6.4</v>
      </c>
      <c r="C3467" s="60" t="str">
        <f t="shared" si="185"/>
        <v>HOMSMS6.2</v>
      </c>
      <c r="D3467" s="60" t="str">
        <f t="shared" si="186"/>
        <v>HOMSMS6.4</v>
      </c>
      <c r="E3467" s="54" t="s">
        <v>790</v>
      </c>
      <c r="F3467" s="54" t="s">
        <v>25</v>
      </c>
      <c r="G3467" s="54" t="s">
        <v>749</v>
      </c>
      <c r="H3467" s="55">
        <v>555100</v>
      </c>
      <c r="I3467" s="54" t="s">
        <v>863</v>
      </c>
      <c r="J3467" s="392">
        <v>555329</v>
      </c>
      <c r="K3467" s="55">
        <v>0</v>
      </c>
      <c r="L3467" s="54" t="s">
        <v>1491</v>
      </c>
      <c r="M3467" s="54" t="s">
        <v>793</v>
      </c>
      <c r="N3467" s="55">
        <v>0</v>
      </c>
      <c r="O3467" s="55">
        <v>1442.71</v>
      </c>
      <c r="P3467" s="55">
        <v>0</v>
      </c>
      <c r="Q3467" s="55">
        <v>3703.39</v>
      </c>
      <c r="R3467" s="55">
        <v>0</v>
      </c>
      <c r="S3467" s="55">
        <v>5146.1000000000004</v>
      </c>
      <c r="T3467" s="55">
        <v>0</v>
      </c>
      <c r="U3467" s="55">
        <v>1442.71</v>
      </c>
      <c r="V3467" s="55">
        <v>0</v>
      </c>
      <c r="W3467" s="55">
        <v>3703.39</v>
      </c>
      <c r="X3467" s="55">
        <v>0</v>
      </c>
      <c r="Y3467" s="55">
        <v>5146.1000000000004</v>
      </c>
      <c r="Z3467" s="61">
        <f t="shared" si="187"/>
        <v>3.7033899999999997E-4</v>
      </c>
      <c r="AA3467" s="59" t="str">
        <f>HLOOKUP(F3467,'HY Financials'!$4:$4,1,0)</f>
        <v>HOMSMS</v>
      </c>
    </row>
    <row r="3468" spans="1:27" ht="12.75" customHeight="1">
      <c r="A3468" s="60">
        <f>IFERROR(VLOOKUP(J3468,'TB mapping'!A:D,4,0),0)</f>
        <v>6.2</v>
      </c>
      <c r="B3468" s="60">
        <f>IFERROR(VLOOKUP(J3468,'TB mapping'!A:C,3,0),0)</f>
        <v>6.4</v>
      </c>
      <c r="C3468" s="60" t="str">
        <f t="shared" si="185"/>
        <v>HOMSMS6.2</v>
      </c>
      <c r="D3468" s="60" t="str">
        <f t="shared" si="186"/>
        <v>HOMSMS6.4</v>
      </c>
      <c r="E3468" s="54" t="s">
        <v>790</v>
      </c>
      <c r="F3468" s="54" t="s">
        <v>25</v>
      </c>
      <c r="G3468" s="54" t="s">
        <v>749</v>
      </c>
      <c r="H3468" s="55">
        <v>555100</v>
      </c>
      <c r="I3468" s="54" t="s">
        <v>863</v>
      </c>
      <c r="J3468" s="392">
        <v>555526</v>
      </c>
      <c r="K3468" s="55">
        <v>0</v>
      </c>
      <c r="L3468" s="54" t="s">
        <v>1492</v>
      </c>
      <c r="M3468" s="54" t="s">
        <v>793</v>
      </c>
      <c r="N3468" s="55">
        <v>-139955.62</v>
      </c>
      <c r="O3468" s="55">
        <v>0</v>
      </c>
      <c r="P3468" s="55">
        <v>-283995.92</v>
      </c>
      <c r="Q3468" s="55">
        <v>0</v>
      </c>
      <c r="R3468" s="55">
        <v>-423951.54</v>
      </c>
      <c r="S3468" s="55">
        <v>0</v>
      </c>
      <c r="T3468" s="55">
        <v>-139955.62</v>
      </c>
      <c r="U3468" s="55">
        <v>0</v>
      </c>
      <c r="V3468" s="55">
        <v>-283995.92</v>
      </c>
      <c r="W3468" s="55">
        <v>0</v>
      </c>
      <c r="X3468" s="55">
        <v>-423951.54</v>
      </c>
      <c r="Y3468" s="55">
        <v>0</v>
      </c>
      <c r="Z3468" s="61">
        <f t="shared" si="187"/>
        <v>-2.8399591999999998E-2</v>
      </c>
      <c r="AA3468" s="59" t="str">
        <f>HLOOKUP(F3468,'HY Financials'!$4:$4,1,0)</f>
        <v>HOMSMS</v>
      </c>
    </row>
    <row r="3469" spans="1:27" ht="12.75" customHeight="1">
      <c r="A3469" s="60">
        <f>IFERROR(VLOOKUP(J3469,'TB mapping'!A:D,4,0),0)</f>
        <v>0</v>
      </c>
      <c r="B3469" s="60" t="str">
        <f>IFERROR(VLOOKUP(J3469,'TB mapping'!A:C,3,0),0)</f>
        <v>ignore</v>
      </c>
      <c r="C3469" s="60" t="str">
        <f t="shared" si="185"/>
        <v>HOMSMS0</v>
      </c>
      <c r="D3469" s="60" t="str">
        <f t="shared" si="186"/>
        <v>HOMSMSignore</v>
      </c>
      <c r="E3469" s="54" t="s">
        <v>790</v>
      </c>
      <c r="F3469" s="54" t="s">
        <v>25</v>
      </c>
      <c r="G3469" s="54" t="s">
        <v>749</v>
      </c>
      <c r="H3469" s="55">
        <v>999990</v>
      </c>
      <c r="I3469" s="54" t="s">
        <v>1178</v>
      </c>
      <c r="J3469" s="55">
        <v>999998</v>
      </c>
      <c r="K3469" s="55">
        <v>0</v>
      </c>
      <c r="L3469" s="54" t="s">
        <v>1179</v>
      </c>
      <c r="M3469" s="54" t="s">
        <v>793</v>
      </c>
      <c r="N3469" s="55">
        <v>0</v>
      </c>
      <c r="O3469" s="55">
        <v>0.62</v>
      </c>
      <c r="P3469" s="55">
        <v>0</v>
      </c>
      <c r="Q3469" s="55">
        <v>0</v>
      </c>
      <c r="R3469" s="55">
        <v>0</v>
      </c>
      <c r="S3469" s="55">
        <v>0.62</v>
      </c>
      <c r="T3469" s="55">
        <v>0</v>
      </c>
      <c r="U3469" s="55">
        <v>0.62</v>
      </c>
      <c r="V3469" s="55">
        <v>0</v>
      </c>
      <c r="W3469" s="55">
        <v>0</v>
      </c>
      <c r="X3469" s="55">
        <v>0</v>
      </c>
      <c r="Y3469" s="55">
        <v>0.62</v>
      </c>
      <c r="Z3469" s="61">
        <f t="shared" si="187"/>
        <v>0</v>
      </c>
      <c r="AA3469" s="59" t="str">
        <f>HLOOKUP(F3469,'HY Financials'!$4:$4,1,0)</f>
        <v>HOMSMS</v>
      </c>
    </row>
    <row r="3470" spans="1:27" ht="12.75" customHeight="1">
      <c r="A3470" s="60">
        <f>IFERROR(VLOOKUP(J3470,'TB mapping'!A:D,4,0),0)</f>
        <v>0</v>
      </c>
      <c r="B3470" s="60" t="str">
        <f>IFERROR(VLOOKUP(J3470,'TB mapping'!A:C,3,0),0)</f>
        <v>ignore</v>
      </c>
      <c r="C3470" s="60" t="str">
        <f t="shared" si="185"/>
        <v>HOMSMS0</v>
      </c>
      <c r="D3470" s="60" t="str">
        <f t="shared" si="186"/>
        <v>HOMSMSignore</v>
      </c>
      <c r="E3470" s="54" t="s">
        <v>790</v>
      </c>
      <c r="F3470" s="54" t="s">
        <v>25</v>
      </c>
      <c r="G3470" s="54" t="s">
        <v>749</v>
      </c>
      <c r="H3470" s="55">
        <v>999990</v>
      </c>
      <c r="I3470" s="54" t="s">
        <v>1178</v>
      </c>
      <c r="J3470" s="55">
        <v>999998</v>
      </c>
      <c r="K3470" s="55">
        <v>0</v>
      </c>
      <c r="L3470" s="54" t="s">
        <v>1179</v>
      </c>
      <c r="M3470" s="54" t="s">
        <v>1167</v>
      </c>
      <c r="N3470" s="55">
        <v>-0.01</v>
      </c>
      <c r="O3470" s="55">
        <v>0</v>
      </c>
      <c r="P3470" s="55">
        <v>0</v>
      </c>
      <c r="Q3470" s="55">
        <v>0</v>
      </c>
      <c r="R3470" s="55">
        <v>-0.01</v>
      </c>
      <c r="S3470" s="55">
        <v>0</v>
      </c>
      <c r="T3470" s="55">
        <v>-0.74</v>
      </c>
      <c r="U3470" s="55">
        <v>0</v>
      </c>
      <c r="V3470" s="55">
        <v>-0.02</v>
      </c>
      <c r="W3470" s="55">
        <v>0</v>
      </c>
      <c r="X3470" s="55">
        <v>-0.76</v>
      </c>
      <c r="Y3470" s="55">
        <v>0</v>
      </c>
      <c r="Z3470" s="61">
        <f t="shared" si="187"/>
        <v>-2.0000000000000001E-9</v>
      </c>
      <c r="AA3470" s="59" t="str">
        <f>HLOOKUP(F3470,'HY Financials'!$4:$4,1,0)</f>
        <v>HOMSMS</v>
      </c>
    </row>
    <row r="3471" spans="1:27" ht="12.75" customHeight="1">
      <c r="A3471" s="60">
        <f>IFERROR(VLOOKUP(J3471,'TB mapping'!A:D,4,0),0)</f>
        <v>0</v>
      </c>
      <c r="B3471" s="60">
        <f>IFERROR(VLOOKUP(J3471,'TB mapping'!A:C,3,0),0)</f>
        <v>0</v>
      </c>
      <c r="C3471" s="60" t="str">
        <f t="shared" si="185"/>
        <v>0.05520833333139310</v>
      </c>
      <c r="D3471" s="60" t="str">
        <f t="shared" si="186"/>
        <v>0.05520833333139310</v>
      </c>
      <c r="E3471" s="184">
        <v>44660</v>
      </c>
      <c r="F3471" s="63">
        <v>5.5208333331393078E-2</v>
      </c>
      <c r="G3471" s="64">
        <v>1</v>
      </c>
      <c r="Z3471" s="61"/>
    </row>
    <row r="3472" spans="1:27" ht="12.75" customHeight="1">
      <c r="Z3472" s="61"/>
    </row>
    <row r="3473" spans="22:26" ht="12.75" customHeight="1">
      <c r="Z3473" s="61"/>
    </row>
    <row r="3474" spans="22:26" ht="12.75" customHeight="1">
      <c r="V3474" s="54">
        <f>SUBTOTAL(9,V3:V3473)</f>
        <v>-112458797472.13004</v>
      </c>
      <c r="W3474" s="54">
        <f>SUBTOTAL(9,W3:W3473)</f>
        <v>112458797472.12997</v>
      </c>
      <c r="Z3474" s="61">
        <f>SUBTOTAL(9,Z3:Z3473)</f>
        <v>7945.2519768970151</v>
      </c>
    </row>
    <row r="3475" spans="22:26" ht="12.75" customHeight="1">
      <c r="W3475" s="54">
        <f>V3474+W3474</f>
        <v>0</v>
      </c>
      <c r="Z3475" s="61"/>
    </row>
    <row r="3476" spans="22:26" ht="12.75" customHeight="1">
      <c r="Z3476" s="61"/>
    </row>
    <row r="3477" spans="22:26" ht="12.75" customHeight="1">
      <c r="Z3477" s="61"/>
    </row>
    <row r="3478" spans="22:26" ht="12.75" customHeight="1">
      <c r="Z3478" s="61"/>
    </row>
    <row r="3479" spans="22:26" ht="12.75" customHeight="1">
      <c r="Z3479" s="61"/>
    </row>
    <row r="3480" spans="22:26" ht="12.75" customHeight="1">
      <c r="Z3480" s="61"/>
    </row>
    <row r="3481" spans="22:26" ht="12.75" customHeight="1">
      <c r="Z3481" s="61"/>
    </row>
    <row r="3482" spans="22:26" ht="12.75" customHeight="1">
      <c r="Z3482" s="61"/>
    </row>
    <row r="3483" spans="22:26" ht="12.75" customHeight="1">
      <c r="Z3483" s="61"/>
    </row>
    <row r="3484" spans="22:26" ht="12.75" customHeight="1">
      <c r="Z3484" s="61"/>
    </row>
    <row r="3485" spans="22:26" ht="12.75" customHeight="1">
      <c r="Z3485" s="61"/>
    </row>
    <row r="3486" spans="22:26" ht="12.75" customHeight="1">
      <c r="Z3486" s="61"/>
    </row>
    <row r="3487" spans="22:26" ht="12.75" customHeight="1">
      <c r="Z3487" s="61"/>
    </row>
    <row r="3488" spans="22:26" ht="12.75" customHeight="1">
      <c r="Z3488" s="61"/>
    </row>
    <row r="3489" spans="5:27" ht="12.75" customHeight="1">
      <c r="Z3489" s="61"/>
    </row>
    <row r="3490" spans="5:27" ht="12.75" customHeight="1">
      <c r="Z3490" s="61"/>
    </row>
    <row r="3491" spans="5:27" ht="12.75" customHeight="1">
      <c r="Z3491" s="61"/>
    </row>
    <row r="3492" spans="5:27" ht="12.75" customHeight="1">
      <c r="Z3492" s="61"/>
    </row>
    <row r="3493" spans="5:27" ht="12.75" customHeight="1">
      <c r="Z3493" s="61"/>
    </row>
    <row r="3494" spans="5:27" ht="12.75" customHeight="1">
      <c r="Z3494" s="61"/>
    </row>
    <row r="3495" spans="5:27" ht="12.75" customHeight="1">
      <c r="Z3495" s="61"/>
    </row>
    <row r="3496" spans="5:27" ht="12.75" customHeight="1">
      <c r="Z3496" s="61"/>
    </row>
    <row r="3497" spans="5:27" ht="12.75" customHeight="1">
      <c r="Z3497" s="61"/>
    </row>
    <row r="3498" spans="5:27" ht="12.75" customHeight="1">
      <c r="Z3498" s="61"/>
    </row>
    <row r="3499" spans="5:27" ht="12.75" customHeight="1">
      <c r="Z3499" s="61"/>
    </row>
    <row r="3500" spans="5:27" ht="12.75" customHeight="1">
      <c r="Z3500" s="61"/>
    </row>
    <row r="3501" spans="5:27" ht="12.75" customHeight="1">
      <c r="Z3501" s="61"/>
    </row>
    <row r="3502" spans="5:27" ht="12.75" customHeight="1">
      <c r="Z3502" s="61"/>
    </row>
    <row r="3503" spans="5:27" ht="12.75" customHeight="1">
      <c r="Z3503" s="61"/>
    </row>
    <row r="3504" spans="5:27" s="60" customFormat="1" ht="12.75" customHeight="1">
      <c r="E3504" s="54"/>
      <c r="F3504" s="54"/>
      <c r="G3504" s="54"/>
      <c r="H3504" s="54"/>
      <c r="I3504" s="54"/>
      <c r="J3504" s="54"/>
      <c r="K3504" s="54"/>
      <c r="L3504" s="54"/>
      <c r="M3504" s="54"/>
      <c r="N3504" s="54"/>
      <c r="O3504" s="54"/>
      <c r="P3504" s="54"/>
      <c r="Q3504" s="54"/>
      <c r="R3504" s="54"/>
      <c r="S3504" s="54"/>
      <c r="T3504" s="54"/>
      <c r="U3504" s="54"/>
      <c r="V3504" s="54"/>
      <c r="W3504" s="54"/>
      <c r="X3504" s="54"/>
      <c r="Y3504" s="54"/>
      <c r="Z3504" s="61"/>
      <c r="AA3504" s="59"/>
    </row>
    <row r="3505" spans="26:26" ht="12.75" customHeight="1">
      <c r="Z3505" s="61"/>
    </row>
    <row r="3506" spans="26:26" ht="12.75" customHeight="1">
      <c r="Z3506" s="61"/>
    </row>
    <row r="3507" spans="26:26" ht="12.75" customHeight="1">
      <c r="Z3507" s="61"/>
    </row>
    <row r="3508" spans="26:26" ht="12.75" customHeight="1">
      <c r="Z3508" s="61"/>
    </row>
    <row r="3509" spans="26:26" ht="12.75" customHeight="1">
      <c r="Z3509" s="61"/>
    </row>
    <row r="3510" spans="26:26" ht="12.75" customHeight="1">
      <c r="Z3510" s="61"/>
    </row>
    <row r="3511" spans="26:26" ht="12.75" customHeight="1">
      <c r="Z3511" s="61"/>
    </row>
    <row r="3512" spans="26:26" ht="12.75" customHeight="1">
      <c r="Z3512" s="61"/>
    </row>
    <row r="3513" spans="26:26" ht="12.75" customHeight="1">
      <c r="Z3513" s="61"/>
    </row>
    <row r="3514" spans="26:26" ht="12.75" customHeight="1">
      <c r="Z3514" s="61"/>
    </row>
    <row r="3515" spans="26:26" ht="12.75" customHeight="1">
      <c r="Z3515" s="61"/>
    </row>
    <row r="3516" spans="26:26" ht="12.75" customHeight="1">
      <c r="Z3516" s="61"/>
    </row>
    <row r="3517" spans="26:26" ht="12.75" customHeight="1">
      <c r="Z3517" s="61"/>
    </row>
    <row r="3518" spans="26:26" ht="12.75" customHeight="1">
      <c r="Z3518" s="61"/>
    </row>
    <row r="3519" spans="26:26" ht="12.75" customHeight="1">
      <c r="Z3519" s="61"/>
    </row>
    <row r="3520" spans="26:26" ht="12.75" customHeight="1">
      <c r="Z3520" s="61"/>
    </row>
    <row r="3521" spans="26:26" ht="12.75" customHeight="1">
      <c r="Z3521" s="61"/>
    </row>
    <row r="3522" spans="26:26" ht="12.75" customHeight="1">
      <c r="Z3522" s="61"/>
    </row>
    <row r="3523" spans="26:26" ht="12.75" customHeight="1">
      <c r="Z3523" s="61"/>
    </row>
    <row r="3524" spans="26:26" ht="12.75" customHeight="1">
      <c r="Z3524" s="61"/>
    </row>
    <row r="3525" spans="26:26" ht="12.75" customHeight="1">
      <c r="Z3525" s="61"/>
    </row>
    <row r="3526" spans="26:26" ht="12.75" customHeight="1">
      <c r="Z3526" s="61"/>
    </row>
    <row r="3527" spans="26:26" ht="12.75" customHeight="1">
      <c r="Z3527" s="61"/>
    </row>
    <row r="3528" spans="26:26" ht="12.75" customHeight="1">
      <c r="Z3528" s="61"/>
    </row>
    <row r="3529" spans="26:26" ht="12.75" customHeight="1">
      <c r="Z3529" s="61"/>
    </row>
    <row r="3530" spans="26:26" ht="12.75" customHeight="1">
      <c r="Z3530" s="61"/>
    </row>
    <row r="3531" spans="26:26" ht="12.75" customHeight="1">
      <c r="Z3531" s="61"/>
    </row>
    <row r="3532" spans="26:26" ht="12.75" customHeight="1">
      <c r="Z3532" s="61"/>
    </row>
    <row r="3533" spans="26:26" ht="12.75" customHeight="1">
      <c r="Z3533" s="61"/>
    </row>
    <row r="3534" spans="26:26" ht="12.75" customHeight="1">
      <c r="Z3534" s="61"/>
    </row>
    <row r="3535" spans="26:26" ht="12.75" customHeight="1">
      <c r="Z3535" s="61"/>
    </row>
    <row r="3536" spans="26:26" ht="12.75" customHeight="1">
      <c r="Z3536" s="61"/>
    </row>
    <row r="3537" spans="26:26" ht="12.75" customHeight="1">
      <c r="Z3537" s="61"/>
    </row>
    <row r="3538" spans="26:26" ht="12.75" customHeight="1">
      <c r="Z3538" s="61"/>
    </row>
    <row r="3539" spans="26:26" ht="12.75" customHeight="1">
      <c r="Z3539" s="61"/>
    </row>
    <row r="3540" spans="26:26" ht="12.75" customHeight="1">
      <c r="Z3540" s="61"/>
    </row>
    <row r="3541" spans="26:26" ht="12.75" customHeight="1">
      <c r="Z3541" s="61"/>
    </row>
    <row r="3542" spans="26:26" ht="12.75" customHeight="1">
      <c r="Z3542" s="61"/>
    </row>
    <row r="3543" spans="26:26" ht="12.75" customHeight="1">
      <c r="Z3543" s="61"/>
    </row>
  </sheetData>
  <autoFilter ref="A2:AB3471"/>
  <customSheetViews>
    <customSheetView guid="{EE9F80F0-D120-4EB8-900E-6F37F4D124A6}" showAutoFilter="1" state="hidden" topLeftCell="A2">
      <selection activeCell="D223" sqref="D223"/>
      <pageMargins left="0" right="0" top="0" bottom="0" header="0" footer="0"/>
      <pageSetup paperSize="9" fitToWidth="0" fitToHeight="0" orientation="landscape" r:id="rId1"/>
      <headerFooter alignWithMargins="0"/>
      <autoFilter ref="A2:Z3595"/>
    </customSheetView>
    <customSheetView guid="{ADB689A5-199C-47D5-A330-3295FFA6C434}" filter="1" showAutoFilter="1" topLeftCell="J1">
      <selection activeCell="Y3187" sqref="A1:Z3226"/>
      <pageMargins left="0" right="0" top="0" bottom="0" header="0" footer="0"/>
      <pageSetup paperSize="0" fitToWidth="0" fitToHeight="0" orientation="landscape" horizontalDpi="0" verticalDpi="0" copies="0"/>
      <headerFooter alignWithMargins="0"/>
      <autoFilter ref="A2:Z3223">
        <filterColumn colId="1">
          <filters>
            <filter val="5.5"/>
          </filters>
        </filterColumn>
        <filterColumn colId="11">
          <filters>
            <filter val="Other Income"/>
          </filters>
        </filterColumn>
      </autoFilter>
    </customSheetView>
  </customSheetViews>
  <pageMargins left="0" right="0" top="0" bottom="0" header="0" footer="0"/>
  <pageSetup paperSize="9" fitToWidth="0" fitToHeight="0" orientation="landscape" r:id="rId2"/>
  <headerFooter alignWithMargins="0">
    <oddFooter>&amp;C&amp;1#&amp;"Calibri"&amp;10&amp;K000000PUBLIC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5"/>
  <sheetViews>
    <sheetView workbookViewId="0">
      <selection activeCell="C4" sqref="C4:E5"/>
    </sheetView>
  </sheetViews>
  <sheetFormatPr defaultRowHeight="12.75"/>
  <sheetData>
    <row r="3" spans="1:21" s="135" customFormat="1" ht="29.25" customHeight="1">
      <c r="A3" s="135" t="s">
        <v>166</v>
      </c>
      <c r="B3" s="135" t="s">
        <v>167</v>
      </c>
      <c r="C3" s="139" t="s">
        <v>168</v>
      </c>
      <c r="D3" s="1" t="s">
        <v>1592</v>
      </c>
      <c r="E3" s="1"/>
      <c r="F3" s="1"/>
      <c r="G3" s="1"/>
      <c r="H3" s="1"/>
      <c r="I3" s="1"/>
      <c r="J3" s="1"/>
      <c r="K3" s="1"/>
      <c r="L3" s="1"/>
      <c r="M3" s="1"/>
      <c r="N3" s="137"/>
      <c r="O3" s="137"/>
      <c r="P3" s="137"/>
      <c r="Q3" s="137"/>
      <c r="T3" s="137"/>
      <c r="U3" s="137"/>
    </row>
    <row r="4" spans="1:21">
      <c r="C4" s="139" t="s">
        <v>1593</v>
      </c>
      <c r="D4" s="1" t="s">
        <v>1594</v>
      </c>
      <c r="E4" s="1"/>
    </row>
    <row r="5" spans="1:21">
      <c r="C5" s="139" t="s">
        <v>1597</v>
      </c>
      <c r="D5" s="1" t="s">
        <v>1598</v>
      </c>
      <c r="E5" s="1"/>
    </row>
  </sheetData>
  <pageMargins left="0.7" right="0.7" top="0.75" bottom="0.75" header="0.3" footer="0.3"/>
  <pageSetup orientation="portrait" r:id="rId1"/>
  <headerFooter>
    <oddFooter>&amp;C&amp;1#&amp;"Calibri"&amp;10&amp;K000000PUBLIC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54FA95B-FD2A-45BA-A92C-76A14C63863D}"/>
</file>

<file path=customXml/itemProps2.xml><?xml version="1.0" encoding="utf-8"?>
<ds:datastoreItem xmlns:ds="http://schemas.openxmlformats.org/officeDocument/2006/customXml" ds:itemID="{89D13A07-A277-47DF-8615-72CF997A070E}"/>
</file>

<file path=customXml/itemProps3.xml><?xml version="1.0" encoding="utf-8"?>
<ds:datastoreItem xmlns:ds="http://schemas.openxmlformats.org/officeDocument/2006/customXml" ds:itemID="{AB9F237A-8750-459E-B94F-10423D97E3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NAV Report</vt:lpstr>
      <vt:lpstr>TB mapping</vt:lpstr>
      <vt:lpstr>AMFI</vt:lpstr>
      <vt:lpstr>HY Financials</vt:lpstr>
      <vt:lpstr>Schme Master</vt:lpstr>
      <vt:lpstr>Notes to Accounts</vt:lpstr>
      <vt:lpstr>Risk O Meter</vt:lpstr>
      <vt:lpstr>TB </vt:lpstr>
      <vt:lpstr>NOTES </vt:lpstr>
      <vt:lpstr>Returns</vt:lpstr>
      <vt:lpstr>Exp ratio</vt:lpstr>
      <vt:lpstr>Plan master</vt:lpstr>
      <vt:lpstr>Provision</vt:lpstr>
      <vt:lpstr>HY Dividend</vt:lpstr>
      <vt:lpstr>mapping</vt:lpstr>
      <vt:lpstr>Sheet1</vt:lpstr>
      <vt:lpstr>scheme mapping</vt:lpstr>
      <vt:lpstr>'HY Financials'!Print_Area</vt:lpstr>
      <vt:lpstr>'Notes to Accounts'!Print_Area</vt:lpstr>
    </vt:vector>
  </TitlesOfParts>
  <Manager>HSBC Asset Management</Manager>
  <Company>HSBC Asset 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Half yearly Unaudited Financials March 2022</dc:title>
  <dc:subject>Half yearly Unaudited Financials March 2022</dc:subject>
  <dc:creator>HSBC Asset Management</dc:creator>
  <cp:keywords>Half yearly Unaudited Financials March 2022</cp:keywords>
  <dc:description/>
  <cp:lastPrinted>2019-10-17T11:59:03Z</cp:lastPrinted>
  <dcterms:created xsi:type="dcterms:W3CDTF">2017-10-16T14:47:37Z</dcterms:created>
  <dcterms:modified xsi:type="dcterms:W3CDTF">2022-04-29T09:06:56Z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ebbfc019-7f88-4fb6-96d6-94ffadd4b772_Enabled">
    <vt:lpwstr>true</vt:lpwstr>
  </property>
  <property fmtid="{D5CDD505-2E9C-101B-9397-08002B2CF9AE}" pid="5" name="MSIP_Label_ebbfc019-7f88-4fb6-96d6-94ffadd4b772_SetDate">
    <vt:lpwstr>2022-04-21T13:52:32Z</vt:lpwstr>
  </property>
  <property fmtid="{D5CDD505-2E9C-101B-9397-08002B2CF9AE}" pid="6" name="MSIP_Label_ebbfc019-7f88-4fb6-96d6-94ffadd4b772_Method">
    <vt:lpwstr>Privileged</vt:lpwstr>
  </property>
  <property fmtid="{D5CDD505-2E9C-101B-9397-08002B2CF9AE}" pid="7" name="MSIP_Label_ebbfc019-7f88-4fb6-96d6-94ffadd4b772_Name">
    <vt:lpwstr>ebbfc019-7f88-4fb6-96d6-94ffadd4b772</vt:lpwstr>
  </property>
  <property fmtid="{D5CDD505-2E9C-101B-9397-08002B2CF9AE}" pid="8" name="MSIP_Label_ebbfc019-7f88-4fb6-96d6-94ffadd4b772_SiteId">
    <vt:lpwstr>b44900f1-2def-4c3b-9ec6-9020d604e19e</vt:lpwstr>
  </property>
  <property fmtid="{D5CDD505-2E9C-101B-9397-08002B2CF9AE}" pid="9" name="MSIP_Label_ebbfc019-7f88-4fb6-96d6-94ffadd4b772_ActionId">
    <vt:lpwstr>5ac673a2-3912-4cb3-b882-311b69587d7a</vt:lpwstr>
  </property>
  <property fmtid="{D5CDD505-2E9C-101B-9397-08002B2CF9AE}" pid="10" name="MSIP_Label_ebbfc019-7f88-4fb6-96d6-94ffadd4b772_ContentBits">
    <vt:lpwstr>1</vt:lpwstr>
  </property>
  <property fmtid="{D5CDD505-2E9C-101B-9397-08002B2CF9AE}" pid="11" name="MSIP_Label_3486a02c-2dfb-4efe-823f-aa2d1f0e6ab7_Enabled">
    <vt:lpwstr>true</vt:lpwstr>
  </property>
  <property fmtid="{D5CDD505-2E9C-101B-9397-08002B2CF9AE}" pid="12" name="MSIP_Label_3486a02c-2dfb-4efe-823f-aa2d1f0e6ab7_SetDate">
    <vt:lpwstr>2022-04-29T05:49:38Z</vt:lpwstr>
  </property>
  <property fmtid="{D5CDD505-2E9C-101B-9397-08002B2CF9AE}" pid="13" name="MSIP_Label_3486a02c-2dfb-4efe-823f-aa2d1f0e6ab7_Method">
    <vt:lpwstr>Privileged</vt:lpwstr>
  </property>
  <property fmtid="{D5CDD505-2E9C-101B-9397-08002B2CF9AE}" pid="14" name="MSIP_Label_3486a02c-2dfb-4efe-823f-aa2d1f0e6ab7_Name">
    <vt:lpwstr>CLAPUBLIC</vt:lpwstr>
  </property>
  <property fmtid="{D5CDD505-2E9C-101B-9397-08002B2CF9AE}" pid="15" name="MSIP_Label_3486a02c-2dfb-4efe-823f-aa2d1f0e6ab7_SiteId">
    <vt:lpwstr>e0fd434d-ba64-497b-90d2-859c472e1a92</vt:lpwstr>
  </property>
  <property fmtid="{D5CDD505-2E9C-101B-9397-08002B2CF9AE}" pid="16" name="MSIP_Label_3486a02c-2dfb-4efe-823f-aa2d1f0e6ab7_ActionId">
    <vt:lpwstr>56fdd5b0-dc8e-454f-be28-2600783c4365</vt:lpwstr>
  </property>
  <property fmtid="{D5CDD505-2E9C-101B-9397-08002B2CF9AE}" pid="17" name="MSIP_Label_3486a02c-2dfb-4efe-823f-aa2d1f0e6ab7_ContentBits">
    <vt:lpwstr>2</vt:lpwstr>
  </property>
  <property fmtid="{D5CDD505-2E9C-101B-9397-08002B2CF9AE}" pid="18" name="Classification">
    <vt:lpwstr>PUBLIC</vt:lpwstr>
  </property>
</Properties>
</file>